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1CE32142-EA3D-42F6-BACD-C511C266AE32}" xr6:coauthVersionLast="47" xr6:coauthVersionMax="47" xr10:uidLastSave="{00000000-0000-0000-0000-000000000000}"/>
  <bookViews>
    <workbookView xWindow="-120" yWindow="-120" windowWidth="29040" windowHeight="15840" tabRatio="871" firstSheet="4" activeTab="11" xr2:uid="{00000000-000D-0000-FFFF-FFFF00000000}"/>
  </bookViews>
  <sheets>
    <sheet name="经营明细（集团取数）" sheetId="38" state="hidden" r:id="rId1"/>
    <sheet name="本年累计S(集团取数)" sheetId="73" state="hidden" r:id="rId2"/>
    <sheet name="制表备注" sheetId="54" state="hidden" r:id="rId3"/>
    <sheet name="0.报表目录" sheetId="1" state="hidden" r:id="rId4"/>
    <sheet name="1.考核完成增长K" sheetId="77" r:id="rId5"/>
    <sheet name="1.1经营简报" sheetId="78" r:id="rId6"/>
    <sheet name="基数汇总" sheetId="24" state="hidden" r:id="rId7"/>
    <sheet name="集团填报资料" sheetId="27" state="hidden" r:id="rId8"/>
    <sheet name="3.经营实际汇总S" sheetId="37" r:id="rId9"/>
    <sheet name="4.经营实际明细S" sheetId="5" r:id="rId10"/>
    <sheet name="5.1费用汇总S" sheetId="42" r:id="rId11"/>
    <sheet name="5.2费用明细S" sheetId="19" r:id="rId12"/>
    <sheet name="大礼包调整项" sheetId="70" state="hidden" r:id="rId13"/>
    <sheet name="10.2收入汇总S（车间级）厨阳（卫浴）" sheetId="82" state="hidden" r:id="rId14"/>
    <sheet name="19年转移系数" sheetId="33" state="hidden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xlnm._FilterDatabase" localSheetId="5" hidden="1">'1.1经营简报'!$A$4:$AX$33</definedName>
    <definedName name="_xlnm._FilterDatabase" localSheetId="4" hidden="1">'1.考核完成增长K'!$A$4:$Q$86</definedName>
    <definedName name="_xlnm._FilterDatabase" localSheetId="8" hidden="1">'3.经营实际汇总S'!$A$2:$S$120</definedName>
    <definedName name="_xlnm._FilterDatabase" localSheetId="9" hidden="1">'4.经营实际明细S'!$A$1:$U$532</definedName>
    <definedName name="_xlnm._FilterDatabase" localSheetId="10" hidden="1">'5.1费用汇总S'!$A$3:$AH$150</definedName>
    <definedName name="_xlnm._FilterDatabase" localSheetId="11" hidden="1">'5.2费用明细S'!$A$3:$M$989</definedName>
    <definedName name="_xlnm._FilterDatabase" localSheetId="1" hidden="1">'本年累计S(集团取数)'!$A$1:$Z$693</definedName>
    <definedName name="_xlnm._FilterDatabase" localSheetId="6" hidden="1">基数汇总!$A$1:$CO$4953</definedName>
    <definedName name="_xlnm._FilterDatabase" localSheetId="0" hidden="1">'经营明细（集团取数）'!$A$3:$W$611</definedName>
    <definedName name="a">#REF!</definedName>
    <definedName name="aa">#REF!</definedName>
    <definedName name="b">#REF!</definedName>
    <definedName name="bbb">#REF!</definedName>
    <definedName name="ki">[1]电器仓!#REF!</definedName>
    <definedName name="_xlnm.Print_Area" localSheetId="3">'0.报表目录'!$A$1:$C$23</definedName>
    <definedName name="_xlnm.Print_Area" localSheetId="5">'1.1经营简报'!$A$1:$AW$28</definedName>
    <definedName name="_xlnm.Print_Area" localSheetId="4">'1.考核完成增长K'!$A$1:$Q$85</definedName>
    <definedName name="_xlnm.Print_Area" localSheetId="8">'3.经营实际汇总S'!$A$1:$S$121</definedName>
    <definedName name="_xlnm.Print_Area" localSheetId="9">'4.经营实际明细S'!$A$1:$U$532</definedName>
    <definedName name="_xlnm.Print_Area" localSheetId="10">'5.1费用汇总S'!$A$1:$R$150</definedName>
    <definedName name="_xlnm.Print_Area" localSheetId="11">'5.2费用明细S'!$A$1:$M$988</definedName>
    <definedName name="_xlnm.Print_Area" localSheetId="1">'本年累计S(集团取数)'!$A$1:$U$678</definedName>
    <definedName name="_xlnm.Print_Area" localSheetId="0">'经营明细（集团取数）'!$A$1:$U$613</definedName>
    <definedName name="_xlnm.Print_Area" localSheetId="2">制表备注!$A$1:$K$25</definedName>
    <definedName name="t_Schema">#REF!</definedName>
    <definedName name="uti">#REF!</definedName>
    <definedName name="Z_06BD1D1B_41BA_436C_BF40_816F0B8E9F4C_.wvu.Cols" localSheetId="8" hidden="1">'3.经营实际汇总S'!$C:$C,'3.经营实际汇总S'!#REF!</definedName>
    <definedName name="Z_06BD1D1B_41BA_436C_BF40_816F0B8E9F4C_.wvu.Cols" localSheetId="9" hidden="1">'4.经营实际明细S'!$E:$E,'4.经营实际明细S'!#REF!</definedName>
    <definedName name="Z_06BD1D1B_41BA_436C_BF40_816F0B8E9F4C_.wvu.Cols" localSheetId="11" hidden="1">'5.2费用明细S'!#REF!</definedName>
    <definedName name="Z_06BD1D1B_41BA_436C_BF40_816F0B8E9F4C_.wvu.Cols" localSheetId="1" hidden="1">'本年累计S(集团取数)'!$E:$E,'本年累计S(集团取数)'!#REF!</definedName>
    <definedName name="Z_06BD1D1B_41BA_436C_BF40_816F0B8E9F4C_.wvu.Cols" localSheetId="6" hidden="1">基数汇总!$E:$O</definedName>
    <definedName name="Z_06BD1D1B_41BA_436C_BF40_816F0B8E9F4C_.wvu.Cols" localSheetId="0" hidden="1">'经营明细（集团取数）'!$E:$E,'经营明细（集团取数）'!#REF!</definedName>
    <definedName name="Z_06BD1D1B_41BA_436C_BF40_816F0B8E9F4C_.wvu.FilterData" localSheetId="5" hidden="1">'1.1经营简报'!#REF!</definedName>
    <definedName name="Z_06BD1D1B_41BA_436C_BF40_816F0B8E9F4C_.wvu.FilterData" localSheetId="4" hidden="1">'1.考核完成增长K'!#REF!</definedName>
    <definedName name="Z_06BD1D1B_41BA_436C_BF40_816F0B8E9F4C_.wvu.FilterData" localSheetId="11" hidden="1">'5.2费用明细S'!$C$1:$F$76</definedName>
    <definedName name="Z_06BD1D1B_41BA_436C_BF40_816F0B8E9F4C_.wvu.FilterData" localSheetId="6" hidden="1">基数汇总!$A$5:$P$8</definedName>
    <definedName name="Z_06BD1D1B_41BA_436C_BF40_816F0B8E9F4C_.wvu.PrintArea" localSheetId="3" hidden="1">'0.报表目录'!$A$1:$C$23</definedName>
    <definedName name="Z_06BD1D1B_41BA_436C_BF40_816F0B8E9F4C_.wvu.PrintArea" localSheetId="8" hidden="1">'3.经营实际汇总S'!$A$1:$P$113</definedName>
    <definedName name="Z_06BD1D1B_41BA_436C_BF40_816F0B8E9F4C_.wvu.PrintArea" localSheetId="9" hidden="1">'4.经营实际明细S'!$A$1:$R$523</definedName>
    <definedName name="Z_06BD1D1B_41BA_436C_BF40_816F0B8E9F4C_.wvu.PrintArea" localSheetId="11" hidden="1">'5.2费用明细S'!$C$1:$F$76</definedName>
    <definedName name="Z_06BD1D1B_41BA_436C_BF40_816F0B8E9F4C_.wvu.PrintArea" localSheetId="1" hidden="1">'本年累计S(集团取数)'!$A$1:$R$528</definedName>
    <definedName name="Z_06BD1D1B_41BA_436C_BF40_816F0B8E9F4C_.wvu.PrintArea" localSheetId="0" hidden="1">'经营明细（集团取数）'!$A$1:$R$594</definedName>
    <definedName name="Z_06BD1D1B_41BA_436C_BF40_816F0B8E9F4C_.wvu.PrintArea" localSheetId="2" hidden="1">制表备注!$A$1:$C$22</definedName>
    <definedName name="Z_06BD1D1B_41BA_436C_BF40_816F0B8E9F4C_.wvu.PrintTitles" localSheetId="3" hidden="1">'0.报表目录'!$2:$4</definedName>
    <definedName name="Z_06BD1D1B_41BA_436C_BF40_816F0B8E9F4C_.wvu.PrintTitles" localSheetId="8" hidden="1">'3.经营实际汇总S'!$1:$3</definedName>
    <definedName name="Z_06BD1D1B_41BA_436C_BF40_816F0B8E9F4C_.wvu.PrintTitles" localSheetId="9" hidden="1">'4.经营实际明细S'!$1:$3</definedName>
    <definedName name="Z_06BD1D1B_41BA_436C_BF40_816F0B8E9F4C_.wvu.PrintTitles" localSheetId="1" hidden="1">'本年累计S(集团取数)'!$1:$3</definedName>
    <definedName name="Z_06BD1D1B_41BA_436C_BF40_816F0B8E9F4C_.wvu.PrintTitles" localSheetId="0" hidden="1">'经营明细（集团取数）'!$1:$3</definedName>
    <definedName name="Z_06BD1D1B_41BA_436C_BF40_816F0B8E9F4C_.wvu.PrintTitles" localSheetId="2" hidden="1">制表备注!$2:$4</definedName>
    <definedName name="Z_16349BC5_24A9_4597_8060_7255C607A61F_.wvu.FilterData" localSheetId="11" hidden="1">'5.2费用明细S'!$C$1:$F$76</definedName>
    <definedName name="Z_194435BE_9A16_40EB_AB2D_ACEBB5948438_.wvu.FilterData" localSheetId="11" hidden="1">'5.2费用明细S'!$C$1:$F$76</definedName>
    <definedName name="Z_34B0B914_E8B4_4AC3_BB71_FC3231815698_.wvu.FilterData" localSheetId="11" hidden="1">'5.2费用明细S'!$C$1:$F$76</definedName>
    <definedName name="Z_352B0721_73FB_4093_BCC2_FAAA27B38F2D_.wvu.FilterData" localSheetId="11" hidden="1">'5.2费用明细S'!$C$1:$F$76</definedName>
    <definedName name="Z_4C820B11_478D_4395_9ADF_45BC1A8E7592_.wvu.FilterData" localSheetId="5" hidden="1">'1.1经营简报'!#REF!</definedName>
    <definedName name="Z_4C820B11_478D_4395_9ADF_45BC1A8E7592_.wvu.FilterData" localSheetId="4" hidden="1">'1.考核完成增长K'!#REF!</definedName>
    <definedName name="Z_4C820B11_478D_4395_9ADF_45BC1A8E7592_.wvu.FilterData" localSheetId="11" hidden="1">'5.2费用明细S'!$C$1:$F$76</definedName>
    <definedName name="Z_4C820B11_478D_4395_9ADF_45BC1A8E7592_.wvu.FilterData" localSheetId="6" hidden="1">基数汇总!$A$5:$P$8</definedName>
    <definedName name="Z_4C820B11_478D_4395_9ADF_45BC1A8E7592_.wvu.PrintArea" localSheetId="3" hidden="1">'0.报表目录'!$A$1:$C$23</definedName>
    <definedName name="Z_4C820B11_478D_4395_9ADF_45BC1A8E7592_.wvu.PrintArea" localSheetId="11" hidden="1">'5.2费用明细S'!$C$1:$F$76</definedName>
    <definedName name="Z_4C820B11_478D_4395_9ADF_45BC1A8E7592_.wvu.PrintArea" localSheetId="2" hidden="1">制表备注!$A$1:$C$22</definedName>
    <definedName name="Z_4C820B11_478D_4395_9ADF_45BC1A8E7592_.wvu.PrintTitles" localSheetId="3" hidden="1">'0.报表目录'!$2:$4</definedName>
    <definedName name="Z_4C820B11_478D_4395_9ADF_45BC1A8E7592_.wvu.PrintTitles" localSheetId="2" hidden="1">制表备注!$2:$4</definedName>
    <definedName name="Z_62C648E8_6773_4AD8_BED1_7318BC1E3497_.wvu.FilterData" localSheetId="11" hidden="1">'5.2费用明细S'!$C$1:$F$76</definedName>
    <definedName name="Z_86D8C084_359C_4B33_8B3C_EDCDA751D9C7_.wvu.FilterData" localSheetId="11" hidden="1">'5.2费用明细S'!$C$1:$F$76</definedName>
    <definedName name="Z_B4F406F8_434B_460E_A0B6_A47E07ACF5CF_.wvu.FilterData" localSheetId="11" hidden="1">'5.2费用明细S'!$C$1:$F$76</definedName>
    <definedName name="Z_BB8537DB_9F22_4515_8FCA_C5285D589AA7_.wvu.FilterData" localSheetId="11" hidden="1">'5.2费用明细S'!$C$1:$F$76</definedName>
    <definedName name="Z_D11790A3_DF3E_471C_AB8D_D6B932ACE69E_.wvu.FilterData" localSheetId="11" hidden="1">'5.2费用明细S'!$C$1:$F$76</definedName>
    <definedName name="zzz" hidden="1">#NAME?</definedName>
    <definedName name="百货收入成本表">#REF!</definedName>
    <definedName name="成本">#REF!</definedName>
    <definedName name="成本倒算">#REF!</definedName>
    <definedName name="橱柜">[2]电器仓!#REF!</definedName>
    <definedName name="戴奥">#REF!</definedName>
    <definedName name="倒算">[3]电器仓!#REF!</definedName>
    <definedName name="诶哟">[4]电器仓!#REF!</definedName>
    <definedName name="儿童">#REF!</definedName>
    <definedName name="费用警示">[5]汇总表!$U$6:$U$9</definedName>
    <definedName name="核算项目___供应商_A___供应商">#REF!</definedName>
    <definedName name="核算项目分类总账" localSheetId="5">#REF!</definedName>
    <definedName name="核算项目分类总账" localSheetId="4">#REF!</definedName>
    <definedName name="核算项目分类总账" localSheetId="1">#REF!</definedName>
    <definedName name="核算项目分类总账" localSheetId="2">#REF!</definedName>
    <definedName name="核算项目分类总账">#REF!</definedName>
    <definedName name="核算项目明细账">#REF!</definedName>
    <definedName name="核算项目余额表">#REF!</definedName>
    <definedName name="会计分录序时簿">#REF!</definedName>
    <definedName name="就死">#REF!</definedName>
    <definedName name="科目" localSheetId="5">#REF!</definedName>
    <definedName name="科目" localSheetId="4">#REF!</definedName>
    <definedName name="科目" localSheetId="1">#REF!</definedName>
    <definedName name="科目" localSheetId="2">#REF!</definedName>
    <definedName name="科目">#REF!</definedName>
    <definedName name="科目余额表">#REF!</definedName>
    <definedName name="客户___E_厨衣工程部_">#REF!</definedName>
    <definedName name="明细">#REF!</definedName>
    <definedName name="明细分类账">#REF!</definedName>
    <definedName name="生产领料序时簿">[6]生产领料序时簿!$A$1:$P$12156</definedName>
    <definedName name="是">[7]电器仓!#REF!</definedName>
    <definedName name="说的">#REF!</definedName>
    <definedName name="卫浴柜身车间">[4]电器仓!#REF!</definedName>
    <definedName name="我的">#REF!</definedName>
    <definedName name="无">[8]电器仓!#REF!</definedName>
    <definedName name="销售出库序时簿">[9]电器仓!#REF!</definedName>
    <definedName name="销售订单序时簿">#REF!</definedName>
    <definedName name="衣柜">[8]电器仓!#REF!</definedName>
    <definedName name="增长类型">'[10]2013年费用明细'!$AA$3:$AA$8</definedName>
    <definedName name="装">#REF!</definedName>
    <definedName name="总表">#REF!</definedName>
    <definedName name="总分类账">#REF!</definedName>
  </definedNames>
  <calcPr calcId="191029"/>
  <customWorkbookViews>
    <customWorkbookView name="op20046 - 个人视图" guid="{06BD1D1B-41BA-436C-BF40-816F0B8E9F4C}" personalView="1" maximized="1" windowWidth="1436" windowHeight="703" activeSheetId="23"/>
    <customWorkbookView name="op20093 - 个人视图" guid="{4C820B11-478D-4395-9ADF-45BC1A8E7592}" personalView="1" maximized="1" windowWidth="1436" windowHeight="615" activeSheetId="0"/>
  </customWorkbookViews>
</workbook>
</file>

<file path=xl/calcChain.xml><?xml version="1.0" encoding="utf-8"?>
<calcChain xmlns="http://schemas.openxmlformats.org/spreadsheetml/2006/main">
  <c r="C23" i="27" l="1"/>
  <c r="C22" i="27"/>
  <c r="C21" i="27"/>
  <c r="C20" i="27"/>
  <c r="C19" i="27"/>
  <c r="H66" i="27" l="1"/>
  <c r="O64" i="27"/>
  <c r="O63" i="27"/>
  <c r="E168" i="73" l="1"/>
  <c r="V168" i="73" s="1"/>
  <c r="E377" i="73"/>
  <c r="V377" i="73" s="1"/>
  <c r="E270" i="73"/>
  <c r="G270" i="73" s="1"/>
  <c r="R270" i="73" s="1"/>
  <c r="E226" i="73"/>
  <c r="V226" i="73" s="1"/>
  <c r="E213" i="73"/>
  <c r="V213" i="73" s="1"/>
  <c r="E212" i="73"/>
  <c r="V212" i="73" s="1"/>
  <c r="E160" i="38"/>
  <c r="E115" i="73"/>
  <c r="G115" i="73" s="1"/>
  <c r="R115" i="73" s="1"/>
  <c r="E57" i="73"/>
  <c r="E67" i="73"/>
  <c r="G67" i="73" s="1"/>
  <c r="R67" i="73" s="1"/>
  <c r="E24" i="73"/>
  <c r="V24" i="73" s="1"/>
  <c r="N40" i="70"/>
  <c r="M40" i="70"/>
  <c r="L40" i="70"/>
  <c r="K40" i="70"/>
  <c r="J40" i="70"/>
  <c r="I40" i="70"/>
  <c r="G40" i="70"/>
  <c r="F40" i="70"/>
  <c r="E40" i="70"/>
  <c r="D40" i="70"/>
  <c r="C40" i="70"/>
  <c r="H39" i="70"/>
  <c r="O39" i="70" s="1"/>
  <c r="H38" i="70"/>
  <c r="O38" i="70" s="1"/>
  <c r="H37" i="70"/>
  <c r="O37" i="70" s="1"/>
  <c r="H36" i="70"/>
  <c r="O36" i="70" s="1"/>
  <c r="H35" i="70"/>
  <c r="O35" i="70" s="1"/>
  <c r="H34" i="70"/>
  <c r="O34" i="70" s="1"/>
  <c r="B33" i="70"/>
  <c r="H33" i="70" s="1"/>
  <c r="O33" i="70" s="1"/>
  <c r="N32" i="70"/>
  <c r="M32" i="70"/>
  <c r="L32" i="70"/>
  <c r="K32" i="70"/>
  <c r="J32" i="70"/>
  <c r="I32" i="70"/>
  <c r="G32" i="70"/>
  <c r="F32" i="70"/>
  <c r="E32" i="70"/>
  <c r="D32" i="70"/>
  <c r="C32" i="70"/>
  <c r="B32" i="70"/>
  <c r="H32" i="70" s="1"/>
  <c r="H31" i="70"/>
  <c r="O31" i="70" s="1"/>
  <c r="H30" i="70"/>
  <c r="O30" i="70" s="1"/>
  <c r="H29" i="70"/>
  <c r="O29" i="70" s="1"/>
  <c r="H28" i="70"/>
  <c r="O28" i="70" s="1"/>
  <c r="H27" i="70"/>
  <c r="O27" i="70" s="1"/>
  <c r="H26" i="70"/>
  <c r="O26" i="70" s="1"/>
  <c r="H9" i="70"/>
  <c r="C9" i="70"/>
  <c r="H10" i="70" s="1"/>
  <c r="H8" i="70"/>
  <c r="C8" i="70"/>
  <c r="C7" i="70"/>
  <c r="C6" i="70"/>
  <c r="C5" i="70"/>
  <c r="H6" i="70" s="1"/>
  <c r="C4" i="70"/>
  <c r="H5" i="70" s="1"/>
  <c r="O65" i="27"/>
  <c r="N65" i="27"/>
  <c r="L65" i="27"/>
  <c r="K65" i="27"/>
  <c r="H65" i="27"/>
  <c r="N63" i="27"/>
  <c r="H63" i="27"/>
  <c r="O62" i="27"/>
  <c r="H62" i="27"/>
  <c r="O61" i="27"/>
  <c r="H61" i="27"/>
  <c r="O60" i="27"/>
  <c r="H60" i="27"/>
  <c r="O59" i="27"/>
  <c r="H59" i="27"/>
  <c r="O58" i="27"/>
  <c r="H58" i="27"/>
  <c r="O57" i="27"/>
  <c r="H57" i="27"/>
  <c r="O51" i="27"/>
  <c r="J51" i="27"/>
  <c r="I51" i="27"/>
  <c r="H51" i="27"/>
  <c r="G51" i="27"/>
  <c r="F51" i="27"/>
  <c r="E51" i="27"/>
  <c r="D51" i="27"/>
  <c r="O50" i="27"/>
  <c r="J50" i="27"/>
  <c r="I50" i="27"/>
  <c r="H50" i="27"/>
  <c r="G50" i="27"/>
  <c r="F50" i="27"/>
  <c r="E50" i="27"/>
  <c r="D50" i="27"/>
  <c r="O49" i="27"/>
  <c r="J49" i="27"/>
  <c r="I49" i="27"/>
  <c r="H49" i="27"/>
  <c r="G49" i="27"/>
  <c r="F49" i="27"/>
  <c r="E49" i="27"/>
  <c r="D49" i="27"/>
  <c r="O48" i="27"/>
  <c r="J48" i="27"/>
  <c r="I48" i="27"/>
  <c r="H48" i="27"/>
  <c r="G48" i="27"/>
  <c r="F48" i="27"/>
  <c r="E48" i="27"/>
  <c r="D48" i="27"/>
  <c r="O47" i="27"/>
  <c r="J47" i="27"/>
  <c r="I47" i="27"/>
  <c r="H47" i="27"/>
  <c r="G47" i="27"/>
  <c r="F47" i="27"/>
  <c r="E47" i="27"/>
  <c r="D47" i="27"/>
  <c r="O46" i="27"/>
  <c r="J46" i="27"/>
  <c r="I46" i="27"/>
  <c r="H46" i="27"/>
  <c r="G46" i="27"/>
  <c r="F46" i="27"/>
  <c r="E46" i="27"/>
  <c r="D46" i="27"/>
  <c r="O45" i="27"/>
  <c r="H45" i="27"/>
  <c r="O44" i="27"/>
  <c r="N44" i="27"/>
  <c r="L44" i="27"/>
  <c r="K44" i="27"/>
  <c r="H44" i="27"/>
  <c r="Q43" i="27"/>
  <c r="P43" i="27"/>
  <c r="O43" i="27"/>
  <c r="N43" i="27"/>
  <c r="M43" i="27"/>
  <c r="L43" i="27"/>
  <c r="K43" i="27"/>
  <c r="H43" i="27"/>
  <c r="Q42" i="27"/>
  <c r="P42" i="27"/>
  <c r="O42" i="27"/>
  <c r="N42" i="27"/>
  <c r="M42" i="27"/>
  <c r="L42" i="27"/>
  <c r="K42" i="27"/>
  <c r="O40" i="27"/>
  <c r="N40" i="27"/>
  <c r="L40" i="27"/>
  <c r="K40" i="27"/>
  <c r="O39" i="27"/>
  <c r="H38" i="27"/>
  <c r="H37" i="27"/>
  <c r="H36" i="27"/>
  <c r="H35" i="27"/>
  <c r="H34" i="27"/>
  <c r="H33" i="27"/>
  <c r="H32" i="27"/>
  <c r="E16" i="27"/>
  <c r="E24" i="27" s="1"/>
  <c r="H13" i="27"/>
  <c r="E12" i="27"/>
  <c r="G10" i="27"/>
  <c r="F10" i="27"/>
  <c r="F12" i="27" s="1"/>
  <c r="F16" i="27" s="1"/>
  <c r="F24" i="27" s="1"/>
  <c r="H9" i="27"/>
  <c r="T282" i="38"/>
  <c r="G58" i="27"/>
  <c r="T77" i="38"/>
  <c r="T68" i="38"/>
  <c r="R597" i="38"/>
  <c r="T254" i="38"/>
  <c r="T469" i="38"/>
  <c r="E469" i="38"/>
  <c r="E530" i="38" s="1"/>
  <c r="E468" i="38"/>
  <c r="Y988" i="24"/>
  <c r="Y987" i="24"/>
  <c r="Y986" i="24"/>
  <c r="Y985" i="24"/>
  <c r="Y984" i="24"/>
  <c r="Y983" i="24"/>
  <c r="Y982" i="24"/>
  <c r="Y981" i="24"/>
  <c r="Y980" i="24"/>
  <c r="Y979" i="24"/>
  <c r="Y978" i="24"/>
  <c r="Y977" i="24"/>
  <c r="Y976" i="24"/>
  <c r="Y975" i="24"/>
  <c r="Y974" i="24"/>
  <c r="Y973" i="24"/>
  <c r="Y972" i="24"/>
  <c r="Y971" i="24"/>
  <c r="Y970" i="24"/>
  <c r="Y969" i="24"/>
  <c r="Y968" i="24"/>
  <c r="Y967" i="24"/>
  <c r="Y966" i="24"/>
  <c r="Y965" i="24"/>
  <c r="Y964" i="24"/>
  <c r="Y963" i="24"/>
  <c r="Y962" i="24"/>
  <c r="Y961" i="24"/>
  <c r="Y960" i="24"/>
  <c r="Y959" i="24"/>
  <c r="Y958" i="24"/>
  <c r="Y957" i="24"/>
  <c r="Y956" i="24"/>
  <c r="Y955" i="24"/>
  <c r="Y954" i="24"/>
  <c r="Y953" i="24"/>
  <c r="Y952" i="24"/>
  <c r="Y951" i="24"/>
  <c r="Y950" i="24"/>
  <c r="Y949" i="24"/>
  <c r="Y948" i="24"/>
  <c r="Y947" i="24"/>
  <c r="Y946" i="24"/>
  <c r="Y945" i="24"/>
  <c r="Y944" i="24"/>
  <c r="Y943" i="24"/>
  <c r="Y942" i="24"/>
  <c r="Y941" i="24"/>
  <c r="Y940" i="24"/>
  <c r="Y939" i="24"/>
  <c r="Y938" i="24"/>
  <c r="Y937" i="24"/>
  <c r="Y936" i="24"/>
  <c r="Y935" i="24"/>
  <c r="Y934" i="24"/>
  <c r="Y933" i="24"/>
  <c r="Y932" i="24"/>
  <c r="Y931" i="24"/>
  <c r="Y930" i="24"/>
  <c r="Y929" i="24"/>
  <c r="Y928" i="24"/>
  <c r="Y927" i="24"/>
  <c r="Y926" i="24"/>
  <c r="Y925" i="24"/>
  <c r="Y924" i="24"/>
  <c r="Y923" i="24"/>
  <c r="Y922" i="24"/>
  <c r="Y921" i="24"/>
  <c r="Y920" i="24"/>
  <c r="Y919" i="24"/>
  <c r="Y918" i="24"/>
  <c r="Y917" i="24"/>
  <c r="Y916" i="24"/>
  <c r="Y915" i="24"/>
  <c r="Y914" i="24"/>
  <c r="Y913" i="24"/>
  <c r="Y912" i="24"/>
  <c r="Y911" i="24"/>
  <c r="Y910" i="24"/>
  <c r="Y909" i="24"/>
  <c r="Y908" i="24"/>
  <c r="Y907" i="24"/>
  <c r="Y906" i="24"/>
  <c r="Y905" i="24"/>
  <c r="Y904" i="24"/>
  <c r="Y903" i="24"/>
  <c r="Y902" i="24"/>
  <c r="Y901" i="24"/>
  <c r="Y900" i="24"/>
  <c r="Y899" i="24"/>
  <c r="Y898" i="24"/>
  <c r="Y897" i="24"/>
  <c r="Y896" i="24"/>
  <c r="Y895" i="24"/>
  <c r="Y894" i="24"/>
  <c r="Y893" i="24"/>
  <c r="Y892" i="24"/>
  <c r="Y891" i="24"/>
  <c r="Y890" i="24"/>
  <c r="Y889" i="24"/>
  <c r="Y888" i="24"/>
  <c r="Y887" i="24"/>
  <c r="Y886" i="24"/>
  <c r="Y885" i="24"/>
  <c r="Y884" i="24"/>
  <c r="Y883" i="24"/>
  <c r="Y882" i="24"/>
  <c r="Y881" i="24"/>
  <c r="Y880" i="24"/>
  <c r="Y879" i="24"/>
  <c r="Y878" i="24"/>
  <c r="Y877" i="24"/>
  <c r="Y876" i="24"/>
  <c r="Y875" i="24"/>
  <c r="Y874" i="24"/>
  <c r="Y873" i="24"/>
  <c r="Y872" i="24"/>
  <c r="Y871" i="24"/>
  <c r="Y870" i="24"/>
  <c r="Y869" i="24"/>
  <c r="Y868" i="24"/>
  <c r="Y867" i="24"/>
  <c r="Y866" i="24"/>
  <c r="Y865" i="24"/>
  <c r="Y864" i="24"/>
  <c r="Y863" i="24"/>
  <c r="Y862" i="24"/>
  <c r="Y861" i="24"/>
  <c r="Y860" i="24"/>
  <c r="Y859" i="24"/>
  <c r="Y858" i="24"/>
  <c r="Y857" i="24"/>
  <c r="Y856" i="24"/>
  <c r="Y855" i="24"/>
  <c r="Y854" i="24"/>
  <c r="Y853" i="24"/>
  <c r="Y852" i="24"/>
  <c r="Y851" i="24"/>
  <c r="Y850" i="24"/>
  <c r="Y849" i="24"/>
  <c r="Y848" i="24"/>
  <c r="Y847" i="24"/>
  <c r="Y846" i="24"/>
  <c r="Y845" i="24"/>
  <c r="Y844" i="24"/>
  <c r="Y843" i="24"/>
  <c r="Y842" i="24"/>
  <c r="Y841" i="24"/>
  <c r="Y840" i="24"/>
  <c r="Y839" i="24"/>
  <c r="Y838" i="24"/>
  <c r="Y837" i="24"/>
  <c r="Y836" i="24"/>
  <c r="Y835" i="24"/>
  <c r="Y834" i="24"/>
  <c r="Y833" i="24"/>
  <c r="Y832" i="24"/>
  <c r="Y831" i="24"/>
  <c r="Y830" i="24"/>
  <c r="Y829" i="24"/>
  <c r="Y828" i="24"/>
  <c r="Y827" i="24"/>
  <c r="Y826" i="24"/>
  <c r="Y825" i="24"/>
  <c r="Y824" i="24"/>
  <c r="Y823" i="24"/>
  <c r="Y822" i="24"/>
  <c r="Y821" i="24"/>
  <c r="Y820" i="24"/>
  <c r="Y819" i="24"/>
  <c r="Y818" i="24"/>
  <c r="Y817" i="24"/>
  <c r="Y816" i="24"/>
  <c r="Y815" i="24"/>
  <c r="Y814" i="24"/>
  <c r="Y813" i="24"/>
  <c r="Y812" i="24"/>
  <c r="Y811" i="24"/>
  <c r="Y810" i="24"/>
  <c r="Y809" i="24"/>
  <c r="Y808" i="24"/>
  <c r="Y807" i="24"/>
  <c r="Y806" i="24"/>
  <c r="Y805" i="24"/>
  <c r="Y804" i="24"/>
  <c r="Y803" i="24"/>
  <c r="Y802" i="24"/>
  <c r="Y801" i="24"/>
  <c r="Y800" i="24"/>
  <c r="Y799" i="24"/>
  <c r="Y798" i="24"/>
  <c r="Y797" i="24"/>
  <c r="Y796" i="24"/>
  <c r="Y795" i="24"/>
  <c r="Y794" i="24"/>
  <c r="Y793" i="24"/>
  <c r="Y792" i="24"/>
  <c r="Y791" i="24"/>
  <c r="Y790" i="24"/>
  <c r="Y789" i="24"/>
  <c r="Y788" i="24"/>
  <c r="Y787" i="24"/>
  <c r="Y786" i="24"/>
  <c r="Y785" i="24"/>
  <c r="Y784" i="24"/>
  <c r="Y783" i="24"/>
  <c r="Y782" i="24"/>
  <c r="Y781" i="24"/>
  <c r="Y780" i="24"/>
  <c r="Y779" i="24"/>
  <c r="Y778" i="24"/>
  <c r="Y777" i="24"/>
  <c r="Y776" i="24"/>
  <c r="Y775" i="24"/>
  <c r="Y774" i="24"/>
  <c r="Y773" i="24"/>
  <c r="Y772" i="24"/>
  <c r="Y771" i="24"/>
  <c r="Y770" i="24"/>
  <c r="Y769" i="24"/>
  <c r="Y768" i="24"/>
  <c r="Y767" i="24"/>
  <c r="Y766" i="24"/>
  <c r="Y765" i="24"/>
  <c r="Y764" i="24"/>
  <c r="Y763" i="24"/>
  <c r="Y762" i="24"/>
  <c r="Y761" i="24"/>
  <c r="Y760" i="24"/>
  <c r="Y759" i="24"/>
  <c r="Y758" i="24"/>
  <c r="Y757" i="24"/>
  <c r="Y756" i="24"/>
  <c r="Y755" i="24"/>
  <c r="Y754" i="24"/>
  <c r="Y753" i="24"/>
  <c r="Y752" i="24"/>
  <c r="Y751" i="24"/>
  <c r="Y750" i="24"/>
  <c r="Y749" i="24"/>
  <c r="Y748" i="24"/>
  <c r="Y747" i="24"/>
  <c r="Y746" i="24"/>
  <c r="Y745" i="24"/>
  <c r="Y744" i="24"/>
  <c r="Y743" i="24"/>
  <c r="Y742" i="24"/>
  <c r="Y741" i="24"/>
  <c r="Y740" i="24"/>
  <c r="Y739" i="24"/>
  <c r="Y738" i="24"/>
  <c r="Y737" i="24"/>
  <c r="Y736" i="24"/>
  <c r="Y735" i="24"/>
  <c r="Y734" i="24"/>
  <c r="Y733" i="24"/>
  <c r="Y732" i="24"/>
  <c r="Y731" i="24"/>
  <c r="Y730" i="24"/>
  <c r="Y729" i="24"/>
  <c r="Y728" i="24"/>
  <c r="Y727" i="24"/>
  <c r="Y726" i="24"/>
  <c r="Y725" i="24"/>
  <c r="Y724" i="24"/>
  <c r="Y723" i="24"/>
  <c r="Y722" i="24"/>
  <c r="Y721" i="24"/>
  <c r="Y720" i="24"/>
  <c r="Y719" i="24"/>
  <c r="Y718" i="24"/>
  <c r="Y717" i="24"/>
  <c r="Y716" i="24"/>
  <c r="Y715" i="24"/>
  <c r="Y714" i="24"/>
  <c r="Y713" i="24"/>
  <c r="Y712" i="24"/>
  <c r="Y711" i="24"/>
  <c r="Y710" i="24"/>
  <c r="Y709" i="24"/>
  <c r="Y708" i="24"/>
  <c r="Y707" i="24"/>
  <c r="Y706" i="24"/>
  <c r="Y705" i="24"/>
  <c r="Y704" i="24"/>
  <c r="Y703" i="24"/>
  <c r="Y702" i="24"/>
  <c r="Y701" i="24"/>
  <c r="Y700" i="24"/>
  <c r="Y699" i="24"/>
  <c r="Y698" i="24"/>
  <c r="Y697" i="24"/>
  <c r="Y696" i="24"/>
  <c r="Y695" i="24"/>
  <c r="Y694" i="24"/>
  <c r="Y693" i="24"/>
  <c r="Y692" i="24"/>
  <c r="Y691" i="24"/>
  <c r="Y690" i="24"/>
  <c r="Y689" i="24"/>
  <c r="Y688" i="24"/>
  <c r="Y687" i="24"/>
  <c r="Y686" i="24"/>
  <c r="Y685" i="24"/>
  <c r="Y684" i="24"/>
  <c r="Y683" i="24"/>
  <c r="Y682" i="24"/>
  <c r="Y681" i="24"/>
  <c r="Y680" i="24"/>
  <c r="Y679" i="24"/>
  <c r="Y678" i="24"/>
  <c r="Y677" i="24"/>
  <c r="Y676" i="24"/>
  <c r="Y675" i="24"/>
  <c r="Y674" i="24"/>
  <c r="Y673" i="24"/>
  <c r="Y672" i="24"/>
  <c r="Y671" i="24"/>
  <c r="Y670" i="24"/>
  <c r="Y669" i="24"/>
  <c r="Y668" i="24"/>
  <c r="Y667" i="24"/>
  <c r="Y666" i="24"/>
  <c r="Y665" i="24"/>
  <c r="Y664" i="24"/>
  <c r="Y663" i="24"/>
  <c r="Y662" i="24"/>
  <c r="Y661" i="24"/>
  <c r="Y660" i="24"/>
  <c r="Y659" i="24"/>
  <c r="Y658" i="24"/>
  <c r="Y657" i="24"/>
  <c r="Y656" i="24"/>
  <c r="Y655" i="24"/>
  <c r="Y654" i="24"/>
  <c r="Y653" i="24"/>
  <c r="Y652" i="24"/>
  <c r="Y651" i="24"/>
  <c r="Y650" i="24"/>
  <c r="Y649" i="24"/>
  <c r="Y648" i="24"/>
  <c r="Y647" i="24"/>
  <c r="Y646" i="24"/>
  <c r="Y645" i="24"/>
  <c r="Y644" i="24"/>
  <c r="Y643" i="24"/>
  <c r="Y642" i="24"/>
  <c r="Y641" i="24"/>
  <c r="Y640" i="24"/>
  <c r="Y639" i="24"/>
  <c r="Y638" i="24"/>
  <c r="Y637" i="24"/>
  <c r="Y636" i="24"/>
  <c r="Y635" i="24"/>
  <c r="Y634" i="24"/>
  <c r="Y633" i="24"/>
  <c r="Y632" i="24"/>
  <c r="Y631" i="24"/>
  <c r="Y630" i="24"/>
  <c r="Y629" i="24"/>
  <c r="Y628" i="24"/>
  <c r="Y627" i="24"/>
  <c r="Y626" i="24"/>
  <c r="Y625" i="24"/>
  <c r="Y624" i="24"/>
  <c r="Y623" i="24"/>
  <c r="Y622" i="24"/>
  <c r="Y621" i="24"/>
  <c r="Y620" i="24"/>
  <c r="Y619" i="24"/>
  <c r="Y618" i="24"/>
  <c r="Y617" i="24"/>
  <c r="Y616" i="24"/>
  <c r="Y615" i="24"/>
  <c r="Y614" i="24"/>
  <c r="Y613" i="24"/>
  <c r="Y612" i="24"/>
  <c r="Y611" i="24"/>
  <c r="Y610" i="24"/>
  <c r="Y609" i="24"/>
  <c r="Y608" i="24"/>
  <c r="Y607" i="24"/>
  <c r="Y606" i="24"/>
  <c r="Y605" i="24"/>
  <c r="Y604" i="24"/>
  <c r="Y603" i="24"/>
  <c r="Y602" i="24"/>
  <c r="Y601" i="24"/>
  <c r="Y600" i="24"/>
  <c r="Y599" i="24"/>
  <c r="Y598" i="24"/>
  <c r="Y597" i="24"/>
  <c r="Y596" i="24"/>
  <c r="Y595" i="24"/>
  <c r="Y594" i="24"/>
  <c r="Y593" i="24"/>
  <c r="Y592" i="24"/>
  <c r="Y591" i="24"/>
  <c r="Y590" i="24"/>
  <c r="Y589" i="24"/>
  <c r="Y588" i="24"/>
  <c r="Y587" i="24"/>
  <c r="Y586" i="24"/>
  <c r="Y585" i="24"/>
  <c r="Y584" i="24"/>
  <c r="Y583" i="24"/>
  <c r="Y582" i="24"/>
  <c r="Y581" i="24"/>
  <c r="Y580" i="24"/>
  <c r="Y579" i="24"/>
  <c r="Y578" i="24"/>
  <c r="Y577" i="24"/>
  <c r="Y576" i="24"/>
  <c r="Y575" i="24"/>
  <c r="Y574" i="24"/>
  <c r="Y573" i="24"/>
  <c r="Y572" i="24"/>
  <c r="Y571" i="24"/>
  <c r="Y570" i="24"/>
  <c r="Y569" i="24"/>
  <c r="Y568" i="24"/>
  <c r="Y567" i="24"/>
  <c r="Y566" i="24"/>
  <c r="Y565" i="24"/>
  <c r="Y564" i="24"/>
  <c r="Y563" i="24"/>
  <c r="Y562" i="24"/>
  <c r="Y561" i="24"/>
  <c r="Y560" i="24"/>
  <c r="Y559" i="24"/>
  <c r="Y558" i="24"/>
  <c r="Y557" i="24"/>
  <c r="Y556" i="24"/>
  <c r="Y555" i="24"/>
  <c r="Y554" i="24"/>
  <c r="Y553" i="24"/>
  <c r="Y552" i="24"/>
  <c r="E552" i="24"/>
  <c r="Y551" i="24"/>
  <c r="E551" i="24"/>
  <c r="Y550" i="24"/>
  <c r="E550" i="24"/>
  <c r="Y549" i="24"/>
  <c r="S549" i="24"/>
  <c r="E549" i="24"/>
  <c r="Y548" i="24"/>
  <c r="S548" i="24"/>
  <c r="E548" i="24"/>
  <c r="Y547" i="24"/>
  <c r="S547" i="24"/>
  <c r="E547" i="24"/>
  <c r="Y546" i="24"/>
  <c r="S546" i="24"/>
  <c r="E546" i="24"/>
  <c r="Y545" i="24"/>
  <c r="S545" i="24"/>
  <c r="E545" i="24"/>
  <c r="Y544" i="24"/>
  <c r="E544" i="24"/>
  <c r="Y543" i="24"/>
  <c r="E543" i="24"/>
  <c r="Y542" i="24"/>
  <c r="E542" i="24"/>
  <c r="Y541" i="24"/>
  <c r="E541" i="24"/>
  <c r="Y540" i="24"/>
  <c r="E540" i="24"/>
  <c r="Y539" i="24"/>
  <c r="E539" i="24"/>
  <c r="Y538" i="24"/>
  <c r="E538" i="24"/>
  <c r="Y537" i="24"/>
  <c r="E537" i="24"/>
  <c r="Y536" i="24"/>
  <c r="E536" i="24"/>
  <c r="Y535" i="24"/>
  <c r="E535" i="24"/>
  <c r="Y534" i="24"/>
  <c r="S534" i="24"/>
  <c r="E534" i="24"/>
  <c r="Y533" i="24"/>
  <c r="E533" i="24"/>
  <c r="Y532" i="24"/>
  <c r="S532" i="24"/>
  <c r="E532" i="24"/>
  <c r="Y531" i="24"/>
  <c r="E531" i="24"/>
  <c r="Y530" i="24"/>
  <c r="E530" i="24"/>
  <c r="Y529" i="24"/>
  <c r="E529" i="24"/>
  <c r="Y528" i="24"/>
  <c r="E528" i="24"/>
  <c r="Y527" i="24"/>
  <c r="E527" i="24"/>
  <c r="Y526" i="24"/>
  <c r="E526" i="24"/>
  <c r="Y525" i="24"/>
  <c r="E525" i="24"/>
  <c r="Y524" i="24"/>
  <c r="E524" i="24"/>
  <c r="Y523" i="24"/>
  <c r="E523" i="24"/>
  <c r="Y522" i="24"/>
  <c r="E522" i="24"/>
  <c r="Y521" i="24"/>
  <c r="S521" i="24"/>
  <c r="E521" i="24"/>
  <c r="Y520" i="24"/>
  <c r="S520" i="24"/>
  <c r="E520" i="24"/>
  <c r="Y519" i="24"/>
  <c r="E519" i="24"/>
  <c r="Y518" i="24"/>
  <c r="E518" i="24"/>
  <c r="Y517" i="24"/>
  <c r="E517" i="24"/>
  <c r="Y516" i="24"/>
  <c r="E516" i="24"/>
  <c r="Y515" i="24"/>
  <c r="S515" i="24"/>
  <c r="E515" i="24"/>
  <c r="Y514" i="24"/>
  <c r="S514" i="24"/>
  <c r="E514" i="24"/>
  <c r="Y513" i="24"/>
  <c r="S513" i="24"/>
  <c r="E513" i="24"/>
  <c r="Y512" i="24"/>
  <c r="S512" i="24"/>
  <c r="E512" i="24"/>
  <c r="Y511" i="24"/>
  <c r="S511" i="24"/>
  <c r="E511" i="24"/>
  <c r="Y510" i="24"/>
  <c r="S510" i="24"/>
  <c r="E510" i="24"/>
  <c r="Y509" i="24"/>
  <c r="S509" i="24"/>
  <c r="E509" i="24"/>
  <c r="Y508" i="24"/>
  <c r="S508" i="24"/>
  <c r="S528" i="24" s="1"/>
  <c r="E508" i="24"/>
  <c r="Y507" i="24"/>
  <c r="S507" i="24"/>
  <c r="E507" i="24"/>
  <c r="Y506" i="24"/>
  <c r="S506" i="24"/>
  <c r="E506" i="24"/>
  <c r="Y505" i="24"/>
  <c r="S505" i="24"/>
  <c r="E505" i="24"/>
  <c r="Y504" i="24"/>
  <c r="S504" i="24"/>
  <c r="E504" i="24"/>
  <c r="Y503" i="24"/>
  <c r="S503" i="24"/>
  <c r="E503" i="24"/>
  <c r="Y502" i="24"/>
  <c r="S502" i="24"/>
  <c r="E502" i="24"/>
  <c r="Y501" i="24"/>
  <c r="S501" i="24"/>
  <c r="E501" i="24"/>
  <c r="Y500" i="24"/>
  <c r="S500" i="24"/>
  <c r="E500" i="24"/>
  <c r="Y499" i="24"/>
  <c r="S499" i="24"/>
  <c r="E499" i="24"/>
  <c r="Y498" i="24"/>
  <c r="S498" i="24"/>
  <c r="E498" i="24"/>
  <c r="Y497" i="24"/>
  <c r="S497" i="24"/>
  <c r="E497" i="24"/>
  <c r="Y496" i="24"/>
  <c r="S496" i="24"/>
  <c r="E496" i="24"/>
  <c r="Y495" i="24"/>
  <c r="S495" i="24"/>
  <c r="E495" i="24"/>
  <c r="Y494" i="24"/>
  <c r="S494" i="24"/>
  <c r="E494" i="24"/>
  <c r="Y493" i="24"/>
  <c r="S493" i="24"/>
  <c r="E493" i="24"/>
  <c r="Y492" i="24"/>
  <c r="S492" i="24"/>
  <c r="E492" i="24"/>
  <c r="Y491" i="24"/>
  <c r="S491" i="24"/>
  <c r="E491" i="24"/>
  <c r="Y490" i="24"/>
  <c r="S490" i="24"/>
  <c r="E490" i="24"/>
  <c r="Y489" i="24"/>
  <c r="S489" i="24"/>
  <c r="E489" i="24"/>
  <c r="Y488" i="24"/>
  <c r="S488" i="24"/>
  <c r="E488" i="24"/>
  <c r="Y487" i="24"/>
  <c r="S487" i="24"/>
  <c r="E487" i="24"/>
  <c r="Y486" i="24"/>
  <c r="S486" i="24"/>
  <c r="E486" i="24"/>
  <c r="Y485" i="24"/>
  <c r="S485" i="24"/>
  <c r="E485" i="24"/>
  <c r="Y484" i="24"/>
  <c r="S484" i="24"/>
  <c r="E484" i="24"/>
  <c r="Y483" i="24"/>
  <c r="S483" i="24"/>
  <c r="E483" i="24"/>
  <c r="Y482" i="24"/>
  <c r="S482" i="24"/>
  <c r="E482" i="24"/>
  <c r="Y481" i="24"/>
  <c r="S481" i="24"/>
  <c r="E481" i="24"/>
  <c r="Y480" i="24"/>
  <c r="S480" i="24"/>
  <c r="E480" i="24"/>
  <c r="Y479" i="24"/>
  <c r="S479" i="24"/>
  <c r="E479" i="24"/>
  <c r="Y478" i="24"/>
  <c r="S478" i="24"/>
  <c r="E478" i="24"/>
  <c r="Y477" i="24"/>
  <c r="S477" i="24"/>
  <c r="E477" i="24"/>
  <c r="Y476" i="24"/>
  <c r="S476" i="24"/>
  <c r="E476" i="24"/>
  <c r="Y475" i="24"/>
  <c r="S475" i="24"/>
  <c r="E475" i="24"/>
  <c r="Y474" i="24"/>
  <c r="S474" i="24"/>
  <c r="E474" i="24"/>
  <c r="Y473" i="24"/>
  <c r="S473" i="24"/>
  <c r="E473" i="24"/>
  <c r="Y472" i="24"/>
  <c r="S472" i="24"/>
  <c r="E472" i="24"/>
  <c r="Y471" i="24"/>
  <c r="S471" i="24"/>
  <c r="E471" i="24"/>
  <c r="Y470" i="24"/>
  <c r="S470" i="24"/>
  <c r="E470" i="24"/>
  <c r="Y469" i="24"/>
  <c r="U469" i="24"/>
  <c r="U470" i="24" s="1"/>
  <c r="S469" i="24"/>
  <c r="E469" i="24"/>
  <c r="Y468" i="24"/>
  <c r="U468" i="24"/>
  <c r="S468" i="24"/>
  <c r="E468" i="24"/>
  <c r="Y467" i="24"/>
  <c r="S467" i="24"/>
  <c r="E467" i="24"/>
  <c r="Y466" i="24"/>
  <c r="S466" i="24"/>
  <c r="E466" i="24"/>
  <c r="Y465" i="24"/>
  <c r="S465" i="24"/>
  <c r="E465" i="24"/>
  <c r="Y464" i="24"/>
  <c r="S464" i="24"/>
  <c r="E464" i="24"/>
  <c r="Y463" i="24"/>
  <c r="S463" i="24"/>
  <c r="E463" i="24"/>
  <c r="Y462" i="24"/>
  <c r="S462" i="24"/>
  <c r="E462" i="24"/>
  <c r="Y461" i="24"/>
  <c r="S461" i="24"/>
  <c r="E461" i="24"/>
  <c r="Y460" i="24"/>
  <c r="S460" i="24"/>
  <c r="E460" i="24"/>
  <c r="Y459" i="24"/>
  <c r="S459" i="24"/>
  <c r="E459" i="24"/>
  <c r="Y458" i="24"/>
  <c r="S458" i="24"/>
  <c r="E458" i="24"/>
  <c r="Y457" i="24"/>
  <c r="S457" i="24"/>
  <c r="E457" i="24"/>
  <c r="Y456" i="24"/>
  <c r="S456" i="24"/>
  <c r="E456" i="24"/>
  <c r="Y455" i="24"/>
  <c r="S455" i="24"/>
  <c r="E455" i="24"/>
  <c r="Y454" i="24"/>
  <c r="S454" i="24"/>
  <c r="E454" i="24"/>
  <c r="Y453" i="24"/>
  <c r="S453" i="24"/>
  <c r="E453" i="24"/>
  <c r="Y452" i="24"/>
  <c r="S452" i="24"/>
  <c r="E452" i="24"/>
  <c r="Y451" i="24"/>
  <c r="S451" i="24"/>
  <c r="E451" i="24"/>
  <c r="Y450" i="24"/>
  <c r="S450" i="24"/>
  <c r="E450" i="24"/>
  <c r="Y449" i="24"/>
  <c r="S449" i="24"/>
  <c r="E449" i="24"/>
  <c r="Y448" i="24"/>
  <c r="S448" i="24"/>
  <c r="E448" i="24"/>
  <c r="Y447" i="24"/>
  <c r="S447" i="24"/>
  <c r="E447" i="24"/>
  <c r="Y446" i="24"/>
  <c r="S446" i="24"/>
  <c r="E446" i="24"/>
  <c r="Y445" i="24"/>
  <c r="S445" i="24"/>
  <c r="E445" i="24"/>
  <c r="Y444" i="24"/>
  <c r="S444" i="24"/>
  <c r="E444" i="24"/>
  <c r="Y443" i="24"/>
  <c r="S443" i="24"/>
  <c r="E443" i="24"/>
  <c r="Y442" i="24"/>
  <c r="S442" i="24"/>
  <c r="E442" i="24"/>
  <c r="Y441" i="24"/>
  <c r="S441" i="24"/>
  <c r="E441" i="24"/>
  <c r="Y440" i="24"/>
  <c r="S440" i="24"/>
  <c r="E440" i="24"/>
  <c r="Y439" i="24"/>
  <c r="S439" i="24"/>
  <c r="E439" i="24"/>
  <c r="Y438" i="24"/>
  <c r="S438" i="24"/>
  <c r="E438" i="24"/>
  <c r="Y437" i="24"/>
  <c r="S437" i="24"/>
  <c r="E437" i="24"/>
  <c r="Y436" i="24"/>
  <c r="S436" i="24"/>
  <c r="E436" i="24"/>
  <c r="Y435" i="24"/>
  <c r="S435" i="24"/>
  <c r="E435" i="24"/>
  <c r="Y434" i="24"/>
  <c r="S434" i="24"/>
  <c r="E434" i="24"/>
  <c r="Y433" i="24"/>
  <c r="S433" i="24"/>
  <c r="E433" i="24"/>
  <c r="Y432" i="24"/>
  <c r="S432" i="24"/>
  <c r="E432" i="24"/>
  <c r="Y431" i="24"/>
  <c r="S431" i="24"/>
  <c r="E431" i="24"/>
  <c r="Y430" i="24"/>
  <c r="S430" i="24"/>
  <c r="E430" i="24"/>
  <c r="Y429" i="24"/>
  <c r="S429" i="24"/>
  <c r="E429" i="24"/>
  <c r="Y428" i="24"/>
  <c r="S428" i="24"/>
  <c r="E428" i="24"/>
  <c r="Y427" i="24"/>
  <c r="S427" i="24"/>
  <c r="E427" i="24"/>
  <c r="Y426" i="24"/>
  <c r="S426" i="24"/>
  <c r="E426" i="24"/>
  <c r="Y425" i="24"/>
  <c r="S425" i="24"/>
  <c r="E425" i="24"/>
  <c r="Y424" i="24"/>
  <c r="S424" i="24"/>
  <c r="E424" i="24"/>
  <c r="Y423" i="24"/>
  <c r="S423" i="24"/>
  <c r="E423" i="24"/>
  <c r="Y422" i="24"/>
  <c r="S422" i="24"/>
  <c r="E422" i="24"/>
  <c r="Y421" i="24"/>
  <c r="S421" i="24"/>
  <c r="E421" i="24"/>
  <c r="Y420" i="24"/>
  <c r="S420" i="24"/>
  <c r="E420" i="24"/>
  <c r="Y419" i="24"/>
  <c r="S419" i="24"/>
  <c r="E419" i="24"/>
  <c r="Y418" i="24"/>
  <c r="E418" i="24"/>
  <c r="Y417" i="24"/>
  <c r="E417" i="24"/>
  <c r="Y416" i="24"/>
  <c r="E416" i="24"/>
  <c r="Y415" i="24"/>
  <c r="S415" i="24"/>
  <c r="E415" i="24"/>
  <c r="Y414" i="24"/>
  <c r="S414" i="24"/>
  <c r="E414" i="24"/>
  <c r="Y413" i="24"/>
  <c r="S413" i="24"/>
  <c r="S416" i="24" s="1"/>
  <c r="E413" i="24"/>
  <c r="Y412" i="24"/>
  <c r="S412" i="24"/>
  <c r="E412" i="24"/>
  <c r="Y411" i="24"/>
  <c r="S411" i="24"/>
  <c r="E411" i="24"/>
  <c r="Y410" i="24"/>
  <c r="S410" i="24"/>
  <c r="E410" i="24"/>
  <c r="Y409" i="24"/>
  <c r="S409" i="24"/>
  <c r="E409" i="24"/>
  <c r="Y408" i="24"/>
  <c r="S408" i="24"/>
  <c r="E408" i="24"/>
  <c r="Y407" i="24"/>
  <c r="S407" i="24"/>
  <c r="E407" i="24"/>
  <c r="Y406" i="24"/>
  <c r="S406" i="24"/>
  <c r="E406" i="24"/>
  <c r="Y405" i="24"/>
  <c r="S405" i="24"/>
  <c r="E405" i="24"/>
  <c r="Y404" i="24"/>
  <c r="S404" i="24"/>
  <c r="E404" i="24"/>
  <c r="Y403" i="24"/>
  <c r="S403" i="24"/>
  <c r="E403" i="24"/>
  <c r="Y402" i="24"/>
  <c r="S402" i="24"/>
  <c r="E402" i="24"/>
  <c r="Y401" i="24"/>
  <c r="S401" i="24"/>
  <c r="E401" i="24"/>
  <c r="Y400" i="24"/>
  <c r="S400" i="24"/>
  <c r="E400" i="24"/>
  <c r="Y399" i="24"/>
  <c r="S399" i="24"/>
  <c r="E399" i="24"/>
  <c r="Y398" i="24"/>
  <c r="S398" i="24"/>
  <c r="E398" i="24"/>
  <c r="Y397" i="24"/>
  <c r="S397" i="24"/>
  <c r="E397" i="24"/>
  <c r="Y396" i="24"/>
  <c r="S396" i="24"/>
  <c r="E396" i="24"/>
  <c r="Y395" i="24"/>
  <c r="S395" i="24"/>
  <c r="E395" i="24"/>
  <c r="Y394" i="24"/>
  <c r="S394" i="24"/>
  <c r="E394" i="24"/>
  <c r="Y393" i="24"/>
  <c r="S393" i="24"/>
  <c r="E393" i="24"/>
  <c r="Y392" i="24"/>
  <c r="S392" i="24"/>
  <c r="E392" i="24"/>
  <c r="Y391" i="24"/>
  <c r="S391" i="24"/>
  <c r="E391" i="24"/>
  <c r="Y390" i="24"/>
  <c r="S390" i="24"/>
  <c r="E390" i="24"/>
  <c r="Y389" i="24"/>
  <c r="S389" i="24"/>
  <c r="E389" i="24"/>
  <c r="Y388" i="24"/>
  <c r="S388" i="24"/>
  <c r="E388" i="24"/>
  <c r="Y387" i="24"/>
  <c r="S387" i="24"/>
  <c r="E387" i="24"/>
  <c r="Y386" i="24"/>
  <c r="S386" i="24"/>
  <c r="E386" i="24"/>
  <c r="Y385" i="24"/>
  <c r="S385" i="24"/>
  <c r="E385" i="24"/>
  <c r="Y384" i="24"/>
  <c r="S384" i="24"/>
  <c r="E384" i="24"/>
  <c r="Y383" i="24"/>
  <c r="S383" i="24"/>
  <c r="E383" i="24"/>
  <c r="Y382" i="24"/>
  <c r="S382" i="24"/>
  <c r="E382" i="24"/>
  <c r="Y381" i="24"/>
  <c r="S381" i="24"/>
  <c r="E381" i="24"/>
  <c r="Y380" i="24"/>
  <c r="S380" i="24"/>
  <c r="E380" i="24"/>
  <c r="Y379" i="24"/>
  <c r="S379" i="24"/>
  <c r="E379" i="24"/>
  <c r="Y378" i="24"/>
  <c r="S378" i="24"/>
  <c r="E378" i="24"/>
  <c r="Y377" i="24"/>
  <c r="S377" i="24"/>
  <c r="E377" i="24"/>
  <c r="Y376" i="24"/>
  <c r="S376" i="24"/>
  <c r="E376" i="24"/>
  <c r="Y375" i="24"/>
  <c r="S375" i="24"/>
  <c r="E375" i="24"/>
  <c r="Y374" i="24"/>
  <c r="E374" i="24"/>
  <c r="Y373" i="24"/>
  <c r="E373" i="24"/>
  <c r="Y372" i="24"/>
  <c r="E372" i="24"/>
  <c r="Y371" i="24"/>
  <c r="S371" i="24"/>
  <c r="E371" i="24"/>
  <c r="Y370" i="24"/>
  <c r="S370" i="24"/>
  <c r="S373" i="24" s="1"/>
  <c r="S372" i="73" s="1"/>
  <c r="U372" i="73" s="1"/>
  <c r="E370" i="24"/>
  <c r="Y369" i="24"/>
  <c r="S369" i="24"/>
  <c r="E369" i="24"/>
  <c r="Y368" i="24"/>
  <c r="S368" i="24"/>
  <c r="E368" i="24"/>
  <c r="Y367" i="24"/>
  <c r="S367" i="24"/>
  <c r="E367" i="24"/>
  <c r="Y366" i="24"/>
  <c r="S366" i="24"/>
  <c r="E366" i="24"/>
  <c r="Y365" i="24"/>
  <c r="S365" i="24"/>
  <c r="E365" i="24"/>
  <c r="Y364" i="24"/>
  <c r="S364" i="24"/>
  <c r="E364" i="24"/>
  <c r="Y363" i="24"/>
  <c r="S363" i="24"/>
  <c r="E363" i="24"/>
  <c r="Y362" i="24"/>
  <c r="S362" i="24"/>
  <c r="E362" i="24"/>
  <c r="Y361" i="24"/>
  <c r="S361" i="24"/>
  <c r="E361" i="24"/>
  <c r="Y360" i="24"/>
  <c r="S360" i="24"/>
  <c r="S359" i="73" s="1"/>
  <c r="U359" i="73" s="1"/>
  <c r="E360" i="24"/>
  <c r="Y359" i="24"/>
  <c r="S359" i="24"/>
  <c r="E359" i="24"/>
  <c r="Y358" i="24"/>
  <c r="S358" i="24"/>
  <c r="E358" i="24"/>
  <c r="Y357" i="24"/>
  <c r="S357" i="24"/>
  <c r="E357" i="24"/>
  <c r="Y356" i="24"/>
  <c r="S356" i="24"/>
  <c r="E356" i="24"/>
  <c r="Y355" i="24"/>
  <c r="S355" i="24"/>
  <c r="S354" i="73" s="1"/>
  <c r="U354" i="73" s="1"/>
  <c r="E355" i="24"/>
  <c r="Y354" i="24"/>
  <c r="S354" i="24"/>
  <c r="S353" i="73" s="1"/>
  <c r="E354" i="24"/>
  <c r="Y353" i="24"/>
  <c r="S353" i="24"/>
  <c r="E353" i="24"/>
  <c r="Y352" i="24"/>
  <c r="S352" i="24"/>
  <c r="S351" i="73" s="1"/>
  <c r="U351" i="73" s="1"/>
  <c r="E352" i="24"/>
  <c r="Y351" i="24"/>
  <c r="S351" i="24"/>
  <c r="E351" i="24"/>
  <c r="Y350" i="24"/>
  <c r="S350" i="24"/>
  <c r="E350" i="24"/>
  <c r="Y349" i="24"/>
  <c r="S349" i="24"/>
  <c r="E349" i="24"/>
  <c r="Y348" i="24"/>
  <c r="S348" i="24"/>
  <c r="E348" i="24"/>
  <c r="Y347" i="24"/>
  <c r="S347" i="24"/>
  <c r="E347" i="24"/>
  <c r="Y346" i="24"/>
  <c r="S346" i="24"/>
  <c r="E346" i="24"/>
  <c r="Y345" i="24"/>
  <c r="S345" i="24"/>
  <c r="E345" i="24"/>
  <c r="Y344" i="24"/>
  <c r="S344" i="24"/>
  <c r="E344" i="24"/>
  <c r="Y343" i="24"/>
  <c r="S343" i="24"/>
  <c r="E343" i="24"/>
  <c r="Y342" i="24"/>
  <c r="S342" i="24"/>
  <c r="E342" i="24"/>
  <c r="Y341" i="24"/>
  <c r="S341" i="24"/>
  <c r="E341" i="24"/>
  <c r="Y340" i="24"/>
  <c r="S340" i="24"/>
  <c r="S339" i="73" s="1"/>
  <c r="U339" i="73" s="1"/>
  <c r="E340" i="24"/>
  <c r="Y339" i="24"/>
  <c r="S339" i="24"/>
  <c r="E339" i="24"/>
  <c r="Y338" i="24"/>
  <c r="S338" i="24"/>
  <c r="E338" i="24"/>
  <c r="Y337" i="24"/>
  <c r="S337" i="24"/>
  <c r="S336" i="73" s="1"/>
  <c r="U336" i="73" s="1"/>
  <c r="E337" i="24"/>
  <c r="Y336" i="24"/>
  <c r="S336" i="24"/>
  <c r="E336" i="24"/>
  <c r="Y335" i="24"/>
  <c r="S335" i="24"/>
  <c r="S334" i="73" s="1"/>
  <c r="U334" i="73" s="1"/>
  <c r="E335" i="24"/>
  <c r="Y334" i="24"/>
  <c r="S334" i="24"/>
  <c r="E334" i="24"/>
  <c r="Y333" i="24"/>
  <c r="S333" i="24"/>
  <c r="E333" i="24"/>
  <c r="Y332" i="24"/>
  <c r="S332" i="24"/>
  <c r="S331" i="73" s="1"/>
  <c r="U331" i="73" s="1"/>
  <c r="E332" i="24"/>
  <c r="Y331" i="24"/>
  <c r="S331" i="24"/>
  <c r="E331" i="24"/>
  <c r="Y330" i="24"/>
  <c r="S330" i="24"/>
  <c r="S329" i="73" s="1"/>
  <c r="E330" i="24"/>
  <c r="Y329" i="24"/>
  <c r="S329" i="24"/>
  <c r="E329" i="24"/>
  <c r="Y328" i="24"/>
  <c r="S328" i="24"/>
  <c r="E328" i="24"/>
  <c r="Y327" i="24"/>
  <c r="S327" i="24"/>
  <c r="E327" i="24"/>
  <c r="Y326" i="24"/>
  <c r="S326" i="24"/>
  <c r="E326" i="24"/>
  <c r="Y325" i="24"/>
  <c r="S325" i="24"/>
  <c r="E325" i="24"/>
  <c r="Y324" i="24"/>
  <c r="S324" i="24"/>
  <c r="S323" i="73" s="1"/>
  <c r="U323" i="73" s="1"/>
  <c r="E324" i="24"/>
  <c r="Y323" i="24"/>
  <c r="S323" i="24"/>
  <c r="E323" i="24"/>
  <c r="Y322" i="24"/>
  <c r="S322" i="24"/>
  <c r="E322" i="24"/>
  <c r="Y321" i="24"/>
  <c r="E321" i="24"/>
  <c r="Y320" i="24"/>
  <c r="E320" i="24"/>
  <c r="Y319" i="24"/>
  <c r="E319" i="24"/>
  <c r="Y318" i="24"/>
  <c r="S318" i="24"/>
  <c r="E318" i="24"/>
  <c r="Y317" i="24"/>
  <c r="S317" i="24"/>
  <c r="E317" i="24"/>
  <c r="Y316" i="24"/>
  <c r="S316" i="24"/>
  <c r="E316" i="24"/>
  <c r="Y315" i="24"/>
  <c r="S315" i="24"/>
  <c r="E315" i="24"/>
  <c r="Y314" i="24"/>
  <c r="S314" i="24"/>
  <c r="E314" i="24"/>
  <c r="Y313" i="24"/>
  <c r="S313" i="24"/>
  <c r="E313" i="24"/>
  <c r="Y312" i="24"/>
  <c r="S312" i="24"/>
  <c r="E312" i="24"/>
  <c r="Y311" i="24"/>
  <c r="S311" i="24"/>
  <c r="E311" i="24"/>
  <c r="Y310" i="24"/>
  <c r="S310" i="24"/>
  <c r="E310" i="24"/>
  <c r="Y309" i="24"/>
  <c r="S309" i="24"/>
  <c r="E309" i="24"/>
  <c r="Y308" i="24"/>
  <c r="S308" i="24"/>
  <c r="E308" i="24"/>
  <c r="Y307" i="24"/>
  <c r="S307" i="24"/>
  <c r="E307" i="24"/>
  <c r="Y306" i="24"/>
  <c r="S306" i="24"/>
  <c r="E306" i="24"/>
  <c r="Y305" i="24"/>
  <c r="S305" i="24"/>
  <c r="E305" i="24"/>
  <c r="Y304" i="24"/>
  <c r="S304" i="24"/>
  <c r="E304" i="24"/>
  <c r="Y303" i="24"/>
  <c r="S303" i="24"/>
  <c r="E303" i="24"/>
  <c r="Y302" i="24"/>
  <c r="S302" i="24"/>
  <c r="E302" i="24"/>
  <c r="Y301" i="24"/>
  <c r="S301" i="24"/>
  <c r="E301" i="24"/>
  <c r="Y300" i="24"/>
  <c r="S300" i="24"/>
  <c r="E300" i="24"/>
  <c r="Y299" i="24"/>
  <c r="S299" i="24"/>
  <c r="E299" i="24"/>
  <c r="Y298" i="24"/>
  <c r="S298" i="24"/>
  <c r="E298" i="24"/>
  <c r="Y297" i="24"/>
  <c r="S297" i="24"/>
  <c r="E297" i="24"/>
  <c r="Y296" i="24"/>
  <c r="S296" i="24"/>
  <c r="E296" i="24"/>
  <c r="Y295" i="24"/>
  <c r="S295" i="24"/>
  <c r="E295" i="24"/>
  <c r="Y294" i="24"/>
  <c r="S294" i="24"/>
  <c r="E294" i="24"/>
  <c r="Y293" i="24"/>
  <c r="S293" i="24"/>
  <c r="E293" i="24"/>
  <c r="Y292" i="24"/>
  <c r="S292" i="24"/>
  <c r="E292" i="24"/>
  <c r="Y291" i="24"/>
  <c r="S291" i="24"/>
  <c r="E291" i="24"/>
  <c r="Y290" i="24"/>
  <c r="S290" i="24"/>
  <c r="E290" i="24"/>
  <c r="Y289" i="24"/>
  <c r="S289" i="24"/>
  <c r="E289" i="24"/>
  <c r="Y288" i="24"/>
  <c r="S288" i="24"/>
  <c r="E288" i="24"/>
  <c r="Y287" i="24"/>
  <c r="S287" i="24"/>
  <c r="E287" i="24"/>
  <c r="Y286" i="24"/>
  <c r="S286" i="24"/>
  <c r="E286" i="24"/>
  <c r="Y285" i="24"/>
  <c r="S285" i="24"/>
  <c r="E285" i="24"/>
  <c r="Y284" i="24"/>
  <c r="S284" i="24"/>
  <c r="E284" i="24"/>
  <c r="Y283" i="24"/>
  <c r="S283" i="24"/>
  <c r="E283" i="24"/>
  <c r="Y282" i="24"/>
  <c r="S282" i="24"/>
  <c r="E282" i="24"/>
  <c r="Y281" i="24"/>
  <c r="S281" i="24"/>
  <c r="E281" i="24"/>
  <c r="Y280" i="24"/>
  <c r="S280" i="24"/>
  <c r="E280" i="24"/>
  <c r="Y279" i="24"/>
  <c r="S279" i="24"/>
  <c r="E279" i="24"/>
  <c r="Y278" i="24"/>
  <c r="S278" i="24"/>
  <c r="E278" i="24"/>
  <c r="Y277" i="24"/>
  <c r="S277" i="24"/>
  <c r="E277" i="24"/>
  <c r="Y276" i="24"/>
  <c r="S276" i="24"/>
  <c r="E276" i="24"/>
  <c r="Y275" i="24"/>
  <c r="S275" i="24"/>
  <c r="E275" i="24"/>
  <c r="Y274" i="24"/>
  <c r="S274" i="24"/>
  <c r="E274" i="24"/>
  <c r="Y273" i="24"/>
  <c r="S273" i="24"/>
  <c r="E273" i="24"/>
  <c r="Y272" i="24"/>
  <c r="S272" i="24"/>
  <c r="E272" i="24"/>
  <c r="Y271" i="24"/>
  <c r="S271" i="24"/>
  <c r="E271" i="24"/>
  <c r="Y270" i="24"/>
  <c r="S270" i="24"/>
  <c r="E270" i="24"/>
  <c r="Y269" i="24"/>
  <c r="S269" i="24"/>
  <c r="E269" i="24"/>
  <c r="Y268" i="24"/>
  <c r="E268" i="24"/>
  <c r="Y267" i="24"/>
  <c r="E267" i="24"/>
  <c r="Y266" i="24"/>
  <c r="E266" i="24"/>
  <c r="Y265" i="24"/>
  <c r="S265" i="24"/>
  <c r="E265" i="24"/>
  <c r="Y264" i="24"/>
  <c r="S264" i="24"/>
  <c r="E264" i="24"/>
  <c r="Y263" i="24"/>
  <c r="S263" i="24"/>
  <c r="E263" i="24"/>
  <c r="Y262" i="24"/>
  <c r="S262" i="24"/>
  <c r="E262" i="24"/>
  <c r="Y261" i="24"/>
  <c r="S261" i="24"/>
  <c r="E261" i="24"/>
  <c r="Y260" i="24"/>
  <c r="S260" i="24"/>
  <c r="E260" i="24"/>
  <c r="Y259" i="24"/>
  <c r="S259" i="24"/>
  <c r="E259" i="24"/>
  <c r="Y258" i="24"/>
  <c r="S258" i="24"/>
  <c r="E258" i="24"/>
  <c r="Y257" i="24"/>
  <c r="S257" i="24"/>
  <c r="E257" i="24"/>
  <c r="Y256" i="24"/>
  <c r="S256" i="24"/>
  <c r="E256" i="24"/>
  <c r="Y255" i="24"/>
  <c r="S255" i="24"/>
  <c r="E255" i="24"/>
  <c r="Y254" i="24"/>
  <c r="S254" i="24"/>
  <c r="E254" i="24"/>
  <c r="Y253" i="24"/>
  <c r="S253" i="24"/>
  <c r="E253" i="24"/>
  <c r="Y252" i="24"/>
  <c r="S252" i="24"/>
  <c r="E252" i="24"/>
  <c r="Y251" i="24"/>
  <c r="S251" i="24"/>
  <c r="E251" i="24"/>
  <c r="Y250" i="24"/>
  <c r="S250" i="24"/>
  <c r="E250" i="24"/>
  <c r="Y249" i="24"/>
  <c r="S249" i="24"/>
  <c r="E249" i="24"/>
  <c r="Y248" i="24"/>
  <c r="S248" i="24"/>
  <c r="E248" i="24"/>
  <c r="Y247" i="24"/>
  <c r="S247" i="24"/>
  <c r="E247" i="24"/>
  <c r="Y246" i="24"/>
  <c r="S246" i="24"/>
  <c r="E246" i="24"/>
  <c r="Y245" i="24"/>
  <c r="S245" i="24"/>
  <c r="E245" i="24"/>
  <c r="Y244" i="24"/>
  <c r="S244" i="24"/>
  <c r="E244" i="24"/>
  <c r="Y243" i="24"/>
  <c r="S243" i="24"/>
  <c r="E243" i="24"/>
  <c r="Y242" i="24"/>
  <c r="S242" i="24"/>
  <c r="E242" i="24"/>
  <c r="Y241" i="24"/>
  <c r="S241" i="24"/>
  <c r="E241" i="24"/>
  <c r="Y240" i="24"/>
  <c r="S240" i="24"/>
  <c r="E240" i="24"/>
  <c r="Y239" i="24"/>
  <c r="S239" i="24"/>
  <c r="E239" i="24"/>
  <c r="Y238" i="24"/>
  <c r="S238" i="24"/>
  <c r="E238" i="24"/>
  <c r="Y237" i="24"/>
  <c r="S237" i="24"/>
  <c r="E237" i="24"/>
  <c r="Y236" i="24"/>
  <c r="S236" i="24"/>
  <c r="E236" i="24"/>
  <c r="Y235" i="24"/>
  <c r="S235" i="24"/>
  <c r="E235" i="24"/>
  <c r="Y234" i="24"/>
  <c r="S234" i="24"/>
  <c r="E234" i="24"/>
  <c r="Y233" i="24"/>
  <c r="S233" i="24"/>
  <c r="E233" i="24"/>
  <c r="Y232" i="24"/>
  <c r="S232" i="24"/>
  <c r="E232" i="24"/>
  <c r="Y231" i="24"/>
  <c r="S231" i="24"/>
  <c r="E231" i="24"/>
  <c r="Y230" i="24"/>
  <c r="S230" i="24"/>
  <c r="E230" i="24"/>
  <c r="Y229" i="24"/>
  <c r="S229" i="24"/>
  <c r="E229" i="24"/>
  <c r="Y228" i="24"/>
  <c r="S228" i="24"/>
  <c r="E228" i="24"/>
  <c r="Y227" i="24"/>
  <c r="S227" i="24"/>
  <c r="E227" i="24"/>
  <c r="Y226" i="24"/>
  <c r="S226" i="24"/>
  <c r="E226" i="24"/>
  <c r="Y225" i="24"/>
  <c r="S225" i="24"/>
  <c r="E225" i="24"/>
  <c r="Y224" i="24"/>
  <c r="S224" i="24"/>
  <c r="E224" i="24"/>
  <c r="Y223" i="24"/>
  <c r="S223" i="24"/>
  <c r="E223" i="24"/>
  <c r="Y222" i="24"/>
  <c r="S222" i="24"/>
  <c r="E222" i="24"/>
  <c r="Y221" i="24"/>
  <c r="S221" i="24"/>
  <c r="E221" i="24"/>
  <c r="Y220" i="24"/>
  <c r="S220" i="24"/>
  <c r="E220" i="24"/>
  <c r="Y219" i="24"/>
  <c r="S219" i="24"/>
  <c r="E219" i="24"/>
  <c r="Y218" i="24"/>
  <c r="S218" i="24"/>
  <c r="E218" i="24"/>
  <c r="Y217" i="24"/>
  <c r="S217" i="24"/>
  <c r="E217" i="24"/>
  <c r="Y216" i="24"/>
  <c r="S216" i="24"/>
  <c r="E216" i="24"/>
  <c r="Y215" i="24"/>
  <c r="E215" i="24"/>
  <c r="Y214" i="24"/>
  <c r="E214" i="24"/>
  <c r="Y213" i="24"/>
  <c r="E213" i="24"/>
  <c r="Y212" i="24"/>
  <c r="S212" i="24"/>
  <c r="E212" i="24"/>
  <c r="Y211" i="24"/>
  <c r="S211" i="24"/>
  <c r="E211" i="24"/>
  <c r="Y210" i="24"/>
  <c r="S210" i="24"/>
  <c r="E210" i="24"/>
  <c r="Y209" i="24"/>
  <c r="S209" i="24"/>
  <c r="E209" i="24"/>
  <c r="Y208" i="24"/>
  <c r="S208" i="24"/>
  <c r="E208" i="24"/>
  <c r="Y207" i="24"/>
  <c r="S207" i="24"/>
  <c r="E207" i="24"/>
  <c r="Y206" i="24"/>
  <c r="S206" i="24"/>
  <c r="E206" i="24"/>
  <c r="Y205" i="24"/>
  <c r="S205" i="24"/>
  <c r="E205" i="24"/>
  <c r="Y204" i="24"/>
  <c r="S204" i="24"/>
  <c r="E204" i="24"/>
  <c r="Y203" i="24"/>
  <c r="S203" i="24"/>
  <c r="E203" i="24"/>
  <c r="Y202" i="24"/>
  <c r="S202" i="24"/>
  <c r="E202" i="24"/>
  <c r="Y201" i="24"/>
  <c r="S201" i="24"/>
  <c r="E201" i="24"/>
  <c r="Y200" i="24"/>
  <c r="S200" i="24"/>
  <c r="E200" i="24"/>
  <c r="Y199" i="24"/>
  <c r="S199" i="24"/>
  <c r="E199" i="24"/>
  <c r="Y198" i="24"/>
  <c r="S198" i="24"/>
  <c r="E198" i="24"/>
  <c r="Y197" i="24"/>
  <c r="S197" i="24"/>
  <c r="E197" i="24"/>
  <c r="Y196" i="24"/>
  <c r="S196" i="24"/>
  <c r="E196" i="24"/>
  <c r="Y195" i="24"/>
  <c r="S195" i="24"/>
  <c r="E195" i="24"/>
  <c r="Y194" i="24"/>
  <c r="S194" i="24"/>
  <c r="E194" i="24"/>
  <c r="Y193" i="24"/>
  <c r="S193" i="24"/>
  <c r="E193" i="24"/>
  <c r="Y192" i="24"/>
  <c r="S192" i="24"/>
  <c r="E192" i="24"/>
  <c r="Y191" i="24"/>
  <c r="S191" i="24"/>
  <c r="E191" i="24"/>
  <c r="Y190" i="24"/>
  <c r="S190" i="24"/>
  <c r="E190" i="24"/>
  <c r="Y189" i="24"/>
  <c r="S189" i="24"/>
  <c r="E189" i="24"/>
  <c r="Y188" i="24"/>
  <c r="S188" i="24"/>
  <c r="E188" i="24"/>
  <c r="Y187" i="24"/>
  <c r="S187" i="24"/>
  <c r="E187" i="24"/>
  <c r="Y186" i="24"/>
  <c r="S186" i="24"/>
  <c r="E186" i="24"/>
  <c r="Y185" i="24"/>
  <c r="S185" i="24"/>
  <c r="E185" i="24"/>
  <c r="Y184" i="24"/>
  <c r="S184" i="24"/>
  <c r="E184" i="24"/>
  <c r="Y183" i="24"/>
  <c r="S183" i="24"/>
  <c r="E183" i="24"/>
  <c r="Y182" i="24"/>
  <c r="S182" i="24"/>
  <c r="E182" i="24"/>
  <c r="Y181" i="24"/>
  <c r="S181" i="24"/>
  <c r="E181" i="24"/>
  <c r="Y180" i="24"/>
  <c r="S180" i="24"/>
  <c r="E180" i="24"/>
  <c r="Y179" i="24"/>
  <c r="S179" i="24"/>
  <c r="E179" i="24"/>
  <c r="Y178" i="24"/>
  <c r="S178" i="24"/>
  <c r="E178" i="24"/>
  <c r="Y177" i="24"/>
  <c r="S177" i="24"/>
  <c r="E177" i="24"/>
  <c r="Y176" i="24"/>
  <c r="S176" i="24"/>
  <c r="E176" i="24"/>
  <c r="Y175" i="24"/>
  <c r="S175" i="24"/>
  <c r="E175" i="24"/>
  <c r="Y174" i="24"/>
  <c r="S174" i="24"/>
  <c r="E174" i="24"/>
  <c r="Y173" i="24"/>
  <c r="S173" i="24"/>
  <c r="E173" i="24"/>
  <c r="Y172" i="24"/>
  <c r="S172" i="24"/>
  <c r="E172" i="24"/>
  <c r="Y171" i="24"/>
  <c r="S171" i="24"/>
  <c r="E171" i="24"/>
  <c r="Y170" i="24"/>
  <c r="S170" i="24"/>
  <c r="E170" i="24"/>
  <c r="Y169" i="24"/>
  <c r="S169" i="24"/>
  <c r="E169" i="24"/>
  <c r="Y168" i="24"/>
  <c r="S168" i="24"/>
  <c r="E168" i="24"/>
  <c r="Y167" i="24"/>
  <c r="S167" i="24"/>
  <c r="E167" i="24"/>
  <c r="Y166" i="24"/>
  <c r="S166" i="24"/>
  <c r="E166" i="24"/>
  <c r="Y165" i="24"/>
  <c r="S165" i="24"/>
  <c r="E165" i="24"/>
  <c r="Y164" i="24"/>
  <c r="S164" i="24"/>
  <c r="E164" i="24"/>
  <c r="Y163" i="24"/>
  <c r="S163" i="24"/>
  <c r="E163" i="24"/>
  <c r="Y162" i="24"/>
  <c r="S162" i="24"/>
  <c r="E162" i="24"/>
  <c r="Y161" i="24"/>
  <c r="S161" i="24"/>
  <c r="E161" i="24"/>
  <c r="Y160" i="24"/>
  <c r="S160" i="24"/>
  <c r="E160" i="24"/>
  <c r="Y159" i="24"/>
  <c r="S159" i="24"/>
  <c r="E159" i="24"/>
  <c r="Y158" i="24"/>
  <c r="S158" i="24"/>
  <c r="E158" i="24"/>
  <c r="Y157" i="24"/>
  <c r="S157" i="24"/>
  <c r="S156" i="73" s="1"/>
  <c r="E157" i="24"/>
  <c r="Y156" i="24"/>
  <c r="S156" i="24"/>
  <c r="E156" i="24"/>
  <c r="Y155" i="24"/>
  <c r="S155" i="24"/>
  <c r="E155" i="24"/>
  <c r="Y154" i="24"/>
  <c r="S154" i="24"/>
  <c r="E154" i="24"/>
  <c r="Y153" i="24"/>
  <c r="S153" i="24"/>
  <c r="E153" i="24"/>
  <c r="Y152" i="24"/>
  <c r="S152" i="24"/>
  <c r="E152" i="24"/>
  <c r="Y151" i="24"/>
  <c r="S151" i="24"/>
  <c r="E151" i="24"/>
  <c r="Y150" i="24"/>
  <c r="S150" i="24"/>
  <c r="E150" i="24"/>
  <c r="Y149" i="24"/>
  <c r="S149" i="24"/>
  <c r="E149" i="24"/>
  <c r="Y148" i="24"/>
  <c r="S148" i="24"/>
  <c r="E148" i="24"/>
  <c r="Y147" i="24"/>
  <c r="S147" i="24"/>
  <c r="E147" i="24"/>
  <c r="Y146" i="24"/>
  <c r="S146" i="24"/>
  <c r="E146" i="24"/>
  <c r="Y145" i="24"/>
  <c r="S145" i="24"/>
  <c r="E145" i="24"/>
  <c r="Y144" i="24"/>
  <c r="S144" i="24"/>
  <c r="E144" i="24"/>
  <c r="Y143" i="24"/>
  <c r="S143" i="24"/>
  <c r="E143" i="24"/>
  <c r="Y142" i="24"/>
  <c r="S142" i="24"/>
  <c r="E142" i="24"/>
  <c r="Y141" i="24"/>
  <c r="S141" i="24"/>
  <c r="E141" i="24"/>
  <c r="Y140" i="24"/>
  <c r="S140" i="24"/>
  <c r="E140" i="24"/>
  <c r="Y139" i="24"/>
  <c r="S139" i="24"/>
  <c r="E139" i="24"/>
  <c r="Y138" i="24"/>
  <c r="S138" i="24"/>
  <c r="E138" i="24"/>
  <c r="Y137" i="24"/>
  <c r="S137" i="24"/>
  <c r="E137" i="24"/>
  <c r="Y136" i="24"/>
  <c r="S136" i="24"/>
  <c r="E136" i="24"/>
  <c r="Y135" i="24"/>
  <c r="S135" i="24"/>
  <c r="E135" i="24"/>
  <c r="Y134" i="24"/>
  <c r="S134" i="24"/>
  <c r="E134" i="24"/>
  <c r="Y133" i="24"/>
  <c r="S133" i="24"/>
  <c r="E133" i="24"/>
  <c r="Y132" i="24"/>
  <c r="S132" i="24"/>
  <c r="E132" i="24"/>
  <c r="Y131" i="24"/>
  <c r="S131" i="24"/>
  <c r="E131" i="24"/>
  <c r="Y130" i="24"/>
  <c r="S130" i="24"/>
  <c r="E130" i="24"/>
  <c r="Y129" i="24"/>
  <c r="S129" i="24"/>
  <c r="E129" i="24"/>
  <c r="Y128" i="24"/>
  <c r="S128" i="24"/>
  <c r="E128" i="24"/>
  <c r="Y127" i="24"/>
  <c r="S127" i="24"/>
  <c r="E127" i="24"/>
  <c r="Y126" i="24"/>
  <c r="S126" i="24"/>
  <c r="E126" i="24"/>
  <c r="Y125" i="24"/>
  <c r="S125" i="24"/>
  <c r="E125" i="24"/>
  <c r="Y124" i="24"/>
  <c r="S124" i="24"/>
  <c r="E124" i="24"/>
  <c r="Y123" i="24"/>
  <c r="S123" i="24"/>
  <c r="E123" i="24"/>
  <c r="Y122" i="24"/>
  <c r="S122" i="24"/>
  <c r="E122" i="24"/>
  <c r="Y121" i="24"/>
  <c r="S121" i="24"/>
  <c r="E121" i="24"/>
  <c r="Y120" i="24"/>
  <c r="S120" i="24"/>
  <c r="E120" i="24"/>
  <c r="Y119" i="24"/>
  <c r="S119" i="24"/>
  <c r="E119" i="24"/>
  <c r="Y118" i="24"/>
  <c r="S118" i="24"/>
  <c r="E118" i="24"/>
  <c r="Y117" i="24"/>
  <c r="S117" i="24"/>
  <c r="E117" i="24"/>
  <c r="Y116" i="24"/>
  <c r="S116" i="24"/>
  <c r="E116" i="24"/>
  <c r="Y115" i="24"/>
  <c r="S115" i="24"/>
  <c r="E115" i="24"/>
  <c r="Y114" i="24"/>
  <c r="S114" i="24"/>
  <c r="E114" i="24"/>
  <c r="Y113" i="24"/>
  <c r="S113" i="24"/>
  <c r="E113" i="24"/>
  <c r="Y112" i="24"/>
  <c r="S112" i="24"/>
  <c r="E112" i="24"/>
  <c r="Y111" i="24"/>
  <c r="S111" i="24"/>
  <c r="E111" i="24"/>
  <c r="Y110" i="24"/>
  <c r="S110" i="24"/>
  <c r="E110" i="24"/>
  <c r="Y109" i="24"/>
  <c r="E109" i="24"/>
  <c r="Y108" i="24"/>
  <c r="E108" i="24"/>
  <c r="Y107" i="24"/>
  <c r="E107" i="24"/>
  <c r="Y106" i="24"/>
  <c r="S106" i="24"/>
  <c r="E106" i="24"/>
  <c r="Y105" i="24"/>
  <c r="S105" i="24"/>
  <c r="E105" i="24"/>
  <c r="Y104" i="24"/>
  <c r="S104" i="24"/>
  <c r="S107" i="24" s="1"/>
  <c r="E104" i="24"/>
  <c r="Y103" i="24"/>
  <c r="S103" i="24"/>
  <c r="E103" i="24"/>
  <c r="Y102" i="24"/>
  <c r="S102" i="24"/>
  <c r="E102" i="24"/>
  <c r="Y101" i="24"/>
  <c r="S101" i="24"/>
  <c r="E101" i="24"/>
  <c r="Y100" i="24"/>
  <c r="S100" i="24"/>
  <c r="E100" i="24"/>
  <c r="Y99" i="24"/>
  <c r="S99" i="24"/>
  <c r="E99" i="24"/>
  <c r="Y98" i="24"/>
  <c r="S98" i="24"/>
  <c r="E98" i="24"/>
  <c r="Y97" i="24"/>
  <c r="S97" i="24"/>
  <c r="E97" i="24"/>
  <c r="Y96" i="24"/>
  <c r="S96" i="24"/>
  <c r="E96" i="24"/>
  <c r="Y95" i="24"/>
  <c r="S95" i="24"/>
  <c r="E95" i="24"/>
  <c r="Y94" i="24"/>
  <c r="S94" i="24"/>
  <c r="E94" i="24"/>
  <c r="Y93" i="24"/>
  <c r="S93" i="24"/>
  <c r="E93" i="24"/>
  <c r="Y92" i="24"/>
  <c r="S92" i="24"/>
  <c r="E92" i="24"/>
  <c r="Y91" i="24"/>
  <c r="S91" i="24"/>
  <c r="E91" i="24"/>
  <c r="Y90" i="24"/>
  <c r="S90" i="24"/>
  <c r="E90" i="24"/>
  <c r="Y89" i="24"/>
  <c r="S89" i="24"/>
  <c r="E89" i="24"/>
  <c r="Y88" i="24"/>
  <c r="S88" i="24"/>
  <c r="E88" i="24"/>
  <c r="Y87" i="24"/>
  <c r="S87" i="24"/>
  <c r="E87" i="24"/>
  <c r="Y86" i="24"/>
  <c r="S86" i="24"/>
  <c r="E86" i="24"/>
  <c r="Y85" i="24"/>
  <c r="S85" i="24"/>
  <c r="E85" i="24"/>
  <c r="Y84" i="24"/>
  <c r="S84" i="24"/>
  <c r="E84" i="24"/>
  <c r="BG83" i="24"/>
  <c r="BE83" i="24"/>
  <c r="BD83" i="24"/>
  <c r="BC83" i="24"/>
  <c r="BB83" i="24"/>
  <c r="BA83" i="24"/>
  <c r="AZ83" i="24"/>
  <c r="AY83" i="24"/>
  <c r="AX83" i="24"/>
  <c r="AR83" i="24" s="1"/>
  <c r="AW83" i="24"/>
  <c r="AV83" i="24"/>
  <c r="AU83" i="24"/>
  <c r="AT83" i="24"/>
  <c r="AS83" i="24"/>
  <c r="Y83" i="24"/>
  <c r="S83" i="24"/>
  <c r="E83" i="24"/>
  <c r="BG82" i="24"/>
  <c r="BE82" i="24"/>
  <c r="BD82" i="24"/>
  <c r="BC82" i="24"/>
  <c r="BB82" i="24"/>
  <c r="BA82" i="24"/>
  <c r="AZ82" i="24"/>
  <c r="AY82" i="24"/>
  <c r="AX82" i="24"/>
  <c r="AR82" i="24" s="1"/>
  <c r="AW82" i="24"/>
  <c r="AV82" i="24"/>
  <c r="AU82" i="24"/>
  <c r="AT82" i="24"/>
  <c r="AS82" i="24"/>
  <c r="Y82" i="24"/>
  <c r="S82" i="24"/>
  <c r="E82" i="24"/>
  <c r="AR81" i="24"/>
  <c r="Y81" i="24"/>
  <c r="S81" i="24"/>
  <c r="E81" i="24"/>
  <c r="BT80" i="24"/>
  <c r="BS80" i="24"/>
  <c r="BR80" i="24"/>
  <c r="BQ80" i="24"/>
  <c r="BP80" i="24"/>
  <c r="BO80" i="24"/>
  <c r="BN80" i="24"/>
  <c r="BM80" i="24"/>
  <c r="BL80" i="24"/>
  <c r="BK80" i="24"/>
  <c r="BJ80" i="24"/>
  <c r="BI80" i="24"/>
  <c r="BH80" i="24"/>
  <c r="AR80" i="24"/>
  <c r="Y80" i="24"/>
  <c r="S80" i="24"/>
  <c r="E80" i="24"/>
  <c r="BT79" i="24"/>
  <c r="BS79" i="24"/>
  <c r="BS81" i="24" s="1"/>
  <c r="BR79" i="24"/>
  <c r="BQ79" i="24"/>
  <c r="BP79" i="24"/>
  <c r="BP81" i="24" s="1"/>
  <c r="BO79" i="24"/>
  <c r="BO81" i="24" s="1"/>
  <c r="BN79" i="24"/>
  <c r="BM79" i="24"/>
  <c r="BL79" i="24"/>
  <c r="BK79" i="24"/>
  <c r="BJ79" i="24"/>
  <c r="BI79" i="24"/>
  <c r="BH79" i="24"/>
  <c r="BG79" i="24"/>
  <c r="AR79" i="24"/>
  <c r="Y79" i="24"/>
  <c r="S79" i="24"/>
  <c r="E79" i="24"/>
  <c r="BG78" i="24"/>
  <c r="AR78" i="24"/>
  <c r="Y78" i="24"/>
  <c r="S78" i="24"/>
  <c r="E78" i="24"/>
  <c r="BG77" i="24"/>
  <c r="AR77" i="24"/>
  <c r="Y77" i="24"/>
  <c r="S77" i="24"/>
  <c r="E77" i="24"/>
  <c r="BG76" i="24"/>
  <c r="AR76" i="24"/>
  <c r="Y76" i="24"/>
  <c r="S76" i="24"/>
  <c r="E76" i="24"/>
  <c r="BG75" i="24"/>
  <c r="AR75" i="24"/>
  <c r="Y75" i="24"/>
  <c r="S75" i="24"/>
  <c r="E75" i="24"/>
  <c r="BG74" i="24"/>
  <c r="AR74" i="24"/>
  <c r="Y74" i="24"/>
  <c r="S74" i="24"/>
  <c r="E74" i="24"/>
  <c r="BG73" i="24"/>
  <c r="AR73" i="24"/>
  <c r="Y73" i="24"/>
  <c r="S73" i="24"/>
  <c r="E73" i="24"/>
  <c r="BG72" i="24"/>
  <c r="AR72" i="24"/>
  <c r="Y72" i="24"/>
  <c r="S72" i="24"/>
  <c r="E72" i="24"/>
  <c r="BG71" i="24"/>
  <c r="AR71" i="24"/>
  <c r="Y71" i="24"/>
  <c r="S71" i="24"/>
  <c r="E71" i="24"/>
  <c r="BG70" i="24"/>
  <c r="AR70" i="24"/>
  <c r="Y70" i="24"/>
  <c r="S70" i="24"/>
  <c r="E70" i="24"/>
  <c r="BG69" i="24"/>
  <c r="AR69" i="24"/>
  <c r="Y69" i="24"/>
  <c r="S69" i="24"/>
  <c r="E69" i="24"/>
  <c r="BG68" i="24"/>
  <c r="AR68" i="24"/>
  <c r="Y68" i="24"/>
  <c r="S68" i="24"/>
  <c r="E68" i="24"/>
  <c r="BG67" i="24"/>
  <c r="AR67" i="24"/>
  <c r="Y67" i="24"/>
  <c r="S67" i="24"/>
  <c r="E67" i="24"/>
  <c r="BG66" i="24"/>
  <c r="AR66" i="24"/>
  <c r="Y66" i="24"/>
  <c r="S66" i="24"/>
  <c r="E66" i="24"/>
  <c r="BG65" i="24"/>
  <c r="AR65" i="24"/>
  <c r="Y65" i="24"/>
  <c r="S65" i="24"/>
  <c r="E65" i="24"/>
  <c r="BG64" i="24"/>
  <c r="AR64" i="24"/>
  <c r="Y64" i="24"/>
  <c r="S64" i="24"/>
  <c r="E64" i="24"/>
  <c r="BG63" i="24"/>
  <c r="AR63" i="24"/>
  <c r="Y63" i="24"/>
  <c r="S63" i="24"/>
  <c r="E63" i="24"/>
  <c r="BG62" i="24"/>
  <c r="AR62" i="24"/>
  <c r="Y62" i="24"/>
  <c r="S62" i="24"/>
  <c r="E62" i="24"/>
  <c r="BG61" i="24"/>
  <c r="AR61" i="24"/>
  <c r="Y61" i="24"/>
  <c r="S61" i="24"/>
  <c r="E61" i="24"/>
  <c r="BG60" i="24"/>
  <c r="AR60" i="24"/>
  <c r="Y60" i="24"/>
  <c r="S60" i="24"/>
  <c r="E60" i="24"/>
  <c r="BG59" i="24"/>
  <c r="AR59" i="24"/>
  <c r="Y59" i="24"/>
  <c r="S59" i="24"/>
  <c r="E59" i="24"/>
  <c r="BG58" i="24"/>
  <c r="AR58" i="24"/>
  <c r="Y58" i="24"/>
  <c r="S58" i="24"/>
  <c r="E58" i="24"/>
  <c r="BG57" i="24"/>
  <c r="AR57" i="24"/>
  <c r="Y57" i="24"/>
  <c r="S57" i="24"/>
  <c r="E57" i="24"/>
  <c r="BG56" i="24"/>
  <c r="AR56" i="24"/>
  <c r="Y56" i="24"/>
  <c r="E56" i="24"/>
  <c r="BG55" i="24"/>
  <c r="AR55" i="24"/>
  <c r="Y55" i="24"/>
  <c r="E55" i="24"/>
  <c r="BG54" i="24"/>
  <c r="AR54" i="24"/>
  <c r="Y54" i="24"/>
  <c r="E54" i="24"/>
  <c r="BG53" i="24"/>
  <c r="AR53" i="24"/>
  <c r="Y53" i="24"/>
  <c r="S53" i="24"/>
  <c r="E57" i="27" s="1"/>
  <c r="E53" i="24"/>
  <c r="BG52" i="24"/>
  <c r="AR52" i="24"/>
  <c r="Y52" i="24"/>
  <c r="S52" i="24"/>
  <c r="E52" i="24"/>
  <c r="BG51" i="24"/>
  <c r="AR51" i="24"/>
  <c r="Y51" i="24"/>
  <c r="S51" i="24"/>
  <c r="E51" i="24"/>
  <c r="BG50" i="24"/>
  <c r="AR50" i="24"/>
  <c r="Y50" i="24"/>
  <c r="S50" i="24"/>
  <c r="E50" i="24"/>
  <c r="BG49" i="24"/>
  <c r="AR49" i="24"/>
  <c r="Y49" i="24"/>
  <c r="S49" i="24"/>
  <c r="E49" i="24"/>
  <c r="BG48" i="24"/>
  <c r="AR48" i="24"/>
  <c r="Y48" i="24"/>
  <c r="S48" i="24"/>
  <c r="E48" i="24"/>
  <c r="BG47" i="24"/>
  <c r="AR47" i="24"/>
  <c r="Y47" i="24"/>
  <c r="S47" i="24"/>
  <c r="E47" i="24"/>
  <c r="BG46" i="24"/>
  <c r="AR46" i="24"/>
  <c r="Y46" i="24"/>
  <c r="S46" i="24"/>
  <c r="E46" i="24"/>
  <c r="BG45" i="24"/>
  <c r="AR45" i="24"/>
  <c r="Y45" i="24"/>
  <c r="S45" i="24"/>
  <c r="E45" i="24"/>
  <c r="BG44" i="24"/>
  <c r="AR44" i="24"/>
  <c r="Y44" i="24"/>
  <c r="S44" i="24"/>
  <c r="E44" i="24"/>
  <c r="BG43" i="24"/>
  <c r="AR43" i="24"/>
  <c r="Y43" i="24"/>
  <c r="S43" i="24"/>
  <c r="E43" i="24"/>
  <c r="BG42" i="24"/>
  <c r="AR42" i="24"/>
  <c r="Y42" i="24"/>
  <c r="S42" i="24"/>
  <c r="E42" i="24"/>
  <c r="BG41" i="24"/>
  <c r="AR41" i="24"/>
  <c r="Y41" i="24"/>
  <c r="S41" i="24"/>
  <c r="E41" i="24"/>
  <c r="BG40" i="24"/>
  <c r="AR40" i="24"/>
  <c r="Y40" i="24"/>
  <c r="S40" i="24"/>
  <c r="E40" i="24"/>
  <c r="BG39" i="24"/>
  <c r="AR39" i="24"/>
  <c r="Y39" i="24"/>
  <c r="S39" i="24"/>
  <c r="E39" i="24"/>
  <c r="BG38" i="24"/>
  <c r="AR38" i="24"/>
  <c r="Y38" i="24"/>
  <c r="S38" i="24"/>
  <c r="E38" i="24"/>
  <c r="BG37" i="24"/>
  <c r="AR37" i="24"/>
  <c r="Y37" i="24"/>
  <c r="S37" i="24"/>
  <c r="E37" i="24"/>
  <c r="BG36" i="24"/>
  <c r="AR36" i="24"/>
  <c r="Y36" i="24"/>
  <c r="S36" i="24"/>
  <c r="E36" i="24"/>
  <c r="CO35" i="24"/>
  <c r="CA35" i="24"/>
  <c r="BG35" i="24"/>
  <c r="AR35" i="24"/>
  <c r="Y35" i="24"/>
  <c r="S35" i="24"/>
  <c r="E35" i="24"/>
  <c r="CO34" i="24"/>
  <c r="CA34" i="24"/>
  <c r="BG34" i="24"/>
  <c r="AR34" i="24"/>
  <c r="Y34" i="24"/>
  <c r="S34" i="24"/>
  <c r="E34" i="24"/>
  <c r="CO33" i="24"/>
  <c r="CA33" i="24"/>
  <c r="BG33" i="24"/>
  <c r="AR33" i="24"/>
  <c r="Y33" i="24"/>
  <c r="S33" i="24"/>
  <c r="E33" i="24"/>
  <c r="CO32" i="24"/>
  <c r="CA32" i="24"/>
  <c r="BG32" i="24"/>
  <c r="AR32" i="24"/>
  <c r="Y32" i="24"/>
  <c r="S32" i="24"/>
  <c r="E32" i="24"/>
  <c r="CO31" i="24"/>
  <c r="CA31" i="24"/>
  <c r="BG31" i="24"/>
  <c r="AR31" i="24"/>
  <c r="Y31" i="24"/>
  <c r="S31" i="24"/>
  <c r="E31" i="24"/>
  <c r="CO30" i="24"/>
  <c r="CA30" i="24"/>
  <c r="BG30" i="24"/>
  <c r="AR30" i="24"/>
  <c r="Y30" i="24"/>
  <c r="S30" i="24"/>
  <c r="E30" i="24"/>
  <c r="CO29" i="24"/>
  <c r="CA29" i="24"/>
  <c r="BG29" i="24"/>
  <c r="AR29" i="24"/>
  <c r="Y29" i="24"/>
  <c r="S29" i="24"/>
  <c r="E29" i="24"/>
  <c r="CO28" i="24"/>
  <c r="CA28" i="24"/>
  <c r="BG28" i="24"/>
  <c r="AR28" i="24"/>
  <c r="Y28" i="24"/>
  <c r="S28" i="24"/>
  <c r="E28" i="24"/>
  <c r="CO27" i="24"/>
  <c r="CA27" i="24"/>
  <c r="BG27" i="24"/>
  <c r="AR27" i="24"/>
  <c r="Y27" i="24"/>
  <c r="S27" i="24"/>
  <c r="E27" i="24"/>
  <c r="CO26" i="24"/>
  <c r="CA26" i="24"/>
  <c r="BG26" i="24"/>
  <c r="AR26" i="24"/>
  <c r="Y26" i="24"/>
  <c r="S26" i="24"/>
  <c r="E26" i="24"/>
  <c r="CO25" i="24"/>
  <c r="CA25" i="24"/>
  <c r="BG25" i="24"/>
  <c r="AR25" i="24"/>
  <c r="Y25" i="24"/>
  <c r="S25" i="24"/>
  <c r="E25" i="24"/>
  <c r="CO24" i="24"/>
  <c r="CA24" i="24"/>
  <c r="BG24" i="24"/>
  <c r="AR24" i="24"/>
  <c r="Y24" i="24"/>
  <c r="S24" i="24"/>
  <c r="E24" i="24"/>
  <c r="CO23" i="24"/>
  <c r="CA23" i="24"/>
  <c r="BG23" i="24"/>
  <c r="AR23" i="24"/>
  <c r="Y23" i="24"/>
  <c r="S23" i="24"/>
  <c r="E23" i="24"/>
  <c r="CO22" i="24"/>
  <c r="CA22" i="24"/>
  <c r="BG22" i="24"/>
  <c r="AR22" i="24"/>
  <c r="Y22" i="24"/>
  <c r="S22" i="24"/>
  <c r="E22" i="24"/>
  <c r="CO21" i="24"/>
  <c r="CA21" i="24"/>
  <c r="BG21" i="24"/>
  <c r="AR21" i="24"/>
  <c r="Y21" i="24"/>
  <c r="S21" i="24"/>
  <c r="E21" i="24"/>
  <c r="CO20" i="24"/>
  <c r="CA20" i="24"/>
  <c r="BG20" i="24"/>
  <c r="AR20" i="24"/>
  <c r="Y20" i="24"/>
  <c r="S20" i="24"/>
  <c r="E20" i="24"/>
  <c r="CO19" i="24"/>
  <c r="CA19" i="24"/>
  <c r="BG19" i="24"/>
  <c r="AR19" i="24"/>
  <c r="Y19" i="24"/>
  <c r="S19" i="24"/>
  <c r="E19" i="24"/>
  <c r="CO18" i="24"/>
  <c r="CA18" i="24"/>
  <c r="BG18" i="24"/>
  <c r="AR18" i="24"/>
  <c r="Y18" i="24"/>
  <c r="S18" i="24"/>
  <c r="E18" i="24"/>
  <c r="CO17" i="24"/>
  <c r="CA17" i="24"/>
  <c r="BG17" i="24"/>
  <c r="AR17" i="24"/>
  <c r="Y17" i="24"/>
  <c r="S17" i="24"/>
  <c r="E17" i="24"/>
  <c r="CO16" i="24"/>
  <c r="CA16" i="24"/>
  <c r="BG16" i="24"/>
  <c r="AR16" i="24"/>
  <c r="Y16" i="24"/>
  <c r="S16" i="24"/>
  <c r="E16" i="24"/>
  <c r="CO15" i="24"/>
  <c r="CA15" i="24"/>
  <c r="BG15" i="24"/>
  <c r="AR15" i="24"/>
  <c r="Y15" i="24"/>
  <c r="S15" i="24"/>
  <c r="E15" i="24"/>
  <c r="CO14" i="24"/>
  <c r="CA14" i="24"/>
  <c r="BG14" i="24"/>
  <c r="AR14" i="24"/>
  <c r="Y14" i="24"/>
  <c r="S14" i="24"/>
  <c r="E14" i="24"/>
  <c r="CO13" i="24"/>
  <c r="CA13" i="24"/>
  <c r="BG13" i="24"/>
  <c r="AR13" i="24"/>
  <c r="Y13" i="24"/>
  <c r="S13" i="24"/>
  <c r="E13" i="24"/>
  <c r="CO12" i="24"/>
  <c r="S74" i="38" s="1"/>
  <c r="CA12" i="24"/>
  <c r="BG12" i="24"/>
  <c r="AR12" i="24"/>
  <c r="Y12" i="24"/>
  <c r="S12" i="24"/>
  <c r="E12" i="24"/>
  <c r="CO11" i="24"/>
  <c r="CA11" i="24"/>
  <c r="BG11" i="24"/>
  <c r="AR11" i="24"/>
  <c r="Y11" i="24"/>
  <c r="S11" i="24"/>
  <c r="E11" i="24"/>
  <c r="CO10" i="24"/>
  <c r="CA10" i="24"/>
  <c r="BG10" i="24"/>
  <c r="AR10" i="24"/>
  <c r="Y10" i="24"/>
  <c r="S10" i="24"/>
  <c r="E10" i="24"/>
  <c r="CO9" i="24"/>
  <c r="CA9" i="24"/>
  <c r="BG9" i="24"/>
  <c r="AR9" i="24"/>
  <c r="Y9" i="24"/>
  <c r="S9" i="24"/>
  <c r="E9" i="24"/>
  <c r="CO8" i="24"/>
  <c r="CA8" i="24"/>
  <c r="BG8" i="24"/>
  <c r="AR8" i="24"/>
  <c r="Y8" i="24"/>
  <c r="S8" i="24"/>
  <c r="E8" i="24"/>
  <c r="CO7" i="24"/>
  <c r="CA7" i="24"/>
  <c r="BG7" i="24"/>
  <c r="AR7" i="24"/>
  <c r="Y7" i="24"/>
  <c r="S7" i="24"/>
  <c r="E7" i="24"/>
  <c r="CO6" i="24"/>
  <c r="CA6" i="24"/>
  <c r="BG6" i="24"/>
  <c r="AR6" i="24"/>
  <c r="Y6" i="24"/>
  <c r="S6" i="24"/>
  <c r="E6" i="24"/>
  <c r="CO5" i="24"/>
  <c r="CA5" i="24"/>
  <c r="Y5" i="24"/>
  <c r="S5" i="24"/>
  <c r="E5" i="24"/>
  <c r="CO4" i="24"/>
  <c r="CA4" i="24"/>
  <c r="Y4" i="24"/>
  <c r="S4" i="24"/>
  <c r="E4" i="24"/>
  <c r="BS3" i="24"/>
  <c r="BR3" i="24"/>
  <c r="BQ3" i="24"/>
  <c r="BP3" i="24"/>
  <c r="BO3" i="24"/>
  <c r="BN3" i="24"/>
  <c r="BM3" i="24"/>
  <c r="BL3" i="24"/>
  <c r="BK3" i="24"/>
  <c r="BJ3" i="24"/>
  <c r="BI3" i="24"/>
  <c r="BH3" i="24"/>
  <c r="BD3" i="24"/>
  <c r="AX3" i="24"/>
  <c r="AV3" i="24"/>
  <c r="CN2" i="24"/>
  <c r="CM2" i="24"/>
  <c r="CL2" i="24"/>
  <c r="CK2" i="24"/>
  <c r="CJ2" i="24"/>
  <c r="CI2" i="24"/>
  <c r="CH2" i="24"/>
  <c r="CG2" i="24"/>
  <c r="CF2" i="24"/>
  <c r="CE2" i="24"/>
  <c r="CD2" i="24"/>
  <c r="CC2" i="24"/>
  <c r="CB2" i="24"/>
  <c r="AK2" i="24"/>
  <c r="AJ2" i="24"/>
  <c r="BC3" i="24" s="1"/>
  <c r="AI2" i="24"/>
  <c r="BB3" i="24" s="1"/>
  <c r="AH2" i="24"/>
  <c r="BA3" i="24" s="1"/>
  <c r="AG2" i="24"/>
  <c r="AZ3" i="24" s="1"/>
  <c r="AF2" i="24"/>
  <c r="AY3" i="24" s="1"/>
  <c r="AE2" i="24"/>
  <c r="AD2" i="24"/>
  <c r="AW3" i="24" s="1"/>
  <c r="AC2" i="24"/>
  <c r="AB2" i="24"/>
  <c r="AU3" i="24" s="1"/>
  <c r="AA2" i="24"/>
  <c r="AT3" i="24" s="1"/>
  <c r="Z2" i="24"/>
  <c r="G43" i="27"/>
  <c r="O66" i="27"/>
  <c r="P44" i="27"/>
  <c r="M44" i="27"/>
  <c r="P40" i="27"/>
  <c r="M40" i="27"/>
  <c r="P65" i="27"/>
  <c r="M65" i="27"/>
  <c r="O38" i="27"/>
  <c r="G63" i="27"/>
  <c r="N62" i="27"/>
  <c r="L62" i="27"/>
  <c r="I62" i="27"/>
  <c r="G62" i="27"/>
  <c r="O36" i="27"/>
  <c r="N61" i="27"/>
  <c r="O35" i="27"/>
  <c r="N60" i="27"/>
  <c r="G60" i="27"/>
  <c r="O34" i="27"/>
  <c r="L59" i="27"/>
  <c r="G59" i="27"/>
  <c r="N58" i="27"/>
  <c r="O32" i="27"/>
  <c r="N57" i="27"/>
  <c r="A2" i="1"/>
  <c r="A2" i="54"/>
  <c r="T684" i="73"/>
  <c r="S684" i="73"/>
  <c r="E684" i="73"/>
  <c r="Q684" i="73" s="1"/>
  <c r="T683" i="73"/>
  <c r="S683" i="73"/>
  <c r="E683" i="73"/>
  <c r="Q683" i="73" s="1"/>
  <c r="T682" i="73"/>
  <c r="S682" i="73"/>
  <c r="E682" i="73"/>
  <c r="Q682" i="73" s="1"/>
  <c r="T681" i="73"/>
  <c r="T685" i="73" s="1"/>
  <c r="S681" i="73"/>
  <c r="S685" i="73" s="1"/>
  <c r="R681" i="73"/>
  <c r="Q681" i="73"/>
  <c r="E681" i="73"/>
  <c r="E685" i="73" s="1"/>
  <c r="Q685" i="73" s="1"/>
  <c r="Q680" i="73"/>
  <c r="R680" i="73" s="1"/>
  <c r="U680" i="73" s="1"/>
  <c r="Q679" i="73"/>
  <c r="R679" i="73" s="1"/>
  <c r="U679" i="73" s="1"/>
  <c r="Q678" i="73"/>
  <c r="R678" i="73" s="1"/>
  <c r="T677" i="73"/>
  <c r="S677" i="73"/>
  <c r="E677" i="73"/>
  <c r="Q677" i="73" s="1"/>
  <c r="R677" i="73" s="1"/>
  <c r="U677" i="73" s="1"/>
  <c r="T676" i="73"/>
  <c r="S676" i="73"/>
  <c r="E676" i="73"/>
  <c r="Q676" i="73" s="1"/>
  <c r="R676" i="73" s="1"/>
  <c r="U676" i="73" s="1"/>
  <c r="T675" i="73"/>
  <c r="S675" i="73"/>
  <c r="E675" i="73"/>
  <c r="Q675" i="73" s="1"/>
  <c r="R675" i="73" s="1"/>
  <c r="U675" i="73" s="1"/>
  <c r="T674" i="73"/>
  <c r="S674" i="73"/>
  <c r="E674" i="73"/>
  <c r="Q674" i="73" s="1"/>
  <c r="R674" i="73" s="1"/>
  <c r="U674" i="73" s="1"/>
  <c r="T673" i="73"/>
  <c r="S673" i="73"/>
  <c r="E673" i="73"/>
  <c r="Q673" i="73" s="1"/>
  <c r="R673" i="73" s="1"/>
  <c r="T672" i="73"/>
  <c r="S672" i="73"/>
  <c r="E672" i="73"/>
  <c r="Q672" i="73" s="1"/>
  <c r="R672" i="73" s="1"/>
  <c r="T671" i="73"/>
  <c r="S671" i="73"/>
  <c r="Q671" i="73"/>
  <c r="R671" i="73" s="1"/>
  <c r="U671" i="73" s="1"/>
  <c r="E671" i="73"/>
  <c r="T670" i="73"/>
  <c r="S670" i="73"/>
  <c r="E670" i="73"/>
  <c r="Q670" i="73" s="1"/>
  <c r="R670" i="73" s="1"/>
  <c r="U670" i="73" s="1"/>
  <c r="T669" i="73"/>
  <c r="S669" i="73"/>
  <c r="E669" i="73"/>
  <c r="Q669" i="73" s="1"/>
  <c r="R669" i="73" s="1"/>
  <c r="U669" i="73" s="1"/>
  <c r="T668" i="73"/>
  <c r="S668" i="73"/>
  <c r="E668" i="73"/>
  <c r="Q668" i="73" s="1"/>
  <c r="R668" i="73" s="1"/>
  <c r="T667" i="73"/>
  <c r="S667" i="73"/>
  <c r="E667" i="73"/>
  <c r="Q667" i="73" s="1"/>
  <c r="R667" i="73" s="1"/>
  <c r="U667" i="73" s="1"/>
  <c r="Q666" i="73"/>
  <c r="R666" i="73" s="1"/>
  <c r="U666" i="73" s="1"/>
  <c r="Q665" i="73"/>
  <c r="R665" i="73" s="1"/>
  <c r="U665" i="73" s="1"/>
  <c r="Q664" i="73"/>
  <c r="R664" i="73" s="1"/>
  <c r="U664" i="73" s="1"/>
  <c r="R663" i="73"/>
  <c r="U663" i="73" s="1"/>
  <c r="Q663" i="73"/>
  <c r="Q662" i="73"/>
  <c r="R662" i="73" s="1"/>
  <c r="U662" i="73" s="1"/>
  <c r="Q661" i="73"/>
  <c r="R661" i="73" s="1"/>
  <c r="U661" i="73" s="1"/>
  <c r="Q660" i="73"/>
  <c r="R660" i="73" s="1"/>
  <c r="U660" i="73" s="1"/>
  <c r="R659" i="73"/>
  <c r="U659" i="73" s="1"/>
  <c r="Q659" i="73"/>
  <c r="Q658" i="73"/>
  <c r="R658" i="73" s="1"/>
  <c r="U658" i="73" s="1"/>
  <c r="Q657" i="73"/>
  <c r="R657" i="73" s="1"/>
  <c r="U657" i="73" s="1"/>
  <c r="R656" i="73"/>
  <c r="U656" i="73" s="1"/>
  <c r="Q656" i="73"/>
  <c r="Q655" i="73"/>
  <c r="R655" i="73" s="1"/>
  <c r="U655" i="73" s="1"/>
  <c r="Q654" i="73"/>
  <c r="R654" i="73" s="1"/>
  <c r="U654" i="73" s="1"/>
  <c r="Q653" i="73"/>
  <c r="R653" i="73" s="1"/>
  <c r="U653" i="73" s="1"/>
  <c r="U652" i="73"/>
  <c r="R652" i="73"/>
  <c r="Q652" i="73"/>
  <c r="Q651" i="73"/>
  <c r="R651" i="73" s="1"/>
  <c r="U651" i="73" s="1"/>
  <c r="Q650" i="73"/>
  <c r="R650" i="73" s="1"/>
  <c r="U650" i="73" s="1"/>
  <c r="Q649" i="73"/>
  <c r="R649" i="73" s="1"/>
  <c r="U649" i="73" s="1"/>
  <c r="T647" i="73"/>
  <c r="S647" i="73"/>
  <c r="E647" i="73"/>
  <c r="Q647" i="73" s="1"/>
  <c r="T646" i="73"/>
  <c r="S646" i="73"/>
  <c r="Q646" i="73"/>
  <c r="E646" i="73"/>
  <c r="T645" i="73"/>
  <c r="S645" i="73"/>
  <c r="E645" i="73"/>
  <c r="Q645" i="73" s="1"/>
  <c r="T644" i="73"/>
  <c r="T648" i="73" s="1"/>
  <c r="S644" i="73"/>
  <c r="S648" i="73" s="1"/>
  <c r="E644" i="73"/>
  <c r="Q643" i="73"/>
  <c r="R643" i="73" s="1"/>
  <c r="Q642" i="73"/>
  <c r="R642" i="73" s="1"/>
  <c r="U641" i="73"/>
  <c r="Q641" i="73"/>
  <c r="R641" i="73" s="1"/>
  <c r="T640" i="73"/>
  <c r="S640" i="73"/>
  <c r="E640" i="73"/>
  <c r="Q640" i="73" s="1"/>
  <c r="R640" i="73" s="1"/>
  <c r="U640" i="73" s="1"/>
  <c r="T639" i="73"/>
  <c r="S639" i="73"/>
  <c r="E639" i="73"/>
  <c r="Q639" i="73" s="1"/>
  <c r="R639" i="73" s="1"/>
  <c r="U639" i="73" s="1"/>
  <c r="T638" i="73"/>
  <c r="S638" i="73"/>
  <c r="E638" i="73"/>
  <c r="Q638" i="73" s="1"/>
  <c r="R638" i="73" s="1"/>
  <c r="U638" i="73" s="1"/>
  <c r="T637" i="73"/>
  <c r="S637" i="73"/>
  <c r="E637" i="73"/>
  <c r="Q637" i="73" s="1"/>
  <c r="R637" i="73" s="1"/>
  <c r="U637" i="73" s="1"/>
  <c r="T636" i="73"/>
  <c r="S636" i="73"/>
  <c r="E636" i="73"/>
  <c r="Q636" i="73" s="1"/>
  <c r="R636" i="73" s="1"/>
  <c r="T635" i="73"/>
  <c r="S635" i="73"/>
  <c r="E635" i="73"/>
  <c r="Q635" i="73" s="1"/>
  <c r="R635" i="73" s="1"/>
  <c r="T634" i="73"/>
  <c r="S634" i="73"/>
  <c r="E634" i="73"/>
  <c r="Q634" i="73" s="1"/>
  <c r="R634" i="73" s="1"/>
  <c r="U634" i="73" s="1"/>
  <c r="T633" i="73"/>
  <c r="S633" i="73"/>
  <c r="E633" i="73"/>
  <c r="Q633" i="73" s="1"/>
  <c r="R633" i="73" s="1"/>
  <c r="U633" i="73" s="1"/>
  <c r="T632" i="73"/>
  <c r="S632" i="73"/>
  <c r="E632" i="73"/>
  <c r="Q632" i="73" s="1"/>
  <c r="R632" i="73" s="1"/>
  <c r="U632" i="73" s="1"/>
  <c r="T631" i="73"/>
  <c r="S631" i="73"/>
  <c r="R631" i="73"/>
  <c r="U631" i="73" s="1"/>
  <c r="Q631" i="73"/>
  <c r="E631" i="73"/>
  <c r="T630" i="73"/>
  <c r="S630" i="73"/>
  <c r="E630" i="73"/>
  <c r="Q630" i="73" s="1"/>
  <c r="R630" i="73" s="1"/>
  <c r="U630" i="73" s="1"/>
  <c r="Q629" i="73"/>
  <c r="R629" i="73" s="1"/>
  <c r="U629" i="73" s="1"/>
  <c r="Q628" i="73"/>
  <c r="R628" i="73" s="1"/>
  <c r="U628" i="73" s="1"/>
  <c r="R627" i="73"/>
  <c r="U627" i="73" s="1"/>
  <c r="Q627" i="73"/>
  <c r="Q626" i="73"/>
  <c r="R626" i="73" s="1"/>
  <c r="U626" i="73" s="1"/>
  <c r="Q625" i="73"/>
  <c r="R625" i="73" s="1"/>
  <c r="U625" i="73" s="1"/>
  <c r="R624" i="73"/>
  <c r="U624" i="73" s="1"/>
  <c r="Q624" i="73"/>
  <c r="R623" i="73"/>
  <c r="U623" i="73" s="1"/>
  <c r="Q623" i="73"/>
  <c r="Q622" i="73"/>
  <c r="R622" i="73" s="1"/>
  <c r="U622" i="73" s="1"/>
  <c r="Q621" i="73"/>
  <c r="R621" i="73" s="1"/>
  <c r="U621" i="73" s="1"/>
  <c r="Q620" i="73"/>
  <c r="R620" i="73" s="1"/>
  <c r="U620" i="73" s="1"/>
  <c r="R619" i="73"/>
  <c r="U619" i="73" s="1"/>
  <c r="Q619" i="73"/>
  <c r="Q618" i="73"/>
  <c r="R618" i="73" s="1"/>
  <c r="U618" i="73" s="1"/>
  <c r="Q617" i="73"/>
  <c r="R617" i="73" s="1"/>
  <c r="U617" i="73" s="1"/>
  <c r="Q616" i="73"/>
  <c r="R616" i="73" s="1"/>
  <c r="U616" i="73" s="1"/>
  <c r="Q615" i="73"/>
  <c r="R615" i="73" s="1"/>
  <c r="U615" i="73" s="1"/>
  <c r="Q614" i="73"/>
  <c r="R614" i="73" s="1"/>
  <c r="U614" i="73" s="1"/>
  <c r="Q613" i="73"/>
  <c r="R613" i="73" s="1"/>
  <c r="U613" i="73" s="1"/>
  <c r="Q612" i="73"/>
  <c r="R612" i="73" s="1"/>
  <c r="U612" i="73" s="1"/>
  <c r="T610" i="73"/>
  <c r="S610" i="73"/>
  <c r="Q610" i="73"/>
  <c r="E610" i="73"/>
  <c r="T609" i="73"/>
  <c r="S609" i="73"/>
  <c r="E609" i="73"/>
  <c r="Q609" i="73" s="1"/>
  <c r="T608" i="73"/>
  <c r="S608" i="73"/>
  <c r="E608" i="73"/>
  <c r="Q608" i="73" s="1"/>
  <c r="T607" i="73"/>
  <c r="T611" i="73" s="1"/>
  <c r="S607" i="73"/>
  <c r="S611" i="73" s="1"/>
  <c r="E607" i="73"/>
  <c r="Q607" i="73" s="1"/>
  <c r="Q606" i="73"/>
  <c r="R606" i="73" s="1"/>
  <c r="Q605" i="73"/>
  <c r="R605" i="73" s="1"/>
  <c r="U605" i="73" s="1"/>
  <c r="Q604" i="73"/>
  <c r="R604" i="73" s="1"/>
  <c r="T603" i="73"/>
  <c r="S603" i="73"/>
  <c r="E603" i="73"/>
  <c r="Q603" i="73" s="1"/>
  <c r="R603" i="73" s="1"/>
  <c r="U603" i="73" s="1"/>
  <c r="T602" i="73"/>
  <c r="S602" i="73"/>
  <c r="Q602" i="73"/>
  <c r="R602" i="73" s="1"/>
  <c r="E602" i="73"/>
  <c r="T601" i="73"/>
  <c r="S601" i="73"/>
  <c r="E601" i="73"/>
  <c r="Q601" i="73" s="1"/>
  <c r="R601" i="73" s="1"/>
  <c r="T600" i="73"/>
  <c r="S600" i="73"/>
  <c r="Q600" i="73"/>
  <c r="R600" i="73" s="1"/>
  <c r="U600" i="73" s="1"/>
  <c r="E600" i="73"/>
  <c r="T599" i="73"/>
  <c r="S599" i="73"/>
  <c r="E599" i="73"/>
  <c r="Q599" i="73" s="1"/>
  <c r="R599" i="73" s="1"/>
  <c r="U599" i="73" s="1"/>
  <c r="T598" i="73"/>
  <c r="S598" i="73"/>
  <c r="E598" i="73"/>
  <c r="Q598" i="73" s="1"/>
  <c r="R598" i="73" s="1"/>
  <c r="U598" i="73" s="1"/>
  <c r="T597" i="73"/>
  <c r="S597" i="73"/>
  <c r="E597" i="73"/>
  <c r="Q597" i="73" s="1"/>
  <c r="R597" i="73" s="1"/>
  <c r="U597" i="73" s="1"/>
  <c r="T596" i="73"/>
  <c r="S596" i="73"/>
  <c r="E596" i="73"/>
  <c r="Q596" i="73" s="1"/>
  <c r="R596" i="73" s="1"/>
  <c r="U596" i="73" s="1"/>
  <c r="T595" i="73"/>
  <c r="S595" i="73"/>
  <c r="E595" i="73"/>
  <c r="Q595" i="73" s="1"/>
  <c r="R595" i="73" s="1"/>
  <c r="T594" i="73"/>
  <c r="S594" i="73"/>
  <c r="Q594" i="73"/>
  <c r="R594" i="73" s="1"/>
  <c r="U594" i="73" s="1"/>
  <c r="E594" i="73"/>
  <c r="T593" i="73"/>
  <c r="S593" i="73"/>
  <c r="E593" i="73"/>
  <c r="Q593" i="73" s="1"/>
  <c r="R593" i="73" s="1"/>
  <c r="U593" i="73" s="1"/>
  <c r="Q592" i="73"/>
  <c r="R592" i="73" s="1"/>
  <c r="U592" i="73" s="1"/>
  <c r="R591" i="73"/>
  <c r="U591" i="73" s="1"/>
  <c r="Q591" i="73"/>
  <c r="Q590" i="73"/>
  <c r="R590" i="73" s="1"/>
  <c r="U590" i="73" s="1"/>
  <c r="Q589" i="73"/>
  <c r="R589" i="73" s="1"/>
  <c r="U589" i="73" s="1"/>
  <c r="R588" i="73"/>
  <c r="U588" i="73" s="1"/>
  <c r="Q588" i="73"/>
  <c r="Q587" i="73"/>
  <c r="R587" i="73" s="1"/>
  <c r="U587" i="73" s="1"/>
  <c r="Q586" i="73"/>
  <c r="R586" i="73" s="1"/>
  <c r="U586" i="73" s="1"/>
  <c r="Q585" i="73"/>
  <c r="R585" i="73" s="1"/>
  <c r="U585" i="73" s="1"/>
  <c r="Q584" i="73"/>
  <c r="R584" i="73" s="1"/>
  <c r="U584" i="73" s="1"/>
  <c r="Q583" i="73"/>
  <c r="R583" i="73" s="1"/>
  <c r="U583" i="73" s="1"/>
  <c r="Q582" i="73"/>
  <c r="R582" i="73" s="1"/>
  <c r="U582" i="73" s="1"/>
  <c r="Q581" i="73"/>
  <c r="R581" i="73" s="1"/>
  <c r="U581" i="73" s="1"/>
  <c r="R580" i="73"/>
  <c r="U580" i="73" s="1"/>
  <c r="Q580" i="73"/>
  <c r="R579" i="73"/>
  <c r="U579" i="73" s="1"/>
  <c r="Q579" i="73"/>
  <c r="Q578" i="73"/>
  <c r="R578" i="73" s="1"/>
  <c r="U578" i="73" s="1"/>
  <c r="Q577" i="73"/>
  <c r="R577" i="73" s="1"/>
  <c r="U577" i="73" s="1"/>
  <c r="Q576" i="73"/>
  <c r="R576" i="73" s="1"/>
  <c r="U576" i="73" s="1"/>
  <c r="R575" i="73"/>
  <c r="U575" i="73" s="1"/>
  <c r="Q575" i="73"/>
  <c r="T573" i="73"/>
  <c r="S573" i="73"/>
  <c r="E573" i="73"/>
  <c r="Q573" i="73" s="1"/>
  <c r="T572" i="73"/>
  <c r="S572" i="73"/>
  <c r="E572" i="73"/>
  <c r="Q572" i="73" s="1"/>
  <c r="T571" i="73"/>
  <c r="S571" i="73"/>
  <c r="E571" i="73"/>
  <c r="Q571" i="73" s="1"/>
  <c r="T570" i="73"/>
  <c r="T574" i="73" s="1"/>
  <c r="S570" i="73"/>
  <c r="S574" i="73" s="1"/>
  <c r="E570" i="73"/>
  <c r="Q570" i="73" s="1"/>
  <c r="R569" i="73"/>
  <c r="U569" i="73" s="1"/>
  <c r="Q569" i="73"/>
  <c r="R568" i="73"/>
  <c r="U568" i="73" s="1"/>
  <c r="Q568" i="73"/>
  <c r="Q567" i="73"/>
  <c r="R567" i="73" s="1"/>
  <c r="T566" i="73"/>
  <c r="S566" i="73"/>
  <c r="E566" i="73"/>
  <c r="Q566" i="73" s="1"/>
  <c r="R566" i="73" s="1"/>
  <c r="U566" i="73" s="1"/>
  <c r="T565" i="73"/>
  <c r="S565" i="73"/>
  <c r="E565" i="73"/>
  <c r="Q565" i="73" s="1"/>
  <c r="R565" i="73" s="1"/>
  <c r="T564" i="73"/>
  <c r="S564" i="73"/>
  <c r="E564" i="73"/>
  <c r="Q564" i="73" s="1"/>
  <c r="R564" i="73" s="1"/>
  <c r="U564" i="73" s="1"/>
  <c r="T563" i="73"/>
  <c r="S563" i="73"/>
  <c r="E563" i="73"/>
  <c r="Q563" i="73" s="1"/>
  <c r="R563" i="73" s="1"/>
  <c r="U563" i="73" s="1"/>
  <c r="T562" i="73"/>
  <c r="S562" i="73"/>
  <c r="E562" i="73"/>
  <c r="Q562" i="73" s="1"/>
  <c r="R562" i="73" s="1"/>
  <c r="U562" i="73" s="1"/>
  <c r="T561" i="73"/>
  <c r="S561" i="73"/>
  <c r="E561" i="73"/>
  <c r="Q561" i="73" s="1"/>
  <c r="R561" i="73" s="1"/>
  <c r="U561" i="73" s="1"/>
  <c r="T560" i="73"/>
  <c r="S560" i="73"/>
  <c r="R560" i="73"/>
  <c r="E560" i="73"/>
  <c r="Q560" i="73" s="1"/>
  <c r="T559" i="73"/>
  <c r="S559" i="73"/>
  <c r="E559" i="73"/>
  <c r="Q559" i="73" s="1"/>
  <c r="R559" i="73" s="1"/>
  <c r="T558" i="73"/>
  <c r="S558" i="73"/>
  <c r="Q558" i="73"/>
  <c r="R558" i="73" s="1"/>
  <c r="U558" i="73" s="1"/>
  <c r="E558" i="73"/>
  <c r="T557" i="73"/>
  <c r="S557" i="73"/>
  <c r="E557" i="73"/>
  <c r="Q557" i="73" s="1"/>
  <c r="R557" i="73" s="1"/>
  <c r="T556" i="73"/>
  <c r="S556" i="73"/>
  <c r="E556" i="73"/>
  <c r="Q556" i="73" s="1"/>
  <c r="R556" i="73" s="1"/>
  <c r="U556" i="73" s="1"/>
  <c r="R555" i="73"/>
  <c r="U555" i="73" s="1"/>
  <c r="Q555" i="73"/>
  <c r="Q554" i="73"/>
  <c r="R554" i="73" s="1"/>
  <c r="U554" i="73" s="1"/>
  <c r="Q553" i="73"/>
  <c r="R553" i="73" s="1"/>
  <c r="U553" i="73" s="1"/>
  <c r="U552" i="73"/>
  <c r="R552" i="73"/>
  <c r="Q552" i="73"/>
  <c r="Q551" i="73"/>
  <c r="R551" i="73" s="1"/>
  <c r="U551" i="73" s="1"/>
  <c r="Q550" i="73"/>
  <c r="R550" i="73" s="1"/>
  <c r="U550" i="73" s="1"/>
  <c r="Q549" i="73"/>
  <c r="R549" i="73" s="1"/>
  <c r="U549" i="73" s="1"/>
  <c r="Q548" i="73"/>
  <c r="R548" i="73" s="1"/>
  <c r="U548" i="73" s="1"/>
  <c r="R547" i="73"/>
  <c r="U547" i="73" s="1"/>
  <c r="Q547" i="73"/>
  <c r="Q546" i="73"/>
  <c r="R546" i="73" s="1"/>
  <c r="U546" i="73" s="1"/>
  <c r="Q545" i="73"/>
  <c r="R545" i="73" s="1"/>
  <c r="U545" i="73" s="1"/>
  <c r="Q544" i="73"/>
  <c r="R544" i="73" s="1"/>
  <c r="U544" i="73" s="1"/>
  <c r="R543" i="73"/>
  <c r="U543" i="73" s="1"/>
  <c r="Q543" i="73"/>
  <c r="Q542" i="73"/>
  <c r="R542" i="73" s="1"/>
  <c r="U542" i="73" s="1"/>
  <c r="Q541" i="73"/>
  <c r="R541" i="73" s="1"/>
  <c r="U541" i="73" s="1"/>
  <c r="U540" i="73"/>
  <c r="R540" i="73"/>
  <c r="Q540" i="73"/>
  <c r="R539" i="73"/>
  <c r="U539" i="73" s="1"/>
  <c r="Q539" i="73"/>
  <c r="Q538" i="73"/>
  <c r="R538" i="73" s="1"/>
  <c r="U538" i="73" s="1"/>
  <c r="T535" i="73"/>
  <c r="S535" i="73"/>
  <c r="T534" i="73"/>
  <c r="S534" i="73"/>
  <c r="T533" i="73"/>
  <c r="S533" i="73"/>
  <c r="T532" i="73"/>
  <c r="S532" i="73"/>
  <c r="U532" i="73" s="1"/>
  <c r="T531" i="73"/>
  <c r="S531" i="73"/>
  <c r="U531" i="73" s="1"/>
  <c r="T530" i="73"/>
  <c r="S530" i="73"/>
  <c r="U530" i="73" s="1"/>
  <c r="T529" i="73"/>
  <c r="S529" i="73"/>
  <c r="U529" i="73" s="1"/>
  <c r="T528" i="73"/>
  <c r="S528" i="73"/>
  <c r="T527" i="73"/>
  <c r="S527" i="73"/>
  <c r="T526" i="73"/>
  <c r="S526" i="73"/>
  <c r="T525" i="73"/>
  <c r="S525" i="73"/>
  <c r="T524" i="73"/>
  <c r="S524" i="73"/>
  <c r="T523" i="73"/>
  <c r="S523" i="73"/>
  <c r="W522" i="73"/>
  <c r="T522" i="73"/>
  <c r="S522" i="73"/>
  <c r="W521" i="73"/>
  <c r="T521" i="73"/>
  <c r="S521" i="73"/>
  <c r="W520" i="73"/>
  <c r="T520" i="73"/>
  <c r="S520" i="73"/>
  <c r="W519" i="73"/>
  <c r="T519" i="73"/>
  <c r="S519" i="73"/>
  <c r="W518" i="73"/>
  <c r="T518" i="73"/>
  <c r="S518" i="73"/>
  <c r="T517" i="73"/>
  <c r="S517" i="73"/>
  <c r="W516" i="73"/>
  <c r="T516" i="73"/>
  <c r="S516" i="73"/>
  <c r="W515" i="73"/>
  <c r="T515" i="73"/>
  <c r="S515" i="73"/>
  <c r="W514" i="73"/>
  <c r="T514" i="73"/>
  <c r="S514" i="73"/>
  <c r="W513" i="73"/>
  <c r="T513" i="73"/>
  <c r="S513" i="73"/>
  <c r="W512" i="73"/>
  <c r="T512" i="73"/>
  <c r="S512" i="73"/>
  <c r="W511" i="73"/>
  <c r="T511" i="73"/>
  <c r="S511" i="73"/>
  <c r="W510" i="73"/>
  <c r="T510" i="73"/>
  <c r="S510" i="73"/>
  <c r="W509" i="73"/>
  <c r="T509" i="73"/>
  <c r="S509" i="73"/>
  <c r="W508" i="73"/>
  <c r="T508" i="73"/>
  <c r="S508" i="73"/>
  <c r="U507" i="73"/>
  <c r="T507" i="73"/>
  <c r="S507" i="73"/>
  <c r="T506" i="73"/>
  <c r="S506" i="73"/>
  <c r="U506" i="73" s="1"/>
  <c r="T505" i="73"/>
  <c r="S505" i="73"/>
  <c r="U505" i="73" s="1"/>
  <c r="T504" i="73"/>
  <c r="S504" i="73"/>
  <c r="U504" i="73" s="1"/>
  <c r="T503" i="73"/>
  <c r="S503" i="73"/>
  <c r="U503" i="73" s="1"/>
  <c r="E491" i="73"/>
  <c r="T478" i="73"/>
  <c r="T477" i="73"/>
  <c r="T476" i="73"/>
  <c r="T475" i="73"/>
  <c r="T474" i="73"/>
  <c r="T473" i="73"/>
  <c r="T472" i="73"/>
  <c r="T471" i="73"/>
  <c r="T495" i="73" s="1"/>
  <c r="T470" i="73"/>
  <c r="T494" i="73" s="1"/>
  <c r="T469" i="73"/>
  <c r="T467" i="73"/>
  <c r="E467" i="73"/>
  <c r="V467" i="73" s="1"/>
  <c r="T466" i="73"/>
  <c r="T465" i="73"/>
  <c r="S465" i="73"/>
  <c r="T463" i="73"/>
  <c r="T462" i="73"/>
  <c r="T460" i="73"/>
  <c r="T459" i="73"/>
  <c r="T483" i="73" s="1"/>
  <c r="T458" i="73"/>
  <c r="T457" i="73"/>
  <c r="T456" i="73"/>
  <c r="T455" i="73"/>
  <c r="W454" i="73"/>
  <c r="T454" i="73"/>
  <c r="S454" i="73"/>
  <c r="T453" i="73"/>
  <c r="T452" i="73"/>
  <c r="T500" i="73" s="1"/>
  <c r="T451" i="73"/>
  <c r="T450" i="73"/>
  <c r="S450" i="73"/>
  <c r="T449" i="73"/>
  <c r="S449" i="73"/>
  <c r="T448" i="73"/>
  <c r="S448" i="73"/>
  <c r="T447" i="73"/>
  <c r="S447" i="73"/>
  <c r="T446" i="73"/>
  <c r="S446" i="73"/>
  <c r="T445" i="73"/>
  <c r="S445" i="73"/>
  <c r="E443" i="73"/>
  <c r="V443" i="73" s="1"/>
  <c r="T441" i="73"/>
  <c r="T489" i="73" s="1"/>
  <c r="T437" i="73"/>
  <c r="T485" i="73" s="1"/>
  <c r="T436" i="73"/>
  <c r="S436" i="73"/>
  <c r="T435" i="73"/>
  <c r="S435" i="73"/>
  <c r="T434" i="73"/>
  <c r="S434" i="73"/>
  <c r="T433" i="73"/>
  <c r="T481" i="73" s="1"/>
  <c r="S433" i="73"/>
  <c r="T432" i="73"/>
  <c r="T480" i="73" s="1"/>
  <c r="S432" i="73"/>
  <c r="T431" i="73"/>
  <c r="S431" i="73"/>
  <c r="T430" i="73"/>
  <c r="T429" i="73"/>
  <c r="S429" i="73"/>
  <c r="U428" i="73"/>
  <c r="T427" i="73"/>
  <c r="T426" i="73"/>
  <c r="S426" i="73"/>
  <c r="T425" i="73"/>
  <c r="S425" i="73"/>
  <c r="T424" i="73"/>
  <c r="S424" i="73"/>
  <c r="T423" i="73"/>
  <c r="S423" i="73"/>
  <c r="T422" i="73"/>
  <c r="S422" i="73"/>
  <c r="T421" i="73"/>
  <c r="T420" i="73"/>
  <c r="S420" i="73"/>
  <c r="T419" i="73"/>
  <c r="S419" i="73"/>
  <c r="T418" i="73"/>
  <c r="S418" i="73"/>
  <c r="T417" i="73"/>
  <c r="T416" i="73"/>
  <c r="S416" i="73"/>
  <c r="T415" i="73"/>
  <c r="S415" i="73"/>
  <c r="T414" i="73"/>
  <c r="S414" i="73"/>
  <c r="T413" i="73"/>
  <c r="S413" i="73"/>
  <c r="U413" i="73" s="1"/>
  <c r="T412" i="73"/>
  <c r="S412" i="73"/>
  <c r="T411" i="73"/>
  <c r="S411" i="73"/>
  <c r="T410" i="73"/>
  <c r="S410" i="73"/>
  <c r="T409" i="73"/>
  <c r="S409" i="73"/>
  <c r="T408" i="73"/>
  <c r="T407" i="73"/>
  <c r="S407" i="73"/>
  <c r="T406" i="73"/>
  <c r="S406" i="73"/>
  <c r="U406" i="73" s="1"/>
  <c r="E406" i="73"/>
  <c r="V406" i="73" s="1"/>
  <c r="T405" i="73"/>
  <c r="T468" i="73" s="1"/>
  <c r="S405" i="73"/>
  <c r="T404" i="73"/>
  <c r="T444" i="73" s="1"/>
  <c r="T492" i="73" s="1"/>
  <c r="T403" i="73"/>
  <c r="S403" i="73"/>
  <c r="U403" i="73" s="1"/>
  <c r="T402" i="73"/>
  <c r="S402" i="73"/>
  <c r="U402" i="73" s="1"/>
  <c r="T401" i="73"/>
  <c r="S401" i="73"/>
  <c r="T400" i="73"/>
  <c r="T399" i="73"/>
  <c r="S399" i="73"/>
  <c r="U399" i="73" s="1"/>
  <c r="T398" i="73"/>
  <c r="S398" i="73"/>
  <c r="T397" i="73"/>
  <c r="S397" i="73"/>
  <c r="U397" i="73" s="1"/>
  <c r="T396" i="73"/>
  <c r="S396" i="73"/>
  <c r="U396" i="73" s="1"/>
  <c r="T395" i="73"/>
  <c r="U394" i="73"/>
  <c r="T394" i="73"/>
  <c r="S394" i="73"/>
  <c r="T393" i="73"/>
  <c r="T392" i="73"/>
  <c r="T391" i="73"/>
  <c r="S391" i="73"/>
  <c r="U391" i="73" s="1"/>
  <c r="T390" i="73"/>
  <c r="T389" i="73"/>
  <c r="S389" i="73"/>
  <c r="T388" i="73"/>
  <c r="S388" i="73"/>
  <c r="T387" i="73"/>
  <c r="S387" i="73"/>
  <c r="T386" i="73"/>
  <c r="S386" i="73"/>
  <c r="U385" i="73"/>
  <c r="T385" i="73"/>
  <c r="S385" i="73"/>
  <c r="T384" i="73"/>
  <c r="S384" i="73"/>
  <c r="U384" i="73" s="1"/>
  <c r="T383" i="73"/>
  <c r="S383" i="73"/>
  <c r="T382" i="73"/>
  <c r="S382" i="73"/>
  <c r="U382" i="73" s="1"/>
  <c r="U381" i="73"/>
  <c r="T381" i="73"/>
  <c r="S381" i="73"/>
  <c r="T380" i="73"/>
  <c r="T379" i="73"/>
  <c r="S379" i="73"/>
  <c r="U379" i="73" s="1"/>
  <c r="U378" i="73"/>
  <c r="T378" i="73"/>
  <c r="S378" i="73"/>
  <c r="T377" i="73"/>
  <c r="S377" i="73"/>
  <c r="T376" i="73"/>
  <c r="S376" i="73"/>
  <c r="E376" i="73"/>
  <c r="V376" i="73" s="1"/>
  <c r="T375" i="73"/>
  <c r="S375" i="73"/>
  <c r="T374" i="73"/>
  <c r="T373" i="73"/>
  <c r="E373" i="73"/>
  <c r="T372" i="73"/>
  <c r="T371" i="73"/>
  <c r="T370" i="73"/>
  <c r="S370" i="73"/>
  <c r="U370" i="73" s="1"/>
  <c r="T369" i="73"/>
  <c r="S369" i="73"/>
  <c r="U369" i="73" s="1"/>
  <c r="T368" i="73"/>
  <c r="S368" i="73"/>
  <c r="U368" i="73" s="1"/>
  <c r="T367" i="73"/>
  <c r="S367" i="73"/>
  <c r="T366" i="73"/>
  <c r="S366" i="73"/>
  <c r="T365" i="73"/>
  <c r="S365" i="73"/>
  <c r="T364" i="73"/>
  <c r="S364" i="73"/>
  <c r="U364" i="73" s="1"/>
  <c r="T363" i="73"/>
  <c r="S363" i="73"/>
  <c r="U363" i="73" s="1"/>
  <c r="E363" i="73"/>
  <c r="G363" i="73" s="1"/>
  <c r="R363" i="73" s="1"/>
  <c r="T362" i="73"/>
  <c r="S362" i="73"/>
  <c r="T361" i="73"/>
  <c r="T443" i="73" s="1"/>
  <c r="S361" i="73"/>
  <c r="S443" i="73" s="1"/>
  <c r="U443" i="73" s="1"/>
  <c r="T360" i="73"/>
  <c r="S360" i="73"/>
  <c r="U360" i="73" s="1"/>
  <c r="E360" i="73"/>
  <c r="V360" i="73" s="1"/>
  <c r="T359" i="73"/>
  <c r="E359" i="73"/>
  <c r="G359" i="73" s="1"/>
  <c r="R359" i="73" s="1"/>
  <c r="T358" i="73"/>
  <c r="S358" i="73"/>
  <c r="U358" i="73" s="1"/>
  <c r="E358" i="73"/>
  <c r="V358" i="73" s="1"/>
  <c r="U357" i="73"/>
  <c r="T357" i="73"/>
  <c r="S357" i="73"/>
  <c r="E357" i="73"/>
  <c r="T356" i="73"/>
  <c r="S356" i="73"/>
  <c r="U356" i="73" s="1"/>
  <c r="E356" i="73"/>
  <c r="V356" i="73" s="1"/>
  <c r="T355" i="73"/>
  <c r="S355" i="73"/>
  <c r="U355" i="73" s="1"/>
  <c r="E355" i="73"/>
  <c r="G355" i="73" s="1"/>
  <c r="R355" i="73" s="1"/>
  <c r="T354" i="73"/>
  <c r="E354" i="73"/>
  <c r="U353" i="73"/>
  <c r="T353" i="73"/>
  <c r="E353" i="73"/>
  <c r="V353" i="73" s="1"/>
  <c r="T352" i="73"/>
  <c r="S352" i="73"/>
  <c r="U352" i="73" s="1"/>
  <c r="E352" i="73"/>
  <c r="V352" i="73" s="1"/>
  <c r="T351" i="73"/>
  <c r="E351" i="73"/>
  <c r="T350" i="73"/>
  <c r="S350" i="73"/>
  <c r="U350" i="73" s="1"/>
  <c r="E350" i="73"/>
  <c r="G350" i="73" s="1"/>
  <c r="R350" i="73" s="1"/>
  <c r="T349" i="73"/>
  <c r="S349" i="73"/>
  <c r="U349" i="73" s="1"/>
  <c r="E349" i="73"/>
  <c r="T348" i="73"/>
  <c r="S348" i="73"/>
  <c r="U348" i="73" s="1"/>
  <c r="E348" i="73"/>
  <c r="V348" i="73" s="1"/>
  <c r="T347" i="73"/>
  <c r="S347" i="73"/>
  <c r="U347" i="73" s="1"/>
  <c r="E347" i="73"/>
  <c r="G347" i="73" s="1"/>
  <c r="R347" i="73" s="1"/>
  <c r="T346" i="73"/>
  <c r="S346" i="73"/>
  <c r="U346" i="73" s="1"/>
  <c r="E346" i="73"/>
  <c r="U345" i="73"/>
  <c r="T345" i="73"/>
  <c r="S345" i="73"/>
  <c r="E345" i="73"/>
  <c r="V345" i="73" s="1"/>
  <c r="T344" i="73"/>
  <c r="S344" i="73"/>
  <c r="U344" i="73" s="1"/>
  <c r="E344" i="73"/>
  <c r="V344" i="73" s="1"/>
  <c r="T343" i="73"/>
  <c r="S343" i="73"/>
  <c r="U343" i="73" s="1"/>
  <c r="E343" i="73"/>
  <c r="G343" i="73" s="1"/>
  <c r="R343" i="73" s="1"/>
  <c r="U342" i="73"/>
  <c r="T342" i="73"/>
  <c r="S342" i="73"/>
  <c r="E342" i="73"/>
  <c r="V342" i="73" s="1"/>
  <c r="U341" i="73"/>
  <c r="T341" i="73"/>
  <c r="S341" i="73"/>
  <c r="E341" i="73"/>
  <c r="T340" i="73"/>
  <c r="S340" i="73"/>
  <c r="U340" i="73" s="1"/>
  <c r="E340" i="73"/>
  <c r="V340" i="73" s="1"/>
  <c r="T339" i="73"/>
  <c r="E339" i="73"/>
  <c r="T338" i="73"/>
  <c r="S338" i="73"/>
  <c r="U338" i="73" s="1"/>
  <c r="E338" i="73"/>
  <c r="G338" i="73" s="1"/>
  <c r="R338" i="73" s="1"/>
  <c r="U337" i="73"/>
  <c r="T337" i="73"/>
  <c r="S337" i="73"/>
  <c r="E337" i="73"/>
  <c r="V337" i="73" s="1"/>
  <c r="T336" i="73"/>
  <c r="E336" i="73"/>
  <c r="V336" i="73" s="1"/>
  <c r="T335" i="73"/>
  <c r="S335" i="73"/>
  <c r="U335" i="73" s="1"/>
  <c r="E335" i="73"/>
  <c r="G335" i="73" s="1"/>
  <c r="R335" i="73" s="1"/>
  <c r="T334" i="73"/>
  <c r="E334" i="73"/>
  <c r="G334" i="73" s="1"/>
  <c r="R334" i="73" s="1"/>
  <c r="T333" i="73"/>
  <c r="S333" i="73"/>
  <c r="U333" i="73" s="1"/>
  <c r="E333" i="73"/>
  <c r="V333" i="73" s="1"/>
  <c r="T332" i="73"/>
  <c r="S332" i="73"/>
  <c r="U332" i="73" s="1"/>
  <c r="E332" i="73"/>
  <c r="V332" i="73" s="1"/>
  <c r="T331" i="73"/>
  <c r="E331" i="73"/>
  <c r="T330" i="73"/>
  <c r="S330" i="73"/>
  <c r="U330" i="73" s="1"/>
  <c r="E330" i="73"/>
  <c r="U329" i="73"/>
  <c r="T329" i="73"/>
  <c r="E329" i="73"/>
  <c r="V329" i="73" s="1"/>
  <c r="T328" i="73"/>
  <c r="S328" i="73"/>
  <c r="U328" i="73" s="1"/>
  <c r="E328" i="73"/>
  <c r="V328" i="73" s="1"/>
  <c r="T327" i="73"/>
  <c r="S327" i="73"/>
  <c r="U327" i="73" s="1"/>
  <c r="E327" i="73"/>
  <c r="U326" i="73"/>
  <c r="T326" i="73"/>
  <c r="S326" i="73"/>
  <c r="E326" i="73"/>
  <c r="V326" i="73" s="1"/>
  <c r="T325" i="73"/>
  <c r="S325" i="73"/>
  <c r="U325" i="73" s="1"/>
  <c r="E325" i="73"/>
  <c r="V325" i="73" s="1"/>
  <c r="T324" i="73"/>
  <c r="S324" i="73"/>
  <c r="U324" i="73" s="1"/>
  <c r="E324" i="73"/>
  <c r="V324" i="73" s="1"/>
  <c r="T323" i="73"/>
  <c r="E323" i="73"/>
  <c r="T322" i="73"/>
  <c r="S322" i="73"/>
  <c r="U322" i="73" s="1"/>
  <c r="E322" i="73"/>
  <c r="V322" i="73" s="1"/>
  <c r="T321" i="73"/>
  <c r="S321" i="73"/>
  <c r="U321" i="73" s="1"/>
  <c r="E321" i="73"/>
  <c r="V321" i="73" s="1"/>
  <c r="T320" i="73"/>
  <c r="E320" i="73"/>
  <c r="V320" i="73" s="1"/>
  <c r="T319" i="73"/>
  <c r="E319" i="73"/>
  <c r="G319" i="73" s="1"/>
  <c r="R319" i="73" s="1"/>
  <c r="T318" i="73"/>
  <c r="E318" i="73"/>
  <c r="V318" i="73" s="1"/>
  <c r="T317" i="73"/>
  <c r="S317" i="73"/>
  <c r="E317" i="73"/>
  <c r="V317" i="73" s="1"/>
  <c r="T316" i="73"/>
  <c r="S316" i="73"/>
  <c r="E316" i="73"/>
  <c r="V316" i="73" s="1"/>
  <c r="T315" i="73"/>
  <c r="S315" i="73"/>
  <c r="T314" i="73"/>
  <c r="S314" i="73"/>
  <c r="T313" i="73"/>
  <c r="S313" i="73"/>
  <c r="T312" i="73"/>
  <c r="T311" i="73"/>
  <c r="S311" i="73"/>
  <c r="T310" i="73"/>
  <c r="T309" i="73"/>
  <c r="T442" i="73" s="1"/>
  <c r="T490" i="73" s="1"/>
  <c r="S309" i="73"/>
  <c r="S442" i="73" s="1"/>
  <c r="T308" i="73"/>
  <c r="S308" i="73"/>
  <c r="T307" i="73"/>
  <c r="S307" i="73"/>
  <c r="T306" i="73"/>
  <c r="S306" i="73"/>
  <c r="T305" i="73"/>
  <c r="S305" i="73"/>
  <c r="T304" i="73"/>
  <c r="S304" i="73"/>
  <c r="T303" i="73"/>
  <c r="S303" i="73"/>
  <c r="T302" i="73"/>
  <c r="T301" i="73"/>
  <c r="S301" i="73"/>
  <c r="T300" i="73"/>
  <c r="S300" i="73"/>
  <c r="T299" i="73"/>
  <c r="S299" i="73"/>
  <c r="T298" i="73"/>
  <c r="T297" i="73"/>
  <c r="S297" i="73"/>
  <c r="T296" i="73"/>
  <c r="S296" i="73"/>
  <c r="T295" i="73"/>
  <c r="T294" i="73"/>
  <c r="S294" i="73"/>
  <c r="T293" i="73"/>
  <c r="S293" i="73"/>
  <c r="T292" i="73"/>
  <c r="T291" i="73"/>
  <c r="S291" i="73"/>
  <c r="T290" i="73"/>
  <c r="T289" i="73"/>
  <c r="S289" i="73"/>
  <c r="T288" i="73"/>
  <c r="S288" i="73"/>
  <c r="U288" i="73" s="1"/>
  <c r="T287" i="73"/>
  <c r="S287" i="73"/>
  <c r="T286" i="73"/>
  <c r="S286" i="73"/>
  <c r="T285" i="73"/>
  <c r="S285" i="73"/>
  <c r="T284" i="73"/>
  <c r="S284" i="73"/>
  <c r="T283" i="73"/>
  <c r="S283" i="73"/>
  <c r="T282" i="73"/>
  <c r="T281" i="73"/>
  <c r="S281" i="73"/>
  <c r="T280" i="73"/>
  <c r="S280" i="73"/>
  <c r="T279" i="73"/>
  <c r="S279" i="73"/>
  <c r="T278" i="73"/>
  <c r="T277" i="73"/>
  <c r="S277" i="73"/>
  <c r="T276" i="73"/>
  <c r="S276" i="73"/>
  <c r="T275" i="73"/>
  <c r="S275" i="73"/>
  <c r="T274" i="73"/>
  <c r="S274" i="73"/>
  <c r="T273" i="73"/>
  <c r="T272" i="73"/>
  <c r="T271" i="73"/>
  <c r="S271" i="73"/>
  <c r="T270" i="73"/>
  <c r="S270" i="73"/>
  <c r="T269" i="73"/>
  <c r="E269" i="73"/>
  <c r="V269" i="73" s="1"/>
  <c r="T268" i="73"/>
  <c r="T267" i="73"/>
  <c r="T266" i="73"/>
  <c r="T265" i="73"/>
  <c r="T264" i="73"/>
  <c r="S264" i="73"/>
  <c r="T263" i="73"/>
  <c r="S263" i="73"/>
  <c r="T262" i="73"/>
  <c r="T261" i="73"/>
  <c r="S261" i="73"/>
  <c r="T260" i="73"/>
  <c r="S260" i="73"/>
  <c r="T259" i="73"/>
  <c r="S259" i="73"/>
  <c r="T258" i="73"/>
  <c r="S258" i="73"/>
  <c r="T257" i="73"/>
  <c r="T256" i="73"/>
  <c r="S256" i="73"/>
  <c r="U256" i="73" s="1"/>
  <c r="T255" i="73"/>
  <c r="S255" i="73"/>
  <c r="U254" i="73"/>
  <c r="T254" i="73"/>
  <c r="S254" i="73"/>
  <c r="T253" i="73"/>
  <c r="S253" i="73"/>
  <c r="T252" i="73"/>
  <c r="S252" i="73"/>
  <c r="T251" i="73"/>
  <c r="S251" i="73"/>
  <c r="T250" i="73"/>
  <c r="S250" i="73"/>
  <c r="T249" i="73"/>
  <c r="T248" i="73"/>
  <c r="S248" i="73"/>
  <c r="T247" i="73"/>
  <c r="T246" i="73"/>
  <c r="S246" i="73"/>
  <c r="T245" i="73"/>
  <c r="S245" i="73"/>
  <c r="T244" i="73"/>
  <c r="S244" i="73"/>
  <c r="T243" i="73"/>
  <c r="S243" i="73"/>
  <c r="T242" i="73"/>
  <c r="S242" i="73"/>
  <c r="T241" i="73"/>
  <c r="S241" i="73"/>
  <c r="U241" i="73" s="1"/>
  <c r="T240" i="73"/>
  <c r="S240" i="73"/>
  <c r="T239" i="73"/>
  <c r="S239" i="73"/>
  <c r="U239" i="73" s="1"/>
  <c r="T238" i="73"/>
  <c r="S238" i="73"/>
  <c r="T237" i="73"/>
  <c r="S237" i="73"/>
  <c r="T236" i="73"/>
  <c r="S236" i="73"/>
  <c r="T235" i="73"/>
  <c r="S235" i="73"/>
  <c r="U235" i="73" s="1"/>
  <c r="T234" i="73"/>
  <c r="S234" i="73"/>
  <c r="T233" i="73"/>
  <c r="T232" i="73"/>
  <c r="T231" i="73"/>
  <c r="S231" i="73"/>
  <c r="T230" i="73"/>
  <c r="S230" i="73"/>
  <c r="T229" i="73"/>
  <c r="T228" i="73"/>
  <c r="S228" i="73"/>
  <c r="T227" i="73"/>
  <c r="S227" i="73"/>
  <c r="U226" i="73"/>
  <c r="T226" i="73"/>
  <c r="S226" i="73"/>
  <c r="T225" i="73"/>
  <c r="S225" i="73"/>
  <c r="T224" i="73"/>
  <c r="S224" i="73"/>
  <c r="U224" i="73" s="1"/>
  <c r="T223" i="73"/>
  <c r="S223" i="73"/>
  <c r="E223" i="73"/>
  <c r="G223" i="73" s="1"/>
  <c r="R223" i="73" s="1"/>
  <c r="T222" i="73"/>
  <c r="S222" i="73"/>
  <c r="T221" i="73"/>
  <c r="T220" i="73"/>
  <c r="S220" i="73"/>
  <c r="T219" i="73"/>
  <c r="S219" i="73"/>
  <c r="T218" i="73"/>
  <c r="S218" i="73"/>
  <c r="T217" i="73"/>
  <c r="E217" i="73"/>
  <c r="T216" i="73"/>
  <c r="S216" i="73"/>
  <c r="T215" i="73"/>
  <c r="S215" i="73"/>
  <c r="T214" i="73"/>
  <c r="T213" i="73"/>
  <c r="T212" i="73"/>
  <c r="T211" i="73"/>
  <c r="T210" i="73"/>
  <c r="T209" i="73"/>
  <c r="S209" i="73"/>
  <c r="T208" i="73"/>
  <c r="T207" i="73"/>
  <c r="T206" i="73"/>
  <c r="T464" i="73" s="1"/>
  <c r="T205" i="73"/>
  <c r="T440" i="73" s="1"/>
  <c r="T488" i="73" s="1"/>
  <c r="S205" i="73"/>
  <c r="S440" i="73" s="1"/>
  <c r="T204" i="73"/>
  <c r="S204" i="73"/>
  <c r="T203" i="73"/>
  <c r="S203" i="73"/>
  <c r="U203" i="73" s="1"/>
  <c r="T202" i="73"/>
  <c r="S202" i="73"/>
  <c r="T201" i="73"/>
  <c r="S201" i="73"/>
  <c r="T200" i="73"/>
  <c r="T199" i="73"/>
  <c r="S199" i="73"/>
  <c r="T198" i="73"/>
  <c r="S198" i="73"/>
  <c r="T197" i="73"/>
  <c r="T196" i="73"/>
  <c r="T195" i="73"/>
  <c r="S195" i="73"/>
  <c r="T194" i="73"/>
  <c r="S194" i="73"/>
  <c r="T193" i="73"/>
  <c r="S193" i="73"/>
  <c r="T192" i="73"/>
  <c r="S192" i="73"/>
  <c r="T191" i="73"/>
  <c r="S191" i="73"/>
  <c r="T190" i="73"/>
  <c r="T189" i="73"/>
  <c r="S189" i="73"/>
  <c r="T188" i="73"/>
  <c r="T187" i="73"/>
  <c r="T186" i="73"/>
  <c r="S186" i="73"/>
  <c r="T185" i="73"/>
  <c r="S185" i="73"/>
  <c r="T184" i="73"/>
  <c r="S184" i="73"/>
  <c r="T183" i="73"/>
  <c r="S183" i="73"/>
  <c r="T182" i="73"/>
  <c r="S182" i="73"/>
  <c r="U182" i="73" s="1"/>
  <c r="T181" i="73"/>
  <c r="S181" i="73"/>
  <c r="T180" i="73"/>
  <c r="E180" i="73"/>
  <c r="V180" i="73" s="1"/>
  <c r="T179" i="73"/>
  <c r="S179" i="73"/>
  <c r="T178" i="73"/>
  <c r="T177" i="73"/>
  <c r="S177" i="73"/>
  <c r="T176" i="73"/>
  <c r="T175" i="73"/>
  <c r="S175" i="73"/>
  <c r="T174" i="73"/>
  <c r="S174" i="73"/>
  <c r="T173" i="73"/>
  <c r="S173" i="73"/>
  <c r="U173" i="73" s="1"/>
  <c r="T172" i="73"/>
  <c r="S172" i="73"/>
  <c r="T171" i="73"/>
  <c r="T170" i="73"/>
  <c r="T169" i="73"/>
  <c r="S169" i="73"/>
  <c r="T168" i="73"/>
  <c r="T167" i="73"/>
  <c r="S167" i="73"/>
  <c r="T166" i="73"/>
  <c r="T165" i="73"/>
  <c r="S165" i="73"/>
  <c r="T164" i="73"/>
  <c r="T163" i="73"/>
  <c r="S163" i="73"/>
  <c r="T162" i="73"/>
  <c r="S162" i="73"/>
  <c r="T161" i="73"/>
  <c r="S161" i="73"/>
  <c r="T160" i="73"/>
  <c r="S160" i="73"/>
  <c r="T159" i="73"/>
  <c r="S159" i="73"/>
  <c r="T158" i="73"/>
  <c r="S158" i="73"/>
  <c r="T157" i="73"/>
  <c r="S157" i="73"/>
  <c r="T156" i="73"/>
  <c r="T155" i="73"/>
  <c r="S155" i="73"/>
  <c r="T154" i="73"/>
  <c r="T153" i="73"/>
  <c r="T439" i="73" s="1"/>
  <c r="S153" i="73"/>
  <c r="S439" i="73" s="1"/>
  <c r="T152" i="73"/>
  <c r="S152" i="73"/>
  <c r="T151" i="73"/>
  <c r="T150" i="73"/>
  <c r="S150" i="73"/>
  <c r="U150" i="73" s="1"/>
  <c r="T149" i="73"/>
  <c r="S149" i="73"/>
  <c r="T148" i="73"/>
  <c r="S148" i="73"/>
  <c r="U148" i="73" s="1"/>
  <c r="T147" i="73"/>
  <c r="S147" i="73"/>
  <c r="T146" i="73"/>
  <c r="S146" i="73"/>
  <c r="T145" i="73"/>
  <c r="S145" i="73"/>
  <c r="T144" i="73"/>
  <c r="T143" i="73"/>
  <c r="S143" i="73"/>
  <c r="T142" i="73"/>
  <c r="S142" i="73"/>
  <c r="T141" i="73"/>
  <c r="T140" i="73"/>
  <c r="T139" i="73"/>
  <c r="S139" i="73"/>
  <c r="T138" i="73"/>
  <c r="S138" i="73"/>
  <c r="T137" i="73"/>
  <c r="S137" i="73"/>
  <c r="T136" i="73"/>
  <c r="T135" i="73"/>
  <c r="S135" i="73"/>
  <c r="U135" i="73" s="1"/>
  <c r="T134" i="73"/>
  <c r="S134" i="73"/>
  <c r="T133" i="73"/>
  <c r="S133" i="73"/>
  <c r="U133" i="73" s="1"/>
  <c r="T132" i="73"/>
  <c r="S132" i="73"/>
  <c r="T131" i="73"/>
  <c r="T130" i="73"/>
  <c r="T129" i="73"/>
  <c r="S129" i="73"/>
  <c r="U129" i="73" s="1"/>
  <c r="T128" i="73"/>
  <c r="E128" i="73"/>
  <c r="V128" i="73" s="1"/>
  <c r="T127" i="73"/>
  <c r="S127" i="73"/>
  <c r="T126" i="73"/>
  <c r="T125" i="73"/>
  <c r="S125" i="73"/>
  <c r="T124" i="73"/>
  <c r="S124" i="73"/>
  <c r="T123" i="73"/>
  <c r="S123" i="73"/>
  <c r="T122" i="73"/>
  <c r="S122" i="73"/>
  <c r="T121" i="73"/>
  <c r="S121" i="73"/>
  <c r="T120" i="73"/>
  <c r="S120" i="73"/>
  <c r="U120" i="73" s="1"/>
  <c r="T119" i="73"/>
  <c r="S119" i="73"/>
  <c r="T118" i="73"/>
  <c r="S118" i="73"/>
  <c r="U118" i="73" s="1"/>
  <c r="T117" i="73"/>
  <c r="S117" i="73"/>
  <c r="T116" i="73"/>
  <c r="T115" i="73"/>
  <c r="S115" i="73"/>
  <c r="T114" i="73"/>
  <c r="S114" i="73"/>
  <c r="T113" i="73"/>
  <c r="T112" i="73"/>
  <c r="S112" i="73"/>
  <c r="T111" i="73"/>
  <c r="T110" i="73"/>
  <c r="S110" i="73"/>
  <c r="T109" i="73"/>
  <c r="S109" i="73"/>
  <c r="T108" i="73"/>
  <c r="T107" i="73"/>
  <c r="T106" i="73"/>
  <c r="S106" i="73"/>
  <c r="T105" i="73"/>
  <c r="T104" i="73"/>
  <c r="S104" i="73"/>
  <c r="T103" i="73"/>
  <c r="S103" i="73"/>
  <c r="T102" i="73"/>
  <c r="S102" i="73"/>
  <c r="S462" i="73" s="1"/>
  <c r="T101" i="73"/>
  <c r="T438" i="73" s="1"/>
  <c r="T486" i="73" s="1"/>
  <c r="S101" i="73"/>
  <c r="S438" i="73" s="1"/>
  <c r="T100" i="73"/>
  <c r="S100" i="73"/>
  <c r="T99" i="73"/>
  <c r="S99" i="73"/>
  <c r="T98" i="73"/>
  <c r="S98" i="73"/>
  <c r="T97" i="73"/>
  <c r="S97" i="73"/>
  <c r="U97" i="73" s="1"/>
  <c r="T96" i="73"/>
  <c r="S96" i="73"/>
  <c r="T95" i="73"/>
  <c r="T94" i="73"/>
  <c r="S94" i="73"/>
  <c r="T93" i="73"/>
  <c r="T92" i="73"/>
  <c r="S92" i="73"/>
  <c r="T91" i="73"/>
  <c r="S91" i="73"/>
  <c r="T90" i="73"/>
  <c r="T89" i="73"/>
  <c r="S89" i="73"/>
  <c r="T88" i="73"/>
  <c r="S88" i="73"/>
  <c r="T87" i="73"/>
  <c r="T86" i="73"/>
  <c r="S86" i="73"/>
  <c r="T85" i="73"/>
  <c r="S85" i="73"/>
  <c r="T84" i="73"/>
  <c r="S84" i="73"/>
  <c r="T83" i="73"/>
  <c r="U82" i="73"/>
  <c r="T82" i="73"/>
  <c r="S82" i="73"/>
  <c r="T81" i="73"/>
  <c r="S81" i="73"/>
  <c r="T80" i="73"/>
  <c r="S80" i="73"/>
  <c r="U80" i="73" s="1"/>
  <c r="T79" i="73"/>
  <c r="S79" i="73"/>
  <c r="T78" i="73"/>
  <c r="T77" i="73"/>
  <c r="S77" i="73"/>
  <c r="T76" i="73"/>
  <c r="S76" i="73"/>
  <c r="U76" i="73" s="1"/>
  <c r="T75" i="73"/>
  <c r="T74" i="73"/>
  <c r="S74" i="73"/>
  <c r="T73" i="73"/>
  <c r="S73" i="73"/>
  <c r="T72" i="73"/>
  <c r="S72" i="73"/>
  <c r="T71" i="73"/>
  <c r="T70" i="73"/>
  <c r="T69" i="73"/>
  <c r="S69" i="73"/>
  <c r="T68" i="73"/>
  <c r="S68" i="73"/>
  <c r="T67" i="73"/>
  <c r="T66" i="73"/>
  <c r="S66" i="73"/>
  <c r="T65" i="73"/>
  <c r="T64" i="73"/>
  <c r="T63" i="73"/>
  <c r="T62" i="73"/>
  <c r="S62" i="73"/>
  <c r="T61" i="73"/>
  <c r="S61" i="73"/>
  <c r="E61" i="73"/>
  <c r="V61" i="73" s="1"/>
  <c r="T60" i="73"/>
  <c r="T59" i="73"/>
  <c r="T58" i="73"/>
  <c r="S58" i="73"/>
  <c r="T57" i="73"/>
  <c r="S57" i="73"/>
  <c r="T56" i="73"/>
  <c r="S56" i="73"/>
  <c r="T55" i="73"/>
  <c r="T54" i="73"/>
  <c r="T53" i="73"/>
  <c r="T52" i="73"/>
  <c r="S52" i="73"/>
  <c r="T51" i="73"/>
  <c r="S51" i="73"/>
  <c r="T50" i="73"/>
  <c r="T461" i="73" s="1"/>
  <c r="S50" i="73"/>
  <c r="S461" i="73" s="1"/>
  <c r="T49" i="73"/>
  <c r="S49" i="73"/>
  <c r="S437" i="73" s="1"/>
  <c r="T48" i="73"/>
  <c r="S48" i="73"/>
  <c r="T47" i="73"/>
  <c r="S47" i="73"/>
  <c r="T46" i="73"/>
  <c r="S46" i="73"/>
  <c r="T45" i="73"/>
  <c r="S45" i="73"/>
  <c r="T44" i="73"/>
  <c r="S44" i="73"/>
  <c r="T43" i="73"/>
  <c r="S43" i="73"/>
  <c r="T42" i="73"/>
  <c r="S42" i="73"/>
  <c r="T41" i="73"/>
  <c r="S41" i="73"/>
  <c r="T40" i="73"/>
  <c r="S40" i="73"/>
  <c r="T39" i="73"/>
  <c r="S39" i="73"/>
  <c r="T38" i="73"/>
  <c r="S38" i="73"/>
  <c r="T37" i="73"/>
  <c r="S37" i="73"/>
  <c r="T36" i="73"/>
  <c r="S36" i="73"/>
  <c r="T35" i="73"/>
  <c r="S35" i="73"/>
  <c r="T34" i="73"/>
  <c r="S34" i="73"/>
  <c r="T33" i="73"/>
  <c r="S33" i="73"/>
  <c r="T32" i="73"/>
  <c r="S32" i="73"/>
  <c r="T31" i="73"/>
  <c r="S31" i="73"/>
  <c r="T30" i="73"/>
  <c r="S30" i="73"/>
  <c r="T29" i="73"/>
  <c r="T28" i="73"/>
  <c r="S28" i="73"/>
  <c r="T27" i="73"/>
  <c r="S27" i="73"/>
  <c r="T26" i="73"/>
  <c r="T25" i="73"/>
  <c r="S25" i="73"/>
  <c r="T24" i="73"/>
  <c r="S24" i="73"/>
  <c r="T23" i="73"/>
  <c r="S23" i="73"/>
  <c r="U23" i="73" s="1"/>
  <c r="T22" i="73"/>
  <c r="S22" i="73"/>
  <c r="T21" i="73"/>
  <c r="S21" i="73"/>
  <c r="T20" i="73"/>
  <c r="S20" i="73"/>
  <c r="T19" i="73"/>
  <c r="S19" i="73"/>
  <c r="T18" i="73"/>
  <c r="S18" i="73"/>
  <c r="T17" i="73"/>
  <c r="S17" i="73"/>
  <c r="T16" i="73"/>
  <c r="S16" i="73"/>
  <c r="T15" i="73"/>
  <c r="S15" i="73"/>
  <c r="T14" i="73"/>
  <c r="S14" i="73"/>
  <c r="E14" i="73"/>
  <c r="V14" i="73" s="1"/>
  <c r="T13" i="73"/>
  <c r="S13" i="73"/>
  <c r="T12" i="73"/>
  <c r="S12" i="73"/>
  <c r="T11" i="73"/>
  <c r="T10" i="73"/>
  <c r="S10" i="73"/>
  <c r="T9" i="73"/>
  <c r="S9" i="73"/>
  <c r="T8" i="73"/>
  <c r="S8" i="73"/>
  <c r="T7" i="73"/>
  <c r="S7" i="73"/>
  <c r="T6" i="73"/>
  <c r="S6" i="73"/>
  <c r="T5" i="73"/>
  <c r="S5" i="73"/>
  <c r="T4" i="73"/>
  <c r="S4" i="73"/>
  <c r="T611" i="38"/>
  <c r="S611" i="38"/>
  <c r="T610" i="38"/>
  <c r="S610" i="38"/>
  <c r="T609" i="38"/>
  <c r="S609" i="38"/>
  <c r="U607" i="38"/>
  <c r="T607" i="38"/>
  <c r="S607" i="38"/>
  <c r="T606" i="38"/>
  <c r="S606" i="38"/>
  <c r="U606" i="38" s="1"/>
  <c r="U605" i="38"/>
  <c r="T605" i="38"/>
  <c r="S605" i="38"/>
  <c r="T604" i="38"/>
  <c r="S604" i="38"/>
  <c r="U604" i="38" s="1"/>
  <c r="T603" i="38"/>
  <c r="S603" i="38"/>
  <c r="U603" i="38" s="1"/>
  <c r="T602" i="38"/>
  <c r="S602" i="38"/>
  <c r="U602" i="38" s="1"/>
  <c r="T601" i="38"/>
  <c r="R601" i="38"/>
  <c r="Q601" i="38"/>
  <c r="P601" i="38"/>
  <c r="O601" i="38"/>
  <c r="N601" i="38"/>
  <c r="M601" i="38"/>
  <c r="L601" i="38"/>
  <c r="K601" i="38"/>
  <c r="J601" i="38"/>
  <c r="I601" i="38"/>
  <c r="H601" i="38"/>
  <c r="G601" i="38"/>
  <c r="F601" i="38"/>
  <c r="E601" i="38"/>
  <c r="T600" i="38"/>
  <c r="S600" i="38"/>
  <c r="U600" i="38" s="1"/>
  <c r="U599" i="38"/>
  <c r="T599" i="38"/>
  <c r="S599" i="38"/>
  <c r="T598" i="38"/>
  <c r="S598" i="38"/>
  <c r="U598" i="38" s="1"/>
  <c r="T597" i="38"/>
  <c r="Q597" i="38"/>
  <c r="Q605" i="38" s="1"/>
  <c r="P597" i="38"/>
  <c r="O597" i="38"/>
  <c r="O605" i="38" s="1"/>
  <c r="N597" i="38"/>
  <c r="M597" i="38"/>
  <c r="M605" i="38" s="1"/>
  <c r="L597" i="38"/>
  <c r="K597" i="38"/>
  <c r="J597" i="38"/>
  <c r="J605" i="38" s="1"/>
  <c r="I597" i="38"/>
  <c r="I605" i="38" s="1"/>
  <c r="H597" i="38"/>
  <c r="G597" i="38"/>
  <c r="F597" i="38"/>
  <c r="F605" i="38" s="1"/>
  <c r="T596" i="38"/>
  <c r="S596" i="38"/>
  <c r="U596" i="38" s="1"/>
  <c r="U595" i="38"/>
  <c r="T595" i="38"/>
  <c r="S595" i="38"/>
  <c r="T594" i="38"/>
  <c r="S594" i="38"/>
  <c r="T593" i="38"/>
  <c r="S593" i="38"/>
  <c r="T592" i="38"/>
  <c r="S592" i="38"/>
  <c r="T591" i="38"/>
  <c r="S591" i="38"/>
  <c r="T590" i="38"/>
  <c r="S590" i="38"/>
  <c r="T589" i="38"/>
  <c r="S589" i="38"/>
  <c r="T588" i="38"/>
  <c r="S588" i="38"/>
  <c r="T587" i="38"/>
  <c r="S587" i="38"/>
  <c r="T586" i="38"/>
  <c r="S586" i="38"/>
  <c r="T585" i="38"/>
  <c r="S585" i="38"/>
  <c r="T584" i="38"/>
  <c r="S584" i="38"/>
  <c r="T583" i="38"/>
  <c r="S583" i="38"/>
  <c r="T582" i="38"/>
  <c r="S582" i="38"/>
  <c r="T581" i="38"/>
  <c r="S581" i="38"/>
  <c r="T580" i="38"/>
  <c r="S580" i="38"/>
  <c r="T579" i="38"/>
  <c r="S579" i="38"/>
  <c r="T578" i="38"/>
  <c r="S578" i="38"/>
  <c r="T577" i="38"/>
  <c r="S577" i="38"/>
  <c r="T576" i="38"/>
  <c r="S576" i="38"/>
  <c r="T575" i="38"/>
  <c r="S575" i="38"/>
  <c r="T574" i="38"/>
  <c r="S574" i="38"/>
  <c r="T573" i="38"/>
  <c r="S573" i="38"/>
  <c r="T572" i="38"/>
  <c r="S572" i="38"/>
  <c r="T571" i="38"/>
  <c r="S571" i="38"/>
  <c r="T570" i="38"/>
  <c r="S570" i="38"/>
  <c r="T569" i="38"/>
  <c r="S569" i="38"/>
  <c r="T568" i="38"/>
  <c r="S568" i="38"/>
  <c r="U568" i="38" s="1"/>
  <c r="R568" i="38"/>
  <c r="Q568" i="38"/>
  <c r="P568" i="38"/>
  <c r="O568" i="38"/>
  <c r="N568" i="38"/>
  <c r="M568" i="38"/>
  <c r="L568" i="38"/>
  <c r="K568" i="38"/>
  <c r="J568" i="38"/>
  <c r="I568" i="38"/>
  <c r="H568" i="38"/>
  <c r="G568" i="38"/>
  <c r="F568" i="38"/>
  <c r="E568" i="38"/>
  <c r="T567" i="38"/>
  <c r="S567" i="38"/>
  <c r="U567" i="38" s="1"/>
  <c r="T566" i="38"/>
  <c r="S566" i="38"/>
  <c r="U566" i="38" s="1"/>
  <c r="T564" i="38"/>
  <c r="S564" i="38"/>
  <c r="U564" i="38" s="1"/>
  <c r="T563" i="38"/>
  <c r="S563" i="38"/>
  <c r="U563" i="38" s="1"/>
  <c r="T562" i="38"/>
  <c r="S562" i="38"/>
  <c r="U562" i="38" s="1"/>
  <c r="T561" i="38"/>
  <c r="S561" i="38"/>
  <c r="U561" i="38" s="1"/>
  <c r="T560" i="38"/>
  <c r="S560" i="38"/>
  <c r="U560" i="38" s="1"/>
  <c r="T559" i="38"/>
  <c r="S559" i="38"/>
  <c r="U559" i="38" s="1"/>
  <c r="T558" i="38"/>
  <c r="S558" i="38"/>
  <c r="U558" i="38" s="1"/>
  <c r="U557" i="38"/>
  <c r="T557" i="38"/>
  <c r="S557" i="38"/>
  <c r="T556" i="38"/>
  <c r="S556" i="38"/>
  <c r="U556" i="38" s="1"/>
  <c r="T555" i="38"/>
  <c r="S555" i="38"/>
  <c r="U555" i="38" s="1"/>
  <c r="T554" i="38"/>
  <c r="S554" i="38"/>
  <c r="U554" i="38" s="1"/>
  <c r="U553" i="38"/>
  <c r="T553" i="38"/>
  <c r="S553" i="38"/>
  <c r="T552" i="38"/>
  <c r="S552" i="38"/>
  <c r="U552" i="38" s="1"/>
  <c r="T551" i="38"/>
  <c r="S551" i="38"/>
  <c r="U551" i="38" s="1"/>
  <c r="T550" i="38"/>
  <c r="S550" i="38"/>
  <c r="U550" i="38" s="1"/>
  <c r="T549" i="38"/>
  <c r="S549" i="38"/>
  <c r="U549" i="38" s="1"/>
  <c r="T548" i="38"/>
  <c r="S548" i="38"/>
  <c r="U548" i="38" s="1"/>
  <c r="T547" i="38"/>
  <c r="S547" i="38"/>
  <c r="U547" i="38" s="1"/>
  <c r="T546" i="38"/>
  <c r="S546" i="38"/>
  <c r="U546" i="38" s="1"/>
  <c r="U545" i="38"/>
  <c r="T545" i="38"/>
  <c r="S545" i="38"/>
  <c r="T544" i="38"/>
  <c r="S544" i="38"/>
  <c r="U544" i="38" s="1"/>
  <c r="T543" i="38"/>
  <c r="S543" i="38"/>
  <c r="U543" i="38" s="1"/>
  <c r="T542" i="38"/>
  <c r="S542" i="38"/>
  <c r="U542" i="38" s="1"/>
  <c r="U541" i="38"/>
  <c r="T541" i="38"/>
  <c r="S541" i="38"/>
  <c r="T540" i="38"/>
  <c r="S540" i="38"/>
  <c r="U540" i="38" s="1"/>
  <c r="T539" i="38"/>
  <c r="S539" i="38"/>
  <c r="U539" i="38" s="1"/>
  <c r="T538" i="38"/>
  <c r="S538" i="38"/>
  <c r="U538" i="38" s="1"/>
  <c r="T537" i="38"/>
  <c r="S537" i="38"/>
  <c r="U537" i="38" s="1"/>
  <c r="T536" i="38"/>
  <c r="S536" i="38"/>
  <c r="U536" i="38" s="1"/>
  <c r="T535" i="38"/>
  <c r="S535" i="38"/>
  <c r="U535" i="38" s="1"/>
  <c r="T534" i="38"/>
  <c r="S534" i="38"/>
  <c r="U534" i="38" s="1"/>
  <c r="T533" i="38"/>
  <c r="S533" i="38"/>
  <c r="U533" i="38" s="1"/>
  <c r="T532" i="38"/>
  <c r="S532" i="38"/>
  <c r="U532" i="38" s="1"/>
  <c r="T531" i="38"/>
  <c r="S531" i="38"/>
  <c r="U531" i="38" s="1"/>
  <c r="T530" i="38"/>
  <c r="S530" i="38"/>
  <c r="U530" i="38" s="1"/>
  <c r="T529" i="38"/>
  <c r="S529" i="38"/>
  <c r="U529" i="38" s="1"/>
  <c r="T528" i="38"/>
  <c r="S528" i="38"/>
  <c r="U528" i="38" s="1"/>
  <c r="T527" i="38"/>
  <c r="S527" i="38"/>
  <c r="U527" i="38" s="1"/>
  <c r="T526" i="38"/>
  <c r="S526" i="38"/>
  <c r="U526" i="38" s="1"/>
  <c r="T525" i="38"/>
  <c r="S525" i="38"/>
  <c r="U525" i="38" s="1"/>
  <c r="T524" i="38"/>
  <c r="S524" i="38"/>
  <c r="U524" i="38" s="1"/>
  <c r="T523" i="38"/>
  <c r="S523" i="38"/>
  <c r="U523" i="38" s="1"/>
  <c r="U522" i="38"/>
  <c r="T522" i="38"/>
  <c r="S522" i="38"/>
  <c r="T521" i="38"/>
  <c r="Q521" i="38"/>
  <c r="P521" i="38"/>
  <c r="O521" i="38"/>
  <c r="N521" i="38"/>
  <c r="M521" i="38"/>
  <c r="L521" i="38"/>
  <c r="J521" i="38"/>
  <c r="I521" i="38"/>
  <c r="H521" i="38"/>
  <c r="G521" i="38"/>
  <c r="F521" i="38"/>
  <c r="T520" i="38"/>
  <c r="S520" i="38"/>
  <c r="U520" i="38" s="1"/>
  <c r="T519" i="38"/>
  <c r="S519" i="38"/>
  <c r="U519" i="38" s="1"/>
  <c r="U518" i="38"/>
  <c r="T518" i="38"/>
  <c r="S518" i="38"/>
  <c r="T517" i="38"/>
  <c r="S517" i="38"/>
  <c r="U517" i="38" s="1"/>
  <c r="T516" i="38"/>
  <c r="S516" i="38"/>
  <c r="U516" i="38" s="1"/>
  <c r="T515" i="38"/>
  <c r="S515" i="38"/>
  <c r="U515" i="38" s="1"/>
  <c r="U514" i="38"/>
  <c r="T514" i="38"/>
  <c r="S514" i="38"/>
  <c r="T513" i="38"/>
  <c r="S513" i="38"/>
  <c r="U513" i="38" s="1"/>
  <c r="T512" i="38"/>
  <c r="S512" i="38"/>
  <c r="U512" i="38" s="1"/>
  <c r="T511" i="38"/>
  <c r="S511" i="38"/>
  <c r="U511" i="38" s="1"/>
  <c r="U510" i="38"/>
  <c r="T510" i="38"/>
  <c r="S510" i="38"/>
  <c r="T509" i="38"/>
  <c r="S509" i="38"/>
  <c r="U509" i="38" s="1"/>
  <c r="U508" i="38"/>
  <c r="T508" i="38"/>
  <c r="S508" i="38"/>
  <c r="F508" i="38"/>
  <c r="T507" i="38"/>
  <c r="S507" i="38"/>
  <c r="U507" i="38" s="1"/>
  <c r="T506" i="38"/>
  <c r="S506" i="38"/>
  <c r="U506" i="38" s="1"/>
  <c r="T505" i="38"/>
  <c r="S505" i="38"/>
  <c r="U505" i="38" s="1"/>
  <c r="T504" i="38"/>
  <c r="S504" i="38"/>
  <c r="U504" i="38" s="1"/>
  <c r="T503" i="38"/>
  <c r="S503" i="38"/>
  <c r="U503" i="38" s="1"/>
  <c r="T502" i="38"/>
  <c r="S502" i="38"/>
  <c r="U502" i="38" s="1"/>
  <c r="T501" i="38"/>
  <c r="S501" i="38"/>
  <c r="U501" i="38" s="1"/>
  <c r="U500" i="38"/>
  <c r="T500" i="38"/>
  <c r="S500" i="38"/>
  <c r="T499" i="38"/>
  <c r="S499" i="38"/>
  <c r="U499" i="38" s="1"/>
  <c r="Q499" i="38"/>
  <c r="P499" i="38"/>
  <c r="O499" i="38"/>
  <c r="N499" i="38"/>
  <c r="M499" i="38"/>
  <c r="L499" i="38"/>
  <c r="J499" i="38"/>
  <c r="I499" i="38"/>
  <c r="H499" i="38"/>
  <c r="G499" i="38"/>
  <c r="F499" i="38"/>
  <c r="U498" i="38"/>
  <c r="Q498" i="38"/>
  <c r="P498" i="38"/>
  <c r="O498" i="38"/>
  <c r="N498" i="38"/>
  <c r="M498" i="38"/>
  <c r="V498" i="38" s="1"/>
  <c r="L498" i="38"/>
  <c r="K498" i="38"/>
  <c r="J498" i="38"/>
  <c r="I498" i="38"/>
  <c r="H498" i="38"/>
  <c r="G498" i="38"/>
  <c r="F498" i="38"/>
  <c r="R498" i="38" s="1"/>
  <c r="E498" i="38"/>
  <c r="U497" i="38"/>
  <c r="T497" i="38"/>
  <c r="S497" i="38"/>
  <c r="Q497" i="38"/>
  <c r="P497" i="38"/>
  <c r="O497" i="38"/>
  <c r="N497" i="38"/>
  <c r="M497" i="38"/>
  <c r="L497" i="38"/>
  <c r="J497" i="38"/>
  <c r="I497" i="38"/>
  <c r="H497" i="38"/>
  <c r="G497" i="38"/>
  <c r="F497" i="38"/>
  <c r="T496" i="38"/>
  <c r="S496" i="38"/>
  <c r="U496" i="38" s="1"/>
  <c r="Q496" i="38"/>
  <c r="P496" i="38"/>
  <c r="O496" i="38"/>
  <c r="N496" i="38"/>
  <c r="M496" i="38"/>
  <c r="L496" i="38"/>
  <c r="J496" i="38"/>
  <c r="I496" i="38"/>
  <c r="H496" i="38"/>
  <c r="G496" i="38"/>
  <c r="F496" i="38"/>
  <c r="T495" i="38"/>
  <c r="S495" i="38"/>
  <c r="U495" i="38" s="1"/>
  <c r="Q495" i="38"/>
  <c r="P495" i="38"/>
  <c r="O495" i="38"/>
  <c r="N495" i="38"/>
  <c r="M495" i="38"/>
  <c r="L495" i="38"/>
  <c r="J495" i="38"/>
  <c r="I495" i="38"/>
  <c r="H495" i="38"/>
  <c r="G495" i="38"/>
  <c r="F495" i="38"/>
  <c r="T494" i="38"/>
  <c r="S494" i="38"/>
  <c r="U494" i="38" s="1"/>
  <c r="Q494" i="38"/>
  <c r="P494" i="38"/>
  <c r="O494" i="38"/>
  <c r="N494" i="38"/>
  <c r="M494" i="38"/>
  <c r="L494" i="38"/>
  <c r="J494" i="38"/>
  <c r="I494" i="38"/>
  <c r="H494" i="38"/>
  <c r="G494" i="38"/>
  <c r="F494" i="38"/>
  <c r="T493" i="38"/>
  <c r="S493" i="38"/>
  <c r="U493" i="38" s="1"/>
  <c r="Q493" i="38"/>
  <c r="P493" i="38"/>
  <c r="O493" i="38"/>
  <c r="N493" i="38"/>
  <c r="M493" i="38"/>
  <c r="L493" i="38"/>
  <c r="J493" i="38"/>
  <c r="I493" i="38"/>
  <c r="H493" i="38"/>
  <c r="G493" i="38"/>
  <c r="F493" i="38"/>
  <c r="T492" i="38"/>
  <c r="S492" i="38"/>
  <c r="U492" i="38" s="1"/>
  <c r="Q492" i="38"/>
  <c r="P492" i="38"/>
  <c r="O492" i="38"/>
  <c r="N492" i="38"/>
  <c r="M492" i="38"/>
  <c r="L492" i="38"/>
  <c r="J492" i="38"/>
  <c r="I492" i="38"/>
  <c r="H492" i="38"/>
  <c r="G492" i="38"/>
  <c r="F492" i="38"/>
  <c r="U491" i="38"/>
  <c r="T491" i="38"/>
  <c r="S491" i="38"/>
  <c r="Q491" i="38"/>
  <c r="P491" i="38"/>
  <c r="O491" i="38"/>
  <c r="N491" i="38"/>
  <c r="M491" i="38"/>
  <c r="L491" i="38"/>
  <c r="J491" i="38"/>
  <c r="I491" i="38"/>
  <c r="H491" i="38"/>
  <c r="G491" i="38"/>
  <c r="F491" i="38"/>
  <c r="T490" i="38"/>
  <c r="S490" i="38"/>
  <c r="U490" i="38" s="1"/>
  <c r="Q490" i="38"/>
  <c r="P490" i="38"/>
  <c r="O490" i="38"/>
  <c r="N490" i="38"/>
  <c r="M490" i="38"/>
  <c r="L490" i="38"/>
  <c r="J490" i="38"/>
  <c r="I490" i="38"/>
  <c r="H490" i="38"/>
  <c r="G490" i="38"/>
  <c r="F490" i="38"/>
  <c r="U489" i="38"/>
  <c r="T489" i="38"/>
  <c r="S489" i="38"/>
  <c r="Q489" i="38"/>
  <c r="P489" i="38"/>
  <c r="O489" i="38"/>
  <c r="N489" i="38"/>
  <c r="M489" i="38"/>
  <c r="L489" i="38"/>
  <c r="J489" i="38"/>
  <c r="I489" i="38"/>
  <c r="H489" i="38"/>
  <c r="G489" i="38"/>
  <c r="F489" i="38"/>
  <c r="T488" i="38"/>
  <c r="S488" i="38"/>
  <c r="U488" i="38" s="1"/>
  <c r="Q488" i="38"/>
  <c r="P488" i="38"/>
  <c r="O488" i="38"/>
  <c r="N488" i="38"/>
  <c r="M488" i="38"/>
  <c r="L488" i="38"/>
  <c r="J488" i="38"/>
  <c r="I488" i="38"/>
  <c r="H488" i="38"/>
  <c r="G488" i="38"/>
  <c r="F488" i="38"/>
  <c r="U487" i="38"/>
  <c r="T487" i="38"/>
  <c r="S487" i="38"/>
  <c r="Q487" i="38"/>
  <c r="P487" i="38"/>
  <c r="O487" i="38"/>
  <c r="N487" i="38"/>
  <c r="M487" i="38"/>
  <c r="L487" i="38"/>
  <c r="J487" i="38"/>
  <c r="I487" i="38"/>
  <c r="H487" i="38"/>
  <c r="G487" i="38"/>
  <c r="F487" i="38"/>
  <c r="T486" i="38"/>
  <c r="S486" i="38"/>
  <c r="U486" i="38" s="1"/>
  <c r="Q486" i="38"/>
  <c r="P486" i="38"/>
  <c r="O486" i="38"/>
  <c r="N486" i="38"/>
  <c r="M486" i="38"/>
  <c r="L486" i="38"/>
  <c r="J486" i="38"/>
  <c r="I486" i="38"/>
  <c r="H486" i="38"/>
  <c r="G486" i="38"/>
  <c r="F486" i="38"/>
  <c r="T485" i="38"/>
  <c r="S485" i="38"/>
  <c r="U485" i="38" s="1"/>
  <c r="Q485" i="38"/>
  <c r="P485" i="38"/>
  <c r="O485" i="38"/>
  <c r="N485" i="38"/>
  <c r="M485" i="38"/>
  <c r="L485" i="38"/>
  <c r="J485" i="38"/>
  <c r="I485" i="38"/>
  <c r="H485" i="38"/>
  <c r="G485" i="38"/>
  <c r="F485" i="38"/>
  <c r="T484" i="38"/>
  <c r="S484" i="38"/>
  <c r="U484" i="38" s="1"/>
  <c r="Q484" i="38"/>
  <c r="P484" i="38"/>
  <c r="O484" i="38"/>
  <c r="N484" i="38"/>
  <c r="M484" i="38"/>
  <c r="L484" i="38"/>
  <c r="J484" i="38"/>
  <c r="I484" i="38"/>
  <c r="H484" i="38"/>
  <c r="G484" i="38"/>
  <c r="F484" i="38"/>
  <c r="U483" i="38"/>
  <c r="T483" i="38"/>
  <c r="S483" i="38"/>
  <c r="Q483" i="38"/>
  <c r="P483" i="38"/>
  <c r="O483" i="38"/>
  <c r="N483" i="38"/>
  <c r="M483" i="38"/>
  <c r="L483" i="38"/>
  <c r="J483" i="38"/>
  <c r="I483" i="38"/>
  <c r="H483" i="38"/>
  <c r="G483" i="38"/>
  <c r="F483" i="38"/>
  <c r="T482" i="38"/>
  <c r="S482" i="38"/>
  <c r="U482" i="38" s="1"/>
  <c r="Q482" i="38"/>
  <c r="P482" i="38"/>
  <c r="O482" i="38"/>
  <c r="N482" i="38"/>
  <c r="M482" i="38"/>
  <c r="L482" i="38"/>
  <c r="J482" i="38"/>
  <c r="I482" i="38"/>
  <c r="H482" i="38"/>
  <c r="G482" i="38"/>
  <c r="F482" i="38"/>
  <c r="T481" i="38"/>
  <c r="S481" i="38"/>
  <c r="U481" i="38" s="1"/>
  <c r="Q481" i="38"/>
  <c r="P481" i="38"/>
  <c r="O481" i="38"/>
  <c r="N481" i="38"/>
  <c r="M481" i="38"/>
  <c r="L481" i="38"/>
  <c r="J481" i="38"/>
  <c r="I481" i="38"/>
  <c r="H481" i="38"/>
  <c r="G481" i="38"/>
  <c r="F481" i="38"/>
  <c r="T480" i="38"/>
  <c r="S480" i="38"/>
  <c r="U479" i="38"/>
  <c r="T479" i="38"/>
  <c r="S479" i="38"/>
  <c r="T478" i="38"/>
  <c r="S478" i="38"/>
  <c r="U478" i="38" s="1"/>
  <c r="Q469" i="38"/>
  <c r="Q530" i="38" s="1"/>
  <c r="Q600" i="38" s="1"/>
  <c r="P469" i="38"/>
  <c r="P530" i="38" s="1"/>
  <c r="P600" i="38" s="1"/>
  <c r="O469" i="38"/>
  <c r="O530" i="38" s="1"/>
  <c r="O600" i="38" s="1"/>
  <c r="N469" i="38"/>
  <c r="N530" i="38" s="1"/>
  <c r="N600" i="38" s="1"/>
  <c r="M469" i="38"/>
  <c r="M530" i="38" s="1"/>
  <c r="M600" i="38" s="1"/>
  <c r="L469" i="38"/>
  <c r="L530" i="38" s="1"/>
  <c r="L600" i="38" s="1"/>
  <c r="J469" i="38"/>
  <c r="J530" i="38" s="1"/>
  <c r="J600" i="38" s="1"/>
  <c r="I469" i="38"/>
  <c r="I530" i="38" s="1"/>
  <c r="I600" i="38" s="1"/>
  <c r="H469" i="38"/>
  <c r="H530" i="38" s="1"/>
  <c r="H600" i="38" s="1"/>
  <c r="G469" i="38"/>
  <c r="G530" i="38" s="1"/>
  <c r="G600" i="38" s="1"/>
  <c r="F469" i="38"/>
  <c r="F530" i="38" s="1"/>
  <c r="Q468" i="38"/>
  <c r="Q529" i="38" s="1"/>
  <c r="P468" i="38"/>
  <c r="P479" i="38" s="1"/>
  <c r="O468" i="38"/>
  <c r="O479" i="38" s="1"/>
  <c r="N468" i="38"/>
  <c r="N529" i="38" s="1"/>
  <c r="M468" i="38"/>
  <c r="M529" i="38" s="1"/>
  <c r="L468" i="38"/>
  <c r="L479" i="38" s="1"/>
  <c r="J468" i="38"/>
  <c r="J529" i="38" s="1"/>
  <c r="I468" i="38"/>
  <c r="I529" i="38" s="1"/>
  <c r="H468" i="38"/>
  <c r="G468" i="38"/>
  <c r="F468" i="38"/>
  <c r="F529" i="38" s="1"/>
  <c r="Q464" i="38"/>
  <c r="Q474" i="38" s="1"/>
  <c r="P464" i="38"/>
  <c r="P508" i="38" s="1"/>
  <c r="O464" i="38"/>
  <c r="O508" i="38" s="1"/>
  <c r="N464" i="38"/>
  <c r="N508" i="38" s="1"/>
  <c r="N577" i="38" s="1"/>
  <c r="M464" i="38"/>
  <c r="L464" i="38"/>
  <c r="L508" i="38" s="1"/>
  <c r="J464" i="38"/>
  <c r="I464" i="38"/>
  <c r="I474" i="38" s="1"/>
  <c r="H464" i="38"/>
  <c r="H508" i="38" s="1"/>
  <c r="G464" i="38"/>
  <c r="G508" i="38" s="1"/>
  <c r="F464" i="38"/>
  <c r="E464" i="38"/>
  <c r="T463" i="38"/>
  <c r="Q463" i="38"/>
  <c r="Q507" i="38" s="1"/>
  <c r="P463" i="38"/>
  <c r="O463" i="38"/>
  <c r="N463" i="38"/>
  <c r="N507" i="38" s="1"/>
  <c r="M463" i="38"/>
  <c r="M507" i="38" s="1"/>
  <c r="L463" i="38"/>
  <c r="L507" i="38" s="1"/>
  <c r="L576" i="38" s="1"/>
  <c r="J463" i="38"/>
  <c r="J507" i="38" s="1"/>
  <c r="I463" i="38"/>
  <c r="I507" i="38" s="1"/>
  <c r="H463" i="38"/>
  <c r="G463" i="38"/>
  <c r="F463" i="38"/>
  <c r="F507" i="38" s="1"/>
  <c r="E463" i="38"/>
  <c r="E507" i="38" s="1"/>
  <c r="T462" i="38"/>
  <c r="S462" i="38"/>
  <c r="T461" i="38"/>
  <c r="S461" i="38"/>
  <c r="T460" i="38"/>
  <c r="S460" i="38"/>
  <c r="U459" i="38"/>
  <c r="T459" i="38"/>
  <c r="S459" i="38"/>
  <c r="T458" i="38"/>
  <c r="S458" i="38"/>
  <c r="U458" i="38" s="1"/>
  <c r="U457" i="38"/>
  <c r="T457" i="38"/>
  <c r="S457" i="38"/>
  <c r="T456" i="38"/>
  <c r="S456" i="38"/>
  <c r="U456" i="38" s="1"/>
  <c r="U455" i="38"/>
  <c r="T455" i="38"/>
  <c r="S455" i="38"/>
  <c r="T454" i="38"/>
  <c r="S454" i="38"/>
  <c r="U454" i="38" s="1"/>
  <c r="U453" i="38"/>
  <c r="T453" i="38"/>
  <c r="S453" i="38"/>
  <c r="T452" i="38"/>
  <c r="S452" i="38"/>
  <c r="U452" i="38" s="1"/>
  <c r="U451" i="38"/>
  <c r="T451" i="38"/>
  <c r="S451" i="38"/>
  <c r="T450" i="38"/>
  <c r="S450" i="38"/>
  <c r="U450" i="38" s="1"/>
  <c r="U449" i="38"/>
  <c r="T449" i="38"/>
  <c r="S449" i="38"/>
  <c r="T448" i="38"/>
  <c r="S448" i="38"/>
  <c r="U448" i="38" s="1"/>
  <c r="U447" i="38"/>
  <c r="T447" i="38"/>
  <c r="S447" i="38"/>
  <c r="T446" i="38"/>
  <c r="S446" i="38"/>
  <c r="U446" i="38" s="1"/>
  <c r="U445" i="38"/>
  <c r="T445" i="38"/>
  <c r="S445" i="38"/>
  <c r="T444" i="38"/>
  <c r="S444" i="38"/>
  <c r="U444" i="38" s="1"/>
  <c r="U443" i="38"/>
  <c r="T443" i="38"/>
  <c r="S443" i="38"/>
  <c r="T442" i="38"/>
  <c r="S442" i="38"/>
  <c r="U442" i="38" s="1"/>
  <c r="U441" i="38"/>
  <c r="T441" i="38"/>
  <c r="S441" i="38"/>
  <c r="T440" i="38"/>
  <c r="S440" i="38"/>
  <c r="U440" i="38" s="1"/>
  <c r="U439" i="38"/>
  <c r="T439" i="38"/>
  <c r="S439" i="38"/>
  <c r="T438" i="38"/>
  <c r="S438" i="38"/>
  <c r="U438" i="38" s="1"/>
  <c r="U437" i="38"/>
  <c r="T437" i="38"/>
  <c r="S437" i="38"/>
  <c r="T436" i="38"/>
  <c r="S436" i="38"/>
  <c r="U436" i="38" s="1"/>
  <c r="U435" i="38"/>
  <c r="T435" i="38"/>
  <c r="S435" i="38"/>
  <c r="T434" i="38"/>
  <c r="S434" i="38"/>
  <c r="U434" i="38" s="1"/>
  <c r="U433" i="38"/>
  <c r="T433" i="38"/>
  <c r="S433" i="38"/>
  <c r="T432" i="38"/>
  <c r="S432" i="38"/>
  <c r="U432" i="38" s="1"/>
  <c r="U431" i="38"/>
  <c r="T431" i="38"/>
  <c r="S431" i="38"/>
  <c r="T430" i="38"/>
  <c r="S430" i="38"/>
  <c r="U430" i="38" s="1"/>
  <c r="U429" i="38"/>
  <c r="T429" i="38"/>
  <c r="S429" i="38"/>
  <c r="T428" i="38"/>
  <c r="S428" i="38"/>
  <c r="U428" i="38" s="1"/>
  <c r="U427" i="38"/>
  <c r="T427" i="38"/>
  <c r="S427" i="38"/>
  <c r="T426" i="38"/>
  <c r="S426" i="38"/>
  <c r="U426" i="38" s="1"/>
  <c r="U425" i="38"/>
  <c r="T425" i="38"/>
  <c r="S425" i="38"/>
  <c r="T424" i="38"/>
  <c r="S424" i="38"/>
  <c r="U424" i="38" s="1"/>
  <c r="U423" i="38"/>
  <c r="T423" i="38"/>
  <c r="S423" i="38"/>
  <c r="T422" i="38"/>
  <c r="S422" i="38"/>
  <c r="U422" i="38" s="1"/>
  <c r="U421" i="38"/>
  <c r="T421" i="38"/>
  <c r="S421" i="38"/>
  <c r="T420" i="38"/>
  <c r="S420" i="38"/>
  <c r="U420" i="38" s="1"/>
  <c r="U419" i="38"/>
  <c r="T419" i="38"/>
  <c r="S419" i="38"/>
  <c r="T418" i="38"/>
  <c r="S418" i="38"/>
  <c r="U418" i="38" s="1"/>
  <c r="T417" i="38"/>
  <c r="S417" i="38"/>
  <c r="U417" i="38" s="1"/>
  <c r="T416" i="38"/>
  <c r="S416" i="38"/>
  <c r="U416" i="38" s="1"/>
  <c r="T415" i="38"/>
  <c r="S415" i="38"/>
  <c r="U415" i="38" s="1"/>
  <c r="U414" i="38"/>
  <c r="T414" i="38"/>
  <c r="S414" i="38"/>
  <c r="T413" i="38"/>
  <c r="S413" i="38"/>
  <c r="U413" i="38" s="1"/>
  <c r="T412" i="38"/>
  <c r="S412" i="38"/>
  <c r="U412" i="38" s="1"/>
  <c r="T411" i="38"/>
  <c r="S411" i="38"/>
  <c r="U411" i="38" s="1"/>
  <c r="T410" i="38"/>
  <c r="S410" i="38"/>
  <c r="Q410" i="38"/>
  <c r="T409" i="38"/>
  <c r="S409" i="38"/>
  <c r="T408" i="38"/>
  <c r="S408" i="38"/>
  <c r="P408" i="38"/>
  <c r="T407" i="38"/>
  <c r="S407" i="38"/>
  <c r="U407" i="38" s="1"/>
  <c r="T406" i="38"/>
  <c r="S406" i="38"/>
  <c r="U406" i="38" s="1"/>
  <c r="Q406" i="38"/>
  <c r="P406" i="38"/>
  <c r="O406" i="38"/>
  <c r="N406" i="38"/>
  <c r="M406" i="38"/>
  <c r="L406" i="38"/>
  <c r="J406" i="38"/>
  <c r="I406" i="38"/>
  <c r="H406" i="38"/>
  <c r="G406" i="38"/>
  <c r="F406" i="38"/>
  <c r="T405" i="38"/>
  <c r="S405" i="38"/>
  <c r="U405" i="38" s="1"/>
  <c r="Q405" i="38"/>
  <c r="P405" i="38"/>
  <c r="O405" i="38"/>
  <c r="N405" i="38"/>
  <c r="M405" i="38"/>
  <c r="L405" i="38"/>
  <c r="J405" i="38"/>
  <c r="I405" i="38"/>
  <c r="H405" i="38"/>
  <c r="G405" i="38"/>
  <c r="F405" i="38"/>
  <c r="T404" i="38"/>
  <c r="S404" i="38"/>
  <c r="U404" i="38" s="1"/>
  <c r="Q404" i="38"/>
  <c r="Q408" i="38" s="1"/>
  <c r="P404" i="38"/>
  <c r="P410" i="38" s="1"/>
  <c r="O404" i="38"/>
  <c r="O409" i="38" s="1"/>
  <c r="N404" i="38"/>
  <c r="M404" i="38"/>
  <c r="M409" i="38" s="1"/>
  <c r="L404" i="38"/>
  <c r="L410" i="38" s="1"/>
  <c r="J404" i="38"/>
  <c r="J409" i="38" s="1"/>
  <c r="I404" i="38"/>
  <c r="H404" i="38"/>
  <c r="G404" i="38"/>
  <c r="F404" i="38"/>
  <c r="T403" i="38"/>
  <c r="S403" i="38"/>
  <c r="U403" i="38" s="1"/>
  <c r="Q403" i="38"/>
  <c r="P403" i="38"/>
  <c r="O403" i="38"/>
  <c r="N403" i="38"/>
  <c r="M403" i="38"/>
  <c r="L403" i="38"/>
  <c r="J403" i="38"/>
  <c r="I403" i="38"/>
  <c r="H403" i="38"/>
  <c r="G403" i="38"/>
  <c r="F403" i="38"/>
  <c r="T402" i="38"/>
  <c r="S402" i="38"/>
  <c r="U402" i="38" s="1"/>
  <c r="Q402" i="38"/>
  <c r="P402" i="38"/>
  <c r="O402" i="38"/>
  <c r="N402" i="38"/>
  <c r="M402" i="38"/>
  <c r="L402" i="38"/>
  <c r="J402" i="38"/>
  <c r="I402" i="38"/>
  <c r="H402" i="38"/>
  <c r="G402" i="38"/>
  <c r="F402" i="38"/>
  <c r="T401" i="38"/>
  <c r="S401" i="38"/>
  <c r="U401" i="38" s="1"/>
  <c r="Q401" i="38"/>
  <c r="P401" i="38"/>
  <c r="O401" i="38"/>
  <c r="N401" i="38"/>
  <c r="M401" i="38"/>
  <c r="L401" i="38"/>
  <c r="J401" i="38"/>
  <c r="I401" i="38"/>
  <c r="H401" i="38"/>
  <c r="G401" i="38"/>
  <c r="F401" i="38"/>
  <c r="T400" i="38"/>
  <c r="S400" i="38"/>
  <c r="U400" i="38" s="1"/>
  <c r="Q400" i="38"/>
  <c r="P400" i="38"/>
  <c r="O400" i="38"/>
  <c r="N400" i="38"/>
  <c r="M400" i="38"/>
  <c r="L400" i="38"/>
  <c r="J400" i="38"/>
  <c r="I400" i="38"/>
  <c r="H400" i="38"/>
  <c r="G400" i="38"/>
  <c r="F400" i="38"/>
  <c r="T399" i="38"/>
  <c r="S399" i="38"/>
  <c r="U399" i="38" s="1"/>
  <c r="Q399" i="38"/>
  <c r="P399" i="38"/>
  <c r="O399" i="38"/>
  <c r="N399" i="38"/>
  <c r="M399" i="38"/>
  <c r="L399" i="38"/>
  <c r="J399" i="38"/>
  <c r="I399" i="38"/>
  <c r="H399" i="38"/>
  <c r="G399" i="38"/>
  <c r="F399" i="38"/>
  <c r="T398" i="38"/>
  <c r="S398" i="38"/>
  <c r="U398" i="38" s="1"/>
  <c r="Q398" i="38"/>
  <c r="P398" i="38"/>
  <c r="O398" i="38"/>
  <c r="N398" i="38"/>
  <c r="M398" i="38"/>
  <c r="L398" i="38"/>
  <c r="J398" i="38"/>
  <c r="I398" i="38"/>
  <c r="H398" i="38"/>
  <c r="G398" i="38"/>
  <c r="F398" i="38"/>
  <c r="T397" i="38"/>
  <c r="S397" i="38"/>
  <c r="U397" i="38" s="1"/>
  <c r="Q397" i="38"/>
  <c r="P397" i="38"/>
  <c r="O397" i="38"/>
  <c r="N397" i="38"/>
  <c r="M397" i="38"/>
  <c r="L397" i="38"/>
  <c r="J397" i="38"/>
  <c r="I397" i="38"/>
  <c r="H397" i="38"/>
  <c r="G397" i="38"/>
  <c r="F397" i="38"/>
  <c r="T396" i="38"/>
  <c r="S396" i="38"/>
  <c r="U396" i="38" s="1"/>
  <c r="Q396" i="38"/>
  <c r="P396" i="38"/>
  <c r="O396" i="38"/>
  <c r="N396" i="38"/>
  <c r="M396" i="38"/>
  <c r="L396" i="38"/>
  <c r="J396" i="38"/>
  <c r="I396" i="38"/>
  <c r="H396" i="38"/>
  <c r="G396" i="38"/>
  <c r="F396" i="38"/>
  <c r="T395" i="38"/>
  <c r="S395" i="38"/>
  <c r="U395" i="38" s="1"/>
  <c r="Q395" i="38"/>
  <c r="P395" i="38"/>
  <c r="O395" i="38"/>
  <c r="N395" i="38"/>
  <c r="M395" i="38"/>
  <c r="L395" i="38"/>
  <c r="J395" i="38"/>
  <c r="I395" i="38"/>
  <c r="H395" i="38"/>
  <c r="G395" i="38"/>
  <c r="F395" i="38"/>
  <c r="T394" i="38"/>
  <c r="S394" i="38"/>
  <c r="U394" i="38" s="1"/>
  <c r="Q394" i="38"/>
  <c r="P394" i="38"/>
  <c r="O394" i="38"/>
  <c r="N394" i="38"/>
  <c r="M394" i="38"/>
  <c r="L394" i="38"/>
  <c r="J394" i="38"/>
  <c r="I394" i="38"/>
  <c r="H394" i="38"/>
  <c r="G394" i="38"/>
  <c r="F394" i="38"/>
  <c r="T393" i="38"/>
  <c r="S393" i="38"/>
  <c r="U393" i="38" s="1"/>
  <c r="Q393" i="38"/>
  <c r="P393" i="38"/>
  <c r="O393" i="38"/>
  <c r="N393" i="38"/>
  <c r="M393" i="38"/>
  <c r="L393" i="38"/>
  <c r="J393" i="38"/>
  <c r="I393" i="38"/>
  <c r="H393" i="38"/>
  <c r="G393" i="38"/>
  <c r="F393" i="38"/>
  <c r="T392" i="38"/>
  <c r="S392" i="38"/>
  <c r="U392" i="38" s="1"/>
  <c r="Q392" i="38"/>
  <c r="P392" i="38"/>
  <c r="O392" i="38"/>
  <c r="N392" i="38"/>
  <c r="M392" i="38"/>
  <c r="L392" i="38"/>
  <c r="J392" i="38"/>
  <c r="I392" i="38"/>
  <c r="H392" i="38"/>
  <c r="G392" i="38"/>
  <c r="F392" i="38"/>
  <c r="T391" i="38"/>
  <c r="S391" i="38"/>
  <c r="U391" i="38" s="1"/>
  <c r="Q391" i="38"/>
  <c r="P391" i="38"/>
  <c r="O391" i="38"/>
  <c r="N391" i="38"/>
  <c r="M391" i="38"/>
  <c r="L391" i="38"/>
  <c r="J391" i="38"/>
  <c r="I391" i="38"/>
  <c r="H391" i="38"/>
  <c r="G391" i="38"/>
  <c r="F391" i="38"/>
  <c r="U390" i="38"/>
  <c r="T390" i="38"/>
  <c r="S390" i="38"/>
  <c r="Q390" i="38"/>
  <c r="P390" i="38"/>
  <c r="O390" i="38"/>
  <c r="N390" i="38"/>
  <c r="M390" i="38"/>
  <c r="L390" i="38"/>
  <c r="J390" i="38"/>
  <c r="I390" i="38"/>
  <c r="H390" i="38"/>
  <c r="G390" i="38"/>
  <c r="F390" i="38"/>
  <c r="T389" i="38"/>
  <c r="S389" i="38"/>
  <c r="U389" i="38" s="1"/>
  <c r="Q389" i="38"/>
  <c r="P389" i="38"/>
  <c r="O389" i="38"/>
  <c r="N389" i="38"/>
  <c r="M389" i="38"/>
  <c r="L389" i="38"/>
  <c r="J389" i="38"/>
  <c r="I389" i="38"/>
  <c r="H389" i="38"/>
  <c r="G389" i="38"/>
  <c r="F389" i="38"/>
  <c r="T388" i="38"/>
  <c r="S388" i="38"/>
  <c r="U388" i="38" s="1"/>
  <c r="Q388" i="38"/>
  <c r="P388" i="38"/>
  <c r="O388" i="38"/>
  <c r="N388" i="38"/>
  <c r="M388" i="38"/>
  <c r="L388" i="38"/>
  <c r="J388" i="38"/>
  <c r="I388" i="38"/>
  <c r="H388" i="38"/>
  <c r="G388" i="38"/>
  <c r="F388" i="38"/>
  <c r="U387" i="38"/>
  <c r="T387" i="38"/>
  <c r="S387" i="38"/>
  <c r="Q387" i="38"/>
  <c r="P387" i="38"/>
  <c r="O387" i="38"/>
  <c r="N387" i="38"/>
  <c r="M387" i="38"/>
  <c r="L387" i="38"/>
  <c r="J387" i="38"/>
  <c r="I387" i="38"/>
  <c r="H387" i="38"/>
  <c r="G387" i="38"/>
  <c r="F387" i="38"/>
  <c r="T386" i="38"/>
  <c r="S386" i="38"/>
  <c r="U386" i="38" s="1"/>
  <c r="Q386" i="38"/>
  <c r="P386" i="38"/>
  <c r="O386" i="38"/>
  <c r="N386" i="38"/>
  <c r="M386" i="38"/>
  <c r="L386" i="38"/>
  <c r="J386" i="38"/>
  <c r="I386" i="38"/>
  <c r="H386" i="38"/>
  <c r="G386" i="38"/>
  <c r="F386" i="38"/>
  <c r="T385" i="38"/>
  <c r="S385" i="38"/>
  <c r="U385" i="38" s="1"/>
  <c r="Q385" i="38"/>
  <c r="P385" i="38"/>
  <c r="O385" i="38"/>
  <c r="N385" i="38"/>
  <c r="M385" i="38"/>
  <c r="L385" i="38"/>
  <c r="J385" i="38"/>
  <c r="I385" i="38"/>
  <c r="H385" i="38"/>
  <c r="G385" i="38"/>
  <c r="F385" i="38"/>
  <c r="T384" i="38"/>
  <c r="S384" i="38"/>
  <c r="U384" i="38" s="1"/>
  <c r="Q384" i="38"/>
  <c r="P384" i="38"/>
  <c r="O384" i="38"/>
  <c r="N384" i="38"/>
  <c r="M384" i="38"/>
  <c r="L384" i="38"/>
  <c r="J384" i="38"/>
  <c r="I384" i="38"/>
  <c r="H384" i="38"/>
  <c r="G384" i="38"/>
  <c r="F384" i="38"/>
  <c r="T383" i="38"/>
  <c r="S383" i="38"/>
  <c r="U383" i="38" s="1"/>
  <c r="Q383" i="38"/>
  <c r="P383" i="38"/>
  <c r="O383" i="38"/>
  <c r="N383" i="38"/>
  <c r="M383" i="38"/>
  <c r="L383" i="38"/>
  <c r="J383" i="38"/>
  <c r="I383" i="38"/>
  <c r="H383" i="38"/>
  <c r="G383" i="38"/>
  <c r="F383" i="38"/>
  <c r="U382" i="38"/>
  <c r="T382" i="38"/>
  <c r="S382" i="38"/>
  <c r="Q382" i="38"/>
  <c r="P382" i="38"/>
  <c r="O382" i="38"/>
  <c r="N382" i="38"/>
  <c r="M382" i="38"/>
  <c r="L382" i="38"/>
  <c r="J382" i="38"/>
  <c r="I382" i="38"/>
  <c r="H382" i="38"/>
  <c r="G382" i="38"/>
  <c r="F382" i="38"/>
  <c r="T381" i="38"/>
  <c r="S381" i="38"/>
  <c r="U381" i="38" s="1"/>
  <c r="Q381" i="38"/>
  <c r="P381" i="38"/>
  <c r="O381" i="38"/>
  <c r="N381" i="38"/>
  <c r="M381" i="38"/>
  <c r="L381" i="38"/>
  <c r="J381" i="38"/>
  <c r="I381" i="38"/>
  <c r="H381" i="38"/>
  <c r="G381" i="38"/>
  <c r="F381" i="38"/>
  <c r="T380" i="38"/>
  <c r="S380" i="38"/>
  <c r="U380" i="38" s="1"/>
  <c r="Q380" i="38"/>
  <c r="P380" i="38"/>
  <c r="O380" i="38"/>
  <c r="N380" i="38"/>
  <c r="M380" i="38"/>
  <c r="L380" i="38"/>
  <c r="J380" i="38"/>
  <c r="I380" i="38"/>
  <c r="H380" i="38"/>
  <c r="G380" i="38"/>
  <c r="F380" i="38"/>
  <c r="U379" i="38"/>
  <c r="T379" i="38"/>
  <c r="S379" i="38"/>
  <c r="Q379" i="38"/>
  <c r="P379" i="38"/>
  <c r="O379" i="38"/>
  <c r="N379" i="38"/>
  <c r="M379" i="38"/>
  <c r="L379" i="38"/>
  <c r="J379" i="38"/>
  <c r="I379" i="38"/>
  <c r="H379" i="38"/>
  <c r="G379" i="38"/>
  <c r="F379" i="38"/>
  <c r="T378" i="38"/>
  <c r="S378" i="38"/>
  <c r="U378" i="38" s="1"/>
  <c r="Q378" i="38"/>
  <c r="P378" i="38"/>
  <c r="O378" i="38"/>
  <c r="N378" i="38"/>
  <c r="M378" i="38"/>
  <c r="L378" i="38"/>
  <c r="J378" i="38"/>
  <c r="I378" i="38"/>
  <c r="H378" i="38"/>
  <c r="G378" i="38"/>
  <c r="F378" i="38"/>
  <c r="T377" i="38"/>
  <c r="S377" i="38"/>
  <c r="U377" i="38" s="1"/>
  <c r="Q377" i="38"/>
  <c r="P377" i="38"/>
  <c r="O377" i="38"/>
  <c r="N377" i="38"/>
  <c r="M377" i="38"/>
  <c r="L377" i="38"/>
  <c r="J377" i="38"/>
  <c r="I377" i="38"/>
  <c r="H377" i="38"/>
  <c r="G377" i="38"/>
  <c r="F377" i="38"/>
  <c r="T376" i="38"/>
  <c r="S376" i="38"/>
  <c r="U376" i="38" s="1"/>
  <c r="Q376" i="38"/>
  <c r="P376" i="38"/>
  <c r="O376" i="38"/>
  <c r="N376" i="38"/>
  <c r="M376" i="38"/>
  <c r="L376" i="38"/>
  <c r="J376" i="38"/>
  <c r="I376" i="38"/>
  <c r="H376" i="38"/>
  <c r="G376" i="38"/>
  <c r="F376" i="38"/>
  <c r="E376" i="38"/>
  <c r="T375" i="38"/>
  <c r="S375" i="38"/>
  <c r="U375" i="38" s="1"/>
  <c r="Q375" i="38"/>
  <c r="P375" i="38"/>
  <c r="O375" i="38"/>
  <c r="N375" i="38"/>
  <c r="M375" i="38"/>
  <c r="L375" i="38"/>
  <c r="J375" i="38"/>
  <c r="I375" i="38"/>
  <c r="H375" i="38"/>
  <c r="G375" i="38"/>
  <c r="F375" i="38"/>
  <c r="T374" i="38"/>
  <c r="S374" i="38"/>
  <c r="U374" i="38" s="1"/>
  <c r="Q374" i="38"/>
  <c r="P374" i="38"/>
  <c r="O374" i="38"/>
  <c r="N374" i="38"/>
  <c r="M374" i="38"/>
  <c r="L374" i="38"/>
  <c r="J374" i="38"/>
  <c r="I374" i="38"/>
  <c r="H374" i="38"/>
  <c r="G374" i="38"/>
  <c r="F374" i="38"/>
  <c r="T373" i="38"/>
  <c r="S373" i="38"/>
  <c r="U373" i="38" s="1"/>
  <c r="Q373" i="38"/>
  <c r="P373" i="38"/>
  <c r="O373" i="38"/>
  <c r="N373" i="38"/>
  <c r="M373" i="38"/>
  <c r="L373" i="38"/>
  <c r="J373" i="38"/>
  <c r="I373" i="38"/>
  <c r="H373" i="38"/>
  <c r="G373" i="38"/>
  <c r="F373" i="38"/>
  <c r="E373" i="38"/>
  <c r="T372" i="38"/>
  <c r="S372" i="38"/>
  <c r="U372" i="38" s="1"/>
  <c r="Q372" i="38"/>
  <c r="P372" i="38"/>
  <c r="O372" i="38"/>
  <c r="N372" i="38"/>
  <c r="M372" i="38"/>
  <c r="L372" i="38"/>
  <c r="J372" i="38"/>
  <c r="I372" i="38"/>
  <c r="H372" i="38"/>
  <c r="G372" i="38"/>
  <c r="F372" i="38"/>
  <c r="U371" i="38"/>
  <c r="T371" i="38"/>
  <c r="S371" i="38"/>
  <c r="Q371" i="38"/>
  <c r="P371" i="38"/>
  <c r="O371" i="38"/>
  <c r="N371" i="38"/>
  <c r="M371" i="38"/>
  <c r="L371" i="38"/>
  <c r="J371" i="38"/>
  <c r="I371" i="38"/>
  <c r="H371" i="38"/>
  <c r="G371" i="38"/>
  <c r="F371" i="38"/>
  <c r="U370" i="38"/>
  <c r="T370" i="38"/>
  <c r="S370" i="38"/>
  <c r="Q370" i="38"/>
  <c r="P370" i="38"/>
  <c r="O370" i="38"/>
  <c r="N370" i="38"/>
  <c r="M370" i="38"/>
  <c r="L370" i="38"/>
  <c r="J370" i="38"/>
  <c r="I370" i="38"/>
  <c r="H370" i="38"/>
  <c r="G370" i="38"/>
  <c r="F370" i="38"/>
  <c r="T369" i="38"/>
  <c r="S369" i="38"/>
  <c r="U369" i="38" s="1"/>
  <c r="Q369" i="38"/>
  <c r="P369" i="38"/>
  <c r="O369" i="38"/>
  <c r="N369" i="38"/>
  <c r="M369" i="38"/>
  <c r="L369" i="38"/>
  <c r="J369" i="38"/>
  <c r="I369" i="38"/>
  <c r="H369" i="38"/>
  <c r="G369" i="38"/>
  <c r="F369" i="38"/>
  <c r="T368" i="38"/>
  <c r="S368" i="38"/>
  <c r="U368" i="38" s="1"/>
  <c r="Q368" i="38"/>
  <c r="P368" i="38"/>
  <c r="O368" i="38"/>
  <c r="N368" i="38"/>
  <c r="M368" i="38"/>
  <c r="L368" i="38"/>
  <c r="J368" i="38"/>
  <c r="I368" i="38"/>
  <c r="H368" i="38"/>
  <c r="G368" i="38"/>
  <c r="F368" i="38"/>
  <c r="T367" i="38"/>
  <c r="S367" i="38"/>
  <c r="T366" i="38"/>
  <c r="S366" i="38"/>
  <c r="T365" i="38"/>
  <c r="S365" i="38"/>
  <c r="T364" i="38"/>
  <c r="S364" i="38"/>
  <c r="U364" i="38" s="1"/>
  <c r="T363" i="38"/>
  <c r="S363" i="38"/>
  <c r="U363" i="38" s="1"/>
  <c r="Q363" i="38"/>
  <c r="P363" i="38"/>
  <c r="O363" i="38"/>
  <c r="N363" i="38"/>
  <c r="M363" i="38"/>
  <c r="L363" i="38"/>
  <c r="K363" i="38"/>
  <c r="J363" i="38"/>
  <c r="I363" i="38"/>
  <c r="H363" i="38"/>
  <c r="G363" i="38"/>
  <c r="F363" i="38"/>
  <c r="R363" i="38" s="1"/>
  <c r="E363" i="38"/>
  <c r="T362" i="38"/>
  <c r="Q362" i="38"/>
  <c r="P362" i="38"/>
  <c r="O362" i="38"/>
  <c r="N362" i="38"/>
  <c r="M362" i="38"/>
  <c r="L362" i="38"/>
  <c r="J362" i="38"/>
  <c r="I362" i="38"/>
  <c r="H362" i="38"/>
  <c r="G362" i="38"/>
  <c r="F362" i="38"/>
  <c r="E362" i="38"/>
  <c r="Q361" i="38"/>
  <c r="P361" i="38"/>
  <c r="P367" i="38" s="1"/>
  <c r="O361" i="38"/>
  <c r="O366" i="38" s="1"/>
  <c r="N361" i="38"/>
  <c r="M361" i="38"/>
  <c r="M367" i="38" s="1"/>
  <c r="L361" i="38"/>
  <c r="J361" i="38"/>
  <c r="J367" i="38" s="1"/>
  <c r="I361" i="38"/>
  <c r="I366" i="38" s="1"/>
  <c r="H361" i="38"/>
  <c r="H367" i="38" s="1"/>
  <c r="G361" i="38"/>
  <c r="G367" i="38" s="1"/>
  <c r="F361" i="38"/>
  <c r="T360" i="38"/>
  <c r="S360" i="38"/>
  <c r="U360" i="38" s="1"/>
  <c r="Q360" i="38"/>
  <c r="P360" i="38"/>
  <c r="O360" i="38"/>
  <c r="N360" i="38"/>
  <c r="M360" i="38"/>
  <c r="L360" i="38"/>
  <c r="K360" i="38"/>
  <c r="J360" i="38"/>
  <c r="I360" i="38"/>
  <c r="H360" i="38"/>
  <c r="G360" i="38"/>
  <c r="F360" i="38"/>
  <c r="R360" i="38" s="1"/>
  <c r="E360" i="38"/>
  <c r="T359" i="38"/>
  <c r="S359" i="38"/>
  <c r="U359" i="38" s="1"/>
  <c r="Q359" i="38"/>
  <c r="P359" i="38"/>
  <c r="O359" i="38"/>
  <c r="N359" i="38"/>
  <c r="M359" i="38"/>
  <c r="L359" i="38"/>
  <c r="K359" i="38"/>
  <c r="J359" i="38"/>
  <c r="I359" i="38"/>
  <c r="H359" i="38"/>
  <c r="G359" i="38"/>
  <c r="F359" i="38"/>
  <c r="R359" i="38" s="1"/>
  <c r="E359" i="38"/>
  <c r="Q358" i="38"/>
  <c r="P358" i="38"/>
  <c r="O358" i="38"/>
  <c r="N358" i="38"/>
  <c r="M358" i="38"/>
  <c r="L358" i="38"/>
  <c r="J358" i="38"/>
  <c r="I358" i="38"/>
  <c r="H358" i="38"/>
  <c r="G358" i="38"/>
  <c r="F358" i="38"/>
  <c r="T357" i="38"/>
  <c r="S357" i="38"/>
  <c r="U357" i="38" s="1"/>
  <c r="Q357" i="38"/>
  <c r="P357" i="38"/>
  <c r="O357" i="38"/>
  <c r="N357" i="38"/>
  <c r="M357" i="38"/>
  <c r="L357" i="38"/>
  <c r="K357" i="38"/>
  <c r="J357" i="38"/>
  <c r="I357" i="38"/>
  <c r="H357" i="38"/>
  <c r="G357" i="38"/>
  <c r="F357" i="38"/>
  <c r="R357" i="38" s="1"/>
  <c r="E357" i="38"/>
  <c r="T356" i="38"/>
  <c r="S356" i="38"/>
  <c r="U356" i="38" s="1"/>
  <c r="Q356" i="38"/>
  <c r="P356" i="38"/>
  <c r="O356" i="38"/>
  <c r="N356" i="38"/>
  <c r="M356" i="38"/>
  <c r="L356" i="38"/>
  <c r="K356" i="38"/>
  <c r="J356" i="38"/>
  <c r="I356" i="38"/>
  <c r="H356" i="38"/>
  <c r="G356" i="38"/>
  <c r="F356" i="38"/>
  <c r="R356" i="38" s="1"/>
  <c r="E356" i="38"/>
  <c r="T355" i="38"/>
  <c r="S355" i="38"/>
  <c r="U355" i="38" s="1"/>
  <c r="Q355" i="38"/>
  <c r="P355" i="38"/>
  <c r="O355" i="38"/>
  <c r="N355" i="38"/>
  <c r="M355" i="38"/>
  <c r="L355" i="38"/>
  <c r="K355" i="38"/>
  <c r="J355" i="38"/>
  <c r="I355" i="38"/>
  <c r="H355" i="38"/>
  <c r="G355" i="38"/>
  <c r="F355" i="38"/>
  <c r="R355" i="38" s="1"/>
  <c r="E355" i="38"/>
  <c r="V355" i="38" s="1"/>
  <c r="T354" i="38"/>
  <c r="S354" i="38"/>
  <c r="U354" i="38" s="1"/>
  <c r="Q354" i="38"/>
  <c r="P354" i="38"/>
  <c r="O354" i="38"/>
  <c r="N354" i="38"/>
  <c r="M354" i="38"/>
  <c r="L354" i="38"/>
  <c r="K354" i="38"/>
  <c r="J354" i="38"/>
  <c r="I354" i="38"/>
  <c r="H354" i="38"/>
  <c r="G354" i="38"/>
  <c r="F354" i="38"/>
  <c r="R354" i="38" s="1"/>
  <c r="E354" i="38"/>
  <c r="T353" i="38"/>
  <c r="S353" i="38"/>
  <c r="U353" i="38" s="1"/>
  <c r="Q353" i="38"/>
  <c r="P353" i="38"/>
  <c r="O353" i="38"/>
  <c r="N353" i="38"/>
  <c r="M353" i="38"/>
  <c r="L353" i="38"/>
  <c r="K353" i="38"/>
  <c r="J353" i="38"/>
  <c r="I353" i="38"/>
  <c r="H353" i="38"/>
  <c r="G353" i="38"/>
  <c r="F353" i="38"/>
  <c r="R353" i="38" s="1"/>
  <c r="E353" i="38"/>
  <c r="Q352" i="38"/>
  <c r="P352" i="38"/>
  <c r="O352" i="38"/>
  <c r="N352" i="38"/>
  <c r="M352" i="38"/>
  <c r="L352" i="38"/>
  <c r="J352" i="38"/>
  <c r="I352" i="38"/>
  <c r="H352" i="38"/>
  <c r="G352" i="38"/>
  <c r="F352" i="38"/>
  <c r="T351" i="38"/>
  <c r="S351" i="38"/>
  <c r="U351" i="38" s="1"/>
  <c r="Q351" i="38"/>
  <c r="P351" i="38"/>
  <c r="O351" i="38"/>
  <c r="N351" i="38"/>
  <c r="M351" i="38"/>
  <c r="L351" i="38"/>
  <c r="K351" i="38"/>
  <c r="J351" i="38"/>
  <c r="I351" i="38"/>
  <c r="H351" i="38"/>
  <c r="G351" i="38"/>
  <c r="F351" i="38"/>
  <c r="R351" i="38" s="1"/>
  <c r="E351" i="38"/>
  <c r="T350" i="38"/>
  <c r="S350" i="38"/>
  <c r="U350" i="38" s="1"/>
  <c r="Q350" i="38"/>
  <c r="P350" i="38"/>
  <c r="O350" i="38"/>
  <c r="N350" i="38"/>
  <c r="M350" i="38"/>
  <c r="L350" i="38"/>
  <c r="K350" i="38"/>
  <c r="J350" i="38"/>
  <c r="I350" i="38"/>
  <c r="H350" i="38"/>
  <c r="G350" i="38"/>
  <c r="F350" i="38"/>
  <c r="R350" i="38" s="1"/>
  <c r="E350" i="38"/>
  <c r="Q349" i="38"/>
  <c r="P349" i="38"/>
  <c r="O349" i="38"/>
  <c r="N349" i="38"/>
  <c r="M349" i="38"/>
  <c r="L349" i="38"/>
  <c r="J349" i="38"/>
  <c r="I349" i="38"/>
  <c r="H349" i="38"/>
  <c r="G349" i="38"/>
  <c r="F349" i="38"/>
  <c r="T348" i="38"/>
  <c r="S348" i="38"/>
  <c r="U348" i="38" s="1"/>
  <c r="Q348" i="38"/>
  <c r="P348" i="38"/>
  <c r="O348" i="38"/>
  <c r="N348" i="38"/>
  <c r="M348" i="38"/>
  <c r="L348" i="38"/>
  <c r="K348" i="38"/>
  <c r="J348" i="38"/>
  <c r="I348" i="38"/>
  <c r="H348" i="38"/>
  <c r="G348" i="38"/>
  <c r="F348" i="38"/>
  <c r="R348" i="38" s="1"/>
  <c r="E348" i="38"/>
  <c r="V348" i="38" s="1"/>
  <c r="T347" i="38"/>
  <c r="S347" i="38"/>
  <c r="U347" i="38" s="1"/>
  <c r="Q347" i="38"/>
  <c r="P347" i="38"/>
  <c r="O347" i="38"/>
  <c r="N347" i="38"/>
  <c r="M347" i="38"/>
  <c r="L347" i="38"/>
  <c r="K347" i="38"/>
  <c r="J347" i="38"/>
  <c r="I347" i="38"/>
  <c r="H347" i="38"/>
  <c r="G347" i="38"/>
  <c r="F347" i="38"/>
  <c r="R347" i="38" s="1"/>
  <c r="E347" i="38"/>
  <c r="T346" i="38"/>
  <c r="S346" i="38"/>
  <c r="U346" i="38" s="1"/>
  <c r="Q346" i="38"/>
  <c r="P346" i="38"/>
  <c r="O346" i="38"/>
  <c r="N346" i="38"/>
  <c r="M346" i="38"/>
  <c r="L346" i="38"/>
  <c r="K346" i="38"/>
  <c r="J346" i="38"/>
  <c r="I346" i="38"/>
  <c r="H346" i="38"/>
  <c r="G346" i="38"/>
  <c r="F346" i="38"/>
  <c r="R346" i="38" s="1"/>
  <c r="E346" i="38"/>
  <c r="T345" i="38"/>
  <c r="S345" i="38"/>
  <c r="U345" i="38" s="1"/>
  <c r="Q345" i="38"/>
  <c r="P345" i="38"/>
  <c r="O345" i="38"/>
  <c r="N345" i="38"/>
  <c r="M345" i="38"/>
  <c r="L345" i="38"/>
  <c r="K345" i="38"/>
  <c r="J345" i="38"/>
  <c r="I345" i="38"/>
  <c r="H345" i="38"/>
  <c r="G345" i="38"/>
  <c r="F345" i="38"/>
  <c r="R345" i="38" s="1"/>
  <c r="E345" i="38"/>
  <c r="T344" i="38"/>
  <c r="S344" i="38"/>
  <c r="U344" i="38" s="1"/>
  <c r="Q344" i="38"/>
  <c r="P344" i="38"/>
  <c r="O344" i="38"/>
  <c r="N344" i="38"/>
  <c r="M344" i="38"/>
  <c r="L344" i="38"/>
  <c r="K344" i="38"/>
  <c r="J344" i="38"/>
  <c r="I344" i="38"/>
  <c r="H344" i="38"/>
  <c r="G344" i="38"/>
  <c r="F344" i="38"/>
  <c r="R344" i="38" s="1"/>
  <c r="E344" i="38"/>
  <c r="V344" i="38" s="1"/>
  <c r="T343" i="38"/>
  <c r="Q343" i="38"/>
  <c r="P343" i="38"/>
  <c r="O343" i="38"/>
  <c r="N343" i="38"/>
  <c r="M343" i="38"/>
  <c r="L343" i="38"/>
  <c r="J343" i="38"/>
  <c r="I343" i="38"/>
  <c r="H343" i="38"/>
  <c r="G343" i="38"/>
  <c r="F343" i="38"/>
  <c r="E343" i="38"/>
  <c r="T342" i="38"/>
  <c r="S342" i="38"/>
  <c r="U342" i="38" s="1"/>
  <c r="Q342" i="38"/>
  <c r="P342" i="38"/>
  <c r="O342" i="38"/>
  <c r="N342" i="38"/>
  <c r="M342" i="38"/>
  <c r="L342" i="38"/>
  <c r="K342" i="38"/>
  <c r="J342" i="38"/>
  <c r="I342" i="38"/>
  <c r="H342" i="38"/>
  <c r="G342" i="38"/>
  <c r="F342" i="38"/>
  <c r="R342" i="38" s="1"/>
  <c r="E342" i="38"/>
  <c r="T341" i="38"/>
  <c r="S341" i="38"/>
  <c r="U341" i="38" s="1"/>
  <c r="Q341" i="38"/>
  <c r="P341" i="38"/>
  <c r="O341" i="38"/>
  <c r="N341" i="38"/>
  <c r="M341" i="38"/>
  <c r="L341" i="38"/>
  <c r="K341" i="38"/>
  <c r="J341" i="38"/>
  <c r="I341" i="38"/>
  <c r="H341" i="38"/>
  <c r="G341" i="38"/>
  <c r="F341" i="38"/>
  <c r="R341" i="38" s="1"/>
  <c r="E341" i="38"/>
  <c r="T340" i="38"/>
  <c r="S340" i="38"/>
  <c r="U340" i="38" s="1"/>
  <c r="Q340" i="38"/>
  <c r="P340" i="38"/>
  <c r="O340" i="38"/>
  <c r="N340" i="38"/>
  <c r="M340" i="38"/>
  <c r="L340" i="38"/>
  <c r="K340" i="38"/>
  <c r="J340" i="38"/>
  <c r="I340" i="38"/>
  <c r="H340" i="38"/>
  <c r="G340" i="38"/>
  <c r="F340" i="38"/>
  <c r="R340" i="38" s="1"/>
  <c r="E340" i="38"/>
  <c r="T339" i="38"/>
  <c r="S339" i="38"/>
  <c r="U339" i="38" s="1"/>
  <c r="Q339" i="38"/>
  <c r="P339" i="38"/>
  <c r="O339" i="38"/>
  <c r="N339" i="38"/>
  <c r="M339" i="38"/>
  <c r="L339" i="38"/>
  <c r="K339" i="38"/>
  <c r="J339" i="38"/>
  <c r="I339" i="38"/>
  <c r="H339" i="38"/>
  <c r="G339" i="38"/>
  <c r="F339" i="38"/>
  <c r="R339" i="38" s="1"/>
  <c r="E339" i="38"/>
  <c r="T338" i="38"/>
  <c r="S338" i="38"/>
  <c r="U338" i="38" s="1"/>
  <c r="Q338" i="38"/>
  <c r="P338" i="38"/>
  <c r="O338" i="38"/>
  <c r="N338" i="38"/>
  <c r="M338" i="38"/>
  <c r="L338" i="38"/>
  <c r="K338" i="38"/>
  <c r="J338" i="38"/>
  <c r="I338" i="38"/>
  <c r="H338" i="38"/>
  <c r="G338" i="38"/>
  <c r="F338" i="38"/>
  <c r="R338" i="38" s="1"/>
  <c r="E338" i="38"/>
  <c r="T337" i="38"/>
  <c r="Q337" i="38"/>
  <c r="P337" i="38"/>
  <c r="O337" i="38"/>
  <c r="N337" i="38"/>
  <c r="M337" i="38"/>
  <c r="L337" i="38"/>
  <c r="J337" i="38"/>
  <c r="I337" i="38"/>
  <c r="H337" i="38"/>
  <c r="G337" i="38"/>
  <c r="F337" i="38"/>
  <c r="E337" i="38"/>
  <c r="T336" i="38"/>
  <c r="S336" i="38"/>
  <c r="U336" i="38" s="1"/>
  <c r="Q336" i="38"/>
  <c r="P336" i="38"/>
  <c r="O336" i="38"/>
  <c r="N336" i="38"/>
  <c r="M336" i="38"/>
  <c r="L336" i="38"/>
  <c r="K336" i="38"/>
  <c r="J336" i="38"/>
  <c r="I336" i="38"/>
  <c r="H336" i="38"/>
  <c r="G336" i="38"/>
  <c r="F336" i="38"/>
  <c r="R336" i="38" s="1"/>
  <c r="E336" i="38"/>
  <c r="V336" i="38" s="1"/>
  <c r="T335" i="38"/>
  <c r="S335" i="38"/>
  <c r="U335" i="38" s="1"/>
  <c r="Q335" i="38"/>
  <c r="P335" i="38"/>
  <c r="O335" i="38"/>
  <c r="N335" i="38"/>
  <c r="M335" i="38"/>
  <c r="L335" i="38"/>
  <c r="K335" i="38"/>
  <c r="J335" i="38"/>
  <c r="I335" i="38"/>
  <c r="H335" i="38"/>
  <c r="G335" i="38"/>
  <c r="F335" i="38"/>
  <c r="R335" i="38" s="1"/>
  <c r="E335" i="38"/>
  <c r="T334" i="38"/>
  <c r="Q334" i="38"/>
  <c r="P334" i="38"/>
  <c r="O334" i="38"/>
  <c r="N334" i="38"/>
  <c r="M334" i="38"/>
  <c r="L334" i="38"/>
  <c r="J334" i="38"/>
  <c r="I334" i="38"/>
  <c r="H334" i="38"/>
  <c r="G334" i="38"/>
  <c r="F334" i="38"/>
  <c r="E334" i="38"/>
  <c r="V333" i="38"/>
  <c r="T333" i="38"/>
  <c r="S333" i="38"/>
  <c r="U333" i="38" s="1"/>
  <c r="Q333" i="38"/>
  <c r="P333" i="38"/>
  <c r="O333" i="38"/>
  <c r="N333" i="38"/>
  <c r="M333" i="38"/>
  <c r="L333" i="38"/>
  <c r="K333" i="38"/>
  <c r="J333" i="38"/>
  <c r="I333" i="38"/>
  <c r="H333" i="38"/>
  <c r="G333" i="38"/>
  <c r="F333" i="38"/>
  <c r="R333" i="38" s="1"/>
  <c r="E333" i="38"/>
  <c r="T332" i="38"/>
  <c r="S332" i="38"/>
  <c r="U332" i="38" s="1"/>
  <c r="Q332" i="38"/>
  <c r="P332" i="38"/>
  <c r="O332" i="38"/>
  <c r="N332" i="38"/>
  <c r="M332" i="38"/>
  <c r="L332" i="38"/>
  <c r="K332" i="38"/>
  <c r="J332" i="38"/>
  <c r="I332" i="38"/>
  <c r="H332" i="38"/>
  <c r="G332" i="38"/>
  <c r="F332" i="38"/>
  <c r="R332" i="38" s="1"/>
  <c r="E332" i="38"/>
  <c r="T331" i="38"/>
  <c r="S331" i="38"/>
  <c r="U331" i="38" s="1"/>
  <c r="Q331" i="38"/>
  <c r="P331" i="38"/>
  <c r="O331" i="38"/>
  <c r="N331" i="38"/>
  <c r="M331" i="38"/>
  <c r="L331" i="38"/>
  <c r="K331" i="38"/>
  <c r="J331" i="38"/>
  <c r="I331" i="38"/>
  <c r="H331" i="38"/>
  <c r="G331" i="38"/>
  <c r="F331" i="38"/>
  <c r="R331" i="38" s="1"/>
  <c r="E331" i="38"/>
  <c r="T330" i="38"/>
  <c r="S330" i="38"/>
  <c r="U330" i="38" s="1"/>
  <c r="Q330" i="38"/>
  <c r="P330" i="38"/>
  <c r="O330" i="38"/>
  <c r="N330" i="38"/>
  <c r="M330" i="38"/>
  <c r="L330" i="38"/>
  <c r="K330" i="38"/>
  <c r="J330" i="38"/>
  <c r="I330" i="38"/>
  <c r="H330" i="38"/>
  <c r="G330" i="38"/>
  <c r="F330" i="38"/>
  <c r="R330" i="38" s="1"/>
  <c r="E330" i="38"/>
  <c r="T329" i="38"/>
  <c r="S329" i="38"/>
  <c r="U329" i="38" s="1"/>
  <c r="Q329" i="38"/>
  <c r="P329" i="38"/>
  <c r="O329" i="38"/>
  <c r="N329" i="38"/>
  <c r="M329" i="38"/>
  <c r="L329" i="38"/>
  <c r="K329" i="38"/>
  <c r="J329" i="38"/>
  <c r="I329" i="38"/>
  <c r="H329" i="38"/>
  <c r="G329" i="38"/>
  <c r="F329" i="38"/>
  <c r="R329" i="38" s="1"/>
  <c r="E329" i="38"/>
  <c r="T328" i="38"/>
  <c r="Q328" i="38"/>
  <c r="P328" i="38"/>
  <c r="O328" i="38"/>
  <c r="N328" i="38"/>
  <c r="M328" i="38"/>
  <c r="L328" i="38"/>
  <c r="J328" i="38"/>
  <c r="I328" i="38"/>
  <c r="H328" i="38"/>
  <c r="G328" i="38"/>
  <c r="F328" i="38"/>
  <c r="T327" i="38"/>
  <c r="S327" i="38"/>
  <c r="U327" i="38" s="1"/>
  <c r="Q327" i="38"/>
  <c r="P327" i="38"/>
  <c r="O327" i="38"/>
  <c r="N327" i="38"/>
  <c r="M327" i="38"/>
  <c r="L327" i="38"/>
  <c r="K327" i="38"/>
  <c r="J327" i="38"/>
  <c r="I327" i="38"/>
  <c r="H327" i="38"/>
  <c r="G327" i="38"/>
  <c r="F327" i="38"/>
  <c r="R327" i="38" s="1"/>
  <c r="E327" i="38"/>
  <c r="T326" i="38"/>
  <c r="S326" i="38"/>
  <c r="U326" i="38" s="1"/>
  <c r="Q326" i="38"/>
  <c r="P326" i="38"/>
  <c r="O326" i="38"/>
  <c r="N326" i="38"/>
  <c r="M326" i="38"/>
  <c r="L326" i="38"/>
  <c r="K326" i="38"/>
  <c r="J326" i="38"/>
  <c r="I326" i="38"/>
  <c r="H326" i="38"/>
  <c r="G326" i="38"/>
  <c r="F326" i="38"/>
  <c r="R326" i="38" s="1"/>
  <c r="E326" i="38"/>
  <c r="T325" i="38"/>
  <c r="S325" i="38"/>
  <c r="U325" i="38" s="1"/>
  <c r="Q325" i="38"/>
  <c r="P325" i="38"/>
  <c r="O325" i="38"/>
  <c r="N325" i="38"/>
  <c r="M325" i="38"/>
  <c r="L325" i="38"/>
  <c r="K325" i="38"/>
  <c r="J325" i="38"/>
  <c r="I325" i="38"/>
  <c r="H325" i="38"/>
  <c r="G325" i="38"/>
  <c r="F325" i="38"/>
  <c r="R325" i="38" s="1"/>
  <c r="E325" i="38"/>
  <c r="V325" i="38" s="1"/>
  <c r="T324" i="38"/>
  <c r="S324" i="38"/>
  <c r="U324" i="38" s="1"/>
  <c r="Q324" i="38"/>
  <c r="P324" i="38"/>
  <c r="O324" i="38"/>
  <c r="N324" i="38"/>
  <c r="M324" i="38"/>
  <c r="L324" i="38"/>
  <c r="K324" i="38"/>
  <c r="J324" i="38"/>
  <c r="I324" i="38"/>
  <c r="H324" i="38"/>
  <c r="G324" i="38"/>
  <c r="F324" i="38"/>
  <c r="R324" i="38" s="1"/>
  <c r="E324" i="38"/>
  <c r="T323" i="38"/>
  <c r="S323" i="38"/>
  <c r="U323" i="38" s="1"/>
  <c r="Q323" i="38"/>
  <c r="P323" i="38"/>
  <c r="O323" i="38"/>
  <c r="N323" i="38"/>
  <c r="M323" i="38"/>
  <c r="L323" i="38"/>
  <c r="K323" i="38"/>
  <c r="J323" i="38"/>
  <c r="I323" i="38"/>
  <c r="H323" i="38"/>
  <c r="G323" i="38"/>
  <c r="F323" i="38"/>
  <c r="R323" i="38" s="1"/>
  <c r="E323" i="38"/>
  <c r="Q322" i="38"/>
  <c r="P322" i="38"/>
  <c r="O322" i="38"/>
  <c r="N322" i="38"/>
  <c r="M322" i="38"/>
  <c r="L322" i="38"/>
  <c r="J322" i="38"/>
  <c r="I322" i="38"/>
  <c r="H322" i="38"/>
  <c r="G322" i="38"/>
  <c r="F322" i="38"/>
  <c r="T321" i="38"/>
  <c r="S321" i="38"/>
  <c r="U321" i="38" s="1"/>
  <c r="Q321" i="38"/>
  <c r="P321" i="38"/>
  <c r="O321" i="38"/>
  <c r="N321" i="38"/>
  <c r="M321" i="38"/>
  <c r="L321" i="38"/>
  <c r="K321" i="38"/>
  <c r="J321" i="38"/>
  <c r="I321" i="38"/>
  <c r="H321" i="38"/>
  <c r="G321" i="38"/>
  <c r="F321" i="38"/>
  <c r="R321" i="38" s="1"/>
  <c r="E321" i="38"/>
  <c r="V321" i="38" s="1"/>
  <c r="T320" i="38"/>
  <c r="S320" i="38"/>
  <c r="U320" i="38" s="1"/>
  <c r="Q320" i="38"/>
  <c r="P320" i="38"/>
  <c r="O320" i="38"/>
  <c r="N320" i="38"/>
  <c r="M320" i="38"/>
  <c r="L320" i="38"/>
  <c r="K320" i="38"/>
  <c r="J320" i="38"/>
  <c r="I320" i="38"/>
  <c r="H320" i="38"/>
  <c r="G320" i="38"/>
  <c r="F320" i="38"/>
  <c r="R320" i="38" s="1"/>
  <c r="E320" i="38"/>
  <c r="Q319" i="38"/>
  <c r="P319" i="38"/>
  <c r="O319" i="38"/>
  <c r="N319" i="38"/>
  <c r="M319" i="38"/>
  <c r="L319" i="38"/>
  <c r="J319" i="38"/>
  <c r="I319" i="38"/>
  <c r="H319" i="38"/>
  <c r="G319" i="38"/>
  <c r="F319" i="38"/>
  <c r="T318" i="38"/>
  <c r="S318" i="38"/>
  <c r="U318" i="38" s="1"/>
  <c r="Q318" i="38"/>
  <c r="P318" i="38"/>
  <c r="O318" i="38"/>
  <c r="N318" i="38"/>
  <c r="M318" i="38"/>
  <c r="L318" i="38"/>
  <c r="K318" i="38"/>
  <c r="J318" i="38"/>
  <c r="I318" i="38"/>
  <c r="H318" i="38"/>
  <c r="G318" i="38"/>
  <c r="F318" i="38"/>
  <c r="R318" i="38" s="1"/>
  <c r="E318" i="38"/>
  <c r="V318" i="38" s="1"/>
  <c r="T317" i="38"/>
  <c r="S317" i="38"/>
  <c r="U317" i="38" s="1"/>
  <c r="Q317" i="38"/>
  <c r="P317" i="38"/>
  <c r="O317" i="38"/>
  <c r="N317" i="38"/>
  <c r="M317" i="38"/>
  <c r="L317" i="38"/>
  <c r="K317" i="38"/>
  <c r="J317" i="38"/>
  <c r="I317" i="38"/>
  <c r="H317" i="38"/>
  <c r="G317" i="38"/>
  <c r="F317" i="38"/>
  <c r="R317" i="38" s="1"/>
  <c r="E317" i="38"/>
  <c r="T316" i="38"/>
  <c r="S316" i="38"/>
  <c r="U316" i="38" s="1"/>
  <c r="Q316" i="38"/>
  <c r="P316" i="38"/>
  <c r="O316" i="38"/>
  <c r="N316" i="38"/>
  <c r="M316" i="38"/>
  <c r="L316" i="38"/>
  <c r="K316" i="38"/>
  <c r="J316" i="38"/>
  <c r="I316" i="38"/>
  <c r="H316" i="38"/>
  <c r="G316" i="38"/>
  <c r="F316" i="38"/>
  <c r="R316" i="38" s="1"/>
  <c r="E316" i="38"/>
  <c r="T315" i="38"/>
  <c r="S315" i="38"/>
  <c r="T314" i="38"/>
  <c r="S314" i="38"/>
  <c r="M314" i="38"/>
  <c r="L314" i="38"/>
  <c r="T313" i="38"/>
  <c r="S313" i="38"/>
  <c r="T312" i="38"/>
  <c r="S312" i="38"/>
  <c r="U312" i="38" s="1"/>
  <c r="T311" i="38"/>
  <c r="S311" i="38"/>
  <c r="U311" i="38" s="1"/>
  <c r="Q311" i="38"/>
  <c r="P311" i="38"/>
  <c r="O311" i="38"/>
  <c r="N311" i="38"/>
  <c r="M311" i="38"/>
  <c r="L311" i="38"/>
  <c r="J311" i="38"/>
  <c r="I311" i="38"/>
  <c r="H311" i="38"/>
  <c r="G311" i="38"/>
  <c r="F311" i="38"/>
  <c r="T310" i="38"/>
  <c r="Q310" i="38"/>
  <c r="P310" i="38"/>
  <c r="O310" i="38"/>
  <c r="N310" i="38"/>
  <c r="M310" i="38"/>
  <c r="L310" i="38"/>
  <c r="J310" i="38"/>
  <c r="I310" i="38"/>
  <c r="H310" i="38"/>
  <c r="G310" i="38"/>
  <c r="F310" i="38"/>
  <c r="Q309" i="38"/>
  <c r="Q313" i="38" s="1"/>
  <c r="P309" i="38"/>
  <c r="P315" i="38" s="1"/>
  <c r="O309" i="38"/>
  <c r="O313" i="38" s="1"/>
  <c r="N309" i="38"/>
  <c r="N315" i="38" s="1"/>
  <c r="M309" i="38"/>
  <c r="M315" i="38" s="1"/>
  <c r="L309" i="38"/>
  <c r="L315" i="38" s="1"/>
  <c r="J309" i="38"/>
  <c r="I309" i="38"/>
  <c r="H309" i="38"/>
  <c r="H314" i="38" s="1"/>
  <c r="G309" i="38"/>
  <c r="F309" i="38"/>
  <c r="T308" i="38"/>
  <c r="S308" i="38"/>
  <c r="U308" i="38" s="1"/>
  <c r="Q308" i="38"/>
  <c r="P308" i="38"/>
  <c r="O308" i="38"/>
  <c r="N308" i="38"/>
  <c r="M308" i="38"/>
  <c r="L308" i="38"/>
  <c r="J308" i="38"/>
  <c r="I308" i="38"/>
  <c r="H308" i="38"/>
  <c r="G308" i="38"/>
  <c r="F308" i="38"/>
  <c r="T307" i="38"/>
  <c r="S307" i="38"/>
  <c r="U307" i="38" s="1"/>
  <c r="Q307" i="38"/>
  <c r="P307" i="38"/>
  <c r="O307" i="38"/>
  <c r="N307" i="38"/>
  <c r="M307" i="38"/>
  <c r="L307" i="38"/>
  <c r="J307" i="38"/>
  <c r="I307" i="38"/>
  <c r="H307" i="38"/>
  <c r="G307" i="38"/>
  <c r="F307" i="38"/>
  <c r="T306" i="38"/>
  <c r="Q306" i="38"/>
  <c r="P306" i="38"/>
  <c r="O306" i="38"/>
  <c r="N306" i="38"/>
  <c r="M306" i="38"/>
  <c r="L306" i="38"/>
  <c r="J306" i="38"/>
  <c r="I306" i="38"/>
  <c r="H306" i="38"/>
  <c r="G306" i="38"/>
  <c r="F306" i="38"/>
  <c r="T305" i="38"/>
  <c r="S305" i="38"/>
  <c r="U305" i="38" s="1"/>
  <c r="Q305" i="38"/>
  <c r="P305" i="38"/>
  <c r="O305" i="38"/>
  <c r="N305" i="38"/>
  <c r="M305" i="38"/>
  <c r="L305" i="38"/>
  <c r="J305" i="38"/>
  <c r="I305" i="38"/>
  <c r="H305" i="38"/>
  <c r="G305" i="38"/>
  <c r="F305" i="38"/>
  <c r="T304" i="38"/>
  <c r="S304" i="38"/>
  <c r="U304" i="38" s="1"/>
  <c r="Q304" i="38"/>
  <c r="P304" i="38"/>
  <c r="O304" i="38"/>
  <c r="N304" i="38"/>
  <c r="M304" i="38"/>
  <c r="L304" i="38"/>
  <c r="J304" i="38"/>
  <c r="I304" i="38"/>
  <c r="H304" i="38"/>
  <c r="G304" i="38"/>
  <c r="F304" i="38"/>
  <c r="T303" i="38"/>
  <c r="S303" i="38"/>
  <c r="U303" i="38" s="1"/>
  <c r="Q303" i="38"/>
  <c r="P303" i="38"/>
  <c r="O303" i="38"/>
  <c r="N303" i="38"/>
  <c r="M303" i="38"/>
  <c r="L303" i="38"/>
  <c r="J303" i="38"/>
  <c r="I303" i="38"/>
  <c r="H303" i="38"/>
  <c r="G303" i="38"/>
  <c r="F303" i="38"/>
  <c r="T302" i="38"/>
  <c r="S302" i="38"/>
  <c r="U302" i="38" s="1"/>
  <c r="Q302" i="38"/>
  <c r="P302" i="38"/>
  <c r="O302" i="38"/>
  <c r="N302" i="38"/>
  <c r="M302" i="38"/>
  <c r="L302" i="38"/>
  <c r="J302" i="38"/>
  <c r="I302" i="38"/>
  <c r="H302" i="38"/>
  <c r="G302" i="38"/>
  <c r="F302" i="38"/>
  <c r="T301" i="38"/>
  <c r="S301" i="38"/>
  <c r="U301" i="38" s="1"/>
  <c r="Q301" i="38"/>
  <c r="P301" i="38"/>
  <c r="O301" i="38"/>
  <c r="N301" i="38"/>
  <c r="M301" i="38"/>
  <c r="L301" i="38"/>
  <c r="J301" i="38"/>
  <c r="I301" i="38"/>
  <c r="H301" i="38"/>
  <c r="G301" i="38"/>
  <c r="F301" i="38"/>
  <c r="T300" i="38"/>
  <c r="S300" i="38"/>
  <c r="Q300" i="38"/>
  <c r="P300" i="38"/>
  <c r="O300" i="38"/>
  <c r="N300" i="38"/>
  <c r="M300" i="38"/>
  <c r="L300" i="38"/>
  <c r="J300" i="38"/>
  <c r="I300" i="38"/>
  <c r="H300" i="38"/>
  <c r="G300" i="38"/>
  <c r="F300" i="38"/>
  <c r="T299" i="38"/>
  <c r="S299" i="38"/>
  <c r="U299" i="38" s="1"/>
  <c r="Q299" i="38"/>
  <c r="P299" i="38"/>
  <c r="O299" i="38"/>
  <c r="N299" i="38"/>
  <c r="M299" i="38"/>
  <c r="L299" i="38"/>
  <c r="J299" i="38"/>
  <c r="I299" i="38"/>
  <c r="H299" i="38"/>
  <c r="G299" i="38"/>
  <c r="F299" i="38"/>
  <c r="T298" i="38"/>
  <c r="S298" i="38"/>
  <c r="U298" i="38" s="1"/>
  <c r="Q298" i="38"/>
  <c r="P298" i="38"/>
  <c r="O298" i="38"/>
  <c r="N298" i="38"/>
  <c r="M298" i="38"/>
  <c r="L298" i="38"/>
  <c r="J298" i="38"/>
  <c r="I298" i="38"/>
  <c r="H298" i="38"/>
  <c r="G298" i="38"/>
  <c r="F298" i="38"/>
  <c r="T297" i="38"/>
  <c r="S297" i="38"/>
  <c r="Q297" i="38"/>
  <c r="P297" i="38"/>
  <c r="O297" i="38"/>
  <c r="N297" i="38"/>
  <c r="M297" i="38"/>
  <c r="L297" i="38"/>
  <c r="J297" i="38"/>
  <c r="I297" i="38"/>
  <c r="H297" i="38"/>
  <c r="G297" i="38"/>
  <c r="F297" i="38"/>
  <c r="T296" i="38"/>
  <c r="S296" i="38"/>
  <c r="U296" i="38" s="1"/>
  <c r="Q296" i="38"/>
  <c r="P296" i="38"/>
  <c r="O296" i="38"/>
  <c r="N296" i="38"/>
  <c r="M296" i="38"/>
  <c r="L296" i="38"/>
  <c r="J296" i="38"/>
  <c r="I296" i="38"/>
  <c r="H296" i="38"/>
  <c r="G296" i="38"/>
  <c r="F296" i="38"/>
  <c r="T295" i="38"/>
  <c r="S295" i="38"/>
  <c r="U295" i="38" s="1"/>
  <c r="Q295" i="38"/>
  <c r="P295" i="38"/>
  <c r="O295" i="38"/>
  <c r="N295" i="38"/>
  <c r="M295" i="38"/>
  <c r="L295" i="38"/>
  <c r="J295" i="38"/>
  <c r="I295" i="38"/>
  <c r="H295" i="38"/>
  <c r="G295" i="38"/>
  <c r="F295" i="38"/>
  <c r="T294" i="38"/>
  <c r="S294" i="38"/>
  <c r="U294" i="38" s="1"/>
  <c r="Q294" i="38"/>
  <c r="P294" i="38"/>
  <c r="O294" i="38"/>
  <c r="N294" i="38"/>
  <c r="M294" i="38"/>
  <c r="L294" i="38"/>
  <c r="J294" i="38"/>
  <c r="I294" i="38"/>
  <c r="H294" i="38"/>
  <c r="G294" i="38"/>
  <c r="F294" i="38"/>
  <c r="T293" i="38"/>
  <c r="S293" i="38"/>
  <c r="U293" i="38" s="1"/>
  <c r="Q293" i="38"/>
  <c r="P293" i="38"/>
  <c r="O293" i="38"/>
  <c r="N293" i="38"/>
  <c r="M293" i="38"/>
  <c r="L293" i="38"/>
  <c r="J293" i="38"/>
  <c r="I293" i="38"/>
  <c r="H293" i="38"/>
  <c r="G293" i="38"/>
  <c r="F293" i="38"/>
  <c r="T292" i="38"/>
  <c r="S292" i="38"/>
  <c r="U292" i="38" s="1"/>
  <c r="Q292" i="38"/>
  <c r="P292" i="38"/>
  <c r="O292" i="38"/>
  <c r="N292" i="38"/>
  <c r="M292" i="38"/>
  <c r="L292" i="38"/>
  <c r="J292" i="38"/>
  <c r="I292" i="38"/>
  <c r="H292" i="38"/>
  <c r="G292" i="38"/>
  <c r="F292" i="38"/>
  <c r="T291" i="38"/>
  <c r="Q291" i="38"/>
  <c r="P291" i="38"/>
  <c r="O291" i="38"/>
  <c r="N291" i="38"/>
  <c r="M291" i="38"/>
  <c r="L291" i="38"/>
  <c r="J291" i="38"/>
  <c r="I291" i="38"/>
  <c r="H291" i="38"/>
  <c r="G291" i="38"/>
  <c r="F291" i="38"/>
  <c r="T290" i="38"/>
  <c r="S290" i="38"/>
  <c r="U290" i="38" s="1"/>
  <c r="Q290" i="38"/>
  <c r="P290" i="38"/>
  <c r="O290" i="38"/>
  <c r="N290" i="38"/>
  <c r="M290" i="38"/>
  <c r="L290" i="38"/>
  <c r="J290" i="38"/>
  <c r="I290" i="38"/>
  <c r="H290" i="38"/>
  <c r="G290" i="38"/>
  <c r="F290" i="38"/>
  <c r="T289" i="38"/>
  <c r="S289" i="38"/>
  <c r="U289" i="38" s="1"/>
  <c r="Q289" i="38"/>
  <c r="P289" i="38"/>
  <c r="O289" i="38"/>
  <c r="N289" i="38"/>
  <c r="M289" i="38"/>
  <c r="L289" i="38"/>
  <c r="J289" i="38"/>
  <c r="I289" i="38"/>
  <c r="H289" i="38"/>
  <c r="G289" i="38"/>
  <c r="F289" i="38"/>
  <c r="T288" i="38"/>
  <c r="S288" i="38"/>
  <c r="U288" i="38" s="1"/>
  <c r="Q288" i="38"/>
  <c r="P288" i="38"/>
  <c r="O288" i="38"/>
  <c r="N288" i="38"/>
  <c r="M288" i="38"/>
  <c r="L288" i="38"/>
  <c r="J288" i="38"/>
  <c r="I288" i="38"/>
  <c r="H288" i="38"/>
  <c r="G288" i="38"/>
  <c r="F288" i="38"/>
  <c r="T287" i="38"/>
  <c r="S287" i="38"/>
  <c r="U287" i="38" s="1"/>
  <c r="Q287" i="38"/>
  <c r="P287" i="38"/>
  <c r="O287" i="38"/>
  <c r="N287" i="38"/>
  <c r="M287" i="38"/>
  <c r="L287" i="38"/>
  <c r="J287" i="38"/>
  <c r="I287" i="38"/>
  <c r="H287" i="38"/>
  <c r="G287" i="38"/>
  <c r="F287" i="38"/>
  <c r="T286" i="38"/>
  <c r="S286" i="38"/>
  <c r="U286" i="38" s="1"/>
  <c r="Q286" i="38"/>
  <c r="P286" i="38"/>
  <c r="O286" i="38"/>
  <c r="N286" i="38"/>
  <c r="M286" i="38"/>
  <c r="L286" i="38"/>
  <c r="J286" i="38"/>
  <c r="I286" i="38"/>
  <c r="H286" i="38"/>
  <c r="G286" i="38"/>
  <c r="F286" i="38"/>
  <c r="T285" i="38"/>
  <c r="Q285" i="38"/>
  <c r="P285" i="38"/>
  <c r="O285" i="38"/>
  <c r="N285" i="38"/>
  <c r="M285" i="38"/>
  <c r="L285" i="38"/>
  <c r="J285" i="38"/>
  <c r="I285" i="38"/>
  <c r="H285" i="38"/>
  <c r="G285" i="38"/>
  <c r="F285" i="38"/>
  <c r="T284" i="38"/>
  <c r="S284" i="38"/>
  <c r="U284" i="38" s="1"/>
  <c r="Q284" i="38"/>
  <c r="P284" i="38"/>
  <c r="O284" i="38"/>
  <c r="N284" i="38"/>
  <c r="M284" i="38"/>
  <c r="L284" i="38"/>
  <c r="K284" i="38"/>
  <c r="J284" i="38"/>
  <c r="I284" i="38"/>
  <c r="H284" i="38"/>
  <c r="G284" i="38"/>
  <c r="F284" i="38"/>
  <c r="E284" i="38"/>
  <c r="V284" i="38" s="1"/>
  <c r="T283" i="38"/>
  <c r="S283" i="38"/>
  <c r="U283" i="38" s="1"/>
  <c r="Q283" i="38"/>
  <c r="P283" i="38"/>
  <c r="O283" i="38"/>
  <c r="N283" i="38"/>
  <c r="M283" i="38"/>
  <c r="L283" i="38"/>
  <c r="J283" i="38"/>
  <c r="I283" i="38"/>
  <c r="H283" i="38"/>
  <c r="G283" i="38"/>
  <c r="F283" i="38"/>
  <c r="Q282" i="38"/>
  <c r="P282" i="38"/>
  <c r="O282" i="38"/>
  <c r="N282" i="38"/>
  <c r="M282" i="38"/>
  <c r="L282" i="38"/>
  <c r="J282" i="38"/>
  <c r="I282" i="38"/>
  <c r="H282" i="38"/>
  <c r="G282" i="38"/>
  <c r="F282" i="38"/>
  <c r="T281" i="38"/>
  <c r="S281" i="38"/>
  <c r="U281" i="38" s="1"/>
  <c r="Q281" i="38"/>
  <c r="P281" i="38"/>
  <c r="O281" i="38"/>
  <c r="N281" i="38"/>
  <c r="M281" i="38"/>
  <c r="L281" i="38"/>
  <c r="J281" i="38"/>
  <c r="I281" i="38"/>
  <c r="H281" i="38"/>
  <c r="G281" i="38"/>
  <c r="F281" i="38"/>
  <c r="T280" i="38"/>
  <c r="S280" i="38"/>
  <c r="U280" i="38" s="1"/>
  <c r="Q280" i="38"/>
  <c r="P280" i="38"/>
  <c r="O280" i="38"/>
  <c r="N280" i="38"/>
  <c r="M280" i="38"/>
  <c r="L280" i="38"/>
  <c r="J280" i="38"/>
  <c r="I280" i="38"/>
  <c r="H280" i="38"/>
  <c r="G280" i="38"/>
  <c r="F280" i="38"/>
  <c r="T279" i="38"/>
  <c r="S279" i="38"/>
  <c r="U279" i="38" s="1"/>
  <c r="Q279" i="38"/>
  <c r="P279" i="38"/>
  <c r="O279" i="38"/>
  <c r="N279" i="38"/>
  <c r="M279" i="38"/>
  <c r="L279" i="38"/>
  <c r="J279" i="38"/>
  <c r="I279" i="38"/>
  <c r="H279" i="38"/>
  <c r="G279" i="38"/>
  <c r="F279" i="38"/>
  <c r="T278" i="38"/>
  <c r="S278" i="38"/>
  <c r="U278" i="38" s="1"/>
  <c r="Q278" i="38"/>
  <c r="P278" i="38"/>
  <c r="O278" i="38"/>
  <c r="N278" i="38"/>
  <c r="M278" i="38"/>
  <c r="L278" i="38"/>
  <c r="J278" i="38"/>
  <c r="I278" i="38"/>
  <c r="H278" i="38"/>
  <c r="G278" i="38"/>
  <c r="F278" i="38"/>
  <c r="T277" i="38"/>
  <c r="S277" i="38"/>
  <c r="U277" i="38" s="1"/>
  <c r="Q277" i="38"/>
  <c r="P277" i="38"/>
  <c r="O277" i="38"/>
  <c r="N277" i="38"/>
  <c r="M277" i="38"/>
  <c r="L277" i="38"/>
  <c r="J277" i="38"/>
  <c r="I277" i="38"/>
  <c r="H277" i="38"/>
  <c r="G277" i="38"/>
  <c r="F277" i="38"/>
  <c r="Q276" i="38"/>
  <c r="P276" i="38"/>
  <c r="O276" i="38"/>
  <c r="N276" i="38"/>
  <c r="M276" i="38"/>
  <c r="L276" i="38"/>
  <c r="J276" i="38"/>
  <c r="I276" i="38"/>
  <c r="H276" i="38"/>
  <c r="G276" i="38"/>
  <c r="F276" i="38"/>
  <c r="T275" i="38"/>
  <c r="S275" i="38"/>
  <c r="U275" i="38" s="1"/>
  <c r="Q275" i="38"/>
  <c r="P275" i="38"/>
  <c r="O275" i="38"/>
  <c r="N275" i="38"/>
  <c r="M275" i="38"/>
  <c r="L275" i="38"/>
  <c r="J275" i="38"/>
  <c r="I275" i="38"/>
  <c r="H275" i="38"/>
  <c r="G275" i="38"/>
  <c r="F275" i="38"/>
  <c r="T274" i="38"/>
  <c r="S274" i="38"/>
  <c r="U274" i="38" s="1"/>
  <c r="Q274" i="38"/>
  <c r="P274" i="38"/>
  <c r="O274" i="38"/>
  <c r="N274" i="38"/>
  <c r="M274" i="38"/>
  <c r="L274" i="38"/>
  <c r="J274" i="38"/>
  <c r="I274" i="38"/>
  <c r="H274" i="38"/>
  <c r="G274" i="38"/>
  <c r="F274" i="38"/>
  <c r="T273" i="38"/>
  <c r="S273" i="38"/>
  <c r="U273" i="38" s="1"/>
  <c r="Q273" i="38"/>
  <c r="P273" i="38"/>
  <c r="O273" i="38"/>
  <c r="N273" i="38"/>
  <c r="M273" i="38"/>
  <c r="L273" i="38"/>
  <c r="J273" i="38"/>
  <c r="I273" i="38"/>
  <c r="H273" i="38"/>
  <c r="G273" i="38"/>
  <c r="F273" i="38"/>
  <c r="T272" i="38"/>
  <c r="S272" i="38"/>
  <c r="U272" i="38" s="1"/>
  <c r="Q272" i="38"/>
  <c r="P272" i="38"/>
  <c r="O272" i="38"/>
  <c r="N272" i="38"/>
  <c r="M272" i="38"/>
  <c r="L272" i="38"/>
  <c r="J272" i="38"/>
  <c r="I272" i="38"/>
  <c r="H272" i="38"/>
  <c r="G272" i="38"/>
  <c r="F272" i="38"/>
  <c r="T271" i="38"/>
  <c r="S271" i="38"/>
  <c r="U271" i="38" s="1"/>
  <c r="Q271" i="38"/>
  <c r="P271" i="38"/>
  <c r="O271" i="38"/>
  <c r="N271" i="38"/>
  <c r="M271" i="38"/>
  <c r="L271" i="38"/>
  <c r="J271" i="38"/>
  <c r="I271" i="38"/>
  <c r="H271" i="38"/>
  <c r="G271" i="38"/>
  <c r="F271" i="38"/>
  <c r="Q270" i="38"/>
  <c r="P270" i="38"/>
  <c r="O270" i="38"/>
  <c r="N270" i="38"/>
  <c r="M270" i="38"/>
  <c r="L270" i="38"/>
  <c r="J270" i="38"/>
  <c r="I270" i="38"/>
  <c r="H270" i="38"/>
  <c r="G270" i="38"/>
  <c r="F270" i="38"/>
  <c r="T269" i="38"/>
  <c r="S269" i="38"/>
  <c r="U269" i="38" s="1"/>
  <c r="Q269" i="38"/>
  <c r="P269" i="38"/>
  <c r="O269" i="38"/>
  <c r="N269" i="38"/>
  <c r="M269" i="38"/>
  <c r="L269" i="38"/>
  <c r="J269" i="38"/>
  <c r="I269" i="38"/>
  <c r="H269" i="38"/>
  <c r="G269" i="38"/>
  <c r="F269" i="38"/>
  <c r="T268" i="38"/>
  <c r="S268" i="38"/>
  <c r="U268" i="38" s="1"/>
  <c r="Q268" i="38"/>
  <c r="P268" i="38"/>
  <c r="O268" i="38"/>
  <c r="N268" i="38"/>
  <c r="M268" i="38"/>
  <c r="L268" i="38"/>
  <c r="J268" i="38"/>
  <c r="I268" i="38"/>
  <c r="H268" i="38"/>
  <c r="G268" i="38"/>
  <c r="F268" i="38"/>
  <c r="Q267" i="38"/>
  <c r="P267" i="38"/>
  <c r="O267" i="38"/>
  <c r="N267" i="38"/>
  <c r="M267" i="38"/>
  <c r="L267" i="38"/>
  <c r="J267" i="38"/>
  <c r="I267" i="38"/>
  <c r="H267" i="38"/>
  <c r="G267" i="38"/>
  <c r="F267" i="38"/>
  <c r="T266" i="38"/>
  <c r="S266" i="38"/>
  <c r="U266" i="38" s="1"/>
  <c r="Q266" i="38"/>
  <c r="P266" i="38"/>
  <c r="O266" i="38"/>
  <c r="N266" i="38"/>
  <c r="M266" i="38"/>
  <c r="L266" i="38"/>
  <c r="J266" i="38"/>
  <c r="I266" i="38"/>
  <c r="H266" i="38"/>
  <c r="G266" i="38"/>
  <c r="F266" i="38"/>
  <c r="T265" i="38"/>
  <c r="S265" i="38"/>
  <c r="U265" i="38" s="1"/>
  <c r="Q265" i="38"/>
  <c r="P265" i="38"/>
  <c r="O265" i="38"/>
  <c r="N265" i="38"/>
  <c r="M265" i="38"/>
  <c r="L265" i="38"/>
  <c r="J265" i="38"/>
  <c r="I265" i="38"/>
  <c r="H265" i="38"/>
  <c r="G265" i="38"/>
  <c r="F265" i="38"/>
  <c r="T264" i="38"/>
  <c r="S264" i="38"/>
  <c r="U264" i="38" s="1"/>
  <c r="Q264" i="38"/>
  <c r="P264" i="38"/>
  <c r="O264" i="38"/>
  <c r="N264" i="38"/>
  <c r="M264" i="38"/>
  <c r="L264" i="38"/>
  <c r="J264" i="38"/>
  <c r="I264" i="38"/>
  <c r="H264" i="38"/>
  <c r="G264" i="38"/>
  <c r="F264" i="38"/>
  <c r="T263" i="38"/>
  <c r="S263" i="38"/>
  <c r="Q263" i="38"/>
  <c r="T262" i="38"/>
  <c r="S262" i="38"/>
  <c r="T261" i="38"/>
  <c r="S261" i="38"/>
  <c r="Q261" i="38"/>
  <c r="T260" i="38"/>
  <c r="S260" i="38"/>
  <c r="U260" i="38" s="1"/>
  <c r="T259" i="38"/>
  <c r="S259" i="38"/>
  <c r="U259" i="38" s="1"/>
  <c r="Q259" i="38"/>
  <c r="P259" i="38"/>
  <c r="O259" i="38"/>
  <c r="N259" i="38"/>
  <c r="M259" i="38"/>
  <c r="L259" i="38"/>
  <c r="J259" i="38"/>
  <c r="I259" i="38"/>
  <c r="H259" i="38"/>
  <c r="G259" i="38"/>
  <c r="F259" i="38"/>
  <c r="T258" i="38"/>
  <c r="Q258" i="38"/>
  <c r="P258" i="38"/>
  <c r="O258" i="38"/>
  <c r="N258" i="38"/>
  <c r="M258" i="38"/>
  <c r="L258" i="38"/>
  <c r="J258" i="38"/>
  <c r="I258" i="38"/>
  <c r="H258" i="38"/>
  <c r="G258" i="38"/>
  <c r="F258" i="38"/>
  <c r="T257" i="38"/>
  <c r="Q257" i="38"/>
  <c r="Q262" i="38" s="1"/>
  <c r="P257" i="38"/>
  <c r="O257" i="38"/>
  <c r="N257" i="38"/>
  <c r="N263" i="38" s="1"/>
  <c r="M257" i="38"/>
  <c r="L257" i="38"/>
  <c r="L263" i="38" s="1"/>
  <c r="J257" i="38"/>
  <c r="I257" i="38"/>
  <c r="H257" i="38"/>
  <c r="G257" i="38"/>
  <c r="F257" i="38"/>
  <c r="T256" i="38"/>
  <c r="S256" i="38"/>
  <c r="U256" i="38" s="1"/>
  <c r="Q256" i="38"/>
  <c r="P256" i="38"/>
  <c r="O256" i="38"/>
  <c r="N256" i="38"/>
  <c r="M256" i="38"/>
  <c r="L256" i="38"/>
  <c r="J256" i="38"/>
  <c r="I256" i="38"/>
  <c r="H256" i="38"/>
  <c r="G256" i="38"/>
  <c r="F256" i="38"/>
  <c r="T255" i="38"/>
  <c r="S255" i="38"/>
  <c r="U255" i="38" s="1"/>
  <c r="Q255" i="38"/>
  <c r="P255" i="38"/>
  <c r="O255" i="38"/>
  <c r="N255" i="38"/>
  <c r="M255" i="38"/>
  <c r="L255" i="38"/>
  <c r="J255" i="38"/>
  <c r="I255" i="38"/>
  <c r="H255" i="38"/>
  <c r="G255" i="38"/>
  <c r="F255" i="38"/>
  <c r="Q254" i="38"/>
  <c r="P254" i="38"/>
  <c r="O254" i="38"/>
  <c r="N254" i="38"/>
  <c r="M254" i="38"/>
  <c r="L254" i="38"/>
  <c r="J254" i="38"/>
  <c r="I254" i="38"/>
  <c r="H254" i="38"/>
  <c r="G254" i="38"/>
  <c r="F254" i="38"/>
  <c r="T253" i="38"/>
  <c r="S253" i="38"/>
  <c r="U253" i="38" s="1"/>
  <c r="Q253" i="38"/>
  <c r="P253" i="38"/>
  <c r="O253" i="38"/>
  <c r="N253" i="38"/>
  <c r="M253" i="38"/>
  <c r="L253" i="38"/>
  <c r="J253" i="38"/>
  <c r="I253" i="38"/>
  <c r="H253" i="38"/>
  <c r="G253" i="38"/>
  <c r="F253" i="38"/>
  <c r="T252" i="38"/>
  <c r="S252" i="38"/>
  <c r="U252" i="38" s="1"/>
  <c r="Q252" i="38"/>
  <c r="P252" i="38"/>
  <c r="O252" i="38"/>
  <c r="N252" i="38"/>
  <c r="M252" i="38"/>
  <c r="L252" i="38"/>
  <c r="J252" i="38"/>
  <c r="I252" i="38"/>
  <c r="H252" i="38"/>
  <c r="G252" i="38"/>
  <c r="F252" i="38"/>
  <c r="T251" i="38"/>
  <c r="S251" i="38"/>
  <c r="U251" i="38" s="1"/>
  <c r="Q251" i="38"/>
  <c r="P251" i="38"/>
  <c r="O251" i="38"/>
  <c r="N251" i="38"/>
  <c r="M251" i="38"/>
  <c r="L251" i="38"/>
  <c r="J251" i="38"/>
  <c r="I251" i="38"/>
  <c r="H251" i="38"/>
  <c r="G251" i="38"/>
  <c r="F251" i="38"/>
  <c r="T250" i="38"/>
  <c r="S250" i="38"/>
  <c r="U250" i="38" s="1"/>
  <c r="Q250" i="38"/>
  <c r="P250" i="38"/>
  <c r="O250" i="38"/>
  <c r="N250" i="38"/>
  <c r="M250" i="38"/>
  <c r="L250" i="38"/>
  <c r="J250" i="38"/>
  <c r="I250" i="38"/>
  <c r="H250" i="38"/>
  <c r="G250" i="38"/>
  <c r="F250" i="38"/>
  <c r="T249" i="38"/>
  <c r="S249" i="38"/>
  <c r="U249" i="38" s="1"/>
  <c r="Q249" i="38"/>
  <c r="P249" i="38"/>
  <c r="O249" i="38"/>
  <c r="N249" i="38"/>
  <c r="M249" i="38"/>
  <c r="L249" i="38"/>
  <c r="J249" i="38"/>
  <c r="I249" i="38"/>
  <c r="H249" i="38"/>
  <c r="G249" i="38"/>
  <c r="F249" i="38"/>
  <c r="S248" i="38"/>
  <c r="Q248" i="38"/>
  <c r="P248" i="38"/>
  <c r="O248" i="38"/>
  <c r="N248" i="38"/>
  <c r="M248" i="38"/>
  <c r="L248" i="38"/>
  <c r="J248" i="38"/>
  <c r="I248" i="38"/>
  <c r="H248" i="38"/>
  <c r="G248" i="38"/>
  <c r="F248" i="38"/>
  <c r="T247" i="38"/>
  <c r="S247" i="38"/>
  <c r="U247" i="38" s="1"/>
  <c r="Q247" i="38"/>
  <c r="P247" i="38"/>
  <c r="O247" i="38"/>
  <c r="N247" i="38"/>
  <c r="M247" i="38"/>
  <c r="L247" i="38"/>
  <c r="J247" i="38"/>
  <c r="I247" i="38"/>
  <c r="H247" i="38"/>
  <c r="G247" i="38"/>
  <c r="F247" i="38"/>
  <c r="T246" i="38"/>
  <c r="S246" i="38"/>
  <c r="U246" i="38" s="1"/>
  <c r="Q246" i="38"/>
  <c r="P246" i="38"/>
  <c r="O246" i="38"/>
  <c r="N246" i="38"/>
  <c r="M246" i="38"/>
  <c r="L246" i="38"/>
  <c r="J246" i="38"/>
  <c r="I246" i="38"/>
  <c r="H246" i="38"/>
  <c r="G246" i="38"/>
  <c r="F246" i="38"/>
  <c r="T245" i="38"/>
  <c r="S245" i="38"/>
  <c r="U245" i="38" s="1"/>
  <c r="Q245" i="38"/>
  <c r="P245" i="38"/>
  <c r="O245" i="38"/>
  <c r="N245" i="38"/>
  <c r="M245" i="38"/>
  <c r="L245" i="38"/>
  <c r="J245" i="38"/>
  <c r="I245" i="38"/>
  <c r="H245" i="38"/>
  <c r="G245" i="38"/>
  <c r="F245" i="38"/>
  <c r="T244" i="38"/>
  <c r="S244" i="38"/>
  <c r="U244" i="38" s="1"/>
  <c r="Q244" i="38"/>
  <c r="P244" i="38"/>
  <c r="O244" i="38"/>
  <c r="N244" i="38"/>
  <c r="M244" i="38"/>
  <c r="L244" i="38"/>
  <c r="J244" i="38"/>
  <c r="I244" i="38"/>
  <c r="H244" i="38"/>
  <c r="G244" i="38"/>
  <c r="F244" i="38"/>
  <c r="T243" i="38"/>
  <c r="S243" i="38"/>
  <c r="U243" i="38" s="1"/>
  <c r="Q243" i="38"/>
  <c r="P243" i="38"/>
  <c r="O243" i="38"/>
  <c r="N243" i="38"/>
  <c r="M243" i="38"/>
  <c r="L243" i="38"/>
  <c r="J243" i="38"/>
  <c r="I243" i="38"/>
  <c r="H243" i="38"/>
  <c r="G243" i="38"/>
  <c r="F243" i="38"/>
  <c r="T242" i="38"/>
  <c r="S242" i="38"/>
  <c r="U242" i="38" s="1"/>
  <c r="Q242" i="38"/>
  <c r="P242" i="38"/>
  <c r="O242" i="38"/>
  <c r="N242" i="38"/>
  <c r="M242" i="38"/>
  <c r="L242" i="38"/>
  <c r="J242" i="38"/>
  <c r="I242" i="38"/>
  <c r="H242" i="38"/>
  <c r="G242" i="38"/>
  <c r="F242" i="38"/>
  <c r="T241" i="38"/>
  <c r="S241" i="38"/>
  <c r="U241" i="38" s="1"/>
  <c r="Q241" i="38"/>
  <c r="P241" i="38"/>
  <c r="O241" i="38"/>
  <c r="N241" i="38"/>
  <c r="M241" i="38"/>
  <c r="L241" i="38"/>
  <c r="J241" i="38"/>
  <c r="I241" i="38"/>
  <c r="H241" i="38"/>
  <c r="G241" i="38"/>
  <c r="F241" i="38"/>
  <c r="T240" i="38"/>
  <c r="S240" i="38"/>
  <c r="U240" i="38" s="1"/>
  <c r="Q240" i="38"/>
  <c r="P240" i="38"/>
  <c r="O240" i="38"/>
  <c r="N240" i="38"/>
  <c r="M240" i="38"/>
  <c r="L240" i="38"/>
  <c r="J240" i="38"/>
  <c r="I240" i="38"/>
  <c r="H240" i="38"/>
  <c r="G240" i="38"/>
  <c r="F240" i="38"/>
  <c r="T239" i="38"/>
  <c r="Q239" i="38"/>
  <c r="P239" i="38"/>
  <c r="O239" i="38"/>
  <c r="N239" i="38"/>
  <c r="M239" i="38"/>
  <c r="L239" i="38"/>
  <c r="J239" i="38"/>
  <c r="I239" i="38"/>
  <c r="H239" i="38"/>
  <c r="G239" i="38"/>
  <c r="F239" i="38"/>
  <c r="T238" i="38"/>
  <c r="S238" i="38"/>
  <c r="U238" i="38" s="1"/>
  <c r="Q238" i="38"/>
  <c r="P238" i="38"/>
  <c r="O238" i="38"/>
  <c r="N238" i="38"/>
  <c r="M238" i="38"/>
  <c r="L238" i="38"/>
  <c r="J238" i="38"/>
  <c r="I238" i="38"/>
  <c r="H238" i="38"/>
  <c r="G238" i="38"/>
  <c r="F238" i="38"/>
  <c r="T237" i="38"/>
  <c r="S237" i="38"/>
  <c r="U237" i="38" s="1"/>
  <c r="Q237" i="38"/>
  <c r="P237" i="38"/>
  <c r="O237" i="38"/>
  <c r="N237" i="38"/>
  <c r="M237" i="38"/>
  <c r="L237" i="38"/>
  <c r="J237" i="38"/>
  <c r="I237" i="38"/>
  <c r="H237" i="38"/>
  <c r="G237" i="38"/>
  <c r="F237" i="38"/>
  <c r="T236" i="38"/>
  <c r="S236" i="38"/>
  <c r="U236" i="38" s="1"/>
  <c r="Q236" i="38"/>
  <c r="P236" i="38"/>
  <c r="O236" i="38"/>
  <c r="N236" i="38"/>
  <c r="M236" i="38"/>
  <c r="L236" i="38"/>
  <c r="J236" i="38"/>
  <c r="I236" i="38"/>
  <c r="H236" i="38"/>
  <c r="G236" i="38"/>
  <c r="F236" i="38"/>
  <c r="T235" i="38"/>
  <c r="S235" i="38"/>
  <c r="U235" i="38" s="1"/>
  <c r="Q235" i="38"/>
  <c r="P235" i="38"/>
  <c r="O235" i="38"/>
  <c r="N235" i="38"/>
  <c r="M235" i="38"/>
  <c r="L235" i="38"/>
  <c r="J235" i="38"/>
  <c r="I235" i="38"/>
  <c r="H235" i="38"/>
  <c r="G235" i="38"/>
  <c r="F235" i="38"/>
  <c r="U234" i="38"/>
  <c r="T234" i="38"/>
  <c r="S234" i="38"/>
  <c r="Q234" i="38"/>
  <c r="P234" i="38"/>
  <c r="O234" i="38"/>
  <c r="N234" i="38"/>
  <c r="M234" i="38"/>
  <c r="L234" i="38"/>
  <c r="J234" i="38"/>
  <c r="I234" i="38"/>
  <c r="H234" i="38"/>
  <c r="G234" i="38"/>
  <c r="F234" i="38"/>
  <c r="T233" i="38"/>
  <c r="Q233" i="38"/>
  <c r="P233" i="38"/>
  <c r="O233" i="38"/>
  <c r="N233" i="38"/>
  <c r="M233" i="38"/>
  <c r="L233" i="38"/>
  <c r="J233" i="38"/>
  <c r="I233" i="38"/>
  <c r="H233" i="38"/>
  <c r="G233" i="38"/>
  <c r="F233" i="38"/>
  <c r="T232" i="38"/>
  <c r="S232" i="38"/>
  <c r="U232" i="38" s="1"/>
  <c r="Q232" i="38"/>
  <c r="P232" i="38"/>
  <c r="O232" i="38"/>
  <c r="N232" i="38"/>
  <c r="M232" i="38"/>
  <c r="L232" i="38"/>
  <c r="J232" i="38"/>
  <c r="I232" i="38"/>
  <c r="H232" i="38"/>
  <c r="G232" i="38"/>
  <c r="F232" i="38"/>
  <c r="T231" i="38"/>
  <c r="S231" i="38"/>
  <c r="U231" i="38" s="1"/>
  <c r="Q231" i="38"/>
  <c r="P231" i="38"/>
  <c r="O231" i="38"/>
  <c r="N231" i="38"/>
  <c r="M231" i="38"/>
  <c r="L231" i="38"/>
  <c r="J231" i="38"/>
  <c r="I231" i="38"/>
  <c r="H231" i="38"/>
  <c r="G231" i="38"/>
  <c r="F231" i="38"/>
  <c r="T230" i="38"/>
  <c r="S230" i="38"/>
  <c r="U230" i="38" s="1"/>
  <c r="Q230" i="38"/>
  <c r="P230" i="38"/>
  <c r="O230" i="38"/>
  <c r="N230" i="38"/>
  <c r="M230" i="38"/>
  <c r="L230" i="38"/>
  <c r="J230" i="38"/>
  <c r="I230" i="38"/>
  <c r="H230" i="38"/>
  <c r="G230" i="38"/>
  <c r="F230" i="38"/>
  <c r="T229" i="38"/>
  <c r="S229" i="38"/>
  <c r="U229" i="38" s="1"/>
  <c r="Q229" i="38"/>
  <c r="P229" i="38"/>
  <c r="O229" i="38"/>
  <c r="N229" i="38"/>
  <c r="M229" i="38"/>
  <c r="L229" i="38"/>
  <c r="J229" i="38"/>
  <c r="I229" i="38"/>
  <c r="H229" i="38"/>
  <c r="G229" i="38"/>
  <c r="F229" i="38"/>
  <c r="T228" i="38"/>
  <c r="S228" i="38"/>
  <c r="U228" i="38" s="1"/>
  <c r="Q228" i="38"/>
  <c r="P228" i="38"/>
  <c r="O228" i="38"/>
  <c r="N228" i="38"/>
  <c r="M228" i="38"/>
  <c r="L228" i="38"/>
  <c r="J228" i="38"/>
  <c r="I228" i="38"/>
  <c r="H228" i="38"/>
  <c r="G228" i="38"/>
  <c r="F228" i="38"/>
  <c r="T227" i="38"/>
  <c r="S227" i="38"/>
  <c r="U227" i="38" s="1"/>
  <c r="Q227" i="38"/>
  <c r="P227" i="38"/>
  <c r="O227" i="38"/>
  <c r="N227" i="38"/>
  <c r="M227" i="38"/>
  <c r="L227" i="38"/>
  <c r="J227" i="38"/>
  <c r="I227" i="38"/>
  <c r="H227" i="38"/>
  <c r="G227" i="38"/>
  <c r="F227" i="38"/>
  <c r="T226" i="38"/>
  <c r="S226" i="38"/>
  <c r="U226" i="38" s="1"/>
  <c r="Q226" i="38"/>
  <c r="P226" i="38"/>
  <c r="O226" i="38"/>
  <c r="N226" i="38"/>
  <c r="M226" i="38"/>
  <c r="L226" i="38"/>
  <c r="J226" i="38"/>
  <c r="I226" i="38"/>
  <c r="H226" i="38"/>
  <c r="G226" i="38"/>
  <c r="F226" i="38"/>
  <c r="T225" i="38"/>
  <c r="S225" i="38"/>
  <c r="U225" i="38" s="1"/>
  <c r="Q225" i="38"/>
  <c r="P225" i="38"/>
  <c r="O225" i="38"/>
  <c r="N225" i="38"/>
  <c r="M225" i="38"/>
  <c r="L225" i="38"/>
  <c r="J225" i="38"/>
  <c r="I225" i="38"/>
  <c r="H225" i="38"/>
  <c r="G225" i="38"/>
  <c r="F225" i="38"/>
  <c r="T224" i="38"/>
  <c r="Q224" i="38"/>
  <c r="P224" i="38"/>
  <c r="O224" i="38"/>
  <c r="N224" i="38"/>
  <c r="M224" i="38"/>
  <c r="L224" i="38"/>
  <c r="J224" i="38"/>
  <c r="I224" i="38"/>
  <c r="H224" i="38"/>
  <c r="G224" i="38"/>
  <c r="F224" i="38"/>
  <c r="T223" i="38"/>
  <c r="S223" i="38"/>
  <c r="U223" i="38" s="1"/>
  <c r="Q223" i="38"/>
  <c r="P223" i="38"/>
  <c r="O223" i="38"/>
  <c r="N223" i="38"/>
  <c r="M223" i="38"/>
  <c r="L223" i="38"/>
  <c r="J223" i="38"/>
  <c r="I223" i="38"/>
  <c r="H223" i="38"/>
  <c r="G223" i="38"/>
  <c r="F223" i="38"/>
  <c r="U222" i="38"/>
  <c r="T222" i="38"/>
  <c r="S222" i="38"/>
  <c r="Q222" i="38"/>
  <c r="P222" i="38"/>
  <c r="O222" i="38"/>
  <c r="N222" i="38"/>
  <c r="M222" i="38"/>
  <c r="L222" i="38"/>
  <c r="J222" i="38"/>
  <c r="I222" i="38"/>
  <c r="H222" i="38"/>
  <c r="G222" i="38"/>
  <c r="F222" i="38"/>
  <c r="T221" i="38"/>
  <c r="S221" i="38"/>
  <c r="U221" i="38" s="1"/>
  <c r="Q221" i="38"/>
  <c r="P221" i="38"/>
  <c r="O221" i="38"/>
  <c r="N221" i="38"/>
  <c r="M221" i="38"/>
  <c r="L221" i="38"/>
  <c r="J221" i="38"/>
  <c r="I221" i="38"/>
  <c r="H221" i="38"/>
  <c r="G221" i="38"/>
  <c r="F221" i="38"/>
  <c r="T220" i="38"/>
  <c r="S220" i="38"/>
  <c r="U220" i="38" s="1"/>
  <c r="Q220" i="38"/>
  <c r="P220" i="38"/>
  <c r="O220" i="38"/>
  <c r="N220" i="38"/>
  <c r="M220" i="38"/>
  <c r="L220" i="38"/>
  <c r="J220" i="38"/>
  <c r="I220" i="38"/>
  <c r="H220" i="38"/>
  <c r="G220" i="38"/>
  <c r="F220" i="38"/>
  <c r="U219" i="38"/>
  <c r="T219" i="38"/>
  <c r="S219" i="38"/>
  <c r="Q219" i="38"/>
  <c r="P219" i="38"/>
  <c r="O219" i="38"/>
  <c r="N219" i="38"/>
  <c r="M219" i="38"/>
  <c r="L219" i="38"/>
  <c r="J219" i="38"/>
  <c r="I219" i="38"/>
  <c r="H219" i="38"/>
  <c r="G219" i="38"/>
  <c r="F219" i="38"/>
  <c r="T218" i="38"/>
  <c r="Q218" i="38"/>
  <c r="P218" i="38"/>
  <c r="O218" i="38"/>
  <c r="N218" i="38"/>
  <c r="M218" i="38"/>
  <c r="L218" i="38"/>
  <c r="J218" i="38"/>
  <c r="I218" i="38"/>
  <c r="H218" i="38"/>
  <c r="G218" i="38"/>
  <c r="F218" i="38"/>
  <c r="T217" i="38"/>
  <c r="S217" i="38"/>
  <c r="U217" i="38" s="1"/>
  <c r="Q217" i="38"/>
  <c r="P217" i="38"/>
  <c r="O217" i="38"/>
  <c r="N217" i="38"/>
  <c r="M217" i="38"/>
  <c r="L217" i="38"/>
  <c r="J217" i="38"/>
  <c r="I217" i="38"/>
  <c r="H217" i="38"/>
  <c r="G217" i="38"/>
  <c r="F217" i="38"/>
  <c r="T216" i="38"/>
  <c r="S216" i="38"/>
  <c r="U216" i="38" s="1"/>
  <c r="Q216" i="38"/>
  <c r="P216" i="38"/>
  <c r="O216" i="38"/>
  <c r="N216" i="38"/>
  <c r="M216" i="38"/>
  <c r="L216" i="38"/>
  <c r="J216" i="38"/>
  <c r="I216" i="38"/>
  <c r="H216" i="38"/>
  <c r="G216" i="38"/>
  <c r="F216" i="38"/>
  <c r="T215" i="38"/>
  <c r="Q215" i="38"/>
  <c r="P215" i="38"/>
  <c r="O215" i="38"/>
  <c r="N215" i="38"/>
  <c r="M215" i="38"/>
  <c r="L215" i="38"/>
  <c r="J215" i="38"/>
  <c r="I215" i="38"/>
  <c r="H215" i="38"/>
  <c r="G215" i="38"/>
  <c r="F215" i="38"/>
  <c r="T214" i="38"/>
  <c r="S214" i="38"/>
  <c r="U214" i="38" s="1"/>
  <c r="Q214" i="38"/>
  <c r="P214" i="38"/>
  <c r="O214" i="38"/>
  <c r="N214" i="38"/>
  <c r="M214" i="38"/>
  <c r="L214" i="38"/>
  <c r="J214" i="38"/>
  <c r="I214" i="38"/>
  <c r="H214" i="38"/>
  <c r="G214" i="38"/>
  <c r="F214" i="38"/>
  <c r="T213" i="38"/>
  <c r="S213" i="38"/>
  <c r="U213" i="38" s="1"/>
  <c r="Q213" i="38"/>
  <c r="P213" i="38"/>
  <c r="O213" i="38"/>
  <c r="N213" i="38"/>
  <c r="M213" i="38"/>
  <c r="L213" i="38"/>
  <c r="J213" i="38"/>
  <c r="I213" i="38"/>
  <c r="H213" i="38"/>
  <c r="G213" i="38"/>
  <c r="F213" i="38"/>
  <c r="T212" i="38"/>
  <c r="S212" i="38"/>
  <c r="U212" i="38" s="1"/>
  <c r="Q212" i="38"/>
  <c r="P212" i="38"/>
  <c r="O212" i="38"/>
  <c r="N212" i="38"/>
  <c r="M212" i="38"/>
  <c r="L212" i="38"/>
  <c r="J212" i="38"/>
  <c r="I212" i="38"/>
  <c r="H212" i="38"/>
  <c r="G212" i="38"/>
  <c r="F212" i="38"/>
  <c r="T211" i="38"/>
  <c r="S211" i="38"/>
  <c r="O211" i="38"/>
  <c r="T210" i="38"/>
  <c r="S210" i="38"/>
  <c r="T209" i="38"/>
  <c r="S209" i="38"/>
  <c r="T208" i="38"/>
  <c r="S208" i="38"/>
  <c r="U208" i="38" s="1"/>
  <c r="T207" i="38"/>
  <c r="S207" i="38"/>
  <c r="U207" i="38" s="1"/>
  <c r="Q207" i="38"/>
  <c r="P207" i="38"/>
  <c r="O207" i="38"/>
  <c r="N207" i="38"/>
  <c r="M207" i="38"/>
  <c r="L207" i="38"/>
  <c r="J207" i="38"/>
  <c r="I207" i="38"/>
  <c r="H207" i="38"/>
  <c r="G207" i="38"/>
  <c r="F207" i="38"/>
  <c r="T206" i="38"/>
  <c r="Q206" i="38"/>
  <c r="P206" i="38"/>
  <c r="O206" i="38"/>
  <c r="N206" i="38"/>
  <c r="M206" i="38"/>
  <c r="L206" i="38"/>
  <c r="J206" i="38"/>
  <c r="I206" i="38"/>
  <c r="H206" i="38"/>
  <c r="G206" i="38"/>
  <c r="F206" i="38"/>
  <c r="T205" i="38"/>
  <c r="Q205" i="38"/>
  <c r="Q211" i="38" s="1"/>
  <c r="P205" i="38"/>
  <c r="P211" i="38" s="1"/>
  <c r="O205" i="38"/>
  <c r="O210" i="38" s="1"/>
  <c r="N205" i="38"/>
  <c r="N211" i="38" s="1"/>
  <c r="M205" i="38"/>
  <c r="L205" i="38"/>
  <c r="J205" i="38"/>
  <c r="I205" i="38"/>
  <c r="H205" i="38"/>
  <c r="G205" i="38"/>
  <c r="F205" i="38"/>
  <c r="T204" i="38"/>
  <c r="S204" i="38"/>
  <c r="U204" i="38" s="1"/>
  <c r="Q204" i="38"/>
  <c r="P204" i="38"/>
  <c r="O204" i="38"/>
  <c r="N204" i="38"/>
  <c r="M204" i="38"/>
  <c r="L204" i="38"/>
  <c r="J204" i="38"/>
  <c r="I204" i="38"/>
  <c r="H204" i="38"/>
  <c r="G204" i="38"/>
  <c r="F204" i="38"/>
  <c r="T203" i="38"/>
  <c r="S203" i="38"/>
  <c r="U203" i="38" s="1"/>
  <c r="Q203" i="38"/>
  <c r="P203" i="38"/>
  <c r="O203" i="38"/>
  <c r="N203" i="38"/>
  <c r="M203" i="38"/>
  <c r="L203" i="38"/>
  <c r="J203" i="38"/>
  <c r="I203" i="38"/>
  <c r="H203" i="38"/>
  <c r="G203" i="38"/>
  <c r="F203" i="38"/>
  <c r="T202" i="38"/>
  <c r="S202" i="38"/>
  <c r="Q202" i="38"/>
  <c r="P202" i="38"/>
  <c r="O202" i="38"/>
  <c r="N202" i="38"/>
  <c r="M202" i="38"/>
  <c r="L202" i="38"/>
  <c r="J202" i="38"/>
  <c r="I202" i="38"/>
  <c r="H202" i="38"/>
  <c r="G202" i="38"/>
  <c r="F202" i="38"/>
  <c r="T201" i="38"/>
  <c r="S201" i="38"/>
  <c r="U201" i="38" s="1"/>
  <c r="Q201" i="38"/>
  <c r="P201" i="38"/>
  <c r="O201" i="38"/>
  <c r="N201" i="38"/>
  <c r="M201" i="38"/>
  <c r="L201" i="38"/>
  <c r="J201" i="38"/>
  <c r="I201" i="38"/>
  <c r="H201" i="38"/>
  <c r="G201" i="38"/>
  <c r="F201" i="38"/>
  <c r="T200" i="38"/>
  <c r="S200" i="38"/>
  <c r="U200" i="38" s="1"/>
  <c r="Q200" i="38"/>
  <c r="P200" i="38"/>
  <c r="O200" i="38"/>
  <c r="N200" i="38"/>
  <c r="M200" i="38"/>
  <c r="L200" i="38"/>
  <c r="J200" i="38"/>
  <c r="I200" i="38"/>
  <c r="H200" i="38"/>
  <c r="G200" i="38"/>
  <c r="F200" i="38"/>
  <c r="T199" i="38"/>
  <c r="S199" i="38"/>
  <c r="U199" i="38" s="1"/>
  <c r="Q199" i="38"/>
  <c r="P199" i="38"/>
  <c r="O199" i="38"/>
  <c r="N199" i="38"/>
  <c r="M199" i="38"/>
  <c r="L199" i="38"/>
  <c r="J199" i="38"/>
  <c r="I199" i="38"/>
  <c r="H199" i="38"/>
  <c r="G199" i="38"/>
  <c r="F199" i="38"/>
  <c r="U198" i="38"/>
  <c r="T198" i="38"/>
  <c r="S198" i="38"/>
  <c r="Q198" i="38"/>
  <c r="P198" i="38"/>
  <c r="O198" i="38"/>
  <c r="N198" i="38"/>
  <c r="M198" i="38"/>
  <c r="L198" i="38"/>
  <c r="J198" i="38"/>
  <c r="I198" i="38"/>
  <c r="H198" i="38"/>
  <c r="G198" i="38"/>
  <c r="F198" i="38"/>
  <c r="T197" i="38"/>
  <c r="S197" i="38"/>
  <c r="U197" i="38" s="1"/>
  <c r="Q197" i="38"/>
  <c r="P197" i="38"/>
  <c r="O197" i="38"/>
  <c r="N197" i="38"/>
  <c r="M197" i="38"/>
  <c r="L197" i="38"/>
  <c r="J197" i="38"/>
  <c r="I197" i="38"/>
  <c r="H197" i="38"/>
  <c r="G197" i="38"/>
  <c r="F197" i="38"/>
  <c r="T196" i="38"/>
  <c r="S196" i="38"/>
  <c r="Q196" i="38"/>
  <c r="P196" i="38"/>
  <c r="O196" i="38"/>
  <c r="N196" i="38"/>
  <c r="M196" i="38"/>
  <c r="L196" i="38"/>
  <c r="J196" i="38"/>
  <c r="I196" i="38"/>
  <c r="H196" i="38"/>
  <c r="G196" i="38"/>
  <c r="F196" i="38"/>
  <c r="T195" i="38"/>
  <c r="S195" i="38"/>
  <c r="U195" i="38" s="1"/>
  <c r="Q195" i="38"/>
  <c r="P195" i="38"/>
  <c r="O195" i="38"/>
  <c r="N195" i="38"/>
  <c r="M195" i="38"/>
  <c r="L195" i="38"/>
  <c r="J195" i="38"/>
  <c r="I195" i="38"/>
  <c r="H195" i="38"/>
  <c r="G195" i="38"/>
  <c r="F195" i="38"/>
  <c r="T194" i="38"/>
  <c r="S194" i="38"/>
  <c r="U194" i="38" s="1"/>
  <c r="Q194" i="38"/>
  <c r="P194" i="38"/>
  <c r="O194" i="38"/>
  <c r="N194" i="38"/>
  <c r="M194" i="38"/>
  <c r="L194" i="38"/>
  <c r="J194" i="38"/>
  <c r="I194" i="38"/>
  <c r="H194" i="38"/>
  <c r="G194" i="38"/>
  <c r="F194" i="38"/>
  <c r="T193" i="38"/>
  <c r="S193" i="38"/>
  <c r="Q193" i="38"/>
  <c r="P193" i="38"/>
  <c r="O193" i="38"/>
  <c r="N193" i="38"/>
  <c r="M193" i="38"/>
  <c r="L193" i="38"/>
  <c r="J193" i="38"/>
  <c r="I193" i="38"/>
  <c r="H193" i="38"/>
  <c r="G193" i="38"/>
  <c r="F193" i="38"/>
  <c r="T192" i="38"/>
  <c r="S192" i="38"/>
  <c r="U192" i="38" s="1"/>
  <c r="Q192" i="38"/>
  <c r="P192" i="38"/>
  <c r="O192" i="38"/>
  <c r="N192" i="38"/>
  <c r="M192" i="38"/>
  <c r="L192" i="38"/>
  <c r="J192" i="38"/>
  <c r="I192" i="38"/>
  <c r="H192" i="38"/>
  <c r="G192" i="38"/>
  <c r="F192" i="38"/>
  <c r="T191" i="38"/>
  <c r="S191" i="38"/>
  <c r="U191" i="38" s="1"/>
  <c r="Q191" i="38"/>
  <c r="P191" i="38"/>
  <c r="O191" i="38"/>
  <c r="N191" i="38"/>
  <c r="M191" i="38"/>
  <c r="L191" i="38"/>
  <c r="J191" i="38"/>
  <c r="I191" i="38"/>
  <c r="H191" i="38"/>
  <c r="G191" i="38"/>
  <c r="F191" i="38"/>
  <c r="T190" i="38"/>
  <c r="S190" i="38"/>
  <c r="U190" i="38" s="1"/>
  <c r="Q190" i="38"/>
  <c r="P190" i="38"/>
  <c r="O190" i="38"/>
  <c r="N190" i="38"/>
  <c r="M190" i="38"/>
  <c r="L190" i="38"/>
  <c r="J190" i="38"/>
  <c r="I190" i="38"/>
  <c r="H190" i="38"/>
  <c r="G190" i="38"/>
  <c r="F190" i="38"/>
  <c r="T189" i="38"/>
  <c r="S189" i="38"/>
  <c r="U189" i="38" s="1"/>
  <c r="Q189" i="38"/>
  <c r="P189" i="38"/>
  <c r="O189" i="38"/>
  <c r="N189" i="38"/>
  <c r="M189" i="38"/>
  <c r="L189" i="38"/>
  <c r="J189" i="38"/>
  <c r="I189" i="38"/>
  <c r="H189" i="38"/>
  <c r="G189" i="38"/>
  <c r="F189" i="38"/>
  <c r="T188" i="38"/>
  <c r="S188" i="38"/>
  <c r="U188" i="38" s="1"/>
  <c r="Q188" i="38"/>
  <c r="P188" i="38"/>
  <c r="O188" i="38"/>
  <c r="N188" i="38"/>
  <c r="M188" i="38"/>
  <c r="L188" i="38"/>
  <c r="J188" i="38"/>
  <c r="I188" i="38"/>
  <c r="H188" i="38"/>
  <c r="G188" i="38"/>
  <c r="F188" i="38"/>
  <c r="T187" i="38"/>
  <c r="Q187" i="38"/>
  <c r="P187" i="38"/>
  <c r="O187" i="38"/>
  <c r="N187" i="38"/>
  <c r="M187" i="38"/>
  <c r="L187" i="38"/>
  <c r="J187" i="38"/>
  <c r="I187" i="38"/>
  <c r="H187" i="38"/>
  <c r="G187" i="38"/>
  <c r="F187" i="38"/>
  <c r="U186" i="38"/>
  <c r="T186" i="38"/>
  <c r="S186" i="38"/>
  <c r="Q186" i="38"/>
  <c r="P186" i="38"/>
  <c r="O186" i="38"/>
  <c r="N186" i="38"/>
  <c r="M186" i="38"/>
  <c r="L186" i="38"/>
  <c r="J186" i="38"/>
  <c r="I186" i="38"/>
  <c r="H186" i="38"/>
  <c r="G186" i="38"/>
  <c r="F186" i="38"/>
  <c r="T185" i="38"/>
  <c r="S185" i="38"/>
  <c r="U185" i="38" s="1"/>
  <c r="Q185" i="38"/>
  <c r="P185" i="38"/>
  <c r="O185" i="38"/>
  <c r="N185" i="38"/>
  <c r="M185" i="38"/>
  <c r="L185" i="38"/>
  <c r="J185" i="38"/>
  <c r="I185" i="38"/>
  <c r="H185" i="38"/>
  <c r="G185" i="38"/>
  <c r="F185" i="38"/>
  <c r="T184" i="38"/>
  <c r="S184" i="38"/>
  <c r="U184" i="38" s="1"/>
  <c r="Q184" i="38"/>
  <c r="P184" i="38"/>
  <c r="O184" i="38"/>
  <c r="N184" i="38"/>
  <c r="M184" i="38"/>
  <c r="L184" i="38"/>
  <c r="J184" i="38"/>
  <c r="I184" i="38"/>
  <c r="H184" i="38"/>
  <c r="G184" i="38"/>
  <c r="F184" i="38"/>
  <c r="U183" i="38"/>
  <c r="T183" i="38"/>
  <c r="S183" i="38"/>
  <c r="Q183" i="38"/>
  <c r="P183" i="38"/>
  <c r="O183" i="38"/>
  <c r="N183" i="38"/>
  <c r="M183" i="38"/>
  <c r="L183" i="38"/>
  <c r="J183" i="38"/>
  <c r="I183" i="38"/>
  <c r="H183" i="38"/>
  <c r="G183" i="38"/>
  <c r="F183" i="38"/>
  <c r="T182" i="38"/>
  <c r="S182" i="38"/>
  <c r="U182" i="38" s="1"/>
  <c r="Q182" i="38"/>
  <c r="P182" i="38"/>
  <c r="O182" i="38"/>
  <c r="N182" i="38"/>
  <c r="M182" i="38"/>
  <c r="L182" i="38"/>
  <c r="J182" i="38"/>
  <c r="I182" i="38"/>
  <c r="H182" i="38"/>
  <c r="G182" i="38"/>
  <c r="F182" i="38"/>
  <c r="T181" i="38"/>
  <c r="Q181" i="38"/>
  <c r="P181" i="38"/>
  <c r="O181" i="38"/>
  <c r="N181" i="38"/>
  <c r="M181" i="38"/>
  <c r="L181" i="38"/>
  <c r="J181" i="38"/>
  <c r="I181" i="38"/>
  <c r="H181" i="38"/>
  <c r="G181" i="38"/>
  <c r="F181" i="38"/>
  <c r="T180" i="38"/>
  <c r="S180" i="38"/>
  <c r="U180" i="38" s="1"/>
  <c r="Q180" i="38"/>
  <c r="P180" i="38"/>
  <c r="O180" i="38"/>
  <c r="N180" i="38"/>
  <c r="M180" i="38"/>
  <c r="L180" i="38"/>
  <c r="J180" i="38"/>
  <c r="I180" i="38"/>
  <c r="H180" i="38"/>
  <c r="G180" i="38"/>
  <c r="F180" i="38"/>
  <c r="T179" i="38"/>
  <c r="S179" i="38"/>
  <c r="U179" i="38" s="1"/>
  <c r="Q179" i="38"/>
  <c r="P179" i="38"/>
  <c r="O179" i="38"/>
  <c r="N179" i="38"/>
  <c r="M179" i="38"/>
  <c r="L179" i="38"/>
  <c r="J179" i="38"/>
  <c r="I179" i="38"/>
  <c r="H179" i="38"/>
  <c r="G179" i="38"/>
  <c r="F179" i="38"/>
  <c r="T178" i="38"/>
  <c r="Q178" i="38"/>
  <c r="P178" i="38"/>
  <c r="O178" i="38"/>
  <c r="N178" i="38"/>
  <c r="M178" i="38"/>
  <c r="L178" i="38"/>
  <c r="J178" i="38"/>
  <c r="I178" i="38"/>
  <c r="H178" i="38"/>
  <c r="G178" i="38"/>
  <c r="F178" i="38"/>
  <c r="T177" i="38"/>
  <c r="S177" i="38"/>
  <c r="U177" i="38" s="1"/>
  <c r="Q177" i="38"/>
  <c r="P177" i="38"/>
  <c r="O177" i="38"/>
  <c r="N177" i="38"/>
  <c r="M177" i="38"/>
  <c r="L177" i="38"/>
  <c r="J177" i="38"/>
  <c r="I177" i="38"/>
  <c r="H177" i="38"/>
  <c r="G177" i="38"/>
  <c r="F177" i="38"/>
  <c r="T176" i="38"/>
  <c r="S176" i="38"/>
  <c r="U176" i="38" s="1"/>
  <c r="Q176" i="38"/>
  <c r="P176" i="38"/>
  <c r="O176" i="38"/>
  <c r="N176" i="38"/>
  <c r="M176" i="38"/>
  <c r="L176" i="38"/>
  <c r="J176" i="38"/>
  <c r="I176" i="38"/>
  <c r="H176" i="38"/>
  <c r="G176" i="38"/>
  <c r="F176" i="38"/>
  <c r="T175" i="38"/>
  <c r="S175" i="38"/>
  <c r="U175" i="38" s="1"/>
  <c r="Q175" i="38"/>
  <c r="P175" i="38"/>
  <c r="O175" i="38"/>
  <c r="N175" i="38"/>
  <c r="M175" i="38"/>
  <c r="L175" i="38"/>
  <c r="J175" i="38"/>
  <c r="I175" i="38"/>
  <c r="H175" i="38"/>
  <c r="G175" i="38"/>
  <c r="F175" i="38"/>
  <c r="T174" i="38"/>
  <c r="S174" i="38"/>
  <c r="U174" i="38" s="1"/>
  <c r="Q174" i="38"/>
  <c r="P174" i="38"/>
  <c r="O174" i="38"/>
  <c r="N174" i="38"/>
  <c r="M174" i="38"/>
  <c r="L174" i="38"/>
  <c r="J174" i="38"/>
  <c r="I174" i="38"/>
  <c r="H174" i="38"/>
  <c r="G174" i="38"/>
  <c r="F174" i="38"/>
  <c r="T173" i="38"/>
  <c r="S173" i="38"/>
  <c r="U173" i="38" s="1"/>
  <c r="Q173" i="38"/>
  <c r="P173" i="38"/>
  <c r="O173" i="38"/>
  <c r="N173" i="38"/>
  <c r="M173" i="38"/>
  <c r="L173" i="38"/>
  <c r="J173" i="38"/>
  <c r="I173" i="38"/>
  <c r="H173" i="38"/>
  <c r="G173" i="38"/>
  <c r="F173" i="38"/>
  <c r="E173" i="38"/>
  <c r="T172" i="38"/>
  <c r="Q172" i="38"/>
  <c r="P172" i="38"/>
  <c r="O172" i="38"/>
  <c r="N172" i="38"/>
  <c r="M172" i="38"/>
  <c r="L172" i="38"/>
  <c r="J172" i="38"/>
  <c r="I172" i="38"/>
  <c r="H172" i="38"/>
  <c r="G172" i="38"/>
  <c r="F172" i="38"/>
  <c r="T171" i="38"/>
  <c r="S171" i="38"/>
  <c r="U171" i="38" s="1"/>
  <c r="Q171" i="38"/>
  <c r="P171" i="38"/>
  <c r="O171" i="38"/>
  <c r="N171" i="38"/>
  <c r="M171" i="38"/>
  <c r="L171" i="38"/>
  <c r="J171" i="38"/>
  <c r="I171" i="38"/>
  <c r="H171" i="38"/>
  <c r="G171" i="38"/>
  <c r="F171" i="38"/>
  <c r="T170" i="38"/>
  <c r="S170" i="38"/>
  <c r="U170" i="38" s="1"/>
  <c r="Q170" i="38"/>
  <c r="P170" i="38"/>
  <c r="O170" i="38"/>
  <c r="N170" i="38"/>
  <c r="M170" i="38"/>
  <c r="L170" i="38"/>
  <c r="J170" i="38"/>
  <c r="I170" i="38"/>
  <c r="H170" i="38"/>
  <c r="G170" i="38"/>
  <c r="F170" i="38"/>
  <c r="T169" i="38"/>
  <c r="S169" i="38"/>
  <c r="U169" i="38" s="1"/>
  <c r="Q169" i="38"/>
  <c r="P169" i="38"/>
  <c r="O169" i="38"/>
  <c r="N169" i="38"/>
  <c r="M169" i="38"/>
  <c r="L169" i="38"/>
  <c r="J169" i="38"/>
  <c r="I169" i="38"/>
  <c r="H169" i="38"/>
  <c r="G169" i="38"/>
  <c r="F169" i="38"/>
  <c r="T168" i="38"/>
  <c r="S168" i="38"/>
  <c r="U168" i="38" s="1"/>
  <c r="Q168" i="38"/>
  <c r="P168" i="38"/>
  <c r="O168" i="38"/>
  <c r="N168" i="38"/>
  <c r="M168" i="38"/>
  <c r="L168" i="38"/>
  <c r="J168" i="38"/>
  <c r="I168" i="38"/>
  <c r="H168" i="38"/>
  <c r="G168" i="38"/>
  <c r="F168" i="38"/>
  <c r="T167" i="38"/>
  <c r="S167" i="38"/>
  <c r="U167" i="38" s="1"/>
  <c r="Q167" i="38"/>
  <c r="P167" i="38"/>
  <c r="O167" i="38"/>
  <c r="N167" i="38"/>
  <c r="M167" i="38"/>
  <c r="L167" i="38"/>
  <c r="J167" i="38"/>
  <c r="I167" i="38"/>
  <c r="H167" i="38"/>
  <c r="G167" i="38"/>
  <c r="F167" i="38"/>
  <c r="T166" i="38"/>
  <c r="Q166" i="38"/>
  <c r="P166" i="38"/>
  <c r="O166" i="38"/>
  <c r="N166" i="38"/>
  <c r="M166" i="38"/>
  <c r="L166" i="38"/>
  <c r="J166" i="38"/>
  <c r="I166" i="38"/>
  <c r="H166" i="38"/>
  <c r="G166" i="38"/>
  <c r="F166" i="38"/>
  <c r="T165" i="38"/>
  <c r="S165" i="38"/>
  <c r="U165" i="38" s="1"/>
  <c r="Q165" i="38"/>
  <c r="P165" i="38"/>
  <c r="O165" i="38"/>
  <c r="N165" i="38"/>
  <c r="M165" i="38"/>
  <c r="L165" i="38"/>
  <c r="J165" i="38"/>
  <c r="I165" i="38"/>
  <c r="H165" i="38"/>
  <c r="G165" i="38"/>
  <c r="F165" i="38"/>
  <c r="T164" i="38"/>
  <c r="S164" i="38"/>
  <c r="U164" i="38" s="1"/>
  <c r="Q164" i="38"/>
  <c r="P164" i="38"/>
  <c r="O164" i="38"/>
  <c r="N164" i="38"/>
  <c r="M164" i="38"/>
  <c r="L164" i="38"/>
  <c r="J164" i="38"/>
  <c r="I164" i="38"/>
  <c r="H164" i="38"/>
  <c r="G164" i="38"/>
  <c r="F164" i="38"/>
  <c r="T163" i="38"/>
  <c r="Q163" i="38"/>
  <c r="P163" i="38"/>
  <c r="O163" i="38"/>
  <c r="N163" i="38"/>
  <c r="M163" i="38"/>
  <c r="L163" i="38"/>
  <c r="J163" i="38"/>
  <c r="I163" i="38"/>
  <c r="H163" i="38"/>
  <c r="G163" i="38"/>
  <c r="F163" i="38"/>
  <c r="T162" i="38"/>
  <c r="S162" i="38"/>
  <c r="U162" i="38" s="1"/>
  <c r="Q162" i="38"/>
  <c r="P162" i="38"/>
  <c r="O162" i="38"/>
  <c r="N162" i="38"/>
  <c r="M162" i="38"/>
  <c r="L162" i="38"/>
  <c r="J162" i="38"/>
  <c r="I162" i="38"/>
  <c r="H162" i="38"/>
  <c r="G162" i="38"/>
  <c r="F162" i="38"/>
  <c r="T161" i="38"/>
  <c r="S161" i="38"/>
  <c r="U161" i="38" s="1"/>
  <c r="Q161" i="38"/>
  <c r="P161" i="38"/>
  <c r="O161" i="38"/>
  <c r="N161" i="38"/>
  <c r="M161" i="38"/>
  <c r="L161" i="38"/>
  <c r="J161" i="38"/>
  <c r="I161" i="38"/>
  <c r="H161" i="38"/>
  <c r="G161" i="38"/>
  <c r="F161" i="38"/>
  <c r="T160" i="38"/>
  <c r="S160" i="38"/>
  <c r="U160" i="38" s="1"/>
  <c r="Q160" i="38"/>
  <c r="P160" i="38"/>
  <c r="O160" i="38"/>
  <c r="N160" i="38"/>
  <c r="M160" i="38"/>
  <c r="L160" i="38"/>
  <c r="J160" i="38"/>
  <c r="I160" i="38"/>
  <c r="H160" i="38"/>
  <c r="G160" i="38"/>
  <c r="F160" i="38"/>
  <c r="T159" i="38"/>
  <c r="S159" i="38"/>
  <c r="T158" i="38"/>
  <c r="S158" i="38"/>
  <c r="T157" i="38"/>
  <c r="S157" i="38"/>
  <c r="T156" i="38"/>
  <c r="S156" i="38"/>
  <c r="U156" i="38" s="1"/>
  <c r="T155" i="38"/>
  <c r="S155" i="38"/>
  <c r="U155" i="38" s="1"/>
  <c r="Q155" i="38"/>
  <c r="P155" i="38"/>
  <c r="O155" i="38"/>
  <c r="N155" i="38"/>
  <c r="M155" i="38"/>
  <c r="L155" i="38"/>
  <c r="J155" i="38"/>
  <c r="I155" i="38"/>
  <c r="H155" i="38"/>
  <c r="G155" i="38"/>
  <c r="F155" i="38"/>
  <c r="T154" i="38"/>
  <c r="S154" i="38"/>
  <c r="Q154" i="38"/>
  <c r="P154" i="38"/>
  <c r="O154" i="38"/>
  <c r="N154" i="38"/>
  <c r="M154" i="38"/>
  <c r="L154" i="38"/>
  <c r="J154" i="38"/>
  <c r="I154" i="38"/>
  <c r="H154" i="38"/>
  <c r="G154" i="38"/>
  <c r="G156" i="38" s="1"/>
  <c r="F154" i="38"/>
  <c r="T153" i="38"/>
  <c r="Q153" i="38"/>
  <c r="Q159" i="38" s="1"/>
  <c r="P153" i="38"/>
  <c r="P159" i="38" s="1"/>
  <c r="O153" i="38"/>
  <c r="N153" i="38"/>
  <c r="N159" i="38" s="1"/>
  <c r="M153" i="38"/>
  <c r="M159" i="38" s="1"/>
  <c r="L153" i="38"/>
  <c r="L159" i="38" s="1"/>
  <c r="J153" i="38"/>
  <c r="I153" i="38"/>
  <c r="H153" i="38"/>
  <c r="G153" i="38"/>
  <c r="G158" i="38" s="1"/>
  <c r="F153" i="38"/>
  <c r="T152" i="38"/>
  <c r="S152" i="38"/>
  <c r="U152" i="38" s="1"/>
  <c r="Q152" i="38"/>
  <c r="P152" i="38"/>
  <c r="O152" i="38"/>
  <c r="N152" i="38"/>
  <c r="M152" i="38"/>
  <c r="L152" i="38"/>
  <c r="J152" i="38"/>
  <c r="I152" i="38"/>
  <c r="H152" i="38"/>
  <c r="G152" i="38"/>
  <c r="F152" i="38"/>
  <c r="T151" i="38"/>
  <c r="S151" i="38"/>
  <c r="U151" i="38" s="1"/>
  <c r="Q151" i="38"/>
  <c r="P151" i="38"/>
  <c r="O151" i="38"/>
  <c r="N151" i="38"/>
  <c r="M151" i="38"/>
  <c r="L151" i="38"/>
  <c r="J151" i="38"/>
  <c r="I151" i="38"/>
  <c r="H151" i="38"/>
  <c r="G151" i="38"/>
  <c r="F151" i="38"/>
  <c r="T150" i="38"/>
  <c r="Q150" i="38"/>
  <c r="P150" i="38"/>
  <c r="O150" i="38"/>
  <c r="N150" i="38"/>
  <c r="M150" i="38"/>
  <c r="L150" i="38"/>
  <c r="J150" i="38"/>
  <c r="I150" i="38"/>
  <c r="H150" i="38"/>
  <c r="G150" i="38"/>
  <c r="F150" i="38"/>
  <c r="T149" i="38"/>
  <c r="S149" i="38"/>
  <c r="U149" i="38" s="1"/>
  <c r="Q149" i="38"/>
  <c r="P149" i="38"/>
  <c r="O149" i="38"/>
  <c r="N149" i="38"/>
  <c r="M149" i="38"/>
  <c r="L149" i="38"/>
  <c r="J149" i="38"/>
  <c r="I149" i="38"/>
  <c r="H149" i="38"/>
  <c r="G149" i="38"/>
  <c r="F149" i="38"/>
  <c r="T148" i="38"/>
  <c r="S148" i="38"/>
  <c r="U148" i="38" s="1"/>
  <c r="Q148" i="38"/>
  <c r="P148" i="38"/>
  <c r="O148" i="38"/>
  <c r="N148" i="38"/>
  <c r="M148" i="38"/>
  <c r="L148" i="38"/>
  <c r="J148" i="38"/>
  <c r="I148" i="38"/>
  <c r="H148" i="38"/>
  <c r="G148" i="38"/>
  <c r="F148" i="38"/>
  <c r="T147" i="38"/>
  <c r="S147" i="38"/>
  <c r="U147" i="38" s="1"/>
  <c r="Q147" i="38"/>
  <c r="P147" i="38"/>
  <c r="O147" i="38"/>
  <c r="N147" i="38"/>
  <c r="M147" i="38"/>
  <c r="L147" i="38"/>
  <c r="J147" i="38"/>
  <c r="I147" i="38"/>
  <c r="H147" i="38"/>
  <c r="G147" i="38"/>
  <c r="F147" i="38"/>
  <c r="T146" i="38"/>
  <c r="S146" i="38"/>
  <c r="U146" i="38" s="1"/>
  <c r="Q146" i="38"/>
  <c r="P146" i="38"/>
  <c r="O146" i="38"/>
  <c r="N146" i="38"/>
  <c r="M146" i="38"/>
  <c r="L146" i="38"/>
  <c r="J146" i="38"/>
  <c r="I146" i="38"/>
  <c r="H146" i="38"/>
  <c r="G146" i="38"/>
  <c r="F146" i="38"/>
  <c r="T145" i="38"/>
  <c r="S145" i="38"/>
  <c r="U145" i="38" s="1"/>
  <c r="Q145" i="38"/>
  <c r="P145" i="38"/>
  <c r="O145" i="38"/>
  <c r="N145" i="38"/>
  <c r="M145" i="38"/>
  <c r="L145" i="38"/>
  <c r="J145" i="38"/>
  <c r="I145" i="38"/>
  <c r="H145" i="38"/>
  <c r="G145" i="38"/>
  <c r="F145" i="38"/>
  <c r="T144" i="38"/>
  <c r="S144" i="38"/>
  <c r="Q144" i="38"/>
  <c r="P144" i="38"/>
  <c r="O144" i="38"/>
  <c r="N144" i="38"/>
  <c r="M144" i="38"/>
  <c r="L144" i="38"/>
  <c r="J144" i="38"/>
  <c r="I144" i="38"/>
  <c r="H144" i="38"/>
  <c r="G144" i="38"/>
  <c r="F144" i="38"/>
  <c r="T143" i="38"/>
  <c r="S143" i="38"/>
  <c r="U143" i="38" s="1"/>
  <c r="Q143" i="38"/>
  <c r="P143" i="38"/>
  <c r="O143" i="38"/>
  <c r="N143" i="38"/>
  <c r="M143" i="38"/>
  <c r="L143" i="38"/>
  <c r="J143" i="38"/>
  <c r="I143" i="38"/>
  <c r="H143" i="38"/>
  <c r="G143" i="38"/>
  <c r="F143" i="38"/>
  <c r="T142" i="38"/>
  <c r="S142" i="38"/>
  <c r="U142" i="38" s="1"/>
  <c r="Q142" i="38"/>
  <c r="P142" i="38"/>
  <c r="O142" i="38"/>
  <c r="N142" i="38"/>
  <c r="M142" i="38"/>
  <c r="L142" i="38"/>
  <c r="J142" i="38"/>
  <c r="I142" i="38"/>
  <c r="H142" i="38"/>
  <c r="G142" i="38"/>
  <c r="F142" i="38"/>
  <c r="T141" i="38"/>
  <c r="S141" i="38"/>
  <c r="U141" i="38" s="1"/>
  <c r="Q141" i="38"/>
  <c r="P141" i="38"/>
  <c r="O141" i="38"/>
  <c r="N141" i="38"/>
  <c r="M141" i="38"/>
  <c r="L141" i="38"/>
  <c r="J141" i="38"/>
  <c r="I141" i="38"/>
  <c r="H141" i="38"/>
  <c r="G141" i="38"/>
  <c r="F141" i="38"/>
  <c r="T140" i="38"/>
  <c r="S140" i="38"/>
  <c r="U140" i="38" s="1"/>
  <c r="Q140" i="38"/>
  <c r="P140" i="38"/>
  <c r="O140" i="38"/>
  <c r="N140" i="38"/>
  <c r="M140" i="38"/>
  <c r="L140" i="38"/>
  <c r="J140" i="38"/>
  <c r="I140" i="38"/>
  <c r="H140" i="38"/>
  <c r="G140" i="38"/>
  <c r="F140" i="38"/>
  <c r="T139" i="38"/>
  <c r="S139" i="38"/>
  <c r="U139" i="38" s="1"/>
  <c r="Q139" i="38"/>
  <c r="P139" i="38"/>
  <c r="O139" i="38"/>
  <c r="N139" i="38"/>
  <c r="M139" i="38"/>
  <c r="L139" i="38"/>
  <c r="J139" i="38"/>
  <c r="I139" i="38"/>
  <c r="H139" i="38"/>
  <c r="G139" i="38"/>
  <c r="F139" i="38"/>
  <c r="T138" i="38"/>
  <c r="S138" i="38"/>
  <c r="U138" i="38" s="1"/>
  <c r="Q138" i="38"/>
  <c r="P138" i="38"/>
  <c r="O138" i="38"/>
  <c r="N138" i="38"/>
  <c r="M138" i="38"/>
  <c r="L138" i="38"/>
  <c r="J138" i="38"/>
  <c r="I138" i="38"/>
  <c r="H138" i="38"/>
  <c r="G138" i="38"/>
  <c r="F138" i="38"/>
  <c r="T137" i="38"/>
  <c r="S137" i="38"/>
  <c r="U137" i="38" s="1"/>
  <c r="Q137" i="38"/>
  <c r="P137" i="38"/>
  <c r="O137" i="38"/>
  <c r="N137" i="38"/>
  <c r="M137" i="38"/>
  <c r="L137" i="38"/>
  <c r="J137" i="38"/>
  <c r="I137" i="38"/>
  <c r="H137" i="38"/>
  <c r="G137" i="38"/>
  <c r="F137" i="38"/>
  <c r="T136" i="38"/>
  <c r="S136" i="38"/>
  <c r="U136" i="38" s="1"/>
  <c r="Q136" i="38"/>
  <c r="P136" i="38"/>
  <c r="O136" i="38"/>
  <c r="N136" i="38"/>
  <c r="M136" i="38"/>
  <c r="L136" i="38"/>
  <c r="J136" i="38"/>
  <c r="I136" i="38"/>
  <c r="H136" i="38"/>
  <c r="G136" i="38"/>
  <c r="F136" i="38"/>
  <c r="T135" i="38"/>
  <c r="Q135" i="38"/>
  <c r="P135" i="38"/>
  <c r="O135" i="38"/>
  <c r="N135" i="38"/>
  <c r="M135" i="38"/>
  <c r="L135" i="38"/>
  <c r="J135" i="38"/>
  <c r="I135" i="38"/>
  <c r="H135" i="38"/>
  <c r="G135" i="38"/>
  <c r="F135" i="38"/>
  <c r="T134" i="38"/>
  <c r="S134" i="38"/>
  <c r="U134" i="38" s="1"/>
  <c r="Q134" i="38"/>
  <c r="P134" i="38"/>
  <c r="O134" i="38"/>
  <c r="N134" i="38"/>
  <c r="M134" i="38"/>
  <c r="L134" i="38"/>
  <c r="J134" i="38"/>
  <c r="I134" i="38"/>
  <c r="H134" i="38"/>
  <c r="G134" i="38"/>
  <c r="F134" i="38"/>
  <c r="T133" i="38"/>
  <c r="S133" i="38"/>
  <c r="U133" i="38" s="1"/>
  <c r="Q133" i="38"/>
  <c r="P133" i="38"/>
  <c r="O133" i="38"/>
  <c r="N133" i="38"/>
  <c r="M133" i="38"/>
  <c r="L133" i="38"/>
  <c r="J133" i="38"/>
  <c r="I133" i="38"/>
  <c r="H133" i="38"/>
  <c r="G133" i="38"/>
  <c r="F133" i="38"/>
  <c r="T132" i="38"/>
  <c r="S132" i="38"/>
  <c r="U132" i="38" s="1"/>
  <c r="Q132" i="38"/>
  <c r="P132" i="38"/>
  <c r="O132" i="38"/>
  <c r="N132" i="38"/>
  <c r="M132" i="38"/>
  <c r="L132" i="38"/>
  <c r="J132" i="38"/>
  <c r="I132" i="38"/>
  <c r="H132" i="38"/>
  <c r="G132" i="38"/>
  <c r="F132" i="38"/>
  <c r="T131" i="38"/>
  <c r="S131" i="38"/>
  <c r="U131" i="38" s="1"/>
  <c r="Q131" i="38"/>
  <c r="P131" i="38"/>
  <c r="O131" i="38"/>
  <c r="N131" i="38"/>
  <c r="M131" i="38"/>
  <c r="L131" i="38"/>
  <c r="J131" i="38"/>
  <c r="I131" i="38"/>
  <c r="H131" i="38"/>
  <c r="G131" i="38"/>
  <c r="F131" i="38"/>
  <c r="T130" i="38"/>
  <c r="S130" i="38"/>
  <c r="U130" i="38" s="1"/>
  <c r="Q130" i="38"/>
  <c r="P130" i="38"/>
  <c r="O130" i="38"/>
  <c r="N130" i="38"/>
  <c r="M130" i="38"/>
  <c r="L130" i="38"/>
  <c r="J130" i="38"/>
  <c r="I130" i="38"/>
  <c r="H130" i="38"/>
  <c r="G130" i="38"/>
  <c r="F130" i="38"/>
  <c r="T129" i="38"/>
  <c r="Q129" i="38"/>
  <c r="P129" i="38"/>
  <c r="O129" i="38"/>
  <c r="N129" i="38"/>
  <c r="M129" i="38"/>
  <c r="L129" i="38"/>
  <c r="J129" i="38"/>
  <c r="I129" i="38"/>
  <c r="H129" i="38"/>
  <c r="G129" i="38"/>
  <c r="F129" i="38"/>
  <c r="T128" i="38"/>
  <c r="S128" i="38"/>
  <c r="U128" i="38" s="1"/>
  <c r="Q128" i="38"/>
  <c r="P128" i="38"/>
  <c r="O128" i="38"/>
  <c r="N128" i="38"/>
  <c r="M128" i="38"/>
  <c r="L128" i="38"/>
  <c r="J128" i="38"/>
  <c r="I128" i="38"/>
  <c r="H128" i="38"/>
  <c r="G128" i="38"/>
  <c r="F128" i="38"/>
  <c r="T127" i="38"/>
  <c r="S127" i="38"/>
  <c r="U127" i="38" s="1"/>
  <c r="Q127" i="38"/>
  <c r="P127" i="38"/>
  <c r="O127" i="38"/>
  <c r="N127" i="38"/>
  <c r="M127" i="38"/>
  <c r="L127" i="38"/>
  <c r="J127" i="38"/>
  <c r="I127" i="38"/>
  <c r="H127" i="38"/>
  <c r="G127" i="38"/>
  <c r="F127" i="38"/>
  <c r="T126" i="38"/>
  <c r="S126" i="38"/>
  <c r="Q126" i="38"/>
  <c r="P126" i="38"/>
  <c r="O126" i="38"/>
  <c r="N126" i="38"/>
  <c r="M126" i="38"/>
  <c r="L126" i="38"/>
  <c r="J126" i="38"/>
  <c r="I126" i="38"/>
  <c r="H126" i="38"/>
  <c r="G126" i="38"/>
  <c r="F126" i="38"/>
  <c r="T125" i="38"/>
  <c r="S125" i="38"/>
  <c r="U125" i="38" s="1"/>
  <c r="Q125" i="38"/>
  <c r="P125" i="38"/>
  <c r="O125" i="38"/>
  <c r="N125" i="38"/>
  <c r="M125" i="38"/>
  <c r="L125" i="38"/>
  <c r="J125" i="38"/>
  <c r="I125" i="38"/>
  <c r="H125" i="38"/>
  <c r="G125" i="38"/>
  <c r="F125" i="38"/>
  <c r="T124" i="38"/>
  <c r="S124" i="38"/>
  <c r="U124" i="38" s="1"/>
  <c r="Q124" i="38"/>
  <c r="P124" i="38"/>
  <c r="O124" i="38"/>
  <c r="N124" i="38"/>
  <c r="M124" i="38"/>
  <c r="L124" i="38"/>
  <c r="J124" i="38"/>
  <c r="I124" i="38"/>
  <c r="H124" i="38"/>
  <c r="G124" i="38"/>
  <c r="F124" i="38"/>
  <c r="T123" i="38"/>
  <c r="S123" i="38"/>
  <c r="U123" i="38" s="1"/>
  <c r="Q123" i="38"/>
  <c r="P123" i="38"/>
  <c r="O123" i="38"/>
  <c r="N123" i="38"/>
  <c r="M123" i="38"/>
  <c r="L123" i="38"/>
  <c r="J123" i="38"/>
  <c r="I123" i="38"/>
  <c r="H123" i="38"/>
  <c r="G123" i="38"/>
  <c r="F123" i="38"/>
  <c r="T122" i="38"/>
  <c r="S122" i="38"/>
  <c r="U122" i="38" s="1"/>
  <c r="Q122" i="38"/>
  <c r="P122" i="38"/>
  <c r="O122" i="38"/>
  <c r="N122" i="38"/>
  <c r="M122" i="38"/>
  <c r="L122" i="38"/>
  <c r="J122" i="38"/>
  <c r="I122" i="38"/>
  <c r="H122" i="38"/>
  <c r="G122" i="38"/>
  <c r="F122" i="38"/>
  <c r="T121" i="38"/>
  <c r="S121" i="38"/>
  <c r="U121" i="38" s="1"/>
  <c r="Q121" i="38"/>
  <c r="P121" i="38"/>
  <c r="O121" i="38"/>
  <c r="N121" i="38"/>
  <c r="M121" i="38"/>
  <c r="L121" i="38"/>
  <c r="J121" i="38"/>
  <c r="I121" i="38"/>
  <c r="H121" i="38"/>
  <c r="G121" i="38"/>
  <c r="F121" i="38"/>
  <c r="T120" i="38"/>
  <c r="Q120" i="38"/>
  <c r="P120" i="38"/>
  <c r="O120" i="38"/>
  <c r="N120" i="38"/>
  <c r="M120" i="38"/>
  <c r="L120" i="38"/>
  <c r="J120" i="38"/>
  <c r="I120" i="38"/>
  <c r="H120" i="38"/>
  <c r="G120" i="38"/>
  <c r="F120" i="38"/>
  <c r="T119" i="38"/>
  <c r="S119" i="38"/>
  <c r="U119" i="38" s="1"/>
  <c r="Q119" i="38"/>
  <c r="P119" i="38"/>
  <c r="O119" i="38"/>
  <c r="N119" i="38"/>
  <c r="M119" i="38"/>
  <c r="L119" i="38"/>
  <c r="J119" i="38"/>
  <c r="I119" i="38"/>
  <c r="H119" i="38"/>
  <c r="G119" i="38"/>
  <c r="F119" i="38"/>
  <c r="T118" i="38"/>
  <c r="S118" i="38"/>
  <c r="U118" i="38" s="1"/>
  <c r="Q118" i="38"/>
  <c r="P118" i="38"/>
  <c r="O118" i="38"/>
  <c r="N118" i="38"/>
  <c r="M118" i="38"/>
  <c r="L118" i="38"/>
  <c r="J118" i="38"/>
  <c r="I118" i="38"/>
  <c r="H118" i="38"/>
  <c r="G118" i="38"/>
  <c r="F118" i="38"/>
  <c r="T117" i="38"/>
  <c r="S117" i="38"/>
  <c r="U117" i="38" s="1"/>
  <c r="Q117" i="38"/>
  <c r="P117" i="38"/>
  <c r="O117" i="38"/>
  <c r="N117" i="38"/>
  <c r="M117" i="38"/>
  <c r="L117" i="38"/>
  <c r="J117" i="38"/>
  <c r="I117" i="38"/>
  <c r="H117" i="38"/>
  <c r="G117" i="38"/>
  <c r="F117" i="38"/>
  <c r="T116" i="38"/>
  <c r="S116" i="38"/>
  <c r="U116" i="38" s="1"/>
  <c r="Q116" i="38"/>
  <c r="P116" i="38"/>
  <c r="O116" i="38"/>
  <c r="N116" i="38"/>
  <c r="M116" i="38"/>
  <c r="L116" i="38"/>
  <c r="J116" i="38"/>
  <c r="I116" i="38"/>
  <c r="H116" i="38"/>
  <c r="G116" i="38"/>
  <c r="F116" i="38"/>
  <c r="T115" i="38"/>
  <c r="S115" i="38"/>
  <c r="U115" i="38" s="1"/>
  <c r="Q115" i="38"/>
  <c r="P115" i="38"/>
  <c r="O115" i="38"/>
  <c r="N115" i="38"/>
  <c r="M115" i="38"/>
  <c r="L115" i="38"/>
  <c r="J115" i="38"/>
  <c r="I115" i="38"/>
  <c r="H115" i="38"/>
  <c r="G115" i="38"/>
  <c r="F115" i="38"/>
  <c r="T114" i="38"/>
  <c r="Q114" i="38"/>
  <c r="P114" i="38"/>
  <c r="O114" i="38"/>
  <c r="N114" i="38"/>
  <c r="M114" i="38"/>
  <c r="L114" i="38"/>
  <c r="J114" i="38"/>
  <c r="I114" i="38"/>
  <c r="H114" i="38"/>
  <c r="G114" i="38"/>
  <c r="F114" i="38"/>
  <c r="T113" i="38"/>
  <c r="S113" i="38"/>
  <c r="U113" i="38" s="1"/>
  <c r="Q113" i="38"/>
  <c r="P113" i="38"/>
  <c r="O113" i="38"/>
  <c r="N113" i="38"/>
  <c r="M113" i="38"/>
  <c r="L113" i="38"/>
  <c r="J113" i="38"/>
  <c r="I113" i="38"/>
  <c r="H113" i="38"/>
  <c r="G113" i="38"/>
  <c r="F113" i="38"/>
  <c r="T112" i="38"/>
  <c r="S112" i="38"/>
  <c r="U112" i="38" s="1"/>
  <c r="Q112" i="38"/>
  <c r="P112" i="38"/>
  <c r="O112" i="38"/>
  <c r="N112" i="38"/>
  <c r="M112" i="38"/>
  <c r="L112" i="38"/>
  <c r="J112" i="38"/>
  <c r="I112" i="38"/>
  <c r="H112" i="38"/>
  <c r="G112" i="38"/>
  <c r="F112" i="38"/>
  <c r="T111" i="38"/>
  <c r="Q111" i="38"/>
  <c r="P111" i="38"/>
  <c r="O111" i="38"/>
  <c r="N111" i="38"/>
  <c r="M111" i="38"/>
  <c r="L111" i="38"/>
  <c r="J111" i="38"/>
  <c r="I111" i="38"/>
  <c r="H111" i="38"/>
  <c r="G111" i="38"/>
  <c r="F111" i="38"/>
  <c r="T110" i="38"/>
  <c r="S110" i="38"/>
  <c r="U110" i="38" s="1"/>
  <c r="Q110" i="38"/>
  <c r="P110" i="38"/>
  <c r="O110" i="38"/>
  <c r="N110" i="38"/>
  <c r="M110" i="38"/>
  <c r="L110" i="38"/>
  <c r="J110" i="38"/>
  <c r="I110" i="38"/>
  <c r="H110" i="38"/>
  <c r="G110" i="38"/>
  <c r="F110" i="38"/>
  <c r="T109" i="38"/>
  <c r="S109" i="38"/>
  <c r="U109" i="38" s="1"/>
  <c r="Q109" i="38"/>
  <c r="P109" i="38"/>
  <c r="O109" i="38"/>
  <c r="N109" i="38"/>
  <c r="M109" i="38"/>
  <c r="L109" i="38"/>
  <c r="J109" i="38"/>
  <c r="I109" i="38"/>
  <c r="H109" i="38"/>
  <c r="G109" i="38"/>
  <c r="F109" i="38"/>
  <c r="T108" i="38"/>
  <c r="S108" i="38"/>
  <c r="U108" i="38" s="1"/>
  <c r="Q108" i="38"/>
  <c r="P108" i="38"/>
  <c r="O108" i="38"/>
  <c r="N108" i="38"/>
  <c r="M108" i="38"/>
  <c r="L108" i="38"/>
  <c r="J108" i="38"/>
  <c r="I108" i="38"/>
  <c r="H108" i="38"/>
  <c r="G108" i="38"/>
  <c r="F108" i="38"/>
  <c r="T107" i="38"/>
  <c r="S107" i="38"/>
  <c r="T106" i="38"/>
  <c r="S106" i="38"/>
  <c r="O106" i="38"/>
  <c r="T105" i="38"/>
  <c r="S105" i="38"/>
  <c r="T104" i="38"/>
  <c r="S104" i="38"/>
  <c r="U104" i="38" s="1"/>
  <c r="T103" i="38"/>
  <c r="S103" i="38"/>
  <c r="U103" i="38" s="1"/>
  <c r="Q103" i="38"/>
  <c r="P103" i="38"/>
  <c r="O103" i="38"/>
  <c r="N103" i="38"/>
  <c r="M103" i="38"/>
  <c r="L103" i="38"/>
  <c r="J103" i="38"/>
  <c r="I103" i="38"/>
  <c r="H103" i="38"/>
  <c r="G103" i="38"/>
  <c r="F103" i="38"/>
  <c r="T102" i="38"/>
  <c r="Q102" i="38"/>
  <c r="P102" i="38"/>
  <c r="O102" i="38"/>
  <c r="N102" i="38"/>
  <c r="M102" i="38"/>
  <c r="L102" i="38"/>
  <c r="J102" i="38"/>
  <c r="I102" i="38"/>
  <c r="H102" i="38"/>
  <c r="G102" i="38"/>
  <c r="F102" i="38"/>
  <c r="T101" i="38"/>
  <c r="Q101" i="38"/>
  <c r="Q107" i="38" s="1"/>
  <c r="P101" i="38"/>
  <c r="P106" i="38" s="1"/>
  <c r="O101" i="38"/>
  <c r="O107" i="38" s="1"/>
  <c r="N101" i="38"/>
  <c r="M101" i="38"/>
  <c r="M107" i="38" s="1"/>
  <c r="L101" i="38"/>
  <c r="L106" i="38" s="1"/>
  <c r="J101" i="38"/>
  <c r="I101" i="38"/>
  <c r="H101" i="38"/>
  <c r="G101" i="38"/>
  <c r="F101" i="38"/>
  <c r="T100" i="38"/>
  <c r="S100" i="38"/>
  <c r="U100" i="38" s="1"/>
  <c r="Q100" i="38"/>
  <c r="P100" i="38"/>
  <c r="O100" i="38"/>
  <c r="N100" i="38"/>
  <c r="M100" i="38"/>
  <c r="L100" i="38"/>
  <c r="J100" i="38"/>
  <c r="I100" i="38"/>
  <c r="H100" i="38"/>
  <c r="G100" i="38"/>
  <c r="F100" i="38"/>
  <c r="T99" i="38"/>
  <c r="S99" i="38"/>
  <c r="U99" i="38" s="1"/>
  <c r="Q99" i="38"/>
  <c r="P99" i="38"/>
  <c r="O99" i="38"/>
  <c r="N99" i="38"/>
  <c r="M99" i="38"/>
  <c r="L99" i="38"/>
  <c r="J99" i="38"/>
  <c r="I99" i="38"/>
  <c r="H99" i="38"/>
  <c r="G99" i="38"/>
  <c r="F99" i="38"/>
  <c r="T98" i="38"/>
  <c r="S98" i="38"/>
  <c r="Q98" i="38"/>
  <c r="P98" i="38"/>
  <c r="O98" i="38"/>
  <c r="N98" i="38"/>
  <c r="M98" i="38"/>
  <c r="L98" i="38"/>
  <c r="J98" i="38"/>
  <c r="I98" i="38"/>
  <c r="H98" i="38"/>
  <c r="G98" i="38"/>
  <c r="F98" i="38"/>
  <c r="T97" i="38"/>
  <c r="S97" i="38"/>
  <c r="U97" i="38" s="1"/>
  <c r="Q97" i="38"/>
  <c r="P97" i="38"/>
  <c r="O97" i="38"/>
  <c r="N97" i="38"/>
  <c r="M97" i="38"/>
  <c r="L97" i="38"/>
  <c r="J97" i="38"/>
  <c r="I97" i="38"/>
  <c r="H97" i="38"/>
  <c r="G97" i="38"/>
  <c r="F97" i="38"/>
  <c r="T96" i="38"/>
  <c r="S96" i="38"/>
  <c r="U96" i="38" s="1"/>
  <c r="Q96" i="38"/>
  <c r="P96" i="38"/>
  <c r="O96" i="38"/>
  <c r="N96" i="38"/>
  <c r="M96" i="38"/>
  <c r="L96" i="38"/>
  <c r="J96" i="38"/>
  <c r="I96" i="38"/>
  <c r="H96" i="38"/>
  <c r="G96" i="38"/>
  <c r="F96" i="38"/>
  <c r="U95" i="38"/>
  <c r="T95" i="38"/>
  <c r="S95" i="38"/>
  <c r="Q95" i="38"/>
  <c r="P95" i="38"/>
  <c r="O95" i="38"/>
  <c r="N95" i="38"/>
  <c r="M95" i="38"/>
  <c r="L95" i="38"/>
  <c r="J95" i="38"/>
  <c r="I95" i="38"/>
  <c r="H95" i="38"/>
  <c r="G95" i="38"/>
  <c r="F95" i="38"/>
  <c r="T94" i="38"/>
  <c r="S94" i="38"/>
  <c r="U94" i="38" s="1"/>
  <c r="Q94" i="38"/>
  <c r="P94" i="38"/>
  <c r="O94" i="38"/>
  <c r="N94" i="38"/>
  <c r="M94" i="38"/>
  <c r="L94" i="38"/>
  <c r="J94" i="38"/>
  <c r="I94" i="38"/>
  <c r="H94" i="38"/>
  <c r="G94" i="38"/>
  <c r="F94" i="38"/>
  <c r="T93" i="38"/>
  <c r="S93" i="38"/>
  <c r="U93" i="38" s="1"/>
  <c r="Q93" i="38"/>
  <c r="P93" i="38"/>
  <c r="O93" i="38"/>
  <c r="N93" i="38"/>
  <c r="M93" i="38"/>
  <c r="L93" i="38"/>
  <c r="J93" i="38"/>
  <c r="I93" i="38"/>
  <c r="H93" i="38"/>
  <c r="G93" i="38"/>
  <c r="F93" i="38"/>
  <c r="T92" i="38"/>
  <c r="S92" i="38"/>
  <c r="Q92" i="38"/>
  <c r="P92" i="38"/>
  <c r="O92" i="38"/>
  <c r="N92" i="38"/>
  <c r="M92" i="38"/>
  <c r="L92" i="38"/>
  <c r="J92" i="38"/>
  <c r="I92" i="38"/>
  <c r="H92" i="38"/>
  <c r="G92" i="38"/>
  <c r="F92" i="38"/>
  <c r="T91" i="38"/>
  <c r="S91" i="38"/>
  <c r="U91" i="38" s="1"/>
  <c r="Q91" i="38"/>
  <c r="P91" i="38"/>
  <c r="O91" i="38"/>
  <c r="N91" i="38"/>
  <c r="M91" i="38"/>
  <c r="L91" i="38"/>
  <c r="J91" i="38"/>
  <c r="I91" i="38"/>
  <c r="H91" i="38"/>
  <c r="G91" i="38"/>
  <c r="F91" i="38"/>
  <c r="T90" i="38"/>
  <c r="S90" i="38"/>
  <c r="U90" i="38" s="1"/>
  <c r="Q90" i="38"/>
  <c r="P90" i="38"/>
  <c r="O90" i="38"/>
  <c r="N90" i="38"/>
  <c r="M90" i="38"/>
  <c r="L90" i="38"/>
  <c r="J90" i="38"/>
  <c r="I90" i="38"/>
  <c r="H90" i="38"/>
  <c r="G90" i="38"/>
  <c r="F90" i="38"/>
  <c r="T89" i="38"/>
  <c r="S89" i="38"/>
  <c r="Q89" i="38"/>
  <c r="P89" i="38"/>
  <c r="O89" i="38"/>
  <c r="N89" i="38"/>
  <c r="M89" i="38"/>
  <c r="L89" i="38"/>
  <c r="J89" i="38"/>
  <c r="I89" i="38"/>
  <c r="H89" i="38"/>
  <c r="G89" i="38"/>
  <c r="F89" i="38"/>
  <c r="T88" i="38"/>
  <c r="S88" i="38"/>
  <c r="U88" i="38" s="1"/>
  <c r="Q88" i="38"/>
  <c r="P88" i="38"/>
  <c r="O88" i="38"/>
  <c r="N88" i="38"/>
  <c r="M88" i="38"/>
  <c r="L88" i="38"/>
  <c r="J88" i="38"/>
  <c r="I88" i="38"/>
  <c r="H88" i="38"/>
  <c r="G88" i="38"/>
  <c r="F88" i="38"/>
  <c r="T87" i="38"/>
  <c r="S87" i="38"/>
  <c r="U87" i="38" s="1"/>
  <c r="Q87" i="38"/>
  <c r="P87" i="38"/>
  <c r="O87" i="38"/>
  <c r="N87" i="38"/>
  <c r="M87" i="38"/>
  <c r="L87" i="38"/>
  <c r="J87" i="38"/>
  <c r="I87" i="38"/>
  <c r="H87" i="38"/>
  <c r="G87" i="38"/>
  <c r="F87" i="38"/>
  <c r="T86" i="38"/>
  <c r="S86" i="38"/>
  <c r="U86" i="38" s="1"/>
  <c r="Q86" i="38"/>
  <c r="P86" i="38"/>
  <c r="O86" i="38"/>
  <c r="N86" i="38"/>
  <c r="M86" i="38"/>
  <c r="L86" i="38"/>
  <c r="J86" i="38"/>
  <c r="I86" i="38"/>
  <c r="H86" i="38"/>
  <c r="G86" i="38"/>
  <c r="F86" i="38"/>
  <c r="T85" i="38"/>
  <c r="S85" i="38"/>
  <c r="U85" i="38" s="1"/>
  <c r="Q85" i="38"/>
  <c r="P85" i="38"/>
  <c r="O85" i="38"/>
  <c r="N85" i="38"/>
  <c r="M85" i="38"/>
  <c r="L85" i="38"/>
  <c r="J85" i="38"/>
  <c r="I85" i="38"/>
  <c r="H85" i="38"/>
  <c r="G85" i="38"/>
  <c r="F85" i="38"/>
  <c r="T84" i="38"/>
  <c r="S84" i="38"/>
  <c r="U84" i="38" s="1"/>
  <c r="Q84" i="38"/>
  <c r="P84" i="38"/>
  <c r="O84" i="38"/>
  <c r="N84" i="38"/>
  <c r="M84" i="38"/>
  <c r="L84" i="38"/>
  <c r="J84" i="38"/>
  <c r="I84" i="38"/>
  <c r="H84" i="38"/>
  <c r="G84" i="38"/>
  <c r="F84" i="38"/>
  <c r="T83" i="38"/>
  <c r="Q83" i="38"/>
  <c r="P83" i="38"/>
  <c r="O83" i="38"/>
  <c r="N83" i="38"/>
  <c r="M83" i="38"/>
  <c r="L83" i="38"/>
  <c r="J83" i="38"/>
  <c r="I83" i="38"/>
  <c r="H83" i="38"/>
  <c r="G83" i="38"/>
  <c r="F83" i="38"/>
  <c r="T82" i="38"/>
  <c r="S82" i="38"/>
  <c r="U82" i="38" s="1"/>
  <c r="Q82" i="38"/>
  <c r="P82" i="38"/>
  <c r="O82" i="38"/>
  <c r="N82" i="38"/>
  <c r="M82" i="38"/>
  <c r="L82" i="38"/>
  <c r="J82" i="38"/>
  <c r="I82" i="38"/>
  <c r="H82" i="38"/>
  <c r="G82" i="38"/>
  <c r="F82" i="38"/>
  <c r="T81" i="38"/>
  <c r="S81" i="38"/>
  <c r="U81" i="38" s="1"/>
  <c r="Q81" i="38"/>
  <c r="P81" i="38"/>
  <c r="O81" i="38"/>
  <c r="N81" i="38"/>
  <c r="M81" i="38"/>
  <c r="L81" i="38"/>
  <c r="J81" i="38"/>
  <c r="I81" i="38"/>
  <c r="H81" i="38"/>
  <c r="G81" i="38"/>
  <c r="F81" i="38"/>
  <c r="T80" i="38"/>
  <c r="S80" i="38"/>
  <c r="U80" i="38" s="1"/>
  <c r="Q80" i="38"/>
  <c r="P80" i="38"/>
  <c r="O80" i="38"/>
  <c r="N80" i="38"/>
  <c r="M80" i="38"/>
  <c r="L80" i="38"/>
  <c r="J80" i="38"/>
  <c r="I80" i="38"/>
  <c r="H80" i="38"/>
  <c r="G80" i="38"/>
  <c r="F80" i="38"/>
  <c r="T79" i="38"/>
  <c r="S79" i="38"/>
  <c r="U79" i="38" s="1"/>
  <c r="Q79" i="38"/>
  <c r="P79" i="38"/>
  <c r="O79" i="38"/>
  <c r="N79" i="38"/>
  <c r="M79" i="38"/>
  <c r="L79" i="38"/>
  <c r="J79" i="38"/>
  <c r="I79" i="38"/>
  <c r="H79" i="38"/>
  <c r="G79" i="38"/>
  <c r="F79" i="38"/>
  <c r="T78" i="38"/>
  <c r="S78" i="38"/>
  <c r="U78" i="38" s="1"/>
  <c r="Q78" i="38"/>
  <c r="P78" i="38"/>
  <c r="O78" i="38"/>
  <c r="N78" i="38"/>
  <c r="M78" i="38"/>
  <c r="L78" i="38"/>
  <c r="J78" i="38"/>
  <c r="I78" i="38"/>
  <c r="H78" i="38"/>
  <c r="G78" i="38"/>
  <c r="F78" i="38"/>
  <c r="Q77" i="38"/>
  <c r="P77" i="38"/>
  <c r="O77" i="38"/>
  <c r="N77" i="38"/>
  <c r="M77" i="38"/>
  <c r="L77" i="38"/>
  <c r="J77" i="38"/>
  <c r="I77" i="38"/>
  <c r="H77" i="38"/>
  <c r="G77" i="38"/>
  <c r="F77" i="38"/>
  <c r="T76" i="38"/>
  <c r="S76" i="38"/>
  <c r="U76" i="38" s="1"/>
  <c r="Q76" i="38"/>
  <c r="P76" i="38"/>
  <c r="O76" i="38"/>
  <c r="N76" i="38"/>
  <c r="M76" i="38"/>
  <c r="L76" i="38"/>
  <c r="J76" i="38"/>
  <c r="I76" i="38"/>
  <c r="H76" i="38"/>
  <c r="G76" i="38"/>
  <c r="F76" i="38"/>
  <c r="T75" i="38"/>
  <c r="S75" i="38"/>
  <c r="U75" i="38" s="1"/>
  <c r="Q75" i="38"/>
  <c r="P75" i="38"/>
  <c r="O75" i="38"/>
  <c r="N75" i="38"/>
  <c r="M75" i="38"/>
  <c r="L75" i="38"/>
  <c r="J75" i="38"/>
  <c r="I75" i="38"/>
  <c r="H75" i="38"/>
  <c r="G75" i="38"/>
  <c r="F75" i="38"/>
  <c r="T74" i="38"/>
  <c r="Q74" i="38"/>
  <c r="P74" i="38"/>
  <c r="O74" i="38"/>
  <c r="N74" i="38"/>
  <c r="M74" i="38"/>
  <c r="L74" i="38"/>
  <c r="J74" i="38"/>
  <c r="I74" i="38"/>
  <c r="H74" i="38"/>
  <c r="G74" i="38"/>
  <c r="F74" i="38"/>
  <c r="T73" i="38"/>
  <c r="S73" i="38"/>
  <c r="U73" i="38" s="1"/>
  <c r="Q73" i="38"/>
  <c r="P73" i="38"/>
  <c r="O73" i="38"/>
  <c r="N73" i="38"/>
  <c r="M73" i="38"/>
  <c r="L73" i="38"/>
  <c r="J73" i="38"/>
  <c r="I73" i="38"/>
  <c r="H73" i="38"/>
  <c r="G73" i="38"/>
  <c r="F73" i="38"/>
  <c r="T72" i="38"/>
  <c r="S72" i="38"/>
  <c r="U72" i="38" s="1"/>
  <c r="Q72" i="38"/>
  <c r="P72" i="38"/>
  <c r="O72" i="38"/>
  <c r="N72" i="38"/>
  <c r="M72" i="38"/>
  <c r="L72" i="38"/>
  <c r="J72" i="38"/>
  <c r="I72" i="38"/>
  <c r="H72" i="38"/>
  <c r="G72" i="38"/>
  <c r="F72" i="38"/>
  <c r="T71" i="38"/>
  <c r="S71" i="38"/>
  <c r="U71" i="38" s="1"/>
  <c r="Q71" i="38"/>
  <c r="P71" i="38"/>
  <c r="O71" i="38"/>
  <c r="N71" i="38"/>
  <c r="M71" i="38"/>
  <c r="L71" i="38"/>
  <c r="J71" i="38"/>
  <c r="I71" i="38"/>
  <c r="H71" i="38"/>
  <c r="G71" i="38"/>
  <c r="F71" i="38"/>
  <c r="T70" i="38"/>
  <c r="S70" i="38"/>
  <c r="U70" i="38" s="1"/>
  <c r="Q70" i="38"/>
  <c r="P70" i="38"/>
  <c r="O70" i="38"/>
  <c r="N70" i="38"/>
  <c r="M70" i="38"/>
  <c r="L70" i="38"/>
  <c r="J70" i="38"/>
  <c r="I70" i="38"/>
  <c r="H70" i="38"/>
  <c r="G70" i="38"/>
  <c r="F70" i="38"/>
  <c r="T69" i="38"/>
  <c r="S69" i="38"/>
  <c r="U69" i="38" s="1"/>
  <c r="Q69" i="38"/>
  <c r="P69" i="38"/>
  <c r="O69" i="38"/>
  <c r="N69" i="38"/>
  <c r="M69" i="38"/>
  <c r="L69" i="38"/>
  <c r="J69" i="38"/>
  <c r="I69" i="38"/>
  <c r="H69" i="38"/>
  <c r="G69" i="38"/>
  <c r="F69" i="38"/>
  <c r="Q68" i="38"/>
  <c r="P68" i="38"/>
  <c r="O68" i="38"/>
  <c r="N68" i="38"/>
  <c r="M68" i="38"/>
  <c r="L68" i="38"/>
  <c r="J68" i="38"/>
  <c r="I68" i="38"/>
  <c r="H68" i="38"/>
  <c r="G68" i="38"/>
  <c r="F68" i="38"/>
  <c r="T67" i="38"/>
  <c r="S67" i="38"/>
  <c r="U67" i="38" s="1"/>
  <c r="Q67" i="38"/>
  <c r="P67" i="38"/>
  <c r="O67" i="38"/>
  <c r="N67" i="38"/>
  <c r="M67" i="38"/>
  <c r="L67" i="38"/>
  <c r="J67" i="38"/>
  <c r="I67" i="38"/>
  <c r="H67" i="38"/>
  <c r="G67" i="38"/>
  <c r="F67" i="38"/>
  <c r="T66" i="38"/>
  <c r="S66" i="38"/>
  <c r="U66" i="38" s="1"/>
  <c r="Q66" i="38"/>
  <c r="P66" i="38"/>
  <c r="O66" i="38"/>
  <c r="N66" i="38"/>
  <c r="M66" i="38"/>
  <c r="L66" i="38"/>
  <c r="J66" i="38"/>
  <c r="I66" i="38"/>
  <c r="H66" i="38"/>
  <c r="G66" i="38"/>
  <c r="F66" i="38"/>
  <c r="T65" i="38"/>
  <c r="S65" i="38"/>
  <c r="U65" i="38" s="1"/>
  <c r="Q65" i="38"/>
  <c r="P65" i="38"/>
  <c r="O65" i="38"/>
  <c r="N65" i="38"/>
  <c r="M65" i="38"/>
  <c r="L65" i="38"/>
  <c r="J65" i="38"/>
  <c r="I65" i="38"/>
  <c r="H65" i="38"/>
  <c r="G65" i="38"/>
  <c r="F65" i="38"/>
  <c r="T64" i="38"/>
  <c r="S64" i="38"/>
  <c r="U64" i="38" s="1"/>
  <c r="Q64" i="38"/>
  <c r="P64" i="38"/>
  <c r="O64" i="38"/>
  <c r="N64" i="38"/>
  <c r="M64" i="38"/>
  <c r="L64" i="38"/>
  <c r="J64" i="38"/>
  <c r="I64" i="38"/>
  <c r="H64" i="38"/>
  <c r="G64" i="38"/>
  <c r="F64" i="38"/>
  <c r="T63" i="38"/>
  <c r="S63" i="38"/>
  <c r="U63" i="38" s="1"/>
  <c r="Q63" i="38"/>
  <c r="P63" i="38"/>
  <c r="O63" i="38"/>
  <c r="N63" i="38"/>
  <c r="M63" i="38"/>
  <c r="L63" i="38"/>
  <c r="J63" i="38"/>
  <c r="I63" i="38"/>
  <c r="H63" i="38"/>
  <c r="G63" i="38"/>
  <c r="F63" i="38"/>
  <c r="T62" i="38"/>
  <c r="Q62" i="38"/>
  <c r="P62" i="38"/>
  <c r="O62" i="38"/>
  <c r="N62" i="38"/>
  <c r="M62" i="38"/>
  <c r="L62" i="38"/>
  <c r="J62" i="38"/>
  <c r="I62" i="38"/>
  <c r="H62" i="38"/>
  <c r="G62" i="38"/>
  <c r="F62" i="38"/>
  <c r="T61" i="38"/>
  <c r="S61" i="38"/>
  <c r="U61" i="38" s="1"/>
  <c r="Q61" i="38"/>
  <c r="P61" i="38"/>
  <c r="O61" i="38"/>
  <c r="N61" i="38"/>
  <c r="M61" i="38"/>
  <c r="L61" i="38"/>
  <c r="J61" i="38"/>
  <c r="I61" i="38"/>
  <c r="H61" i="38"/>
  <c r="G61" i="38"/>
  <c r="F61" i="38"/>
  <c r="T60" i="38"/>
  <c r="S60" i="38"/>
  <c r="U60" i="38" s="1"/>
  <c r="Q60" i="38"/>
  <c r="P60" i="38"/>
  <c r="O60" i="38"/>
  <c r="N60" i="38"/>
  <c r="M60" i="38"/>
  <c r="L60" i="38"/>
  <c r="J60" i="38"/>
  <c r="I60" i="38"/>
  <c r="H60" i="38"/>
  <c r="G60" i="38"/>
  <c r="F60" i="38"/>
  <c r="T59" i="38"/>
  <c r="Q59" i="38"/>
  <c r="P59" i="38"/>
  <c r="O59" i="38"/>
  <c r="N59" i="38"/>
  <c r="M59" i="38"/>
  <c r="L59" i="38"/>
  <c r="J59" i="38"/>
  <c r="I59" i="38"/>
  <c r="H59" i="38"/>
  <c r="G59" i="38"/>
  <c r="F59" i="38"/>
  <c r="T58" i="38"/>
  <c r="S58" i="38"/>
  <c r="U58" i="38" s="1"/>
  <c r="Q58" i="38"/>
  <c r="P58" i="38"/>
  <c r="O58" i="38"/>
  <c r="N58" i="38"/>
  <c r="M58" i="38"/>
  <c r="L58" i="38"/>
  <c r="J58" i="38"/>
  <c r="I58" i="38"/>
  <c r="H58" i="38"/>
  <c r="G58" i="38"/>
  <c r="F58" i="38"/>
  <c r="T57" i="38"/>
  <c r="S57" i="38"/>
  <c r="U57" i="38" s="1"/>
  <c r="Q57" i="38"/>
  <c r="P57" i="38"/>
  <c r="O57" i="38"/>
  <c r="N57" i="38"/>
  <c r="M57" i="38"/>
  <c r="L57" i="38"/>
  <c r="J57" i="38"/>
  <c r="I57" i="38"/>
  <c r="H57" i="38"/>
  <c r="G57" i="38"/>
  <c r="F57" i="38"/>
  <c r="T56" i="38"/>
  <c r="S56" i="38"/>
  <c r="U56" i="38" s="1"/>
  <c r="Q56" i="38"/>
  <c r="P56" i="38"/>
  <c r="O56" i="38"/>
  <c r="N56" i="38"/>
  <c r="M56" i="38"/>
  <c r="L56" i="38"/>
  <c r="J56" i="38"/>
  <c r="I56" i="38"/>
  <c r="H56" i="38"/>
  <c r="G56" i="38"/>
  <c r="F56" i="38"/>
  <c r="T55" i="38"/>
  <c r="S55" i="38"/>
  <c r="T54" i="38"/>
  <c r="S54" i="38"/>
  <c r="T53" i="38"/>
  <c r="S53" i="38"/>
  <c r="T52" i="38"/>
  <c r="S52" i="38"/>
  <c r="U52" i="38" s="1"/>
  <c r="U51" i="38"/>
  <c r="T51" i="38"/>
  <c r="S51" i="38"/>
  <c r="Q51" i="38"/>
  <c r="P51" i="38"/>
  <c r="O51" i="38"/>
  <c r="N51" i="38"/>
  <c r="M51" i="38"/>
  <c r="L51" i="38"/>
  <c r="J51" i="38"/>
  <c r="I51" i="38"/>
  <c r="H51" i="38"/>
  <c r="G51" i="38"/>
  <c r="F51" i="38"/>
  <c r="Q50" i="38"/>
  <c r="P50" i="38"/>
  <c r="O50" i="38"/>
  <c r="N50" i="38"/>
  <c r="M50" i="38"/>
  <c r="L50" i="38"/>
  <c r="J50" i="38"/>
  <c r="I50" i="38"/>
  <c r="H50" i="38"/>
  <c r="G50" i="38"/>
  <c r="F50" i="38"/>
  <c r="T49" i="38"/>
  <c r="Q49" i="38"/>
  <c r="Q55" i="38" s="1"/>
  <c r="P49" i="38"/>
  <c r="P54" i="38" s="1"/>
  <c r="O49" i="38"/>
  <c r="O54" i="38" s="1"/>
  <c r="N49" i="38"/>
  <c r="N55" i="38" s="1"/>
  <c r="M49" i="38"/>
  <c r="M55" i="38" s="1"/>
  <c r="L49" i="38"/>
  <c r="L54" i="38" s="1"/>
  <c r="J49" i="38"/>
  <c r="I49" i="38"/>
  <c r="H49" i="38"/>
  <c r="G49" i="38"/>
  <c r="F49" i="38"/>
  <c r="F54" i="38" s="1"/>
  <c r="T48" i="38"/>
  <c r="S48" i="38"/>
  <c r="U48" i="38" s="1"/>
  <c r="Q48" i="38"/>
  <c r="P48" i="38"/>
  <c r="O48" i="38"/>
  <c r="N48" i="38"/>
  <c r="M48" i="38"/>
  <c r="L48" i="38"/>
  <c r="J48" i="38"/>
  <c r="I48" i="38"/>
  <c r="H48" i="38"/>
  <c r="G48" i="38"/>
  <c r="F48" i="38"/>
  <c r="T47" i="38"/>
  <c r="S47" i="38"/>
  <c r="U47" i="38" s="1"/>
  <c r="Q47" i="38"/>
  <c r="P47" i="38"/>
  <c r="O47" i="38"/>
  <c r="N47" i="38"/>
  <c r="M47" i="38"/>
  <c r="L47" i="38"/>
  <c r="J47" i="38"/>
  <c r="I47" i="38"/>
  <c r="H47" i="38"/>
  <c r="G47" i="38"/>
  <c r="F47" i="38"/>
  <c r="T46" i="38"/>
  <c r="S46" i="38"/>
  <c r="Q46" i="38"/>
  <c r="P46" i="38"/>
  <c r="O46" i="38"/>
  <c r="N46" i="38"/>
  <c r="M46" i="38"/>
  <c r="L46" i="38"/>
  <c r="J46" i="38"/>
  <c r="I46" i="38"/>
  <c r="H46" i="38"/>
  <c r="G46" i="38"/>
  <c r="F46" i="38"/>
  <c r="T45" i="38"/>
  <c r="S45" i="38"/>
  <c r="U45" i="38" s="1"/>
  <c r="Q45" i="38"/>
  <c r="P45" i="38"/>
  <c r="O45" i="38"/>
  <c r="N45" i="38"/>
  <c r="M45" i="38"/>
  <c r="L45" i="38"/>
  <c r="J45" i="38"/>
  <c r="I45" i="38"/>
  <c r="H45" i="38"/>
  <c r="G45" i="38"/>
  <c r="F45" i="38"/>
  <c r="T44" i="38"/>
  <c r="S44" i="38"/>
  <c r="U44" i="38" s="1"/>
  <c r="Q44" i="38"/>
  <c r="P44" i="38"/>
  <c r="O44" i="38"/>
  <c r="N44" i="38"/>
  <c r="M44" i="38"/>
  <c r="L44" i="38"/>
  <c r="J44" i="38"/>
  <c r="I44" i="38"/>
  <c r="H44" i="38"/>
  <c r="G44" i="38"/>
  <c r="F44" i="38"/>
  <c r="T43" i="38"/>
  <c r="S43" i="38"/>
  <c r="U43" i="38" s="1"/>
  <c r="Q43" i="38"/>
  <c r="P43" i="38"/>
  <c r="O43" i="38"/>
  <c r="N43" i="38"/>
  <c r="M43" i="38"/>
  <c r="L43" i="38"/>
  <c r="J43" i="38"/>
  <c r="I43" i="38"/>
  <c r="H43" i="38"/>
  <c r="G43" i="38"/>
  <c r="F43" i="38"/>
  <c r="T42" i="38"/>
  <c r="S42" i="38"/>
  <c r="U42" i="38" s="1"/>
  <c r="Q42" i="38"/>
  <c r="P42" i="38"/>
  <c r="O42" i="38"/>
  <c r="N42" i="38"/>
  <c r="M42" i="38"/>
  <c r="L42" i="38"/>
  <c r="J42" i="38"/>
  <c r="I42" i="38"/>
  <c r="H42" i="38"/>
  <c r="G42" i="38"/>
  <c r="F42" i="38"/>
  <c r="T41" i="38"/>
  <c r="S41" i="38"/>
  <c r="U41" i="38" s="1"/>
  <c r="Q41" i="38"/>
  <c r="P41" i="38"/>
  <c r="O41" i="38"/>
  <c r="N41" i="38"/>
  <c r="M41" i="38"/>
  <c r="L41" i="38"/>
  <c r="J41" i="38"/>
  <c r="I41" i="38"/>
  <c r="H41" i="38"/>
  <c r="G41" i="38"/>
  <c r="F41" i="38"/>
  <c r="T40" i="38"/>
  <c r="S40" i="38"/>
  <c r="Q40" i="38"/>
  <c r="P40" i="38"/>
  <c r="O40" i="38"/>
  <c r="N40" i="38"/>
  <c r="M40" i="38"/>
  <c r="L40" i="38"/>
  <c r="J40" i="38"/>
  <c r="I40" i="38"/>
  <c r="H40" i="38"/>
  <c r="G40" i="38"/>
  <c r="F40" i="38"/>
  <c r="T39" i="38"/>
  <c r="S39" i="38"/>
  <c r="U39" i="38" s="1"/>
  <c r="Q39" i="38"/>
  <c r="P39" i="38"/>
  <c r="O39" i="38"/>
  <c r="N39" i="38"/>
  <c r="M39" i="38"/>
  <c r="L39" i="38"/>
  <c r="J39" i="38"/>
  <c r="I39" i="38"/>
  <c r="H39" i="38"/>
  <c r="G39" i="38"/>
  <c r="F39" i="38"/>
  <c r="T38" i="38"/>
  <c r="S38" i="38"/>
  <c r="U38" i="38" s="1"/>
  <c r="Q38" i="38"/>
  <c r="P38" i="38"/>
  <c r="O38" i="38"/>
  <c r="N38" i="38"/>
  <c r="M38" i="38"/>
  <c r="L38" i="38"/>
  <c r="J38" i="38"/>
  <c r="I38" i="38"/>
  <c r="H38" i="38"/>
  <c r="G38" i="38"/>
  <c r="F38" i="38"/>
  <c r="T37" i="38"/>
  <c r="S37" i="38"/>
  <c r="Q37" i="38"/>
  <c r="P37" i="38"/>
  <c r="O37" i="38"/>
  <c r="N37" i="38"/>
  <c r="M37" i="38"/>
  <c r="L37" i="38"/>
  <c r="J37" i="38"/>
  <c r="I37" i="38"/>
  <c r="H37" i="38"/>
  <c r="G37" i="38"/>
  <c r="F37" i="38"/>
  <c r="T36" i="38"/>
  <c r="S36" i="38"/>
  <c r="U36" i="38" s="1"/>
  <c r="Q36" i="38"/>
  <c r="P36" i="38"/>
  <c r="O36" i="38"/>
  <c r="N36" i="38"/>
  <c r="M36" i="38"/>
  <c r="L36" i="38"/>
  <c r="J36" i="38"/>
  <c r="I36" i="38"/>
  <c r="H36" i="38"/>
  <c r="G36" i="38"/>
  <c r="F36" i="38"/>
  <c r="T35" i="38"/>
  <c r="S35" i="38"/>
  <c r="U35" i="38" s="1"/>
  <c r="Q35" i="38"/>
  <c r="P35" i="38"/>
  <c r="O35" i="38"/>
  <c r="N35" i="38"/>
  <c r="M35" i="38"/>
  <c r="L35" i="38"/>
  <c r="J35" i="38"/>
  <c r="I35" i="38"/>
  <c r="H35" i="38"/>
  <c r="G35" i="38"/>
  <c r="F35" i="38"/>
  <c r="T34" i="38"/>
  <c r="S34" i="38"/>
  <c r="U34" i="38" s="1"/>
  <c r="Q34" i="38"/>
  <c r="P34" i="38"/>
  <c r="O34" i="38"/>
  <c r="N34" i="38"/>
  <c r="M34" i="38"/>
  <c r="L34" i="38"/>
  <c r="J34" i="38"/>
  <c r="I34" i="38"/>
  <c r="H34" i="38"/>
  <c r="G34" i="38"/>
  <c r="F34" i="38"/>
  <c r="T33" i="38"/>
  <c r="S33" i="38"/>
  <c r="U33" i="38" s="1"/>
  <c r="Q33" i="38"/>
  <c r="P33" i="38"/>
  <c r="O33" i="38"/>
  <c r="N33" i="38"/>
  <c r="M33" i="38"/>
  <c r="L33" i="38"/>
  <c r="J33" i="38"/>
  <c r="I33" i="38"/>
  <c r="H33" i="38"/>
  <c r="G33" i="38"/>
  <c r="F33" i="38"/>
  <c r="T32" i="38"/>
  <c r="S32" i="38"/>
  <c r="U32" i="38" s="1"/>
  <c r="Q32" i="38"/>
  <c r="P32" i="38"/>
  <c r="O32" i="38"/>
  <c r="N32" i="38"/>
  <c r="M32" i="38"/>
  <c r="L32" i="38"/>
  <c r="J32" i="38"/>
  <c r="I32" i="38"/>
  <c r="H32" i="38"/>
  <c r="G32" i="38"/>
  <c r="F32" i="38"/>
  <c r="Q31" i="38"/>
  <c r="P31" i="38"/>
  <c r="O31" i="38"/>
  <c r="N31" i="38"/>
  <c r="M31" i="38"/>
  <c r="L31" i="38"/>
  <c r="J31" i="38"/>
  <c r="I31" i="38"/>
  <c r="H31" i="38"/>
  <c r="G31" i="38"/>
  <c r="F31" i="38"/>
  <c r="T30" i="38"/>
  <c r="S30" i="38"/>
  <c r="U30" i="38" s="1"/>
  <c r="Q30" i="38"/>
  <c r="P30" i="38"/>
  <c r="O30" i="38"/>
  <c r="N30" i="38"/>
  <c r="M30" i="38"/>
  <c r="L30" i="38"/>
  <c r="J30" i="38"/>
  <c r="I30" i="38"/>
  <c r="H30" i="38"/>
  <c r="G30" i="38"/>
  <c r="F30" i="38"/>
  <c r="T29" i="38"/>
  <c r="S29" i="38"/>
  <c r="U29" i="38" s="1"/>
  <c r="Q29" i="38"/>
  <c r="P29" i="38"/>
  <c r="O29" i="38"/>
  <c r="N29" i="38"/>
  <c r="M29" i="38"/>
  <c r="L29" i="38"/>
  <c r="J29" i="38"/>
  <c r="I29" i="38"/>
  <c r="H29" i="38"/>
  <c r="G29" i="38"/>
  <c r="F29" i="38"/>
  <c r="T28" i="38"/>
  <c r="S28" i="38"/>
  <c r="U28" i="38" s="1"/>
  <c r="Q28" i="38"/>
  <c r="P28" i="38"/>
  <c r="O28" i="38"/>
  <c r="N28" i="38"/>
  <c r="M28" i="38"/>
  <c r="L28" i="38"/>
  <c r="J28" i="38"/>
  <c r="I28" i="38"/>
  <c r="H28" i="38"/>
  <c r="G28" i="38"/>
  <c r="F28" i="38"/>
  <c r="T27" i="38"/>
  <c r="S27" i="38"/>
  <c r="U27" i="38" s="1"/>
  <c r="Q27" i="38"/>
  <c r="Q434" i="38" s="1"/>
  <c r="Q533" i="38" s="1"/>
  <c r="P27" i="38"/>
  <c r="O27" i="38"/>
  <c r="N27" i="38"/>
  <c r="M27" i="38"/>
  <c r="L27" i="38"/>
  <c r="J27" i="38"/>
  <c r="I27" i="38"/>
  <c r="H27" i="38"/>
  <c r="G27" i="38"/>
  <c r="F27" i="38"/>
  <c r="T26" i="38"/>
  <c r="S26" i="38"/>
  <c r="U26" i="38" s="1"/>
  <c r="Q26" i="38"/>
  <c r="P26" i="38"/>
  <c r="O26" i="38"/>
  <c r="N26" i="38"/>
  <c r="M26" i="38"/>
  <c r="L26" i="38"/>
  <c r="J26" i="38"/>
  <c r="I26" i="38"/>
  <c r="H26" i="38"/>
  <c r="G26" i="38"/>
  <c r="F26" i="38"/>
  <c r="Q25" i="38"/>
  <c r="P25" i="38"/>
  <c r="O25" i="38"/>
  <c r="N25" i="38"/>
  <c r="M25" i="38"/>
  <c r="L25" i="38"/>
  <c r="J25" i="38"/>
  <c r="I25" i="38"/>
  <c r="H25" i="38"/>
  <c r="G25" i="38"/>
  <c r="F25" i="38"/>
  <c r="T24" i="38"/>
  <c r="S24" i="38"/>
  <c r="U24" i="38" s="1"/>
  <c r="Q24" i="38"/>
  <c r="P24" i="38"/>
  <c r="O24" i="38"/>
  <c r="N24" i="38"/>
  <c r="M24" i="38"/>
  <c r="L24" i="38"/>
  <c r="J24" i="38"/>
  <c r="I24" i="38"/>
  <c r="H24" i="38"/>
  <c r="G24" i="38"/>
  <c r="F24" i="38"/>
  <c r="T23" i="38"/>
  <c r="S23" i="38"/>
  <c r="U23" i="38" s="1"/>
  <c r="Q23" i="38"/>
  <c r="P23" i="38"/>
  <c r="O23" i="38"/>
  <c r="N23" i="38"/>
  <c r="M23" i="38"/>
  <c r="L23" i="38"/>
  <c r="J23" i="38"/>
  <c r="I23" i="38"/>
  <c r="H23" i="38"/>
  <c r="G23" i="38"/>
  <c r="F23" i="38"/>
  <c r="Q22" i="38"/>
  <c r="P22" i="38"/>
  <c r="O22" i="38"/>
  <c r="N22" i="38"/>
  <c r="M22" i="38"/>
  <c r="L22" i="38"/>
  <c r="J22" i="38"/>
  <c r="I22" i="38"/>
  <c r="H22" i="38"/>
  <c r="G22" i="38"/>
  <c r="F22" i="38"/>
  <c r="T21" i="38"/>
  <c r="S21" i="38"/>
  <c r="U21" i="38" s="1"/>
  <c r="Q21" i="38"/>
  <c r="P21" i="38"/>
  <c r="O21" i="38"/>
  <c r="N21" i="38"/>
  <c r="M21" i="38"/>
  <c r="L21" i="38"/>
  <c r="J21" i="38"/>
  <c r="I21" i="38"/>
  <c r="H21" i="38"/>
  <c r="G21" i="38"/>
  <c r="F21" i="38"/>
  <c r="T20" i="38"/>
  <c r="S20" i="38"/>
  <c r="U20" i="38" s="1"/>
  <c r="Q20" i="38"/>
  <c r="P20" i="38"/>
  <c r="O20" i="38"/>
  <c r="N20" i="38"/>
  <c r="M20" i="38"/>
  <c r="L20" i="38"/>
  <c r="J20" i="38"/>
  <c r="I20" i="38"/>
  <c r="H20" i="38"/>
  <c r="G20" i="38"/>
  <c r="F20" i="38"/>
  <c r="T19" i="38"/>
  <c r="S19" i="38"/>
  <c r="U19" i="38" s="1"/>
  <c r="Q19" i="38"/>
  <c r="P19" i="38"/>
  <c r="O19" i="38"/>
  <c r="N19" i="38"/>
  <c r="M19" i="38"/>
  <c r="L19" i="38"/>
  <c r="J19" i="38"/>
  <c r="I19" i="38"/>
  <c r="H19" i="38"/>
  <c r="G19" i="38"/>
  <c r="F19" i="38"/>
  <c r="U18" i="38"/>
  <c r="T18" i="38"/>
  <c r="S18" i="38"/>
  <c r="Q18" i="38"/>
  <c r="P18" i="38"/>
  <c r="O18" i="38"/>
  <c r="N18" i="38"/>
  <c r="M18" i="38"/>
  <c r="L18" i="38"/>
  <c r="J18" i="38"/>
  <c r="I18" i="38"/>
  <c r="H18" i="38"/>
  <c r="G18" i="38"/>
  <c r="F18" i="38"/>
  <c r="T17" i="38"/>
  <c r="S17" i="38"/>
  <c r="U17" i="38" s="1"/>
  <c r="Q17" i="38"/>
  <c r="P17" i="38"/>
  <c r="O17" i="38"/>
  <c r="N17" i="38"/>
  <c r="M17" i="38"/>
  <c r="L17" i="38"/>
  <c r="J17" i="38"/>
  <c r="I17" i="38"/>
  <c r="H17" i="38"/>
  <c r="G17" i="38"/>
  <c r="F17" i="38"/>
  <c r="T16" i="38"/>
  <c r="Q16" i="38"/>
  <c r="P16" i="38"/>
  <c r="O16" i="38"/>
  <c r="N16" i="38"/>
  <c r="M16" i="38"/>
  <c r="L16" i="38"/>
  <c r="J16" i="38"/>
  <c r="I16" i="38"/>
  <c r="H16" i="38"/>
  <c r="G16" i="38"/>
  <c r="F16" i="38"/>
  <c r="T15" i="38"/>
  <c r="S15" i="38"/>
  <c r="U15" i="38" s="1"/>
  <c r="Q15" i="38"/>
  <c r="P15" i="38"/>
  <c r="O15" i="38"/>
  <c r="N15" i="38"/>
  <c r="M15" i="38"/>
  <c r="L15" i="38"/>
  <c r="J15" i="38"/>
  <c r="I15" i="38"/>
  <c r="H15" i="38"/>
  <c r="G15" i="38"/>
  <c r="F15" i="38"/>
  <c r="T14" i="38"/>
  <c r="S14" i="38"/>
  <c r="U14" i="38" s="1"/>
  <c r="Q14" i="38"/>
  <c r="P14" i="38"/>
  <c r="O14" i="38"/>
  <c r="N14" i="38"/>
  <c r="M14" i="38"/>
  <c r="L14" i="38"/>
  <c r="J14" i="38"/>
  <c r="I14" i="38"/>
  <c r="H14" i="38"/>
  <c r="G14" i="38"/>
  <c r="G421" i="38" s="1"/>
  <c r="G513" i="38" s="1"/>
  <c r="F14" i="38"/>
  <c r="E14" i="38"/>
  <c r="V14" i="38" s="1"/>
  <c r="T13" i="38"/>
  <c r="S13" i="38"/>
  <c r="U13" i="38" s="1"/>
  <c r="Q13" i="38"/>
  <c r="P13" i="38"/>
  <c r="O13" i="38"/>
  <c r="N13" i="38"/>
  <c r="M13" i="38"/>
  <c r="L13" i="38"/>
  <c r="J13" i="38"/>
  <c r="I13" i="38"/>
  <c r="H13" i="38"/>
  <c r="G13" i="38"/>
  <c r="F13" i="38"/>
  <c r="U12" i="38"/>
  <c r="T12" i="38"/>
  <c r="S12" i="38"/>
  <c r="Q12" i="38"/>
  <c r="P12" i="38"/>
  <c r="O12" i="38"/>
  <c r="N12" i="38"/>
  <c r="M12" i="38"/>
  <c r="M419" i="38" s="1"/>
  <c r="M511" i="38" s="1"/>
  <c r="L12" i="38"/>
  <c r="J12" i="38"/>
  <c r="I12" i="38"/>
  <c r="H12" i="38"/>
  <c r="G12" i="38"/>
  <c r="F12" i="38"/>
  <c r="T11" i="38"/>
  <c r="S11" i="38"/>
  <c r="U11" i="38" s="1"/>
  <c r="Q11" i="38"/>
  <c r="P11" i="38"/>
  <c r="O11" i="38"/>
  <c r="N11" i="38"/>
  <c r="M11" i="38"/>
  <c r="L11" i="38"/>
  <c r="J11" i="38"/>
  <c r="I11" i="38"/>
  <c r="H11" i="38"/>
  <c r="G11" i="38"/>
  <c r="F11" i="38"/>
  <c r="T10" i="38"/>
  <c r="Q10" i="38"/>
  <c r="P10" i="38"/>
  <c r="O10" i="38"/>
  <c r="N10" i="38"/>
  <c r="M10" i="38"/>
  <c r="L10" i="38"/>
  <c r="J10" i="38"/>
  <c r="I10" i="38"/>
  <c r="H10" i="38"/>
  <c r="G10" i="38"/>
  <c r="F10" i="38"/>
  <c r="T9" i="38"/>
  <c r="S9" i="38"/>
  <c r="U9" i="38" s="1"/>
  <c r="Q9" i="38"/>
  <c r="P9" i="38"/>
  <c r="O9" i="38"/>
  <c r="N9" i="38"/>
  <c r="M9" i="38"/>
  <c r="L9" i="38"/>
  <c r="J9" i="38"/>
  <c r="I9" i="38"/>
  <c r="H9" i="38"/>
  <c r="G9" i="38"/>
  <c r="F9" i="38"/>
  <c r="T8" i="38"/>
  <c r="S8" i="38"/>
  <c r="U8" i="38" s="1"/>
  <c r="Q8" i="38"/>
  <c r="P8" i="38"/>
  <c r="O8" i="38"/>
  <c r="N8" i="38"/>
  <c r="M8" i="38"/>
  <c r="L8" i="38"/>
  <c r="J8" i="38"/>
  <c r="I8" i="38"/>
  <c r="H8" i="38"/>
  <c r="G8" i="38"/>
  <c r="F8" i="38"/>
  <c r="T7" i="38"/>
  <c r="Q7" i="38"/>
  <c r="P7" i="38"/>
  <c r="O7" i="38"/>
  <c r="N7" i="38"/>
  <c r="M7" i="38"/>
  <c r="L7" i="38"/>
  <c r="J7" i="38"/>
  <c r="I7" i="38"/>
  <c r="H7" i="38"/>
  <c r="G7" i="38"/>
  <c r="F7" i="38"/>
  <c r="T6" i="38"/>
  <c r="S6" i="38"/>
  <c r="U6" i="38" s="1"/>
  <c r="Q6" i="38"/>
  <c r="P6" i="38"/>
  <c r="O6" i="38"/>
  <c r="N6" i="38"/>
  <c r="M6" i="38"/>
  <c r="L6" i="38"/>
  <c r="J6" i="38"/>
  <c r="I6" i="38"/>
  <c r="H6" i="38"/>
  <c r="G6" i="38"/>
  <c r="F6" i="38"/>
  <c r="T5" i="38"/>
  <c r="S5" i="38"/>
  <c r="U5" i="38" s="1"/>
  <c r="Q5" i="38"/>
  <c r="P5" i="38"/>
  <c r="O5" i="38"/>
  <c r="N5" i="38"/>
  <c r="M5" i="38"/>
  <c r="L5" i="38"/>
  <c r="J5" i="38"/>
  <c r="I5" i="38"/>
  <c r="H5" i="38"/>
  <c r="G5" i="38"/>
  <c r="F5" i="38"/>
  <c r="T4" i="38"/>
  <c r="S4" i="38"/>
  <c r="U4" i="38" s="1"/>
  <c r="Q4" i="38"/>
  <c r="P4" i="38"/>
  <c r="O4" i="38"/>
  <c r="N4" i="38"/>
  <c r="N411" i="38" s="1"/>
  <c r="M4" i="38"/>
  <c r="L4" i="38"/>
  <c r="J4" i="38"/>
  <c r="I4" i="38"/>
  <c r="H4" i="38"/>
  <c r="G4" i="38"/>
  <c r="F4" i="38"/>
  <c r="G345" i="73" l="1"/>
  <c r="R345" i="73" s="1"/>
  <c r="V337" i="38"/>
  <c r="L364" i="38"/>
  <c r="G473" i="38"/>
  <c r="L262" i="38"/>
  <c r="N605" i="38"/>
  <c r="V338" i="73"/>
  <c r="V350" i="73"/>
  <c r="V363" i="73"/>
  <c r="P431" i="38"/>
  <c r="P528" i="38" s="1"/>
  <c r="P314" i="38"/>
  <c r="V362" i="38"/>
  <c r="V464" i="38"/>
  <c r="J416" i="38"/>
  <c r="J506" i="38" s="1"/>
  <c r="G208" i="38"/>
  <c r="F474" i="38"/>
  <c r="G322" i="73"/>
  <c r="R322" i="73" s="1"/>
  <c r="V347" i="73"/>
  <c r="G358" i="73"/>
  <c r="R358" i="73" s="1"/>
  <c r="V359" i="73"/>
  <c r="G342" i="73"/>
  <c r="R342" i="73" s="1"/>
  <c r="G337" i="73"/>
  <c r="R337" i="73" s="1"/>
  <c r="G467" i="73"/>
  <c r="R467" i="73" s="1"/>
  <c r="G353" i="73"/>
  <c r="R353" i="73" s="1"/>
  <c r="G443" i="73"/>
  <c r="R443" i="73" s="1"/>
  <c r="V319" i="73"/>
  <c r="H364" i="38"/>
  <c r="P364" i="38"/>
  <c r="N414" i="38"/>
  <c r="N504" i="38" s="1"/>
  <c r="J54" i="38"/>
  <c r="J365" i="38"/>
  <c r="Q314" i="38"/>
  <c r="V317" i="38"/>
  <c r="M366" i="38"/>
  <c r="Q364" i="38"/>
  <c r="V353" i="38"/>
  <c r="V357" i="38"/>
  <c r="H158" i="38"/>
  <c r="P158" i="38"/>
  <c r="Q260" i="38"/>
  <c r="V346" i="38"/>
  <c r="G54" i="38"/>
  <c r="V338" i="38"/>
  <c r="V342" i="38"/>
  <c r="V359" i="38"/>
  <c r="F409" i="38"/>
  <c r="V316" i="38"/>
  <c r="V330" i="38"/>
  <c r="L408" i="38"/>
  <c r="L422" i="38"/>
  <c r="L514" i="38" s="1"/>
  <c r="F427" i="38"/>
  <c r="F524" i="38" s="1"/>
  <c r="Q156" i="38"/>
  <c r="M440" i="38"/>
  <c r="M540" i="38" s="1"/>
  <c r="P449" i="38"/>
  <c r="O419" i="38"/>
  <c r="O511" i="38" s="1"/>
  <c r="O580" i="38" s="1"/>
  <c r="M422" i="38"/>
  <c r="M514" i="38" s="1"/>
  <c r="O425" i="38"/>
  <c r="O518" i="38" s="1"/>
  <c r="O587" i="38" s="1"/>
  <c r="L156" i="38"/>
  <c r="P435" i="38"/>
  <c r="P534" i="38" s="1"/>
  <c r="N443" i="38"/>
  <c r="O446" i="38"/>
  <c r="J454" i="38"/>
  <c r="V173" i="38"/>
  <c r="H423" i="38"/>
  <c r="H516" i="38" s="1"/>
  <c r="N432" i="38"/>
  <c r="N531" i="38" s="1"/>
  <c r="Q435" i="38"/>
  <c r="Q534" i="38" s="1"/>
  <c r="F439" i="38"/>
  <c r="F539" i="38" s="1"/>
  <c r="G442" i="38"/>
  <c r="O443" i="38"/>
  <c r="H445" i="38"/>
  <c r="P446" i="38"/>
  <c r="I448" i="38"/>
  <c r="Q449" i="38"/>
  <c r="J451" i="38"/>
  <c r="L454" i="38"/>
  <c r="N52" i="38"/>
  <c r="G260" i="38"/>
  <c r="G263" i="38" s="1"/>
  <c r="I417" i="38"/>
  <c r="I509" i="38" s="1"/>
  <c r="J420" i="38"/>
  <c r="J512" i="38" s="1"/>
  <c r="J554" i="38" s="1"/>
  <c r="H262" i="38"/>
  <c r="H156" i="38"/>
  <c r="P500" i="38"/>
  <c r="P564" i="38" s="1"/>
  <c r="H434" i="38"/>
  <c r="H533" i="38" s="1"/>
  <c r="Q438" i="38"/>
  <c r="Q538" i="38" s="1"/>
  <c r="G445" i="38"/>
  <c r="H448" i="38"/>
  <c r="Q452" i="38"/>
  <c r="Q427" i="38"/>
  <c r="Q524" i="38" s="1"/>
  <c r="I434" i="38"/>
  <c r="I533" i="38" s="1"/>
  <c r="J437" i="38"/>
  <c r="J536" i="38" s="1"/>
  <c r="N440" i="38"/>
  <c r="N540" i="38" s="1"/>
  <c r="H414" i="38"/>
  <c r="H504" i="38" s="1"/>
  <c r="Q415" i="38"/>
  <c r="Q505" i="38" s="1"/>
  <c r="J417" i="38"/>
  <c r="J509" i="38" s="1"/>
  <c r="L420" i="38"/>
  <c r="L512" i="38" s="1"/>
  <c r="L581" i="38" s="1"/>
  <c r="H431" i="38"/>
  <c r="H528" i="38" s="1"/>
  <c r="P432" i="38"/>
  <c r="P531" i="38" s="1"/>
  <c r="L434" i="38"/>
  <c r="L533" i="38" s="1"/>
  <c r="M437" i="38"/>
  <c r="M536" i="38" s="1"/>
  <c r="H439" i="38"/>
  <c r="H539" i="38" s="1"/>
  <c r="P440" i="38"/>
  <c r="P540" i="38" s="1"/>
  <c r="I442" i="38"/>
  <c r="Q443" i="38"/>
  <c r="J445" i="38"/>
  <c r="L448" i="38"/>
  <c r="M451" i="38"/>
  <c r="F453" i="38"/>
  <c r="N454" i="38"/>
  <c r="M410" i="38"/>
  <c r="I431" i="38"/>
  <c r="I528" i="38" s="1"/>
  <c r="F424" i="38"/>
  <c r="F517" i="38" s="1"/>
  <c r="N425" i="38"/>
  <c r="N518" i="38" s="1"/>
  <c r="N587" i="38" s="1"/>
  <c r="I430" i="38"/>
  <c r="I527" i="38" s="1"/>
  <c r="I547" i="38" s="1"/>
  <c r="I574" i="38" s="1"/>
  <c r="N416" i="38"/>
  <c r="N506" i="38" s="1"/>
  <c r="N575" i="38" s="1"/>
  <c r="G565" i="38"/>
  <c r="G607" i="38" s="1"/>
  <c r="I437" i="38"/>
  <c r="I536" i="38" s="1"/>
  <c r="G453" i="38"/>
  <c r="J411" i="38"/>
  <c r="J501" i="38" s="1"/>
  <c r="Q412" i="38"/>
  <c r="Q502" i="38" s="1"/>
  <c r="Q571" i="38" s="1"/>
  <c r="M417" i="38"/>
  <c r="M509" i="38" s="1"/>
  <c r="G419" i="38"/>
  <c r="G511" i="38" s="1"/>
  <c r="N420" i="38"/>
  <c r="N512" i="38" s="1"/>
  <c r="M423" i="38"/>
  <c r="M516" i="38" s="1"/>
  <c r="M585" i="38" s="1"/>
  <c r="N426" i="38"/>
  <c r="N523" i="38" s="1"/>
  <c r="J431" i="38"/>
  <c r="J528" i="38" s="1"/>
  <c r="N434" i="38"/>
  <c r="N533" i="38" s="1"/>
  <c r="G436" i="38"/>
  <c r="G535" i="38" s="1"/>
  <c r="G555" i="38" s="1"/>
  <c r="G582" i="38" s="1"/>
  <c r="O437" i="38"/>
  <c r="O536" i="38" s="1"/>
  <c r="L442" i="38"/>
  <c r="M445" i="38"/>
  <c r="N448" i="38"/>
  <c r="G450" i="38"/>
  <c r="O451" i="38"/>
  <c r="H453" i="38"/>
  <c r="P454" i="38"/>
  <c r="N54" i="38"/>
  <c r="G104" i="38"/>
  <c r="G107" i="38" s="1"/>
  <c r="P208" i="38"/>
  <c r="G424" i="38"/>
  <c r="G517" i="38" s="1"/>
  <c r="G427" i="38"/>
  <c r="G524" i="38" s="1"/>
  <c r="M432" i="38"/>
  <c r="M531" i="38" s="1"/>
  <c r="F442" i="38"/>
  <c r="I451" i="38"/>
  <c r="F431" i="38"/>
  <c r="F528" i="38" s="1"/>
  <c r="I411" i="38"/>
  <c r="I501" i="38" s="1"/>
  <c r="P412" i="38"/>
  <c r="P502" i="38" s="1"/>
  <c r="P571" i="38" s="1"/>
  <c r="I414" i="38"/>
  <c r="I504" i="38" s="1"/>
  <c r="L423" i="38"/>
  <c r="L516" i="38" s="1"/>
  <c r="L585" i="38" s="1"/>
  <c r="F428" i="38"/>
  <c r="N429" i="38"/>
  <c r="N526" i="38" s="1"/>
  <c r="N546" i="38" s="1"/>
  <c r="Q432" i="38"/>
  <c r="Q531" i="38" s="1"/>
  <c r="M434" i="38"/>
  <c r="M533" i="38" s="1"/>
  <c r="M553" i="38" s="1"/>
  <c r="F436" i="38"/>
  <c r="F535" i="38" s="1"/>
  <c r="N437" i="38"/>
  <c r="N536" i="38" s="1"/>
  <c r="I439" i="38"/>
  <c r="I539" i="38" s="1"/>
  <c r="Q440" i="38"/>
  <c r="Q540" i="38" s="1"/>
  <c r="J442" i="38"/>
  <c r="L445" i="38"/>
  <c r="M448" i="38"/>
  <c r="F450" i="38"/>
  <c r="N451" i="38"/>
  <c r="O454" i="38"/>
  <c r="H54" i="38"/>
  <c r="O209" i="38"/>
  <c r="L414" i="38"/>
  <c r="L504" i="38" s="1"/>
  <c r="F416" i="38"/>
  <c r="F506" i="38" s="1"/>
  <c r="N417" i="38"/>
  <c r="N509" i="38" s="1"/>
  <c r="H419" i="38"/>
  <c r="H511" i="38" s="1"/>
  <c r="O420" i="38"/>
  <c r="O512" i="38" s="1"/>
  <c r="O581" i="38" s="1"/>
  <c r="O426" i="38"/>
  <c r="H210" i="38"/>
  <c r="V373" i="38"/>
  <c r="V376" i="38"/>
  <c r="L413" i="38"/>
  <c r="L503" i="38" s="1"/>
  <c r="L572" i="38" s="1"/>
  <c r="H418" i="38"/>
  <c r="H510" i="38" s="1"/>
  <c r="N407" i="38"/>
  <c r="M411" i="38"/>
  <c r="M501" i="38" s="1"/>
  <c r="M414" i="38"/>
  <c r="M504" i="38" s="1"/>
  <c r="M573" i="38" s="1"/>
  <c r="I419" i="38"/>
  <c r="I511" i="38" s="1"/>
  <c r="I553" i="38" s="1"/>
  <c r="M158" i="38"/>
  <c r="I210" i="38"/>
  <c r="I426" i="38"/>
  <c r="I523" i="38" s="1"/>
  <c r="I429" i="38"/>
  <c r="I526" i="38" s="1"/>
  <c r="T309" i="38"/>
  <c r="O417" i="38"/>
  <c r="O509" i="38" s="1"/>
  <c r="O578" i="38" s="1"/>
  <c r="P420" i="38"/>
  <c r="P512" i="38" s="1"/>
  <c r="N423" i="38"/>
  <c r="N516" i="38" s="1"/>
  <c r="N585" i="38" s="1"/>
  <c r="F433" i="38"/>
  <c r="F532" i="38" s="1"/>
  <c r="J439" i="38"/>
  <c r="J539" i="38" s="1"/>
  <c r="F447" i="38"/>
  <c r="J106" i="38"/>
  <c r="G425" i="38"/>
  <c r="G518" i="38" s="1"/>
  <c r="F413" i="38"/>
  <c r="F503" i="38" s="1"/>
  <c r="G416" i="38"/>
  <c r="G506" i="38" s="1"/>
  <c r="F422" i="38"/>
  <c r="F514" i="38" s="1"/>
  <c r="H425" i="38"/>
  <c r="H518" i="38" s="1"/>
  <c r="G428" i="38"/>
  <c r="G525" i="38" s="1"/>
  <c r="O429" i="38"/>
  <c r="O526" i="38" s="1"/>
  <c r="F458" i="38"/>
  <c r="R458" i="38" s="1"/>
  <c r="S128" i="73"/>
  <c r="G317" i="73"/>
  <c r="R317" i="73" s="1"/>
  <c r="U317" i="73" s="1"/>
  <c r="S467" i="73"/>
  <c r="U467" i="73" s="1"/>
  <c r="U362" i="73"/>
  <c r="O411" i="38"/>
  <c r="O501" i="38" s="1"/>
  <c r="G413" i="38"/>
  <c r="G503" i="38" s="1"/>
  <c r="F104" i="38"/>
  <c r="F107" i="38" s="1"/>
  <c r="H366" i="38"/>
  <c r="G323" i="73"/>
  <c r="R323" i="73" s="1"/>
  <c r="V323" i="73"/>
  <c r="V334" i="73"/>
  <c r="T502" i="73"/>
  <c r="S474" i="73"/>
  <c r="F365" i="38"/>
  <c r="F367" i="38"/>
  <c r="O500" i="38"/>
  <c r="O564" i="38" s="1"/>
  <c r="S67" i="73"/>
  <c r="U67" i="73" s="1"/>
  <c r="S87" i="73"/>
  <c r="S208" i="73"/>
  <c r="S229" i="73"/>
  <c r="S249" i="73"/>
  <c r="S306" i="38"/>
  <c r="S310" i="73"/>
  <c r="S466" i="73" s="1"/>
  <c r="S490" i="73" s="1"/>
  <c r="U490" i="73" s="1"/>
  <c r="S430" i="73"/>
  <c r="Q421" i="38"/>
  <c r="Q513" i="38" s="1"/>
  <c r="Q582" i="38" s="1"/>
  <c r="M263" i="38"/>
  <c r="M262" i="38"/>
  <c r="I407" i="38"/>
  <c r="I410" i="38" s="1"/>
  <c r="H473" i="38"/>
  <c r="H507" i="38"/>
  <c r="G327" i="73"/>
  <c r="R327" i="73" s="1"/>
  <c r="V327" i="73"/>
  <c r="G333" i="73"/>
  <c r="R333" i="73" s="1"/>
  <c r="I423" i="38"/>
  <c r="I516" i="38" s="1"/>
  <c r="N107" i="38"/>
  <c r="N106" i="38"/>
  <c r="M426" i="38"/>
  <c r="M523" i="38" s="1"/>
  <c r="V355" i="73"/>
  <c r="Q210" i="38"/>
  <c r="Q209" i="38"/>
  <c r="I409" i="38"/>
  <c r="U361" i="73"/>
  <c r="I422" i="38"/>
  <c r="I514" i="38" s="1"/>
  <c r="L425" i="38"/>
  <c r="L518" i="38" s="1"/>
  <c r="J428" i="38"/>
  <c r="J525" i="38" s="1"/>
  <c r="N431" i="38"/>
  <c r="N528" i="38" s="1"/>
  <c r="G441" i="38"/>
  <c r="H260" i="38"/>
  <c r="H263" i="38" s="1"/>
  <c r="P366" i="38"/>
  <c r="S298" i="73"/>
  <c r="G351" i="73"/>
  <c r="R351" i="73" s="1"/>
  <c r="V351" i="73"/>
  <c r="O158" i="38"/>
  <c r="O157" i="38"/>
  <c r="O159" i="38"/>
  <c r="J426" i="38"/>
  <c r="J523" i="38" s="1"/>
  <c r="S59" i="73"/>
  <c r="V343" i="73"/>
  <c r="E222" i="73"/>
  <c r="E16" i="73"/>
  <c r="V16" i="73" s="1"/>
  <c r="V491" i="73"/>
  <c r="G491" i="73"/>
  <c r="R491" i="73" s="1"/>
  <c r="Q414" i="38"/>
  <c r="Q504" i="38" s="1"/>
  <c r="Q573" i="38" s="1"/>
  <c r="Q423" i="38"/>
  <c r="Q516" i="38" s="1"/>
  <c r="Q585" i="38" s="1"/>
  <c r="F430" i="38"/>
  <c r="F527" i="38" s="1"/>
  <c r="I433" i="38"/>
  <c r="I532" i="38" s="1"/>
  <c r="J436" i="38"/>
  <c r="J535" i="38" s="1"/>
  <c r="N439" i="38"/>
  <c r="N539" i="38" s="1"/>
  <c r="L312" i="38"/>
  <c r="J413" i="38"/>
  <c r="J503" i="38" s="1"/>
  <c r="L416" i="38"/>
  <c r="L506" i="38" s="1"/>
  <c r="F418" i="38"/>
  <c r="F510" i="38" s="1"/>
  <c r="N419" i="38"/>
  <c r="N511" i="38" s="1"/>
  <c r="N580" i="38" s="1"/>
  <c r="J422" i="38"/>
  <c r="J514" i="38" s="1"/>
  <c r="M425" i="38"/>
  <c r="M518" i="38" s="1"/>
  <c r="M587" i="38" s="1"/>
  <c r="L428" i="38"/>
  <c r="L525" i="38" s="1"/>
  <c r="G430" i="38"/>
  <c r="G527" i="38" s="1"/>
  <c r="O431" i="38"/>
  <c r="O528" i="38" s="1"/>
  <c r="J433" i="38"/>
  <c r="J532" i="38" s="1"/>
  <c r="L436" i="38"/>
  <c r="L535" i="38" s="1"/>
  <c r="O439" i="38"/>
  <c r="O539" i="38" s="1"/>
  <c r="H441" i="38"/>
  <c r="P442" i="38"/>
  <c r="I444" i="38"/>
  <c r="Q445" i="38"/>
  <c r="J447" i="38"/>
  <c r="L450" i="38"/>
  <c r="M453" i="38"/>
  <c r="F455" i="38"/>
  <c r="J458" i="38"/>
  <c r="J563" i="38" s="1"/>
  <c r="Q367" i="38"/>
  <c r="Q365" i="38"/>
  <c r="Q366" i="38"/>
  <c r="S63" i="73"/>
  <c r="S75" i="73"/>
  <c r="G318" i="73"/>
  <c r="R318" i="73" s="1"/>
  <c r="G330" i="73"/>
  <c r="R330" i="73" s="1"/>
  <c r="V330" i="73"/>
  <c r="E165" i="73"/>
  <c r="S71" i="73"/>
  <c r="M416" i="38"/>
  <c r="M506" i="38" s="1"/>
  <c r="M575" i="38" s="1"/>
  <c r="F421" i="38"/>
  <c r="F513" i="38" s="1"/>
  <c r="Q442" i="38"/>
  <c r="F435" i="38"/>
  <c r="F534" i="38" s="1"/>
  <c r="O453" i="38"/>
  <c r="T276" i="38"/>
  <c r="S188" i="73"/>
  <c r="U188" i="73" s="1"/>
  <c r="J429" i="38"/>
  <c r="J526" i="38" s="1"/>
  <c r="E358" i="38"/>
  <c r="V358" i="38" s="1"/>
  <c r="E349" i="38"/>
  <c r="V349" i="38" s="1"/>
  <c r="E171" i="73"/>
  <c r="G171" i="73" s="1"/>
  <c r="R171" i="73" s="1"/>
  <c r="F415" i="38"/>
  <c r="F505" i="38" s="1"/>
  <c r="G418" i="38"/>
  <c r="G510" i="38" s="1"/>
  <c r="H430" i="38"/>
  <c r="H527" i="38" s="1"/>
  <c r="F438" i="38"/>
  <c r="F538" i="38" s="1"/>
  <c r="I441" i="38"/>
  <c r="L447" i="38"/>
  <c r="M433" i="38"/>
  <c r="M532" i="38" s="1"/>
  <c r="G438" i="38"/>
  <c r="G538" i="38" s="1"/>
  <c r="L444" i="38"/>
  <c r="H455" i="38"/>
  <c r="M458" i="38"/>
  <c r="M563" i="38" s="1"/>
  <c r="S77" i="38"/>
  <c r="F500" i="38"/>
  <c r="K406" i="38"/>
  <c r="R406" i="38" s="1"/>
  <c r="F412" i="38"/>
  <c r="F502" i="38" s="1"/>
  <c r="N413" i="38"/>
  <c r="N503" i="38" s="1"/>
  <c r="M208" i="38"/>
  <c r="Q208" i="38"/>
  <c r="P312" i="38"/>
  <c r="G500" i="38"/>
  <c r="G564" i="38" s="1"/>
  <c r="G325" i="73"/>
  <c r="R325" i="73" s="1"/>
  <c r="R607" i="73"/>
  <c r="R611" i="73" s="1"/>
  <c r="U611" i="73" s="1"/>
  <c r="Q312" i="38"/>
  <c r="Q315" i="38"/>
  <c r="P473" i="38"/>
  <c r="P507" i="38"/>
  <c r="P576" i="38" s="1"/>
  <c r="F452" i="38"/>
  <c r="Q439" i="38"/>
  <c r="Q539" i="38" s="1"/>
  <c r="G452" i="38"/>
  <c r="N104" i="38"/>
  <c r="G314" i="38"/>
  <c r="G312" i="38"/>
  <c r="G315" i="38" s="1"/>
  <c r="V340" i="38"/>
  <c r="E62" i="27"/>
  <c r="N51" i="27"/>
  <c r="L433" i="38"/>
  <c r="L532" i="38" s="1"/>
  <c r="N453" i="38"/>
  <c r="N428" i="38"/>
  <c r="N525" i="38" s="1"/>
  <c r="F449" i="38"/>
  <c r="O104" i="38"/>
  <c r="T270" i="38"/>
  <c r="J407" i="38"/>
  <c r="S168" i="73"/>
  <c r="E362" i="73"/>
  <c r="V362" i="73" s="1"/>
  <c r="V331" i="73"/>
  <c r="S468" i="73"/>
  <c r="U468" i="73" s="1"/>
  <c r="U405" i="73"/>
  <c r="S26" i="73"/>
  <c r="S290" i="73"/>
  <c r="F425" i="38"/>
  <c r="F518" i="38" s="1"/>
  <c r="M450" i="38"/>
  <c r="G415" i="38"/>
  <c r="G505" i="38" s="1"/>
  <c r="P419" i="38"/>
  <c r="P511" i="38" s="1"/>
  <c r="P580" i="38" s="1"/>
  <c r="Q431" i="38"/>
  <c r="Q528" i="38" s="1"/>
  <c r="J441" i="38"/>
  <c r="N450" i="38"/>
  <c r="T361" i="38"/>
  <c r="T322" i="38"/>
  <c r="T319" i="38"/>
  <c r="Q424" i="38"/>
  <c r="Q517" i="38" s="1"/>
  <c r="Q586" i="38" s="1"/>
  <c r="E167" i="73"/>
  <c r="G167" i="73" s="1"/>
  <c r="R167" i="73" s="1"/>
  <c r="U167" i="73" s="1"/>
  <c r="M429" i="38"/>
  <c r="M526" i="38" s="1"/>
  <c r="S95" i="73"/>
  <c r="U95" i="73" s="1"/>
  <c r="S116" i="73"/>
  <c r="S135" i="38"/>
  <c r="S136" i="73"/>
  <c r="S176" i="73"/>
  <c r="S196" i="73"/>
  <c r="S217" i="73"/>
  <c r="S254" i="38"/>
  <c r="S257" i="73"/>
  <c r="S441" i="73" s="1"/>
  <c r="S278" i="73"/>
  <c r="S380" i="73"/>
  <c r="U380" i="73" s="1"/>
  <c r="S400" i="73"/>
  <c r="S519" i="24"/>
  <c r="S517" i="24"/>
  <c r="S417" i="73"/>
  <c r="M428" i="38"/>
  <c r="M525" i="38" s="1"/>
  <c r="M436" i="38"/>
  <c r="M535" i="38" s="1"/>
  <c r="P439" i="38"/>
  <c r="P539" i="38" s="1"/>
  <c r="P559" i="38" s="1"/>
  <c r="J444" i="38"/>
  <c r="G455" i="38"/>
  <c r="L458" i="38"/>
  <c r="L563" i="38" s="1"/>
  <c r="L566" i="38" s="1"/>
  <c r="E232" i="73"/>
  <c r="V232" i="73" s="1"/>
  <c r="V335" i="73"/>
  <c r="V346" i="73"/>
  <c r="G346" i="73"/>
  <c r="R346" i="73" s="1"/>
  <c r="S392" i="73"/>
  <c r="U392" i="73" s="1"/>
  <c r="M413" i="38"/>
  <c r="M503" i="38" s="1"/>
  <c r="M595" i="38" s="1"/>
  <c r="N436" i="38"/>
  <c r="N535" i="38" s="1"/>
  <c r="M447" i="38"/>
  <c r="G211" i="38"/>
  <c r="G210" i="38"/>
  <c r="J474" i="38"/>
  <c r="J508" i="38"/>
  <c r="J500" i="38"/>
  <c r="J564" i="38" s="1"/>
  <c r="H106" i="38"/>
  <c r="F106" i="38"/>
  <c r="L158" i="38"/>
  <c r="G262" i="38"/>
  <c r="T267" i="38"/>
  <c r="G326" i="73"/>
  <c r="R326" i="73" s="1"/>
  <c r="E648" i="73"/>
  <c r="Q648" i="73" s="1"/>
  <c r="Q644" i="73"/>
  <c r="S102" i="38"/>
  <c r="G106" i="38"/>
  <c r="I262" i="38"/>
  <c r="M364" i="38"/>
  <c r="F565" i="38"/>
  <c r="F607" i="38" s="1"/>
  <c r="G321" i="73"/>
  <c r="R321" i="73" s="1"/>
  <c r="G354" i="73"/>
  <c r="R354" i="73" s="1"/>
  <c r="V354" i="73"/>
  <c r="G406" i="73"/>
  <c r="R406" i="73" s="1"/>
  <c r="U668" i="73"/>
  <c r="P411" i="38"/>
  <c r="P501" i="38" s="1"/>
  <c r="H413" i="38"/>
  <c r="H503" i="38" s="1"/>
  <c r="O414" i="38"/>
  <c r="O504" i="38" s="1"/>
  <c r="H416" i="38"/>
  <c r="H506" i="38" s="1"/>
  <c r="P417" i="38"/>
  <c r="P509" i="38" s="1"/>
  <c r="P578" i="38" s="1"/>
  <c r="J419" i="38"/>
  <c r="J511" i="38" s="1"/>
  <c r="Q420" i="38"/>
  <c r="Q512" i="38" s="1"/>
  <c r="Q581" i="38" s="1"/>
  <c r="G422" i="38"/>
  <c r="G514" i="38" s="1"/>
  <c r="O423" i="38"/>
  <c r="O516" i="38" s="1"/>
  <c r="O585" i="38" s="1"/>
  <c r="I425" i="38"/>
  <c r="I518" i="38" s="1"/>
  <c r="P426" i="38"/>
  <c r="P523" i="38" s="1"/>
  <c r="H428" i="38"/>
  <c r="H525" i="38" s="1"/>
  <c r="P429" i="38"/>
  <c r="P526" i="38" s="1"/>
  <c r="L431" i="38"/>
  <c r="L528" i="38" s="1"/>
  <c r="G433" i="38"/>
  <c r="G532" i="38" s="1"/>
  <c r="O434" i="38"/>
  <c r="O533" i="38" s="1"/>
  <c r="H436" i="38"/>
  <c r="H535" i="38" s="1"/>
  <c r="P437" i="38"/>
  <c r="P536" i="38" s="1"/>
  <c r="L439" i="38"/>
  <c r="L539" i="38" s="1"/>
  <c r="M442" i="38"/>
  <c r="F444" i="38"/>
  <c r="N445" i="38"/>
  <c r="G447" i="38"/>
  <c r="O448" i="38"/>
  <c r="H450" i="38"/>
  <c r="P451" i="38"/>
  <c r="I453" i="38"/>
  <c r="Q454" i="38"/>
  <c r="G458" i="38"/>
  <c r="G563" i="38" s="1"/>
  <c r="O262" i="38"/>
  <c r="O261" i="38"/>
  <c r="O263" i="38"/>
  <c r="V326" i="38"/>
  <c r="V334" i="38"/>
  <c r="T608" i="38"/>
  <c r="Q411" i="38"/>
  <c r="Q501" i="38" s="1"/>
  <c r="I413" i="38"/>
  <c r="I503" i="38" s="1"/>
  <c r="P414" i="38"/>
  <c r="P504" i="38" s="1"/>
  <c r="I416" i="38"/>
  <c r="I506" i="38" s="1"/>
  <c r="Q417" i="38"/>
  <c r="Q509" i="38" s="1"/>
  <c r="Q578" i="38" s="1"/>
  <c r="L419" i="38"/>
  <c r="L511" i="38" s="1"/>
  <c r="L580" i="38" s="1"/>
  <c r="H422" i="38"/>
  <c r="H514" i="38" s="1"/>
  <c r="P423" i="38"/>
  <c r="P516" i="38" s="1"/>
  <c r="P558" i="38" s="1"/>
  <c r="J425" i="38"/>
  <c r="J518" i="38" s="1"/>
  <c r="Q426" i="38"/>
  <c r="I428" i="38"/>
  <c r="I525" i="38" s="1"/>
  <c r="Q429" i="38"/>
  <c r="Q526" i="38" s="1"/>
  <c r="Q546" i="38" s="1"/>
  <c r="M431" i="38"/>
  <c r="M528" i="38" s="1"/>
  <c r="H433" i="38"/>
  <c r="H532" i="38" s="1"/>
  <c r="P434" i="38"/>
  <c r="P533" i="38" s="1"/>
  <c r="I436" i="38"/>
  <c r="I535" i="38" s="1"/>
  <c r="Q437" i="38"/>
  <c r="Q536" i="38" s="1"/>
  <c r="M439" i="38"/>
  <c r="M539" i="38" s="1"/>
  <c r="M559" i="38" s="1"/>
  <c r="F441" i="38"/>
  <c r="N442" i="38"/>
  <c r="G444" i="38"/>
  <c r="O445" i="38"/>
  <c r="H447" i="38"/>
  <c r="P448" i="38"/>
  <c r="I450" i="38"/>
  <c r="Q451" i="38"/>
  <c r="J453" i="38"/>
  <c r="H458" i="38"/>
  <c r="H563" i="38" s="1"/>
  <c r="H208" i="38"/>
  <c r="H211" i="38" s="1"/>
  <c r="P263" i="38"/>
  <c r="P262" i="38"/>
  <c r="I314" i="38"/>
  <c r="V345" i="38"/>
  <c r="L367" i="38"/>
  <c r="L366" i="38"/>
  <c r="I500" i="38"/>
  <c r="I564" i="38" s="1"/>
  <c r="V568" i="38"/>
  <c r="L605" i="38"/>
  <c r="S171" i="73"/>
  <c r="U171" i="73" s="1"/>
  <c r="G339" i="73"/>
  <c r="R339" i="73" s="1"/>
  <c r="V339" i="73"/>
  <c r="U560" i="73"/>
  <c r="S472" i="73"/>
  <c r="S150" i="38"/>
  <c r="S151" i="73"/>
  <c r="S211" i="73"/>
  <c r="S273" i="73"/>
  <c r="S395" i="73"/>
  <c r="L60" i="27"/>
  <c r="S111" i="73"/>
  <c r="S131" i="73"/>
  <c r="S232" i="73"/>
  <c r="L415" i="38"/>
  <c r="L505" i="38" s="1"/>
  <c r="L547" i="38" s="1"/>
  <c r="Q422" i="38"/>
  <c r="Q514" i="38" s="1"/>
  <c r="Q583" i="38" s="1"/>
  <c r="L427" i="38"/>
  <c r="L524" i="38" s="1"/>
  <c r="G432" i="38"/>
  <c r="G531" i="38" s="1"/>
  <c r="J435" i="38"/>
  <c r="J534" i="38" s="1"/>
  <c r="L438" i="38"/>
  <c r="L538" i="38" s="1"/>
  <c r="L558" i="38" s="1"/>
  <c r="O441" i="38"/>
  <c r="P444" i="38"/>
  <c r="Q447" i="38"/>
  <c r="L452" i="38"/>
  <c r="Q458" i="38"/>
  <c r="Q563" i="38" s="1"/>
  <c r="L412" i="38"/>
  <c r="L502" i="38" s="1"/>
  <c r="M415" i="38"/>
  <c r="M505" i="38" s="1"/>
  <c r="N418" i="38"/>
  <c r="N510" i="38" s="1"/>
  <c r="N579" i="38" s="1"/>
  <c r="F420" i="38"/>
  <c r="F512" i="38" s="1"/>
  <c r="M421" i="38"/>
  <c r="M513" i="38" s="1"/>
  <c r="M424" i="38"/>
  <c r="M517" i="38" s="1"/>
  <c r="M586" i="38" s="1"/>
  <c r="M427" i="38"/>
  <c r="M524" i="38" s="1"/>
  <c r="O430" i="38"/>
  <c r="O527" i="38" s="1"/>
  <c r="H432" i="38"/>
  <c r="H531" i="38" s="1"/>
  <c r="L435" i="38"/>
  <c r="L534" i="38" s="1"/>
  <c r="M438" i="38"/>
  <c r="M538" i="38" s="1"/>
  <c r="H440" i="38"/>
  <c r="H540" i="38" s="1"/>
  <c r="P441" i="38"/>
  <c r="I443" i="38"/>
  <c r="Q444" i="38"/>
  <c r="J446" i="38"/>
  <c r="L449" i="38"/>
  <c r="M452" i="38"/>
  <c r="F454" i="38"/>
  <c r="N455" i="38"/>
  <c r="Q157" i="38"/>
  <c r="Q158" i="38"/>
  <c r="M260" i="38"/>
  <c r="V324" i="38"/>
  <c r="Q409" i="38"/>
  <c r="G14" i="73"/>
  <c r="R14" i="73" s="1"/>
  <c r="U14" i="73" s="1"/>
  <c r="U557" i="73"/>
  <c r="U635" i="73"/>
  <c r="R647" i="73"/>
  <c r="U647" i="73" s="1"/>
  <c r="U672" i="73"/>
  <c r="F411" i="38"/>
  <c r="F501" i="38" s="1"/>
  <c r="M412" i="38"/>
  <c r="M502" i="38" s="1"/>
  <c r="M571" i="38" s="1"/>
  <c r="N415" i="38"/>
  <c r="N505" i="38" s="1"/>
  <c r="N574" i="38" s="1"/>
  <c r="F417" i="38"/>
  <c r="F509" i="38" s="1"/>
  <c r="O418" i="38"/>
  <c r="O510" i="38" s="1"/>
  <c r="G420" i="38"/>
  <c r="G512" i="38" s="1"/>
  <c r="N421" i="38"/>
  <c r="N513" i="38" s="1"/>
  <c r="N582" i="38" s="1"/>
  <c r="N424" i="38"/>
  <c r="N517" i="38" s="1"/>
  <c r="F426" i="38"/>
  <c r="F523" i="38" s="1"/>
  <c r="N427" i="38"/>
  <c r="N524" i="38" s="1"/>
  <c r="F429" i="38"/>
  <c r="F526" i="38" s="1"/>
  <c r="P430" i="38"/>
  <c r="P527" i="38" s="1"/>
  <c r="I432" i="38"/>
  <c r="I531" i="38" s="1"/>
  <c r="M435" i="38"/>
  <c r="M534" i="38" s="1"/>
  <c r="F437" i="38"/>
  <c r="F536" i="38" s="1"/>
  <c r="N438" i="38"/>
  <c r="N538" i="38" s="1"/>
  <c r="I440" i="38"/>
  <c r="I540" i="38" s="1"/>
  <c r="Q441" i="38"/>
  <c r="J443" i="38"/>
  <c r="L446" i="38"/>
  <c r="M449" i="38"/>
  <c r="F451" i="38"/>
  <c r="N452" i="38"/>
  <c r="G454" i="38"/>
  <c r="O455" i="38"/>
  <c r="J104" i="38"/>
  <c r="J107" i="38" s="1"/>
  <c r="V320" i="38"/>
  <c r="V347" i="38"/>
  <c r="H479" i="38"/>
  <c r="O421" i="38"/>
  <c r="O513" i="38" s="1"/>
  <c r="O582" i="38" s="1"/>
  <c r="F423" i="38"/>
  <c r="F516" i="38" s="1"/>
  <c r="O424" i="38"/>
  <c r="O517" i="38" s="1"/>
  <c r="O586" i="38" s="1"/>
  <c r="G426" i="38"/>
  <c r="O427" i="38"/>
  <c r="O524" i="38" s="1"/>
  <c r="G429" i="38"/>
  <c r="G526" i="38" s="1"/>
  <c r="Q430" i="38"/>
  <c r="Q527" i="38" s="1"/>
  <c r="J432" i="38"/>
  <c r="J531" i="38" s="1"/>
  <c r="F434" i="38"/>
  <c r="F533" i="38" s="1"/>
  <c r="N435" i="38"/>
  <c r="N534" i="38" s="1"/>
  <c r="G437" i="38"/>
  <c r="G536" i="38" s="1"/>
  <c r="O438" i="38"/>
  <c r="O538" i="38" s="1"/>
  <c r="J440" i="38"/>
  <c r="J540" i="38" s="1"/>
  <c r="L443" i="38"/>
  <c r="M446" i="38"/>
  <c r="F448" i="38"/>
  <c r="N449" i="38"/>
  <c r="G451" i="38"/>
  <c r="O452" i="38"/>
  <c r="H454" i="38"/>
  <c r="P455" i="38"/>
  <c r="J52" i="38"/>
  <c r="J55" i="38" s="1"/>
  <c r="L211" i="38"/>
  <c r="L210" i="38"/>
  <c r="F407" i="38"/>
  <c r="S90" i="73"/>
  <c r="J412" i="38"/>
  <c r="J502" i="38" s="1"/>
  <c r="M418" i="38"/>
  <c r="M510" i="38" s="1"/>
  <c r="M579" i="38" s="1"/>
  <c r="L421" i="38"/>
  <c r="L513" i="38" s="1"/>
  <c r="L582" i="38" s="1"/>
  <c r="L424" i="38"/>
  <c r="L517" i="38" s="1"/>
  <c r="L586" i="38" s="1"/>
  <c r="N430" i="38"/>
  <c r="N527" i="38" s="1"/>
  <c r="Q433" i="38"/>
  <c r="Q532" i="38" s="1"/>
  <c r="G440" i="38"/>
  <c r="G540" i="38" s="1"/>
  <c r="H443" i="38"/>
  <c r="I446" i="38"/>
  <c r="J449" i="38"/>
  <c r="M455" i="38"/>
  <c r="L260" i="38"/>
  <c r="V332" i="38"/>
  <c r="V351" i="38"/>
  <c r="V357" i="73"/>
  <c r="G357" i="73"/>
  <c r="R357" i="73" s="1"/>
  <c r="E61" i="27"/>
  <c r="G411" i="38"/>
  <c r="G501" i="38" s="1"/>
  <c r="N412" i="38"/>
  <c r="N502" i="38" s="1"/>
  <c r="N544" i="38" s="1"/>
  <c r="F414" i="38"/>
  <c r="F504" i="38" s="1"/>
  <c r="O415" i="38"/>
  <c r="O505" i="38" s="1"/>
  <c r="O574" i="38" s="1"/>
  <c r="G417" i="38"/>
  <c r="G509" i="38" s="1"/>
  <c r="P418" i="38"/>
  <c r="P510" i="38" s="1"/>
  <c r="H420" i="38"/>
  <c r="H512" i="38" s="1"/>
  <c r="H581" i="38" s="1"/>
  <c r="H411" i="38"/>
  <c r="H501" i="38" s="1"/>
  <c r="O412" i="38"/>
  <c r="O502" i="38" s="1"/>
  <c r="G414" i="38"/>
  <c r="G504" i="38" s="1"/>
  <c r="P415" i="38"/>
  <c r="P505" i="38" s="1"/>
  <c r="P574" i="38" s="1"/>
  <c r="H417" i="38"/>
  <c r="H509" i="38" s="1"/>
  <c r="Q418" i="38"/>
  <c r="Q510" i="38" s="1"/>
  <c r="Q579" i="38" s="1"/>
  <c r="I420" i="38"/>
  <c r="I512" i="38" s="1"/>
  <c r="I581" i="38" s="1"/>
  <c r="P421" i="38"/>
  <c r="P513" i="38" s="1"/>
  <c r="G423" i="38"/>
  <c r="G516" i="38" s="1"/>
  <c r="P424" i="38"/>
  <c r="P517" i="38" s="1"/>
  <c r="P586" i="38" s="1"/>
  <c r="H426" i="38"/>
  <c r="H523" i="38" s="1"/>
  <c r="P427" i="38"/>
  <c r="P524" i="38" s="1"/>
  <c r="H429" i="38"/>
  <c r="H526" i="38" s="1"/>
  <c r="L432" i="38"/>
  <c r="L531" i="38" s="1"/>
  <c r="G434" i="38"/>
  <c r="G533" i="38" s="1"/>
  <c r="O435" i="38"/>
  <c r="O534" i="38" s="1"/>
  <c r="H437" i="38"/>
  <c r="H536" i="38" s="1"/>
  <c r="P438" i="38"/>
  <c r="P538" i="38" s="1"/>
  <c r="L440" i="38"/>
  <c r="L540" i="38" s="1"/>
  <c r="M443" i="38"/>
  <c r="F445" i="38"/>
  <c r="N446" i="38"/>
  <c r="G448" i="38"/>
  <c r="O449" i="38"/>
  <c r="H451" i="38"/>
  <c r="P452" i="38"/>
  <c r="I454" i="38"/>
  <c r="Q455" i="38"/>
  <c r="M211" i="38"/>
  <c r="M210" i="38"/>
  <c r="T482" i="73"/>
  <c r="U636" i="73"/>
  <c r="L58" i="27"/>
  <c r="S105" i="73"/>
  <c r="S126" i="73"/>
  <c r="S166" i="73"/>
  <c r="S206" i="73"/>
  <c r="S464" i="73" s="1"/>
  <c r="S247" i="73"/>
  <c r="S268" i="73"/>
  <c r="S390" i="73"/>
  <c r="U390" i="73" s="1"/>
  <c r="S427" i="73"/>
  <c r="S11" i="73"/>
  <c r="S70" i="73"/>
  <c r="S113" i="73"/>
  <c r="S295" i="73"/>
  <c r="S319" i="24"/>
  <c r="L411" i="38"/>
  <c r="J414" i="38"/>
  <c r="J504" i="38" s="1"/>
  <c r="L417" i="38"/>
  <c r="L509" i="38" s="1"/>
  <c r="L578" i="38" s="1"/>
  <c r="F419" i="38"/>
  <c r="F511" i="38" s="1"/>
  <c r="M420" i="38"/>
  <c r="M512" i="38" s="1"/>
  <c r="M581" i="38" s="1"/>
  <c r="J423" i="38"/>
  <c r="J516" i="38" s="1"/>
  <c r="L426" i="38"/>
  <c r="L523" i="38" s="1"/>
  <c r="L429" i="38"/>
  <c r="L526" i="38" s="1"/>
  <c r="G431" i="38"/>
  <c r="G528" i="38" s="1"/>
  <c r="O432" i="38"/>
  <c r="O531" i="38" s="1"/>
  <c r="O551" i="38" s="1"/>
  <c r="J434" i="38"/>
  <c r="J533" i="38" s="1"/>
  <c r="L437" i="38"/>
  <c r="L536" i="38" s="1"/>
  <c r="G439" i="38"/>
  <c r="G539" i="38" s="1"/>
  <c r="O440" i="38"/>
  <c r="O540" i="38" s="1"/>
  <c r="H442" i="38"/>
  <c r="P443" i="38"/>
  <c r="I445" i="38"/>
  <c r="Q446" i="38"/>
  <c r="J448" i="38"/>
  <c r="L451" i="38"/>
  <c r="M454" i="38"/>
  <c r="L208" i="38"/>
  <c r="P260" i="38"/>
  <c r="O314" i="38"/>
  <c r="O315" i="38"/>
  <c r="V329" i="38"/>
  <c r="V341" i="38"/>
  <c r="O473" i="38"/>
  <c r="N565" i="38"/>
  <c r="N607" i="38" s="1"/>
  <c r="V349" i="73"/>
  <c r="G349" i="73"/>
  <c r="R349" i="73" s="1"/>
  <c r="T493" i="73"/>
  <c r="S455" i="73"/>
  <c r="U602" i="73"/>
  <c r="U673" i="73"/>
  <c r="S140" i="73"/>
  <c r="S180" i="73"/>
  <c r="S200" i="73"/>
  <c r="S221" i="73"/>
  <c r="S282" i="73"/>
  <c r="S302" i="73"/>
  <c r="S404" i="73"/>
  <c r="S421" i="73"/>
  <c r="E406" i="38"/>
  <c r="V406" i="38" s="1"/>
  <c r="AM988" i="24"/>
  <c r="S29" i="73"/>
  <c r="BL81" i="24"/>
  <c r="S60" i="73"/>
  <c r="S64" i="73"/>
  <c r="G412" i="38"/>
  <c r="G502" i="38" s="1"/>
  <c r="G544" i="38" s="1"/>
  <c r="H415" i="38"/>
  <c r="H505" i="38" s="1"/>
  <c r="I418" i="38"/>
  <c r="I510" i="38" s="1"/>
  <c r="H421" i="38"/>
  <c r="H513" i="38" s="1"/>
  <c r="H424" i="38"/>
  <c r="H517" i="38" s="1"/>
  <c r="H427" i="38"/>
  <c r="H524" i="38" s="1"/>
  <c r="J430" i="38"/>
  <c r="J527" i="38" s="1"/>
  <c r="G435" i="38"/>
  <c r="G534" i="38" s="1"/>
  <c r="H438" i="38"/>
  <c r="H538" i="38" s="1"/>
  <c r="M444" i="38"/>
  <c r="F446" i="38"/>
  <c r="N447" i="38"/>
  <c r="G449" i="38"/>
  <c r="O450" i="38"/>
  <c r="H452" i="38"/>
  <c r="P453" i="38"/>
  <c r="I455" i="38"/>
  <c r="N458" i="38"/>
  <c r="N563" i="38" s="1"/>
  <c r="G159" i="38"/>
  <c r="P156" i="38"/>
  <c r="M312" i="38"/>
  <c r="V323" i="38"/>
  <c r="V339" i="38"/>
  <c r="V354" i="38"/>
  <c r="L500" i="38"/>
  <c r="L564" i="38" s="1"/>
  <c r="V601" i="38"/>
  <c r="S129" i="38"/>
  <c r="S130" i="73"/>
  <c r="S170" i="73"/>
  <c r="S190" i="73"/>
  <c r="S210" i="73"/>
  <c r="S272" i="73"/>
  <c r="S292" i="73"/>
  <c r="S312" i="73"/>
  <c r="S374" i="73"/>
  <c r="O416" i="38"/>
  <c r="O506" i="38" s="1"/>
  <c r="Q419" i="38"/>
  <c r="Q511" i="38" s="1"/>
  <c r="Q580" i="38" s="1"/>
  <c r="N422" i="38"/>
  <c r="N514" i="38" s="1"/>
  <c r="N583" i="38" s="1"/>
  <c r="P425" i="38"/>
  <c r="P518" i="38" s="1"/>
  <c r="P587" i="38" s="1"/>
  <c r="O428" i="38"/>
  <c r="O525" i="38" s="1"/>
  <c r="N433" i="38"/>
  <c r="N532" i="38" s="1"/>
  <c r="O436" i="38"/>
  <c r="O535" i="38" s="1"/>
  <c r="L441" i="38"/>
  <c r="H412" i="38"/>
  <c r="H502" i="38" s="1"/>
  <c r="P413" i="38"/>
  <c r="P503" i="38" s="1"/>
  <c r="I415" i="38"/>
  <c r="I505" i="38" s="1"/>
  <c r="P416" i="38"/>
  <c r="P506" i="38" s="1"/>
  <c r="P575" i="38" s="1"/>
  <c r="J418" i="38"/>
  <c r="J510" i="38" s="1"/>
  <c r="I421" i="38"/>
  <c r="I513" i="38" s="1"/>
  <c r="O422" i="38"/>
  <c r="O514" i="38" s="1"/>
  <c r="I424" i="38"/>
  <c r="I517" i="38" s="1"/>
  <c r="Q425" i="38"/>
  <c r="Q518" i="38" s="1"/>
  <c r="I427" i="38"/>
  <c r="I524" i="38" s="1"/>
  <c r="P428" i="38"/>
  <c r="P525" i="38" s="1"/>
  <c r="L430" i="38"/>
  <c r="L527" i="38" s="1"/>
  <c r="O433" i="38"/>
  <c r="O532" i="38" s="1"/>
  <c r="H435" i="38"/>
  <c r="H534" i="38" s="1"/>
  <c r="P436" i="38"/>
  <c r="P535" i="38" s="1"/>
  <c r="I438" i="38"/>
  <c r="I538" i="38" s="1"/>
  <c r="M441" i="38"/>
  <c r="F443" i="38"/>
  <c r="N444" i="38"/>
  <c r="G446" i="38"/>
  <c r="O447" i="38"/>
  <c r="H449" i="38"/>
  <c r="P450" i="38"/>
  <c r="I452" i="38"/>
  <c r="Q453" i="38"/>
  <c r="J455" i="38"/>
  <c r="O458" i="38"/>
  <c r="O563" i="38" s="1"/>
  <c r="O566" i="38" s="1"/>
  <c r="T248" i="38"/>
  <c r="V331" i="38"/>
  <c r="V335" i="38"/>
  <c r="V343" i="38"/>
  <c r="V350" i="38"/>
  <c r="N410" i="38"/>
  <c r="N409" i="38"/>
  <c r="M474" i="38"/>
  <c r="M500" i="38"/>
  <c r="M564" i="38" s="1"/>
  <c r="G605" i="38"/>
  <c r="S78" i="73"/>
  <c r="T487" i="73"/>
  <c r="G329" i="73"/>
  <c r="R329" i="73" s="1"/>
  <c r="L63" i="27"/>
  <c r="G44" i="27"/>
  <c r="O413" i="38"/>
  <c r="O503" i="38" s="1"/>
  <c r="O572" i="38" s="1"/>
  <c r="I412" i="38"/>
  <c r="I502" i="38" s="1"/>
  <c r="Q413" i="38"/>
  <c r="Q503" i="38" s="1"/>
  <c r="Q572" i="38" s="1"/>
  <c r="J415" i="38"/>
  <c r="J505" i="38" s="1"/>
  <c r="Q416" i="38"/>
  <c r="Q506" i="38" s="1"/>
  <c r="Q575" i="38" s="1"/>
  <c r="L418" i="38"/>
  <c r="L510" i="38" s="1"/>
  <c r="L552" i="38" s="1"/>
  <c r="J421" i="38"/>
  <c r="J513" i="38" s="1"/>
  <c r="P422" i="38"/>
  <c r="P514" i="38" s="1"/>
  <c r="P583" i="38" s="1"/>
  <c r="J424" i="38"/>
  <c r="J517" i="38" s="1"/>
  <c r="J427" i="38"/>
  <c r="J524" i="38" s="1"/>
  <c r="Q428" i="38"/>
  <c r="Q525" i="38" s="1"/>
  <c r="M430" i="38"/>
  <c r="M527" i="38" s="1"/>
  <c r="F432" i="38"/>
  <c r="F531" i="38" s="1"/>
  <c r="P433" i="38"/>
  <c r="P532" i="38" s="1"/>
  <c r="I435" i="38"/>
  <c r="I534" i="38" s="1"/>
  <c r="Q436" i="38"/>
  <c r="Q535" i="38" s="1"/>
  <c r="J438" i="38"/>
  <c r="J538" i="38" s="1"/>
  <c r="F440" i="38"/>
  <c r="F540" i="38" s="1"/>
  <c r="N441" i="38"/>
  <c r="G443" i="38"/>
  <c r="O444" i="38"/>
  <c r="H446" i="38"/>
  <c r="P447" i="38"/>
  <c r="I449" i="38"/>
  <c r="Q450" i="38"/>
  <c r="J452" i="38"/>
  <c r="L455" i="38"/>
  <c r="F52" i="38"/>
  <c r="F55" i="38" s="1"/>
  <c r="P458" i="38"/>
  <c r="P563" i="38" s="1"/>
  <c r="I158" i="38"/>
  <c r="P210" i="38"/>
  <c r="V327" i="38"/>
  <c r="N474" i="38"/>
  <c r="N500" i="38"/>
  <c r="N564" i="38" s="1"/>
  <c r="H605" i="38"/>
  <c r="U559" i="73"/>
  <c r="S83" i="38"/>
  <c r="S83" i="73"/>
  <c r="S144" i="73"/>
  <c r="S164" i="73"/>
  <c r="S408" i="73"/>
  <c r="S533" i="24"/>
  <c r="S516" i="24"/>
  <c r="V468" i="38"/>
  <c r="O442" i="38"/>
  <c r="H444" i="38"/>
  <c r="P445" i="38"/>
  <c r="I447" i="38"/>
  <c r="Q448" i="38"/>
  <c r="J450" i="38"/>
  <c r="L453" i="38"/>
  <c r="I458" i="38"/>
  <c r="I563" i="38" s="1"/>
  <c r="I566" i="38" s="1"/>
  <c r="H312" i="38"/>
  <c r="H315" i="38" s="1"/>
  <c r="V356" i="38"/>
  <c r="V360" i="38"/>
  <c r="V363" i="38"/>
  <c r="Q500" i="38"/>
  <c r="Q564" i="38" s="1"/>
  <c r="T491" i="73"/>
  <c r="S479" i="73"/>
  <c r="S197" i="73"/>
  <c r="S518" i="24"/>
  <c r="BU82" i="24"/>
  <c r="S65" i="73"/>
  <c r="U65" i="73" s="1"/>
  <c r="S178" i="73"/>
  <c r="V341" i="73"/>
  <c r="G341" i="73"/>
  <c r="R341" i="73" s="1"/>
  <c r="T496" i="73"/>
  <c r="T498" i="73"/>
  <c r="S187" i="73"/>
  <c r="S207" i="73"/>
  <c r="S269" i="73"/>
  <c r="S374" i="24"/>
  <c r="S373" i="73" s="1"/>
  <c r="U373" i="73" s="1"/>
  <c r="T484" i="73"/>
  <c r="T499" i="73"/>
  <c r="S54" i="24"/>
  <c r="S93" i="73"/>
  <c r="S154" i="73"/>
  <c r="S463" i="73" s="1"/>
  <c r="M156" i="38"/>
  <c r="M408" i="38"/>
  <c r="H500" i="38"/>
  <c r="H564" i="38" s="1"/>
  <c r="P605" i="38"/>
  <c r="G269" i="73"/>
  <c r="R269" i="73" s="1"/>
  <c r="U595" i="73"/>
  <c r="U601" i="73"/>
  <c r="P60" i="27"/>
  <c r="BH81" i="24"/>
  <c r="S141" i="73"/>
  <c r="S266" i="24"/>
  <c r="S262" i="73"/>
  <c r="S530" i="24"/>
  <c r="T479" i="73"/>
  <c r="T501" i="73"/>
  <c r="BU28" i="24"/>
  <c r="BT81" i="24"/>
  <c r="E68" i="73"/>
  <c r="V68" i="73" s="1"/>
  <c r="B40" i="70"/>
  <c r="H40" i="70" s="1"/>
  <c r="O32" i="70"/>
  <c r="S233" i="73"/>
  <c r="S531" i="24"/>
  <c r="H7" i="70"/>
  <c r="S213" i="24"/>
  <c r="S393" i="73"/>
  <c r="U393" i="73" s="1"/>
  <c r="V160" i="38"/>
  <c r="Q407" i="38"/>
  <c r="L473" i="38"/>
  <c r="G479" i="38"/>
  <c r="J565" i="38"/>
  <c r="J607" i="38" s="1"/>
  <c r="T497" i="73"/>
  <c r="U565" i="73"/>
  <c r="BK81" i="24"/>
  <c r="S550" i="24"/>
  <c r="E120" i="73"/>
  <c r="V120" i="73" s="1"/>
  <c r="S372" i="24"/>
  <c r="S371" i="73" s="1"/>
  <c r="U371" i="73" s="1"/>
  <c r="U270" i="73"/>
  <c r="E169" i="73"/>
  <c r="E223" i="38"/>
  <c r="V223" i="38" s="1"/>
  <c r="E274" i="38"/>
  <c r="V274" i="38" s="1"/>
  <c r="E76" i="73"/>
  <c r="V76" i="73" s="1"/>
  <c r="E225" i="73"/>
  <c r="V225" i="73" s="1"/>
  <c r="E15" i="38"/>
  <c r="V15" i="38" s="1"/>
  <c r="E15" i="73"/>
  <c r="E118" i="73"/>
  <c r="E119" i="73"/>
  <c r="G119" i="73" s="1"/>
  <c r="R119" i="73" s="1"/>
  <c r="U119" i="73" s="1"/>
  <c r="E122" i="73"/>
  <c r="V122" i="73" s="1"/>
  <c r="E218" i="73"/>
  <c r="V218" i="73" s="1"/>
  <c r="E274" i="73"/>
  <c r="E284" i="73"/>
  <c r="V284" i="73" s="1"/>
  <c r="K521" i="38"/>
  <c r="E521" i="38"/>
  <c r="V521" i="38" s="1"/>
  <c r="V217" i="73"/>
  <c r="G217" i="73"/>
  <c r="R217" i="73" s="1"/>
  <c r="U217" i="73" s="1"/>
  <c r="E61" i="38"/>
  <c r="V61" i="38" s="1"/>
  <c r="K180" i="38"/>
  <c r="R180" i="38" s="1"/>
  <c r="E217" i="38"/>
  <c r="V217" i="38" s="1"/>
  <c r="K378" i="38"/>
  <c r="R378" i="38" s="1"/>
  <c r="G61" i="73"/>
  <c r="R61" i="73" s="1"/>
  <c r="U61" i="73" s="1"/>
  <c r="V67" i="73"/>
  <c r="V223" i="73"/>
  <c r="E375" i="73"/>
  <c r="E378" i="73"/>
  <c r="V378" i="73" s="1"/>
  <c r="E180" i="38"/>
  <c r="V180" i="38" s="1"/>
  <c r="R284" i="38"/>
  <c r="H40" i="27"/>
  <c r="I58" i="27"/>
  <c r="N34" i="27"/>
  <c r="Q44" i="27"/>
  <c r="I60" i="27"/>
  <c r="T358" i="38"/>
  <c r="T352" i="38"/>
  <c r="T349" i="38"/>
  <c r="BO86" i="24"/>
  <c r="BJ81" i="24"/>
  <c r="BN81" i="24"/>
  <c r="BR81" i="24"/>
  <c r="BS86" i="24"/>
  <c r="BK86" i="24"/>
  <c r="T22" i="38"/>
  <c r="T50" i="38"/>
  <c r="T31" i="38"/>
  <c r="T25" i="38"/>
  <c r="BI86" i="24"/>
  <c r="BM86" i="24"/>
  <c r="BQ86" i="24"/>
  <c r="T464" i="38"/>
  <c r="T474" i="38" s="1"/>
  <c r="BH86" i="24"/>
  <c r="BL86" i="24"/>
  <c r="BP86" i="24"/>
  <c r="BT86" i="24"/>
  <c r="O40" i="70"/>
  <c r="E278" i="38"/>
  <c r="V278" i="38" s="1"/>
  <c r="E116" i="38"/>
  <c r="V116" i="38" s="1"/>
  <c r="V373" i="73"/>
  <c r="G373" i="73"/>
  <c r="R373" i="73" s="1"/>
  <c r="G377" i="73"/>
  <c r="R377" i="73" s="1"/>
  <c r="U377" i="73" s="1"/>
  <c r="E378" i="38"/>
  <c r="V378" i="38" s="1"/>
  <c r="E18" i="38"/>
  <c r="V18" i="38" s="1"/>
  <c r="E372" i="73"/>
  <c r="V372" i="73" s="1"/>
  <c r="E379" i="73"/>
  <c r="E277" i="73"/>
  <c r="V277" i="73" s="1"/>
  <c r="E377" i="38"/>
  <c r="V377" i="38" s="1"/>
  <c r="E161" i="73"/>
  <c r="V161" i="73" s="1"/>
  <c r="E172" i="73"/>
  <c r="V172" i="73" s="1"/>
  <c r="E109" i="73"/>
  <c r="V109" i="73" s="1"/>
  <c r="E116" i="73"/>
  <c r="V116" i="73" s="1"/>
  <c r="V270" i="73"/>
  <c r="E117" i="38"/>
  <c r="V117" i="38" s="1"/>
  <c r="E56" i="73"/>
  <c r="V56" i="73" s="1"/>
  <c r="G213" i="73"/>
  <c r="R213" i="73" s="1"/>
  <c r="E278" i="73"/>
  <c r="V278" i="73" s="1"/>
  <c r="E597" i="38"/>
  <c r="V597" i="38" s="1"/>
  <c r="E220" i="73"/>
  <c r="V220" i="73" s="1"/>
  <c r="K362" i="38"/>
  <c r="K343" i="38"/>
  <c r="K337" i="38"/>
  <c r="K334" i="38"/>
  <c r="R464" i="38"/>
  <c r="K464" i="38"/>
  <c r="K508" i="38" s="1"/>
  <c r="R508" i="38" s="1"/>
  <c r="K605" i="38"/>
  <c r="R605" i="38"/>
  <c r="V463" i="38"/>
  <c r="I44" i="27"/>
  <c r="E220" i="38"/>
  <c r="V220" i="38" s="1"/>
  <c r="E4" i="73"/>
  <c r="V4" i="73" s="1"/>
  <c r="E226" i="38"/>
  <c r="V226" i="38" s="1"/>
  <c r="E18" i="73"/>
  <c r="E173" i="73"/>
  <c r="E224" i="73"/>
  <c r="V224" i="73" s="1"/>
  <c r="G226" i="73"/>
  <c r="R226" i="73" s="1"/>
  <c r="E161" i="38"/>
  <c r="V161" i="38" s="1"/>
  <c r="E167" i="38"/>
  <c r="V167" i="38" s="1"/>
  <c r="E13" i="73"/>
  <c r="V13" i="73" s="1"/>
  <c r="E160" i="73"/>
  <c r="V160" i="73" s="1"/>
  <c r="E272" i="73"/>
  <c r="V272" i="73" s="1"/>
  <c r="E265" i="38"/>
  <c r="V265" i="38" s="1"/>
  <c r="E5" i="73"/>
  <c r="V57" i="73"/>
  <c r="G57" i="73"/>
  <c r="R57" i="73" s="1"/>
  <c r="U57" i="73" s="1"/>
  <c r="E10" i="38"/>
  <c r="V10" i="38" s="1"/>
  <c r="E56" i="38"/>
  <c r="V56" i="38" s="1"/>
  <c r="E166" i="73"/>
  <c r="K221" i="38"/>
  <c r="R221" i="38" s="1"/>
  <c r="V469" i="38"/>
  <c r="E17" i="73"/>
  <c r="E273" i="73"/>
  <c r="K349" i="38"/>
  <c r="E352" i="38"/>
  <c r="V352" i="38" s="1"/>
  <c r="K358" i="38"/>
  <c r="E10" i="73"/>
  <c r="E265" i="73"/>
  <c r="L573" i="38"/>
  <c r="N501" i="38"/>
  <c r="M580" i="38"/>
  <c r="O523" i="38"/>
  <c r="I52" i="38"/>
  <c r="I55" i="38" s="1"/>
  <c r="M52" i="38"/>
  <c r="Q52" i="38"/>
  <c r="G53" i="38"/>
  <c r="O53" i="38"/>
  <c r="I54" i="38"/>
  <c r="M54" i="38"/>
  <c r="Q54" i="38"/>
  <c r="O55" i="38"/>
  <c r="I104" i="38"/>
  <c r="I107" i="38" s="1"/>
  <c r="M104" i="38"/>
  <c r="Q104" i="38"/>
  <c r="G105" i="38"/>
  <c r="O105" i="38"/>
  <c r="I106" i="38"/>
  <c r="M106" i="38"/>
  <c r="Q106" i="38"/>
  <c r="I157" i="38"/>
  <c r="N157" i="38"/>
  <c r="I209" i="38"/>
  <c r="N209" i="38"/>
  <c r="I261" i="38"/>
  <c r="N261" i="38"/>
  <c r="I313" i="38"/>
  <c r="N313" i="38"/>
  <c r="F366" i="38"/>
  <c r="F364" i="38"/>
  <c r="R364" i="38" s="1"/>
  <c r="J366" i="38"/>
  <c r="J364" i="38"/>
  <c r="N366" i="38"/>
  <c r="N364" i="38"/>
  <c r="I365" i="38"/>
  <c r="N365" i="38"/>
  <c r="I367" i="38"/>
  <c r="N367" i="38"/>
  <c r="G407" i="38"/>
  <c r="G410" i="38" s="1"/>
  <c r="M407" i="38"/>
  <c r="I408" i="38"/>
  <c r="O408" i="38"/>
  <c r="G409" i="38"/>
  <c r="O410" i="38"/>
  <c r="F600" i="38"/>
  <c r="F564" i="38"/>
  <c r="R564" i="38" s="1"/>
  <c r="R500" i="38"/>
  <c r="O565" i="38"/>
  <c r="O607" i="38" s="1"/>
  <c r="T565" i="38"/>
  <c r="U115" i="73"/>
  <c r="U223" i="73"/>
  <c r="U643" i="73"/>
  <c r="R646" i="73"/>
  <c r="U646" i="73" s="1"/>
  <c r="R684" i="73"/>
  <c r="U684" i="73" s="1"/>
  <c r="R682" i="73"/>
  <c r="U682" i="73" s="1"/>
  <c r="U678" i="73"/>
  <c r="H53" i="38"/>
  <c r="L53" i="38"/>
  <c r="P53" i="38"/>
  <c r="L55" i="38"/>
  <c r="P55" i="38"/>
  <c r="H105" i="38"/>
  <c r="L105" i="38"/>
  <c r="P105" i="38"/>
  <c r="L107" i="38"/>
  <c r="P107" i="38"/>
  <c r="F158" i="38"/>
  <c r="F156" i="38"/>
  <c r="F159" i="38" s="1"/>
  <c r="J158" i="38"/>
  <c r="J156" i="38"/>
  <c r="J159" i="38" s="1"/>
  <c r="N158" i="38"/>
  <c r="N156" i="38"/>
  <c r="J157" i="38"/>
  <c r="F210" i="38"/>
  <c r="F208" i="38"/>
  <c r="J210" i="38"/>
  <c r="J208" i="38"/>
  <c r="N210" i="38"/>
  <c r="N208" i="38"/>
  <c r="J209" i="38"/>
  <c r="J211" i="38"/>
  <c r="F262" i="38"/>
  <c r="F260" i="38"/>
  <c r="F263" i="38" s="1"/>
  <c r="J262" i="38"/>
  <c r="J260" i="38"/>
  <c r="J263" i="38" s="1"/>
  <c r="N262" i="38"/>
  <c r="N260" i="38"/>
  <c r="J261" i="38"/>
  <c r="F314" i="38"/>
  <c r="F312" i="38"/>
  <c r="F315" i="38" s="1"/>
  <c r="J314" i="38"/>
  <c r="J312" i="38"/>
  <c r="N314" i="38"/>
  <c r="N312" i="38"/>
  <c r="J313" i="38"/>
  <c r="J315" i="38"/>
  <c r="G364" i="38"/>
  <c r="O365" i="38"/>
  <c r="G366" i="38"/>
  <c r="O367" i="38"/>
  <c r="F410" i="38"/>
  <c r="J410" i="38"/>
  <c r="M549" i="38"/>
  <c r="M576" i="38"/>
  <c r="Q549" i="38"/>
  <c r="Q576" i="38"/>
  <c r="L565" i="38"/>
  <c r="L607" i="38" s="1"/>
  <c r="P565" i="38"/>
  <c r="P607" i="38" s="1"/>
  <c r="S486" i="73"/>
  <c r="S491" i="73"/>
  <c r="U491" i="73" s="1"/>
  <c r="Q523" i="38"/>
  <c r="G52" i="38"/>
  <c r="G55" i="38" s="1"/>
  <c r="O52" i="38"/>
  <c r="I53" i="38"/>
  <c r="M53" i="38"/>
  <c r="Q53" i="38"/>
  <c r="I105" i="38"/>
  <c r="M105" i="38"/>
  <c r="Q105" i="38"/>
  <c r="F157" i="38"/>
  <c r="F209" i="38"/>
  <c r="F211" i="38"/>
  <c r="F261" i="38"/>
  <c r="F313" i="38"/>
  <c r="O407" i="38"/>
  <c r="G408" i="38"/>
  <c r="V507" i="38"/>
  <c r="I549" i="38"/>
  <c r="I576" i="38"/>
  <c r="N549" i="38"/>
  <c r="N576" i="38"/>
  <c r="G550" i="38"/>
  <c r="G577" i="38" s="1"/>
  <c r="G596" i="38"/>
  <c r="G604" i="38" s="1"/>
  <c r="K596" i="38"/>
  <c r="O550" i="38"/>
  <c r="O596" i="38"/>
  <c r="O604" i="38" s="1"/>
  <c r="O577" i="38"/>
  <c r="H565" i="38"/>
  <c r="H607" i="38" s="1"/>
  <c r="M565" i="38"/>
  <c r="M607" i="38" s="1"/>
  <c r="Q565" i="38"/>
  <c r="Q607" i="38" s="1"/>
  <c r="S487" i="73"/>
  <c r="U487" i="73" s="1"/>
  <c r="U567" i="73"/>
  <c r="R573" i="73"/>
  <c r="U573" i="73" s="1"/>
  <c r="R571" i="73"/>
  <c r="U571" i="73" s="1"/>
  <c r="R570" i="73"/>
  <c r="R572" i="73"/>
  <c r="U572" i="73" s="1"/>
  <c r="R609" i="73"/>
  <c r="U609" i="73" s="1"/>
  <c r="U606" i="73"/>
  <c r="R685" i="73"/>
  <c r="U685" i="73" s="1"/>
  <c r="E38" i="27"/>
  <c r="N573" i="38"/>
  <c r="N581" i="38"/>
  <c r="F525" i="38"/>
  <c r="H52" i="38"/>
  <c r="H55" i="38" s="1"/>
  <c r="L52" i="38"/>
  <c r="P52" i="38"/>
  <c r="F53" i="38"/>
  <c r="J53" i="38"/>
  <c r="N53" i="38"/>
  <c r="H104" i="38"/>
  <c r="L104" i="38"/>
  <c r="P104" i="38"/>
  <c r="F105" i="38"/>
  <c r="J105" i="38"/>
  <c r="N105" i="38"/>
  <c r="H159" i="38"/>
  <c r="I156" i="38"/>
  <c r="I159" i="38" s="1"/>
  <c r="O156" i="38"/>
  <c r="G157" i="38"/>
  <c r="M157" i="38"/>
  <c r="I208" i="38"/>
  <c r="I211" i="38" s="1"/>
  <c r="O208" i="38"/>
  <c r="G209" i="38"/>
  <c r="M209" i="38"/>
  <c r="I260" i="38"/>
  <c r="I263" i="38" s="1"/>
  <c r="O260" i="38"/>
  <c r="G261" i="38"/>
  <c r="M261" i="38"/>
  <c r="I312" i="38"/>
  <c r="I315" i="38" s="1"/>
  <c r="O312" i="38"/>
  <c r="G313" i="38"/>
  <c r="M313" i="38"/>
  <c r="I364" i="38"/>
  <c r="O364" i="38"/>
  <c r="G365" i="38"/>
  <c r="M365" i="38"/>
  <c r="H409" i="38"/>
  <c r="H407" i="38"/>
  <c r="H410" i="38" s="1"/>
  <c r="L409" i="38"/>
  <c r="L407" i="38"/>
  <c r="P409" i="38"/>
  <c r="P407" i="38"/>
  <c r="H408" i="38"/>
  <c r="F549" i="38"/>
  <c r="F576" i="38" s="1"/>
  <c r="J549" i="38"/>
  <c r="J576" i="38"/>
  <c r="H550" i="38"/>
  <c r="H577" i="38" s="1"/>
  <c r="H596" i="38"/>
  <c r="H604" i="38" s="1"/>
  <c r="L550" i="38"/>
  <c r="L596" i="38"/>
  <c r="L604" i="38" s="1"/>
  <c r="L577" i="38"/>
  <c r="P550" i="38"/>
  <c r="P596" i="38"/>
  <c r="P604" i="38" s="1"/>
  <c r="P577" i="38"/>
  <c r="E600" i="38"/>
  <c r="V600" i="38" s="1"/>
  <c r="V530" i="38"/>
  <c r="I565" i="38"/>
  <c r="I607" i="38" s="1"/>
  <c r="R644" i="73"/>
  <c r="U642" i="73"/>
  <c r="E465" i="38"/>
  <c r="I465" i="38"/>
  <c r="M465" i="38"/>
  <c r="Q465" i="38"/>
  <c r="G470" i="38"/>
  <c r="O470" i="38"/>
  <c r="E473" i="38"/>
  <c r="I473" i="38"/>
  <c r="M473" i="38"/>
  <c r="Q473" i="38"/>
  <c r="G474" i="38"/>
  <c r="O474" i="38"/>
  <c r="G478" i="38"/>
  <c r="G480" i="38" s="1"/>
  <c r="O478" i="38"/>
  <c r="O480" i="38" s="1"/>
  <c r="E479" i="38"/>
  <c r="I479" i="38"/>
  <c r="M479" i="38"/>
  <c r="Q479" i="38"/>
  <c r="G507" i="38"/>
  <c r="O507" i="38"/>
  <c r="E508" i="38"/>
  <c r="I508" i="38"/>
  <c r="M508" i="38"/>
  <c r="Q508" i="38"/>
  <c r="G529" i="38"/>
  <c r="O529" i="38"/>
  <c r="F596" i="38"/>
  <c r="J596" i="38"/>
  <c r="J604" i="38" s="1"/>
  <c r="N596" i="38"/>
  <c r="N604" i="38" s="1"/>
  <c r="V115" i="73"/>
  <c r="E361" i="73"/>
  <c r="S498" i="73"/>
  <c r="R645" i="73"/>
  <c r="U645" i="73" s="1"/>
  <c r="U681" i="73"/>
  <c r="G57" i="27"/>
  <c r="O33" i="27"/>
  <c r="N47" i="27"/>
  <c r="N48" i="27"/>
  <c r="N50" i="27"/>
  <c r="F465" i="38"/>
  <c r="J465" i="38"/>
  <c r="N465" i="38"/>
  <c r="H470" i="38"/>
  <c r="L470" i="38"/>
  <c r="P470" i="38"/>
  <c r="F473" i="38"/>
  <c r="J473" i="38"/>
  <c r="N473" i="38"/>
  <c r="H474" i="38"/>
  <c r="L474" i="38"/>
  <c r="P474" i="38"/>
  <c r="H478" i="38"/>
  <c r="H480" i="38" s="1"/>
  <c r="L478" i="38"/>
  <c r="L480" i="38" s="1"/>
  <c r="P478" i="38"/>
  <c r="P480" i="38" s="1"/>
  <c r="F479" i="38"/>
  <c r="J479" i="38"/>
  <c r="N479" i="38"/>
  <c r="H529" i="38"/>
  <c r="L529" i="38"/>
  <c r="L549" i="38" s="1"/>
  <c r="P529" i="38"/>
  <c r="F550" i="38"/>
  <c r="J550" i="38"/>
  <c r="J577" i="38" s="1"/>
  <c r="N550" i="38"/>
  <c r="S608" i="38"/>
  <c r="U608" i="38" s="1"/>
  <c r="S485" i="73"/>
  <c r="S489" i="73"/>
  <c r="R608" i="73"/>
  <c r="U608" i="73" s="1"/>
  <c r="R610" i="73"/>
  <c r="U610" i="73" s="1"/>
  <c r="E611" i="73"/>
  <c r="Q611" i="73" s="1"/>
  <c r="R683" i="73"/>
  <c r="U683" i="73" s="1"/>
  <c r="L57" i="27"/>
  <c r="E59" i="27"/>
  <c r="N59" i="27"/>
  <c r="N64" i="27" s="1"/>
  <c r="G465" i="38"/>
  <c r="O465" i="38"/>
  <c r="E470" i="38"/>
  <c r="I470" i="38"/>
  <c r="M470" i="38"/>
  <c r="Q470" i="38"/>
  <c r="E474" i="38"/>
  <c r="E478" i="38"/>
  <c r="I478" i="38"/>
  <c r="I480" i="38" s="1"/>
  <c r="M478" i="38"/>
  <c r="M480" i="38" s="1"/>
  <c r="Q478" i="38"/>
  <c r="Q480" i="38" s="1"/>
  <c r="E529" i="38"/>
  <c r="V529" i="38" s="1"/>
  <c r="U569" i="38"/>
  <c r="G24" i="73"/>
  <c r="R24" i="73" s="1"/>
  <c r="U24" i="73" s="1"/>
  <c r="G76" i="73"/>
  <c r="R76" i="73" s="1"/>
  <c r="G128" i="73"/>
  <c r="R128" i="73" s="1"/>
  <c r="U128" i="73" s="1"/>
  <c r="G168" i="73"/>
  <c r="R168" i="73" s="1"/>
  <c r="U168" i="73" s="1"/>
  <c r="G180" i="73"/>
  <c r="R180" i="73" s="1"/>
  <c r="U180" i="73" s="1"/>
  <c r="G212" i="73"/>
  <c r="R212" i="73" s="1"/>
  <c r="G316" i="73"/>
  <c r="R316" i="73" s="1"/>
  <c r="U316" i="73" s="1"/>
  <c r="G320" i="73"/>
  <c r="R320" i="73" s="1"/>
  <c r="G324" i="73"/>
  <c r="R324" i="73" s="1"/>
  <c r="G328" i="73"/>
  <c r="R328" i="73" s="1"/>
  <c r="G332" i="73"/>
  <c r="R332" i="73" s="1"/>
  <c r="G336" i="73"/>
  <c r="R336" i="73" s="1"/>
  <c r="G340" i="73"/>
  <c r="R340" i="73" s="1"/>
  <c r="G344" i="73"/>
  <c r="R344" i="73" s="1"/>
  <c r="G348" i="73"/>
  <c r="R348" i="73" s="1"/>
  <c r="G352" i="73"/>
  <c r="R352" i="73" s="1"/>
  <c r="G356" i="73"/>
  <c r="R356" i="73" s="1"/>
  <c r="G360" i="73"/>
  <c r="R360" i="73" s="1"/>
  <c r="G372" i="73"/>
  <c r="R372" i="73" s="1"/>
  <c r="G376" i="73"/>
  <c r="R376" i="73" s="1"/>
  <c r="U376" i="73" s="1"/>
  <c r="X433" i="73"/>
  <c r="S488" i="73"/>
  <c r="S496" i="73"/>
  <c r="E574" i="73"/>
  <c r="Q574" i="73" s="1"/>
  <c r="U604" i="73"/>
  <c r="G61" i="27"/>
  <c r="O37" i="27"/>
  <c r="N38" i="27"/>
  <c r="J44" i="27"/>
  <c r="H157" i="38"/>
  <c r="L157" i="38"/>
  <c r="P157" i="38"/>
  <c r="H209" i="38"/>
  <c r="L209" i="38"/>
  <c r="P209" i="38"/>
  <c r="H261" i="38"/>
  <c r="L261" i="38"/>
  <c r="P261" i="38"/>
  <c r="H313" i="38"/>
  <c r="L313" i="38"/>
  <c r="P313" i="38"/>
  <c r="H365" i="38"/>
  <c r="L365" i="38"/>
  <c r="P365" i="38"/>
  <c r="F408" i="38"/>
  <c r="J408" i="38"/>
  <c r="N408" i="38"/>
  <c r="H465" i="38"/>
  <c r="L465" i="38"/>
  <c r="P465" i="38"/>
  <c r="F470" i="38"/>
  <c r="J470" i="38"/>
  <c r="N470" i="38"/>
  <c r="F478" i="38"/>
  <c r="J478" i="38"/>
  <c r="N478" i="38"/>
  <c r="N480" i="38" s="1"/>
  <c r="G331" i="73"/>
  <c r="R331" i="73" s="1"/>
  <c r="P58" i="27"/>
  <c r="L61" i="27"/>
  <c r="E63" i="27"/>
  <c r="P63" i="27"/>
  <c r="Q65" i="27"/>
  <c r="Q40" i="27"/>
  <c r="AS3" i="24"/>
  <c r="S55" i="24"/>
  <c r="S56" i="24"/>
  <c r="BU79" i="24"/>
  <c r="AM80" i="24"/>
  <c r="BU83" i="24"/>
  <c r="AM84" i="24"/>
  <c r="AM85" i="24"/>
  <c r="AM86" i="24"/>
  <c r="BJ86" i="24"/>
  <c r="BN86" i="24"/>
  <c r="BR86" i="24"/>
  <c r="AM194" i="24"/>
  <c r="AM195" i="24"/>
  <c r="AM196" i="24"/>
  <c r="AM197" i="24"/>
  <c r="AM198" i="24"/>
  <c r="AM199" i="24"/>
  <c r="AM200" i="24"/>
  <c r="AM201" i="24"/>
  <c r="AM202" i="24"/>
  <c r="AM203" i="24"/>
  <c r="AM204" i="24"/>
  <c r="AM205" i="24"/>
  <c r="AM206" i="24"/>
  <c r="AM207" i="24"/>
  <c r="AM208" i="24"/>
  <c r="AM209" i="24"/>
  <c r="AM210" i="24"/>
  <c r="AM211" i="24"/>
  <c r="AM212" i="24"/>
  <c r="AM213" i="24"/>
  <c r="AM214" i="24"/>
  <c r="AM215" i="24"/>
  <c r="AM216" i="24"/>
  <c r="AM217" i="24"/>
  <c r="AM218" i="24"/>
  <c r="AM219" i="24"/>
  <c r="AM220" i="24"/>
  <c r="AM221" i="24"/>
  <c r="AM222" i="24"/>
  <c r="AM223" i="24"/>
  <c r="AM224" i="24"/>
  <c r="AM225" i="24"/>
  <c r="AM226" i="24"/>
  <c r="AM227" i="24"/>
  <c r="AM228" i="24"/>
  <c r="AM229" i="24"/>
  <c r="AM230" i="24"/>
  <c r="AM346" i="24"/>
  <c r="AM347" i="24"/>
  <c r="AM348" i="24"/>
  <c r="AM349" i="24"/>
  <c r="AM350" i="24"/>
  <c r="AM351" i="24"/>
  <c r="AM352" i="24"/>
  <c r="AM353" i="24"/>
  <c r="AM354" i="24"/>
  <c r="AM355" i="24"/>
  <c r="AM356" i="24"/>
  <c r="AM357" i="24"/>
  <c r="AM358" i="24"/>
  <c r="AM359" i="24"/>
  <c r="AM360" i="24"/>
  <c r="AM361" i="24"/>
  <c r="AM362" i="24"/>
  <c r="AM363" i="24"/>
  <c r="AM364" i="24"/>
  <c r="AM365" i="24"/>
  <c r="AM366" i="24"/>
  <c r="AM367" i="24"/>
  <c r="AM368" i="24"/>
  <c r="AM369" i="24"/>
  <c r="AM370" i="24"/>
  <c r="AM371" i="24"/>
  <c r="AM372" i="24"/>
  <c r="AM373" i="24"/>
  <c r="AM374" i="24"/>
  <c r="AM375" i="24"/>
  <c r="AM376" i="24"/>
  <c r="AM377" i="24"/>
  <c r="AM378" i="24"/>
  <c r="AM379" i="24"/>
  <c r="AM380" i="24"/>
  <c r="AM381" i="24"/>
  <c r="AM382" i="24"/>
  <c r="AM470" i="24"/>
  <c r="AM471" i="24"/>
  <c r="AM472" i="24"/>
  <c r="AM473" i="24"/>
  <c r="AM474" i="24"/>
  <c r="AM475" i="24"/>
  <c r="AM476" i="24"/>
  <c r="AM477" i="24"/>
  <c r="AM478" i="24"/>
  <c r="AM479" i="24"/>
  <c r="AM480" i="24"/>
  <c r="AM481" i="24"/>
  <c r="AM482" i="24"/>
  <c r="AM483" i="24"/>
  <c r="AM484" i="24"/>
  <c r="AM485" i="24"/>
  <c r="AM486" i="24"/>
  <c r="AM487" i="24"/>
  <c r="AM488" i="24"/>
  <c r="AM489" i="24"/>
  <c r="AM490" i="24"/>
  <c r="AM491" i="24"/>
  <c r="AM492" i="24"/>
  <c r="AM493" i="24"/>
  <c r="AM494" i="24"/>
  <c r="AM495" i="24"/>
  <c r="AM496" i="24"/>
  <c r="S536" i="24"/>
  <c r="S537" i="24"/>
  <c r="S538" i="24"/>
  <c r="S539" i="24"/>
  <c r="S540" i="24"/>
  <c r="S541" i="24"/>
  <c r="S542" i="24"/>
  <c r="S543" i="24"/>
  <c r="S544" i="24"/>
  <c r="S551" i="24"/>
  <c r="S552" i="24"/>
  <c r="AM553" i="24"/>
  <c r="AM555" i="24"/>
  <c r="AM557" i="24"/>
  <c r="AM559" i="24"/>
  <c r="AM561" i="24"/>
  <c r="AM563" i="24"/>
  <c r="AM565" i="24"/>
  <c r="AM567" i="24"/>
  <c r="AM569" i="24"/>
  <c r="AM571" i="24"/>
  <c r="AM612" i="24"/>
  <c r="AM614" i="24"/>
  <c r="AM616" i="24"/>
  <c r="AM618" i="24"/>
  <c r="AM620" i="24"/>
  <c r="AM622" i="24"/>
  <c r="AM624" i="24"/>
  <c r="AM626" i="24"/>
  <c r="AM628" i="24"/>
  <c r="AM630" i="24"/>
  <c r="AM632" i="24"/>
  <c r="AM634" i="24"/>
  <c r="AM636" i="24"/>
  <c r="AM638" i="24"/>
  <c r="AM640" i="24"/>
  <c r="AM642" i="24"/>
  <c r="AM644" i="24"/>
  <c r="AM646" i="24"/>
  <c r="AM648" i="24"/>
  <c r="AM689" i="24"/>
  <c r="AM691" i="24"/>
  <c r="AM693" i="24"/>
  <c r="AM695" i="24"/>
  <c r="AM697" i="24"/>
  <c r="AM699" i="24"/>
  <c r="AM701" i="24"/>
  <c r="AM703" i="24"/>
  <c r="AM705" i="24"/>
  <c r="AM707" i="24"/>
  <c r="AM709" i="24"/>
  <c r="AM711" i="24"/>
  <c r="AM713" i="24"/>
  <c r="AM715" i="24"/>
  <c r="AM717" i="24"/>
  <c r="AM719" i="24"/>
  <c r="AM721" i="24"/>
  <c r="AM723" i="24"/>
  <c r="AM764" i="24"/>
  <c r="AM766" i="24"/>
  <c r="AM768" i="24"/>
  <c r="AM770" i="24"/>
  <c r="AM772" i="24"/>
  <c r="AM774" i="24"/>
  <c r="AM776" i="24"/>
  <c r="AM778" i="24"/>
  <c r="AM780" i="24"/>
  <c r="AM782" i="24"/>
  <c r="AM784" i="24"/>
  <c r="AM786" i="24"/>
  <c r="AM788" i="24"/>
  <c r="AM790" i="24"/>
  <c r="AM792" i="24"/>
  <c r="AM794" i="24"/>
  <c r="AM796" i="24"/>
  <c r="AM798" i="24"/>
  <c r="AM800" i="24"/>
  <c r="AM841" i="24"/>
  <c r="AM843" i="24"/>
  <c r="AM845" i="24"/>
  <c r="AM847" i="24"/>
  <c r="AM849" i="24"/>
  <c r="AM851" i="24"/>
  <c r="AM853" i="24"/>
  <c r="AM855" i="24"/>
  <c r="AM857" i="24"/>
  <c r="AM859" i="24"/>
  <c r="AM861" i="24"/>
  <c r="AM863" i="24"/>
  <c r="AM865" i="24"/>
  <c r="AM867" i="24"/>
  <c r="AM869" i="24"/>
  <c r="AM871" i="24"/>
  <c r="AM873" i="24"/>
  <c r="AM875" i="24"/>
  <c r="AM916" i="24"/>
  <c r="AM918" i="24"/>
  <c r="AM920" i="24"/>
  <c r="AM922" i="24"/>
  <c r="AM924" i="24"/>
  <c r="AM926" i="24"/>
  <c r="AM928" i="24"/>
  <c r="AM930" i="24"/>
  <c r="AM932" i="24"/>
  <c r="AM934" i="24"/>
  <c r="AM936" i="24"/>
  <c r="AM938" i="24"/>
  <c r="AM940" i="24"/>
  <c r="AM942" i="24"/>
  <c r="AM944" i="24"/>
  <c r="AM946" i="24"/>
  <c r="AM948" i="24"/>
  <c r="AM950" i="24"/>
  <c r="AM952" i="24"/>
  <c r="C3" i="27"/>
  <c r="C4" i="27"/>
  <c r="C5" i="27"/>
  <c r="C6" i="27"/>
  <c r="C7" i="27"/>
  <c r="C8" i="27"/>
  <c r="AM5" i="24"/>
  <c r="AM7" i="24"/>
  <c r="BU7" i="24"/>
  <c r="AM9" i="24"/>
  <c r="BU9" i="24"/>
  <c r="AM11" i="24"/>
  <c r="BU11" i="24"/>
  <c r="AM13" i="24"/>
  <c r="BU13" i="24"/>
  <c r="AM15" i="24"/>
  <c r="BU15" i="24"/>
  <c r="AM17" i="24"/>
  <c r="BU17" i="24"/>
  <c r="AM19" i="24"/>
  <c r="BU19" i="24"/>
  <c r="AM21" i="24"/>
  <c r="BU21" i="24"/>
  <c r="AM23" i="24"/>
  <c r="BU23" i="24"/>
  <c r="AM25" i="24"/>
  <c r="BU25" i="24"/>
  <c r="AM27" i="24"/>
  <c r="BU27" i="24"/>
  <c r="AM29" i="24"/>
  <c r="BU29" i="24"/>
  <c r="AM31" i="24"/>
  <c r="BU31" i="24"/>
  <c r="AM33" i="24"/>
  <c r="BU33" i="24"/>
  <c r="AM35" i="24"/>
  <c r="BU35" i="24"/>
  <c r="AM78" i="24"/>
  <c r="BU80" i="24"/>
  <c r="AM81" i="24"/>
  <c r="S108" i="24"/>
  <c r="S109" i="24"/>
  <c r="AM156" i="24"/>
  <c r="AM157" i="24"/>
  <c r="AM158" i="24"/>
  <c r="AM159" i="24"/>
  <c r="AM160" i="24"/>
  <c r="AM161" i="24"/>
  <c r="AM162" i="24"/>
  <c r="AM163" i="24"/>
  <c r="AM164" i="24"/>
  <c r="AM165" i="24"/>
  <c r="AM166" i="24"/>
  <c r="AM167" i="24"/>
  <c r="AM168" i="24"/>
  <c r="AM169" i="24"/>
  <c r="AM170" i="24"/>
  <c r="AM171" i="24"/>
  <c r="AM172" i="24"/>
  <c r="AM173" i="24"/>
  <c r="AM174" i="24"/>
  <c r="AM175" i="24"/>
  <c r="AM176" i="24"/>
  <c r="AM177" i="24"/>
  <c r="AM178" i="24"/>
  <c r="AM179" i="24"/>
  <c r="AM180" i="24"/>
  <c r="AM181" i="24"/>
  <c r="AM182" i="24"/>
  <c r="AM183" i="24"/>
  <c r="AM184" i="24"/>
  <c r="AM185" i="24"/>
  <c r="AM186" i="24"/>
  <c r="AM187" i="24"/>
  <c r="AM188" i="24"/>
  <c r="AM189" i="24"/>
  <c r="AM190" i="24"/>
  <c r="AM191" i="24"/>
  <c r="AM192" i="24"/>
  <c r="S267" i="24"/>
  <c r="S268" i="24"/>
  <c r="AM308" i="24"/>
  <c r="AM309" i="24"/>
  <c r="AM310" i="24"/>
  <c r="AM311" i="24"/>
  <c r="AM312" i="24"/>
  <c r="AM313" i="24"/>
  <c r="AM314" i="24"/>
  <c r="AM315" i="24"/>
  <c r="AM316" i="24"/>
  <c r="AM317" i="24"/>
  <c r="AM318" i="24"/>
  <c r="AM319" i="24"/>
  <c r="AM320" i="24"/>
  <c r="AM321" i="24"/>
  <c r="AM322" i="24"/>
  <c r="AM323" i="24"/>
  <c r="AM324" i="24"/>
  <c r="AM325" i="24"/>
  <c r="AM326" i="24"/>
  <c r="AM327" i="24"/>
  <c r="AM328" i="24"/>
  <c r="AM329" i="24"/>
  <c r="AM330" i="24"/>
  <c r="AM331" i="24"/>
  <c r="AM332" i="24"/>
  <c r="AM333" i="24"/>
  <c r="AM334" i="24"/>
  <c r="AM335" i="24"/>
  <c r="AM336" i="24"/>
  <c r="AM337" i="24"/>
  <c r="AM338" i="24"/>
  <c r="AM339" i="24"/>
  <c r="AM340" i="24"/>
  <c r="AM341" i="24"/>
  <c r="AM342" i="24"/>
  <c r="AM343" i="24"/>
  <c r="AM344" i="24"/>
  <c r="S417" i="24"/>
  <c r="S418" i="24"/>
  <c r="AM460" i="24"/>
  <c r="AM461" i="24"/>
  <c r="AM462" i="24"/>
  <c r="AM463" i="24"/>
  <c r="AM464" i="24"/>
  <c r="AM465" i="24"/>
  <c r="AM466" i="24"/>
  <c r="AM467" i="24"/>
  <c r="S522" i="24"/>
  <c r="S523" i="24"/>
  <c r="S524" i="24"/>
  <c r="S525" i="24"/>
  <c r="S526" i="24"/>
  <c r="S527" i="24"/>
  <c r="S529" i="24"/>
  <c r="S535" i="24"/>
  <c r="AM574" i="24"/>
  <c r="AM576" i="24"/>
  <c r="AM578" i="24"/>
  <c r="AM580" i="24"/>
  <c r="AM582" i="24"/>
  <c r="AM584" i="24"/>
  <c r="AM586" i="24"/>
  <c r="AM588" i="24"/>
  <c r="AM590" i="24"/>
  <c r="AM592" i="24"/>
  <c r="AM594" i="24"/>
  <c r="AM596" i="24"/>
  <c r="AM598" i="24"/>
  <c r="AM600" i="24"/>
  <c r="AM602" i="24"/>
  <c r="AM604" i="24"/>
  <c r="AM606" i="24"/>
  <c r="AM608" i="24"/>
  <c r="AM610" i="24"/>
  <c r="AM651" i="24"/>
  <c r="AM653" i="24"/>
  <c r="AM655" i="24"/>
  <c r="AM657" i="24"/>
  <c r="AM659" i="24"/>
  <c r="AM661" i="24"/>
  <c r="AM663" i="24"/>
  <c r="AM665" i="24"/>
  <c r="AM667" i="24"/>
  <c r="AM669" i="24"/>
  <c r="AM671" i="24"/>
  <c r="AM673" i="24"/>
  <c r="AM675" i="24"/>
  <c r="AM677" i="24"/>
  <c r="AM679" i="24"/>
  <c r="AM681" i="24"/>
  <c r="AM683" i="24"/>
  <c r="AM685" i="24"/>
  <c r="AM726" i="24"/>
  <c r="AM728" i="24"/>
  <c r="AM730" i="24"/>
  <c r="AM732" i="24"/>
  <c r="AM734" i="24"/>
  <c r="AM736" i="24"/>
  <c r="AM738" i="24"/>
  <c r="AM740" i="24"/>
  <c r="AM742" i="24"/>
  <c r="AM744" i="24"/>
  <c r="AM746" i="24"/>
  <c r="AM748" i="24"/>
  <c r="AM750" i="24"/>
  <c r="AM752" i="24"/>
  <c r="AM754" i="24"/>
  <c r="AM756" i="24"/>
  <c r="AM758" i="24"/>
  <c r="AM760" i="24"/>
  <c r="AM762" i="24"/>
  <c r="AM803" i="24"/>
  <c r="AM805" i="24"/>
  <c r="AM807" i="24"/>
  <c r="AM809" i="24"/>
  <c r="AM811" i="24"/>
  <c r="AM813" i="24"/>
  <c r="AM815" i="24"/>
  <c r="AM817" i="24"/>
  <c r="AM819" i="24"/>
  <c r="AM821" i="24"/>
  <c r="AM823" i="24"/>
  <c r="AM825" i="24"/>
  <c r="AM827" i="24"/>
  <c r="AM829" i="24"/>
  <c r="AM831" i="24"/>
  <c r="AM833" i="24"/>
  <c r="AM835" i="24"/>
  <c r="AM837" i="24"/>
  <c r="AM878" i="24"/>
  <c r="AM880" i="24"/>
  <c r="AM882" i="24"/>
  <c r="AM884" i="24"/>
  <c r="AM886" i="24"/>
  <c r="AM888" i="24"/>
  <c r="AM890" i="24"/>
  <c r="AM892" i="24"/>
  <c r="AM894" i="24"/>
  <c r="AM896" i="24"/>
  <c r="AM898" i="24"/>
  <c r="AM900" i="24"/>
  <c r="AM902" i="24"/>
  <c r="AM904" i="24"/>
  <c r="AM906" i="24"/>
  <c r="AM908" i="24"/>
  <c r="AM910" i="24"/>
  <c r="AM912" i="24"/>
  <c r="AM914" i="24"/>
  <c r="AM955" i="24"/>
  <c r="AM957" i="24"/>
  <c r="AM959" i="24"/>
  <c r="AM961" i="24"/>
  <c r="AM963" i="24"/>
  <c r="AM965" i="24"/>
  <c r="AM967" i="24"/>
  <c r="AM969" i="24"/>
  <c r="AM971" i="24"/>
  <c r="AM973" i="24"/>
  <c r="AM975" i="24"/>
  <c r="AM977" i="24"/>
  <c r="AM979" i="24"/>
  <c r="AM981" i="24"/>
  <c r="AM983" i="24"/>
  <c r="AM985" i="24"/>
  <c r="AM987" i="24"/>
  <c r="BU41" i="24"/>
  <c r="AM42" i="24"/>
  <c r="BU42" i="24"/>
  <c r="AM43" i="24"/>
  <c r="BU43" i="24"/>
  <c r="AM44" i="24"/>
  <c r="BU44" i="24"/>
  <c r="AM45" i="24"/>
  <c r="BU45" i="24"/>
  <c r="AM46" i="24"/>
  <c r="BU46" i="24"/>
  <c r="AM47" i="24"/>
  <c r="BU47" i="24"/>
  <c r="AM48" i="24"/>
  <c r="BU48" i="24"/>
  <c r="AM49" i="24"/>
  <c r="BU49" i="24"/>
  <c r="AM50" i="24"/>
  <c r="BU50" i="24"/>
  <c r="AM51" i="24"/>
  <c r="BU51" i="24"/>
  <c r="AM52" i="24"/>
  <c r="BU52" i="24"/>
  <c r="AM53" i="24"/>
  <c r="BU53" i="24"/>
  <c r="AM54" i="24"/>
  <c r="BU54" i="24"/>
  <c r="AM55" i="24"/>
  <c r="BU55" i="24"/>
  <c r="AM56" i="24"/>
  <c r="BU56" i="24"/>
  <c r="AM57" i="24"/>
  <c r="BU57" i="24"/>
  <c r="AM58" i="24"/>
  <c r="BU58" i="24"/>
  <c r="AM59" i="24"/>
  <c r="BU59" i="24"/>
  <c r="AM60" i="24"/>
  <c r="BU60" i="24"/>
  <c r="AM61" i="24"/>
  <c r="BU61" i="24"/>
  <c r="AM62" i="24"/>
  <c r="BU62" i="24"/>
  <c r="AM63" i="24"/>
  <c r="BU63" i="24"/>
  <c r="AM64" i="24"/>
  <c r="BU64" i="24"/>
  <c r="AM65" i="24"/>
  <c r="BU65" i="24"/>
  <c r="AM66" i="24"/>
  <c r="BU66" i="24"/>
  <c r="AM67" i="24"/>
  <c r="BU67" i="24"/>
  <c r="AM68" i="24"/>
  <c r="BU68" i="24"/>
  <c r="AM69" i="24"/>
  <c r="BU69" i="24"/>
  <c r="AM70" i="24"/>
  <c r="BU70" i="24"/>
  <c r="AM71" i="24"/>
  <c r="BU71" i="24"/>
  <c r="AM72" i="24"/>
  <c r="BU72" i="24"/>
  <c r="AM73" i="24"/>
  <c r="BU73" i="24"/>
  <c r="AM74" i="24"/>
  <c r="BU74" i="24"/>
  <c r="AM75" i="24"/>
  <c r="BU75" i="24"/>
  <c r="AM76" i="24"/>
  <c r="BU76" i="24"/>
  <c r="AM77" i="24"/>
  <c r="BI81" i="24"/>
  <c r="BM81" i="24"/>
  <c r="BG81" i="24" s="1"/>
  <c r="BQ81" i="24"/>
  <c r="AM82" i="24"/>
  <c r="AM118" i="24"/>
  <c r="AM119" i="24"/>
  <c r="AM120" i="24"/>
  <c r="AM121" i="24"/>
  <c r="AM122" i="24"/>
  <c r="AM123" i="24"/>
  <c r="AM124" i="24"/>
  <c r="AM125" i="24"/>
  <c r="AM126" i="24"/>
  <c r="AM127" i="24"/>
  <c r="AM128" i="24"/>
  <c r="AM129" i="24"/>
  <c r="AM130" i="24"/>
  <c r="AM131" i="24"/>
  <c r="AM132" i="24"/>
  <c r="AM133" i="24"/>
  <c r="AM134" i="24"/>
  <c r="AM135" i="24"/>
  <c r="AM136" i="24"/>
  <c r="AM137" i="24"/>
  <c r="AM138" i="24"/>
  <c r="AM139" i="24"/>
  <c r="AM140" i="24"/>
  <c r="AM141" i="24"/>
  <c r="AM142" i="24"/>
  <c r="AM143" i="24"/>
  <c r="AM144" i="24"/>
  <c r="AM145" i="24"/>
  <c r="AM146" i="24"/>
  <c r="AM147" i="24"/>
  <c r="AM148" i="24"/>
  <c r="AM149" i="24"/>
  <c r="AM150" i="24"/>
  <c r="AM151" i="24"/>
  <c r="AM152" i="24"/>
  <c r="AM153" i="24"/>
  <c r="AM154" i="24"/>
  <c r="S214" i="24"/>
  <c r="S215" i="24"/>
  <c r="AM270" i="24"/>
  <c r="AM271" i="24"/>
  <c r="AM272" i="24"/>
  <c r="AM273" i="24"/>
  <c r="AM274" i="24"/>
  <c r="AM275" i="24"/>
  <c r="AM276" i="24"/>
  <c r="AM277" i="24"/>
  <c r="AM278" i="24"/>
  <c r="AM279" i="24"/>
  <c r="AM280" i="24"/>
  <c r="AM281" i="24"/>
  <c r="AM282" i="24"/>
  <c r="AM283" i="24"/>
  <c r="AM284" i="24"/>
  <c r="AM285" i="24"/>
  <c r="AM286" i="24"/>
  <c r="AM287" i="24"/>
  <c r="AM288" i="24"/>
  <c r="AM289" i="24"/>
  <c r="AM290" i="24"/>
  <c r="AM291" i="24"/>
  <c r="AM292" i="24"/>
  <c r="AM293" i="24"/>
  <c r="AM294" i="24"/>
  <c r="AM295" i="24"/>
  <c r="AM296" i="24"/>
  <c r="AM297" i="24"/>
  <c r="AM298" i="24"/>
  <c r="AM299" i="24"/>
  <c r="AM300" i="24"/>
  <c r="AM301" i="24"/>
  <c r="AM302" i="24"/>
  <c r="AM303" i="24"/>
  <c r="AM304" i="24"/>
  <c r="AM305" i="24"/>
  <c r="AM306" i="24"/>
  <c r="AM422" i="24"/>
  <c r="AM423" i="24"/>
  <c r="AM424" i="24"/>
  <c r="AM425" i="24"/>
  <c r="AM426" i="24"/>
  <c r="AM427" i="24"/>
  <c r="AM428" i="24"/>
  <c r="AM429" i="24"/>
  <c r="AM430" i="24"/>
  <c r="AM431" i="24"/>
  <c r="AM432" i="24"/>
  <c r="AM433" i="24"/>
  <c r="AM434" i="24"/>
  <c r="AM435" i="24"/>
  <c r="AM436" i="24"/>
  <c r="AM437" i="24"/>
  <c r="AM438" i="24"/>
  <c r="AM439" i="24"/>
  <c r="AM440" i="24"/>
  <c r="AM441" i="24"/>
  <c r="AM442" i="24"/>
  <c r="AM443" i="24"/>
  <c r="AM444" i="24"/>
  <c r="AM445" i="24"/>
  <c r="AM446" i="24"/>
  <c r="AM447" i="24"/>
  <c r="AM448" i="24"/>
  <c r="AM449" i="24"/>
  <c r="AM450" i="24"/>
  <c r="AM451" i="24"/>
  <c r="AM452" i="24"/>
  <c r="AM453" i="24"/>
  <c r="AM454" i="24"/>
  <c r="AM455" i="24"/>
  <c r="AM456" i="24"/>
  <c r="AM457" i="24"/>
  <c r="AM458" i="24"/>
  <c r="AM468" i="24"/>
  <c r="AM536" i="24"/>
  <c r="AM537" i="24"/>
  <c r="AM538" i="24"/>
  <c r="AM539" i="24"/>
  <c r="AM540" i="24"/>
  <c r="AM541" i="24"/>
  <c r="AM542" i="24"/>
  <c r="AM543" i="24"/>
  <c r="AM544" i="24"/>
  <c r="AM545" i="24"/>
  <c r="AM546" i="24"/>
  <c r="AM547" i="24"/>
  <c r="AM548" i="24"/>
  <c r="AM549" i="24"/>
  <c r="AM550" i="24"/>
  <c r="AM551" i="24"/>
  <c r="AM552" i="24"/>
  <c r="AM554" i="24"/>
  <c r="AM556" i="24"/>
  <c r="AM558" i="24"/>
  <c r="AM560" i="24"/>
  <c r="AM562" i="24"/>
  <c r="AM564" i="24"/>
  <c r="AM566" i="24"/>
  <c r="AM568" i="24"/>
  <c r="AM570" i="24"/>
  <c r="AM572" i="24"/>
  <c r="AM613" i="24"/>
  <c r="AM615" i="24"/>
  <c r="AM617" i="24"/>
  <c r="AM619" i="24"/>
  <c r="AM621" i="24"/>
  <c r="AM623" i="24"/>
  <c r="AM625" i="24"/>
  <c r="AM627" i="24"/>
  <c r="AM629" i="24"/>
  <c r="AM631" i="24"/>
  <c r="AM633" i="24"/>
  <c r="AM635" i="24"/>
  <c r="AM637" i="24"/>
  <c r="AM639" i="24"/>
  <c r="AM641" i="24"/>
  <c r="AM643" i="24"/>
  <c r="AM645" i="24"/>
  <c r="AM647" i="24"/>
  <c r="AM688" i="24"/>
  <c r="AM690" i="24"/>
  <c r="AM692" i="24"/>
  <c r="AM694" i="24"/>
  <c r="AM696" i="24"/>
  <c r="AM698" i="24"/>
  <c r="AM700" i="24"/>
  <c r="AM702" i="24"/>
  <c r="AM704" i="24"/>
  <c r="AM706" i="24"/>
  <c r="AM708" i="24"/>
  <c r="AM710" i="24"/>
  <c r="AM712" i="24"/>
  <c r="AM714" i="24"/>
  <c r="AM716" i="24"/>
  <c r="AM718" i="24"/>
  <c r="AM720" i="24"/>
  <c r="AM722" i="24"/>
  <c r="AM724" i="24"/>
  <c r="AM765" i="24"/>
  <c r="AM767" i="24"/>
  <c r="AM769" i="24"/>
  <c r="AM771" i="24"/>
  <c r="AM773" i="24"/>
  <c r="AM775" i="24"/>
  <c r="AM777" i="24"/>
  <c r="AM779" i="24"/>
  <c r="AM781" i="24"/>
  <c r="AM783" i="24"/>
  <c r="AM785" i="24"/>
  <c r="AM787" i="24"/>
  <c r="AM789" i="24"/>
  <c r="AM791" i="24"/>
  <c r="AM793" i="24"/>
  <c r="AM795" i="24"/>
  <c r="AM797" i="24"/>
  <c r="AM799" i="24"/>
  <c r="AM840" i="24"/>
  <c r="AM842" i="24"/>
  <c r="AM844" i="24"/>
  <c r="AM846" i="24"/>
  <c r="AM848" i="24"/>
  <c r="AM850" i="24"/>
  <c r="AM852" i="24"/>
  <c r="AM854" i="24"/>
  <c r="AM856" i="24"/>
  <c r="AM858" i="24"/>
  <c r="AM860" i="24"/>
  <c r="AM862" i="24"/>
  <c r="AM864" i="24"/>
  <c r="AM866" i="24"/>
  <c r="AM868" i="24"/>
  <c r="AM870" i="24"/>
  <c r="AM872" i="24"/>
  <c r="AM874" i="24"/>
  <c r="AM876" i="24"/>
  <c r="AM917" i="24"/>
  <c r="AM919" i="24"/>
  <c r="AM921" i="24"/>
  <c r="AM923" i="24"/>
  <c r="AM925" i="24"/>
  <c r="AM927" i="24"/>
  <c r="AM929" i="24"/>
  <c r="AM931" i="24"/>
  <c r="AM933" i="24"/>
  <c r="AM935" i="24"/>
  <c r="AM937" i="24"/>
  <c r="AM939" i="24"/>
  <c r="AM941" i="24"/>
  <c r="AM943" i="24"/>
  <c r="AM945" i="24"/>
  <c r="AM947" i="24"/>
  <c r="AM949" i="24"/>
  <c r="AM951" i="24"/>
  <c r="H14" i="27"/>
  <c r="G42" i="27"/>
  <c r="AM4" i="24"/>
  <c r="AM6" i="24"/>
  <c r="BU6" i="24"/>
  <c r="AM8" i="24"/>
  <c r="BU8" i="24"/>
  <c r="AM10" i="24"/>
  <c r="BU10" i="24"/>
  <c r="AM12" i="24"/>
  <c r="BU12" i="24"/>
  <c r="AM14" i="24"/>
  <c r="BU14" i="24"/>
  <c r="AM16" i="24"/>
  <c r="BU16" i="24"/>
  <c r="AM18" i="24"/>
  <c r="BU18" i="24"/>
  <c r="AM20" i="24"/>
  <c r="BU20" i="24"/>
  <c r="AM22" i="24"/>
  <c r="BU22" i="24"/>
  <c r="AM24" i="24"/>
  <c r="BU24" i="24"/>
  <c r="AM26" i="24"/>
  <c r="BU26" i="24"/>
  <c r="AM28" i="24"/>
  <c r="AM30" i="24"/>
  <c r="BU30" i="24"/>
  <c r="AM32" i="24"/>
  <c r="BU32" i="24"/>
  <c r="AM34" i="24"/>
  <c r="BU34" i="24"/>
  <c r="AM36" i="24"/>
  <c r="BU36" i="24"/>
  <c r="AM37" i="24"/>
  <c r="BU37" i="24"/>
  <c r="AM38" i="24"/>
  <c r="BU38" i="24"/>
  <c r="AM39" i="24"/>
  <c r="BU39" i="24"/>
  <c r="AM40" i="24"/>
  <c r="BU40" i="24"/>
  <c r="BG80" i="24"/>
  <c r="AM83" i="24"/>
  <c r="AM87" i="24"/>
  <c r="AM88" i="24"/>
  <c r="AM89" i="24"/>
  <c r="AM90" i="24"/>
  <c r="AM91" i="24"/>
  <c r="AM92" i="24"/>
  <c r="AM93" i="24"/>
  <c r="AM94" i="24"/>
  <c r="AM95" i="24"/>
  <c r="AM96" i="24"/>
  <c r="AM97" i="24"/>
  <c r="AM98" i="24"/>
  <c r="AM99" i="24"/>
  <c r="AM100" i="24"/>
  <c r="AM101" i="24"/>
  <c r="AM102" i="24"/>
  <c r="AM103" i="24"/>
  <c r="AM104" i="24"/>
  <c r="AM105" i="24"/>
  <c r="AM106" i="24"/>
  <c r="AM107" i="24"/>
  <c r="AM108" i="24"/>
  <c r="AM109" i="24"/>
  <c r="AM110" i="24"/>
  <c r="AM111" i="24"/>
  <c r="AM112" i="24"/>
  <c r="AM113" i="24"/>
  <c r="AM114" i="24"/>
  <c r="AM115" i="24"/>
  <c r="AM116" i="24"/>
  <c r="AM232" i="24"/>
  <c r="AM233" i="24"/>
  <c r="AM234" i="24"/>
  <c r="AM235" i="24"/>
  <c r="AM236" i="24"/>
  <c r="AM237" i="24"/>
  <c r="AM238" i="24"/>
  <c r="AM239" i="24"/>
  <c r="AM240" i="24"/>
  <c r="AM241" i="24"/>
  <c r="AM242" i="24"/>
  <c r="AM243" i="24"/>
  <c r="AM244" i="24"/>
  <c r="AM245" i="24"/>
  <c r="AM246" i="24"/>
  <c r="AM247" i="24"/>
  <c r="AM248" i="24"/>
  <c r="AM249" i="24"/>
  <c r="AM250" i="24"/>
  <c r="AM251" i="24"/>
  <c r="AM252" i="24"/>
  <c r="AM253" i="24"/>
  <c r="AM254" i="24"/>
  <c r="AM255" i="24"/>
  <c r="AM256" i="24"/>
  <c r="AM257" i="24"/>
  <c r="AM258" i="24"/>
  <c r="AM259" i="24"/>
  <c r="AM260" i="24"/>
  <c r="AM261" i="24"/>
  <c r="AM262" i="24"/>
  <c r="AM263" i="24"/>
  <c r="AM264" i="24"/>
  <c r="AM265" i="24"/>
  <c r="AM266" i="24"/>
  <c r="AM267" i="24"/>
  <c r="AM268" i="24"/>
  <c r="S320" i="24"/>
  <c r="S321" i="24"/>
  <c r="AM384" i="24"/>
  <c r="AM385" i="24"/>
  <c r="AM386" i="24"/>
  <c r="AM387" i="24"/>
  <c r="AM388" i="24"/>
  <c r="AM389" i="24"/>
  <c r="AM390" i="24"/>
  <c r="AM391" i="24"/>
  <c r="AM392" i="24"/>
  <c r="AM393" i="24"/>
  <c r="AM394" i="24"/>
  <c r="AM395" i="24"/>
  <c r="AM396" i="24"/>
  <c r="AM397" i="24"/>
  <c r="AM398" i="24"/>
  <c r="AM399" i="24"/>
  <c r="AM400" i="24"/>
  <c r="AM401" i="24"/>
  <c r="AM402" i="24"/>
  <c r="AM403" i="24"/>
  <c r="AM404" i="24"/>
  <c r="AM405" i="24"/>
  <c r="AM406" i="24"/>
  <c r="AM407" i="24"/>
  <c r="AM408" i="24"/>
  <c r="AM409" i="24"/>
  <c r="AM410" i="24"/>
  <c r="AM411" i="24"/>
  <c r="AM412" i="24"/>
  <c r="AM413" i="24"/>
  <c r="AM414" i="24"/>
  <c r="AM415" i="24"/>
  <c r="AM416" i="24"/>
  <c r="AM417" i="24"/>
  <c r="AM418" i="24"/>
  <c r="AM419" i="24"/>
  <c r="AM420" i="24"/>
  <c r="AM469" i="24"/>
  <c r="AM498" i="24"/>
  <c r="AM499" i="24"/>
  <c r="AM500" i="24"/>
  <c r="AM501" i="24"/>
  <c r="AM502" i="24"/>
  <c r="AM503" i="24"/>
  <c r="AM504" i="24"/>
  <c r="AM505" i="24"/>
  <c r="AM506" i="24"/>
  <c r="AM507" i="24"/>
  <c r="AM508" i="24"/>
  <c r="AM509" i="24"/>
  <c r="AM510" i="24"/>
  <c r="AM511" i="24"/>
  <c r="AM512" i="24"/>
  <c r="AM513" i="24"/>
  <c r="AM514" i="24"/>
  <c r="AM515" i="24"/>
  <c r="AM516" i="24"/>
  <c r="AM517" i="24"/>
  <c r="AM518" i="24"/>
  <c r="AM519" i="24"/>
  <c r="AM520" i="24"/>
  <c r="AM521" i="24"/>
  <c r="AM522" i="24"/>
  <c r="AM523" i="24"/>
  <c r="AM524" i="24"/>
  <c r="AM525" i="24"/>
  <c r="AM526" i="24"/>
  <c r="AM527" i="24"/>
  <c r="AM528" i="24"/>
  <c r="AM529" i="24"/>
  <c r="AM530" i="24"/>
  <c r="AM531" i="24"/>
  <c r="AM532" i="24"/>
  <c r="AM533" i="24"/>
  <c r="AM534" i="24"/>
  <c r="AM575" i="24"/>
  <c r="AM577" i="24"/>
  <c r="AM579" i="24"/>
  <c r="AM581" i="24"/>
  <c r="AM583" i="24"/>
  <c r="AM585" i="24"/>
  <c r="AM587" i="24"/>
  <c r="AM589" i="24"/>
  <c r="AM591" i="24"/>
  <c r="AM593" i="24"/>
  <c r="AM595" i="24"/>
  <c r="AM597" i="24"/>
  <c r="AM599" i="24"/>
  <c r="AM601" i="24"/>
  <c r="AM603" i="24"/>
  <c r="AM605" i="24"/>
  <c r="AM607" i="24"/>
  <c r="AM609" i="24"/>
  <c r="AM650" i="24"/>
  <c r="AM652" i="24"/>
  <c r="AM654" i="24"/>
  <c r="AM656" i="24"/>
  <c r="AM658" i="24"/>
  <c r="AM660" i="24"/>
  <c r="AM662" i="24"/>
  <c r="AM664" i="24"/>
  <c r="AM666" i="24"/>
  <c r="AM668" i="24"/>
  <c r="AM670" i="24"/>
  <c r="AM672" i="24"/>
  <c r="AM674" i="24"/>
  <c r="AM676" i="24"/>
  <c r="AM678" i="24"/>
  <c r="AM680" i="24"/>
  <c r="AM682" i="24"/>
  <c r="AM684" i="24"/>
  <c r="AM686" i="24"/>
  <c r="AM727" i="24"/>
  <c r="AM729" i="24"/>
  <c r="AM731" i="24"/>
  <c r="AM733" i="24"/>
  <c r="AM735" i="24"/>
  <c r="AM737" i="24"/>
  <c r="AM739" i="24"/>
  <c r="AM741" i="24"/>
  <c r="AM743" i="24"/>
  <c r="AM745" i="24"/>
  <c r="AM747" i="24"/>
  <c r="AM749" i="24"/>
  <c r="AM751" i="24"/>
  <c r="AM753" i="24"/>
  <c r="AM755" i="24"/>
  <c r="AM757" i="24"/>
  <c r="AM759" i="24"/>
  <c r="AM761" i="24"/>
  <c r="AM802" i="24"/>
  <c r="AM804" i="24"/>
  <c r="AM806" i="24"/>
  <c r="AM808" i="24"/>
  <c r="AM810" i="24"/>
  <c r="AM812" i="24"/>
  <c r="AM814" i="24"/>
  <c r="AM816" i="24"/>
  <c r="AM818" i="24"/>
  <c r="AM820" i="24"/>
  <c r="AM822" i="24"/>
  <c r="AM824" i="24"/>
  <c r="AM826" i="24"/>
  <c r="AM828" i="24"/>
  <c r="AM830" i="24"/>
  <c r="AM832" i="24"/>
  <c r="AM834" i="24"/>
  <c r="AM836" i="24"/>
  <c r="AM838" i="24"/>
  <c r="AM879" i="24"/>
  <c r="AM881" i="24"/>
  <c r="AM883" i="24"/>
  <c r="AM885" i="24"/>
  <c r="AM887" i="24"/>
  <c r="AM889" i="24"/>
  <c r="AM891" i="24"/>
  <c r="AM893" i="24"/>
  <c r="AM895" i="24"/>
  <c r="AM897" i="24"/>
  <c r="AM899" i="24"/>
  <c r="AM901" i="24"/>
  <c r="AM903" i="24"/>
  <c r="AM905" i="24"/>
  <c r="AM907" i="24"/>
  <c r="AM909" i="24"/>
  <c r="AM911" i="24"/>
  <c r="AM913" i="24"/>
  <c r="AM954" i="24"/>
  <c r="AM956" i="24"/>
  <c r="AM958" i="24"/>
  <c r="AM960" i="24"/>
  <c r="AM962" i="24"/>
  <c r="AM964" i="24"/>
  <c r="AM966" i="24"/>
  <c r="AM968" i="24"/>
  <c r="AM970" i="24"/>
  <c r="AM972" i="24"/>
  <c r="AM974" i="24"/>
  <c r="AM976" i="24"/>
  <c r="AM978" i="24"/>
  <c r="AM980" i="24"/>
  <c r="AM982" i="24"/>
  <c r="AM984" i="24"/>
  <c r="AM986" i="24"/>
  <c r="G43" i="70"/>
  <c r="H559" i="38" l="1"/>
  <c r="H586" i="38" s="1"/>
  <c r="I555" i="38"/>
  <c r="I582" i="38" s="1"/>
  <c r="P548" i="38"/>
  <c r="Q544" i="38"/>
  <c r="N595" i="38"/>
  <c r="I559" i="38"/>
  <c r="I586" i="38" s="1"/>
  <c r="H544" i="38"/>
  <c r="H571" i="38" s="1"/>
  <c r="O558" i="38"/>
  <c r="H546" i="38"/>
  <c r="H573" i="38" s="1"/>
  <c r="M547" i="38"/>
  <c r="P544" i="38"/>
  <c r="J560" i="38"/>
  <c r="J587" i="38" s="1"/>
  <c r="O548" i="38"/>
  <c r="G547" i="38"/>
  <c r="G574" i="38" s="1"/>
  <c r="N554" i="38"/>
  <c r="N571" i="38"/>
  <c r="N556" i="38"/>
  <c r="I580" i="38"/>
  <c r="V171" i="73"/>
  <c r="J599" i="38"/>
  <c r="J602" i="38" s="1"/>
  <c r="I551" i="38"/>
  <c r="I578" i="38" s="1"/>
  <c r="P555" i="38"/>
  <c r="J581" i="38"/>
  <c r="Q547" i="38"/>
  <c r="V473" i="38"/>
  <c r="J547" i="38"/>
  <c r="J574" i="38" s="1"/>
  <c r="G554" i="38"/>
  <c r="J559" i="38"/>
  <c r="J586" i="38" s="1"/>
  <c r="L556" i="38"/>
  <c r="G284" i="73"/>
  <c r="R284" i="73" s="1"/>
  <c r="U284" i="73" s="1"/>
  <c r="M574" i="38"/>
  <c r="P549" i="38"/>
  <c r="O544" i="38"/>
  <c r="G232" i="73"/>
  <c r="R232" i="73" s="1"/>
  <c r="U232" i="73" s="1"/>
  <c r="N547" i="38"/>
  <c r="J552" i="38"/>
  <c r="J579" i="38" s="1"/>
  <c r="G457" i="38"/>
  <c r="M572" i="38"/>
  <c r="P552" i="38"/>
  <c r="G556" i="38"/>
  <c r="G583" i="38" s="1"/>
  <c r="I545" i="38"/>
  <c r="I572" i="38" s="1"/>
  <c r="P554" i="38"/>
  <c r="H560" i="38"/>
  <c r="M556" i="38"/>
  <c r="H552" i="38"/>
  <c r="H579" i="38" s="1"/>
  <c r="V474" i="38"/>
  <c r="J457" i="38"/>
  <c r="J548" i="38"/>
  <c r="J575" i="38" s="1"/>
  <c r="G362" i="73"/>
  <c r="R362" i="73" s="1"/>
  <c r="G548" i="38"/>
  <c r="G575" i="38" s="1"/>
  <c r="Q551" i="38"/>
  <c r="N560" i="38"/>
  <c r="P556" i="38"/>
  <c r="J546" i="38"/>
  <c r="J573" i="38" s="1"/>
  <c r="P595" i="38"/>
  <c r="P598" i="38" s="1"/>
  <c r="I548" i="38"/>
  <c r="I575" i="38" s="1"/>
  <c r="O560" i="38"/>
  <c r="O546" i="38"/>
  <c r="N551" i="38"/>
  <c r="I546" i="38"/>
  <c r="P582" i="38"/>
  <c r="M583" i="38"/>
  <c r="L574" i="38"/>
  <c r="G523" i="38"/>
  <c r="G543" i="38" s="1"/>
  <c r="G570" i="38" s="1"/>
  <c r="L456" i="38"/>
  <c r="L461" i="38" s="1"/>
  <c r="P547" i="38"/>
  <c r="I542" i="38"/>
  <c r="E117" i="73"/>
  <c r="G117" i="73" s="1"/>
  <c r="R117" i="73" s="1"/>
  <c r="U117" i="73" s="1"/>
  <c r="I544" i="38"/>
  <c r="I571" i="38" s="1"/>
  <c r="H555" i="38"/>
  <c r="H582" i="38" s="1"/>
  <c r="N559" i="38"/>
  <c r="L554" i="38"/>
  <c r="O553" i="38"/>
  <c r="G552" i="38"/>
  <c r="G579" i="38" s="1"/>
  <c r="G545" i="38"/>
  <c r="G572" i="38" s="1"/>
  <c r="L546" i="38"/>
  <c r="Q554" i="38"/>
  <c r="H553" i="38"/>
  <c r="H580" i="38" s="1"/>
  <c r="H558" i="38"/>
  <c r="H585" i="38" s="1"/>
  <c r="J542" i="38"/>
  <c r="J558" i="38"/>
  <c r="J585" i="38" s="1"/>
  <c r="G551" i="38"/>
  <c r="G578" i="38" s="1"/>
  <c r="O552" i="38"/>
  <c r="G56" i="73"/>
  <c r="R56" i="73" s="1"/>
  <c r="U56" i="73" s="1"/>
  <c r="Q560" i="38"/>
  <c r="O556" i="38"/>
  <c r="L583" i="38"/>
  <c r="G581" i="38"/>
  <c r="Q574" i="38"/>
  <c r="V167" i="73"/>
  <c r="Q555" i="38"/>
  <c r="H556" i="38"/>
  <c r="H583" i="38" s="1"/>
  <c r="M552" i="38"/>
  <c r="N548" i="38"/>
  <c r="G553" i="38"/>
  <c r="G580" i="38" s="1"/>
  <c r="O575" i="38"/>
  <c r="O554" i="38"/>
  <c r="J544" i="38"/>
  <c r="J571" i="38" s="1"/>
  <c r="J551" i="38"/>
  <c r="J578" i="38" s="1"/>
  <c r="M555" i="38"/>
  <c r="M548" i="38"/>
  <c r="M546" i="38"/>
  <c r="M551" i="38"/>
  <c r="O559" i="38"/>
  <c r="L553" i="38"/>
  <c r="O571" i="38"/>
  <c r="N555" i="38"/>
  <c r="P457" i="38"/>
  <c r="Q553" i="38"/>
  <c r="G277" i="73"/>
  <c r="R277" i="73" s="1"/>
  <c r="U277" i="73" s="1"/>
  <c r="G559" i="38"/>
  <c r="G586" i="38" s="1"/>
  <c r="Q545" i="38"/>
  <c r="F563" i="38"/>
  <c r="F566" i="38" s="1"/>
  <c r="R566" i="38" s="1"/>
  <c r="J553" i="38"/>
  <c r="J580" i="38" s="1"/>
  <c r="Q559" i="38"/>
  <c r="L545" i="38"/>
  <c r="M545" i="38"/>
  <c r="G172" i="73"/>
  <c r="R172" i="73" s="1"/>
  <c r="U172" i="73" s="1"/>
  <c r="P545" i="38"/>
  <c r="F457" i="38"/>
  <c r="N586" i="38"/>
  <c r="L595" i="38"/>
  <c r="I573" i="38"/>
  <c r="J456" i="38"/>
  <c r="J461" i="38" s="1"/>
  <c r="I599" i="38"/>
  <c r="I602" i="38" s="1"/>
  <c r="N599" i="38"/>
  <c r="N602" i="38" s="1"/>
  <c r="L560" i="38"/>
  <c r="P585" i="38"/>
  <c r="P581" i="38"/>
  <c r="N456" i="38"/>
  <c r="N460" i="38" s="1"/>
  <c r="I556" i="38"/>
  <c r="I583" i="38" s="1"/>
  <c r="G571" i="38"/>
  <c r="G4" i="73"/>
  <c r="R4" i="73" s="1"/>
  <c r="U4" i="73" s="1"/>
  <c r="N578" i="38"/>
  <c r="L501" i="38"/>
  <c r="L543" i="38" s="1"/>
  <c r="O579" i="38"/>
  <c r="G595" i="38"/>
  <c r="Q558" i="38"/>
  <c r="L544" i="38"/>
  <c r="I560" i="38"/>
  <c r="I587" i="38" s="1"/>
  <c r="Q566" i="38"/>
  <c r="Q556" i="38"/>
  <c r="G456" i="38"/>
  <c r="M457" i="38"/>
  <c r="P572" i="38"/>
  <c r="H554" i="38"/>
  <c r="M558" i="38"/>
  <c r="P553" i="38"/>
  <c r="M544" i="38"/>
  <c r="O547" i="38"/>
  <c r="M542" i="38"/>
  <c r="Q552" i="38"/>
  <c r="J555" i="38"/>
  <c r="J582" i="38" s="1"/>
  <c r="O599" i="38"/>
  <c r="O602" i="38" s="1"/>
  <c r="G558" i="38"/>
  <c r="G585" i="38" s="1"/>
  <c r="N558" i="38"/>
  <c r="H548" i="38"/>
  <c r="H575" i="38" s="1"/>
  <c r="L548" i="38"/>
  <c r="Q587" i="38"/>
  <c r="N566" i="38"/>
  <c r="P566" i="38"/>
  <c r="N553" i="38"/>
  <c r="I457" i="38"/>
  <c r="P579" i="38"/>
  <c r="O583" i="38"/>
  <c r="I558" i="38"/>
  <c r="I585" i="38" s="1"/>
  <c r="P560" i="38"/>
  <c r="L457" i="38"/>
  <c r="J566" i="38"/>
  <c r="J545" i="38"/>
  <c r="J572" i="38" s="1"/>
  <c r="Q595" i="38"/>
  <c r="L559" i="38"/>
  <c r="H551" i="38"/>
  <c r="H578" i="38" s="1"/>
  <c r="G220" i="73"/>
  <c r="R220" i="73" s="1"/>
  <c r="U220" i="73" s="1"/>
  <c r="M578" i="38"/>
  <c r="N572" i="38"/>
  <c r="G546" i="38"/>
  <c r="G573" i="38" s="1"/>
  <c r="V169" i="73"/>
  <c r="G169" i="73"/>
  <c r="R169" i="73" s="1"/>
  <c r="U169" i="73" s="1"/>
  <c r="S212" i="73"/>
  <c r="S318" i="73"/>
  <c r="S265" i="73"/>
  <c r="E222" i="38"/>
  <c r="V222" i="38" s="1"/>
  <c r="U212" i="73"/>
  <c r="S453" i="73"/>
  <c r="U404" i="73"/>
  <c r="S444" i="73"/>
  <c r="G222" i="73"/>
  <c r="R222" i="73" s="1"/>
  <c r="U222" i="73" s="1"/>
  <c r="V222" i="73"/>
  <c r="L587" i="38"/>
  <c r="U607" i="73"/>
  <c r="P573" i="38"/>
  <c r="L579" i="38"/>
  <c r="H595" i="38"/>
  <c r="H598" i="38" s="1"/>
  <c r="P546" i="38"/>
  <c r="E387" i="73"/>
  <c r="E386" i="73"/>
  <c r="V479" i="38"/>
  <c r="H587" i="38"/>
  <c r="H545" i="38"/>
  <c r="H572" i="38" s="1"/>
  <c r="E221" i="38"/>
  <c r="V221" i="38" s="1"/>
  <c r="Q457" i="38"/>
  <c r="I552" i="38"/>
  <c r="I579" i="38" s="1"/>
  <c r="O457" i="38"/>
  <c r="O459" i="38" s="1"/>
  <c r="I456" i="38"/>
  <c r="O456" i="38"/>
  <c r="O460" i="38" s="1"/>
  <c r="G218" i="73"/>
  <c r="R218" i="73" s="1"/>
  <c r="U218" i="73" s="1"/>
  <c r="G120" i="73"/>
  <c r="R120" i="73" s="1"/>
  <c r="Q542" i="38"/>
  <c r="L555" i="38"/>
  <c r="P456" i="38"/>
  <c r="P462" i="38" s="1"/>
  <c r="Q548" i="38"/>
  <c r="E388" i="73"/>
  <c r="E58" i="27"/>
  <c r="G116" i="73"/>
  <c r="R116" i="73" s="1"/>
  <c r="U116" i="73" s="1"/>
  <c r="H457" i="38"/>
  <c r="O545" i="38"/>
  <c r="F456" i="38"/>
  <c r="G161" i="73"/>
  <c r="R161" i="73" s="1"/>
  <c r="U161" i="73" s="1"/>
  <c r="P599" i="38"/>
  <c r="P602" i="38" s="1"/>
  <c r="M599" i="38"/>
  <c r="M602" i="38" s="1"/>
  <c r="V119" i="73"/>
  <c r="M582" i="38"/>
  <c r="E170" i="73"/>
  <c r="E171" i="38"/>
  <c r="V171" i="38" s="1"/>
  <c r="E165" i="38"/>
  <c r="V165" i="38" s="1"/>
  <c r="G68" i="73"/>
  <c r="R68" i="73" s="1"/>
  <c r="U68" i="73" s="1"/>
  <c r="L551" i="38"/>
  <c r="O555" i="38"/>
  <c r="H547" i="38"/>
  <c r="H574" i="38" s="1"/>
  <c r="O595" i="38"/>
  <c r="Q456" i="38"/>
  <c r="Q459" i="38" s="1"/>
  <c r="G278" i="73"/>
  <c r="R278" i="73" s="1"/>
  <c r="U278" i="73" s="1"/>
  <c r="E174" i="73"/>
  <c r="G378" i="73"/>
  <c r="R378" i="73" s="1"/>
  <c r="V165" i="73"/>
  <c r="G165" i="73"/>
  <c r="R165" i="73" s="1"/>
  <c r="U165" i="73" s="1"/>
  <c r="M560" i="38"/>
  <c r="J595" i="38"/>
  <c r="N545" i="38"/>
  <c r="H549" i="38"/>
  <c r="H576" i="38" s="1"/>
  <c r="L575" i="38"/>
  <c r="I595" i="38"/>
  <c r="E221" i="73"/>
  <c r="V221" i="73" s="1"/>
  <c r="G225" i="73"/>
  <c r="R225" i="73" s="1"/>
  <c r="U225" i="73" s="1"/>
  <c r="E374" i="73"/>
  <c r="G374" i="73" s="1"/>
  <c r="R374" i="73" s="1"/>
  <c r="U374" i="73" s="1"/>
  <c r="H599" i="38"/>
  <c r="H602" i="38" s="1"/>
  <c r="G16" i="73"/>
  <c r="R16" i="73" s="1"/>
  <c r="U16" i="73" s="1"/>
  <c r="F604" i="38"/>
  <c r="E264" i="73"/>
  <c r="U269" i="73"/>
  <c r="G560" i="38"/>
  <c r="G587" i="38" s="1"/>
  <c r="N552" i="38"/>
  <c r="E213" i="38"/>
  <c r="V213" i="38" s="1"/>
  <c r="E371" i="73"/>
  <c r="E113" i="73"/>
  <c r="S53" i="73"/>
  <c r="H566" i="38"/>
  <c r="G566" i="38"/>
  <c r="M566" i="38"/>
  <c r="N457" i="38"/>
  <c r="M554" i="38"/>
  <c r="Q599" i="38"/>
  <c r="Q602" i="38" s="1"/>
  <c r="E60" i="27"/>
  <c r="E232" i="38"/>
  <c r="V232" i="38" s="1"/>
  <c r="N46" i="27"/>
  <c r="N542" i="38"/>
  <c r="J556" i="38"/>
  <c r="J583" i="38" s="1"/>
  <c r="P551" i="38"/>
  <c r="M456" i="38"/>
  <c r="M462" i="38" s="1"/>
  <c r="L571" i="38"/>
  <c r="O573" i="38"/>
  <c r="S451" i="73"/>
  <c r="K352" i="38"/>
  <c r="I554" i="38"/>
  <c r="H456" i="38"/>
  <c r="H461" i="38" s="1"/>
  <c r="K220" i="38"/>
  <c r="R220" i="38" s="1"/>
  <c r="K272" i="38"/>
  <c r="R272" i="38" s="1"/>
  <c r="R521" i="38"/>
  <c r="S471" i="73"/>
  <c r="S495" i="73" s="1"/>
  <c r="S470" i="73"/>
  <c r="S494" i="73" s="1"/>
  <c r="S473" i="73"/>
  <c r="S497" i="73" s="1"/>
  <c r="S452" i="73"/>
  <c r="E121" i="73"/>
  <c r="G272" i="73"/>
  <c r="R272" i="73" s="1"/>
  <c r="U272" i="73" s="1"/>
  <c r="E277" i="38"/>
  <c r="V277" i="38" s="1"/>
  <c r="E115" i="38"/>
  <c r="V115" i="38" s="1"/>
  <c r="G122" i="73"/>
  <c r="R122" i="73" s="1"/>
  <c r="U122" i="73" s="1"/>
  <c r="U318" i="73"/>
  <c r="L599" i="38"/>
  <c r="L602" i="38" s="1"/>
  <c r="G599" i="38"/>
  <c r="G602" i="38" s="1"/>
  <c r="G224" i="73"/>
  <c r="R224" i="73" s="1"/>
  <c r="K217" i="38"/>
  <c r="R217" i="38" s="1"/>
  <c r="V274" i="73"/>
  <c r="G274" i="73"/>
  <c r="R274" i="73" s="1"/>
  <c r="U274" i="73" s="1"/>
  <c r="E375" i="38"/>
  <c r="V375" i="38" s="1"/>
  <c r="E225" i="38"/>
  <c r="V225" i="38" s="1"/>
  <c r="E76" i="38"/>
  <c r="V76" i="38" s="1"/>
  <c r="K274" i="38"/>
  <c r="R274" i="38" s="1"/>
  <c r="K376" i="38"/>
  <c r="R376" i="38" s="1"/>
  <c r="E118" i="38"/>
  <c r="V118" i="38" s="1"/>
  <c r="K223" i="38"/>
  <c r="R223" i="38" s="1"/>
  <c r="K277" i="38"/>
  <c r="R277" i="38" s="1"/>
  <c r="E272" i="38"/>
  <c r="V272" i="38" s="1"/>
  <c r="E299" i="73"/>
  <c r="E269" i="38"/>
  <c r="V269" i="38" s="1"/>
  <c r="E67" i="38"/>
  <c r="V67" i="38" s="1"/>
  <c r="E119" i="38"/>
  <c r="V119" i="38" s="1"/>
  <c r="V118" i="73"/>
  <c r="G118" i="73"/>
  <c r="R118" i="73" s="1"/>
  <c r="G13" i="73"/>
  <c r="R13" i="73" s="1"/>
  <c r="U13" i="73" s="1"/>
  <c r="G375" i="73"/>
  <c r="R375" i="73" s="1"/>
  <c r="U375" i="73" s="1"/>
  <c r="V375" i="73"/>
  <c r="E399" i="73"/>
  <c r="E128" i="38"/>
  <c r="V128" i="38" s="1"/>
  <c r="E24" i="38"/>
  <c r="G15" i="73"/>
  <c r="R15" i="73" s="1"/>
  <c r="U15" i="73" s="1"/>
  <c r="V15" i="73"/>
  <c r="P62" i="27"/>
  <c r="G64" i="27"/>
  <c r="T465" i="38"/>
  <c r="T467" i="38" s="1"/>
  <c r="N49" i="27"/>
  <c r="E276" i="73"/>
  <c r="E383" i="73"/>
  <c r="K373" i="38"/>
  <c r="R373" i="38" s="1"/>
  <c r="E379" i="38"/>
  <c r="V379" i="38" s="1"/>
  <c r="G160" i="73"/>
  <c r="R160" i="73" s="1"/>
  <c r="U160" i="73" s="1"/>
  <c r="E605" i="38"/>
  <c r="V605" i="38" s="1"/>
  <c r="G109" i="73"/>
  <c r="R109" i="73" s="1"/>
  <c r="U109" i="73" s="1"/>
  <c r="E122" i="38"/>
  <c r="V122" i="38" s="1"/>
  <c r="K377" i="38"/>
  <c r="R377" i="38" s="1"/>
  <c r="E389" i="73"/>
  <c r="E114" i="73"/>
  <c r="G379" i="73"/>
  <c r="R379" i="73" s="1"/>
  <c r="V379" i="73"/>
  <c r="E372" i="38"/>
  <c r="V372" i="38" s="1"/>
  <c r="E400" i="73"/>
  <c r="E174" i="38"/>
  <c r="V174" i="38" s="1"/>
  <c r="R334" i="38"/>
  <c r="R362" i="38"/>
  <c r="R343" i="38"/>
  <c r="R337" i="38"/>
  <c r="E16" i="38"/>
  <c r="V16" i="38" s="1"/>
  <c r="E109" i="38"/>
  <c r="V109" i="38" s="1"/>
  <c r="V173" i="73"/>
  <c r="G173" i="73"/>
  <c r="R173" i="73" s="1"/>
  <c r="K226" i="38"/>
  <c r="R226" i="38" s="1"/>
  <c r="K278" i="38"/>
  <c r="R278" i="38" s="1"/>
  <c r="G18" i="73"/>
  <c r="R18" i="73" s="1"/>
  <c r="U18" i="73" s="1"/>
  <c r="V18" i="73"/>
  <c r="E4" i="38"/>
  <c r="V4" i="38" s="1"/>
  <c r="V5" i="73"/>
  <c r="G5" i="73"/>
  <c r="R5" i="73" s="1"/>
  <c r="U5" i="73" s="1"/>
  <c r="K265" i="38"/>
  <c r="R265" i="38" s="1"/>
  <c r="V10" i="73"/>
  <c r="G10" i="73"/>
  <c r="R10" i="73" s="1"/>
  <c r="U10" i="73" s="1"/>
  <c r="V273" i="73"/>
  <c r="G273" i="73"/>
  <c r="R273" i="73" s="1"/>
  <c r="U273" i="73" s="1"/>
  <c r="V17" i="73"/>
  <c r="G17" i="73"/>
  <c r="R17" i="73" s="1"/>
  <c r="U17" i="73" s="1"/>
  <c r="E212" i="38"/>
  <c r="V212" i="38" s="1"/>
  <c r="G166" i="73"/>
  <c r="R166" i="73" s="1"/>
  <c r="U166" i="73" s="1"/>
  <c r="V166" i="73"/>
  <c r="E5" i="38"/>
  <c r="E169" i="38"/>
  <c r="V169" i="38" s="1"/>
  <c r="E17" i="38"/>
  <c r="V17" i="38" s="1"/>
  <c r="V265" i="73"/>
  <c r="G265" i="73"/>
  <c r="R265" i="73" s="1"/>
  <c r="U265" i="73" s="1"/>
  <c r="E13" i="38"/>
  <c r="V13" i="38" s="1"/>
  <c r="E273" i="38"/>
  <c r="V273" i="38" s="1"/>
  <c r="E57" i="38"/>
  <c r="V57" i="38" s="1"/>
  <c r="E168" i="38"/>
  <c r="V168" i="38" s="1"/>
  <c r="K46" i="27"/>
  <c r="K50" i="27"/>
  <c r="E397" i="73"/>
  <c r="E460" i="73"/>
  <c r="E108" i="73"/>
  <c r="E402" i="73"/>
  <c r="E64" i="73"/>
  <c r="E403" i="73"/>
  <c r="E66" i="73"/>
  <c r="E65" i="73"/>
  <c r="E398" i="73"/>
  <c r="E275" i="73"/>
  <c r="E62" i="73"/>
  <c r="E70" i="73"/>
  <c r="E12" i="73"/>
  <c r="E432" i="73"/>
  <c r="K174" i="38"/>
  <c r="R174" i="38" s="1"/>
  <c r="K128" i="38"/>
  <c r="R128" i="38" s="1"/>
  <c r="K119" i="38"/>
  <c r="R119" i="38" s="1"/>
  <c r="K115" i="38"/>
  <c r="R115" i="38" s="1"/>
  <c r="K76" i="38"/>
  <c r="R76" i="38" s="1"/>
  <c r="K57" i="38"/>
  <c r="R57" i="38" s="1"/>
  <c r="K17" i="38"/>
  <c r="K13" i="38"/>
  <c r="S320" i="73"/>
  <c r="U320" i="73" s="1"/>
  <c r="G38" i="27"/>
  <c r="G34" i="27"/>
  <c r="S214" i="73"/>
  <c r="BU81" i="24"/>
  <c r="S469" i="73"/>
  <c r="S458" i="73"/>
  <c r="S266" i="73"/>
  <c r="E114" i="38"/>
  <c r="V114" i="38" s="1"/>
  <c r="E120" i="38"/>
  <c r="V120" i="38" s="1"/>
  <c r="S476" i="73"/>
  <c r="S55" i="73"/>
  <c r="I59" i="27"/>
  <c r="R469" i="38"/>
  <c r="R474" i="38" s="1"/>
  <c r="K469" i="38"/>
  <c r="F480" i="38"/>
  <c r="T466" i="38"/>
  <c r="Q472" i="38"/>
  <c r="Q541" i="38" s="1"/>
  <c r="Q471" i="38"/>
  <c r="Q537" i="38" s="1"/>
  <c r="O475" i="38"/>
  <c r="O467" i="38"/>
  <c r="O466" i="38"/>
  <c r="L471" i="38"/>
  <c r="L537" i="38" s="1"/>
  <c r="L472" i="38"/>
  <c r="L541" i="38" s="1"/>
  <c r="F466" i="38"/>
  <c r="F475" i="38"/>
  <c r="F467" i="38"/>
  <c r="P49" i="27"/>
  <c r="G65" i="27"/>
  <c r="E366" i="73"/>
  <c r="E367" i="73"/>
  <c r="V361" i="73"/>
  <c r="E364" i="73"/>
  <c r="G361" i="73"/>
  <c r="R361" i="73" s="1"/>
  <c r="E365" i="73"/>
  <c r="I596" i="38"/>
  <c r="I604" i="38" s="1"/>
  <c r="I550" i="38"/>
  <c r="I577" i="38" s="1"/>
  <c r="M466" i="38"/>
  <c r="M475" i="38"/>
  <c r="M467" i="38"/>
  <c r="R648" i="73"/>
  <c r="U648" i="73" s="1"/>
  <c r="U644" i="73"/>
  <c r="F552" i="38"/>
  <c r="F579" i="38" s="1"/>
  <c r="F548" i="38"/>
  <c r="L598" i="38"/>
  <c r="F587" i="38"/>
  <c r="F560" i="38"/>
  <c r="F553" i="38"/>
  <c r="F580" i="38" s="1"/>
  <c r="L542" i="38"/>
  <c r="P570" i="38"/>
  <c r="P520" i="38"/>
  <c r="P543" i="38"/>
  <c r="N543" i="38"/>
  <c r="N570" i="38"/>
  <c r="N520" i="38"/>
  <c r="J603" i="38"/>
  <c r="J606" i="38" s="1"/>
  <c r="J608" i="38" s="1"/>
  <c r="J598" i="38"/>
  <c r="N598" i="38"/>
  <c r="G520" i="38"/>
  <c r="E390" i="73"/>
  <c r="K173" i="38"/>
  <c r="R173" i="38" s="1"/>
  <c r="K169" i="38"/>
  <c r="R169" i="38" s="1"/>
  <c r="K165" i="38"/>
  <c r="R165" i="38" s="1"/>
  <c r="K122" i="38"/>
  <c r="R122" i="38" s="1"/>
  <c r="K118" i="38"/>
  <c r="R118" i="38" s="1"/>
  <c r="K56" i="38"/>
  <c r="R56" i="38" s="1"/>
  <c r="K16" i="38"/>
  <c r="K10" i="38"/>
  <c r="S319" i="73"/>
  <c r="U319" i="73" s="1"/>
  <c r="N36" i="27"/>
  <c r="N32" i="27"/>
  <c r="S213" i="73"/>
  <c r="U213" i="73" s="1"/>
  <c r="S464" i="38"/>
  <c r="G37" i="27"/>
  <c r="G33" i="27"/>
  <c r="S457" i="73"/>
  <c r="S478" i="73"/>
  <c r="S475" i="73"/>
  <c r="S54" i="73"/>
  <c r="BF81" i="24"/>
  <c r="BF78" i="24"/>
  <c r="BF35" i="24"/>
  <c r="BF33" i="24"/>
  <c r="BF31" i="24"/>
  <c r="BF29" i="24"/>
  <c r="BF27" i="24"/>
  <c r="BF25" i="24"/>
  <c r="BF23" i="24"/>
  <c r="BF21" i="24"/>
  <c r="BF19" i="24"/>
  <c r="BF17" i="24"/>
  <c r="BF15" i="24"/>
  <c r="BF13" i="24"/>
  <c r="BF11" i="24"/>
  <c r="BF9" i="24"/>
  <c r="BF7" i="24"/>
  <c r="BF83" i="24"/>
  <c r="BF80" i="24"/>
  <c r="BF82" i="24"/>
  <c r="BF79" i="24"/>
  <c r="BF40" i="24"/>
  <c r="BF39" i="24"/>
  <c r="BF38" i="24"/>
  <c r="BF37" i="24"/>
  <c r="BF36" i="24"/>
  <c r="BF34" i="24"/>
  <c r="BF32" i="24"/>
  <c r="BF30" i="24"/>
  <c r="BF28" i="24"/>
  <c r="BF26" i="24"/>
  <c r="BF24" i="24"/>
  <c r="BF22" i="24"/>
  <c r="BF20" i="24"/>
  <c r="BF18" i="24"/>
  <c r="BF16" i="24"/>
  <c r="BF14" i="24"/>
  <c r="BF12" i="24"/>
  <c r="BF10" i="24"/>
  <c r="BF8" i="24"/>
  <c r="BF6" i="24"/>
  <c r="BF77" i="24"/>
  <c r="BF76" i="24"/>
  <c r="BF75" i="24"/>
  <c r="BF74" i="24"/>
  <c r="BF73" i="24"/>
  <c r="BF72" i="24"/>
  <c r="BF71" i="24"/>
  <c r="BF70" i="24"/>
  <c r="BF69" i="24"/>
  <c r="BF68" i="24"/>
  <c r="BF67" i="24"/>
  <c r="BF66" i="24"/>
  <c r="BF65" i="24"/>
  <c r="BF64" i="24"/>
  <c r="BF63" i="24"/>
  <c r="BF62" i="24"/>
  <c r="BF61" i="24"/>
  <c r="BF60" i="24"/>
  <c r="BF59" i="24"/>
  <c r="BF58" i="24"/>
  <c r="BF57" i="24"/>
  <c r="BF56" i="24"/>
  <c r="BF55" i="24"/>
  <c r="BF54" i="24"/>
  <c r="BF53" i="24"/>
  <c r="BF52" i="24"/>
  <c r="BF51" i="24"/>
  <c r="BF50" i="24"/>
  <c r="BF49" i="24"/>
  <c r="BF48" i="24"/>
  <c r="BF47" i="24"/>
  <c r="BF46" i="24"/>
  <c r="BF45" i="24"/>
  <c r="BF44" i="24"/>
  <c r="BF43" i="24"/>
  <c r="BF42" i="24"/>
  <c r="BF41" i="24"/>
  <c r="I43" i="27"/>
  <c r="G35" i="27"/>
  <c r="N33" i="27"/>
  <c r="P57" i="27"/>
  <c r="K47" i="27"/>
  <c r="N472" i="38"/>
  <c r="N541" i="38" s="1"/>
  <c r="N471" i="38"/>
  <c r="N537" i="38" s="1"/>
  <c r="P475" i="38"/>
  <c r="P467" i="38"/>
  <c r="P466" i="38"/>
  <c r="K468" i="38"/>
  <c r="P38" i="27"/>
  <c r="G36" i="27"/>
  <c r="M472" i="38"/>
  <c r="M541" i="38" s="1"/>
  <c r="M471" i="38"/>
  <c r="M537" i="38" s="1"/>
  <c r="G475" i="38"/>
  <c r="G467" i="38"/>
  <c r="G466" i="38"/>
  <c r="R596" i="38"/>
  <c r="H471" i="38"/>
  <c r="H537" i="38" s="1"/>
  <c r="H472" i="38"/>
  <c r="H541" i="38" s="1"/>
  <c r="P46" i="27"/>
  <c r="P50" i="27"/>
  <c r="P47" i="27"/>
  <c r="E596" i="38"/>
  <c r="V508" i="38"/>
  <c r="E550" i="38"/>
  <c r="O471" i="38"/>
  <c r="O537" i="38" s="1"/>
  <c r="O472" i="38"/>
  <c r="O541" i="38" s="1"/>
  <c r="I466" i="38"/>
  <c r="I475" i="38"/>
  <c r="I467" i="38"/>
  <c r="U570" i="73"/>
  <c r="R574" i="73"/>
  <c r="U574" i="73" s="1"/>
  <c r="F555" i="38"/>
  <c r="F582" i="38"/>
  <c r="H520" i="38"/>
  <c r="H543" i="38"/>
  <c r="F546" i="38"/>
  <c r="F573" i="38" s="1"/>
  <c r="P34" i="27"/>
  <c r="J460" i="38"/>
  <c r="O461" i="38"/>
  <c r="O462" i="38"/>
  <c r="F543" i="38"/>
  <c r="F570" i="38" s="1"/>
  <c r="F520" i="38"/>
  <c r="E391" i="73"/>
  <c r="E385" i="73"/>
  <c r="E91" i="73"/>
  <c r="E384" i="73"/>
  <c r="E195" i="73"/>
  <c r="E247" i="73"/>
  <c r="E395" i="73"/>
  <c r="E143" i="73"/>
  <c r="K168" i="38"/>
  <c r="R168" i="38" s="1"/>
  <c r="K161" i="38"/>
  <c r="R161" i="38" s="1"/>
  <c r="K117" i="38"/>
  <c r="R117" i="38" s="1"/>
  <c r="K67" i="38"/>
  <c r="R67" i="38" s="1"/>
  <c r="K24" i="38"/>
  <c r="K15" i="38"/>
  <c r="K5" i="38"/>
  <c r="N35" i="27"/>
  <c r="S460" i="73"/>
  <c r="S456" i="73"/>
  <c r="S108" i="73"/>
  <c r="T468" i="38"/>
  <c r="E166" i="38"/>
  <c r="V166" i="38" s="1"/>
  <c r="E172" i="38"/>
  <c r="V172" i="38" s="1"/>
  <c r="E68" i="38"/>
  <c r="I63" i="27"/>
  <c r="P61" i="27"/>
  <c r="J472" i="38"/>
  <c r="J541" i="38" s="1"/>
  <c r="J471" i="38"/>
  <c r="J537" i="38" s="1"/>
  <c r="L475" i="38"/>
  <c r="L467" i="38"/>
  <c r="L466" i="38"/>
  <c r="I61" i="27"/>
  <c r="V478" i="38"/>
  <c r="E480" i="38"/>
  <c r="V480" i="38" s="1"/>
  <c r="I472" i="38"/>
  <c r="I541" i="38" s="1"/>
  <c r="I471" i="38"/>
  <c r="I537" i="38" s="1"/>
  <c r="K48" i="27"/>
  <c r="P59" i="27"/>
  <c r="L64" i="27"/>
  <c r="N466" i="38"/>
  <c r="N475" i="38"/>
  <c r="N467" i="38"/>
  <c r="Q596" i="38"/>
  <c r="Q604" i="38" s="1"/>
  <c r="Q577" i="38"/>
  <c r="Q550" i="38"/>
  <c r="O576" i="38"/>
  <c r="O549" i="38"/>
  <c r="G471" i="38"/>
  <c r="G537" i="38" s="1"/>
  <c r="G472" i="38"/>
  <c r="G541" i="38" s="1"/>
  <c r="E466" i="38"/>
  <c r="V465" i="38"/>
  <c r="E475" i="38"/>
  <c r="E467" i="38"/>
  <c r="F599" i="38"/>
  <c r="F602" i="38" s="1"/>
  <c r="F542" i="38"/>
  <c r="F581" i="38"/>
  <c r="F554" i="38"/>
  <c r="E549" i="38"/>
  <c r="F558" i="38"/>
  <c r="F585" i="38" s="1"/>
  <c r="F551" i="38"/>
  <c r="F578" i="38" s="1"/>
  <c r="F577" i="38"/>
  <c r="H107" i="38"/>
  <c r="P542" i="38"/>
  <c r="H542" i="38"/>
  <c r="O542" i="38"/>
  <c r="F556" i="38"/>
  <c r="G598" i="38"/>
  <c r="I543" i="38"/>
  <c r="I520" i="38"/>
  <c r="M461" i="38"/>
  <c r="M459" i="38"/>
  <c r="J543" i="38"/>
  <c r="J520" i="38"/>
  <c r="F547" i="38"/>
  <c r="F574" i="38" s="1"/>
  <c r="O570" i="38"/>
  <c r="O520" i="38"/>
  <c r="O543" i="38"/>
  <c r="E69" i="73"/>
  <c r="E9" i="73"/>
  <c r="K171" i="38"/>
  <c r="R171" i="38" s="1"/>
  <c r="K167" i="38"/>
  <c r="R167" i="38" s="1"/>
  <c r="K160" i="38"/>
  <c r="R160" i="38" s="1"/>
  <c r="K116" i="38"/>
  <c r="R116" i="38" s="1"/>
  <c r="K109" i="38"/>
  <c r="R109" i="38" s="1"/>
  <c r="K61" i="38"/>
  <c r="R61" i="38" s="1"/>
  <c r="K18" i="38"/>
  <c r="K14" i="38"/>
  <c r="K4" i="38"/>
  <c r="BG86" i="24"/>
  <c r="L38" i="27"/>
  <c r="S601" i="38"/>
  <c r="U601" i="38" s="1"/>
  <c r="S16" i="38"/>
  <c r="S10" i="38"/>
  <c r="S49" i="38"/>
  <c r="S7" i="38"/>
  <c r="S362" i="38"/>
  <c r="U362" i="38" s="1"/>
  <c r="S337" i="38"/>
  <c r="U337" i="38" s="1"/>
  <c r="S343" i="38"/>
  <c r="U343" i="38" s="1"/>
  <c r="S334" i="38"/>
  <c r="U334" i="38" s="1"/>
  <c r="S463" i="38"/>
  <c r="S459" i="73"/>
  <c r="S267" i="73"/>
  <c r="S107" i="73"/>
  <c r="K463" i="38"/>
  <c r="C10" i="27"/>
  <c r="S477" i="73"/>
  <c r="N37" i="27"/>
  <c r="J480" i="38"/>
  <c r="F472" i="38"/>
  <c r="F541" i="38" s="1"/>
  <c r="F471" i="38"/>
  <c r="F537" i="38" s="1"/>
  <c r="H475" i="38"/>
  <c r="H467" i="38"/>
  <c r="H466" i="38"/>
  <c r="I42" i="27"/>
  <c r="E65" i="27"/>
  <c r="F65" i="27"/>
  <c r="V470" i="38"/>
  <c r="E472" i="38"/>
  <c r="E471" i="38"/>
  <c r="K51" i="27"/>
  <c r="P471" i="38"/>
  <c r="P537" i="38" s="1"/>
  <c r="P472" i="38"/>
  <c r="P541" i="38" s="1"/>
  <c r="J466" i="38"/>
  <c r="J475" i="38"/>
  <c r="J467" i="38"/>
  <c r="P51" i="27"/>
  <c r="P48" i="27"/>
  <c r="G32" i="27"/>
  <c r="I57" i="27"/>
  <c r="M596" i="38"/>
  <c r="M604" i="38" s="1"/>
  <c r="M577" i="38"/>
  <c r="M550" i="38"/>
  <c r="G549" i="38"/>
  <c r="Q466" i="38"/>
  <c r="Q475" i="38"/>
  <c r="Q467" i="38"/>
  <c r="F559" i="38"/>
  <c r="F586" i="38" s="1"/>
  <c r="F544" i="38"/>
  <c r="F545" i="38"/>
  <c r="F595" i="38"/>
  <c r="M543" i="38"/>
  <c r="M570" i="38"/>
  <c r="M520" i="38"/>
  <c r="G461" i="38"/>
  <c r="G459" i="38"/>
  <c r="G462" i="38"/>
  <c r="G460" i="38"/>
  <c r="Q543" i="38"/>
  <c r="Q570" i="38"/>
  <c r="Q520" i="38"/>
  <c r="E64" i="27" l="1"/>
  <c r="J459" i="38"/>
  <c r="J462" i="38" s="1"/>
  <c r="F459" i="38"/>
  <c r="R459" i="38" s="1"/>
  <c r="G603" i="38"/>
  <c r="G606" i="38" s="1"/>
  <c r="G608" i="38" s="1"/>
  <c r="V475" i="38"/>
  <c r="P461" i="38"/>
  <c r="L603" i="38"/>
  <c r="L606" i="38" s="1"/>
  <c r="L608" i="38" s="1"/>
  <c r="M460" i="38"/>
  <c r="O603" i="38"/>
  <c r="O606" i="38" s="1"/>
  <c r="O608" i="38" s="1"/>
  <c r="P459" i="38"/>
  <c r="J562" i="38"/>
  <c r="J567" i="38" s="1"/>
  <c r="J569" i="38" s="1"/>
  <c r="V374" i="73"/>
  <c r="V117" i="73"/>
  <c r="O598" i="38"/>
  <c r="O611" i="38" s="1"/>
  <c r="I562" i="38"/>
  <c r="I567" i="38" s="1"/>
  <c r="I569" i="38" s="1"/>
  <c r="P562" i="38"/>
  <c r="P567" i="38" s="1"/>
  <c r="P569" i="38" s="1"/>
  <c r="F460" i="38"/>
  <c r="R563" i="38"/>
  <c r="N562" i="38"/>
  <c r="N567" i="38" s="1"/>
  <c r="N569" i="38" s="1"/>
  <c r="H562" i="38"/>
  <c r="H567" i="38" s="1"/>
  <c r="H569" i="38" s="1"/>
  <c r="H603" i="38"/>
  <c r="H606" i="38" s="1"/>
  <c r="H608" i="38" s="1"/>
  <c r="G542" i="38"/>
  <c r="L562" i="38"/>
  <c r="L567" i="38" s="1"/>
  <c r="L569" i="38" s="1"/>
  <c r="L462" i="38"/>
  <c r="L460" i="38"/>
  <c r="L459" i="38"/>
  <c r="I603" i="38"/>
  <c r="I606" i="38" s="1"/>
  <c r="I608" i="38" s="1"/>
  <c r="Q562" i="38"/>
  <c r="Q567" i="38" s="1"/>
  <c r="Q569" i="38" s="1"/>
  <c r="I598" i="38"/>
  <c r="I610" i="38" s="1"/>
  <c r="P603" i="38"/>
  <c r="P606" i="38" s="1"/>
  <c r="P608" i="38" s="1"/>
  <c r="M603" i="38"/>
  <c r="M606" i="38" s="1"/>
  <c r="M608" i="38" s="1"/>
  <c r="L520" i="38"/>
  <c r="L589" i="38" s="1"/>
  <c r="Q461" i="38"/>
  <c r="G221" i="73"/>
  <c r="R221" i="73" s="1"/>
  <c r="U221" i="73" s="1"/>
  <c r="Q460" i="38"/>
  <c r="F461" i="38"/>
  <c r="Q462" i="38"/>
  <c r="I459" i="38"/>
  <c r="I462" i="38" s="1"/>
  <c r="I461" i="38"/>
  <c r="I460" i="38"/>
  <c r="H460" i="38"/>
  <c r="L570" i="38"/>
  <c r="N462" i="38"/>
  <c r="N459" i="38"/>
  <c r="N461" i="38"/>
  <c r="P460" i="38"/>
  <c r="Q603" i="38"/>
  <c r="Q606" i="38" s="1"/>
  <c r="Q608" i="38" s="1"/>
  <c r="H459" i="38"/>
  <c r="H462" i="38" s="1"/>
  <c r="N603" i="38"/>
  <c r="N606" i="38" s="1"/>
  <c r="N608" i="38" s="1"/>
  <c r="E387" i="38"/>
  <c r="V387" i="38" s="1"/>
  <c r="G387" i="73"/>
  <c r="R387" i="73" s="1"/>
  <c r="U387" i="73" s="1"/>
  <c r="V387" i="73"/>
  <c r="U444" i="73"/>
  <c r="S492" i="73"/>
  <c r="U492" i="73" s="1"/>
  <c r="R358" i="38"/>
  <c r="R349" i="38"/>
  <c r="R352" i="38"/>
  <c r="E451" i="73"/>
  <c r="V451" i="73" s="1"/>
  <c r="V170" i="73"/>
  <c r="G170" i="73"/>
  <c r="R170" i="73" s="1"/>
  <c r="U170" i="73" s="1"/>
  <c r="E170" i="38"/>
  <c r="V170" i="38" s="1"/>
  <c r="K213" i="38"/>
  <c r="R213" i="38" s="1"/>
  <c r="V113" i="73"/>
  <c r="G113" i="73"/>
  <c r="R113" i="73" s="1"/>
  <c r="U113" i="73" s="1"/>
  <c r="V388" i="73"/>
  <c r="G388" i="73"/>
  <c r="R388" i="73" s="1"/>
  <c r="U388" i="73" s="1"/>
  <c r="E374" i="38"/>
  <c r="V374" i="38" s="1"/>
  <c r="E113" i="38"/>
  <c r="V113" i="38" s="1"/>
  <c r="E388" i="38"/>
  <c r="V388" i="38" s="1"/>
  <c r="M562" i="38"/>
  <c r="M567" i="38" s="1"/>
  <c r="M569" i="38" s="1"/>
  <c r="K232" i="38"/>
  <c r="R232" i="38" s="1"/>
  <c r="E371" i="38"/>
  <c r="V371" i="38" s="1"/>
  <c r="G371" i="73"/>
  <c r="R371" i="73" s="1"/>
  <c r="V371" i="73"/>
  <c r="V174" i="73"/>
  <c r="G174" i="73"/>
  <c r="R174" i="73" s="1"/>
  <c r="U174" i="73" s="1"/>
  <c r="V121" i="73"/>
  <c r="G121" i="73"/>
  <c r="R121" i="73" s="1"/>
  <c r="U121" i="73" s="1"/>
  <c r="E264" i="38"/>
  <c r="V264" i="38" s="1"/>
  <c r="E121" i="38"/>
  <c r="V121" i="38" s="1"/>
  <c r="V264" i="73"/>
  <c r="G264" i="73"/>
  <c r="R264" i="73" s="1"/>
  <c r="U264" i="73" s="1"/>
  <c r="Q51" i="27"/>
  <c r="K222" i="38"/>
  <c r="R222" i="38" s="1"/>
  <c r="G386" i="73"/>
  <c r="R386" i="73" s="1"/>
  <c r="U386" i="73" s="1"/>
  <c r="V386" i="73"/>
  <c r="E386" i="38"/>
  <c r="V386" i="38" s="1"/>
  <c r="E431" i="38"/>
  <c r="V24" i="38"/>
  <c r="E399" i="38"/>
  <c r="V399" i="38" s="1"/>
  <c r="G299" i="73"/>
  <c r="R299" i="73" s="1"/>
  <c r="U299" i="73" s="1"/>
  <c r="V299" i="73"/>
  <c r="G399" i="73"/>
  <c r="R399" i="73" s="1"/>
  <c r="V399" i="73"/>
  <c r="K269" i="38"/>
  <c r="R269" i="38" s="1"/>
  <c r="E299" i="38"/>
  <c r="V299" i="38" s="1"/>
  <c r="K374" i="38"/>
  <c r="R374" i="38" s="1"/>
  <c r="K375" i="38"/>
  <c r="R375" i="38" s="1"/>
  <c r="K225" i="38"/>
  <c r="R225" i="38" s="1"/>
  <c r="I64" i="27"/>
  <c r="Q50" i="27"/>
  <c r="G39" i="27"/>
  <c r="BU86" i="24"/>
  <c r="Q46" i="27"/>
  <c r="Q47" i="27"/>
  <c r="K379" i="38"/>
  <c r="R379" i="38" s="1"/>
  <c r="V276" i="73"/>
  <c r="G276" i="73"/>
  <c r="R276" i="73" s="1"/>
  <c r="U276" i="73" s="1"/>
  <c r="E400" i="38"/>
  <c r="V400" i="38" s="1"/>
  <c r="E401" i="73"/>
  <c r="E383" i="38"/>
  <c r="V383" i="38" s="1"/>
  <c r="V400" i="73"/>
  <c r="G400" i="73"/>
  <c r="R400" i="73" s="1"/>
  <c r="U400" i="73" s="1"/>
  <c r="V389" i="73"/>
  <c r="G389" i="73"/>
  <c r="R389" i="73" s="1"/>
  <c r="U389" i="73" s="1"/>
  <c r="G383" i="73"/>
  <c r="R383" i="73" s="1"/>
  <c r="U383" i="73" s="1"/>
  <c r="V383" i="73"/>
  <c r="K372" i="38"/>
  <c r="R372" i="38" s="1"/>
  <c r="G114" i="73"/>
  <c r="R114" i="73" s="1"/>
  <c r="U114" i="73" s="1"/>
  <c r="V114" i="73"/>
  <c r="E389" i="38"/>
  <c r="V389" i="38" s="1"/>
  <c r="Q48" i="27"/>
  <c r="K212" i="38"/>
  <c r="R212" i="38" s="1"/>
  <c r="K273" i="38"/>
  <c r="R273" i="38" s="1"/>
  <c r="E412" i="38"/>
  <c r="V5" i="38"/>
  <c r="G576" i="38"/>
  <c r="M594" i="38"/>
  <c r="M592" i="38"/>
  <c r="M590" i="38"/>
  <c r="M593" i="38"/>
  <c r="M591" i="38"/>
  <c r="M589" i="38"/>
  <c r="M522" i="38"/>
  <c r="F603" i="38"/>
  <c r="F606" i="38" s="1"/>
  <c r="F608" i="38" s="1"/>
  <c r="F598" i="38"/>
  <c r="F571" i="38"/>
  <c r="I32" i="27"/>
  <c r="E537" i="38"/>
  <c r="V537" i="38" s="1"/>
  <c r="V471" i="38"/>
  <c r="S50" i="38"/>
  <c r="S22" i="38"/>
  <c r="S31" i="38"/>
  <c r="S25" i="38"/>
  <c r="E414" i="73"/>
  <c r="O593" i="38"/>
  <c r="O591" i="38"/>
  <c r="O589" i="38"/>
  <c r="O522" i="38"/>
  <c r="O594" i="38"/>
  <c r="O592" i="38"/>
  <c r="O590" i="38"/>
  <c r="J570" i="38"/>
  <c r="I592" i="38"/>
  <c r="I590" i="38"/>
  <c r="I593" i="38"/>
  <c r="I591" i="38"/>
  <c r="I589" i="38"/>
  <c r="I522" i="38"/>
  <c r="E519" i="38"/>
  <c r="V467" i="38"/>
  <c r="E477" i="38"/>
  <c r="L515" i="38"/>
  <c r="L476" i="38"/>
  <c r="S68" i="38"/>
  <c r="S62" i="38"/>
  <c r="S101" i="38"/>
  <c r="S59" i="38"/>
  <c r="S480" i="73"/>
  <c r="E450" i="73"/>
  <c r="G247" i="73"/>
  <c r="R247" i="73" s="1"/>
  <c r="U247" i="73" s="1"/>
  <c r="V247" i="73"/>
  <c r="G195" i="73"/>
  <c r="R195" i="73" s="1"/>
  <c r="U195" i="73" s="1"/>
  <c r="V195" i="73"/>
  <c r="E271" i="73"/>
  <c r="V384" i="73"/>
  <c r="G384" i="73"/>
  <c r="R384" i="73" s="1"/>
  <c r="G391" i="73"/>
  <c r="R391" i="73" s="1"/>
  <c r="V391" i="73"/>
  <c r="E219" i="73"/>
  <c r="E11" i="73"/>
  <c r="F593" i="38"/>
  <c r="F591" i="38"/>
  <c r="F522" i="38"/>
  <c r="F592" i="38"/>
  <c r="F590" i="38"/>
  <c r="H570" i="38"/>
  <c r="I519" i="38"/>
  <c r="I477" i="38"/>
  <c r="E604" i="38"/>
  <c r="V604" i="38" s="1"/>
  <c r="V596" i="38"/>
  <c r="I36" i="27"/>
  <c r="K479" i="38"/>
  <c r="R479" i="38" s="1"/>
  <c r="K529" i="38"/>
  <c r="R529" i="38" s="1"/>
  <c r="K470" i="38"/>
  <c r="I35" i="27"/>
  <c r="S499" i="73"/>
  <c r="U499" i="73" s="1"/>
  <c r="S469" i="38"/>
  <c r="U469" i="38" s="1"/>
  <c r="P36" i="27"/>
  <c r="E390" i="38"/>
  <c r="V390" i="38" s="1"/>
  <c r="G593" i="38"/>
  <c r="G591" i="38"/>
  <c r="G522" i="38"/>
  <c r="G592" i="38"/>
  <c r="G590" i="38"/>
  <c r="J611" i="38"/>
  <c r="J609" i="38"/>
  <c r="J610" i="38"/>
  <c r="L610" i="38"/>
  <c r="L611" i="38"/>
  <c r="L609" i="38"/>
  <c r="M515" i="38"/>
  <c r="M476" i="38"/>
  <c r="V365" i="73"/>
  <c r="G365" i="73"/>
  <c r="G367" i="73"/>
  <c r="V367" i="73"/>
  <c r="F515" i="38"/>
  <c r="F476" i="38"/>
  <c r="O477" i="38"/>
  <c r="O519" i="38"/>
  <c r="S493" i="73"/>
  <c r="I38" i="27"/>
  <c r="R13" i="38"/>
  <c r="E12" i="38"/>
  <c r="V70" i="73"/>
  <c r="G70" i="73"/>
  <c r="R70" i="73" s="1"/>
  <c r="U70" i="73" s="1"/>
  <c r="E62" i="38"/>
  <c r="V65" i="73"/>
  <c r="G65" i="73"/>
  <c r="R65" i="73" s="1"/>
  <c r="E66" i="38"/>
  <c r="E415" i="73"/>
  <c r="V64" i="73"/>
  <c r="G64" i="73"/>
  <c r="R64" i="73" s="1"/>
  <c r="U64" i="73" s="1"/>
  <c r="V460" i="73"/>
  <c r="G460" i="73"/>
  <c r="R460" i="73" s="1"/>
  <c r="U460" i="73" s="1"/>
  <c r="H515" i="38"/>
  <c r="H476" i="38"/>
  <c r="C12" i="27"/>
  <c r="C16" i="27" s="1"/>
  <c r="C24" i="27" s="1"/>
  <c r="R463" i="38"/>
  <c r="S114" i="38"/>
  <c r="S153" i="38"/>
  <c r="S120" i="38"/>
  <c r="S111" i="38"/>
  <c r="Q519" i="38"/>
  <c r="Q477" i="38"/>
  <c r="J515" i="38"/>
  <c r="J476" i="38"/>
  <c r="H477" i="38"/>
  <c r="H519" i="38"/>
  <c r="P37" i="27"/>
  <c r="S483" i="73"/>
  <c r="S465" i="38"/>
  <c r="P610" i="38"/>
  <c r="P611" i="38"/>
  <c r="P609" i="38"/>
  <c r="Q515" i="38"/>
  <c r="Q476" i="38"/>
  <c r="J519" i="38"/>
  <c r="J477" i="38"/>
  <c r="V472" i="38"/>
  <c r="E541" i="38"/>
  <c r="V541" i="38" s="1"/>
  <c r="K473" i="38"/>
  <c r="K465" i="38"/>
  <c r="K507" i="38"/>
  <c r="K478" i="38"/>
  <c r="R4" i="38"/>
  <c r="R18" i="38"/>
  <c r="E436" i="73"/>
  <c r="V69" i="73"/>
  <c r="G69" i="73"/>
  <c r="R69" i="73" s="1"/>
  <c r="U69" i="73" s="1"/>
  <c r="E452" i="73"/>
  <c r="I570" i="38"/>
  <c r="N515" i="38"/>
  <c r="N476" i="38"/>
  <c r="L477" i="38"/>
  <c r="L519" i="38"/>
  <c r="V68" i="38"/>
  <c r="R172" i="38"/>
  <c r="T470" i="38"/>
  <c r="T473" i="38"/>
  <c r="R5" i="38"/>
  <c r="R24" i="38"/>
  <c r="E421" i="73"/>
  <c r="G395" i="73"/>
  <c r="R395" i="73" s="1"/>
  <c r="U395" i="73" s="1"/>
  <c r="V395" i="73"/>
  <c r="E247" i="38"/>
  <c r="V247" i="38" s="1"/>
  <c r="E195" i="38"/>
  <c r="V195" i="38" s="1"/>
  <c r="E384" i="38"/>
  <c r="V384" i="38" s="1"/>
  <c r="G91" i="73"/>
  <c r="R91" i="73" s="1"/>
  <c r="U91" i="73" s="1"/>
  <c r="V91" i="73"/>
  <c r="V385" i="73"/>
  <c r="G385" i="73"/>
  <c r="R385" i="73" s="1"/>
  <c r="E391" i="38"/>
  <c r="V391" i="38" s="1"/>
  <c r="M598" i="38"/>
  <c r="V550" i="38"/>
  <c r="R468" i="38"/>
  <c r="R470" i="38" s="1"/>
  <c r="P64" i="27"/>
  <c r="S521" i="38"/>
  <c r="U521" i="38" s="1"/>
  <c r="S481" i="73"/>
  <c r="I37" i="27"/>
  <c r="U464" i="38"/>
  <c r="R10" i="38"/>
  <c r="U10" i="38" s="1"/>
  <c r="E63" i="73"/>
  <c r="H610" i="38"/>
  <c r="H611" i="38"/>
  <c r="H609" i="38"/>
  <c r="R365" i="73"/>
  <c r="U365" i="73" s="1"/>
  <c r="R366" i="73"/>
  <c r="U366" i="73" s="1"/>
  <c r="R367" i="73"/>
  <c r="U367" i="73" s="1"/>
  <c r="V366" i="73"/>
  <c r="G366" i="73"/>
  <c r="I65" i="27"/>
  <c r="J65" i="27"/>
  <c r="K530" i="38"/>
  <c r="K474" i="38"/>
  <c r="S166" i="38"/>
  <c r="S205" i="38"/>
  <c r="S172" i="38"/>
  <c r="S163" i="38"/>
  <c r="S258" i="38"/>
  <c r="S233" i="38"/>
  <c r="S239" i="38"/>
  <c r="E416" i="73"/>
  <c r="E431" i="73"/>
  <c r="E447" i="73"/>
  <c r="E70" i="38"/>
  <c r="V398" i="73"/>
  <c r="G398" i="73"/>
  <c r="R398" i="73" s="1"/>
  <c r="U398" i="73" s="1"/>
  <c r="E65" i="38"/>
  <c r="G403" i="73"/>
  <c r="R403" i="73" s="1"/>
  <c r="V403" i="73"/>
  <c r="E64" i="38"/>
  <c r="V64" i="38" s="1"/>
  <c r="V108" i="73"/>
  <c r="G108" i="73"/>
  <c r="R108" i="73" s="1"/>
  <c r="U108" i="73" s="1"/>
  <c r="L522" i="38"/>
  <c r="L590" i="38"/>
  <c r="L593" i="38"/>
  <c r="E40" i="27"/>
  <c r="F40" i="27"/>
  <c r="E412" i="73"/>
  <c r="V9" i="73"/>
  <c r="G9" i="73"/>
  <c r="R9" i="73" s="1"/>
  <c r="U9" i="73" s="1"/>
  <c r="E69" i="38"/>
  <c r="O610" i="38"/>
  <c r="V549" i="38"/>
  <c r="E576" i="38"/>
  <c r="V576" i="38" s="1"/>
  <c r="S484" i="73"/>
  <c r="E411" i="73"/>
  <c r="E419" i="73"/>
  <c r="G143" i="73"/>
  <c r="R143" i="73" s="1"/>
  <c r="U143" i="73" s="1"/>
  <c r="V143" i="73"/>
  <c r="E395" i="38"/>
  <c r="V395" i="38" s="1"/>
  <c r="E91" i="38"/>
  <c r="V91" i="38" s="1"/>
  <c r="E385" i="38"/>
  <c r="V385" i="38" s="1"/>
  <c r="I515" i="38"/>
  <c r="I476" i="38"/>
  <c r="G515" i="38"/>
  <c r="G476" i="38"/>
  <c r="P515" i="38"/>
  <c r="P476" i="38"/>
  <c r="P33" i="27"/>
  <c r="S502" i="73"/>
  <c r="P32" i="27"/>
  <c r="K68" i="38"/>
  <c r="E418" i="73"/>
  <c r="F462" i="38"/>
  <c r="N611" i="38"/>
  <c r="N609" i="38"/>
  <c r="N610" i="38"/>
  <c r="N593" i="38"/>
  <c r="N591" i="38"/>
  <c r="N589" i="38"/>
  <c r="N522" i="38"/>
  <c r="N594" i="38"/>
  <c r="N592" i="38"/>
  <c r="N590" i="38"/>
  <c r="P522" i="38"/>
  <c r="P594" i="38"/>
  <c r="P592" i="38"/>
  <c r="P590" i="38"/>
  <c r="P593" i="38"/>
  <c r="P591" i="38"/>
  <c r="P589" i="38"/>
  <c r="M519" i="38"/>
  <c r="M477" i="38"/>
  <c r="V364" i="73"/>
  <c r="G364" i="73"/>
  <c r="R364" i="73" s="1"/>
  <c r="G40" i="27"/>
  <c r="G41" i="27" s="1"/>
  <c r="F519" i="38"/>
  <c r="F477" i="38"/>
  <c r="L66" i="27"/>
  <c r="S482" i="73"/>
  <c r="I34" i="27"/>
  <c r="R17" i="38"/>
  <c r="K166" i="38"/>
  <c r="E417" i="73"/>
  <c r="V432" i="73"/>
  <c r="G432" i="73"/>
  <c r="R432" i="73" s="1"/>
  <c r="E453" i="73"/>
  <c r="E445" i="73"/>
  <c r="G275" i="73"/>
  <c r="R275" i="73" s="1"/>
  <c r="U275" i="73" s="1"/>
  <c r="V275" i="73"/>
  <c r="E398" i="38"/>
  <c r="V398" i="38" s="1"/>
  <c r="E448" i="73"/>
  <c r="E449" i="73"/>
  <c r="E413" i="73"/>
  <c r="E403" i="38"/>
  <c r="V403" i="38" s="1"/>
  <c r="V402" i="73"/>
  <c r="G402" i="73"/>
  <c r="R402" i="73" s="1"/>
  <c r="E108" i="38"/>
  <c r="V397" i="73"/>
  <c r="G397" i="73"/>
  <c r="R397" i="73" s="1"/>
  <c r="S352" i="38"/>
  <c r="U352" i="38" s="1"/>
  <c r="S349" i="38"/>
  <c r="U349" i="38" s="1"/>
  <c r="S358" i="38"/>
  <c r="U358" i="38" s="1"/>
  <c r="Q594" i="38"/>
  <c r="Q592" i="38"/>
  <c r="Q590" i="38"/>
  <c r="Q593" i="38"/>
  <c r="Q591" i="38"/>
  <c r="Q589" i="38"/>
  <c r="Q522" i="38"/>
  <c r="F572" i="38"/>
  <c r="S501" i="73"/>
  <c r="S468" i="38"/>
  <c r="R14" i="38"/>
  <c r="E9" i="38"/>
  <c r="E39" i="73"/>
  <c r="O562" i="38"/>
  <c r="O567" i="38" s="1"/>
  <c r="O569" i="38" s="1"/>
  <c r="Q598" i="38"/>
  <c r="J593" i="38"/>
  <c r="J591" i="38"/>
  <c r="J589" i="38"/>
  <c r="J522" i="38"/>
  <c r="J594" i="38"/>
  <c r="J592" i="38"/>
  <c r="J590" i="38"/>
  <c r="G611" i="38"/>
  <c r="G609" i="38"/>
  <c r="G610" i="38"/>
  <c r="F583" i="38"/>
  <c r="V466" i="38"/>
  <c r="E515" i="38"/>
  <c r="E476" i="38"/>
  <c r="G66" i="27"/>
  <c r="N519" i="38"/>
  <c r="N477" i="38"/>
  <c r="P35" i="27"/>
  <c r="N66" i="27"/>
  <c r="R15" i="38"/>
  <c r="K172" i="38"/>
  <c r="E420" i="73"/>
  <c r="E143" i="38"/>
  <c r="V143" i="38" s="1"/>
  <c r="E396" i="73"/>
  <c r="E423" i="73"/>
  <c r="F562" i="38"/>
  <c r="F589" i="38" s="1"/>
  <c r="H522" i="38"/>
  <c r="H594" i="38"/>
  <c r="H592" i="38"/>
  <c r="H590" i="38"/>
  <c r="H593" i="38"/>
  <c r="H591" i="38"/>
  <c r="H589" i="38"/>
  <c r="E577" i="38"/>
  <c r="V577" i="38" s="1"/>
  <c r="G477" i="38"/>
  <c r="G519" i="38"/>
  <c r="P477" i="38"/>
  <c r="P519" i="38"/>
  <c r="S597" i="38"/>
  <c r="U597" i="38" s="1"/>
  <c r="I33" i="27"/>
  <c r="N39" i="27"/>
  <c r="N41" i="27" s="1"/>
  <c r="R16" i="38"/>
  <c r="U16" i="38" s="1"/>
  <c r="R68" i="38"/>
  <c r="V390" i="73"/>
  <c r="G390" i="73"/>
  <c r="R390" i="73" s="1"/>
  <c r="G562" i="38"/>
  <c r="G567" i="38" s="1"/>
  <c r="G569" i="38" s="1"/>
  <c r="F575" i="38"/>
  <c r="O515" i="38"/>
  <c r="O476" i="38"/>
  <c r="S500" i="73"/>
  <c r="S206" i="38"/>
  <c r="S178" i="38"/>
  <c r="S181" i="38"/>
  <c r="S187" i="38"/>
  <c r="S310" i="38"/>
  <c r="S282" i="38"/>
  <c r="S285" i="38"/>
  <c r="S291" i="38"/>
  <c r="R166" i="38"/>
  <c r="V12" i="73"/>
  <c r="G12" i="73"/>
  <c r="R12" i="73" s="1"/>
  <c r="U12" i="73" s="1"/>
  <c r="V62" i="73"/>
  <c r="G62" i="73"/>
  <c r="R62" i="73" s="1"/>
  <c r="U62" i="73" s="1"/>
  <c r="E275" i="38"/>
  <c r="V66" i="73"/>
  <c r="G66" i="73"/>
  <c r="R66" i="73" s="1"/>
  <c r="U66" i="73" s="1"/>
  <c r="E402" i="38"/>
  <c r="V402" i="38" s="1"/>
  <c r="E397" i="38"/>
  <c r="V397" i="38" s="1"/>
  <c r="L592" i="38" l="1"/>
  <c r="L594" i="38"/>
  <c r="S474" i="38"/>
  <c r="U474" i="38" s="1"/>
  <c r="L591" i="38"/>
  <c r="V476" i="38"/>
  <c r="O609" i="38"/>
  <c r="I609" i="38"/>
  <c r="K431" i="38"/>
  <c r="K528" i="38" s="1"/>
  <c r="R528" i="38" s="1"/>
  <c r="K412" i="38"/>
  <c r="K502" i="38" s="1"/>
  <c r="I594" i="38"/>
  <c r="G451" i="73"/>
  <c r="R451" i="73" s="1"/>
  <c r="I611" i="38"/>
  <c r="K170" i="38"/>
  <c r="R170" i="38" s="1"/>
  <c r="K121" i="38"/>
  <c r="R121" i="38" s="1"/>
  <c r="K120" i="38"/>
  <c r="K371" i="38"/>
  <c r="R371" i="38" s="1"/>
  <c r="K386" i="38"/>
  <c r="R386" i="38" s="1"/>
  <c r="K264" i="38"/>
  <c r="R264" i="38" s="1"/>
  <c r="K388" i="38"/>
  <c r="R388" i="38" s="1"/>
  <c r="K387" i="38"/>
  <c r="R387" i="38" s="1"/>
  <c r="K113" i="38"/>
  <c r="R113" i="38" s="1"/>
  <c r="K299" i="38"/>
  <c r="R299" i="38" s="1"/>
  <c r="K399" i="38"/>
  <c r="R399" i="38" s="1"/>
  <c r="V431" i="38"/>
  <c r="E528" i="38"/>
  <c r="V528" i="38" s="1"/>
  <c r="V401" i="73"/>
  <c r="G401" i="73"/>
  <c r="R401" i="73" s="1"/>
  <c r="U401" i="73" s="1"/>
  <c r="K383" i="38"/>
  <c r="R383" i="38" s="1"/>
  <c r="E401" i="38"/>
  <c r="V401" i="38" s="1"/>
  <c r="K400" i="38"/>
  <c r="R400" i="38" s="1"/>
  <c r="K114" i="38"/>
  <c r="K389" i="38"/>
  <c r="R389" i="38" s="1"/>
  <c r="E504" i="73"/>
  <c r="R120" i="38"/>
  <c r="U120" i="38" s="1"/>
  <c r="V412" i="38"/>
  <c r="E502" i="38"/>
  <c r="V502" i="38" s="1"/>
  <c r="S270" i="38"/>
  <c r="S309" i="38"/>
  <c r="S276" i="38"/>
  <c r="S267" i="38"/>
  <c r="P588" i="38"/>
  <c r="P561" i="38"/>
  <c r="V515" i="38"/>
  <c r="E557" i="38"/>
  <c r="E584" i="38" s="1"/>
  <c r="V417" i="73"/>
  <c r="G417" i="73"/>
  <c r="R417" i="73" s="1"/>
  <c r="U417" i="73" s="1"/>
  <c r="M588" i="38"/>
  <c r="M561" i="38"/>
  <c r="G557" i="38"/>
  <c r="G584" i="38" s="1"/>
  <c r="I557" i="38"/>
  <c r="I584" i="38" s="1"/>
  <c r="K395" i="38"/>
  <c r="R395" i="38" s="1"/>
  <c r="L49" i="27"/>
  <c r="V65" i="38"/>
  <c r="E420" i="38"/>
  <c r="K70" i="38"/>
  <c r="V447" i="73"/>
  <c r="G447" i="73"/>
  <c r="R447" i="73" s="1"/>
  <c r="U172" i="38"/>
  <c r="M610" i="38"/>
  <c r="M611" i="38"/>
  <c r="M609" i="38"/>
  <c r="E491" i="38"/>
  <c r="V491" i="38" s="1"/>
  <c r="T471" i="38"/>
  <c r="T476" i="38" s="1"/>
  <c r="T472" i="38"/>
  <c r="T477" i="38" s="1"/>
  <c r="T475" i="38"/>
  <c r="D42" i="27"/>
  <c r="J42" i="27" s="1"/>
  <c r="L50" i="27"/>
  <c r="M50" i="27" s="1"/>
  <c r="K480" i="38"/>
  <c r="R478" i="38"/>
  <c r="R480" i="38" s="1"/>
  <c r="U480" i="38" s="1"/>
  <c r="Q584" i="38"/>
  <c r="Q557" i="38"/>
  <c r="S467" i="38"/>
  <c r="S466" i="38"/>
  <c r="Q588" i="38"/>
  <c r="Q561" i="38"/>
  <c r="R473" i="38"/>
  <c r="R465" i="38"/>
  <c r="U465" i="38" s="1"/>
  <c r="H557" i="38"/>
  <c r="H584" i="38" s="1"/>
  <c r="V62" i="38"/>
  <c r="K12" i="38"/>
  <c r="E427" i="73"/>
  <c r="L36" i="27"/>
  <c r="F557" i="38"/>
  <c r="M584" i="38"/>
  <c r="M557" i="38"/>
  <c r="K390" i="38"/>
  <c r="R390" i="38" s="1"/>
  <c r="S322" i="38"/>
  <c r="U322" i="38" s="1"/>
  <c r="S361" i="38"/>
  <c r="U361" i="38" s="1"/>
  <c r="S328" i="38"/>
  <c r="U328" i="38" s="1"/>
  <c r="S319" i="38"/>
  <c r="U319" i="38" s="1"/>
  <c r="I561" i="38"/>
  <c r="I588" i="38" s="1"/>
  <c r="E11" i="38"/>
  <c r="E219" i="38"/>
  <c r="V219" i="38" s="1"/>
  <c r="E51" i="73"/>
  <c r="U68" i="38"/>
  <c r="L584" i="38"/>
  <c r="L557" i="38"/>
  <c r="V519" i="38"/>
  <c r="E561" i="38"/>
  <c r="V561" i="38" s="1"/>
  <c r="E484" i="38"/>
  <c r="V484" i="38" s="1"/>
  <c r="K397" i="38"/>
  <c r="R397" i="38" s="1"/>
  <c r="K275" i="38"/>
  <c r="F567" i="38"/>
  <c r="E426" i="73"/>
  <c r="V396" i="73"/>
  <c r="G396" i="73"/>
  <c r="R396" i="73" s="1"/>
  <c r="E381" i="73"/>
  <c r="V420" i="73"/>
  <c r="G420" i="73"/>
  <c r="R420" i="73" s="1"/>
  <c r="U420" i="73" s="1"/>
  <c r="G45" i="27"/>
  <c r="E416" i="38"/>
  <c r="V9" i="38"/>
  <c r="L47" i="27"/>
  <c r="M47" i="27" s="1"/>
  <c r="U468" i="38"/>
  <c r="S470" i="38"/>
  <c r="K108" i="38"/>
  <c r="K403" i="38"/>
  <c r="R403" i="38" s="1"/>
  <c r="V449" i="73"/>
  <c r="G449" i="73"/>
  <c r="R449" i="73" s="1"/>
  <c r="U432" i="73"/>
  <c r="E487" i="38"/>
  <c r="V487" i="38" s="1"/>
  <c r="L35" i="27"/>
  <c r="V418" i="73"/>
  <c r="G418" i="73"/>
  <c r="R418" i="73" s="1"/>
  <c r="U418" i="73" s="1"/>
  <c r="G419" i="73"/>
  <c r="R419" i="73" s="1"/>
  <c r="U419" i="73" s="1"/>
  <c r="V419" i="73"/>
  <c r="V412" i="73"/>
  <c r="G412" i="73"/>
  <c r="R412" i="73" s="1"/>
  <c r="U412" i="73" s="1"/>
  <c r="K65" i="38"/>
  <c r="V416" i="73"/>
  <c r="G416" i="73"/>
  <c r="R416" i="73" s="1"/>
  <c r="U416" i="73" s="1"/>
  <c r="K600" i="38"/>
  <c r="K604" i="38" s="1"/>
  <c r="R530" i="38"/>
  <c r="R600" i="38" s="1"/>
  <c r="R604" i="38" s="1"/>
  <c r="K550" i="38"/>
  <c r="E429" i="73"/>
  <c r="S565" i="38"/>
  <c r="E484" i="73"/>
  <c r="L33" i="27"/>
  <c r="K549" i="38"/>
  <c r="R549" i="38" s="1"/>
  <c r="R507" i="38"/>
  <c r="S473" i="38"/>
  <c r="U473" i="38" s="1"/>
  <c r="J557" i="38"/>
  <c r="J584" i="38" s="1"/>
  <c r="G415" i="73"/>
  <c r="R415" i="73" s="1"/>
  <c r="U415" i="73" s="1"/>
  <c r="V415" i="73"/>
  <c r="V66" i="38"/>
  <c r="E421" i="38"/>
  <c r="K62" i="38"/>
  <c r="O588" i="38"/>
  <c r="O561" i="38"/>
  <c r="G594" i="38"/>
  <c r="E446" i="73"/>
  <c r="V450" i="73"/>
  <c r="G450" i="73"/>
  <c r="R450" i="73" s="1"/>
  <c r="E103" i="73"/>
  <c r="F611" i="38"/>
  <c r="F609" i="38"/>
  <c r="F610" i="38"/>
  <c r="O584" i="38"/>
  <c r="O557" i="38"/>
  <c r="U451" i="73"/>
  <c r="V275" i="38"/>
  <c r="E422" i="38"/>
  <c r="G561" i="38"/>
  <c r="G588" i="38" s="1"/>
  <c r="G423" i="73"/>
  <c r="R423" i="73" s="1"/>
  <c r="U423" i="73" s="1"/>
  <c r="V423" i="73"/>
  <c r="E396" i="38"/>
  <c r="V396" i="38" s="1"/>
  <c r="E490" i="38"/>
  <c r="V490" i="38" s="1"/>
  <c r="E155" i="73"/>
  <c r="P66" i="27"/>
  <c r="L32" i="27"/>
  <c r="N561" i="38"/>
  <c r="N588" i="38"/>
  <c r="Q610" i="38"/>
  <c r="Q611" i="38"/>
  <c r="Q609" i="38"/>
  <c r="G39" i="73"/>
  <c r="R39" i="73" s="1"/>
  <c r="U39" i="73" s="1"/>
  <c r="V39" i="73"/>
  <c r="K9" i="38"/>
  <c r="V413" i="73"/>
  <c r="G413" i="73"/>
  <c r="R413" i="73" s="1"/>
  <c r="V453" i="73"/>
  <c r="G453" i="73"/>
  <c r="R453" i="73" s="1"/>
  <c r="E488" i="38"/>
  <c r="V488" i="38" s="1"/>
  <c r="E207" i="73"/>
  <c r="P39" i="27"/>
  <c r="K91" i="38"/>
  <c r="R91" i="38" s="1"/>
  <c r="E489" i="38"/>
  <c r="V489" i="38" s="1"/>
  <c r="G411" i="73"/>
  <c r="R411" i="73" s="1"/>
  <c r="U411" i="73" s="1"/>
  <c r="V411" i="73"/>
  <c r="V69" i="38"/>
  <c r="E424" i="38"/>
  <c r="E482" i="38"/>
  <c r="V482" i="38" s="1"/>
  <c r="K64" i="38"/>
  <c r="R64" i="38" s="1"/>
  <c r="V431" i="73"/>
  <c r="G431" i="73"/>
  <c r="R431" i="73" s="1"/>
  <c r="E486" i="38"/>
  <c r="U166" i="38"/>
  <c r="G63" i="73"/>
  <c r="R63" i="73" s="1"/>
  <c r="U63" i="73" s="1"/>
  <c r="V63" i="73"/>
  <c r="K384" i="38"/>
  <c r="R384" i="38" s="1"/>
  <c r="K247" i="38"/>
  <c r="R247" i="38" s="1"/>
  <c r="E259" i="73"/>
  <c r="G452" i="73"/>
  <c r="R452" i="73" s="1"/>
  <c r="V452" i="73"/>
  <c r="G436" i="73"/>
  <c r="R436" i="73" s="1"/>
  <c r="V436" i="73"/>
  <c r="E513" i="73"/>
  <c r="K475" i="38"/>
  <c r="K467" i="38"/>
  <c r="K466" i="38"/>
  <c r="E485" i="38"/>
  <c r="V485" i="38" s="1"/>
  <c r="K66" i="38"/>
  <c r="E428" i="73"/>
  <c r="L34" i="27"/>
  <c r="L51" i="27"/>
  <c r="M51" i="27" s="1"/>
  <c r="K471" i="38"/>
  <c r="K537" i="38" s="1"/>
  <c r="R537" i="38" s="1"/>
  <c r="K472" i="38"/>
  <c r="K541" i="38" s="1"/>
  <c r="R541" i="38" s="1"/>
  <c r="G271" i="73"/>
  <c r="R271" i="73" s="1"/>
  <c r="U271" i="73" s="1"/>
  <c r="V271" i="73"/>
  <c r="V477" i="38"/>
  <c r="K402" i="38"/>
  <c r="R402" i="38" s="1"/>
  <c r="L46" i="27"/>
  <c r="M46" i="27" s="1"/>
  <c r="E425" i="73"/>
  <c r="E493" i="38"/>
  <c r="V493" i="38" s="1"/>
  <c r="E382" i="73"/>
  <c r="K143" i="38"/>
  <c r="R143" i="38" s="1"/>
  <c r="I66" i="27"/>
  <c r="E39" i="38"/>
  <c r="V108" i="38"/>
  <c r="E411" i="38"/>
  <c r="E483" i="38"/>
  <c r="V483" i="38" s="1"/>
  <c r="G448" i="73"/>
  <c r="R448" i="73" s="1"/>
  <c r="V448" i="73"/>
  <c r="E517" i="73"/>
  <c r="K398" i="38"/>
  <c r="R398" i="38" s="1"/>
  <c r="V445" i="73"/>
  <c r="G445" i="73"/>
  <c r="R445" i="73" s="1"/>
  <c r="E424" i="73"/>
  <c r="L37" i="27"/>
  <c r="F561" i="38"/>
  <c r="F588" i="38" s="1"/>
  <c r="I40" i="27"/>
  <c r="J40" i="27"/>
  <c r="S218" i="38"/>
  <c r="S257" i="38"/>
  <c r="S224" i="38"/>
  <c r="S215" i="38"/>
  <c r="P584" i="38"/>
  <c r="P557" i="38"/>
  <c r="K385" i="38"/>
  <c r="R385" i="38" s="1"/>
  <c r="E481" i="38"/>
  <c r="K69" i="38"/>
  <c r="V70" i="38"/>
  <c r="E425" i="38"/>
  <c r="E422" i="73"/>
  <c r="E63" i="38"/>
  <c r="V63" i="38" s="1"/>
  <c r="L48" i="27"/>
  <c r="M48" i="27" s="1"/>
  <c r="R472" i="38"/>
  <c r="R471" i="38"/>
  <c r="K391" i="38"/>
  <c r="R391" i="38" s="1"/>
  <c r="K195" i="38"/>
  <c r="R195" i="38" s="1"/>
  <c r="V421" i="73"/>
  <c r="G421" i="73"/>
  <c r="R421" i="73" s="1"/>
  <c r="U421" i="73" s="1"/>
  <c r="L588" i="38"/>
  <c r="L561" i="38"/>
  <c r="N557" i="38"/>
  <c r="N584" i="38"/>
  <c r="J561" i="38"/>
  <c r="J588" i="38" s="1"/>
  <c r="U463" i="38"/>
  <c r="H561" i="38"/>
  <c r="H588" i="38" s="1"/>
  <c r="E419" i="38"/>
  <c r="V12" i="38"/>
  <c r="E311" i="73"/>
  <c r="G589" i="38"/>
  <c r="G11" i="73"/>
  <c r="R11" i="73" s="1"/>
  <c r="U11" i="73" s="1"/>
  <c r="V11" i="73"/>
  <c r="G219" i="73"/>
  <c r="R219" i="73" s="1"/>
  <c r="U219" i="73" s="1"/>
  <c r="V219" i="73"/>
  <c r="E271" i="38"/>
  <c r="V271" i="38" s="1"/>
  <c r="V414" i="73"/>
  <c r="G414" i="73"/>
  <c r="R414" i="73" s="1"/>
  <c r="U414" i="73" s="1"/>
  <c r="I39" i="27"/>
  <c r="K49" i="27"/>
  <c r="Q49" i="27" s="1"/>
  <c r="R412" i="38" l="1"/>
  <c r="R431" i="38"/>
  <c r="E588" i="38"/>
  <c r="V588" i="38" s="1"/>
  <c r="N45" i="27"/>
  <c r="I41" i="27"/>
  <c r="R114" i="38"/>
  <c r="U114" i="38" s="1"/>
  <c r="K401" i="38"/>
  <c r="R401" i="38" s="1"/>
  <c r="K576" i="38"/>
  <c r="R576" i="38"/>
  <c r="U576" i="38" s="1"/>
  <c r="E494" i="38"/>
  <c r="V494" i="38" s="1"/>
  <c r="G311" i="73"/>
  <c r="R311" i="73" s="1"/>
  <c r="U311" i="73" s="1"/>
  <c r="V311" i="73"/>
  <c r="V422" i="73"/>
  <c r="G422" i="73"/>
  <c r="R422" i="73" s="1"/>
  <c r="U422" i="73" s="1"/>
  <c r="U445" i="73"/>
  <c r="V517" i="73"/>
  <c r="G517" i="73"/>
  <c r="R517" i="73"/>
  <c r="U517" i="73" s="1"/>
  <c r="U448" i="73"/>
  <c r="K483" i="38"/>
  <c r="R483" i="38" s="1"/>
  <c r="K39" i="38"/>
  <c r="V425" i="73"/>
  <c r="G425" i="73"/>
  <c r="R425" i="73" s="1"/>
  <c r="U425" i="73" s="1"/>
  <c r="G428" i="73"/>
  <c r="R428" i="73" s="1"/>
  <c r="V428" i="73"/>
  <c r="U452" i="73"/>
  <c r="R502" i="38"/>
  <c r="E259" i="38"/>
  <c r="V259" i="38" s="1"/>
  <c r="U431" i="73"/>
  <c r="K489" i="38"/>
  <c r="R489" i="38" s="1"/>
  <c r="E35" i="27"/>
  <c r="E207" i="38"/>
  <c r="V207" i="38" s="1"/>
  <c r="U453" i="73"/>
  <c r="L39" i="27"/>
  <c r="E215" i="73"/>
  <c r="E499" i="38"/>
  <c r="V499" i="38" s="1"/>
  <c r="K487" i="38"/>
  <c r="R487" i="38" s="1"/>
  <c r="R108" i="38"/>
  <c r="K411" i="38"/>
  <c r="E164" i="73"/>
  <c r="V426" i="73"/>
  <c r="G426" i="73"/>
  <c r="R426" i="73" s="1"/>
  <c r="U426" i="73" s="1"/>
  <c r="F569" i="38"/>
  <c r="R567" i="38"/>
  <c r="K11" i="38"/>
  <c r="F43" i="27"/>
  <c r="E497" i="38"/>
  <c r="V497" i="38" s="1"/>
  <c r="K419" i="38"/>
  <c r="R12" i="38"/>
  <c r="K491" i="38"/>
  <c r="R491" i="38" s="1"/>
  <c r="E44" i="27"/>
  <c r="F44" i="27"/>
  <c r="P45" i="27"/>
  <c r="E163" i="73"/>
  <c r="E266" i="73"/>
  <c r="E368" i="73"/>
  <c r="E7" i="73"/>
  <c r="E492" i="38"/>
  <c r="V492" i="38" s="1"/>
  <c r="V481" i="38"/>
  <c r="K481" i="38"/>
  <c r="V424" i="73"/>
  <c r="G424" i="73"/>
  <c r="R424" i="73" s="1"/>
  <c r="U424" i="73" s="1"/>
  <c r="E501" i="38"/>
  <c r="V411" i="38"/>
  <c r="E495" i="38"/>
  <c r="V495" i="38" s="1"/>
  <c r="E36" i="27"/>
  <c r="K515" i="38"/>
  <c r="K476" i="38"/>
  <c r="K482" i="38"/>
  <c r="R482" i="38" s="1"/>
  <c r="E267" i="73"/>
  <c r="V422" i="38"/>
  <c r="E514" i="38"/>
  <c r="E43" i="27"/>
  <c r="R62" i="38"/>
  <c r="U62" i="38" s="1"/>
  <c r="R65" i="38"/>
  <c r="K420" i="38"/>
  <c r="E58" i="73"/>
  <c r="V381" i="73"/>
  <c r="G381" i="73"/>
  <c r="R381" i="73" s="1"/>
  <c r="E496" i="38"/>
  <c r="V496" i="38" s="1"/>
  <c r="R275" i="38"/>
  <c r="K422" i="38"/>
  <c r="G51" i="73"/>
  <c r="R51" i="73" s="1"/>
  <c r="U51" i="73" s="1"/>
  <c r="V51" i="73"/>
  <c r="U447" i="73"/>
  <c r="V420" i="38"/>
  <c r="E512" i="38"/>
  <c r="V557" i="38"/>
  <c r="K271" i="38"/>
  <c r="R271" i="38" s="1"/>
  <c r="E511" i="38"/>
  <c r="V419" i="38"/>
  <c r="V382" i="73"/>
  <c r="G382" i="73"/>
  <c r="R382" i="73" s="1"/>
  <c r="R66" i="38"/>
  <c r="K421" i="38"/>
  <c r="K477" i="38"/>
  <c r="K519" i="38"/>
  <c r="V513" i="73"/>
  <c r="G513" i="73"/>
  <c r="U436" i="73"/>
  <c r="K486" i="38"/>
  <c r="V424" i="38"/>
  <c r="E517" i="38"/>
  <c r="P41" i="27"/>
  <c r="K488" i="38"/>
  <c r="R488" i="38" s="1"/>
  <c r="K416" i="38"/>
  <c r="R9" i="38"/>
  <c r="G155" i="73"/>
  <c r="R155" i="73" s="1"/>
  <c r="U155" i="73" s="1"/>
  <c r="V155" i="73"/>
  <c r="K490" i="38"/>
  <c r="R490" i="38" s="1"/>
  <c r="E380" i="73"/>
  <c r="E111" i="73"/>
  <c r="K396" i="38"/>
  <c r="R396" i="38" s="1"/>
  <c r="G103" i="73"/>
  <c r="R103" i="73" s="1"/>
  <c r="U103" i="73" s="1"/>
  <c r="V103" i="73"/>
  <c r="E513" i="38"/>
  <c r="V421" i="38"/>
  <c r="U449" i="73"/>
  <c r="S471" i="38"/>
  <c r="U471" i="38" s="1"/>
  <c r="U470" i="38"/>
  <c r="S472" i="38"/>
  <c r="U472" i="38" s="1"/>
  <c r="I45" i="27"/>
  <c r="E370" i="73"/>
  <c r="E216" i="73"/>
  <c r="E381" i="38"/>
  <c r="V381" i="38" s="1"/>
  <c r="E162" i="73"/>
  <c r="E8" i="73"/>
  <c r="E6" i="73"/>
  <c r="K484" i="38"/>
  <c r="R484" i="38" s="1"/>
  <c r="E51" i="38"/>
  <c r="K219" i="38"/>
  <c r="R219" i="38" s="1"/>
  <c r="M49" i="27"/>
  <c r="E311" i="38"/>
  <c r="V311" i="38" s="1"/>
  <c r="R69" i="38"/>
  <c r="K424" i="38"/>
  <c r="E37" i="27"/>
  <c r="K63" i="38"/>
  <c r="R63" i="38" s="1"/>
  <c r="E505" i="73"/>
  <c r="V425" i="38"/>
  <c r="E518" i="38"/>
  <c r="E446" i="38"/>
  <c r="V446" i="38" s="1"/>
  <c r="V39" i="38"/>
  <c r="E382" i="38"/>
  <c r="V382" i="38" s="1"/>
  <c r="E112" i="73"/>
  <c r="K493" i="38"/>
  <c r="R493" i="38" s="1"/>
  <c r="K485" i="38"/>
  <c r="R485" i="38" s="1"/>
  <c r="G259" i="73"/>
  <c r="R259" i="73" s="1"/>
  <c r="U259" i="73" s="1"/>
  <c r="V259" i="73"/>
  <c r="V486" i="38"/>
  <c r="E430" i="73"/>
  <c r="G207" i="73"/>
  <c r="R207" i="73" s="1"/>
  <c r="U207" i="73" s="1"/>
  <c r="V207" i="73"/>
  <c r="E155" i="38"/>
  <c r="V155" i="38" s="1"/>
  <c r="E214" i="73"/>
  <c r="E110" i="73"/>
  <c r="E60" i="73"/>
  <c r="E103" i="38"/>
  <c r="V103" i="38" s="1"/>
  <c r="U450" i="73"/>
  <c r="V446" i="73"/>
  <c r="G446" i="73"/>
  <c r="R446" i="73" s="1"/>
  <c r="E33" i="27"/>
  <c r="V484" i="73"/>
  <c r="G484" i="73"/>
  <c r="R484" i="73" s="1"/>
  <c r="U484" i="73" s="1"/>
  <c r="G429" i="73"/>
  <c r="R429" i="73" s="1"/>
  <c r="U429" i="73" s="1"/>
  <c r="V429" i="73"/>
  <c r="K577" i="38"/>
  <c r="R550" i="38"/>
  <c r="R577" i="38" s="1"/>
  <c r="U577" i="38" s="1"/>
  <c r="V416" i="38"/>
  <c r="E506" i="38"/>
  <c r="E369" i="73"/>
  <c r="E32" i="27"/>
  <c r="E418" i="38"/>
  <c r="V11" i="38"/>
  <c r="F584" i="38"/>
  <c r="G427" i="73"/>
  <c r="R427" i="73" s="1"/>
  <c r="U427" i="73" s="1"/>
  <c r="V427" i="73"/>
  <c r="R466" i="38"/>
  <c r="R476" i="38" s="1"/>
  <c r="R475" i="38"/>
  <c r="R467" i="38"/>
  <c r="R477" i="38" s="1"/>
  <c r="S475" i="38"/>
  <c r="U475" i="38" s="1"/>
  <c r="E34" i="27"/>
  <c r="R70" i="38"/>
  <c r="K425" i="38"/>
  <c r="V584" i="38"/>
  <c r="E268" i="73"/>
  <c r="E59" i="73"/>
  <c r="V504" i="73"/>
  <c r="G504" i="73"/>
  <c r="R504" i="73" s="1"/>
  <c r="E565" i="38" l="1"/>
  <c r="V565" i="38" s="1"/>
  <c r="E500" i="38"/>
  <c r="V500" i="38" s="1"/>
  <c r="E531" i="73"/>
  <c r="E59" i="38"/>
  <c r="V59" i="38" s="1"/>
  <c r="B5" i="70"/>
  <c r="E268" i="38"/>
  <c r="V268" i="38" s="1"/>
  <c r="B4" i="70"/>
  <c r="B6" i="70"/>
  <c r="E39" i="27"/>
  <c r="V506" i="38"/>
  <c r="E548" i="38"/>
  <c r="V548" i="38" s="1"/>
  <c r="K311" i="38"/>
  <c r="R311" i="38" s="1"/>
  <c r="S477" i="38"/>
  <c r="U477" i="38" s="1"/>
  <c r="V6" i="73"/>
  <c r="G6" i="73"/>
  <c r="R6" i="73" s="1"/>
  <c r="U6" i="73" s="1"/>
  <c r="E49" i="73"/>
  <c r="E8" i="38"/>
  <c r="E162" i="38"/>
  <c r="V162" i="38" s="1"/>
  <c r="V216" i="73"/>
  <c r="G216" i="73"/>
  <c r="R216" i="73" s="1"/>
  <c r="U216" i="73" s="1"/>
  <c r="G111" i="73"/>
  <c r="R111" i="73" s="1"/>
  <c r="U111" i="73" s="1"/>
  <c r="V111" i="73"/>
  <c r="K506" i="38"/>
  <c r="R416" i="38"/>
  <c r="R513" i="73"/>
  <c r="U513" i="73" s="1"/>
  <c r="V501" i="38"/>
  <c r="E434" i="73"/>
  <c r="E368" i="38"/>
  <c r="V368" i="38" s="1"/>
  <c r="G163" i="73"/>
  <c r="R163" i="73" s="1"/>
  <c r="U163" i="73" s="1"/>
  <c r="V163" i="73"/>
  <c r="K511" i="38"/>
  <c r="R419" i="38"/>
  <c r="K497" i="38"/>
  <c r="R497" i="38" s="1"/>
  <c r="G215" i="73"/>
  <c r="R215" i="73" s="1"/>
  <c r="U215" i="73" s="1"/>
  <c r="V215" i="73"/>
  <c r="K207" i="38"/>
  <c r="R207" i="38" s="1"/>
  <c r="G59" i="73"/>
  <c r="R59" i="73" s="1"/>
  <c r="U59" i="73" s="1"/>
  <c r="V59" i="73"/>
  <c r="U446" i="73"/>
  <c r="V60" i="73"/>
  <c r="G60" i="73"/>
  <c r="R60" i="73" s="1"/>
  <c r="U60" i="73" s="1"/>
  <c r="K155" i="38"/>
  <c r="R155" i="38" s="1"/>
  <c r="V430" i="73"/>
  <c r="G430" i="73"/>
  <c r="R430" i="73" s="1"/>
  <c r="U430" i="73" s="1"/>
  <c r="K51" i="38"/>
  <c r="E6" i="38"/>
  <c r="E435" i="73"/>
  <c r="E216" i="38"/>
  <c r="V216" i="38" s="1"/>
  <c r="V513" i="38"/>
  <c r="E111" i="38"/>
  <c r="V111" i="38" s="1"/>
  <c r="R486" i="38"/>
  <c r="K514" i="38"/>
  <c r="R422" i="38"/>
  <c r="V58" i="73"/>
  <c r="G58" i="73"/>
  <c r="R58" i="73" s="1"/>
  <c r="U58" i="73" s="1"/>
  <c r="E101" i="73"/>
  <c r="K512" i="38"/>
  <c r="R420" i="38"/>
  <c r="E66" i="27"/>
  <c r="K495" i="38"/>
  <c r="R495" i="38" s="1"/>
  <c r="K492" i="38"/>
  <c r="R492" i="38" s="1"/>
  <c r="E392" i="73"/>
  <c r="V266" i="73"/>
  <c r="G266" i="73"/>
  <c r="R266" i="73" s="1"/>
  <c r="U266" i="73" s="1"/>
  <c r="E309" i="73"/>
  <c r="E163" i="38"/>
  <c r="V163" i="38" s="1"/>
  <c r="D43" i="27"/>
  <c r="J43" i="27"/>
  <c r="K418" i="38"/>
  <c r="R11" i="38"/>
  <c r="R569" i="38"/>
  <c r="F594" i="38"/>
  <c r="K518" i="38"/>
  <c r="R425" i="38"/>
  <c r="V518" i="38"/>
  <c r="E433" i="73"/>
  <c r="V370" i="73"/>
  <c r="G370" i="73"/>
  <c r="R370" i="73" s="1"/>
  <c r="V380" i="73"/>
  <c r="G380" i="73"/>
  <c r="R380" i="73" s="1"/>
  <c r="E405" i="73"/>
  <c r="K513" i="38"/>
  <c r="R421" i="38"/>
  <c r="V511" i="38"/>
  <c r="E581" i="38"/>
  <c r="V581" i="38" s="1"/>
  <c r="V512" i="38"/>
  <c r="S476" i="38"/>
  <c r="U476" i="38" s="1"/>
  <c r="K496" i="38"/>
  <c r="R496" i="38" s="1"/>
  <c r="E58" i="38"/>
  <c r="V58" i="38" s="1"/>
  <c r="V514" i="38"/>
  <c r="G267" i="73"/>
  <c r="R267" i="73" s="1"/>
  <c r="U267" i="73" s="1"/>
  <c r="V267" i="73"/>
  <c r="K557" i="38"/>
  <c r="R557" i="38" s="1"/>
  <c r="R515" i="38"/>
  <c r="R481" i="38"/>
  <c r="G7" i="73"/>
  <c r="R7" i="73" s="1"/>
  <c r="U7" i="73" s="1"/>
  <c r="V7" i="73"/>
  <c r="E266" i="38"/>
  <c r="V266" i="38" s="1"/>
  <c r="V164" i="73"/>
  <c r="G164" i="73"/>
  <c r="R164" i="73" s="1"/>
  <c r="U164" i="73" s="1"/>
  <c r="K501" i="38"/>
  <c r="R411" i="38"/>
  <c r="K499" i="38"/>
  <c r="R499" i="38" s="1"/>
  <c r="L41" i="27"/>
  <c r="K494" i="38"/>
  <c r="R494" i="38" s="1"/>
  <c r="B8" i="70"/>
  <c r="V418" i="38"/>
  <c r="E510" i="38"/>
  <c r="V369" i="73"/>
  <c r="G369" i="73"/>
  <c r="R369" i="73" s="1"/>
  <c r="E393" i="73"/>
  <c r="E60" i="38"/>
  <c r="V60" i="38" s="1"/>
  <c r="V110" i="73"/>
  <c r="G110" i="73"/>
  <c r="R110" i="73" s="1"/>
  <c r="U110" i="73" s="1"/>
  <c r="E153" i="73"/>
  <c r="V214" i="73"/>
  <c r="G214" i="73"/>
  <c r="R214" i="73" s="1"/>
  <c r="U214" i="73" s="1"/>
  <c r="E257" i="73"/>
  <c r="V112" i="73"/>
  <c r="G112" i="73"/>
  <c r="R112" i="73" s="1"/>
  <c r="U112" i="73" s="1"/>
  <c r="K382" i="38"/>
  <c r="R382" i="38" s="1"/>
  <c r="V268" i="73"/>
  <c r="G268" i="73"/>
  <c r="R268" i="73" s="1"/>
  <c r="U268" i="73" s="1"/>
  <c r="B7" i="70"/>
  <c r="B9" i="70"/>
  <c r="E503" i="73"/>
  <c r="E369" i="38"/>
  <c r="V369" i="38" s="1"/>
  <c r="E42" i="27"/>
  <c r="F42" i="27" s="1"/>
  <c r="K103" i="38"/>
  <c r="R103" i="38" s="1"/>
  <c r="E110" i="38"/>
  <c r="V110" i="38" s="1"/>
  <c r="E214" i="38"/>
  <c r="V214" i="38" s="1"/>
  <c r="E112" i="38"/>
  <c r="V112" i="38" s="1"/>
  <c r="L45" i="27"/>
  <c r="G505" i="73"/>
  <c r="R505" i="73" s="1"/>
  <c r="V505" i="73"/>
  <c r="K517" i="38"/>
  <c r="R424" i="38"/>
  <c r="U467" i="38"/>
  <c r="E458" i="38"/>
  <c r="V51" i="38"/>
  <c r="V8" i="73"/>
  <c r="G8" i="73"/>
  <c r="R8" i="73" s="1"/>
  <c r="U8" i="73" s="1"/>
  <c r="V162" i="73"/>
  <c r="G162" i="73"/>
  <c r="R162" i="73" s="1"/>
  <c r="U162" i="73" s="1"/>
  <c r="E205" i="73"/>
  <c r="K381" i="38"/>
  <c r="R381" i="38" s="1"/>
  <c r="E370" i="38"/>
  <c r="V370" i="38" s="1"/>
  <c r="E394" i="73"/>
  <c r="E380" i="38"/>
  <c r="V380" i="38" s="1"/>
  <c r="V517" i="38"/>
  <c r="K561" i="38"/>
  <c r="R561" i="38" s="1"/>
  <c r="R519" i="38"/>
  <c r="U466" i="38"/>
  <c r="E7" i="38"/>
  <c r="V368" i="73"/>
  <c r="G368" i="73"/>
  <c r="R368" i="73" s="1"/>
  <c r="E404" i="73"/>
  <c r="E164" i="38"/>
  <c r="V164" i="38" s="1"/>
  <c r="K259" i="38"/>
  <c r="R259" i="38" s="1"/>
  <c r="K446" i="38"/>
  <c r="R446" i="38" s="1"/>
  <c r="R39" i="38"/>
  <c r="E607" i="38" l="1"/>
  <c r="V607" i="38" s="1"/>
  <c r="E564" i="38"/>
  <c r="V564" i="38" s="1"/>
  <c r="K588" i="38"/>
  <c r="R588" i="38"/>
  <c r="U588" i="38" s="1"/>
  <c r="K584" i="38"/>
  <c r="V7" i="38"/>
  <c r="E394" i="38"/>
  <c r="V394" i="38" s="1"/>
  <c r="K370" i="38"/>
  <c r="R370" i="38" s="1"/>
  <c r="E437" i="73"/>
  <c r="K112" i="38"/>
  <c r="R112" i="38" s="1"/>
  <c r="G10" i="70"/>
  <c r="V510" i="38"/>
  <c r="R501" i="38"/>
  <c r="E101" i="38"/>
  <c r="E529" i="73"/>
  <c r="K163" i="38"/>
  <c r="K581" i="38"/>
  <c r="R512" i="38"/>
  <c r="R581" i="38" s="1"/>
  <c r="U581" i="38" s="1"/>
  <c r="R514" i="38"/>
  <c r="R565" i="38"/>
  <c r="K216" i="38"/>
  <c r="R216" i="38" s="1"/>
  <c r="E49" i="38"/>
  <c r="K458" i="38"/>
  <c r="K563" i="38" s="1"/>
  <c r="R51" i="38"/>
  <c r="E404" i="38"/>
  <c r="K162" i="38"/>
  <c r="R162" i="38" s="1"/>
  <c r="E41" i="27"/>
  <c r="K7" i="38"/>
  <c r="K110" i="38"/>
  <c r="R110" i="38" s="1"/>
  <c r="K369" i="38"/>
  <c r="R369" i="38" s="1"/>
  <c r="V393" i="73"/>
  <c r="G393" i="73"/>
  <c r="R393" i="73" s="1"/>
  <c r="K266" i="38"/>
  <c r="R266" i="38" s="1"/>
  <c r="R513" i="38"/>
  <c r="K510" i="38"/>
  <c r="R418" i="38"/>
  <c r="E444" i="73"/>
  <c r="K565" i="38"/>
  <c r="K607" i="38" s="1"/>
  <c r="V435" i="73"/>
  <c r="G435" i="73"/>
  <c r="R435" i="73" s="1"/>
  <c r="E413" i="38"/>
  <c r="V6" i="38"/>
  <c r="R511" i="38"/>
  <c r="K368" i="38"/>
  <c r="R368" i="38" s="1"/>
  <c r="E438" i="73"/>
  <c r="E54" i="73"/>
  <c r="V49" i="73"/>
  <c r="G49" i="73"/>
  <c r="R49" i="73" s="1"/>
  <c r="G7" i="70"/>
  <c r="G531" i="73"/>
  <c r="R531" i="73" s="1"/>
  <c r="V531" i="73"/>
  <c r="E439" i="73"/>
  <c r="E405" i="38"/>
  <c r="V405" i="38" s="1"/>
  <c r="R517" i="38"/>
  <c r="K214" i="38"/>
  <c r="R214" i="38" s="1"/>
  <c r="K380" i="38"/>
  <c r="R380" i="38" s="1"/>
  <c r="V458" i="38"/>
  <c r="E563" i="38"/>
  <c r="G8" i="70"/>
  <c r="E158" i="73"/>
  <c r="V153" i="73"/>
  <c r="G153" i="73"/>
  <c r="R153" i="73" s="1"/>
  <c r="K60" i="38"/>
  <c r="R60" i="38" s="1"/>
  <c r="E393" i="38"/>
  <c r="V393" i="38" s="1"/>
  <c r="G9" i="70"/>
  <c r="K500" i="38"/>
  <c r="K564" i="38" s="1"/>
  <c r="K58" i="38"/>
  <c r="R58" i="38" s="1"/>
  <c r="R518" i="38"/>
  <c r="E314" i="73"/>
  <c r="V309" i="73"/>
  <c r="G309" i="73"/>
  <c r="R309" i="73" s="1"/>
  <c r="V392" i="73"/>
  <c r="G392" i="73"/>
  <c r="R392" i="73" s="1"/>
  <c r="E106" i="73"/>
  <c r="V101" i="73"/>
  <c r="G101" i="73"/>
  <c r="R101" i="73" s="1"/>
  <c r="K111" i="38"/>
  <c r="K6" i="38"/>
  <c r="E442" i="73"/>
  <c r="V434" i="73"/>
  <c r="G434" i="73"/>
  <c r="R434" i="73" s="1"/>
  <c r="E205" i="38"/>
  <c r="E415" i="38"/>
  <c r="V8" i="38"/>
  <c r="E575" i="38"/>
  <c r="V575" i="38" s="1"/>
  <c r="K268" i="38"/>
  <c r="R268" i="38" s="1"/>
  <c r="K59" i="38"/>
  <c r="V404" i="73"/>
  <c r="E407" i="73"/>
  <c r="E410" i="73" s="1"/>
  <c r="G404" i="73"/>
  <c r="R404" i="73" s="1"/>
  <c r="E408" i="73"/>
  <c r="E409" i="73"/>
  <c r="K164" i="38"/>
  <c r="R164" i="38" s="1"/>
  <c r="V394" i="73"/>
  <c r="G394" i="73"/>
  <c r="R394" i="73" s="1"/>
  <c r="E210" i="73"/>
  <c r="V205" i="73"/>
  <c r="G205" i="73"/>
  <c r="R205" i="73" s="1"/>
  <c r="E153" i="38"/>
  <c r="V503" i="73"/>
  <c r="E506" i="73"/>
  <c r="G503" i="73"/>
  <c r="R503" i="73" s="1"/>
  <c r="E441" i="73"/>
  <c r="E262" i="73"/>
  <c r="V257" i="73"/>
  <c r="G257" i="73"/>
  <c r="R257" i="73" s="1"/>
  <c r="R584" i="38"/>
  <c r="U584" i="38" s="1"/>
  <c r="V405" i="73"/>
  <c r="G405" i="73"/>
  <c r="R405" i="73" s="1"/>
  <c r="E440" i="73"/>
  <c r="G433" i="73"/>
  <c r="R433" i="73" s="1"/>
  <c r="V433" i="73"/>
  <c r="E454" i="73"/>
  <c r="E524" i="73" s="1"/>
  <c r="E392" i="38"/>
  <c r="V392" i="38" s="1"/>
  <c r="K548" i="38"/>
  <c r="R548" i="38" s="1"/>
  <c r="R506" i="38"/>
  <c r="E468" i="73"/>
  <c r="K8" i="38"/>
  <c r="G5" i="70"/>
  <c r="G6" i="70"/>
  <c r="K575" i="38" l="1"/>
  <c r="E505" i="38"/>
  <c r="V415" i="38"/>
  <c r="R106" i="73"/>
  <c r="U106" i="73" s="1"/>
  <c r="U101" i="73"/>
  <c r="V106" i="73"/>
  <c r="G106" i="73"/>
  <c r="R158" i="73"/>
  <c r="U158" i="73" s="1"/>
  <c r="U153" i="73"/>
  <c r="V158" i="73"/>
  <c r="G158" i="73"/>
  <c r="K405" i="38"/>
  <c r="R405" i="38" s="1"/>
  <c r="U435" i="73"/>
  <c r="R575" i="38"/>
  <c r="U575" i="38" s="1"/>
  <c r="K392" i="38"/>
  <c r="R392" i="38" s="1"/>
  <c r="V441" i="73"/>
  <c r="G441" i="73"/>
  <c r="R441" i="73" s="1"/>
  <c r="U441" i="73" s="1"/>
  <c r="V524" i="73"/>
  <c r="G524" i="73"/>
  <c r="G407" i="73"/>
  <c r="R407" i="73" s="1"/>
  <c r="U407" i="73" s="1"/>
  <c r="V407" i="73"/>
  <c r="R59" i="38"/>
  <c r="U59" i="38" s="1"/>
  <c r="K413" i="38"/>
  <c r="R6" i="38"/>
  <c r="R111" i="38"/>
  <c r="U111" i="38" s="1"/>
  <c r="R314" i="73"/>
  <c r="U314" i="73" s="1"/>
  <c r="U309" i="73"/>
  <c r="V314" i="73"/>
  <c r="G314" i="73"/>
  <c r="D7" i="27"/>
  <c r="H7" i="27" s="1"/>
  <c r="G444" i="73"/>
  <c r="R444" i="73" s="1"/>
  <c r="V444" i="73"/>
  <c r="R510" i="38"/>
  <c r="V404" i="38"/>
  <c r="E409" i="38"/>
  <c r="V409" i="38" s="1"/>
  <c r="E407" i="38"/>
  <c r="V407" i="38" s="1"/>
  <c r="E408" i="38"/>
  <c r="V408" i="38" s="1"/>
  <c r="R163" i="38"/>
  <c r="U163" i="38" s="1"/>
  <c r="V101" i="38"/>
  <c r="E106" i="38"/>
  <c r="V106" i="38" s="1"/>
  <c r="V468" i="73"/>
  <c r="G468" i="73"/>
  <c r="R468" i="73" s="1"/>
  <c r="K393" i="38"/>
  <c r="R393" i="38" s="1"/>
  <c r="V439" i="73"/>
  <c r="G439" i="73"/>
  <c r="R439" i="73" s="1"/>
  <c r="U439" i="73" s="1"/>
  <c r="R54" i="73"/>
  <c r="U54" i="73" s="1"/>
  <c r="U49" i="73"/>
  <c r="V54" i="73"/>
  <c r="G54" i="73"/>
  <c r="E503" i="38"/>
  <c r="V413" i="38"/>
  <c r="K566" i="38"/>
  <c r="E534" i="73"/>
  <c r="V529" i="73"/>
  <c r="G529" i="73"/>
  <c r="R529" i="73" s="1"/>
  <c r="K101" i="38"/>
  <c r="D8" i="27"/>
  <c r="H8" i="27" s="1"/>
  <c r="D4" i="27"/>
  <c r="H4" i="27" s="1"/>
  <c r="W433" i="73"/>
  <c r="Y433" i="73" s="1"/>
  <c r="U433" i="73"/>
  <c r="K205" i="38"/>
  <c r="V408" i="73"/>
  <c r="G408" i="73"/>
  <c r="V410" i="73"/>
  <c r="G410" i="73"/>
  <c r="K404" i="38"/>
  <c r="V49" i="38"/>
  <c r="E54" i="38"/>
  <c r="V54" i="38" s="1"/>
  <c r="K394" i="38"/>
  <c r="R394" i="38" s="1"/>
  <c r="V409" i="73"/>
  <c r="G409" i="73"/>
  <c r="V442" i="73"/>
  <c r="G442" i="73"/>
  <c r="R442" i="73" s="1"/>
  <c r="U442" i="73" s="1"/>
  <c r="G440" i="73"/>
  <c r="R440" i="73" s="1"/>
  <c r="U440" i="73" s="1"/>
  <c r="V440" i="73"/>
  <c r="V153" i="38"/>
  <c r="E158" i="38"/>
  <c r="V158" i="38" s="1"/>
  <c r="D3" i="27"/>
  <c r="K415" i="38"/>
  <c r="R8" i="38"/>
  <c r="Y2" i="73"/>
  <c r="Z2" i="73" s="1"/>
  <c r="V454" i="73"/>
  <c r="G454" i="73"/>
  <c r="R454" i="73" s="1"/>
  <c r="E525" i="73"/>
  <c r="E526" i="73"/>
  <c r="R262" i="73"/>
  <c r="U262" i="73" s="1"/>
  <c r="U257" i="73"/>
  <c r="V262" i="73"/>
  <c r="G262" i="73"/>
  <c r="V506" i="73"/>
  <c r="E527" i="73"/>
  <c r="G506" i="73"/>
  <c r="R506" i="73" s="1"/>
  <c r="K153" i="38"/>
  <c r="R210" i="73"/>
  <c r="U210" i="73" s="1"/>
  <c r="U205" i="73"/>
  <c r="V210" i="73"/>
  <c r="G210" i="73"/>
  <c r="R408" i="73"/>
  <c r="U408" i="73" s="1"/>
  <c r="R409" i="73"/>
  <c r="U409" i="73" s="1"/>
  <c r="R410" i="73"/>
  <c r="U410" i="73" s="1"/>
  <c r="V205" i="38"/>
  <c r="E210" i="38"/>
  <c r="V210" i="38" s="1"/>
  <c r="U434" i="73"/>
  <c r="D6" i="27"/>
  <c r="H6" i="27" s="1"/>
  <c r="V563" i="38"/>
  <c r="E566" i="38"/>
  <c r="V566" i="38" s="1"/>
  <c r="D5" i="27"/>
  <c r="H5" i="27" s="1"/>
  <c r="V438" i="73"/>
  <c r="G438" i="73"/>
  <c r="R438" i="73" s="1"/>
  <c r="U438" i="73" s="1"/>
  <c r="E492" i="73"/>
  <c r="R7" i="38"/>
  <c r="U7" i="38" s="1"/>
  <c r="K49" i="38"/>
  <c r="R607" i="38"/>
  <c r="U565" i="38"/>
  <c r="V437" i="73"/>
  <c r="G437" i="73"/>
  <c r="R437" i="73" s="1"/>
  <c r="U437" i="73" s="1"/>
  <c r="K210" i="38" l="1"/>
  <c r="E72" i="73"/>
  <c r="V503" i="38"/>
  <c r="E123" i="73"/>
  <c r="E45" i="27"/>
  <c r="E175" i="73"/>
  <c r="K503" i="38"/>
  <c r="R413" i="38"/>
  <c r="V492" i="73"/>
  <c r="G492" i="73"/>
  <c r="R492" i="73" s="1"/>
  <c r="K505" i="38"/>
  <c r="R415" i="38"/>
  <c r="R205" i="38"/>
  <c r="R534" i="73"/>
  <c r="U534" i="73" s="1"/>
  <c r="V534" i="73"/>
  <c r="G534" i="73"/>
  <c r="E227" i="73"/>
  <c r="D65" i="27"/>
  <c r="D40" i="27"/>
  <c r="E176" i="73"/>
  <c r="V505" i="38"/>
  <c r="G527" i="73"/>
  <c r="V527" i="73"/>
  <c r="V526" i="73"/>
  <c r="G526" i="73"/>
  <c r="D10" i="27"/>
  <c r="H3" i="27"/>
  <c r="K158" i="38"/>
  <c r="V525" i="73"/>
  <c r="G525" i="73"/>
  <c r="R153" i="38"/>
  <c r="R524" i="73"/>
  <c r="U524" i="73" s="1"/>
  <c r="R525" i="73"/>
  <c r="U525" i="73" s="1"/>
  <c r="R526" i="73"/>
  <c r="U526" i="73" s="1"/>
  <c r="U454" i="73"/>
  <c r="R527" i="73"/>
  <c r="U527" i="73" s="1"/>
  <c r="E124" i="73"/>
  <c r="K106" i="38"/>
  <c r="E280" i="73"/>
  <c r="E20" i="73"/>
  <c r="E410" i="38"/>
  <c r="V410" i="38" s="1"/>
  <c r="E19" i="73"/>
  <c r="R49" i="38"/>
  <c r="K54" i="38"/>
  <c r="E71" i="73"/>
  <c r="E279" i="73"/>
  <c r="K409" i="38"/>
  <c r="K407" i="38"/>
  <c r="R407" i="38" s="1"/>
  <c r="K408" i="38"/>
  <c r="R404" i="38"/>
  <c r="R101" i="38"/>
  <c r="E228" i="73"/>
  <c r="K410" i="38" l="1"/>
  <c r="G71" i="73"/>
  <c r="R71" i="73" s="1"/>
  <c r="U71" i="73" s="1"/>
  <c r="V71" i="73"/>
  <c r="R54" i="38"/>
  <c r="U54" i="38" s="1"/>
  <c r="U49" i="38"/>
  <c r="G19" i="73"/>
  <c r="R19" i="73" s="1"/>
  <c r="U19" i="73" s="1"/>
  <c r="V19" i="73"/>
  <c r="E455" i="73"/>
  <c r="E270" i="38"/>
  <c r="V270" i="38" s="1"/>
  <c r="E276" i="38"/>
  <c r="V276" i="38" s="1"/>
  <c r="E267" i="38"/>
  <c r="V267" i="38" s="1"/>
  <c r="E309" i="38"/>
  <c r="V20" i="73"/>
  <c r="G20" i="73"/>
  <c r="R20" i="73" s="1"/>
  <c r="U20" i="73" s="1"/>
  <c r="E124" i="38"/>
  <c r="V124" i="38" s="1"/>
  <c r="R158" i="38"/>
  <c r="U158" i="38" s="1"/>
  <c r="U153" i="38"/>
  <c r="E227" i="38"/>
  <c r="V227" i="38" s="1"/>
  <c r="R210" i="38"/>
  <c r="U210" i="38" s="1"/>
  <c r="U205" i="38"/>
  <c r="R505" i="38"/>
  <c r="R503" i="38"/>
  <c r="G175" i="73"/>
  <c r="R175" i="73" s="1"/>
  <c r="U175" i="73" s="1"/>
  <c r="V175" i="73"/>
  <c r="G123" i="73"/>
  <c r="R123" i="73" s="1"/>
  <c r="U123" i="73" s="1"/>
  <c r="V123" i="73"/>
  <c r="E72" i="38"/>
  <c r="V72" i="38" s="1"/>
  <c r="G279" i="73"/>
  <c r="R279" i="73" s="1"/>
  <c r="U279" i="73" s="1"/>
  <c r="V279" i="73"/>
  <c r="E71" i="38"/>
  <c r="V71" i="38" s="1"/>
  <c r="K57" i="27"/>
  <c r="M57" i="27"/>
  <c r="Q57" i="27"/>
  <c r="E19" i="38"/>
  <c r="E20" i="38"/>
  <c r="E295" i="73"/>
  <c r="E139" i="73"/>
  <c r="K59" i="27"/>
  <c r="M59" i="27"/>
  <c r="Q59" i="27"/>
  <c r="D12" i="27"/>
  <c r="D16" i="27" s="1"/>
  <c r="D24" i="27" s="1"/>
  <c r="H10" i="27"/>
  <c r="E191" i="73"/>
  <c r="E242" i="73"/>
  <c r="E361" i="38"/>
  <c r="E322" i="38"/>
  <c r="V322" i="38" s="1"/>
  <c r="E319" i="38"/>
  <c r="V319" i="38" s="1"/>
  <c r="E328" i="38"/>
  <c r="V328" i="38" s="1"/>
  <c r="K60" i="27"/>
  <c r="M60" i="27"/>
  <c r="Q60" i="27"/>
  <c r="E175" i="38"/>
  <c r="V175" i="38" s="1"/>
  <c r="E123" i="38"/>
  <c r="V123" i="38" s="1"/>
  <c r="E243" i="73"/>
  <c r="R410" i="38"/>
  <c r="U410" i="38" s="1"/>
  <c r="R408" i="38"/>
  <c r="U408" i="38" s="1"/>
  <c r="R409" i="38"/>
  <c r="U409" i="38" s="1"/>
  <c r="R106" i="38"/>
  <c r="U106" i="38" s="1"/>
  <c r="U101" i="38"/>
  <c r="E279" i="38"/>
  <c r="V279" i="38" s="1"/>
  <c r="V280" i="73"/>
  <c r="G280" i="73"/>
  <c r="R280" i="73" s="1"/>
  <c r="U280" i="73" s="1"/>
  <c r="E218" i="38"/>
  <c r="E224" i="38"/>
  <c r="E215" i="38"/>
  <c r="E257" i="38"/>
  <c r="K63" i="27"/>
  <c r="Q63" i="27"/>
  <c r="M63" i="27"/>
  <c r="V176" i="73"/>
  <c r="G176" i="73"/>
  <c r="R176" i="73" s="1"/>
  <c r="U176" i="73" s="1"/>
  <c r="E87" i="73"/>
  <c r="V228" i="73"/>
  <c r="G228" i="73"/>
  <c r="R228" i="73" s="1"/>
  <c r="U228" i="73" s="1"/>
  <c r="K58" i="27"/>
  <c r="M58" i="27"/>
  <c r="Q58" i="27"/>
  <c r="E228" i="38"/>
  <c r="V228" i="38" s="1"/>
  <c r="E294" i="73"/>
  <c r="E86" i="73"/>
  <c r="E34" i="73"/>
  <c r="K62" i="27"/>
  <c r="M62" i="27"/>
  <c r="Q62" i="27"/>
  <c r="E35" i="73"/>
  <c r="E456" i="73"/>
  <c r="E280" i="38"/>
  <c r="V280" i="38" s="1"/>
  <c r="V124" i="73"/>
  <c r="G124" i="73"/>
  <c r="R124" i="73" s="1"/>
  <c r="U124" i="73" s="1"/>
  <c r="K61" i="27"/>
  <c r="M61" i="27"/>
  <c r="Q61" i="27"/>
  <c r="E176" i="38"/>
  <c r="V176" i="38" s="1"/>
  <c r="G227" i="73"/>
  <c r="R227" i="73" s="1"/>
  <c r="U227" i="73" s="1"/>
  <c r="V227" i="73"/>
  <c r="E190" i="73"/>
  <c r="E138" i="73"/>
  <c r="V72" i="73"/>
  <c r="G72" i="73"/>
  <c r="R72" i="73" s="1"/>
  <c r="U72" i="73" s="1"/>
  <c r="E294" i="38" l="1"/>
  <c r="V294" i="38" s="1"/>
  <c r="D63" i="27"/>
  <c r="F63" i="27"/>
  <c r="J63" i="27"/>
  <c r="K228" i="38"/>
  <c r="R228" i="38" s="1"/>
  <c r="E87" i="38"/>
  <c r="V87" i="38" s="1"/>
  <c r="V257" i="38"/>
  <c r="E262" i="38"/>
  <c r="V262" i="38" s="1"/>
  <c r="K35" i="27"/>
  <c r="M35" i="27"/>
  <c r="G191" i="73"/>
  <c r="R191" i="73" s="1"/>
  <c r="U191" i="73" s="1"/>
  <c r="V191" i="73"/>
  <c r="E139" i="38"/>
  <c r="V139" i="38" s="1"/>
  <c r="K19" i="38"/>
  <c r="V309" i="38"/>
  <c r="E314" i="38"/>
  <c r="V314" i="38" s="1"/>
  <c r="V455" i="73"/>
  <c r="G455" i="73"/>
  <c r="R455" i="73" s="1"/>
  <c r="U455" i="73" s="1"/>
  <c r="E367" i="38"/>
  <c r="V367" i="38" s="1"/>
  <c r="E365" i="38"/>
  <c r="V365" i="38" s="1"/>
  <c r="E366" i="38"/>
  <c r="V366" i="38" s="1"/>
  <c r="E364" i="38"/>
  <c r="V364" i="38" s="1"/>
  <c r="V361" i="38"/>
  <c r="V242" i="73"/>
  <c r="G242" i="73"/>
  <c r="R242" i="73" s="1"/>
  <c r="U242" i="73" s="1"/>
  <c r="E191" i="38"/>
  <c r="V191" i="38" s="1"/>
  <c r="K34" i="27"/>
  <c r="M34" i="27"/>
  <c r="G295" i="73"/>
  <c r="R295" i="73" s="1"/>
  <c r="U295" i="73" s="1"/>
  <c r="V295" i="73"/>
  <c r="E427" i="38"/>
  <c r="V20" i="38"/>
  <c r="K72" i="38"/>
  <c r="R72" i="38" s="1"/>
  <c r="K227" i="38"/>
  <c r="R227" i="38" s="1"/>
  <c r="E480" i="73"/>
  <c r="G35" i="73"/>
  <c r="R35" i="73" s="1"/>
  <c r="U35" i="73" s="1"/>
  <c r="V35" i="73"/>
  <c r="E34" i="38"/>
  <c r="E86" i="38"/>
  <c r="V86" i="38" s="1"/>
  <c r="K33" i="27"/>
  <c r="M33" i="27"/>
  <c r="V224" i="38"/>
  <c r="E423" i="38"/>
  <c r="K224" i="38"/>
  <c r="K218" i="38"/>
  <c r="K215" i="38"/>
  <c r="K257" i="38"/>
  <c r="G243" i="73"/>
  <c r="R243" i="73" s="1"/>
  <c r="U243" i="73" s="1"/>
  <c r="V243" i="73"/>
  <c r="K123" i="38"/>
  <c r="R123" i="38" s="1"/>
  <c r="E242" i="38"/>
  <c r="V242" i="38" s="1"/>
  <c r="E295" i="38"/>
  <c r="V295" i="38" s="1"/>
  <c r="K20" i="38"/>
  <c r="E426" i="38"/>
  <c r="V19" i="38"/>
  <c r="K64" i="27"/>
  <c r="K71" i="38"/>
  <c r="R71" i="38" s="1"/>
  <c r="K124" i="38"/>
  <c r="R124" i="38" s="1"/>
  <c r="K276" i="38"/>
  <c r="K270" i="38"/>
  <c r="K267" i="38"/>
  <c r="K309" i="38"/>
  <c r="K176" i="38"/>
  <c r="R176" i="38" s="1"/>
  <c r="K36" i="27"/>
  <c r="M36" i="27"/>
  <c r="K37" i="27"/>
  <c r="M37" i="27"/>
  <c r="K280" i="38"/>
  <c r="R280" i="38" s="1"/>
  <c r="V34" i="73"/>
  <c r="G34" i="73"/>
  <c r="R34" i="73" s="1"/>
  <c r="U34" i="73" s="1"/>
  <c r="V86" i="73"/>
  <c r="G86" i="73"/>
  <c r="R86" i="73" s="1"/>
  <c r="U86" i="73" s="1"/>
  <c r="V215" i="38"/>
  <c r="E414" i="38"/>
  <c r="V138" i="73"/>
  <c r="G138" i="73"/>
  <c r="R138" i="73" s="1"/>
  <c r="U138" i="73" s="1"/>
  <c r="V190" i="73"/>
  <c r="G190" i="73"/>
  <c r="R190" i="73" s="1"/>
  <c r="U190" i="73" s="1"/>
  <c r="E138" i="38"/>
  <c r="V138" i="38" s="1"/>
  <c r="E190" i="38"/>
  <c r="V190" i="38" s="1"/>
  <c r="V456" i="73"/>
  <c r="G456" i="73"/>
  <c r="R456" i="73" s="1"/>
  <c r="U456" i="73" s="1"/>
  <c r="E35" i="38"/>
  <c r="V294" i="73"/>
  <c r="G294" i="73"/>
  <c r="R294" i="73" s="1"/>
  <c r="U294" i="73" s="1"/>
  <c r="G87" i="73"/>
  <c r="R87" i="73" s="1"/>
  <c r="U87" i="73" s="1"/>
  <c r="V87" i="73"/>
  <c r="K38" i="27"/>
  <c r="M38" i="27"/>
  <c r="V218" i="38"/>
  <c r="E417" i="38"/>
  <c r="K279" i="38"/>
  <c r="R279" i="38" s="1"/>
  <c r="E243" i="38"/>
  <c r="V243" i="38" s="1"/>
  <c r="K175" i="38"/>
  <c r="R175" i="38" s="1"/>
  <c r="K328" i="38"/>
  <c r="K361" i="38"/>
  <c r="K322" i="38"/>
  <c r="K319" i="38"/>
  <c r="G139" i="73"/>
  <c r="R139" i="73" s="1"/>
  <c r="U139" i="73" s="1"/>
  <c r="V139" i="73"/>
  <c r="K32" i="27"/>
  <c r="M32" i="27"/>
  <c r="E479" i="73"/>
  <c r="K243" i="38" l="1"/>
  <c r="R243" i="38" s="1"/>
  <c r="E126" i="73"/>
  <c r="E442" i="38"/>
  <c r="V442" i="38" s="1"/>
  <c r="V35" i="38"/>
  <c r="K138" i="38"/>
  <c r="R138" i="38" s="1"/>
  <c r="K417" i="38"/>
  <c r="Q33" i="27"/>
  <c r="K34" i="38"/>
  <c r="V480" i="73"/>
  <c r="G480" i="73"/>
  <c r="R480" i="73" s="1"/>
  <c r="V427" i="38"/>
  <c r="E524" i="38"/>
  <c r="Q34" i="27"/>
  <c r="K191" i="38"/>
  <c r="R191" i="38" s="1"/>
  <c r="K139" i="38"/>
  <c r="R139" i="38" s="1"/>
  <c r="V479" i="73"/>
  <c r="G479" i="73"/>
  <c r="R479" i="73" s="1"/>
  <c r="Q32" i="27"/>
  <c r="E73" i="73"/>
  <c r="R328" i="38"/>
  <c r="R322" i="38"/>
  <c r="R319" i="38"/>
  <c r="R361" i="38"/>
  <c r="E281" i="73"/>
  <c r="E509" i="38"/>
  <c r="V417" i="38"/>
  <c r="E21" i="73"/>
  <c r="K35" i="38"/>
  <c r="E127" i="73"/>
  <c r="E23" i="73"/>
  <c r="K427" i="38"/>
  <c r="R20" i="38"/>
  <c r="K295" i="38"/>
  <c r="R295" i="38" s="1"/>
  <c r="E229" i="73"/>
  <c r="K423" i="38"/>
  <c r="E125" i="73"/>
  <c r="K86" i="38"/>
  <c r="R86" i="38" s="1"/>
  <c r="K66" i="27"/>
  <c r="M66" i="27"/>
  <c r="Q66" i="27"/>
  <c r="K426" i="38"/>
  <c r="R19" i="38"/>
  <c r="E508" i="73"/>
  <c r="E231" i="73"/>
  <c r="E75" i="73"/>
  <c r="E282" i="73"/>
  <c r="E22" i="73"/>
  <c r="K190" i="38"/>
  <c r="R190" i="38" s="1"/>
  <c r="V414" i="38"/>
  <c r="E504" i="38"/>
  <c r="E456" i="38"/>
  <c r="Q37" i="27"/>
  <c r="K314" i="38"/>
  <c r="M64" i="27"/>
  <c r="Q64" i="27"/>
  <c r="K262" i="38"/>
  <c r="E178" i="73"/>
  <c r="E74" i="73"/>
  <c r="E283" i="73"/>
  <c r="E179" i="73"/>
  <c r="K87" i="38"/>
  <c r="R87" i="38" s="1"/>
  <c r="D38" i="27"/>
  <c r="F38" i="27"/>
  <c r="K294" i="38"/>
  <c r="R294" i="38" s="1"/>
  <c r="V426" i="38"/>
  <c r="E523" i="38"/>
  <c r="V423" i="38"/>
  <c r="E516" i="38"/>
  <c r="K39" i="27"/>
  <c r="K41" i="27" s="1"/>
  <c r="Q41" i="27" s="1"/>
  <c r="K367" i="38"/>
  <c r="K365" i="38"/>
  <c r="K366" i="38"/>
  <c r="K364" i="38"/>
  <c r="Q38" i="27"/>
  <c r="E177" i="73"/>
  <c r="Q36" i="27"/>
  <c r="R276" i="38"/>
  <c r="U276" i="38" s="1"/>
  <c r="R270" i="38"/>
  <c r="U270" i="38" s="1"/>
  <c r="R267" i="38"/>
  <c r="U267" i="38" s="1"/>
  <c r="R309" i="38"/>
  <c r="K242" i="38"/>
  <c r="R242" i="38" s="1"/>
  <c r="K414" i="38"/>
  <c r="R224" i="38"/>
  <c r="U224" i="38" s="1"/>
  <c r="R218" i="38"/>
  <c r="U218" i="38" s="1"/>
  <c r="R215" i="38"/>
  <c r="U215" i="38" s="1"/>
  <c r="R257" i="38"/>
  <c r="E441" i="38"/>
  <c r="V441" i="38" s="1"/>
  <c r="V34" i="38"/>
  <c r="E509" i="73"/>
  <c r="E230" i="73"/>
  <c r="Q35" i="27"/>
  <c r="V177" i="73" l="1"/>
  <c r="G177" i="73"/>
  <c r="R177" i="73" s="1"/>
  <c r="U177" i="73" s="1"/>
  <c r="E206" i="73"/>
  <c r="E230" i="38"/>
  <c r="V230" i="38" s="1"/>
  <c r="V509" i="73"/>
  <c r="G509" i="73"/>
  <c r="Q39" i="27"/>
  <c r="M39" i="27"/>
  <c r="G179" i="73"/>
  <c r="R179" i="73" s="1"/>
  <c r="U179" i="73" s="1"/>
  <c r="V179" i="73"/>
  <c r="G283" i="73"/>
  <c r="R283" i="73" s="1"/>
  <c r="U283" i="73" s="1"/>
  <c r="V283" i="73"/>
  <c r="E178" i="38"/>
  <c r="V178" i="38" s="1"/>
  <c r="V504" i="38"/>
  <c r="E595" i="38"/>
  <c r="E520" i="38"/>
  <c r="E22" i="38"/>
  <c r="V282" i="73"/>
  <c r="G282" i="73"/>
  <c r="R282" i="73" s="1"/>
  <c r="U282" i="73" s="1"/>
  <c r="E75" i="38"/>
  <c r="V75" i="38" s="1"/>
  <c r="E246" i="73"/>
  <c r="V508" i="73"/>
  <c r="G508" i="73"/>
  <c r="E140" i="73"/>
  <c r="E229" i="38"/>
  <c r="V229" i="38" s="1"/>
  <c r="E38" i="73"/>
  <c r="E459" i="73"/>
  <c r="E88" i="73"/>
  <c r="U480" i="73"/>
  <c r="R509" i="73"/>
  <c r="U509" i="73" s="1"/>
  <c r="V126" i="73"/>
  <c r="G126" i="73"/>
  <c r="R126" i="73" s="1"/>
  <c r="U126" i="73" s="1"/>
  <c r="V523" i="38"/>
  <c r="E543" i="38"/>
  <c r="J38" i="27"/>
  <c r="V74" i="73"/>
  <c r="G74" i="73"/>
  <c r="R74" i="73" s="1"/>
  <c r="U74" i="73" s="1"/>
  <c r="E193" i="73"/>
  <c r="E37" i="73"/>
  <c r="E245" i="73"/>
  <c r="R262" i="38"/>
  <c r="U262" i="38" s="1"/>
  <c r="U257" i="38"/>
  <c r="E192" i="73"/>
  <c r="E179" i="38"/>
  <c r="V179" i="38" s="1"/>
  <c r="E283" i="38"/>
  <c r="V283" i="38" s="1"/>
  <c r="E89" i="73"/>
  <c r="E282" i="38"/>
  <c r="V282" i="38" s="1"/>
  <c r="G231" i="73"/>
  <c r="R231" i="73" s="1"/>
  <c r="U231" i="73" s="1"/>
  <c r="V231" i="73"/>
  <c r="V125" i="73"/>
  <c r="G125" i="73"/>
  <c r="R125" i="73" s="1"/>
  <c r="U125" i="73" s="1"/>
  <c r="E154" i="73"/>
  <c r="G23" i="73"/>
  <c r="R23" i="73" s="1"/>
  <c r="V23" i="73"/>
  <c r="E142" i="73"/>
  <c r="E36" i="73"/>
  <c r="E457" i="73"/>
  <c r="E296" i="73"/>
  <c r="V73" i="73"/>
  <c r="G73" i="73"/>
  <c r="R73" i="73" s="1"/>
  <c r="U73" i="73" s="1"/>
  <c r="E102" i="73"/>
  <c r="U479" i="73"/>
  <c r="R508" i="73"/>
  <c r="U508" i="73" s="1"/>
  <c r="E126" i="38"/>
  <c r="V126" i="38" s="1"/>
  <c r="V230" i="73"/>
  <c r="G230" i="73"/>
  <c r="R230" i="73" s="1"/>
  <c r="U230" i="73" s="1"/>
  <c r="E458" i="73"/>
  <c r="E90" i="73"/>
  <c r="E231" i="38"/>
  <c r="V231" i="38" s="1"/>
  <c r="K523" i="38"/>
  <c r="R426" i="38"/>
  <c r="K45" i="27"/>
  <c r="Q45" i="27"/>
  <c r="M45" i="27"/>
  <c r="E125" i="38"/>
  <c r="V125" i="38" s="1"/>
  <c r="K516" i="38"/>
  <c r="R423" i="38"/>
  <c r="E244" i="73"/>
  <c r="K524" i="38"/>
  <c r="R427" i="38"/>
  <c r="E23" i="38"/>
  <c r="G127" i="73"/>
  <c r="R127" i="73" s="1"/>
  <c r="U127" i="73" s="1"/>
  <c r="V127" i="73"/>
  <c r="K442" i="38"/>
  <c r="R442" i="38" s="1"/>
  <c r="R35" i="38"/>
  <c r="V21" i="73"/>
  <c r="G21" i="73"/>
  <c r="R21" i="73" s="1"/>
  <c r="U21" i="73" s="1"/>
  <c r="E50" i="73"/>
  <c r="V281" i="73"/>
  <c r="G281" i="73"/>
  <c r="R281" i="73" s="1"/>
  <c r="U281" i="73" s="1"/>
  <c r="E310" i="73"/>
  <c r="R366" i="38"/>
  <c r="U366" i="38" s="1"/>
  <c r="R367" i="38"/>
  <c r="U367" i="38" s="1"/>
  <c r="R365" i="38"/>
  <c r="U365" i="38" s="1"/>
  <c r="E73" i="38"/>
  <c r="V73" i="38" s="1"/>
  <c r="K441" i="38"/>
  <c r="R441" i="38" s="1"/>
  <c r="R34" i="38"/>
  <c r="K509" i="38"/>
  <c r="R417" i="38"/>
  <c r="K504" i="38"/>
  <c r="R414" i="38"/>
  <c r="K456" i="38"/>
  <c r="R314" i="38"/>
  <c r="U314" i="38" s="1"/>
  <c r="U309" i="38"/>
  <c r="E177" i="38"/>
  <c r="V177" i="38" s="1"/>
  <c r="V516" i="38"/>
  <c r="E194" i="73"/>
  <c r="E298" i="73"/>
  <c r="E74" i="38"/>
  <c r="V74" i="38" s="1"/>
  <c r="V178" i="73"/>
  <c r="G178" i="73"/>
  <c r="R178" i="73" s="1"/>
  <c r="U178" i="73" s="1"/>
  <c r="V456" i="38"/>
  <c r="E461" i="38"/>
  <c r="V461" i="38" s="1"/>
  <c r="V22" i="73"/>
  <c r="G22" i="73"/>
  <c r="R22" i="73" s="1"/>
  <c r="U22" i="73" s="1"/>
  <c r="E297" i="73"/>
  <c r="G75" i="73"/>
  <c r="R75" i="73" s="1"/>
  <c r="U75" i="73" s="1"/>
  <c r="V75" i="73"/>
  <c r="V229" i="73"/>
  <c r="G229" i="73"/>
  <c r="R229" i="73" s="1"/>
  <c r="U229" i="73" s="1"/>
  <c r="E258" i="73"/>
  <c r="E127" i="38"/>
  <c r="V127" i="38" s="1"/>
  <c r="E21" i="38"/>
  <c r="V509" i="38"/>
  <c r="E281" i="38"/>
  <c r="V281" i="38" s="1"/>
  <c r="V524" i="38"/>
  <c r="E544" i="38"/>
  <c r="E141" i="73"/>
  <c r="V141" i="73" l="1"/>
  <c r="G141" i="73"/>
  <c r="R141" i="73" s="1"/>
  <c r="U141" i="73" s="1"/>
  <c r="E181" i="73"/>
  <c r="E136" i="73"/>
  <c r="E189" i="73"/>
  <c r="E463" i="73"/>
  <c r="E297" i="38"/>
  <c r="V297" i="38" s="1"/>
  <c r="E81" i="73"/>
  <c r="E234" i="73"/>
  <c r="V298" i="73"/>
  <c r="G298" i="73"/>
  <c r="R298" i="73" s="1"/>
  <c r="U298" i="73" s="1"/>
  <c r="V194" i="73"/>
  <c r="G194" i="73"/>
  <c r="R194" i="73" s="1"/>
  <c r="U194" i="73" s="1"/>
  <c r="R504" i="38"/>
  <c r="K595" i="38"/>
  <c r="K520" i="38"/>
  <c r="E244" i="38"/>
  <c r="V244" i="38" s="1"/>
  <c r="E154" i="38"/>
  <c r="E482" i="73"/>
  <c r="E289" i="73"/>
  <c r="E285" i="73"/>
  <c r="E130" i="73"/>
  <c r="G457" i="73"/>
  <c r="R457" i="73" s="1"/>
  <c r="U457" i="73" s="1"/>
  <c r="V457" i="73"/>
  <c r="E478" i="73"/>
  <c r="E142" i="38"/>
  <c r="V142" i="38" s="1"/>
  <c r="V89" i="73"/>
  <c r="G89" i="73"/>
  <c r="R89" i="73" s="1"/>
  <c r="U89" i="73" s="1"/>
  <c r="E77" i="73"/>
  <c r="E30" i="73"/>
  <c r="E293" i="73"/>
  <c r="E82" i="73"/>
  <c r="E135" i="73"/>
  <c r="E88" i="38"/>
  <c r="V88" i="38" s="1"/>
  <c r="E466" i="73"/>
  <c r="E461" i="73"/>
  <c r="K229" i="38"/>
  <c r="R229" i="38" s="1"/>
  <c r="E246" i="38"/>
  <c r="V246" i="38" s="1"/>
  <c r="K22" i="38"/>
  <c r="K178" i="38"/>
  <c r="E29" i="73"/>
  <c r="K230" i="38"/>
  <c r="E235" i="73"/>
  <c r="E33" i="73"/>
  <c r="E133" i="73"/>
  <c r="E129" i="73"/>
  <c r="K73" i="38"/>
  <c r="R73" i="38" s="1"/>
  <c r="E182" i="73"/>
  <c r="E430" i="38"/>
  <c r="V23" i="38"/>
  <c r="R524" i="38"/>
  <c r="K544" i="38"/>
  <c r="V90" i="73"/>
  <c r="G90" i="73"/>
  <c r="R90" i="73" s="1"/>
  <c r="U90" i="73" s="1"/>
  <c r="V458" i="73"/>
  <c r="G458" i="73"/>
  <c r="R458" i="73" s="1"/>
  <c r="U458" i="73" s="1"/>
  <c r="K126" i="38"/>
  <c r="H11" i="27"/>
  <c r="H12" i="27" s="1"/>
  <c r="G12" i="27"/>
  <c r="G16" i="27" s="1"/>
  <c r="G24" i="27" s="1"/>
  <c r="E184" i="73"/>
  <c r="V36" i="73"/>
  <c r="G36" i="73"/>
  <c r="R36" i="73" s="1"/>
  <c r="U36" i="73" s="1"/>
  <c r="K282" i="38"/>
  <c r="E89" i="38"/>
  <c r="V89" i="38" s="1"/>
  <c r="K283" i="38"/>
  <c r="R283" i="38" s="1"/>
  <c r="E27" i="73"/>
  <c r="V245" i="73"/>
  <c r="G245" i="73"/>
  <c r="R245" i="73" s="1"/>
  <c r="U245" i="73" s="1"/>
  <c r="E292" i="73"/>
  <c r="E85" i="73"/>
  <c r="V543" i="38"/>
  <c r="E570" i="38"/>
  <c r="V570" i="38" s="1"/>
  <c r="E131" i="73"/>
  <c r="E185" i="73"/>
  <c r="E483" i="73"/>
  <c r="E258" i="38"/>
  <c r="E241" i="73"/>
  <c r="E233" i="73"/>
  <c r="E464" i="73"/>
  <c r="E83" i="73"/>
  <c r="K23" i="38"/>
  <c r="K125" i="38"/>
  <c r="R125" i="38" s="1"/>
  <c r="E90" i="38"/>
  <c r="V90" i="38" s="1"/>
  <c r="V102" i="73"/>
  <c r="G102" i="73"/>
  <c r="R102" i="73" s="1"/>
  <c r="E104" i="73"/>
  <c r="E105" i="73"/>
  <c r="V296" i="73"/>
  <c r="G296" i="73"/>
  <c r="R296" i="73" s="1"/>
  <c r="U296" i="73" s="1"/>
  <c r="E36" i="38"/>
  <c r="E465" i="73"/>
  <c r="E240" i="73"/>
  <c r="V192" i="73"/>
  <c r="G192" i="73"/>
  <c r="R192" i="73" s="1"/>
  <c r="U192" i="73" s="1"/>
  <c r="E245" i="38"/>
  <c r="V245" i="38" s="1"/>
  <c r="E291" i="73"/>
  <c r="V37" i="73"/>
  <c r="G37" i="73"/>
  <c r="R37" i="73" s="1"/>
  <c r="U37" i="73" s="1"/>
  <c r="V193" i="73"/>
  <c r="G193" i="73"/>
  <c r="R193" i="73" s="1"/>
  <c r="U193" i="73" s="1"/>
  <c r="E238" i="73"/>
  <c r="E132" i="73"/>
  <c r="E186" i="73"/>
  <c r="V459" i="73"/>
  <c r="G459" i="73"/>
  <c r="R459" i="73" s="1"/>
  <c r="U459" i="73" s="1"/>
  <c r="V38" i="73"/>
  <c r="G38" i="73"/>
  <c r="R38" i="73" s="1"/>
  <c r="U38" i="73" s="1"/>
  <c r="V140" i="73"/>
  <c r="G140" i="73"/>
  <c r="R140" i="73" s="1"/>
  <c r="U140" i="73" s="1"/>
  <c r="E592" i="38"/>
  <c r="V592" i="38" s="1"/>
  <c r="E590" i="38"/>
  <c r="V590" i="38" s="1"/>
  <c r="E593" i="38"/>
  <c r="V593" i="38" s="1"/>
  <c r="E591" i="38"/>
  <c r="V591" i="38" s="1"/>
  <c r="V520" i="38"/>
  <c r="E522" i="38"/>
  <c r="V522" i="38" s="1"/>
  <c r="E79" i="73"/>
  <c r="E28" i="73"/>
  <c r="E288" i="73"/>
  <c r="E290" i="73"/>
  <c r="E50" i="38"/>
  <c r="E298" i="38"/>
  <c r="V298" i="38" s="1"/>
  <c r="E194" i="38"/>
  <c r="V194" i="38" s="1"/>
  <c r="E206" i="38"/>
  <c r="E141" i="38"/>
  <c r="V141" i="38" s="1"/>
  <c r="V544" i="38"/>
  <c r="E571" i="38"/>
  <c r="V571" i="38" s="1"/>
  <c r="E462" i="73"/>
  <c r="K281" i="38"/>
  <c r="R281" i="38" s="1"/>
  <c r="E428" i="38"/>
  <c r="V21" i="38"/>
  <c r="K127" i="38"/>
  <c r="R127" i="38" s="1"/>
  <c r="K74" i="38"/>
  <c r="E78" i="73"/>
  <c r="E236" i="73"/>
  <c r="E31" i="73"/>
  <c r="K461" i="38"/>
  <c r="R456" i="38"/>
  <c r="V310" i="73"/>
  <c r="G310" i="73"/>
  <c r="R310" i="73" s="1"/>
  <c r="E313" i="73"/>
  <c r="E312" i="73"/>
  <c r="E187" i="73"/>
  <c r="V50" i="73"/>
  <c r="G50" i="73"/>
  <c r="R50" i="73" s="1"/>
  <c r="E53" i="73"/>
  <c r="E52" i="73"/>
  <c r="E137" i="73"/>
  <c r="E310" i="38"/>
  <c r="K21" i="38"/>
  <c r="V258" i="73"/>
  <c r="G258" i="73"/>
  <c r="R258" i="73" s="1"/>
  <c r="E261" i="73"/>
  <c r="E260" i="73"/>
  <c r="V297" i="73"/>
  <c r="G297" i="73"/>
  <c r="R297" i="73" s="1"/>
  <c r="U297" i="73" s="1"/>
  <c r="K177" i="38"/>
  <c r="R177" i="38" s="1"/>
  <c r="E32" i="73"/>
  <c r="R509" i="38"/>
  <c r="E102" i="38"/>
  <c r="E183" i="73"/>
  <c r="V244" i="73"/>
  <c r="G244" i="73"/>
  <c r="R244" i="73" s="1"/>
  <c r="U244" i="73" s="1"/>
  <c r="R516" i="38"/>
  <c r="R523" i="38"/>
  <c r="K543" i="38"/>
  <c r="K231" i="38"/>
  <c r="R231" i="38" s="1"/>
  <c r="E286" i="73"/>
  <c r="H15" i="27"/>
  <c r="E134" i="73"/>
  <c r="E296" i="38"/>
  <c r="V296" i="38" s="1"/>
  <c r="E188" i="73"/>
  <c r="E481" i="73"/>
  <c r="E530" i="73"/>
  <c r="V142" i="73"/>
  <c r="G142" i="73"/>
  <c r="R142" i="73" s="1"/>
  <c r="U142" i="73" s="1"/>
  <c r="V154" i="73"/>
  <c r="G154" i="73"/>
  <c r="R154" i="73" s="1"/>
  <c r="E156" i="73"/>
  <c r="E157" i="73"/>
  <c r="E80" i="73"/>
  <c r="E237" i="73"/>
  <c r="K179" i="38"/>
  <c r="R179" i="38" s="1"/>
  <c r="E192" i="38"/>
  <c r="V192" i="38" s="1"/>
  <c r="E26" i="73"/>
  <c r="E37" i="38"/>
  <c r="E193" i="38"/>
  <c r="V193" i="38" s="1"/>
  <c r="E239" i="73"/>
  <c r="V88" i="73"/>
  <c r="G88" i="73"/>
  <c r="R88" i="73" s="1"/>
  <c r="U88" i="73" s="1"/>
  <c r="E38" i="38"/>
  <c r="E140" i="38"/>
  <c r="V140" i="38" s="1"/>
  <c r="V246" i="73"/>
  <c r="G246" i="73"/>
  <c r="R246" i="73" s="1"/>
  <c r="U246" i="73" s="1"/>
  <c r="K75" i="38"/>
  <c r="R75" i="38" s="1"/>
  <c r="E429" i="38"/>
  <c r="V22" i="38"/>
  <c r="E598" i="38"/>
  <c r="V595" i="38"/>
  <c r="E84" i="73"/>
  <c r="M41" i="27"/>
  <c r="E287" i="73"/>
  <c r="V206" i="73"/>
  <c r="G206" i="73"/>
  <c r="R206" i="73" s="1"/>
  <c r="E209" i="73"/>
  <c r="E208" i="73"/>
  <c r="E25" i="73"/>
  <c r="H16" i="27" l="1"/>
  <c r="H24" i="27" s="1"/>
  <c r="E302" i="73"/>
  <c r="V84" i="73"/>
  <c r="G84" i="73"/>
  <c r="R84" i="73" s="1"/>
  <c r="U84" i="73" s="1"/>
  <c r="K140" i="38"/>
  <c r="R140" i="38" s="1"/>
  <c r="E40" i="73"/>
  <c r="E610" i="38"/>
  <c r="V610" i="38" s="1"/>
  <c r="V598" i="38"/>
  <c r="E198" i="73"/>
  <c r="V102" i="38"/>
  <c r="E105" i="38"/>
  <c r="V105" i="38" s="1"/>
  <c r="E104" i="38"/>
  <c r="E47" i="73"/>
  <c r="U50" i="73"/>
  <c r="R53" i="73"/>
  <c r="U53" i="73" s="1"/>
  <c r="U310" i="73"/>
  <c r="R313" i="73"/>
  <c r="U313" i="73" s="1"/>
  <c r="G31" i="73"/>
  <c r="R31" i="73" s="1"/>
  <c r="U31" i="73" s="1"/>
  <c r="V31" i="73"/>
  <c r="E236" i="38"/>
  <c r="V236" i="38" s="1"/>
  <c r="V25" i="73"/>
  <c r="G25" i="73"/>
  <c r="R25" i="73" s="1"/>
  <c r="U25" i="73" s="1"/>
  <c r="E470" i="73"/>
  <c r="V237" i="73"/>
  <c r="G237" i="73"/>
  <c r="R237" i="73" s="1"/>
  <c r="U237" i="73" s="1"/>
  <c r="G481" i="73"/>
  <c r="R481" i="73" s="1"/>
  <c r="V481" i="73"/>
  <c r="E502" i="73"/>
  <c r="V188" i="73"/>
  <c r="G188" i="73"/>
  <c r="R188" i="73" s="1"/>
  <c r="V134" i="73"/>
  <c r="G134" i="73"/>
  <c r="R134" i="73" s="1"/>
  <c r="U134" i="73" s="1"/>
  <c r="K102" i="38"/>
  <c r="V32" i="73"/>
  <c r="G32" i="73"/>
  <c r="R32" i="73" s="1"/>
  <c r="U32" i="73" s="1"/>
  <c r="U258" i="73"/>
  <c r="R261" i="73"/>
  <c r="U261" i="73" s="1"/>
  <c r="K310" i="38"/>
  <c r="E31" i="38"/>
  <c r="E472" i="73"/>
  <c r="E186" i="38"/>
  <c r="V186" i="38" s="1"/>
  <c r="E255" i="73"/>
  <c r="V104" i="73"/>
  <c r="G104" i="73"/>
  <c r="R104" i="73" s="1"/>
  <c r="E107" i="73"/>
  <c r="K430" i="38"/>
  <c r="R23" i="38"/>
  <c r="V464" i="73"/>
  <c r="G464" i="73"/>
  <c r="R464" i="73" s="1"/>
  <c r="U464" i="73" s="1"/>
  <c r="E248" i="73"/>
  <c r="E256" i="73"/>
  <c r="V258" i="38"/>
  <c r="E260" i="38"/>
  <c r="E261" i="38"/>
  <c r="V261" i="38" s="1"/>
  <c r="V483" i="73"/>
  <c r="G483" i="73"/>
  <c r="R483" i="73" s="1"/>
  <c r="E185" i="38"/>
  <c r="V185" i="38" s="1"/>
  <c r="G131" i="73"/>
  <c r="R131" i="73" s="1"/>
  <c r="U131" i="73" s="1"/>
  <c r="V131" i="73"/>
  <c r="V85" i="73"/>
  <c r="G85" i="73"/>
  <c r="R85" i="73" s="1"/>
  <c r="U85" i="73" s="1"/>
  <c r="E292" i="38"/>
  <c r="V292" i="38" s="1"/>
  <c r="E42" i="73"/>
  <c r="E471" i="73"/>
  <c r="K89" i="38"/>
  <c r="E199" i="73"/>
  <c r="R544" i="38"/>
  <c r="R571" i="38" s="1"/>
  <c r="U571" i="38" s="1"/>
  <c r="K571" i="38"/>
  <c r="V182" i="73"/>
  <c r="G182" i="73"/>
  <c r="R182" i="73" s="1"/>
  <c r="E129" i="38"/>
  <c r="V129" i="38" s="1"/>
  <c r="E133" i="38"/>
  <c r="V133" i="38" s="1"/>
  <c r="E33" i="38"/>
  <c r="V29" i="73"/>
  <c r="G29" i="73"/>
  <c r="R29" i="73" s="1"/>
  <c r="U29" i="73" s="1"/>
  <c r="V30" i="73"/>
  <c r="G30" i="73"/>
  <c r="R30" i="73" s="1"/>
  <c r="U30" i="73" s="1"/>
  <c r="E130" i="38"/>
  <c r="V130" i="38" s="1"/>
  <c r="V154" i="38"/>
  <c r="E156" i="38"/>
  <c r="E157" i="38"/>
  <c r="V157" i="38" s="1"/>
  <c r="E249" i="73"/>
  <c r="E96" i="73"/>
  <c r="E204" i="73"/>
  <c r="E136" i="38"/>
  <c r="V136" i="38" s="1"/>
  <c r="E196" i="73"/>
  <c r="U206" i="73"/>
  <c r="R209" i="73"/>
  <c r="U209" i="73" s="1"/>
  <c r="E444" i="38"/>
  <c r="V444" i="38" s="1"/>
  <c r="V37" i="38"/>
  <c r="E476" i="73"/>
  <c r="V261" i="73"/>
  <c r="G261" i="73"/>
  <c r="E137" i="38"/>
  <c r="V137" i="38" s="1"/>
  <c r="E486" i="73"/>
  <c r="V208" i="73"/>
  <c r="G208" i="73"/>
  <c r="R208" i="73" s="1"/>
  <c r="E211" i="73"/>
  <c r="G287" i="73"/>
  <c r="R287" i="73" s="1"/>
  <c r="U287" i="73" s="1"/>
  <c r="V287" i="73"/>
  <c r="E445" i="38"/>
  <c r="V445" i="38" s="1"/>
  <c r="V38" i="38"/>
  <c r="G239" i="73"/>
  <c r="R239" i="73" s="1"/>
  <c r="V239" i="73"/>
  <c r="E41" i="73"/>
  <c r="V428" i="38"/>
  <c r="E525" i="38"/>
  <c r="E457" i="38"/>
  <c r="V462" i="73"/>
  <c r="G462" i="73"/>
  <c r="R462" i="73" s="1"/>
  <c r="U462" i="73" s="1"/>
  <c r="K206" i="38"/>
  <c r="E305" i="73"/>
  <c r="V288" i="73"/>
  <c r="G288" i="73"/>
  <c r="R288" i="73" s="1"/>
  <c r="E43" i="73"/>
  <c r="E25" i="38"/>
  <c r="V209" i="73"/>
  <c r="G209" i="73"/>
  <c r="E287" i="38"/>
  <c r="V287" i="38" s="1"/>
  <c r="E99" i="73"/>
  <c r="V429" i="38"/>
  <c r="E526" i="38"/>
  <c r="K38" i="38"/>
  <c r="E239" i="38"/>
  <c r="V239" i="38" s="1"/>
  <c r="K193" i="38"/>
  <c r="V26" i="73"/>
  <c r="G26" i="73"/>
  <c r="R26" i="73" s="1"/>
  <c r="U26" i="73" s="1"/>
  <c r="E237" i="38"/>
  <c r="V237" i="38" s="1"/>
  <c r="E95" i="73"/>
  <c r="V157" i="73"/>
  <c r="G157" i="73"/>
  <c r="E188" i="38"/>
  <c r="V188" i="38" s="1"/>
  <c r="E134" i="38"/>
  <c r="V134" i="38" s="1"/>
  <c r="E301" i="73"/>
  <c r="R543" i="38"/>
  <c r="R570" i="38" s="1"/>
  <c r="U570" i="38" s="1"/>
  <c r="K570" i="38"/>
  <c r="G183" i="73"/>
  <c r="R183" i="73" s="1"/>
  <c r="U183" i="73" s="1"/>
  <c r="V183" i="73"/>
  <c r="E32" i="38"/>
  <c r="E152" i="73"/>
  <c r="V52" i="73"/>
  <c r="G52" i="73"/>
  <c r="R52" i="73" s="1"/>
  <c r="E55" i="73"/>
  <c r="G187" i="73"/>
  <c r="R187" i="73" s="1"/>
  <c r="U187" i="73" s="1"/>
  <c r="V187" i="73"/>
  <c r="V312" i="73"/>
  <c r="G312" i="73"/>
  <c r="R312" i="73" s="1"/>
  <c r="E315" i="73"/>
  <c r="R462" i="38"/>
  <c r="U462" i="38" s="1"/>
  <c r="R461" i="38"/>
  <c r="U461" i="38" s="1"/>
  <c r="E251" i="73"/>
  <c r="E93" i="73"/>
  <c r="V50" i="38"/>
  <c r="E53" i="38"/>
  <c r="V53" i="38" s="1"/>
  <c r="E52" i="38"/>
  <c r="V290" i="73"/>
  <c r="G290" i="73"/>
  <c r="R290" i="73" s="1"/>
  <c r="U290" i="73" s="1"/>
  <c r="E288" i="38"/>
  <c r="V288" i="38" s="1"/>
  <c r="V28" i="73"/>
  <c r="G28" i="73"/>
  <c r="R28" i="73" s="1"/>
  <c r="U28" i="73" s="1"/>
  <c r="E94" i="73"/>
  <c r="E201" i="73"/>
  <c r="E147" i="73"/>
  <c r="E253" i="73"/>
  <c r="G291" i="73"/>
  <c r="R291" i="73" s="1"/>
  <c r="U291" i="73" s="1"/>
  <c r="V291" i="73"/>
  <c r="V240" i="73"/>
  <c r="G240" i="73"/>
  <c r="R240" i="73" s="1"/>
  <c r="U240" i="73" s="1"/>
  <c r="U102" i="73"/>
  <c r="R105" i="73"/>
  <c r="U105" i="73" s="1"/>
  <c r="G83" i="73"/>
  <c r="R83" i="73" s="1"/>
  <c r="U83" i="73" s="1"/>
  <c r="V83" i="73"/>
  <c r="V233" i="73"/>
  <c r="G233" i="73"/>
  <c r="R233" i="73" s="1"/>
  <c r="U233" i="73" s="1"/>
  <c r="V241" i="73"/>
  <c r="G241" i="73"/>
  <c r="R241" i="73" s="1"/>
  <c r="E200" i="73"/>
  <c r="E131" i="38"/>
  <c r="V131" i="38" s="1"/>
  <c r="E85" i="38"/>
  <c r="V85" i="38" s="1"/>
  <c r="E307" i="73"/>
  <c r="G27" i="73"/>
  <c r="R27" i="73" s="1"/>
  <c r="U27" i="73" s="1"/>
  <c r="V27" i="73"/>
  <c r="R126" i="38"/>
  <c r="U126" i="38" s="1"/>
  <c r="E182" i="38"/>
  <c r="V182" i="38" s="1"/>
  <c r="E250" i="73"/>
  <c r="E29" i="38"/>
  <c r="R178" i="38"/>
  <c r="U178" i="38" s="1"/>
  <c r="E485" i="73"/>
  <c r="E150" i="73"/>
  <c r="V82" i="73"/>
  <c r="G82" i="73"/>
  <c r="R82" i="73" s="1"/>
  <c r="V293" i="73"/>
  <c r="G293" i="73"/>
  <c r="R293" i="73" s="1"/>
  <c r="U293" i="73" s="1"/>
  <c r="E30" i="38"/>
  <c r="E92" i="73"/>
  <c r="K142" i="38"/>
  <c r="R142" i="38" s="1"/>
  <c r="V285" i="73"/>
  <c r="G285" i="73"/>
  <c r="R285" i="73" s="1"/>
  <c r="U285" i="73" s="1"/>
  <c r="V289" i="73"/>
  <c r="G289" i="73"/>
  <c r="R289" i="73" s="1"/>
  <c r="U289" i="73" s="1"/>
  <c r="E511" i="73"/>
  <c r="K154" i="38"/>
  <c r="K244" i="38"/>
  <c r="R244" i="38" s="1"/>
  <c r="K593" i="38"/>
  <c r="K591" i="38"/>
  <c r="K522" i="38"/>
  <c r="K592" i="38"/>
  <c r="K590" i="38"/>
  <c r="R520" i="38"/>
  <c r="V234" i="73"/>
  <c r="G234" i="73"/>
  <c r="R234" i="73" s="1"/>
  <c r="U234" i="73" s="1"/>
  <c r="V81" i="73"/>
  <c r="G81" i="73"/>
  <c r="R81" i="73" s="1"/>
  <c r="U81" i="73" s="1"/>
  <c r="K297" i="38"/>
  <c r="E26" i="38"/>
  <c r="V80" i="73"/>
  <c r="G80" i="73"/>
  <c r="R80" i="73" s="1"/>
  <c r="V156" i="73"/>
  <c r="G156" i="73"/>
  <c r="R156" i="73" s="1"/>
  <c r="E159" i="73"/>
  <c r="E203" i="73"/>
  <c r="K296" i="38"/>
  <c r="R296" i="38" s="1"/>
  <c r="V286" i="73"/>
  <c r="G286" i="73"/>
  <c r="R286" i="73" s="1"/>
  <c r="U286" i="73" s="1"/>
  <c r="E183" i="38"/>
  <c r="V183" i="38" s="1"/>
  <c r="V260" i="73"/>
  <c r="G260" i="73"/>
  <c r="R260" i="73" s="1"/>
  <c r="E263" i="73"/>
  <c r="K428" i="38"/>
  <c r="R21" i="38"/>
  <c r="V310" i="38"/>
  <c r="E312" i="38"/>
  <c r="E313" i="38"/>
  <c r="V313" i="38" s="1"/>
  <c r="V137" i="73"/>
  <c r="G137" i="73"/>
  <c r="R137" i="73" s="1"/>
  <c r="U137" i="73" s="1"/>
  <c r="V53" i="73"/>
  <c r="G53" i="73"/>
  <c r="E187" i="38"/>
  <c r="V187" i="38" s="1"/>
  <c r="V313" i="73"/>
  <c r="G313" i="73"/>
  <c r="E46" i="73"/>
  <c r="E475" i="73"/>
  <c r="V236" i="73"/>
  <c r="G236" i="73"/>
  <c r="R236" i="73" s="1"/>
  <c r="U236" i="73" s="1"/>
  <c r="V78" i="73"/>
  <c r="G78" i="73"/>
  <c r="R78" i="73" s="1"/>
  <c r="U78" i="73" s="1"/>
  <c r="R74" i="38"/>
  <c r="U74" i="38" s="1"/>
  <c r="K141" i="38"/>
  <c r="V206" i="38"/>
  <c r="E209" i="38"/>
  <c r="V209" i="38" s="1"/>
  <c r="E208" i="38"/>
  <c r="K298" i="38"/>
  <c r="R298" i="38" s="1"/>
  <c r="K50" i="38"/>
  <c r="E290" i="38"/>
  <c r="V290" i="38" s="1"/>
  <c r="E303" i="73"/>
  <c r="E28" i="38"/>
  <c r="G79" i="73"/>
  <c r="R79" i="73" s="1"/>
  <c r="U79" i="73" s="1"/>
  <c r="V79" i="73"/>
  <c r="V132" i="73"/>
  <c r="G132" i="73"/>
  <c r="R132" i="73" s="1"/>
  <c r="U132" i="73" s="1"/>
  <c r="V238" i="73"/>
  <c r="G238" i="73"/>
  <c r="R238" i="73" s="1"/>
  <c r="U238" i="73" s="1"/>
  <c r="E291" i="38"/>
  <c r="V291" i="38" s="1"/>
  <c r="E240" i="38"/>
  <c r="V240" i="38" s="1"/>
  <c r="E489" i="73"/>
  <c r="E443" i="38"/>
  <c r="V443" i="38" s="1"/>
  <c r="V36" i="38"/>
  <c r="K90" i="38"/>
  <c r="R90" i="38" s="1"/>
  <c r="E83" i="38"/>
  <c r="V83" i="38" s="1"/>
  <c r="E233" i="38"/>
  <c r="V233" i="38" s="1"/>
  <c r="E241" i="38"/>
  <c r="V241" i="38" s="1"/>
  <c r="K258" i="38"/>
  <c r="E27" i="38"/>
  <c r="V184" i="73"/>
  <c r="G184" i="73"/>
  <c r="R184" i="73" s="1"/>
  <c r="U184" i="73" s="1"/>
  <c r="E197" i="73"/>
  <c r="E144" i="73"/>
  <c r="E148" i="73"/>
  <c r="E48" i="73"/>
  <c r="E477" i="73"/>
  <c r="G235" i="73"/>
  <c r="R235" i="73" s="1"/>
  <c r="V235" i="73"/>
  <c r="R230" i="38"/>
  <c r="K429" i="38"/>
  <c r="K246" i="38"/>
  <c r="R246" i="38" s="1"/>
  <c r="G461" i="73"/>
  <c r="R461" i="73" s="1"/>
  <c r="U461" i="73" s="1"/>
  <c r="V461" i="73"/>
  <c r="E490" i="73"/>
  <c r="G135" i="73"/>
  <c r="R135" i="73" s="1"/>
  <c r="V135" i="73"/>
  <c r="E82" i="38"/>
  <c r="V82" i="38" s="1"/>
  <c r="E293" i="38"/>
  <c r="V293" i="38" s="1"/>
  <c r="V77" i="73"/>
  <c r="G77" i="73"/>
  <c r="R77" i="73" s="1"/>
  <c r="U77" i="73" s="1"/>
  <c r="E145" i="73"/>
  <c r="E285" i="38"/>
  <c r="V285" i="38" s="1"/>
  <c r="E289" i="38"/>
  <c r="V289" i="38" s="1"/>
  <c r="V482" i="73"/>
  <c r="G482" i="73"/>
  <c r="R482" i="73" s="1"/>
  <c r="K598" i="38"/>
  <c r="E234" i="38"/>
  <c r="V234" i="38" s="1"/>
  <c r="E81" i="38"/>
  <c r="V81" i="38" s="1"/>
  <c r="E487" i="73"/>
  <c r="V189" i="73"/>
  <c r="G189" i="73"/>
  <c r="R189" i="73" s="1"/>
  <c r="U189" i="73" s="1"/>
  <c r="E151" i="73"/>
  <c r="V181" i="73"/>
  <c r="G181" i="73"/>
  <c r="R181" i="73" s="1"/>
  <c r="U181" i="73" s="1"/>
  <c r="E469" i="73"/>
  <c r="E84" i="38"/>
  <c r="V84" i="38" s="1"/>
  <c r="E254" i="73"/>
  <c r="K37" i="38"/>
  <c r="K192" i="38"/>
  <c r="R192" i="38" s="1"/>
  <c r="E252" i="73"/>
  <c r="E80" i="38"/>
  <c r="V80" i="38" s="1"/>
  <c r="U154" i="73"/>
  <c r="R157" i="73"/>
  <c r="U157" i="73" s="1"/>
  <c r="V530" i="73"/>
  <c r="G530" i="73"/>
  <c r="R530" i="73" s="1"/>
  <c r="R533" i="73" s="1"/>
  <c r="U533" i="73" s="1"/>
  <c r="E532" i="73"/>
  <c r="E533" i="73"/>
  <c r="E510" i="73"/>
  <c r="E149" i="73"/>
  <c r="E286" i="38"/>
  <c r="V286" i="38" s="1"/>
  <c r="E202" i="73"/>
  <c r="E78" i="38"/>
  <c r="V78" i="38" s="1"/>
  <c r="K194" i="38"/>
  <c r="R194" i="38" s="1"/>
  <c r="E79" i="38"/>
  <c r="V79" i="38" s="1"/>
  <c r="V186" i="73"/>
  <c r="G186" i="73"/>
  <c r="R186" i="73" s="1"/>
  <c r="U186" i="73" s="1"/>
  <c r="E132" i="38"/>
  <c r="V132" i="38" s="1"/>
  <c r="E238" i="38"/>
  <c r="V238" i="38" s="1"/>
  <c r="E306" i="73"/>
  <c r="K245" i="38"/>
  <c r="G465" i="73"/>
  <c r="R465" i="73" s="1"/>
  <c r="U465" i="73" s="1"/>
  <c r="V465" i="73"/>
  <c r="K36" i="38"/>
  <c r="V105" i="73"/>
  <c r="G105" i="73"/>
  <c r="E98" i="73"/>
  <c r="E488" i="73"/>
  <c r="E512" i="73"/>
  <c r="V185" i="73"/>
  <c r="G185" i="73"/>
  <c r="R185" i="73" s="1"/>
  <c r="U185" i="73" s="1"/>
  <c r="E146" i="73"/>
  <c r="E100" i="73"/>
  <c r="V292" i="73"/>
  <c r="G292" i="73"/>
  <c r="R292" i="73" s="1"/>
  <c r="U292" i="73" s="1"/>
  <c r="R282" i="38"/>
  <c r="U282" i="38" s="1"/>
  <c r="E184" i="38"/>
  <c r="V184" i="38" s="1"/>
  <c r="V430" i="38"/>
  <c r="E527" i="38"/>
  <c r="V129" i="73"/>
  <c r="G129" i="73"/>
  <c r="R129" i="73" s="1"/>
  <c r="V133" i="73"/>
  <c r="G133" i="73"/>
  <c r="R133" i="73" s="1"/>
  <c r="V33" i="73"/>
  <c r="G33" i="73"/>
  <c r="R33" i="73" s="1"/>
  <c r="U33" i="73" s="1"/>
  <c r="E235" i="38"/>
  <c r="V235" i="38" s="1"/>
  <c r="E44" i="73"/>
  <c r="E473" i="73"/>
  <c r="R22" i="38"/>
  <c r="U22" i="38" s="1"/>
  <c r="V466" i="73"/>
  <c r="G466" i="73"/>
  <c r="R466" i="73" s="1"/>
  <c r="U466" i="73" s="1"/>
  <c r="K88" i="38"/>
  <c r="R88" i="38" s="1"/>
  <c r="E135" i="38"/>
  <c r="V135" i="38" s="1"/>
  <c r="E97" i="73"/>
  <c r="E308" i="73"/>
  <c r="E45" i="73"/>
  <c r="E474" i="73"/>
  <c r="E77" i="38"/>
  <c r="V77" i="38" s="1"/>
  <c r="V478" i="73"/>
  <c r="G478" i="73"/>
  <c r="R478" i="73" s="1"/>
  <c r="U478" i="73" s="1"/>
  <c r="V130" i="73"/>
  <c r="G130" i="73"/>
  <c r="R130" i="73" s="1"/>
  <c r="U130" i="73" s="1"/>
  <c r="E300" i="73"/>
  <c r="E304" i="73"/>
  <c r="R595" i="38"/>
  <c r="V463" i="73"/>
  <c r="G463" i="73"/>
  <c r="R463" i="73" s="1"/>
  <c r="U463" i="73" s="1"/>
  <c r="E189" i="38"/>
  <c r="V189" i="38" s="1"/>
  <c r="V136" i="73"/>
  <c r="G136" i="73"/>
  <c r="R136" i="73" s="1"/>
  <c r="U136" i="73" s="1"/>
  <c r="E181" i="38"/>
  <c r="V181" i="38" s="1"/>
  <c r="V97" i="73" l="1"/>
  <c r="G97" i="73"/>
  <c r="R97" i="73" s="1"/>
  <c r="E497" i="73"/>
  <c r="E98" i="38"/>
  <c r="V98" i="38" s="1"/>
  <c r="K443" i="38"/>
  <c r="R443" i="38" s="1"/>
  <c r="R36" i="38"/>
  <c r="K238" i="38"/>
  <c r="R238" i="38" s="1"/>
  <c r="V533" i="73"/>
  <c r="G533" i="73"/>
  <c r="R37" i="38"/>
  <c r="U37" i="38" s="1"/>
  <c r="E48" i="38"/>
  <c r="E148" i="38"/>
  <c r="V148" i="38" s="1"/>
  <c r="E144" i="38"/>
  <c r="V144" i="38" s="1"/>
  <c r="K83" i="38"/>
  <c r="E303" i="38"/>
  <c r="V303" i="38" s="1"/>
  <c r="K290" i="38"/>
  <c r="R290" i="38" s="1"/>
  <c r="E499" i="73"/>
  <c r="U260" i="73"/>
  <c r="R263" i="73"/>
  <c r="U263" i="73" s="1"/>
  <c r="V511" i="73"/>
  <c r="G511" i="73"/>
  <c r="K30" i="38"/>
  <c r="E307" i="38"/>
  <c r="V307" i="38" s="1"/>
  <c r="V201" i="73"/>
  <c r="G201" i="73"/>
  <c r="R201" i="73" s="1"/>
  <c r="U201" i="73" s="1"/>
  <c r="G251" i="73"/>
  <c r="R251" i="73" s="1"/>
  <c r="U251" i="73" s="1"/>
  <c r="V251" i="73"/>
  <c r="U52" i="73"/>
  <c r="R55" i="73"/>
  <c r="U55" i="73" s="1"/>
  <c r="E439" i="38"/>
  <c r="V32" i="38"/>
  <c r="K237" i="38"/>
  <c r="R237" i="38" s="1"/>
  <c r="V526" i="38"/>
  <c r="E546" i="38"/>
  <c r="E99" i="38"/>
  <c r="V99" i="38" s="1"/>
  <c r="E305" i="38"/>
  <c r="V305" i="38" s="1"/>
  <c r="V41" i="73"/>
  <c r="G41" i="73"/>
  <c r="R41" i="73" s="1"/>
  <c r="U41" i="73" s="1"/>
  <c r="V45" i="73"/>
  <c r="G45" i="73"/>
  <c r="R45" i="73" s="1"/>
  <c r="U45" i="73" s="1"/>
  <c r="E97" i="38"/>
  <c r="V97" i="38" s="1"/>
  <c r="G473" i="73"/>
  <c r="R473" i="73" s="1"/>
  <c r="U473" i="73" s="1"/>
  <c r="V473" i="73"/>
  <c r="V44" i="73"/>
  <c r="G44" i="73"/>
  <c r="R44" i="73" s="1"/>
  <c r="U44" i="73" s="1"/>
  <c r="V527" i="38"/>
  <c r="E547" i="38"/>
  <c r="K184" i="38"/>
  <c r="R184" i="38" s="1"/>
  <c r="R245" i="38"/>
  <c r="E202" i="38"/>
  <c r="V202" i="38" s="1"/>
  <c r="V510" i="73"/>
  <c r="G510" i="73"/>
  <c r="V532" i="73"/>
  <c r="G532" i="73"/>
  <c r="R532" i="73" s="1"/>
  <c r="R535" i="73" s="1"/>
  <c r="U535" i="73" s="1"/>
  <c r="E535" i="73"/>
  <c r="K80" i="38"/>
  <c r="R80" i="38" s="1"/>
  <c r="E252" i="38"/>
  <c r="V252" i="38" s="1"/>
  <c r="G469" i="73"/>
  <c r="R469" i="73" s="1"/>
  <c r="U469" i="73" s="1"/>
  <c r="V469" i="73"/>
  <c r="K82" i="38"/>
  <c r="R82" i="38" s="1"/>
  <c r="K526" i="38"/>
  <c r="R429" i="38"/>
  <c r="K260" i="38"/>
  <c r="K261" i="38"/>
  <c r="G489" i="73"/>
  <c r="R489" i="73" s="1"/>
  <c r="U489" i="73" s="1"/>
  <c r="V489" i="73"/>
  <c r="K291" i="38"/>
  <c r="K28" i="38"/>
  <c r="K53" i="38"/>
  <c r="K52" i="38"/>
  <c r="V208" i="38"/>
  <c r="E211" i="38"/>
  <c r="V211" i="38" s="1"/>
  <c r="R141" i="38"/>
  <c r="V475" i="73"/>
  <c r="G475" i="73"/>
  <c r="R475" i="73" s="1"/>
  <c r="U475" i="73" s="1"/>
  <c r="K187" i="38"/>
  <c r="K183" i="38"/>
  <c r="R183" i="38" s="1"/>
  <c r="U156" i="73"/>
  <c r="R159" i="73"/>
  <c r="U159" i="73" s="1"/>
  <c r="E433" i="38"/>
  <c r="V26" i="38"/>
  <c r="R297" i="38"/>
  <c r="U297" i="38" s="1"/>
  <c r="R154" i="38"/>
  <c r="E92" i="38"/>
  <c r="V92" i="38" s="1"/>
  <c r="V150" i="73"/>
  <c r="G150" i="73"/>
  <c r="R150" i="73" s="1"/>
  <c r="E436" i="38"/>
  <c r="V29" i="38"/>
  <c r="V250" i="73"/>
  <c r="G250" i="73"/>
  <c r="R250" i="73" s="1"/>
  <c r="U250" i="73" s="1"/>
  <c r="V200" i="73"/>
  <c r="G200" i="73"/>
  <c r="R200" i="73" s="1"/>
  <c r="U200" i="73" s="1"/>
  <c r="V253" i="73"/>
  <c r="G253" i="73"/>
  <c r="R253" i="73" s="1"/>
  <c r="U253" i="73" s="1"/>
  <c r="G147" i="73"/>
  <c r="R147" i="73" s="1"/>
  <c r="U147" i="73" s="1"/>
  <c r="V147" i="73"/>
  <c r="E201" i="38"/>
  <c r="V201" i="38" s="1"/>
  <c r="E94" i="38"/>
  <c r="V94" i="38" s="1"/>
  <c r="V93" i="73"/>
  <c r="G93" i="73"/>
  <c r="R93" i="73" s="1"/>
  <c r="U93" i="73" s="1"/>
  <c r="E251" i="38"/>
  <c r="V251" i="38" s="1"/>
  <c r="K32" i="38"/>
  <c r="V301" i="73"/>
  <c r="G301" i="73"/>
  <c r="R301" i="73" s="1"/>
  <c r="U301" i="73" s="1"/>
  <c r="K134" i="38"/>
  <c r="R134" i="38" s="1"/>
  <c r="K188" i="38"/>
  <c r="R188" i="38" s="1"/>
  <c r="K239" i="38"/>
  <c r="G43" i="73"/>
  <c r="R43" i="73" s="1"/>
  <c r="U43" i="73" s="1"/>
  <c r="V43" i="73"/>
  <c r="V525" i="38"/>
  <c r="E599" i="38"/>
  <c r="E545" i="38"/>
  <c r="E542" i="38"/>
  <c r="V542" i="38" s="1"/>
  <c r="E41" i="38"/>
  <c r="V96" i="73"/>
  <c r="G96" i="73"/>
  <c r="R96" i="73" s="1"/>
  <c r="U96" i="73" s="1"/>
  <c r="V249" i="73"/>
  <c r="G249" i="73"/>
  <c r="R249" i="73" s="1"/>
  <c r="U249" i="73" s="1"/>
  <c r="V156" i="38"/>
  <c r="E159" i="38"/>
  <c r="V159" i="38" s="1"/>
  <c r="K33" i="38"/>
  <c r="G199" i="73"/>
  <c r="R199" i="73" s="1"/>
  <c r="U199" i="73" s="1"/>
  <c r="V199" i="73"/>
  <c r="V471" i="73"/>
  <c r="G471" i="73"/>
  <c r="R471" i="73" s="1"/>
  <c r="U471" i="73" s="1"/>
  <c r="V42" i="73"/>
  <c r="G42" i="73"/>
  <c r="R42" i="73" s="1"/>
  <c r="U42" i="73" s="1"/>
  <c r="K185" i="38"/>
  <c r="R185" i="38" s="1"/>
  <c r="V260" i="38"/>
  <c r="E263" i="38"/>
  <c r="V263" i="38" s="1"/>
  <c r="G107" i="73"/>
  <c r="V107" i="73"/>
  <c r="G255" i="73"/>
  <c r="R255" i="73" s="1"/>
  <c r="U255" i="73" s="1"/>
  <c r="V255" i="73"/>
  <c r="K186" i="38"/>
  <c r="R186" i="38" s="1"/>
  <c r="K312" i="38"/>
  <c r="K313" i="38"/>
  <c r="V470" i="73"/>
  <c r="G470" i="73"/>
  <c r="R470" i="73" s="1"/>
  <c r="U470" i="73" s="1"/>
  <c r="V104" i="38"/>
  <c r="E107" i="38"/>
  <c r="V107" i="38" s="1"/>
  <c r="E198" i="38"/>
  <c r="V198" i="38" s="1"/>
  <c r="V302" i="73"/>
  <c r="G302" i="73"/>
  <c r="R302" i="73" s="1"/>
  <c r="U302" i="73" s="1"/>
  <c r="E146" i="38"/>
  <c r="V146" i="38" s="1"/>
  <c r="V488" i="73"/>
  <c r="G488" i="73"/>
  <c r="R488" i="73" s="1"/>
  <c r="U488" i="73" s="1"/>
  <c r="E149" i="38"/>
  <c r="V149" i="38" s="1"/>
  <c r="K525" i="38"/>
  <c r="R428" i="38"/>
  <c r="K457" i="38"/>
  <c r="G203" i="73"/>
  <c r="R203" i="73" s="1"/>
  <c r="V203" i="73"/>
  <c r="K26" i="38"/>
  <c r="R593" i="38"/>
  <c r="U593" i="38" s="1"/>
  <c r="R591" i="38"/>
  <c r="U591" i="38" s="1"/>
  <c r="R522" i="38"/>
  <c r="R594" i="38"/>
  <c r="U594" i="38" s="1"/>
  <c r="R592" i="38"/>
  <c r="U592" i="38" s="1"/>
  <c r="R590" i="38"/>
  <c r="U590" i="38" s="1"/>
  <c r="E150" i="38"/>
  <c r="V150" i="38" s="1"/>
  <c r="K29" i="38"/>
  <c r="E250" i="38"/>
  <c r="V250" i="38" s="1"/>
  <c r="K182" i="38"/>
  <c r="R182" i="38" s="1"/>
  <c r="E200" i="38"/>
  <c r="V200" i="38" s="1"/>
  <c r="E253" i="38"/>
  <c r="V253" i="38" s="1"/>
  <c r="E147" i="38"/>
  <c r="V147" i="38" s="1"/>
  <c r="V52" i="38"/>
  <c r="E55" i="38"/>
  <c r="V55" i="38" s="1"/>
  <c r="E93" i="38"/>
  <c r="V93" i="38" s="1"/>
  <c r="G315" i="73"/>
  <c r="V315" i="73"/>
  <c r="E301" i="38"/>
  <c r="V301" i="38" s="1"/>
  <c r="R193" i="38"/>
  <c r="U193" i="38" s="1"/>
  <c r="K445" i="38"/>
  <c r="R445" i="38" s="1"/>
  <c r="R38" i="38"/>
  <c r="E432" i="38"/>
  <c r="V25" i="38"/>
  <c r="E43" i="38"/>
  <c r="K209" i="38"/>
  <c r="K208" i="38"/>
  <c r="V204" i="73"/>
  <c r="G204" i="73"/>
  <c r="R204" i="73" s="1"/>
  <c r="U204" i="73" s="1"/>
  <c r="E96" i="38"/>
  <c r="V96" i="38" s="1"/>
  <c r="E249" i="38"/>
  <c r="V249" i="38" s="1"/>
  <c r="E199" i="38"/>
  <c r="V199" i="38" s="1"/>
  <c r="E42" i="38"/>
  <c r="K292" i="38"/>
  <c r="R292" i="38" s="1"/>
  <c r="U483" i="73"/>
  <c r="R512" i="73"/>
  <c r="U512" i="73" s="1"/>
  <c r="V256" i="73"/>
  <c r="G256" i="73"/>
  <c r="R256" i="73" s="1"/>
  <c r="V248" i="73"/>
  <c r="G248" i="73"/>
  <c r="R248" i="73" s="1"/>
  <c r="U248" i="73" s="1"/>
  <c r="U104" i="73"/>
  <c r="R107" i="73"/>
  <c r="U107" i="73" s="1"/>
  <c r="E255" i="38"/>
  <c r="V255" i="38" s="1"/>
  <c r="E496" i="73"/>
  <c r="E438" i="38"/>
  <c r="V31" i="38"/>
  <c r="R310" i="38"/>
  <c r="V502" i="73"/>
  <c r="E523" i="73"/>
  <c r="G502" i="73"/>
  <c r="R502" i="73" s="1"/>
  <c r="E507" i="73"/>
  <c r="K236" i="38"/>
  <c r="R236" i="38" s="1"/>
  <c r="G47" i="73"/>
  <c r="R47" i="73" s="1"/>
  <c r="U47" i="73" s="1"/>
  <c r="V47" i="73"/>
  <c r="V40" i="73"/>
  <c r="G40" i="73"/>
  <c r="R40" i="73" s="1"/>
  <c r="U40" i="73" s="1"/>
  <c r="E302" i="38"/>
  <c r="V302" i="38" s="1"/>
  <c r="R598" i="38"/>
  <c r="E304" i="38"/>
  <c r="V304" i="38" s="1"/>
  <c r="E498" i="73"/>
  <c r="V512" i="73"/>
  <c r="G512" i="73"/>
  <c r="V202" i="73"/>
  <c r="G202" i="73"/>
  <c r="R202" i="73" s="1"/>
  <c r="U202" i="73" s="1"/>
  <c r="V252" i="73"/>
  <c r="G252" i="73"/>
  <c r="R252" i="73" s="1"/>
  <c r="U252" i="73" s="1"/>
  <c r="E493" i="73"/>
  <c r="E151" i="38"/>
  <c r="V151" i="38" s="1"/>
  <c r="E435" i="38"/>
  <c r="V28" i="38"/>
  <c r="G159" i="73"/>
  <c r="V159" i="73"/>
  <c r="K157" i="38"/>
  <c r="K156" i="38"/>
  <c r="V92" i="73"/>
  <c r="G92" i="73"/>
  <c r="R92" i="73" s="1"/>
  <c r="U92" i="73" s="1"/>
  <c r="K85" i="38"/>
  <c r="R85" i="38" s="1"/>
  <c r="V94" i="73"/>
  <c r="G94" i="73"/>
  <c r="R94" i="73" s="1"/>
  <c r="U94" i="73" s="1"/>
  <c r="E152" i="38"/>
  <c r="V152" i="38" s="1"/>
  <c r="E95" i="38"/>
  <c r="V95" i="38" s="1"/>
  <c r="V457" i="38"/>
  <c r="E460" i="38"/>
  <c r="V460" i="38" s="1"/>
  <c r="E459" i="38"/>
  <c r="U208" i="73"/>
  <c r="R211" i="73"/>
  <c r="U211" i="73" s="1"/>
  <c r="V476" i="73"/>
  <c r="G476" i="73"/>
  <c r="R476" i="73" s="1"/>
  <c r="U476" i="73" s="1"/>
  <c r="V474" i="73"/>
  <c r="G474" i="73"/>
  <c r="R474" i="73" s="1"/>
  <c r="U474" i="73" s="1"/>
  <c r="E308" i="38"/>
  <c r="V308" i="38" s="1"/>
  <c r="K135" i="38"/>
  <c r="K181" i="38"/>
  <c r="K77" i="38"/>
  <c r="E45" i="38"/>
  <c r="E44" i="38"/>
  <c r="K235" i="38"/>
  <c r="R235" i="38" s="1"/>
  <c r="V306" i="73"/>
  <c r="G306" i="73"/>
  <c r="R306" i="73" s="1"/>
  <c r="U306" i="73" s="1"/>
  <c r="K132" i="38"/>
  <c r="R132" i="38" s="1"/>
  <c r="K78" i="38"/>
  <c r="R78" i="38" s="1"/>
  <c r="K286" i="38"/>
  <c r="R286" i="38" s="1"/>
  <c r="V254" i="73"/>
  <c r="G254" i="73"/>
  <c r="R254" i="73" s="1"/>
  <c r="K84" i="38"/>
  <c r="R84" i="38" s="1"/>
  <c r="V487" i="73"/>
  <c r="G487" i="73"/>
  <c r="R487" i="73" s="1"/>
  <c r="K81" i="38"/>
  <c r="R81" i="38" s="1"/>
  <c r="K234" i="38"/>
  <c r="R234" i="38" s="1"/>
  <c r="K285" i="38"/>
  <c r="V490" i="73"/>
  <c r="G490" i="73"/>
  <c r="R490" i="73" s="1"/>
  <c r="E501" i="73"/>
  <c r="V197" i="73"/>
  <c r="G197" i="73"/>
  <c r="R197" i="73" s="1"/>
  <c r="U197" i="73" s="1"/>
  <c r="E434" i="38"/>
  <c r="V27" i="38"/>
  <c r="R258" i="38"/>
  <c r="K233" i="38"/>
  <c r="K240" i="38"/>
  <c r="R240" i="38" s="1"/>
  <c r="R50" i="38"/>
  <c r="V46" i="73"/>
  <c r="G46" i="73"/>
  <c r="R46" i="73" s="1"/>
  <c r="U46" i="73" s="1"/>
  <c r="K189" i="38"/>
  <c r="R189" i="38" s="1"/>
  <c r="V304" i="73"/>
  <c r="G304" i="73"/>
  <c r="R304" i="73" s="1"/>
  <c r="U304" i="73" s="1"/>
  <c r="V300" i="73"/>
  <c r="G300" i="73"/>
  <c r="R300" i="73" s="1"/>
  <c r="U300" i="73" s="1"/>
  <c r="V100" i="73"/>
  <c r="G100" i="73"/>
  <c r="R100" i="73" s="1"/>
  <c r="U100" i="73" s="1"/>
  <c r="V146" i="73"/>
  <c r="G146" i="73"/>
  <c r="R146" i="73" s="1"/>
  <c r="U146" i="73" s="1"/>
  <c r="V98" i="73"/>
  <c r="G98" i="73"/>
  <c r="R98" i="73" s="1"/>
  <c r="U98" i="73" s="1"/>
  <c r="E306" i="38"/>
  <c r="V306" i="38" s="1"/>
  <c r="K79" i="38"/>
  <c r="R79" i="38" s="1"/>
  <c r="V149" i="73"/>
  <c r="G149" i="73"/>
  <c r="R149" i="73" s="1"/>
  <c r="U149" i="73" s="1"/>
  <c r="K444" i="38"/>
  <c r="R444" i="38" s="1"/>
  <c r="E254" i="38"/>
  <c r="V254" i="38" s="1"/>
  <c r="G151" i="73"/>
  <c r="R151" i="73" s="1"/>
  <c r="U151" i="73" s="1"/>
  <c r="V151" i="73"/>
  <c r="K610" i="38"/>
  <c r="U482" i="73"/>
  <c r="R511" i="73"/>
  <c r="U511" i="73" s="1"/>
  <c r="K289" i="38"/>
  <c r="R289" i="38" s="1"/>
  <c r="V145" i="73"/>
  <c r="G145" i="73"/>
  <c r="R145" i="73" s="1"/>
  <c r="U145" i="73" s="1"/>
  <c r="K293" i="38"/>
  <c r="R293" i="38" s="1"/>
  <c r="G477" i="73"/>
  <c r="R477" i="73" s="1"/>
  <c r="U477" i="73" s="1"/>
  <c r="V477" i="73"/>
  <c r="V48" i="73"/>
  <c r="G48" i="73"/>
  <c r="R48" i="73" s="1"/>
  <c r="U48" i="73" s="1"/>
  <c r="V148" i="73"/>
  <c r="G148" i="73"/>
  <c r="R148" i="73" s="1"/>
  <c r="V144" i="73"/>
  <c r="G144" i="73"/>
  <c r="R144" i="73" s="1"/>
  <c r="U144" i="73" s="1"/>
  <c r="E197" i="38"/>
  <c r="V197" i="38" s="1"/>
  <c r="K27" i="38"/>
  <c r="K241" i="38"/>
  <c r="R241" i="38" s="1"/>
  <c r="G303" i="73"/>
  <c r="R303" i="73" s="1"/>
  <c r="U303" i="73" s="1"/>
  <c r="V303" i="73"/>
  <c r="E46" i="38"/>
  <c r="V312" i="38"/>
  <c r="E315" i="38"/>
  <c r="V315" i="38" s="1"/>
  <c r="G263" i="73"/>
  <c r="V263" i="73"/>
  <c r="E203" i="38"/>
  <c r="V203" i="38" s="1"/>
  <c r="E437" i="38"/>
  <c r="V30" i="38"/>
  <c r="G485" i="73"/>
  <c r="R485" i="73" s="1"/>
  <c r="U485" i="73" s="1"/>
  <c r="V485" i="73"/>
  <c r="G307" i="73"/>
  <c r="R307" i="73" s="1"/>
  <c r="U307" i="73" s="1"/>
  <c r="V307" i="73"/>
  <c r="K131" i="38"/>
  <c r="R131" i="38" s="1"/>
  <c r="K288" i="38"/>
  <c r="R288" i="38" s="1"/>
  <c r="U312" i="73"/>
  <c r="R315" i="73"/>
  <c r="U315" i="73" s="1"/>
  <c r="G55" i="73"/>
  <c r="V55" i="73"/>
  <c r="V152" i="73"/>
  <c r="G152" i="73"/>
  <c r="R152" i="73" s="1"/>
  <c r="U152" i="73" s="1"/>
  <c r="G95" i="73"/>
  <c r="R95" i="73" s="1"/>
  <c r="V95" i="73"/>
  <c r="G99" i="73"/>
  <c r="R99" i="73" s="1"/>
  <c r="U99" i="73" s="1"/>
  <c r="V99" i="73"/>
  <c r="K287" i="38"/>
  <c r="R287" i="38" s="1"/>
  <c r="K25" i="38"/>
  <c r="V305" i="73"/>
  <c r="G305" i="73"/>
  <c r="R305" i="73" s="1"/>
  <c r="U305" i="73" s="1"/>
  <c r="R206" i="38"/>
  <c r="G211" i="73"/>
  <c r="V211" i="73"/>
  <c r="V486" i="73"/>
  <c r="G486" i="73"/>
  <c r="R486" i="73" s="1"/>
  <c r="U486" i="73" s="1"/>
  <c r="K137" i="38"/>
  <c r="R137" i="38" s="1"/>
  <c r="E500" i="73"/>
  <c r="V196" i="73"/>
  <c r="G196" i="73"/>
  <c r="R196" i="73" s="1"/>
  <c r="U196" i="73" s="1"/>
  <c r="E204" i="38"/>
  <c r="V204" i="38" s="1"/>
  <c r="K130" i="38"/>
  <c r="R130" i="38" s="1"/>
  <c r="K129" i="38"/>
  <c r="R89" i="38"/>
  <c r="U89" i="38" s="1"/>
  <c r="E256" i="38"/>
  <c r="V256" i="38" s="1"/>
  <c r="E248" i="38"/>
  <c r="V248" i="38" s="1"/>
  <c r="V472" i="73"/>
  <c r="G472" i="73"/>
  <c r="R472" i="73" s="1"/>
  <c r="U472" i="73" s="1"/>
  <c r="K31" i="38"/>
  <c r="K104" i="38"/>
  <c r="K105" i="38"/>
  <c r="E47" i="38"/>
  <c r="E40" i="38"/>
  <c r="E300" i="38"/>
  <c r="V300" i="38" s="1"/>
  <c r="V308" i="73"/>
  <c r="G308" i="73"/>
  <c r="R308" i="73" s="1"/>
  <c r="U308" i="73" s="1"/>
  <c r="E100" i="38"/>
  <c r="V100" i="38" s="1"/>
  <c r="E145" i="38"/>
  <c r="V145" i="38" s="1"/>
  <c r="E196" i="38"/>
  <c r="V196" i="38" s="1"/>
  <c r="K136" i="38"/>
  <c r="R136" i="38" s="1"/>
  <c r="E440" i="38"/>
  <c r="V33" i="38"/>
  <c r="K133" i="38"/>
  <c r="R133" i="38" s="1"/>
  <c r="E495" i="73"/>
  <c r="K527" i="38"/>
  <c r="R430" i="38"/>
  <c r="R102" i="38"/>
  <c r="U481" i="73"/>
  <c r="R510" i="73"/>
  <c r="U510" i="73" s="1"/>
  <c r="E494" i="73"/>
  <c r="V198" i="73"/>
  <c r="G198" i="73"/>
  <c r="R198" i="73" s="1"/>
  <c r="U198" i="73" s="1"/>
  <c r="K432" i="38" l="1"/>
  <c r="K531" i="38" s="1"/>
  <c r="K438" i="38"/>
  <c r="K538" i="38" s="1"/>
  <c r="V494" i="73"/>
  <c r="G494" i="73"/>
  <c r="R494" i="73" s="1"/>
  <c r="E521" i="73"/>
  <c r="U206" i="38"/>
  <c r="R209" i="38"/>
  <c r="U209" i="38" s="1"/>
  <c r="V437" i="38"/>
  <c r="E536" i="38"/>
  <c r="E453" i="38"/>
  <c r="V453" i="38" s="1"/>
  <c r="V46" i="38"/>
  <c r="V434" i="38"/>
  <c r="E533" i="38"/>
  <c r="G501" i="73"/>
  <c r="R501" i="73" s="1"/>
  <c r="V501" i="73"/>
  <c r="K44" i="38"/>
  <c r="R77" i="38"/>
  <c r="U77" i="38" s="1"/>
  <c r="R135" i="38"/>
  <c r="U135" i="38" s="1"/>
  <c r="K95" i="38"/>
  <c r="R95" i="38" s="1"/>
  <c r="K151" i="38"/>
  <c r="R151" i="38" s="1"/>
  <c r="R610" i="38"/>
  <c r="U610" i="38" s="1"/>
  <c r="K302" i="38"/>
  <c r="R302" i="38" s="1"/>
  <c r="G523" i="73"/>
  <c r="V523" i="73"/>
  <c r="K255" i="38"/>
  <c r="R255" i="38" s="1"/>
  <c r="K42" i="38"/>
  <c r="K96" i="38"/>
  <c r="R96" i="38" s="1"/>
  <c r="K301" i="38"/>
  <c r="R301" i="38" s="1"/>
  <c r="K93" i="38"/>
  <c r="R93" i="38" s="1"/>
  <c r="K250" i="38"/>
  <c r="R250" i="38" s="1"/>
  <c r="K433" i="38"/>
  <c r="R26" i="38"/>
  <c r="R457" i="38"/>
  <c r="R460" i="38" s="1"/>
  <c r="U460" i="38" s="1"/>
  <c r="K460" i="38"/>
  <c r="K459" i="38"/>
  <c r="K462" i="38" s="1"/>
  <c r="K149" i="38"/>
  <c r="R149" i="38" s="1"/>
  <c r="K439" i="38"/>
  <c r="R32" i="38"/>
  <c r="K251" i="38"/>
  <c r="R251" i="38" s="1"/>
  <c r="V433" i="38"/>
  <c r="E532" i="38"/>
  <c r="K252" i="38"/>
  <c r="R252" i="38" s="1"/>
  <c r="V547" i="38"/>
  <c r="E574" i="38"/>
  <c r="V574" i="38" s="1"/>
  <c r="K99" i="38"/>
  <c r="R99" i="38" s="1"/>
  <c r="K307" i="38"/>
  <c r="R307" i="38" s="1"/>
  <c r="K437" i="38"/>
  <c r="R30" i="38"/>
  <c r="K144" i="38"/>
  <c r="V440" i="38"/>
  <c r="E540" i="38"/>
  <c r="K100" i="38"/>
  <c r="R100" i="38" s="1"/>
  <c r="U102" i="38"/>
  <c r="R105" i="38"/>
  <c r="U105" i="38" s="1"/>
  <c r="R527" i="38"/>
  <c r="K547" i="38"/>
  <c r="K145" i="38"/>
  <c r="R145" i="38" s="1"/>
  <c r="E447" i="38"/>
  <c r="V447" i="38" s="1"/>
  <c r="V40" i="38"/>
  <c r="E516" i="73"/>
  <c r="K300" i="38"/>
  <c r="K40" i="38"/>
  <c r="R432" i="38"/>
  <c r="E515" i="73"/>
  <c r="V495" i="73"/>
  <c r="G495" i="73"/>
  <c r="R495" i="73" s="1"/>
  <c r="K196" i="38"/>
  <c r="E454" i="38"/>
  <c r="V454" i="38" s="1"/>
  <c r="V47" i="38"/>
  <c r="R104" i="38"/>
  <c r="R107" i="38" s="1"/>
  <c r="U107" i="38" s="1"/>
  <c r="K107" i="38"/>
  <c r="R31" i="38"/>
  <c r="U31" i="38" s="1"/>
  <c r="K204" i="38"/>
  <c r="R204" i="38" s="1"/>
  <c r="V500" i="73"/>
  <c r="G500" i="73"/>
  <c r="R500" i="73" s="1"/>
  <c r="R25" i="38"/>
  <c r="U25" i="38" s="1"/>
  <c r="K46" i="38"/>
  <c r="K254" i="38"/>
  <c r="U258" i="38"/>
  <c r="R261" i="38"/>
  <c r="U261" i="38" s="1"/>
  <c r="E452" i="38"/>
  <c r="V452" i="38" s="1"/>
  <c r="V45" i="38"/>
  <c r="E519" i="73"/>
  <c r="V438" i="38"/>
  <c r="E538" i="38"/>
  <c r="K200" i="38"/>
  <c r="R200" i="38" s="1"/>
  <c r="K436" i="38"/>
  <c r="R29" i="38"/>
  <c r="K146" i="38"/>
  <c r="R146" i="38" s="1"/>
  <c r="E448" i="38"/>
  <c r="V448" i="38" s="1"/>
  <c r="V41" i="38"/>
  <c r="V545" i="38"/>
  <c r="E572" i="38"/>
  <c r="V572" i="38" s="1"/>
  <c r="E562" i="38"/>
  <c r="V436" i="38"/>
  <c r="E535" i="38"/>
  <c r="K92" i="38"/>
  <c r="R52" i="38"/>
  <c r="R55" i="38" s="1"/>
  <c r="U55" i="38" s="1"/>
  <c r="K55" i="38"/>
  <c r="R526" i="38"/>
  <c r="K546" i="38"/>
  <c r="R83" i="38"/>
  <c r="U83" i="38" s="1"/>
  <c r="E455" i="38"/>
  <c r="V455" i="38" s="1"/>
  <c r="V48" i="38"/>
  <c r="K98" i="38"/>
  <c r="K47" i="38"/>
  <c r="K256" i="38"/>
  <c r="R256" i="38" s="1"/>
  <c r="R129" i="38"/>
  <c r="U129" i="38" s="1"/>
  <c r="K306" i="38"/>
  <c r="U50" i="38"/>
  <c r="R53" i="38"/>
  <c r="U53" i="38" s="1"/>
  <c r="R233" i="38"/>
  <c r="U233" i="38" s="1"/>
  <c r="R285" i="38"/>
  <c r="U285" i="38" s="1"/>
  <c r="K45" i="38"/>
  <c r="R181" i="38"/>
  <c r="U181" i="38" s="1"/>
  <c r="V459" i="38"/>
  <c r="E462" i="38"/>
  <c r="V462" i="38" s="1"/>
  <c r="K152" i="38"/>
  <c r="R152" i="38" s="1"/>
  <c r="R156" i="38"/>
  <c r="R159" i="38" s="1"/>
  <c r="U159" i="38" s="1"/>
  <c r="K159" i="38"/>
  <c r="E514" i="73"/>
  <c r="V498" i="73"/>
  <c r="G498" i="73"/>
  <c r="R498" i="73" s="1"/>
  <c r="V507" i="73"/>
  <c r="G507" i="73"/>
  <c r="R507" i="73" s="1"/>
  <c r="R528" i="73" s="1"/>
  <c r="U528" i="73" s="1"/>
  <c r="E528" i="73"/>
  <c r="U310" i="38"/>
  <c r="R313" i="38"/>
  <c r="U313" i="38" s="1"/>
  <c r="V496" i="73"/>
  <c r="G496" i="73"/>
  <c r="R496" i="73" s="1"/>
  <c r="U496" i="73" s="1"/>
  <c r="K249" i="38"/>
  <c r="R249" i="38" s="1"/>
  <c r="R208" i="38"/>
  <c r="R211" i="38" s="1"/>
  <c r="U211" i="38" s="1"/>
  <c r="K211" i="38"/>
  <c r="E450" i="38"/>
  <c r="V450" i="38" s="1"/>
  <c r="V43" i="38"/>
  <c r="V432" i="38"/>
  <c r="E531" i="38"/>
  <c r="K147" i="38"/>
  <c r="R147" i="38" s="1"/>
  <c r="K253" i="38"/>
  <c r="R253" i="38" s="1"/>
  <c r="K599" i="38"/>
  <c r="R525" i="38"/>
  <c r="K545" i="38"/>
  <c r="K542" i="38"/>
  <c r="R542" i="38" s="1"/>
  <c r="K198" i="38"/>
  <c r="R198" i="38" s="1"/>
  <c r="K440" i="38"/>
  <c r="R33" i="38"/>
  <c r="K41" i="38"/>
  <c r="E602" i="38"/>
  <c r="V602" i="38" s="1"/>
  <c r="V599" i="38"/>
  <c r="E603" i="38"/>
  <c r="K94" i="38"/>
  <c r="R94" i="38" s="1"/>
  <c r="K201" i="38"/>
  <c r="R201" i="38" s="1"/>
  <c r="R187" i="38"/>
  <c r="U187" i="38" s="1"/>
  <c r="R291" i="38"/>
  <c r="U291" i="38" s="1"/>
  <c r="R260" i="38"/>
  <c r="R263" i="38" s="1"/>
  <c r="U263" i="38" s="1"/>
  <c r="K263" i="38"/>
  <c r="K202" i="38"/>
  <c r="K305" i="38"/>
  <c r="R305" i="38" s="1"/>
  <c r="V546" i="38"/>
  <c r="E573" i="38"/>
  <c r="V573" i="38" s="1"/>
  <c r="E520" i="73"/>
  <c r="K48" i="38"/>
  <c r="E518" i="73"/>
  <c r="K248" i="38"/>
  <c r="K203" i="38"/>
  <c r="R203" i="38" s="1"/>
  <c r="K434" i="38"/>
  <c r="R27" i="38"/>
  <c r="K197" i="38"/>
  <c r="R197" i="38" s="1"/>
  <c r="E522" i="73"/>
  <c r="E451" i="38"/>
  <c r="V451" i="38" s="1"/>
  <c r="V44" i="38"/>
  <c r="K308" i="38"/>
  <c r="R308" i="38" s="1"/>
  <c r="V435" i="38"/>
  <c r="E534" i="38"/>
  <c r="G493" i="73"/>
  <c r="R493" i="73" s="1"/>
  <c r="V493" i="73"/>
  <c r="K304" i="38"/>
  <c r="R304" i="38" s="1"/>
  <c r="U502" i="73"/>
  <c r="R523" i="73"/>
  <c r="U523" i="73" s="1"/>
  <c r="E449" i="38"/>
  <c r="V449" i="38" s="1"/>
  <c r="V42" i="38"/>
  <c r="K199" i="38"/>
  <c r="R199" i="38" s="1"/>
  <c r="K43" i="38"/>
  <c r="K150" i="38"/>
  <c r="R312" i="38"/>
  <c r="R315" i="38" s="1"/>
  <c r="U315" i="38" s="1"/>
  <c r="K315" i="38"/>
  <c r="R239" i="38"/>
  <c r="U239" i="38" s="1"/>
  <c r="U154" i="38"/>
  <c r="R157" i="38"/>
  <c r="U157" i="38" s="1"/>
  <c r="K435" i="38"/>
  <c r="R28" i="38"/>
  <c r="G535" i="73"/>
  <c r="V535" i="73"/>
  <c r="K97" i="38"/>
  <c r="R97" i="38" s="1"/>
  <c r="E539" i="38"/>
  <c r="V439" i="38"/>
  <c r="V499" i="73"/>
  <c r="G499" i="73"/>
  <c r="R499" i="73" s="1"/>
  <c r="R520" i="73" s="1"/>
  <c r="U520" i="73" s="1"/>
  <c r="K303" i="38"/>
  <c r="R303" i="38" s="1"/>
  <c r="K148" i="38"/>
  <c r="R148" i="38" s="1"/>
  <c r="G497" i="73"/>
  <c r="R497" i="73" s="1"/>
  <c r="V497" i="73"/>
  <c r="R438" i="38" l="1"/>
  <c r="K540" i="38"/>
  <c r="R440" i="38"/>
  <c r="R545" i="38"/>
  <c r="R572" i="38" s="1"/>
  <c r="U572" i="38" s="1"/>
  <c r="K572" i="38"/>
  <c r="K562" i="38"/>
  <c r="V535" i="38"/>
  <c r="E555" i="38"/>
  <c r="V538" i="38"/>
  <c r="E558" i="38"/>
  <c r="G519" i="73"/>
  <c r="V519" i="73"/>
  <c r="R254" i="38"/>
  <c r="U254" i="38" s="1"/>
  <c r="U500" i="73"/>
  <c r="R521" i="73"/>
  <c r="U521" i="73" s="1"/>
  <c r="R531" i="38"/>
  <c r="K551" i="38"/>
  <c r="R40" i="38"/>
  <c r="U40" i="38" s="1"/>
  <c r="D59" i="27"/>
  <c r="F59" i="27"/>
  <c r="J59" i="27"/>
  <c r="R144" i="38"/>
  <c r="U144" i="38" s="1"/>
  <c r="K536" i="38"/>
  <c r="R437" i="38"/>
  <c r="K539" i="38"/>
  <c r="R439" i="38"/>
  <c r="K451" i="38"/>
  <c r="R451" i="38" s="1"/>
  <c r="R44" i="38"/>
  <c r="D62" i="27"/>
  <c r="F62" i="27"/>
  <c r="J62" i="27"/>
  <c r="U493" i="73"/>
  <c r="R514" i="73"/>
  <c r="U514" i="73" s="1"/>
  <c r="G520" i="73"/>
  <c r="V520" i="73"/>
  <c r="K452" i="38"/>
  <c r="R452" i="38" s="1"/>
  <c r="R45" i="38"/>
  <c r="R306" i="38"/>
  <c r="U306" i="38" s="1"/>
  <c r="K535" i="38"/>
  <c r="R436" i="38"/>
  <c r="R196" i="38"/>
  <c r="U196" i="38" s="1"/>
  <c r="V515" i="73"/>
  <c r="G515" i="73"/>
  <c r="D61" i="27"/>
  <c r="F61" i="27"/>
  <c r="J61" i="27"/>
  <c r="U501" i="73"/>
  <c r="R522" i="73"/>
  <c r="U522" i="73" s="1"/>
  <c r="G521" i="73"/>
  <c r="V521" i="73"/>
  <c r="R538" i="38"/>
  <c r="K558" i="38"/>
  <c r="K534" i="38"/>
  <c r="R435" i="38"/>
  <c r="K450" i="38"/>
  <c r="R450" i="38" s="1"/>
  <c r="R43" i="38"/>
  <c r="K448" i="38"/>
  <c r="R448" i="38" s="1"/>
  <c r="R41" i="38"/>
  <c r="R599" i="38"/>
  <c r="V528" i="73"/>
  <c r="G528" i="73"/>
  <c r="D60" i="27"/>
  <c r="F60" i="27"/>
  <c r="J60" i="27"/>
  <c r="U498" i="73"/>
  <c r="R519" i="73"/>
  <c r="U519" i="73" s="1"/>
  <c r="V514" i="73"/>
  <c r="G514" i="73"/>
  <c r="K454" i="38"/>
  <c r="R454" i="38" s="1"/>
  <c r="R47" i="38"/>
  <c r="R46" i="38"/>
  <c r="U46" i="38" s="1"/>
  <c r="U495" i="73"/>
  <c r="R516" i="73"/>
  <c r="U516" i="73" s="1"/>
  <c r="R300" i="38"/>
  <c r="U300" i="38" s="1"/>
  <c r="K449" i="38"/>
  <c r="R449" i="38" s="1"/>
  <c r="R42" i="38"/>
  <c r="V533" i="38"/>
  <c r="E553" i="38"/>
  <c r="V536" i="38"/>
  <c r="E556" i="38"/>
  <c r="U494" i="73"/>
  <c r="R515" i="73"/>
  <c r="U515" i="73" s="1"/>
  <c r="K533" i="38"/>
  <c r="R434" i="38"/>
  <c r="R248" i="38"/>
  <c r="U248" i="38" s="1"/>
  <c r="G518" i="73"/>
  <c r="V518" i="73"/>
  <c r="U497" i="73"/>
  <c r="R518" i="73"/>
  <c r="U518" i="73" s="1"/>
  <c r="V539" i="38"/>
  <c r="E559" i="38"/>
  <c r="D57" i="27"/>
  <c r="F57" i="27"/>
  <c r="J57" i="27"/>
  <c r="E567" i="38"/>
  <c r="V562" i="38"/>
  <c r="E589" i="38"/>
  <c r="V589" i="38" s="1"/>
  <c r="K453" i="38"/>
  <c r="R453" i="38" s="1"/>
  <c r="V534" i="38"/>
  <c r="E554" i="38"/>
  <c r="V554" i="38" s="1"/>
  <c r="G522" i="73"/>
  <c r="V522" i="73"/>
  <c r="E606" i="38"/>
  <c r="V603" i="38"/>
  <c r="K602" i="38"/>
  <c r="K603" i="38"/>
  <c r="K606" i="38" s="1"/>
  <c r="D58" i="27"/>
  <c r="F58" i="27"/>
  <c r="J58" i="27"/>
  <c r="R150" i="38"/>
  <c r="U150" i="38" s="1"/>
  <c r="K455" i="38"/>
  <c r="R455" i="38" s="1"/>
  <c r="R48" i="38"/>
  <c r="R202" i="38"/>
  <c r="U202" i="38" s="1"/>
  <c r="V531" i="38"/>
  <c r="E551" i="38"/>
  <c r="R98" i="38"/>
  <c r="U98" i="38" s="1"/>
  <c r="R546" i="38"/>
  <c r="R573" i="38" s="1"/>
  <c r="U573" i="38" s="1"/>
  <c r="K573" i="38"/>
  <c r="R92" i="38"/>
  <c r="U92" i="38" s="1"/>
  <c r="K447" i="38"/>
  <c r="R447" i="38" s="1"/>
  <c r="V516" i="73"/>
  <c r="G516" i="73"/>
  <c r="R547" i="38"/>
  <c r="R574" i="38" s="1"/>
  <c r="U574" i="38" s="1"/>
  <c r="K574" i="38"/>
  <c r="V540" i="38"/>
  <c r="E560" i="38"/>
  <c r="V532" i="38"/>
  <c r="E552" i="38"/>
  <c r="K532" i="38"/>
  <c r="R433" i="38"/>
  <c r="D64" i="27" l="1"/>
  <c r="F64" i="27" s="1"/>
  <c r="V567" i="38"/>
  <c r="E569" i="38"/>
  <c r="V556" i="38"/>
  <c r="E583" i="38"/>
  <c r="V583" i="38" s="1"/>
  <c r="R535" i="38"/>
  <c r="K555" i="38"/>
  <c r="R536" i="38"/>
  <c r="K556" i="38"/>
  <c r="V551" i="38"/>
  <c r="E578" i="38"/>
  <c r="V578" i="38" s="1"/>
  <c r="D33" i="27"/>
  <c r="F33" i="27"/>
  <c r="E608" i="38"/>
  <c r="V606" i="38"/>
  <c r="E609" i="38"/>
  <c r="V609" i="38" s="1"/>
  <c r="V559" i="38"/>
  <c r="E586" i="38"/>
  <c r="V586" i="38" s="1"/>
  <c r="R534" i="38"/>
  <c r="K554" i="38"/>
  <c r="R554" i="38" s="1"/>
  <c r="D44" i="27"/>
  <c r="V552" i="38"/>
  <c r="E579" i="38"/>
  <c r="V579" i="38" s="1"/>
  <c r="V560" i="38"/>
  <c r="E587" i="38"/>
  <c r="V587" i="38" s="1"/>
  <c r="K608" i="38"/>
  <c r="K611" i="38" s="1"/>
  <c r="K609" i="38"/>
  <c r="R533" i="38"/>
  <c r="K553" i="38"/>
  <c r="V553" i="38"/>
  <c r="E580" i="38"/>
  <c r="V580" i="38" s="1"/>
  <c r="D35" i="27"/>
  <c r="F35" i="27"/>
  <c r="R558" i="38"/>
  <c r="R585" i="38" s="1"/>
  <c r="U585" i="38" s="1"/>
  <c r="K585" i="38"/>
  <c r="D36" i="27"/>
  <c r="F36" i="27"/>
  <c r="D37" i="27"/>
  <c r="F37" i="27"/>
  <c r="R539" i="38"/>
  <c r="K559" i="38"/>
  <c r="D34" i="27"/>
  <c r="F34" i="27"/>
  <c r="R551" i="38"/>
  <c r="R578" i="38" s="1"/>
  <c r="U578" i="38" s="1"/>
  <c r="K578" i="38"/>
  <c r="V558" i="38"/>
  <c r="E585" i="38"/>
  <c r="V585" i="38" s="1"/>
  <c r="R532" i="38"/>
  <c r="K552" i="38"/>
  <c r="D32" i="27"/>
  <c r="F32" i="27"/>
  <c r="R602" i="38"/>
  <c r="R603" i="38"/>
  <c r="R606" i="38" s="1"/>
  <c r="V555" i="38"/>
  <c r="E582" i="38"/>
  <c r="V582" i="38" s="1"/>
  <c r="K567" i="38"/>
  <c r="K569" i="38" s="1"/>
  <c r="R562" i="38"/>
  <c r="R589" i="38" s="1"/>
  <c r="U589" i="38" s="1"/>
  <c r="K589" i="38"/>
  <c r="R540" i="38"/>
  <c r="K560" i="38"/>
  <c r="J64" i="27" l="1"/>
  <c r="J33" i="27"/>
  <c r="R559" i="38"/>
  <c r="R586" i="38" s="1"/>
  <c r="U586" i="38" s="1"/>
  <c r="K586" i="38"/>
  <c r="R553" i="38"/>
  <c r="R580" i="38" s="1"/>
  <c r="U580" i="38" s="1"/>
  <c r="K580" i="38"/>
  <c r="R552" i="38"/>
  <c r="R579" i="38" s="1"/>
  <c r="U579" i="38" s="1"/>
  <c r="K579" i="38"/>
  <c r="J32" i="27"/>
  <c r="J36" i="27"/>
  <c r="V608" i="38"/>
  <c r="E611" i="38"/>
  <c r="V611" i="38" s="1"/>
  <c r="R608" i="38"/>
  <c r="R611" i="38" s="1"/>
  <c r="U611" i="38" s="1"/>
  <c r="R609" i="38"/>
  <c r="U609" i="38" s="1"/>
  <c r="R560" i="38"/>
  <c r="R587" i="38" s="1"/>
  <c r="U587" i="38" s="1"/>
  <c r="K587" i="38"/>
  <c r="K594" i="38"/>
  <c r="D39" i="27"/>
  <c r="D41" i="27" s="1"/>
  <c r="J41" i="27" s="1"/>
  <c r="J34" i="27"/>
  <c r="J37" i="27"/>
  <c r="J35" i="27"/>
  <c r="D66" i="27"/>
  <c r="J66" i="27"/>
  <c r="F66" i="27"/>
  <c r="R556" i="38"/>
  <c r="R583" i="38" s="1"/>
  <c r="K583" i="38"/>
  <c r="R555" i="38"/>
  <c r="R582" i="38" s="1"/>
  <c r="U582" i="38" s="1"/>
  <c r="K582" i="38"/>
  <c r="V569" i="38"/>
  <c r="E594" i="38"/>
  <c r="V594" i="38" s="1"/>
  <c r="D45" i="27" l="1"/>
  <c r="J45" i="27"/>
  <c r="F45" i="27"/>
  <c r="J39" i="27"/>
  <c r="F39" i="27"/>
  <c r="F41" i="27" l="1"/>
</calcChain>
</file>

<file path=xl/sharedStrings.xml><?xml version="1.0" encoding="utf-8"?>
<sst xmlns="http://schemas.openxmlformats.org/spreadsheetml/2006/main" count="33196" uniqueCount="595">
  <si>
    <t>2019年橱柜营销线经营情况明细表</t>
  </si>
  <si>
    <t>返回目录</t>
  </si>
  <si>
    <t>单位：万元</t>
  </si>
  <si>
    <t>部门</t>
  </si>
  <si>
    <t>项目</t>
  </si>
  <si>
    <t>口径</t>
  </si>
  <si>
    <t>类别</t>
  </si>
  <si>
    <t>本月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</si>
  <si>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</si>
  <si>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</si>
  <si>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</si>
  <si>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</si>
  <si>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</si>
  <si>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</si>
  <si>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</si>
  <si>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</si>
  <si>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</si>
  <si>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</si>
  <si>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r>
      <rPr>
        <sz val="12"/>
        <color indexed="8"/>
        <rFont val="黑体"/>
        <family val="3"/>
        <charset val="134"/>
      </rPr>
      <t>1</t>
    </r>
    <r>
      <rPr>
        <sz val="12"/>
        <color indexed="8"/>
        <rFont val="黑体"/>
        <family val="3"/>
        <charset val="134"/>
      </rPr>
      <t>1</t>
    </r>
    <r>
      <rPr>
        <sz val="12"/>
        <color indexed="8"/>
        <rFont val="黑体"/>
        <family val="3"/>
        <charset val="134"/>
      </rPr>
      <t>月</t>
    </r>
  </si>
  <si>
    <t>12月</t>
  </si>
  <si>
    <t>本年累计</t>
  </si>
  <si>
    <t>上年同期</t>
  </si>
  <si>
    <t>上年全年</t>
  </si>
  <si>
    <t>增长率</t>
  </si>
  <si>
    <t>橱柜经销一部</t>
  </si>
  <si>
    <t>收入</t>
  </si>
  <si>
    <t>按产品</t>
  </si>
  <si>
    <t>柜门</t>
  </si>
  <si>
    <t>台面</t>
  </si>
  <si>
    <t>OEM烟灶</t>
  </si>
  <si>
    <t>OEM其他</t>
  </si>
  <si>
    <t>自制烟灶</t>
  </si>
  <si>
    <t>其他加收</t>
  </si>
  <si>
    <t>按订单类型</t>
  </si>
  <si>
    <t>常规单</t>
  </si>
  <si>
    <t>家装单</t>
  </si>
  <si>
    <t>直供单</t>
  </si>
  <si>
    <t>网销单</t>
  </si>
  <si>
    <t>星居单</t>
  </si>
  <si>
    <t>微居单</t>
  </si>
  <si>
    <t>按合同类型</t>
  </si>
  <si>
    <t>普通单</t>
  </si>
  <si>
    <t>样品单</t>
  </si>
  <si>
    <t>遗留单</t>
  </si>
  <si>
    <t>成本</t>
  </si>
  <si>
    <t>毛利</t>
  </si>
  <si>
    <t>费用</t>
  </si>
  <si>
    <t>利润</t>
  </si>
  <si>
    <t>毛利率</t>
  </si>
  <si>
    <t>费用率</t>
  </si>
  <si>
    <t>净利率</t>
  </si>
  <si>
    <t>橱柜经销二部</t>
  </si>
  <si>
    <t>橱柜经销三部</t>
  </si>
  <si>
    <t>橱柜经销四部</t>
  </si>
  <si>
    <t>橱柜经销五部</t>
  </si>
  <si>
    <t>橱柜经销六部</t>
  </si>
  <si>
    <t>厨电百货经销部-直售</t>
  </si>
  <si>
    <t>零售线</t>
  </si>
  <si>
    <t>工程线</t>
  </si>
  <si>
    <t>工程橱柜</t>
  </si>
  <si>
    <t>工程百货</t>
  </si>
  <si>
    <t>按部门</t>
  </si>
  <si>
    <t>工程单</t>
  </si>
  <si>
    <t>橱柜职能部门</t>
  </si>
  <si>
    <t>橱柜培训部</t>
  </si>
  <si>
    <t>橱柜营销服务支持部</t>
  </si>
  <si>
    <t>橱柜展示设计部</t>
  </si>
  <si>
    <t>厨电百货售后服务部</t>
  </si>
  <si>
    <t>橱柜招商部</t>
  </si>
  <si>
    <t>厨电百货供应服务分部</t>
  </si>
  <si>
    <t>橱柜营销数据支部</t>
  </si>
  <si>
    <t>橱柜市场部</t>
  </si>
  <si>
    <t>橱柜主动营销部</t>
  </si>
  <si>
    <t>橱柜渠道拓展部</t>
  </si>
  <si>
    <t>橱柜电商及信息化推广分部</t>
  </si>
  <si>
    <t>厨电百货经销部</t>
  </si>
  <si>
    <t>厨电百货行政支部</t>
  </si>
  <si>
    <t>配件产品分部</t>
  </si>
  <si>
    <t>电器产品部</t>
  </si>
  <si>
    <t>厨电百货质量部</t>
  </si>
  <si>
    <t>厨电百货工艺分部</t>
  </si>
  <si>
    <t>橱柜营销线总经理室</t>
  </si>
  <si>
    <t>橱柜职能部门费用合计</t>
  </si>
  <si>
    <t>橱柜营销线</t>
  </si>
  <si>
    <t>收入合计</t>
  </si>
  <si>
    <t>共享整装大家居收入</t>
  </si>
  <si>
    <t>营销线考核收入</t>
  </si>
  <si>
    <t>成本合计</t>
  </si>
  <si>
    <t>毛利合计</t>
  </si>
  <si>
    <t>零售经销部费用</t>
  </si>
  <si>
    <t>橱柜营销职能费用</t>
  </si>
  <si>
    <t xml:space="preserve">         其中：厨电营销职能费用</t>
  </si>
  <si>
    <t>费用合计</t>
  </si>
  <si>
    <t>①橱柜营销线利润</t>
  </si>
  <si>
    <t>②加：电器厂利润</t>
  </si>
  <si>
    <t>③橱柜综合线利润</t>
  </si>
  <si>
    <t>综合毛利率</t>
  </si>
  <si>
    <t>零售经销费用率</t>
  </si>
  <si>
    <t>橱柜营销职能费用率</t>
  </si>
  <si>
    <t>其中：厨电营销职能费用率</t>
  </si>
  <si>
    <t>综合费用率</t>
  </si>
  <si>
    <t>营销线实际净利率</t>
  </si>
  <si>
    <t>厨电线</t>
  </si>
  <si>
    <t>零售百货</t>
  </si>
  <si>
    <t>欧铂丽百货</t>
  </si>
  <si>
    <t>利润（含电器厂共享）</t>
  </si>
  <si>
    <t>备注：厨电线收入成本口径：零售+工程+厨电直售，费用为厨电供应服务部、厨电百货经销部、厨电行政支部、配件产品分部、电器产品部、厨电质量部、厨电工艺分部费用，利润为收入-成本-费用+电器厂利润</t>
  </si>
  <si>
    <t>2019年橱柜营销线本年累计报表</t>
  </si>
  <si>
    <t>研发中心费用分摊</t>
  </si>
  <si>
    <t>分摊率</t>
  </si>
  <si>
    <t>分摊额</t>
  </si>
  <si>
    <t>11月</t>
  </si>
  <si>
    <t/>
  </si>
  <si>
    <t>厨电百货经销部（直销）</t>
  </si>
  <si>
    <t>橱柜经销七分部</t>
  </si>
  <si>
    <t>橱柜职能费用</t>
  </si>
  <si>
    <t xml:space="preserve">           其中：厨电职能费用</t>
  </si>
  <si>
    <t>橱柜职能费用率</t>
  </si>
  <si>
    <t>备注：厨电线收入成本口径：零售+工程+欧铂丽+厨电直售，费用为厨电供应服务部、厨电百货经销部、厨电行政支部、配件产品分部、电器产品部、厨电质量部、厨电工艺分部费用，利润为收入-成本-费用+电器厂利润（电器厂利润为调整项，本年累计S表不含）。</t>
  </si>
  <si>
    <t>配件车间</t>
  </si>
  <si>
    <t>按渠道</t>
  </si>
  <si>
    <t>零售</t>
  </si>
  <si>
    <t>大家居</t>
  </si>
  <si>
    <t>欧铂丽</t>
  </si>
  <si>
    <t>广分</t>
  </si>
  <si>
    <t>工程</t>
  </si>
  <si>
    <t>外贸</t>
  </si>
  <si>
    <t>其他</t>
  </si>
  <si>
    <t>按品牌</t>
  </si>
  <si>
    <t>欧派</t>
  </si>
  <si>
    <t>成本率</t>
  </si>
  <si>
    <t>烟机总装车间</t>
  </si>
  <si>
    <t>灶具总装车间</t>
  </si>
  <si>
    <t>电器厂</t>
  </si>
  <si>
    <t>CIECK</t>
  </si>
  <si>
    <t>综合成本率</t>
  </si>
  <si>
    <t>B</t>
  </si>
  <si>
    <t>序号</t>
  </si>
  <si>
    <t>名                           称</t>
  </si>
  <si>
    <t>页码</t>
  </si>
  <si>
    <t>备注</t>
  </si>
  <si>
    <t>更新1</t>
  </si>
  <si>
    <t>更新2</t>
  </si>
  <si>
    <t>更新3</t>
  </si>
  <si>
    <t>更新4</t>
  </si>
  <si>
    <t>更新5</t>
  </si>
  <si>
    <t>更新6</t>
  </si>
  <si>
    <t>更新7</t>
  </si>
  <si>
    <t>橱柜营销线M/N值目标完成、增长考核情况 ．．．．．．．．．．．．．．．．．．．</t>
  </si>
  <si>
    <t>考核</t>
  </si>
  <si>
    <t>无</t>
  </si>
  <si>
    <t>橱柜营销线M/N值经营简报 ．．．．．．．．．．．．．．．．．．．</t>
  </si>
  <si>
    <t>更新截止前一个月的累计数</t>
  </si>
  <si>
    <t>当月取数公式更改</t>
  </si>
  <si>
    <t>上月数据</t>
  </si>
  <si>
    <t>橱柜营销线考核调整汇总表．．．．．．．．．．．．．．．．．．．．．</t>
  </si>
  <si>
    <t>橱柜营销线调整月度表 ．．．．．．．．．．．．．．．．．．．．．．</t>
  </si>
  <si>
    <t>考核，不发送</t>
  </si>
  <si>
    <t>工程共享</t>
  </si>
  <si>
    <t>大礼包（取百货报表）</t>
  </si>
  <si>
    <t>广分专项</t>
  </si>
  <si>
    <t>电器厂共享</t>
  </si>
  <si>
    <t>整装大家居收入、厨电售服共享</t>
  </si>
  <si>
    <t>欧铂丽厨电售服专项</t>
  </si>
  <si>
    <t>橱柜营销线调整累计表 ．．．．．．．．．．．．．．．．．．．．．．</t>
  </si>
  <si>
    <t>橱柜营销线实际经营情况汇总表．．．．．．．．．．．．．．．．．．．．．．．．．．．．</t>
  </si>
  <si>
    <t>实际表</t>
  </si>
  <si>
    <t>橱柜营销线实际经营情况明细表．．．．．．．．．．．．．．．．．．．．．．．．．．．．．</t>
  </si>
  <si>
    <t>简要分析上月取数更新</t>
  </si>
  <si>
    <t>橱柜营销线各部门费用实际总表．．．．．．．．．．．．．．．．．．．．．</t>
  </si>
  <si>
    <t>橱柜营销线各部门费用实际明细表1．．．．．．．．．．．．．．．．．．．</t>
  </si>
  <si>
    <t>上月实际发生额</t>
  </si>
  <si>
    <t>上月更新</t>
  </si>
  <si>
    <t>2018年橱柜营销专项费用提取及支出汇总考核表．．．．．．．．．．．．．．．</t>
  </si>
  <si>
    <t>资产占用统计及各部应收账款分类汇总表．．．．．．．．．．．．．．．．．．．．．．．．．．</t>
  </si>
  <si>
    <t>资产占用</t>
  </si>
  <si>
    <t>应收账款分类汇总</t>
  </si>
  <si>
    <t>应付账款</t>
  </si>
  <si>
    <t>橱柜营销线各部月度汇总实际表 ．．．．．．．．．．．．．．．．．．．．．．</t>
  </si>
  <si>
    <t>橱柜营销线各部利润实际表 ．．．．．．．．．．．．．．．．．．．．．．．．．．．．．．．．</t>
  </si>
  <si>
    <t>9</t>
  </si>
  <si>
    <t>星居单、微居单数值更新</t>
  </si>
  <si>
    <t>上月合计</t>
  </si>
  <si>
    <t>经销部收入成本（厂部级）及专项费用计提明细实际表．．．．．．．．．．．．</t>
  </si>
  <si>
    <t>经销部收入①</t>
  </si>
  <si>
    <t>橱柜经销部毛利率调整表．．．．．．．．．．．．．．．．．．．．．．．．．．</t>
  </si>
  <si>
    <t>上月收入、成本拉公式</t>
  </si>
  <si>
    <t>橱柜营销线百货收入、成本明细表．．．．．．．．．．．．．．．．．．．．．</t>
  </si>
  <si>
    <t>百货收入+成本</t>
  </si>
  <si>
    <t>上月数据数值填入，本月公式更改</t>
  </si>
  <si>
    <t>2018年橱柜营销专项费用提取及支出汇总实际表．．．．．．．．．．．．．．．</t>
  </si>
  <si>
    <t>专项费用引数-支出</t>
  </si>
  <si>
    <t>品牌中心专项提取支付结余更新</t>
  </si>
  <si>
    <t>衣柜提取品牌中心额</t>
  </si>
  <si>
    <t>星居微居提取取数-S9</t>
  </si>
  <si>
    <t>费用取数</t>
  </si>
  <si>
    <t>提取物流运费（台面、百货、橱柜收入）+橱柜厂收入分配比例</t>
  </si>
  <si>
    <t>净水器收入</t>
  </si>
  <si>
    <t>方太林内3M以及触摸茶几等产品不承担税款等费用</t>
  </si>
  <si>
    <t>折前及其他取数</t>
  </si>
  <si>
    <t>期间、折前</t>
  </si>
  <si>
    <t>经销商会议费用，衣柜收入</t>
  </si>
  <si>
    <t>期末库存商品余额</t>
  </si>
  <si>
    <t>研发中心费用分摊计算挂账</t>
  </si>
  <si>
    <t>基数汇总</t>
  </si>
  <si>
    <t>同期填“是”</t>
  </si>
  <si>
    <t>更新本月</t>
  </si>
  <si>
    <t>调整表</t>
  </si>
  <si>
    <t>当月</t>
  </si>
  <si>
    <t>上月</t>
  </si>
  <si>
    <t>合计</t>
  </si>
  <si>
    <t>工资</t>
  </si>
  <si>
    <t>实际</t>
  </si>
  <si>
    <t>占比变化</t>
  </si>
  <si>
    <t>厨餐</t>
  </si>
  <si>
    <t>厨阳</t>
  </si>
  <si>
    <t>橱柜经销三分部</t>
  </si>
  <si>
    <t>房租</t>
  </si>
  <si>
    <t>水费</t>
  </si>
  <si>
    <t>电费</t>
  </si>
  <si>
    <t>办公费</t>
  </si>
  <si>
    <t>福利费</t>
  </si>
  <si>
    <t>交通车辆费</t>
  </si>
  <si>
    <t>运杂费</t>
  </si>
  <si>
    <t>差旅费</t>
  </si>
  <si>
    <t>折旧费用</t>
  </si>
  <si>
    <t>低值易耗品摊销</t>
  </si>
  <si>
    <t>展示设计点将费用</t>
  </si>
  <si>
    <t>广告费</t>
  </si>
  <si>
    <t>收回费用</t>
  </si>
  <si>
    <t>培训费</t>
  </si>
  <si>
    <t>税款</t>
  </si>
  <si>
    <t>资金占用费</t>
  </si>
  <si>
    <t>业务招待费</t>
  </si>
  <si>
    <t>质量赔偿费</t>
  </si>
  <si>
    <t>百货进出仓</t>
  </si>
  <si>
    <t>展厅装修费用</t>
  </si>
  <si>
    <t>政府补贴</t>
  </si>
  <si>
    <t>经销商会议费用</t>
  </si>
  <si>
    <t>软件提点</t>
  </si>
  <si>
    <t>材料成本差异</t>
  </si>
  <si>
    <t>维修费</t>
  </si>
  <si>
    <t>呆滞物料收支</t>
  </si>
  <si>
    <t>委托加工费</t>
  </si>
  <si>
    <t>佣金</t>
  </si>
  <si>
    <t>燃气动力</t>
  </si>
  <si>
    <t>搬迁费</t>
  </si>
  <si>
    <t>劳务赔偿费</t>
  </si>
  <si>
    <t>研发费</t>
  </si>
  <si>
    <t>研发费用分摊</t>
  </si>
  <si>
    <t>调整</t>
  </si>
  <si>
    <t>橱柜售后服务部</t>
  </si>
  <si>
    <t>厨电售后服务部</t>
  </si>
  <si>
    <t>厨电供应服务部</t>
  </si>
  <si>
    <t>橱柜营销数据支持办</t>
  </si>
  <si>
    <t>橱柜整装工程部</t>
  </si>
  <si>
    <t>电商及信息化推进支部</t>
  </si>
  <si>
    <t>厨电行政支部</t>
  </si>
  <si>
    <t>厨电质量部</t>
  </si>
  <si>
    <t>同期</t>
  </si>
  <si>
    <t>本年累计占比</t>
  </si>
  <si>
    <t>橱柜营销线M/N值目标完成/增长情况</t>
  </si>
  <si>
    <t>表1.橱柜营销线M/N值完成汇总</t>
  </si>
  <si>
    <t xml:space="preserve">  单位:万元</t>
  </si>
  <si>
    <r>
      <rPr>
        <b/>
        <sz val="12"/>
        <color rgb="FFFF0000"/>
        <rFont val="黑体"/>
        <family val="3"/>
        <charset val="134"/>
      </rPr>
      <t>M</t>
    </r>
    <r>
      <rPr>
        <b/>
        <sz val="12"/>
        <rFont val="黑体"/>
        <family val="3"/>
        <charset val="134"/>
      </rPr>
      <t>值指标情况</t>
    </r>
  </si>
  <si>
    <r>
      <rPr>
        <b/>
        <sz val="12"/>
        <color rgb="FFFF0000"/>
        <rFont val="黑体"/>
        <family val="3"/>
        <charset val="134"/>
      </rPr>
      <t>N</t>
    </r>
    <r>
      <rPr>
        <b/>
        <sz val="12"/>
        <rFont val="黑体"/>
        <family val="3"/>
        <charset val="134"/>
      </rPr>
      <t>值指标情况</t>
    </r>
  </si>
  <si>
    <r>
      <rPr>
        <b/>
        <sz val="12"/>
        <rFont val="黑体"/>
        <family val="3"/>
        <charset val="134"/>
      </rPr>
      <t>本年</t>
    </r>
    <r>
      <rPr>
        <b/>
        <sz val="12"/>
        <color rgb="FFFF0000"/>
        <rFont val="黑体"/>
        <family val="3"/>
        <charset val="134"/>
      </rPr>
      <t>M</t>
    </r>
    <r>
      <rPr>
        <b/>
        <sz val="12"/>
        <rFont val="黑体"/>
        <family val="3"/>
        <charset val="134"/>
      </rPr>
      <t>值累计</t>
    </r>
  </si>
  <si>
    <r>
      <rPr>
        <b/>
        <sz val="12"/>
        <color rgb="FFFF0000"/>
        <rFont val="黑体"/>
        <family val="3"/>
        <charset val="134"/>
      </rPr>
      <t>M</t>
    </r>
    <r>
      <rPr>
        <b/>
        <sz val="12"/>
        <rFont val="黑体"/>
        <family val="3"/>
        <charset val="134"/>
      </rPr>
      <t>值同期基数</t>
    </r>
  </si>
  <si>
    <r>
      <rPr>
        <b/>
        <sz val="12"/>
        <color rgb="FFFF0000"/>
        <rFont val="黑体"/>
        <family val="3"/>
        <charset val="134"/>
      </rPr>
      <t>M</t>
    </r>
    <r>
      <rPr>
        <b/>
        <sz val="12"/>
        <rFont val="黑体"/>
        <family val="3"/>
        <charset val="134"/>
      </rPr>
      <t>值增长率</t>
    </r>
  </si>
  <si>
    <t>M值基数</t>
  </si>
  <si>
    <r>
      <rPr>
        <b/>
        <sz val="12"/>
        <color rgb="FFFF0000"/>
        <rFont val="黑体"/>
        <family val="3"/>
        <charset val="134"/>
      </rPr>
      <t>M</t>
    </r>
    <r>
      <rPr>
        <b/>
        <sz val="12"/>
        <rFont val="黑体"/>
        <family val="3"/>
        <charset val="134"/>
      </rPr>
      <t>值目标增长率</t>
    </r>
  </si>
  <si>
    <r>
      <rPr>
        <b/>
        <sz val="12"/>
        <color rgb="FFFF0000"/>
        <rFont val="黑体"/>
        <family val="3"/>
        <charset val="134"/>
      </rPr>
      <t>M</t>
    </r>
    <r>
      <rPr>
        <b/>
        <sz val="12"/>
        <rFont val="黑体"/>
        <family val="3"/>
        <charset val="134"/>
      </rPr>
      <t>值期望目标</t>
    </r>
  </si>
  <si>
    <r>
      <rPr>
        <b/>
        <sz val="12"/>
        <color rgb="FFFF0000"/>
        <rFont val="黑体"/>
        <family val="3"/>
        <charset val="134"/>
      </rPr>
      <t>M</t>
    </r>
    <r>
      <rPr>
        <b/>
        <sz val="12"/>
        <rFont val="黑体"/>
        <family val="3"/>
        <charset val="134"/>
      </rPr>
      <t>值完成率</t>
    </r>
  </si>
  <si>
    <r>
      <rPr>
        <b/>
        <sz val="12"/>
        <rFont val="黑体"/>
        <family val="3"/>
        <charset val="134"/>
      </rPr>
      <t>本年</t>
    </r>
    <r>
      <rPr>
        <b/>
        <sz val="12"/>
        <color rgb="FFFF0000"/>
        <rFont val="黑体"/>
        <family val="3"/>
        <charset val="134"/>
      </rPr>
      <t>N</t>
    </r>
    <r>
      <rPr>
        <b/>
        <sz val="12"/>
        <rFont val="黑体"/>
        <family val="3"/>
        <charset val="134"/>
      </rPr>
      <t>值累计</t>
    </r>
  </si>
  <si>
    <r>
      <rPr>
        <b/>
        <sz val="12"/>
        <color rgb="FFFF0000"/>
        <rFont val="黑体"/>
        <family val="3"/>
        <charset val="134"/>
      </rPr>
      <t>N</t>
    </r>
    <r>
      <rPr>
        <b/>
        <sz val="12"/>
        <rFont val="黑体"/>
        <family val="3"/>
        <charset val="134"/>
      </rPr>
      <t>值同期基数</t>
    </r>
  </si>
  <si>
    <r>
      <rPr>
        <b/>
        <sz val="12"/>
        <color rgb="FFFF0000"/>
        <rFont val="黑体"/>
        <family val="3"/>
        <charset val="134"/>
      </rPr>
      <t>N</t>
    </r>
    <r>
      <rPr>
        <b/>
        <sz val="12"/>
        <rFont val="黑体"/>
        <family val="3"/>
        <charset val="134"/>
      </rPr>
      <t>值增长率</t>
    </r>
  </si>
  <si>
    <r>
      <rPr>
        <b/>
        <sz val="12"/>
        <color rgb="FFFF0000"/>
        <rFont val="黑体"/>
        <family val="3"/>
        <charset val="134"/>
      </rPr>
      <t>N</t>
    </r>
    <r>
      <rPr>
        <b/>
        <sz val="12"/>
        <rFont val="黑体"/>
        <family val="3"/>
        <charset val="134"/>
      </rPr>
      <t>值基数</t>
    </r>
  </si>
  <si>
    <r>
      <rPr>
        <b/>
        <sz val="12"/>
        <color rgb="FFFF0000"/>
        <rFont val="黑体"/>
        <family val="3"/>
        <charset val="134"/>
      </rPr>
      <t>N</t>
    </r>
    <r>
      <rPr>
        <b/>
        <sz val="12"/>
        <rFont val="黑体"/>
        <family val="3"/>
        <charset val="134"/>
      </rPr>
      <t>值目标增长率</t>
    </r>
  </si>
  <si>
    <r>
      <rPr>
        <b/>
        <sz val="12"/>
        <color rgb="FFFF0000"/>
        <rFont val="黑体"/>
        <family val="3"/>
        <charset val="134"/>
      </rPr>
      <t>N</t>
    </r>
    <r>
      <rPr>
        <b/>
        <sz val="12"/>
        <rFont val="黑体"/>
        <family val="3"/>
        <charset val="134"/>
      </rPr>
      <t>值期望目标</t>
    </r>
  </si>
  <si>
    <r>
      <rPr>
        <b/>
        <sz val="12"/>
        <color rgb="FFFF0000"/>
        <rFont val="黑体"/>
        <family val="3"/>
        <charset val="134"/>
      </rPr>
      <t>N</t>
    </r>
    <r>
      <rPr>
        <b/>
        <sz val="12"/>
        <rFont val="黑体"/>
        <family val="3"/>
        <charset val="134"/>
      </rPr>
      <t>值完成率</t>
    </r>
  </si>
  <si>
    <t>橱柜营销利润中心合计①</t>
  </si>
  <si>
    <t>橱柜职能费用合计②</t>
  </si>
  <si>
    <t>共享收入利润合计③</t>
  </si>
  <si>
    <t>厨电线实际</t>
  </si>
  <si>
    <t>厨电线调整合计</t>
  </si>
  <si>
    <t>厨电线合计</t>
  </si>
  <si>
    <t>共享工程-各品类收入毛利（橱柜）</t>
  </si>
  <si>
    <t>共享工程-各品类收入毛利（百货）</t>
  </si>
  <si>
    <t>电器厂共享利润</t>
  </si>
  <si>
    <t>工程橱柜共享（橱柜）</t>
  </si>
  <si>
    <t>工程橱柜共享（百货）</t>
  </si>
  <si>
    <t>整装大家居共享（橱柜）</t>
  </si>
  <si>
    <t>整装大家居共享（百货）</t>
  </si>
  <si>
    <t>欧铂丽共享（橱柜）</t>
  </si>
  <si>
    <t>欧铂丽共享（百货）</t>
  </si>
  <si>
    <t>广分共享（橱柜）</t>
  </si>
  <si>
    <t>广分共享（百货）</t>
  </si>
  <si>
    <t>外贸共享（橱柜）</t>
  </si>
  <si>
    <t>外贸共享（百货）</t>
  </si>
  <si>
    <t>融合店其他品类收入(集成家居)</t>
  </si>
  <si>
    <t>融合店其他品类收入(木门)</t>
  </si>
  <si>
    <t>融合店其他品类收入(卫浴)</t>
  </si>
  <si>
    <t>融合店其他品类收入(软装)</t>
  </si>
  <si>
    <t>融合店其他品类收入(金属门窗)</t>
  </si>
  <si>
    <t>融合店其他品类收入(装甲门)</t>
  </si>
  <si>
    <t>备注：
1、厨电线收入考核口径：零售+厨电百货直售+工程共享百货收入（包含零售+独立商场）+整装大家居共享百货收入+欧铂丽共享百货收入+广分共享百货收入+外贸共享百货收入；
2、厨电线费用为厨电百货售后服务部、厨电百货供应服务部、厨电百货经销部、厨电百货行政支部、配件产品分部、电器产品部、厨电百货质量部、厨电百货工艺分部费用；
3、利润考核口径为：橱柜营销事业部实际收入-实际成本-厨电线部门费用-百货礼包-厨电产品升级减负</t>
  </si>
  <si>
    <t>是</t>
  </si>
  <si>
    <t>1-5月累计</t>
  </si>
  <si>
    <t>考核目标</t>
  </si>
  <si>
    <t>目标差异</t>
  </si>
  <si>
    <t>20年</t>
  </si>
  <si>
    <t>19年</t>
  </si>
  <si>
    <t>20年毛利率</t>
  </si>
  <si>
    <t>19年毛利率</t>
  </si>
  <si>
    <t>增减变动</t>
  </si>
  <si>
    <t>20年费用率</t>
  </si>
  <si>
    <t>19年费用率</t>
  </si>
  <si>
    <t>20年利润率</t>
  </si>
  <si>
    <t>19年利润率</t>
  </si>
  <si>
    <t>核对：</t>
  </si>
  <si>
    <t>橱柜营销线M/N值调整汇总表</t>
  </si>
  <si>
    <t>本年M值累计</t>
  </si>
  <si>
    <t>本年N值累计</t>
  </si>
  <si>
    <t>TZ0091</t>
  </si>
  <si>
    <t>TZ0092</t>
  </si>
  <si>
    <t>TZ0093</t>
  </si>
  <si>
    <t>TZ0094</t>
  </si>
  <si>
    <t>TZ0095</t>
  </si>
  <si>
    <t>TZ0096</t>
  </si>
  <si>
    <t>TZ0151</t>
  </si>
  <si>
    <t>TZ0090</t>
  </si>
  <si>
    <t>TZ0999</t>
  </si>
  <si>
    <t>TZ0183</t>
  </si>
  <si>
    <t>TZ0001</t>
  </si>
  <si>
    <t>TZ0002</t>
  </si>
  <si>
    <t>TZ0037</t>
  </si>
  <si>
    <t>TZ0038</t>
  </si>
  <si>
    <t>TZ0020</t>
  </si>
  <si>
    <t>TZ0021</t>
  </si>
  <si>
    <t>TZ0011</t>
  </si>
  <si>
    <t>TZ0012</t>
  </si>
  <si>
    <t>TZ0028</t>
  </si>
  <si>
    <t>TZ0029</t>
  </si>
  <si>
    <t>TZ0046</t>
  </si>
  <si>
    <t>TZ0047</t>
  </si>
  <si>
    <t>TZ0048</t>
  </si>
  <si>
    <t>TZ0050</t>
  </si>
  <si>
    <t>TZ0049</t>
  </si>
  <si>
    <t>TZ0051</t>
  </si>
  <si>
    <t>加：研发费用分摊</t>
  </si>
  <si>
    <t>收入调整</t>
  </si>
  <si>
    <t>成本调整</t>
  </si>
  <si>
    <t>毛利调整</t>
  </si>
  <si>
    <t>费用调整</t>
  </si>
  <si>
    <t>利润调整</t>
  </si>
  <si>
    <t>表6.实际表=表1+表2+表3+表4+表5</t>
  </si>
  <si>
    <t>实际+剔除补贴+剔除增城+成本调整</t>
  </si>
  <si>
    <t>表5：基数实际表</t>
  </si>
  <si>
    <t>基数</t>
  </si>
  <si>
    <t>2020年部门名称</t>
  </si>
  <si>
    <t>表5.橱柜营销线M/N值调整汇总（基数）=表4+表3</t>
  </si>
  <si>
    <t>大礼包</t>
  </si>
  <si>
    <t>M值指标情况</t>
  </si>
  <si>
    <t>N值指标情况</t>
  </si>
  <si>
    <t>其中：剔除礼包</t>
  </si>
  <si>
    <t>橱柜经销七部</t>
  </si>
  <si>
    <t>橱柜经销五分部</t>
  </si>
  <si>
    <t>百货广告费</t>
  </si>
  <si>
    <t>橱柜经销六分部</t>
  </si>
  <si>
    <t>橱柜营销利润中心合计</t>
  </si>
  <si>
    <t>橱柜电商运营推广支部（旧）</t>
  </si>
  <si>
    <t>橱柜职能费用小计</t>
  </si>
  <si>
    <t>橱柜零售合计</t>
  </si>
  <si>
    <t>橱柜营销事业部合计</t>
  </si>
  <si>
    <t>共享工程-各品类收入毛利-橱柜</t>
  </si>
  <si>
    <t>共享工程-各品类收入毛利百货</t>
  </si>
  <si>
    <t>加：电器厂共享利润</t>
  </si>
  <si>
    <t>加：工程橱柜-共享橱柜</t>
  </si>
  <si>
    <t>收入小计</t>
  </si>
  <si>
    <t>加：工程橱柜-共享百货</t>
  </si>
  <si>
    <t>成本小计</t>
  </si>
  <si>
    <t>加：整装大家居共享</t>
  </si>
  <si>
    <t>毛利小计</t>
  </si>
  <si>
    <t>加：欧铂丽共享</t>
  </si>
  <si>
    <t>费用小计</t>
  </si>
  <si>
    <t>加：星居微居</t>
  </si>
  <si>
    <t>利润小计</t>
  </si>
  <si>
    <t>加：外贸共享</t>
  </si>
  <si>
    <t>加：广分共享</t>
  </si>
  <si>
    <t>共享小计</t>
  </si>
  <si>
    <t>其中：工程橱柜-共享百货</t>
  </si>
  <si>
    <t>表4.橱柜营销线M/N值调整汇总（基数调整）</t>
  </si>
  <si>
    <t>厨电厂利润</t>
  </si>
  <si>
    <t>工程共享（百货）</t>
  </si>
  <si>
    <t>表3.橱柜营销线M/N值调整汇总（决算）=表1+表2</t>
  </si>
  <si>
    <t>表2.橱柜营销线M/N值调整汇总（决算调整</t>
  </si>
  <si>
    <t>表1.橱柜营销线M/N值调整汇总（2019年报表）</t>
  </si>
  <si>
    <t>厨电百货供应服务部</t>
  </si>
  <si>
    <t>橱柜电商及信息化推广部</t>
  </si>
  <si>
    <t>配件产品部</t>
  </si>
  <si>
    <t>厨电百货工艺部</t>
  </si>
  <si>
    <t>橱柜电商运营推广支部</t>
  </si>
  <si>
    <t>表5.内部供货产品成本调整</t>
  </si>
  <si>
    <t>表4：基数调整表</t>
  </si>
  <si>
    <t>表4.毛利率调整</t>
  </si>
  <si>
    <t>表3.剔除增城</t>
  </si>
  <si>
    <t>厨电经销部</t>
  </si>
  <si>
    <t>厨电工艺部</t>
  </si>
  <si>
    <t>表3：决算实际费用=表1+表2</t>
  </si>
  <si>
    <t>表2.剔除补贴</t>
  </si>
  <si>
    <t>表1：实际表（基数分月）</t>
  </si>
  <si>
    <t>表2：决算实际调整</t>
  </si>
  <si>
    <t>决算</t>
  </si>
  <si>
    <t>表1：12月报表</t>
  </si>
  <si>
    <t>橱柜</t>
  </si>
  <si>
    <t>百货</t>
  </si>
  <si>
    <t>2020年橱柜营销线经营情况汇总表</t>
  </si>
  <si>
    <t>按产品渠道分类</t>
  </si>
  <si>
    <t>按部门口径</t>
  </si>
  <si>
    <t>订单类型口径</t>
  </si>
  <si>
    <t>合同类型口径</t>
  </si>
  <si>
    <t>其中：厨电营销职能费用</t>
  </si>
  <si>
    <t>零售线利润</t>
  </si>
  <si>
    <t>率指标</t>
  </si>
  <si>
    <t xml:space="preserve">         其中：厨电营销职能费用率</t>
  </si>
  <si>
    <t>2020年橱柜营销线本年累计报表</t>
  </si>
  <si>
    <t>注：厨电线费用为厨电百货售后服务部、厨电百货供应服务部、厨电百货经销部、厨电百货行政支部、配件产品分部、电器产品部、厨电百货质量部、厨电百货工艺分部费用</t>
  </si>
  <si>
    <t>项  目</t>
  </si>
  <si>
    <t>部门费用一览表</t>
  </si>
  <si>
    <t>单位 ：元</t>
  </si>
  <si>
    <t>增减额</t>
  </si>
  <si>
    <t>变动率</t>
  </si>
  <si>
    <t>零售线小计</t>
  </si>
  <si>
    <t>橱柜职能部门小计</t>
  </si>
  <si>
    <t>其中：厨电线职能小计</t>
  </si>
  <si>
    <t>费用项目一览表</t>
  </si>
  <si>
    <t>表1.费用项目一览表（汇总）</t>
  </si>
  <si>
    <t>表2.费用项目明细表（经销部）</t>
  </si>
  <si>
    <t>表3.费用项目明细表（职能部门）</t>
  </si>
  <si>
    <t>本月实际发生额</t>
  </si>
  <si>
    <t>增（+）减（-）</t>
  </si>
  <si>
    <t>费用增长率</t>
  </si>
  <si>
    <t>去年全年占比</t>
  </si>
  <si>
    <t>销售费用</t>
  </si>
  <si>
    <t>制造费用</t>
  </si>
  <si>
    <t>管理职能费用</t>
  </si>
  <si>
    <t>利润中心</t>
  </si>
  <si>
    <t>厨电经销部（直营）</t>
  </si>
  <si>
    <t>橱柜利润中心合计</t>
  </si>
  <si>
    <t>橱柜营销实际</t>
  </si>
  <si>
    <t>共享工程毛利</t>
  </si>
  <si>
    <t>共享电器厂利润</t>
  </si>
  <si>
    <t>橱柜营销考核</t>
  </si>
  <si>
    <r>
      <rPr>
        <b/>
        <sz val="12"/>
        <rFont val="宋体"/>
        <family val="3"/>
        <charset val="134"/>
      </rPr>
      <t>M值指标情况</t>
    </r>
  </si>
  <si>
    <r>
      <rPr>
        <b/>
        <sz val="12"/>
        <rFont val="宋体"/>
        <family val="3"/>
        <charset val="134"/>
      </rPr>
      <t>N值指标情况</t>
    </r>
  </si>
  <si>
    <t>M值
本年累计</t>
  </si>
  <si>
    <t>M值
上年同期</t>
  </si>
  <si>
    <t>M值
增长率</t>
  </si>
  <si>
    <t>M值
目标增长率（公司）</t>
  </si>
  <si>
    <t>M值
期望目标</t>
  </si>
  <si>
    <t>M值
完成率</t>
  </si>
  <si>
    <t>N值
本年累计</t>
  </si>
  <si>
    <t>N值
上年同期</t>
  </si>
  <si>
    <t>N值
增长率</t>
  </si>
  <si>
    <t>N值
基数</t>
  </si>
  <si>
    <t>N值
目标增长率（公司）</t>
  </si>
  <si>
    <t>N值
期望目标</t>
  </si>
  <si>
    <t>N值
完成率</t>
  </si>
  <si>
    <t>工程橱柜零售毛利五五分摊</t>
  </si>
  <si>
    <t>星居微居品类共享收入</t>
  </si>
  <si>
    <t>整装橱柜品类收入转入</t>
  </si>
  <si>
    <t>欧铂丽橱柜品类收入转入</t>
  </si>
  <si>
    <t>工程橱柜品类收入转入</t>
  </si>
  <si>
    <t>广分橱柜品类收入转入</t>
  </si>
  <si>
    <t>外贸橱柜品类收入转入</t>
  </si>
  <si>
    <r>
      <rPr>
        <sz val="10"/>
        <rFont val="Arial"/>
        <family val="2"/>
      </rPr>
      <t>1</t>
    </r>
    <r>
      <rPr>
        <sz val="10"/>
        <rFont val="宋体"/>
        <family val="3"/>
        <charset val="134"/>
      </rPr>
      <t>月</t>
    </r>
  </si>
  <si>
    <r>
      <rPr>
        <sz val="10"/>
        <rFont val="Arial"/>
        <family val="2"/>
      </rPr>
      <t>2月</t>
    </r>
  </si>
  <si>
    <r>
      <rPr>
        <sz val="10"/>
        <rFont val="Arial"/>
        <family val="2"/>
      </rPr>
      <t>3月</t>
    </r>
  </si>
  <si>
    <r>
      <rPr>
        <sz val="10"/>
        <rFont val="Arial"/>
        <family val="2"/>
      </rPr>
      <t>4月</t>
    </r>
  </si>
  <si>
    <r>
      <rPr>
        <sz val="10"/>
        <rFont val="Arial"/>
        <family val="2"/>
      </rPr>
      <t>5月</t>
    </r>
  </si>
  <si>
    <r>
      <rPr>
        <sz val="10"/>
        <rFont val="Arial"/>
        <family val="2"/>
      </rPr>
      <t>6月</t>
    </r>
  </si>
  <si>
    <r>
      <rPr>
        <sz val="10"/>
        <rFont val="Arial"/>
        <family val="2"/>
      </rPr>
      <t>7月</t>
    </r>
  </si>
  <si>
    <r>
      <rPr>
        <sz val="10"/>
        <rFont val="Arial"/>
        <family val="2"/>
      </rPr>
      <t>8月</t>
    </r>
  </si>
  <si>
    <r>
      <rPr>
        <sz val="10"/>
        <rFont val="Arial"/>
        <family val="2"/>
      </rPr>
      <t>9月</t>
    </r>
  </si>
  <si>
    <r>
      <rPr>
        <sz val="10"/>
        <rFont val="Arial"/>
        <family val="2"/>
      </rPr>
      <t>10月</t>
    </r>
  </si>
  <si>
    <r>
      <rPr>
        <sz val="10"/>
        <rFont val="Arial"/>
        <family val="2"/>
      </rPr>
      <t>11月</t>
    </r>
  </si>
  <si>
    <r>
      <rPr>
        <sz val="10"/>
        <rFont val="Arial"/>
        <family val="2"/>
      </rPr>
      <t>12月</t>
    </r>
  </si>
  <si>
    <t>百货礼包出仓金额统计表</t>
  </si>
  <si>
    <t>出仓成本</t>
  </si>
  <si>
    <t>出仓收入</t>
  </si>
  <si>
    <t xml:space="preserve"> 部门 </t>
  </si>
  <si>
    <t xml:space="preserve"> 出仓成本 </t>
  </si>
  <si>
    <t xml:space="preserve"> 出仓收入 </t>
  </si>
  <si>
    <t>含大家居融合</t>
  </si>
  <si>
    <t>欧派整装大家居经销部</t>
  </si>
  <si>
    <t>整装大家居大客户工程支部</t>
  </si>
  <si>
    <t>整装大家居经销二部</t>
  </si>
  <si>
    <t>整装大家居经销三分部</t>
  </si>
  <si>
    <t>整装大家居经销一部</t>
  </si>
  <si>
    <t>欧铂丽整装大家居经销分部</t>
  </si>
  <si>
    <t>融合营销运营部</t>
  </si>
  <si>
    <t xml:space="preserve"> 合计 </t>
  </si>
  <si>
    <t>大礼包实际数</t>
  </si>
  <si>
    <t>需更新公式及当月数据</t>
  </si>
  <si>
    <t>④环保专项</t>
  </si>
  <si>
    <t>⑤信息专项</t>
  </si>
  <si>
    <t>广告价差合计</t>
  </si>
  <si>
    <t>柜门零单</t>
  </si>
  <si>
    <t>柜门样板</t>
  </si>
  <si>
    <t>钢类产品</t>
  </si>
  <si>
    <t>整装家装</t>
  </si>
  <si>
    <t>橱小样</t>
  </si>
  <si>
    <t>橱柜处理单</t>
  </si>
  <si>
    <t>人造石零单</t>
  </si>
  <si>
    <t>人造石样板</t>
  </si>
  <si>
    <t>石英石台面</t>
  </si>
  <si>
    <t>自制赛台（原野、北极星）</t>
  </si>
  <si>
    <t>自制赛台（除原野、北极星之外）</t>
  </si>
  <si>
    <t>直销台面</t>
  </si>
  <si>
    <t>网销台面</t>
  </si>
  <si>
    <t>进口BARAZZA不锈钢台面</t>
  </si>
  <si>
    <t>台面处理单</t>
  </si>
  <si>
    <t xml:space="preserve">   2019年橱柜国内零单产品内部转移价一览表</t>
  </si>
  <si>
    <t>附件2.1</t>
  </si>
  <si>
    <r>
      <rPr>
        <sz val="10"/>
        <rFont val="宋体"/>
        <family val="3"/>
        <charset val="134"/>
        <scheme val="minor"/>
      </rPr>
      <t>201</t>
    </r>
    <r>
      <rPr>
        <sz val="10"/>
        <rFont val="Arial"/>
        <family val="2"/>
      </rPr>
      <t>8</t>
    </r>
    <r>
      <rPr>
        <sz val="10"/>
        <rFont val="Arial"/>
        <family val="2"/>
      </rPr>
      <t>年原系数</t>
    </r>
  </si>
  <si>
    <r>
      <rPr>
        <sz val="10"/>
        <rFont val="宋体"/>
        <family val="3"/>
        <charset val="134"/>
        <scheme val="minor"/>
      </rPr>
      <t>201</t>
    </r>
    <r>
      <rPr>
        <sz val="10"/>
        <rFont val="Arial"/>
        <family val="2"/>
      </rPr>
      <t>9</t>
    </r>
    <r>
      <rPr>
        <sz val="10"/>
        <rFont val="Arial"/>
        <family val="2"/>
      </rPr>
      <t>年调整后系数</t>
    </r>
  </si>
  <si>
    <r>
      <rPr>
        <b/>
        <sz val="10"/>
        <rFont val="宋体"/>
        <family val="3"/>
        <charset val="134"/>
        <scheme val="minor"/>
      </rPr>
      <t>201</t>
    </r>
    <r>
      <rPr>
        <b/>
        <sz val="10"/>
        <rFont val="宋体"/>
        <family val="3"/>
        <charset val="134"/>
      </rPr>
      <t>9</t>
    </r>
    <r>
      <rPr>
        <b/>
        <sz val="10"/>
        <rFont val="宋体"/>
        <family val="3"/>
        <charset val="134"/>
      </rPr>
      <t>年系数调整后广告价差分配表</t>
    </r>
  </si>
  <si>
    <t>欧派厂</t>
  </si>
  <si>
    <t>经销一、二、三、四、六部（含广州分公司）</t>
  </si>
  <si>
    <t>卖出价</t>
  </si>
  <si>
    <t>买入价</t>
  </si>
  <si>
    <r>
      <rPr>
        <b/>
        <sz val="10"/>
        <rFont val="宋体"/>
        <family val="3"/>
        <charset val="134"/>
      </rPr>
      <t>其中：①原</t>
    </r>
    <r>
      <rPr>
        <b/>
        <sz val="10"/>
        <rFont val="黑体"/>
        <family val="3"/>
        <charset val="134"/>
      </rPr>
      <t>电商提点0.7%</t>
    </r>
  </si>
  <si>
    <r>
      <rPr>
        <b/>
        <sz val="10"/>
        <rFont val="宋体"/>
        <family val="3"/>
        <charset val="134"/>
      </rPr>
      <t>②</t>
    </r>
    <r>
      <rPr>
        <b/>
        <sz val="10"/>
        <rFont val="黑体"/>
        <family val="3"/>
        <charset val="134"/>
      </rPr>
      <t>电商2000万提点价差</t>
    </r>
  </si>
  <si>
    <r>
      <rPr>
        <b/>
        <sz val="10"/>
        <rFont val="宋体"/>
        <family val="3"/>
        <charset val="134"/>
      </rPr>
      <t>③</t>
    </r>
    <r>
      <rPr>
        <b/>
        <sz val="10"/>
        <rFont val="黑体"/>
        <family val="3"/>
        <charset val="134"/>
      </rPr>
      <t>原大家居提点0.8%</t>
    </r>
  </si>
  <si>
    <r>
      <rPr>
        <b/>
        <sz val="10"/>
        <rFont val="宋体"/>
        <family val="3"/>
        <charset val="134"/>
      </rPr>
      <t>⑥</t>
    </r>
    <r>
      <rPr>
        <b/>
        <sz val="10"/>
        <rFont val="黑体"/>
        <family val="3"/>
        <charset val="134"/>
      </rPr>
      <t>市场广告价差</t>
    </r>
  </si>
  <si>
    <t>柜身门板</t>
  </si>
  <si>
    <t>常规产品</t>
  </si>
  <si>
    <t>按经销部制度执行</t>
  </si>
  <si>
    <t>直销产品</t>
  </si>
  <si>
    <t>普通合同单(含样品单)</t>
  </si>
  <si>
    <t>网销产品</t>
  </si>
  <si>
    <t>自加工台面</t>
  </si>
  <si>
    <t>人造石台面</t>
  </si>
  <si>
    <t>石英石零单</t>
  </si>
  <si>
    <t>石英石样板</t>
  </si>
  <si>
    <t>赛丽石零单</t>
  </si>
  <si>
    <t>赛丽石样板</t>
  </si>
  <si>
    <t>自制凯撒石台面</t>
  </si>
  <si>
    <t>恺撒石零单</t>
  </si>
  <si>
    <t>恺撒石样板</t>
  </si>
  <si>
    <t>自制杜邦石台面</t>
  </si>
  <si>
    <t>杜邦石零单</t>
  </si>
  <si>
    <t>杜邦石样板</t>
  </si>
  <si>
    <t>外购台面成品</t>
  </si>
  <si>
    <t>外购赛丽石、西班牙岩板台面</t>
  </si>
  <si>
    <t>赛台、西班牙台零单</t>
  </si>
  <si>
    <t>赛台、西班牙台样板</t>
  </si>
  <si>
    <t>外购凯撒石台面</t>
  </si>
  <si>
    <t>凯撒石零单</t>
  </si>
  <si>
    <t>凯撒石样板</t>
  </si>
  <si>
    <t>凯撒石（促销）</t>
  </si>
  <si>
    <t>外购杜邦台面（全国区域）</t>
  </si>
  <si>
    <t>外购杜邦台面（重点区域）</t>
  </si>
  <si>
    <t>意大利石英石台面</t>
  </si>
  <si>
    <t>外购赛丽石（促销）台面</t>
  </si>
  <si>
    <t>赛丽石（促销）零单</t>
  </si>
  <si>
    <t>赛丽石（促销）样板</t>
  </si>
  <si>
    <t>其他台面</t>
  </si>
  <si>
    <t>说明：</t>
  </si>
  <si>
    <t>上述计算方案，按姚董签批的《关于欧派品牌橱衣类产品19年价格制定及市场费用提取变动报告》要求，财务据此测算2019年橱柜相关转移系数，计算说明如下：</t>
  </si>
  <si>
    <r>
      <rPr>
        <b/>
        <sz val="10"/>
        <rFont val="宋体"/>
        <family val="3"/>
        <charset val="134"/>
      </rPr>
      <t>1、柜门类产品材料成本下降1.25%（材料成本下降与同模数升级导致的成本上涨互抵后下降1.25</t>
    </r>
    <r>
      <rPr>
        <b/>
        <sz val="10"/>
        <rFont val="宋体"/>
        <family val="3"/>
        <charset val="134"/>
      </rPr>
      <t>%），用于降低内部转移系数，将其与原系数差异部分留作到广告价差的提取中；</t>
    </r>
  </si>
  <si>
    <t>2、台面类（自制台面）材料成本下降15%，其中10%通过下降标准销售价（转移系数不变），5%通过降低工厂内部转移系数，将其与原系数差异部分留作到广告价差的提取中。</t>
  </si>
  <si>
    <r>
      <rPr>
        <b/>
        <sz val="10"/>
        <rFont val="宋体"/>
        <family val="3"/>
        <charset val="134"/>
      </rPr>
      <t>3、直销及家装产品的营销卖出系数统一调整为</t>
    </r>
    <r>
      <rPr>
        <b/>
        <sz val="10"/>
        <rFont val="宋体"/>
        <family val="3"/>
        <charset val="134"/>
      </rPr>
      <t>0.51，与原系数差异部分留作广告专项提取，用于补贴。</t>
    </r>
  </si>
  <si>
    <t>4、小样品和处理单系数不变。</t>
  </si>
  <si>
    <t>审批：</t>
  </si>
  <si>
    <t>审核：</t>
  </si>
  <si>
    <t>制表：</t>
  </si>
  <si>
    <t>共享工程-各品类收入毛利橱柜</t>
  </si>
  <si>
    <t>考核</t>
    <phoneticPr fontId="39" type="noConversion"/>
  </si>
  <si>
    <t>橱柜事业部公共费用</t>
    <phoneticPr fontId="33" type="noConversion"/>
  </si>
  <si>
    <t>星居微居品类共享收入</t>
    <phoneticPr fontId="33" type="noConversion"/>
  </si>
  <si>
    <t>整装橱柜品类收入转入</t>
    <phoneticPr fontId="33" type="noConversion"/>
  </si>
  <si>
    <t>欧铂丽橱柜品类收入转入</t>
    <phoneticPr fontId="33" type="noConversion"/>
  </si>
  <si>
    <t>工程橱柜品类收入转入</t>
    <phoneticPr fontId="33" type="noConversion"/>
  </si>
  <si>
    <t>广分橱柜品类收入转入</t>
    <phoneticPr fontId="33" type="noConversion"/>
  </si>
  <si>
    <t>外贸橱柜品类收入转入</t>
    <phoneticPr fontId="33" type="noConversion"/>
  </si>
  <si>
    <t>橱柜事业部合计</t>
    <phoneticPr fontId="33" type="noConversion"/>
  </si>
  <si>
    <t>橱柜零售事业部合计
⑥=①+②+③+④</t>
    <phoneticPr fontId="39" type="noConversion"/>
  </si>
  <si>
    <t>橱柜营销事业部合计
⑤=①+②</t>
    <phoneticPr fontId="39" type="noConversion"/>
  </si>
  <si>
    <t>橱柜营销事业部合计⑦</t>
    <phoneticPr fontId="39" type="noConversion"/>
  </si>
  <si>
    <t>考核</t>
    <phoneticPr fontId="39" type="noConversion"/>
  </si>
  <si>
    <t>考核调整项小计</t>
    <phoneticPr fontId="39" type="noConversion"/>
  </si>
  <si>
    <t>（截止到2020年6月止）</t>
  </si>
  <si>
    <t>橱柜营销线经营简报（2020年6月）</t>
  </si>
  <si>
    <t>2020年6月部门费用表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</si>
</sst>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43" formatCode="_ * #,##0.00_ ;_ * \-#,##0.00_ ;_ * &quot;-&quot;??_ ;_ @_ "/>
    <numFmt numFmtId="178" formatCode="_ &quot;￥&quot;* #,##0.00_ ;_ &quot;￥&quot;* \-#,##0.00_ ;_ &quot;￥&quot;* &quot;-&quot;??_ ;_ @_ "/>
    <numFmt numFmtId="179" formatCode="0.0000_);[Red]\(0.0000\)"/>
    <numFmt numFmtId="182" formatCode="_ * #,##0.0000_ ;_ * \-#,##0.0000_ ;_ * &quot;-&quot;??_ ;_ @_ "/>
    <numFmt numFmtId="183" formatCode="0.0000"/>
    <numFmt numFmtId="185" formatCode="[Color10]&quot;▲&quot;* 0.0%;[Color3]&quot;▼&quot;* \-0.0%;\-"/>
    <numFmt numFmtId="186" formatCode="0_);[Red]\(0\)"/>
    <numFmt numFmtId="188" formatCode="_-* #,##0.00_-;\-* #,##0.00_-;_-* &quot;-&quot;??_-;_-@_-"/>
    <numFmt numFmtId="192" formatCode="yyyy/m/d;@"/>
    <numFmt numFmtId="193" formatCode="[Color10]&quot;▲&quot;* 0.00%;[Color3]&quot;▼&quot;* \-0.00%;\-"/>
    <numFmt numFmtId="194" formatCode="_ \¥* #,##0.00_ ;_ \¥* \-#,##0.00_ ;_ \¥* &quot;-&quot;??_ ;_ @_ "/>
    <numFmt numFmtId="197" formatCode="0.000_ "/>
    <numFmt numFmtId="198" formatCode="0.00_ "/>
    <numFmt numFmtId="199" formatCode="#,##0.00_ "/>
    <numFmt numFmtId="200" formatCode="_(* #,##0.00_);_(* \(#,##0.00\);_(* &quot;-&quot;??_);_(@_)"/>
    <numFmt numFmtId="204" formatCode="0.000000_ "/>
  </numFmts>
  <fonts count="106" x14ac:knownFonts="1">
    <font>
      <sz val="10"/>
      <name val="Arial"/>
      <charset val="134"/>
    </font>
    <font>
      <sz val="10"/>
      <name val="宋体"/>
      <family val="3"/>
      <charset val="134"/>
    </font>
    <font>
      <b/>
      <sz val="18"/>
      <name val="黑体"/>
      <family val="3"/>
      <charset val="134"/>
    </font>
    <font>
      <b/>
      <sz val="11"/>
      <name val="黑体"/>
      <family val="3"/>
      <charset val="134"/>
    </font>
    <font>
      <b/>
      <sz val="10"/>
      <name val="宋体"/>
      <family val="3"/>
      <charset val="134"/>
      <scheme val="minor"/>
    </font>
    <font>
      <b/>
      <sz val="10"/>
      <name val="黑体"/>
      <family val="3"/>
      <charset val="134"/>
    </font>
    <font>
      <sz val="9"/>
      <name val="宋体"/>
      <family val="3"/>
      <charset val="134"/>
    </font>
    <font>
      <sz val="9"/>
      <color rgb="FF0000FF"/>
      <name val="宋体"/>
      <family val="3"/>
      <charset val="134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b/>
      <sz val="18"/>
      <name val="宋体"/>
      <family val="3"/>
      <charset val="134"/>
    </font>
    <font>
      <b/>
      <sz val="14"/>
      <name val="黑体"/>
      <family val="3"/>
      <charset val="134"/>
    </font>
    <font>
      <sz val="9"/>
      <color rgb="FFFF000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2"/>
      <color rgb="FF0000FF"/>
      <name val="宋体"/>
      <family val="3"/>
      <charset val="134"/>
      <scheme val="minor"/>
    </font>
    <font>
      <b/>
      <sz val="12"/>
      <name val="黑体"/>
      <family val="3"/>
      <charset val="134"/>
    </font>
    <font>
      <sz val="11"/>
      <color indexed="8"/>
      <name val="黑体"/>
      <family val="3"/>
      <charset val="134"/>
    </font>
    <font>
      <sz val="11"/>
      <name val="黑体"/>
      <family val="3"/>
      <charset val="134"/>
    </font>
    <font>
      <sz val="11"/>
      <name val="宋体"/>
      <family val="3"/>
      <charset val="134"/>
      <scheme val="minor"/>
    </font>
    <font>
      <b/>
      <sz val="11"/>
      <color indexed="8"/>
      <name val="宋体"/>
      <family val="3"/>
      <charset val="134"/>
    </font>
    <font>
      <sz val="10"/>
      <color indexed="8"/>
      <name val="宋体"/>
      <family val="3"/>
      <charset val="134"/>
      <scheme val="minor"/>
    </font>
    <font>
      <sz val="12"/>
      <name val="黑体"/>
      <family val="3"/>
      <charset val="134"/>
    </font>
    <font>
      <b/>
      <sz val="11"/>
      <color indexed="8"/>
      <name val="黑体"/>
      <family val="3"/>
      <charset val="134"/>
    </font>
    <font>
      <sz val="9"/>
      <color indexed="8"/>
      <name val="宋体"/>
      <family val="3"/>
      <charset val="134"/>
      <scheme val="minor"/>
    </font>
    <font>
      <sz val="12"/>
      <name val="宋体"/>
      <family val="3"/>
      <charset val="134"/>
    </font>
    <font>
      <sz val="10"/>
      <color rgb="FFFF0000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10"/>
      <name val="MS Sans Serif"/>
      <family val="2"/>
    </font>
    <font>
      <sz val="9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b/>
      <sz val="18"/>
      <color indexed="8"/>
      <name val="黑体"/>
      <family val="3"/>
      <charset val="134"/>
    </font>
    <font>
      <sz val="10"/>
      <color indexed="8"/>
      <name val="宋体"/>
      <family val="3"/>
      <charset val="134"/>
    </font>
    <font>
      <sz val="12"/>
      <color indexed="8"/>
      <name val="黑体"/>
      <family val="3"/>
      <charset val="134"/>
    </font>
    <font>
      <sz val="9"/>
      <color theme="1"/>
      <name val="宋体"/>
      <family val="3"/>
      <charset val="134"/>
      <scheme val="minor"/>
    </font>
    <font>
      <sz val="9"/>
      <name val="Arial"/>
      <family val="2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0"/>
      <color indexed="8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14"/>
      <name val="宋体"/>
      <family val="3"/>
      <charset val="134"/>
    </font>
    <font>
      <b/>
      <sz val="11"/>
      <name val="宋体"/>
      <family val="3"/>
      <charset val="134"/>
      <scheme val="minor"/>
    </font>
    <font>
      <b/>
      <sz val="12"/>
      <name val="宋体"/>
      <family val="3"/>
      <charset val="134"/>
      <scheme val="major"/>
    </font>
    <font>
      <sz val="10"/>
      <color theme="1"/>
      <name val="Arial"/>
      <family val="2"/>
    </font>
    <font>
      <b/>
      <sz val="18"/>
      <name val="Arial"/>
      <family val="2"/>
    </font>
    <font>
      <b/>
      <sz val="10"/>
      <color theme="1"/>
      <name val="宋体"/>
      <family val="3"/>
      <charset val="134"/>
    </font>
    <font>
      <sz val="10"/>
      <color theme="1"/>
      <name val="黑体"/>
      <family val="3"/>
      <charset val="134"/>
    </font>
    <font>
      <sz val="10"/>
      <color indexed="8"/>
      <name val="黑体"/>
      <family val="3"/>
      <charset val="134"/>
    </font>
    <font>
      <sz val="10"/>
      <name val="黑体"/>
      <family val="3"/>
      <charset val="134"/>
    </font>
    <font>
      <sz val="9"/>
      <color indexed="8"/>
      <name val="宋体"/>
      <family val="3"/>
      <charset val="134"/>
    </font>
    <font>
      <sz val="9"/>
      <color indexed="8"/>
      <name val="黑体"/>
      <family val="3"/>
      <charset val="134"/>
    </font>
    <font>
      <b/>
      <sz val="9"/>
      <color rgb="FF0000FF"/>
      <name val="宋体"/>
      <family val="3"/>
      <charset val="134"/>
      <scheme val="minor"/>
    </font>
    <font>
      <sz val="12"/>
      <color theme="1"/>
      <name val="黑体"/>
      <family val="3"/>
      <charset val="134"/>
    </font>
    <font>
      <b/>
      <sz val="9"/>
      <color indexed="8"/>
      <name val="宋体"/>
      <family val="3"/>
      <charset val="134"/>
      <scheme val="minor"/>
    </font>
    <font>
      <b/>
      <sz val="9"/>
      <color indexed="8"/>
      <name val="宋体"/>
      <family val="3"/>
      <charset val="134"/>
    </font>
    <font>
      <b/>
      <sz val="9"/>
      <color indexed="8"/>
      <name val="黑体"/>
      <family val="3"/>
      <charset val="134"/>
    </font>
    <font>
      <b/>
      <sz val="12"/>
      <color rgb="FFFF0000"/>
      <name val="黑体"/>
      <family val="3"/>
      <charset val="134"/>
    </font>
    <font>
      <sz val="18"/>
      <color theme="1"/>
      <name val="黑体"/>
      <family val="3"/>
      <charset val="134"/>
    </font>
    <font>
      <sz val="11"/>
      <color theme="2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0"/>
      <color theme="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8"/>
      <name val="黑体"/>
      <family val="3"/>
      <charset val="134"/>
    </font>
    <font>
      <sz val="8"/>
      <name val="宋体"/>
      <family val="3"/>
      <charset val="134"/>
      <scheme val="minor"/>
    </font>
    <font>
      <b/>
      <sz val="22"/>
      <name val="黑体"/>
      <family val="3"/>
      <charset val="134"/>
    </font>
    <font>
      <u/>
      <sz val="12"/>
      <color theme="1"/>
      <name val="黑体"/>
      <family val="3"/>
      <charset val="134"/>
    </font>
    <font>
      <u/>
      <sz val="12"/>
      <name val="黑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u/>
      <sz val="10"/>
      <color indexed="12"/>
      <name val="MS Sans Serif"/>
      <family val="2"/>
    </font>
    <font>
      <sz val="11"/>
      <color indexed="20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i/>
      <strike/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Times New Roman"/>
      <family val="1"/>
    </font>
    <font>
      <i/>
      <sz val="11"/>
      <color indexed="23"/>
      <name val="宋体"/>
      <family val="3"/>
      <charset val="134"/>
    </font>
    <font>
      <sz val="12"/>
      <color indexed="20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sz val="12"/>
      <color theme="1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9"/>
      <color theme="1"/>
      <name val="宋体"/>
      <family val="3"/>
      <charset val="134"/>
    </font>
    <font>
      <u/>
      <sz val="11"/>
      <color indexed="12"/>
      <name val="宋体"/>
      <family val="3"/>
      <charset val="134"/>
    </font>
    <font>
      <u/>
      <sz val="12"/>
      <color theme="10"/>
      <name val="宋体"/>
      <family val="3"/>
      <charset val="134"/>
    </font>
    <font>
      <sz val="12"/>
      <color indexed="17"/>
      <name val="宋体"/>
      <family val="3"/>
      <charset val="134"/>
    </font>
    <font>
      <b/>
      <sz val="12"/>
      <name val="宋体"/>
      <family val="3"/>
      <charset val="134"/>
    </font>
    <font>
      <sz val="10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2909634693444"/>
        <bgColor indexed="64"/>
      </patternFill>
    </fill>
    <fill>
      <patternFill patternType="solid">
        <fgColor theme="6" tint="0.79982909634693444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249977111117893"/>
        <bgColor theme="9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2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auto="1"/>
      </left>
      <right style="thin">
        <color theme="1" tint="0.34998626667073579"/>
      </right>
      <top style="medium">
        <color auto="1"/>
      </top>
      <bottom/>
      <diagonal/>
    </border>
    <border>
      <left style="thin">
        <color auto="1"/>
      </left>
      <right style="thin">
        <color theme="1" tint="0.34998626667073579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thin">
        <color theme="1" tint="0.34998626667073579"/>
      </bottom>
      <diagonal/>
    </border>
    <border>
      <left style="medium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theme="1" tint="0.34998626667073579"/>
      </left>
      <right style="medium">
        <color theme="1" tint="0.34998626667073579"/>
      </right>
      <top style="thin">
        <color theme="1" tint="0.34998626667073579"/>
      </top>
      <bottom style="medium">
        <color theme="1" tint="0.3499862666707357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</borders>
  <cellStyleXfs count="19153">
    <xf numFmtId="0" fontId="0" fillId="0" borderId="0" applyNumberFormat="0" applyFill="0" applyBorder="0" applyAlignment="0" applyProtection="0"/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0" borderId="0"/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75" fillId="16" borderId="40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05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77" fillId="0" borderId="0" applyNumberFormat="0" applyFill="0" applyBorder="0" applyAlignment="0" applyProtection="0"/>
    <xf numFmtId="0" fontId="41" fillId="36" borderId="0" applyNumberFormat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4" fontId="29" fillId="0" borderId="0" applyFont="0" applyFill="0" applyBorder="0" applyAlignment="0" applyProtection="0"/>
    <xf numFmtId="0" fontId="79" fillId="0" borderId="41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" fillId="0" borderId="0"/>
    <xf numFmtId="0" fontId="41" fillId="44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" fillId="0" borderId="0"/>
    <xf numFmtId="0" fontId="41" fillId="43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" fillId="0" borderId="0"/>
    <xf numFmtId="0" fontId="78" fillId="34" borderId="0" applyNumberFormat="0" applyBorder="0" applyAlignment="0" applyProtection="0">
      <alignment vertical="center"/>
    </xf>
    <xf numFmtId="0" fontId="105" fillId="0" borderId="0"/>
    <xf numFmtId="0" fontId="86" fillId="0" borderId="45" applyNumberFormat="0" applyFill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/>
    <xf numFmtId="0" fontId="105" fillId="0" borderId="0"/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05" fillId="0" borderId="0">
      <alignment vertical="center"/>
    </xf>
    <xf numFmtId="0" fontId="86" fillId="0" borderId="45" applyNumberFormat="0" applyFill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29" fillId="0" borderId="0"/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83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3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0" borderId="0"/>
    <xf numFmtId="0" fontId="41" fillId="45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05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105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105" fillId="0" borderId="0"/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05" fillId="0" borderId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05" fillId="0" borderId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0" borderId="0"/>
    <xf numFmtId="9" fontId="32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105" fillId="0" borderId="0"/>
    <xf numFmtId="0" fontId="82" fillId="37" borderId="38" applyNumberFormat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29" fillId="0" borderId="0"/>
    <xf numFmtId="0" fontId="41" fillId="3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05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0" borderId="0"/>
    <xf numFmtId="9" fontId="18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105" fillId="0" borderId="0"/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105" fillId="0" borderId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105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05" fillId="0" borderId="0"/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0" borderId="0"/>
    <xf numFmtId="0" fontId="92" fillId="0" borderId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92" fillId="0" borderId="0"/>
    <xf numFmtId="0" fontId="82" fillId="37" borderId="38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73" fillId="36" borderId="38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/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83" fillId="46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05" fillId="15" borderId="43" applyNumberFormat="0" applyFon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9" fontId="32" fillId="0" borderId="0" applyFont="0" applyFill="0" applyBorder="0" applyAlignment="0" applyProtection="0"/>
    <xf numFmtId="0" fontId="41" fillId="34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1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94" fontId="29" fillId="0" borderId="0" applyFont="0" applyFill="0" applyBorder="0" applyAlignment="0" applyProtection="0"/>
    <xf numFmtId="0" fontId="41" fillId="38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32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5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0" fontId="18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6" fillId="0" borderId="0">
      <alignment vertical="top"/>
      <protection locked="0"/>
    </xf>
    <xf numFmtId="0" fontId="41" fillId="38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3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3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29" fillId="0" borderId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" fillId="0" borderId="0"/>
    <xf numFmtId="0" fontId="83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/>
    <xf numFmtId="0" fontId="41" fillId="4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" fillId="0" borderId="0"/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0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15" borderId="43" applyNumberFormat="0" applyFont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9" fillId="15" borderId="43" applyNumberFormat="0" applyFont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11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92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194" fontId="29" fillId="0" borderId="0" applyFont="0" applyFill="0" applyBorder="0" applyAlignment="0" applyProtection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86" fillId="0" borderId="0" applyNumberForma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9" fontId="105" fillId="0" borderId="0" applyFont="0" applyFill="0" applyBorder="0" applyAlignment="0" applyProtection="0"/>
    <xf numFmtId="0" fontId="41" fillId="42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1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" fillId="0" borderId="0"/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94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76" fillId="37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76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86" fillId="0" borderId="0" applyNumberForma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45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0" borderId="0"/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83" fillId="47" borderId="0" applyNumberFormat="0" applyBorder="0" applyAlignment="0" applyProtection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9" fontId="105" fillId="0" borderId="0" applyFont="0" applyFill="0" applyBorder="0" applyAlignment="0" applyProtection="0"/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" fillId="0" borderId="0"/>
    <xf numFmtId="0" fontId="41" fillId="5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/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29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protection locked="0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9" fillId="0" borderId="0"/>
    <xf numFmtId="0" fontId="41" fillId="5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41" fillId="5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" fillId="0" borderId="0"/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41" fillId="51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41" fillId="51" borderId="0" applyNumberFormat="0" applyBorder="0" applyAlignment="0" applyProtection="0">
      <alignment vertical="center"/>
    </xf>
    <xf numFmtId="0" fontId="18" fillId="0" borderId="0">
      <alignment vertical="center"/>
    </xf>
    <xf numFmtId="0" fontId="41" fillId="5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41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" fillId="0" borderId="0"/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76" fillId="41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1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3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35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94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83" fillId="42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42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83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41" fillId="0" borderId="0">
      <alignment vertical="center"/>
    </xf>
    <xf numFmtId="9" fontId="1" fillId="0" borderId="0" applyFont="0" applyFill="0" applyBorder="0" applyAlignment="0" applyProtection="0"/>
    <xf numFmtId="0" fontId="41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76" fillId="50" borderId="0" applyNumberFormat="0" applyBorder="0" applyAlignment="0" applyProtection="0">
      <alignment vertical="center"/>
    </xf>
    <xf numFmtId="0" fontId="41" fillId="0" borderId="0">
      <alignment vertical="center"/>
    </xf>
    <xf numFmtId="0" fontId="29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29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83" fillId="39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1" fillId="0" borderId="0"/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76" fillId="3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83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3" fillId="4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" fillId="0" borderId="0">
      <protection locked="0"/>
    </xf>
    <xf numFmtId="0" fontId="83" fillId="48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83" fillId="48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7" borderId="0" applyNumberFormat="0" applyBorder="0" applyAlignment="0" applyProtection="0">
      <alignment vertical="center"/>
    </xf>
    <xf numFmtId="0" fontId="18" fillId="0" borderId="0">
      <alignment vertical="center"/>
    </xf>
    <xf numFmtId="0" fontId="83" fillId="48" borderId="0" applyNumberFormat="0" applyBorder="0" applyAlignment="0" applyProtection="0">
      <alignment vertical="center"/>
    </xf>
    <xf numFmtId="0" fontId="83" fillId="4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3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8" fontId="29" fillId="0" borderId="0" applyFont="0" applyFill="0" applyBorder="0" applyAlignment="0" applyProtection="0"/>
    <xf numFmtId="0" fontId="76" fillId="4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0" fontId="76" fillId="4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9" fontId="29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8" borderId="0" applyNumberFormat="0" applyBorder="0" applyAlignment="0" applyProtection="0">
      <alignment vertical="center"/>
    </xf>
    <xf numFmtId="0" fontId="6" fillId="0" borderId="0">
      <alignment vertical="top"/>
      <protection locked="0"/>
    </xf>
    <xf numFmtId="0" fontId="85" fillId="0" borderId="0" applyNumberForma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6" fillId="0" borderId="0">
      <alignment vertical="top"/>
      <protection locked="0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91" fillId="0" borderId="47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0" fontId="18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4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4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4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>
      <alignment vertical="center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" fillId="0" borderId="0" applyFont="0" applyFill="0" applyBorder="0" applyAlignment="0" applyProtection="0"/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9" fontId="29" fillId="0" borderId="0" applyFont="0" applyFill="0" applyBorder="0" applyAlignment="0" applyProtection="0"/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9" fontId="29" fillId="0" borderId="0" applyFont="0" applyFill="0" applyBorder="0" applyAlignment="0" applyProtection="0"/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105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0" fontId="105" fillId="15" borderId="43" applyNumberFormat="0" applyFont="0" applyAlignment="0" applyProtection="0">
      <alignment vertical="center"/>
    </xf>
    <xf numFmtId="9" fontId="1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/>
    <xf numFmtId="0" fontId="18" fillId="0" borderId="0">
      <alignment vertical="center"/>
    </xf>
    <xf numFmtId="9" fontId="1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9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/>
    <xf numFmtId="0" fontId="41" fillId="0" borderId="0">
      <alignment vertical="center"/>
    </xf>
    <xf numFmtId="9" fontId="105" fillId="0" borderId="0" applyFont="0" applyFill="0" applyBorder="0" applyAlignment="0" applyProtection="0"/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41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05" fillId="0" borderId="0" applyFont="0" applyFill="0" applyBorder="0" applyAlignment="0" applyProtection="0"/>
    <xf numFmtId="9" fontId="105" fillId="0" borderId="0" applyFont="0" applyFill="0" applyBorder="0" applyAlignment="0" applyProtection="0"/>
    <xf numFmtId="9" fontId="29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94" fillId="34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194" fontId="29" fillId="0" borderId="0" applyFont="0" applyFill="0" applyBorder="0" applyAlignment="0" applyProtection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" fillId="0" borderId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" fillId="0" borderId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" fillId="0" borderId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" fillId="0" borderId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32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194" fontId="32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8" fontId="4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05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194" fontId="29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05" fillId="15" borderId="43" applyNumberFormat="0" applyFon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" fillId="0" borderId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1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" fillId="0" borderId="0"/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95" fillId="0" borderId="49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178" fontId="29" fillId="0" borderId="0" applyFont="0" applyFill="0" applyBorder="0" applyAlignment="0" applyProtection="0"/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194" fontId="29" fillId="0" borderId="0" applyFont="0" applyFill="0" applyBorder="0" applyAlignment="0" applyProtection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178" fontId="29" fillId="0" borderId="0" applyFon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/>
    <xf numFmtId="0" fontId="41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/>
    <xf numFmtId="0" fontId="41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05" fillId="15" borderId="43" applyNumberFormat="0" applyFon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05" fillId="15" borderId="43" applyNumberFormat="0" applyFon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9" fillId="15" borderId="43" applyNumberFormat="0" applyFon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" fillId="0" borderId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29" fillId="0" borderId="0">
      <alignment vertical="center"/>
    </xf>
    <xf numFmtId="0" fontId="81" fillId="4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>
      <alignment vertical="center"/>
    </xf>
    <xf numFmtId="0" fontId="81" fillId="4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29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" fillId="0" borderId="0"/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" fillId="0" borderId="0"/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41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" fillId="0" borderId="0"/>
    <xf numFmtId="0" fontId="41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94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" fillId="0" borderId="0"/>
    <xf numFmtId="0" fontId="29" fillId="0" borderId="0" applyNumberFormat="0" applyFill="0" applyBorder="0" applyAlignment="0" applyProtection="0"/>
    <xf numFmtId="0" fontId="78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0" fontId="1" fillId="0" borderId="0"/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" fillId="0" borderId="0"/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9" fontId="29" fillId="0" borderId="0" applyFont="0" applyFill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91" fillId="0" borderId="47" applyNumberFormat="0" applyFill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94" fontId="29" fillId="0" borderId="0" applyFont="0" applyFill="0" applyBorder="0" applyAlignment="0" applyProtection="0"/>
    <xf numFmtId="0" fontId="79" fillId="0" borderId="41" applyNumberFormat="0" applyFill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1" fillId="0" borderId="0"/>
    <xf numFmtId="0" fontId="79" fillId="0" borderId="41" applyNumberFormat="0" applyFill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79" fillId="0" borderId="41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79" fillId="0" borderId="41" applyNumberFormat="0" applyFill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97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97" fillId="0" borderId="46" applyNumberFormat="0" applyFill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0" fontId="90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1" fillId="0" borderId="0"/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0" fillId="0" borderId="46" applyNumberFormat="0" applyFill="0" applyAlignment="0" applyProtection="0">
      <alignment vertical="center"/>
    </xf>
    <xf numFmtId="0" fontId="90" fillId="0" borderId="46" applyNumberFormat="0" applyFill="0" applyAlignment="0" applyProtection="0">
      <alignment vertical="center"/>
    </xf>
    <xf numFmtId="0" fontId="95" fillId="0" borderId="49" applyNumberFormat="0" applyFill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" fillId="0" borderId="0">
      <protection locked="0"/>
    </xf>
    <xf numFmtId="0" fontId="105" fillId="0" borderId="0" applyNumberFormat="0" applyFill="0" applyBorder="0" applyAlignment="0" applyProtection="0"/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78" fillId="34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95" fillId="0" borderId="49" applyNumberFormat="0" applyFill="0" applyAlignment="0" applyProtection="0">
      <alignment vertical="center"/>
    </xf>
    <xf numFmtId="0" fontId="95" fillId="0" borderId="49" applyNumberFormat="0" applyFill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32" fillId="0" borderId="0"/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" fillId="0" borderId="0"/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45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8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43" fontId="105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8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" fillId="0" borderId="0"/>
    <xf numFmtId="0" fontId="10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05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8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94" fontId="29" fillId="0" borderId="0" applyFon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8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43" fontId="105" fillId="0" borderId="0" applyFont="0" applyFill="0" applyBorder="0" applyAlignment="0" applyProtection="0"/>
    <xf numFmtId="0" fontId="18" fillId="0" borderId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6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32" fillId="0" borderId="0"/>
    <xf numFmtId="0" fontId="85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41" fillId="0" borderId="0">
      <alignment vertical="center"/>
    </xf>
    <xf numFmtId="0" fontId="74" fillId="11" borderId="39" applyNumberFormat="0" applyAlignment="0" applyProtection="0">
      <alignment vertical="center"/>
    </xf>
    <xf numFmtId="0" fontId="29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85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" fillId="0" borderId="0"/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" fillId="0" borderId="0"/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" fillId="0" borderId="0"/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194" fontId="29" fillId="0" borderId="0" applyFont="0" applyFill="0" applyBorder="0" applyAlignment="0" applyProtection="0"/>
    <xf numFmtId="0" fontId="78" fillId="34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7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7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/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0" fontId="78" fillId="3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3" fillId="11" borderId="38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6" fillId="4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" fillId="0" borderId="0"/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" fillId="0" borderId="0"/>
    <xf numFmtId="0" fontId="29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" fillId="0" borderId="0"/>
    <xf numFmtId="0" fontId="29" fillId="0" borderId="0" applyNumberFormat="0" applyFill="0" applyBorder="0" applyAlignment="0" applyProtection="0"/>
    <xf numFmtId="0" fontId="1" fillId="0" borderId="0"/>
    <xf numFmtId="0" fontId="2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32" fillId="0" borderId="0"/>
    <xf numFmtId="0" fontId="73" fillId="11" borderId="38" applyNumberFormat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8" fillId="0" borderId="0">
      <alignment vertical="center"/>
    </xf>
    <xf numFmtId="0" fontId="32" fillId="0" borderId="0"/>
    <xf numFmtId="0" fontId="1" fillId="0" borderId="0"/>
    <xf numFmtId="0" fontId="32" fillId="0" borderId="0"/>
    <xf numFmtId="0" fontId="32" fillId="0" borderId="0">
      <alignment vertical="center"/>
    </xf>
    <xf numFmtId="0" fontId="1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" fillId="0" borderId="0"/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0" fontId="18" fillId="0" borderId="0">
      <alignment vertical="center"/>
    </xf>
    <xf numFmtId="0" fontId="1" fillId="0" borderId="0"/>
    <xf numFmtId="0" fontId="18" fillId="0" borderId="0">
      <alignment vertical="center"/>
    </xf>
    <xf numFmtId="0" fontId="1" fillId="0" borderId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0" borderId="0"/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/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/>
    <xf numFmtId="0" fontId="1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18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0" fontId="18" fillId="0" borderId="0">
      <alignment vertical="center"/>
    </xf>
    <xf numFmtId="0" fontId="18" fillId="0" borderId="0" applyNumberFormat="0" applyFill="0" applyBorder="0" applyAlignment="0" applyProtection="0"/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" fillId="0" borderId="0"/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0" fontId="29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1" fillId="0" borderId="0"/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9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8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9" fillId="0" borderId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4" fontId="29" fillId="0" borderId="0" applyFon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" fillId="0" borderId="0">
      <protection locked="0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32" fillId="0" borderId="0" applyFon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29" fillId="0" borderId="0"/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29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 applyNumberFormat="0" applyFill="0" applyBorder="0" applyAlignment="0" applyProtection="0"/>
    <xf numFmtId="0" fontId="41" fillId="0" borderId="0">
      <alignment vertical="center"/>
    </xf>
    <xf numFmtId="0" fontId="29" fillId="0" borderId="0"/>
    <xf numFmtId="0" fontId="41" fillId="0" borderId="0">
      <alignment vertical="center"/>
    </xf>
    <xf numFmtId="0" fontId="29" fillId="0" borderId="0"/>
    <xf numFmtId="0" fontId="1" fillId="0" borderId="0"/>
    <xf numFmtId="0" fontId="29" fillId="0" borderId="0"/>
    <xf numFmtId="0" fontId="41" fillId="0" borderId="0">
      <alignment vertical="center"/>
    </xf>
    <xf numFmtId="0" fontId="29" fillId="0" borderId="0"/>
    <xf numFmtId="0" fontId="41" fillId="0" borderId="0">
      <alignment vertical="center"/>
    </xf>
    <xf numFmtId="0" fontId="29" fillId="0" borderId="0"/>
    <xf numFmtId="0" fontId="41" fillId="0" borderId="0">
      <alignment vertical="center"/>
    </xf>
    <xf numFmtId="0" fontId="29" fillId="0" borderId="0"/>
    <xf numFmtId="0" fontId="98" fillId="0" borderId="0">
      <alignment vertical="center"/>
    </xf>
    <xf numFmtId="0" fontId="18" fillId="0" borderId="0">
      <alignment vertical="center"/>
    </xf>
    <xf numFmtId="0" fontId="1" fillId="0" borderId="0"/>
    <xf numFmtId="0" fontId="1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15" borderId="43" applyNumberFormat="0" applyFont="0" applyAlignment="0" applyProtection="0">
      <alignment vertical="center"/>
    </xf>
    <xf numFmtId="0" fontId="18" fillId="0" borderId="0">
      <alignment vertical="center"/>
    </xf>
    <xf numFmtId="0" fontId="105" fillId="15" borderId="43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15" borderId="43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4" fontId="29" fillId="0" borderId="0" applyFon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1" fontId="105" fillId="0" borderId="0" applyFont="0" applyFill="0" applyBorder="0" applyAlignment="0" applyProtection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41" fillId="0" borderId="0">
      <alignment vertical="center"/>
    </xf>
    <xf numFmtId="0" fontId="29" fillId="0" borderId="0"/>
    <xf numFmtId="0" fontId="1" fillId="0" borderId="0"/>
    <xf numFmtId="0" fontId="29" fillId="0" borderId="0"/>
    <xf numFmtId="0" fontId="18" fillId="0" borderId="0"/>
    <xf numFmtId="0" fontId="41" fillId="0" borderId="0">
      <alignment vertical="center"/>
    </xf>
    <xf numFmtId="0" fontId="18" fillId="0" borderId="0"/>
    <xf numFmtId="0" fontId="1" fillId="0" borderId="0"/>
    <xf numFmtId="0" fontId="41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1" fillId="0" borderId="0"/>
    <xf numFmtId="0" fontId="1" fillId="0" borderId="0"/>
    <xf numFmtId="0" fontId="41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" fillId="0" borderId="0"/>
    <xf numFmtId="0" fontId="29" fillId="0" borderId="0" applyNumberFormat="0" applyFill="0" applyBorder="0" applyAlignment="0" applyProtection="0"/>
    <xf numFmtId="0" fontId="29" fillId="0" borderId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6" fillId="0" borderId="0">
      <alignment vertical="top"/>
      <protection locked="0"/>
    </xf>
    <xf numFmtId="0" fontId="32" fillId="0" borderId="0"/>
    <xf numFmtId="0" fontId="73" fillId="11" borderId="38" applyNumberFormat="0" applyAlignment="0" applyProtection="0">
      <alignment vertical="center"/>
    </xf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29" fillId="0" borderId="0">
      <alignment vertical="center"/>
    </xf>
    <xf numFmtId="0" fontId="29" fillId="0" borderId="0" applyNumberFormat="0" applyFill="0" applyBorder="0" applyAlignment="0" applyProtection="0"/>
    <xf numFmtId="0" fontId="29" fillId="0" borderId="0">
      <alignment vertical="center"/>
    </xf>
    <xf numFmtId="0" fontId="18" fillId="0" borderId="0">
      <alignment vertical="center"/>
    </xf>
    <xf numFmtId="0" fontId="6" fillId="0" borderId="0">
      <protection locked="0"/>
    </xf>
    <xf numFmtId="0" fontId="18" fillId="0" borderId="0">
      <alignment vertical="center"/>
    </xf>
    <xf numFmtId="0" fontId="29" fillId="0" borderId="0">
      <alignment vertical="center"/>
    </xf>
    <xf numFmtId="0" fontId="6" fillId="0" borderId="0">
      <protection locked="0"/>
    </xf>
    <xf numFmtId="0" fontId="2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/>
    <xf numFmtId="0" fontId="18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6" fillId="0" borderId="0">
      <protection locked="0"/>
    </xf>
    <xf numFmtId="0" fontId="2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1" fillId="0" borderId="0"/>
    <xf numFmtId="43" fontId="18" fillId="0" borderId="0" applyFont="0" applyFill="0" applyBorder="0" applyAlignment="0" applyProtection="0">
      <alignment vertical="center"/>
    </xf>
    <xf numFmtId="0" fontId="18" fillId="0" borderId="0"/>
    <xf numFmtId="0" fontId="29" fillId="0" borderId="0">
      <alignment vertical="center"/>
    </xf>
    <xf numFmtId="0" fontId="18" fillId="0" borderId="0"/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24" fillId="0" borderId="44" applyNumberFormat="0" applyFill="0" applyAlignment="0" applyProtection="0">
      <alignment vertical="center"/>
    </xf>
    <xf numFmtId="0" fontId="29" fillId="0" borderId="0" applyNumberFormat="0" applyFill="0" applyBorder="0" applyAlignment="0" applyProtection="0"/>
    <xf numFmtId="0" fontId="24" fillId="0" borderId="44" applyNumberFormat="0" applyFill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" fillId="0" borderId="0"/>
    <xf numFmtId="0" fontId="29" fillId="0" borderId="0" applyNumberFormat="0" applyFill="0" applyBorder="0" applyAlignment="0" applyProtection="0"/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29" fillId="0" borderId="0">
      <alignment vertical="center"/>
    </xf>
    <xf numFmtId="0" fontId="74" fillId="36" borderId="39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74" fillId="36" borderId="39" applyNumberFormat="0" applyAlignment="0" applyProtection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29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105" fillId="0" borderId="0"/>
    <xf numFmtId="0" fontId="74" fillId="11" borderId="39" applyNumberFormat="0" applyAlignment="0" applyProtection="0">
      <alignment vertical="center"/>
    </xf>
    <xf numFmtId="0" fontId="105" fillId="0" borderId="0"/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32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>
      <alignment vertical="center"/>
    </xf>
    <xf numFmtId="0" fontId="82" fillId="37" borderId="38" applyNumberFormat="0" applyAlignment="0" applyProtection="0">
      <alignment vertical="center"/>
    </xf>
    <xf numFmtId="0" fontId="29" fillId="0" borderId="0">
      <alignment vertical="center"/>
    </xf>
    <xf numFmtId="0" fontId="82" fillId="37" borderId="38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82" fillId="37" borderId="38" applyNumberFormat="0" applyAlignment="0" applyProtection="0">
      <alignment vertical="center"/>
    </xf>
    <xf numFmtId="0" fontId="18" fillId="0" borderId="0"/>
    <xf numFmtId="0" fontId="82" fillId="37" borderId="38" applyNumberFormat="0" applyAlignment="0" applyProtection="0">
      <alignment vertical="center"/>
    </xf>
    <xf numFmtId="0" fontId="1" fillId="0" borderId="0"/>
    <xf numFmtId="0" fontId="82" fillId="37" borderId="38" applyNumberFormat="0" applyAlignment="0" applyProtection="0">
      <alignment vertical="center"/>
    </xf>
    <xf numFmtId="0" fontId="105" fillId="0" borderId="0" applyNumberFormat="0" applyFill="0" applyBorder="0" applyAlignment="0" applyProtection="0"/>
    <xf numFmtId="0" fontId="41" fillId="0" borderId="0">
      <alignment vertical="center"/>
    </xf>
    <xf numFmtId="0" fontId="29" fillId="0" borderId="0" applyNumberFormat="0" applyFill="0" applyBorder="0" applyAlignment="0" applyProtection="0"/>
    <xf numFmtId="0" fontId="41" fillId="0" borderId="0">
      <alignment vertical="center"/>
    </xf>
    <xf numFmtId="0" fontId="29" fillId="0" borderId="0" applyNumberFormat="0" applyFill="0" applyBorder="0" applyAlignment="0" applyProtection="0"/>
    <xf numFmtId="0" fontId="29" fillId="0" borderId="0"/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18" fillId="0" borderId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8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8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0" fillId="0" borderId="42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3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8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73" fillId="36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4" fontId="29" fillId="0" borderId="0" applyFon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8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4" fillId="0" borderId="48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8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8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8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8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7" fillId="0" borderId="0" applyNumberFormat="0" applyFill="0" applyBorder="0" applyAlignment="0" applyProtection="0"/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9" fillId="0" borderId="0" applyNumberFormat="0" applyFill="0" applyBorder="0" applyAlignment="0" applyProtection="0">
      <alignment vertical="top"/>
      <protection locked="0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29" fillId="0" borderId="0"/>
    <xf numFmtId="0" fontId="29" fillId="0" borderId="0"/>
    <xf numFmtId="0" fontId="29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6" fillId="0" borderId="0">
      <protection locked="0"/>
    </xf>
    <xf numFmtId="0" fontId="18" fillId="0" borderId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16" borderId="40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16" borderId="40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16" borderId="40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" fillId="0" borderId="0">
      <alignment vertical="top"/>
      <protection locked="0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18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16" borderId="40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0" fillId="0" borderId="42" applyNumberFormat="0" applyFill="0" applyAlignment="0" applyProtection="0">
      <alignment vertical="center"/>
    </xf>
    <xf numFmtId="0" fontId="18" fillId="0" borderId="0">
      <alignment vertical="center"/>
    </xf>
    <xf numFmtId="0" fontId="80" fillId="0" borderId="42" applyNumberFormat="0" applyFill="0" applyAlignment="0" applyProtection="0">
      <alignment vertical="center"/>
    </xf>
    <xf numFmtId="0" fontId="18" fillId="0" borderId="0">
      <alignment vertical="center"/>
    </xf>
    <xf numFmtId="0" fontId="80" fillId="0" borderId="42" applyNumberFormat="0" applyFill="0" applyAlignment="0" applyProtection="0">
      <alignment vertical="center"/>
    </xf>
    <xf numFmtId="0" fontId="18" fillId="0" borderId="0">
      <alignment vertical="center"/>
    </xf>
    <xf numFmtId="0" fontId="80" fillId="0" borderId="42" applyNumberFormat="0" applyFill="0" applyAlignment="0" applyProtection="0">
      <alignment vertical="center"/>
    </xf>
    <xf numFmtId="0" fontId="18" fillId="0" borderId="0">
      <alignment vertical="center"/>
    </xf>
    <xf numFmtId="0" fontId="80" fillId="0" borderId="42" applyNumberFormat="0" applyFill="0" applyAlignment="0" applyProtection="0">
      <alignment vertical="center"/>
    </xf>
    <xf numFmtId="0" fontId="18" fillId="0" borderId="0">
      <alignment vertical="center"/>
    </xf>
    <xf numFmtId="0" fontId="80" fillId="0" borderId="42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0" fillId="0" borderId="42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/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6" fillId="0" borderId="0">
      <protection locked="0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41" fillId="0" borderId="0"/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41" fillId="0" borderId="0"/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41" fillId="0" borderId="0"/>
    <xf numFmtId="0" fontId="18" fillId="0" borderId="0">
      <alignment vertical="center"/>
    </xf>
    <xf numFmtId="0" fontId="41" fillId="0" borderId="0"/>
    <xf numFmtId="0" fontId="18" fillId="0" borderId="0">
      <alignment vertical="center"/>
    </xf>
    <xf numFmtId="0" fontId="41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18" fillId="0" borderId="0">
      <alignment vertical="center"/>
    </xf>
    <xf numFmtId="0" fontId="41" fillId="0" borderId="0"/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/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/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16" borderId="40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05" fillId="0" borderId="0" applyFont="0" applyFill="0" applyBorder="0" applyAlignment="0" applyProtection="0"/>
    <xf numFmtId="0" fontId="18" fillId="0" borderId="0">
      <alignment vertical="center"/>
    </xf>
    <xf numFmtId="43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8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4" fontId="29" fillId="0" borderId="0" applyFon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8" fontId="29" fillId="0" borderId="0" applyFon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0" fillId="0" borderId="42" applyNumberFormat="0" applyFill="0" applyAlignment="0" applyProtection="0">
      <alignment vertical="center"/>
    </xf>
    <xf numFmtId="0" fontId="18" fillId="0" borderId="0">
      <alignment vertical="center"/>
    </xf>
    <xf numFmtId="0" fontId="80" fillId="0" borderId="42" applyNumberFormat="0" applyFill="0" applyAlignment="0" applyProtection="0">
      <alignment vertical="center"/>
    </xf>
    <xf numFmtId="0" fontId="18" fillId="0" borderId="0">
      <alignment vertical="center"/>
    </xf>
    <xf numFmtId="0" fontId="80" fillId="0" borderId="42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36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7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93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2" fillId="0" borderId="0"/>
    <xf numFmtId="0" fontId="29" fillId="0" borderId="0" applyNumberFormat="0" applyFill="0" applyBorder="0" applyAlignment="0" applyProtection="0"/>
    <xf numFmtId="0" fontId="18" fillId="0" borderId="0"/>
    <xf numFmtId="0" fontId="32" fillId="0" borderId="0">
      <alignment vertical="center"/>
    </xf>
    <xf numFmtId="0" fontId="18" fillId="0" borderId="0">
      <alignment vertical="center"/>
    </xf>
    <xf numFmtId="0" fontId="32" fillId="0" borderId="0"/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32" fillId="0" borderId="0"/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32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3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2" fillId="0" borderId="0"/>
    <xf numFmtId="0" fontId="29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32" fillId="0" borderId="0"/>
    <xf numFmtId="0" fontId="32" fillId="0" borderId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32" fillId="0" borderId="0"/>
    <xf numFmtId="0" fontId="18" fillId="0" borderId="0">
      <alignment vertical="center"/>
    </xf>
    <xf numFmtId="0" fontId="9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5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32" fillId="0" borderId="0"/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29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3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83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9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3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41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43" fontId="1" fillId="0" borderId="0" applyFon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9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" fillId="0" borderId="0">
      <protection locked="0"/>
    </xf>
    <xf numFmtId="0" fontId="93" fillId="0" borderId="0" applyNumberFormat="0" applyFill="0" applyBorder="0" applyAlignment="0" applyProtection="0">
      <alignment vertical="center"/>
    </xf>
    <xf numFmtId="0" fontId="18" fillId="0" borderId="0"/>
    <xf numFmtId="0" fontId="29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0" borderId="0"/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0" borderId="0"/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0" borderId="0"/>
    <xf numFmtId="43" fontId="18" fillId="0" borderId="0" applyFont="0" applyFill="0" applyBorder="0" applyAlignment="0" applyProtection="0">
      <alignment vertical="center"/>
    </xf>
    <xf numFmtId="0" fontId="29" fillId="0" borderId="0"/>
    <xf numFmtId="0" fontId="74" fillId="11" borderId="39" applyNumberFormat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43" fontId="18" fillId="0" borderId="0" applyFont="0" applyFill="0" applyBorder="0" applyAlignment="0" applyProtection="0">
      <alignment vertical="center"/>
    </xf>
    <xf numFmtId="0" fontId="29" fillId="0" borderId="0"/>
    <xf numFmtId="43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41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41" fillId="0" borderId="0"/>
    <xf numFmtId="43" fontId="18" fillId="0" borderId="0" applyFont="0" applyFill="0" applyBorder="0" applyAlignment="0" applyProtection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9" fillId="0" borderId="0" applyNumberFormat="0" applyFill="0" applyBorder="0" applyAlignment="0" applyProtection="0"/>
    <xf numFmtId="0" fontId="41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4" fillId="11" borderId="39" applyNumberFormat="0" applyAlignment="0" applyProtection="0">
      <alignment vertical="center"/>
    </xf>
    <xf numFmtId="0" fontId="18" fillId="0" borderId="0"/>
    <xf numFmtId="43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41" fillId="0" borderId="0"/>
    <xf numFmtId="0" fontId="29" fillId="0" borderId="0" applyNumberFormat="0" applyFill="0" applyBorder="0" applyAlignment="0" applyProtection="0"/>
    <xf numFmtId="0" fontId="74" fillId="11" borderId="39" applyNumberFormat="0" applyAlignment="0" applyProtection="0">
      <alignment vertical="center"/>
    </xf>
    <xf numFmtId="0" fontId="41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41" fillId="0" borderId="0">
      <alignment vertical="center"/>
    </xf>
    <xf numFmtId="0" fontId="32" fillId="15" borderId="43" applyNumberFormat="0" applyFont="0" applyAlignment="0" applyProtection="0">
      <alignment vertical="center"/>
    </xf>
    <xf numFmtId="0" fontId="41" fillId="0" borderId="0">
      <alignment vertical="center"/>
    </xf>
    <xf numFmtId="0" fontId="32" fillId="15" borderId="43" applyNumberFormat="0" applyFont="0" applyAlignment="0" applyProtection="0">
      <alignment vertical="center"/>
    </xf>
    <xf numFmtId="0" fontId="29" fillId="0" borderId="0" applyNumberFormat="0" applyFill="0" applyBorder="0" applyAlignment="0" applyProtection="0"/>
    <xf numFmtId="0" fontId="41" fillId="0" borderId="0"/>
    <xf numFmtId="0" fontId="32" fillId="15" borderId="43" applyNumberFormat="0" applyFont="0" applyAlignment="0" applyProtection="0">
      <alignment vertical="center"/>
    </xf>
    <xf numFmtId="0" fontId="18" fillId="0" borderId="0"/>
    <xf numFmtId="0" fontId="29" fillId="0" borderId="0" applyNumberFormat="0" applyFill="0" applyBorder="0" applyAlignment="0" applyProtection="0"/>
    <xf numFmtId="0" fontId="32" fillId="15" borderId="43" applyNumberFormat="0" applyFont="0" applyAlignment="0" applyProtection="0">
      <alignment vertical="center"/>
    </xf>
    <xf numFmtId="0" fontId="29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29" fillId="0" borderId="0"/>
    <xf numFmtId="0" fontId="4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05" fillId="0" borderId="0" applyNumberFormat="0" applyFill="0" applyBorder="0" applyAlignment="0" applyProtection="0"/>
    <xf numFmtId="0" fontId="18" fillId="0" borderId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43" fontId="18" fillId="0" borderId="0" applyFont="0" applyFill="0" applyBorder="0" applyAlignment="0" applyProtection="0">
      <alignment vertical="center"/>
    </xf>
    <xf numFmtId="0" fontId="18" fillId="0" borderId="0"/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29" fillId="0" borderId="0"/>
    <xf numFmtId="0" fontId="29" fillId="0" borderId="0"/>
    <xf numFmtId="0" fontId="29" fillId="0" borderId="0"/>
    <xf numFmtId="0" fontId="74" fillId="11" borderId="39" applyNumberFormat="0" applyAlignment="0" applyProtection="0">
      <alignment vertical="center"/>
    </xf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1" fillId="0" borderId="0">
      <alignment vertical="center"/>
    </xf>
    <xf numFmtId="0" fontId="29" fillId="0" borderId="0"/>
    <xf numFmtId="0" fontId="74" fillId="11" borderId="39" applyNumberFormat="0" applyAlignment="0" applyProtection="0">
      <alignment vertical="center"/>
    </xf>
    <xf numFmtId="0" fontId="29" fillId="0" borderId="0"/>
    <xf numFmtId="0" fontId="105" fillId="0" borderId="0" applyNumberFormat="0" applyFill="0" applyBorder="0" applyAlignment="0" applyProtection="0">
      <alignment vertical="center"/>
    </xf>
    <xf numFmtId="0" fontId="41" fillId="0" borderId="0"/>
    <xf numFmtId="0" fontId="29" fillId="0" borderId="0"/>
    <xf numFmtId="0" fontId="29" fillId="0" borderId="0"/>
    <xf numFmtId="0" fontId="74" fillId="11" borderId="39" applyNumberFormat="0" applyAlignment="0" applyProtection="0">
      <alignment vertical="center"/>
    </xf>
    <xf numFmtId="0" fontId="29" fillId="0" borderId="0"/>
    <xf numFmtId="0" fontId="74" fillId="11" borderId="39" applyNumberFormat="0" applyAlignment="0" applyProtection="0">
      <alignment vertical="center"/>
    </xf>
    <xf numFmtId="0" fontId="29" fillId="0" borderId="0"/>
    <xf numFmtId="0" fontId="29" fillId="0" borderId="0"/>
    <xf numFmtId="0" fontId="74" fillId="11" borderId="39" applyNumberFormat="0" applyAlignment="0" applyProtection="0">
      <alignment vertical="center"/>
    </xf>
    <xf numFmtId="0" fontId="41" fillId="0" borderId="0">
      <alignment vertical="center"/>
    </xf>
    <xf numFmtId="0" fontId="32" fillId="15" borderId="43" applyNumberFormat="0" applyFont="0" applyAlignment="0" applyProtection="0">
      <alignment vertical="center"/>
    </xf>
    <xf numFmtId="0" fontId="41" fillId="0" borderId="0">
      <alignment vertical="center"/>
    </xf>
    <xf numFmtId="0" fontId="32" fillId="15" borderId="43" applyNumberFormat="0" applyFont="0" applyAlignment="0" applyProtection="0">
      <alignment vertical="center"/>
    </xf>
    <xf numFmtId="0" fontId="41" fillId="0" borderId="0">
      <alignment vertical="center"/>
    </xf>
    <xf numFmtId="0" fontId="29" fillId="0" borderId="0"/>
    <xf numFmtId="0" fontId="29" fillId="0" borderId="0"/>
    <xf numFmtId="0" fontId="32" fillId="15" borderId="43" applyNumberFormat="0" applyFont="0" applyAlignment="0" applyProtection="0">
      <alignment vertical="center"/>
    </xf>
    <xf numFmtId="0" fontId="29" fillId="0" borderId="0">
      <alignment vertical="center"/>
    </xf>
    <xf numFmtId="0" fontId="1" fillId="0" borderId="0"/>
    <xf numFmtId="0" fontId="18" fillId="0" borderId="0">
      <alignment vertical="center"/>
    </xf>
    <xf numFmtId="0" fontId="29" fillId="0" borderId="0"/>
    <xf numFmtId="0" fontId="1" fillId="0" borderId="0"/>
    <xf numFmtId="0" fontId="41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>
      <alignment vertical="center"/>
    </xf>
    <xf numFmtId="0" fontId="18" fillId="0" borderId="0"/>
    <xf numFmtId="0" fontId="80" fillId="0" borderId="42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/>
    <xf numFmtId="43" fontId="18" fillId="0" borderId="0" applyFont="0" applyFill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29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6" fillId="0" borderId="0">
      <protection locked="0"/>
    </xf>
    <xf numFmtId="0" fontId="29" fillId="0" borderId="0"/>
    <xf numFmtId="0" fontId="29" fillId="0" borderId="0"/>
    <xf numFmtId="0" fontId="29" fillId="0" borderId="0"/>
    <xf numFmtId="0" fontId="74" fillId="11" borderId="39" applyNumberFormat="0" applyAlignment="0" applyProtection="0">
      <alignment vertical="center"/>
    </xf>
    <xf numFmtId="0" fontId="29" fillId="0" borderId="0"/>
    <xf numFmtId="0" fontId="74" fillId="11" borderId="39" applyNumberFormat="0" applyAlignment="0" applyProtection="0">
      <alignment vertical="center"/>
    </xf>
    <xf numFmtId="0" fontId="29" fillId="0" borderId="0"/>
    <xf numFmtId="0" fontId="29" fillId="0" borderId="0"/>
    <xf numFmtId="0" fontId="74" fillId="11" borderId="39" applyNumberFormat="0" applyAlignment="0" applyProtection="0">
      <alignment vertical="center"/>
    </xf>
    <xf numFmtId="0" fontId="29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4" fillId="11" borderId="39" applyNumberFormat="0" applyAlignment="0" applyProtection="0">
      <alignment vertical="center"/>
    </xf>
    <xf numFmtId="0" fontId="29" fillId="0" borderId="0">
      <alignment vertical="center"/>
    </xf>
    <xf numFmtId="0" fontId="74" fillId="11" borderId="39" applyNumberFormat="0" applyAlignment="0" applyProtection="0">
      <alignment vertical="center"/>
    </xf>
    <xf numFmtId="0" fontId="29" fillId="0" borderId="0"/>
    <xf numFmtId="0" fontId="32" fillId="15" borderId="43" applyNumberFormat="0" applyFont="0" applyAlignment="0" applyProtection="0">
      <alignment vertical="center"/>
    </xf>
    <xf numFmtId="0" fontId="29" fillId="0" borderId="0"/>
    <xf numFmtId="0" fontId="32" fillId="15" borderId="43" applyNumberFormat="0" applyFont="0" applyAlignment="0" applyProtection="0">
      <alignment vertical="center"/>
    </xf>
    <xf numFmtId="0" fontId="100" fillId="0" borderId="0">
      <alignment vertical="center"/>
    </xf>
    <xf numFmtId="0" fontId="1" fillId="0" borderId="0"/>
    <xf numFmtId="0" fontId="2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6" borderId="0" applyNumberFormat="0" applyBorder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194" fontId="105" fillId="0" borderId="0" applyFont="0" applyFill="0" applyBorder="0" applyAlignment="0" applyProtection="0"/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92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4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32" fillId="15" borderId="43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15" borderId="43" applyNumberFormat="0" applyFont="0" applyAlignment="0" applyProtection="0">
      <alignment vertical="center"/>
    </xf>
    <xf numFmtId="0" fontId="18" fillId="0" borderId="0">
      <alignment vertical="center"/>
    </xf>
    <xf numFmtId="0" fontId="29" fillId="15" borderId="43" applyNumberFormat="0" applyFon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29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16" borderId="40" applyNumberFormat="0" applyAlignment="0" applyProtection="0">
      <alignment vertical="center"/>
    </xf>
    <xf numFmtId="0" fontId="18" fillId="0" borderId="0">
      <alignment vertical="center"/>
    </xf>
    <xf numFmtId="0" fontId="24" fillId="0" borderId="48" applyNumberFormat="0" applyFill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0" fontId="18" fillId="0" borderId="0"/>
    <xf numFmtId="0" fontId="105" fillId="0" borderId="0" applyNumberFormat="0" applyFill="0" applyBorder="0" applyAlignment="0" applyProtection="0"/>
    <xf numFmtId="0" fontId="18" fillId="0" borderId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" fillId="0" borderId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32" fillId="15" borderId="43" applyNumberFormat="0" applyFont="0" applyAlignment="0" applyProtection="0">
      <alignment vertical="center"/>
    </xf>
    <xf numFmtId="0" fontId="29" fillId="0" borderId="0" applyNumberFormat="0" applyFill="0" applyBorder="0" applyAlignment="0" applyProtection="0"/>
    <xf numFmtId="0" fontId="1" fillId="0" borderId="0"/>
    <xf numFmtId="0" fontId="29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3" fillId="39" borderId="0" applyNumberFormat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94" fontId="29" fillId="0" borderId="0" applyFont="0" applyFill="0" applyBorder="0" applyAlignment="0" applyProtection="0"/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93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81" fillId="4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8" fontId="105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52" borderId="0" applyNumberFormat="0" applyBorder="0" applyAlignment="0" applyProtection="0">
      <alignment vertical="center"/>
    </xf>
    <xf numFmtId="0" fontId="18" fillId="0" borderId="0">
      <alignment vertical="center"/>
    </xf>
    <xf numFmtId="194" fontId="29" fillId="0" borderId="0" applyFont="0" applyFill="0" applyBorder="0" applyAlignment="0" applyProtection="0"/>
    <xf numFmtId="0" fontId="76" fillId="5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50" borderId="0" applyNumberFormat="0" applyBorder="0" applyAlignment="0" applyProtection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4" fillId="11" borderId="39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4" fillId="0" borderId="44" applyNumberFormat="0" applyFill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16" borderId="40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3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2" fillId="37" borderId="38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84" fillId="16" borderId="40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1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/>
    <xf numFmtId="0" fontId="105" fillId="0" borderId="0" applyNumberFormat="0" applyFill="0" applyBorder="0" applyAlignment="0" applyProtection="0"/>
    <xf numFmtId="0" fontId="18" fillId="0" borderId="0"/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>
      <alignment vertical="center"/>
    </xf>
    <xf numFmtId="0" fontId="76" fillId="47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7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7" borderId="0" applyNumberFormat="0" applyBorder="0" applyAlignment="0" applyProtection="0">
      <alignment vertical="center"/>
    </xf>
    <xf numFmtId="0" fontId="18" fillId="0" borderId="0">
      <alignment vertical="center"/>
    </xf>
    <xf numFmtId="0" fontId="76" fillId="47" borderId="0" applyNumberFormat="0" applyBorder="0" applyAlignment="0" applyProtection="0">
      <alignment vertical="center"/>
    </xf>
    <xf numFmtId="0" fontId="18" fillId="0" borderId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8" fillId="0" borderId="0"/>
    <xf numFmtId="0" fontId="29" fillId="0" borderId="0" applyNumberFormat="0" applyFill="0" applyBorder="0" applyAlignment="0" applyProtection="0"/>
    <xf numFmtId="0" fontId="18" fillId="0" borderId="0"/>
    <xf numFmtId="0" fontId="29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76" fillId="4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0" borderId="0"/>
    <xf numFmtId="0" fontId="1" fillId="0" borderId="0"/>
    <xf numFmtId="0" fontId="1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84" fillId="16" borderId="40" applyNumberFormat="0" applyAlignment="0" applyProtection="0">
      <alignment vertical="center"/>
    </xf>
    <xf numFmtId="0" fontId="29" fillId="0" borderId="0"/>
    <xf numFmtId="0" fontId="1" fillId="0" borderId="0"/>
    <xf numFmtId="0" fontId="29" fillId="0" borderId="0"/>
    <xf numFmtId="0" fontId="29" fillId="0" borderId="0"/>
    <xf numFmtId="0" fontId="29" fillId="0" borderId="0">
      <alignment vertical="center"/>
    </xf>
    <xf numFmtId="0" fontId="1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/>
    <xf numFmtId="0" fontId="1" fillId="0" borderId="0"/>
    <xf numFmtId="0" fontId="29" fillId="0" borderId="0"/>
    <xf numFmtId="0" fontId="29" fillId="0" borderId="0"/>
    <xf numFmtId="43" fontId="18" fillId="0" borderId="0" applyFont="0" applyFill="0" applyBorder="0" applyAlignment="0" applyProtection="0">
      <alignment vertical="center"/>
    </xf>
    <xf numFmtId="0" fontId="1" fillId="0" borderId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05" fillId="0" borderId="0" applyNumberForma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32" fillId="0" borderId="0"/>
    <xf numFmtId="0" fontId="32" fillId="0" borderId="0"/>
    <xf numFmtId="0" fontId="29" fillId="0" borderId="0"/>
    <xf numFmtId="0" fontId="105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101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/>
    <xf numFmtId="0" fontId="102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102" fillId="0" borderId="0" applyNumberFormat="0" applyFill="0" applyBorder="0" applyAlignment="0" applyProtection="0"/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3" fillId="43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103" fillId="43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103" fillId="43" borderId="0" applyNumberFormat="0" applyBorder="0" applyAlignment="0" applyProtection="0">
      <alignment vertical="center"/>
    </xf>
    <xf numFmtId="0" fontId="103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81" fillId="43" borderId="0" applyNumberFormat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29" fillId="0" borderId="0" applyFont="0" applyFill="0" applyBorder="0" applyAlignment="0" applyProtection="0"/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8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0" fontId="24" fillId="0" borderId="44" applyNumberFormat="0" applyFill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94" fontId="29" fillId="0" borderId="0" applyFont="0" applyFill="0" applyBorder="0" applyAlignment="0" applyProtection="0"/>
    <xf numFmtId="178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78" fontId="105" fillId="0" borderId="0" applyFont="0" applyFill="0" applyBorder="0" applyAlignment="0" applyProtection="0"/>
    <xf numFmtId="178" fontId="41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41" fillId="0" borderId="0" applyFont="0" applyFill="0" applyBorder="0" applyAlignment="0" applyProtection="0">
      <alignment vertical="center"/>
    </xf>
    <xf numFmtId="194" fontId="41" fillId="0" borderId="0" applyFont="0" applyFill="0" applyBorder="0" applyAlignment="0" applyProtection="0">
      <alignment vertical="center"/>
    </xf>
    <xf numFmtId="194" fontId="41" fillId="0" borderId="0" applyFont="0" applyFill="0" applyBorder="0" applyAlignment="0" applyProtection="0">
      <alignment vertical="center"/>
    </xf>
    <xf numFmtId="194" fontId="32" fillId="0" borderId="0" applyFont="0" applyFill="0" applyBorder="0" applyAlignment="0" applyProtection="0"/>
    <xf numFmtId="194" fontId="105" fillId="0" borderId="0" applyFont="0" applyFill="0" applyBorder="0" applyAlignment="0" applyProtection="0">
      <alignment vertical="center"/>
    </xf>
    <xf numFmtId="194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94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105" fillId="0" borderId="0" applyFont="0" applyFill="0" applyBorder="0" applyAlignment="0" applyProtection="0"/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/>
    <xf numFmtId="194" fontId="105" fillId="0" borderId="0" applyFont="0" applyFill="0" applyBorder="0" applyAlignment="0" applyProtection="0"/>
    <xf numFmtId="0" fontId="82" fillId="37" borderId="38" applyNumberFormat="0" applyAlignment="0" applyProtection="0">
      <alignment vertical="center"/>
    </xf>
    <xf numFmtId="178" fontId="105" fillId="0" borderId="0" applyFont="0" applyFill="0" applyBorder="0" applyAlignment="0" applyProtection="0"/>
    <xf numFmtId="0" fontId="74" fillId="11" borderId="39" applyNumberFormat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178" fontId="29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178" fontId="105" fillId="0" borderId="0" applyFont="0" applyFill="0" applyBorder="0" applyAlignment="0" applyProtection="0"/>
    <xf numFmtId="194" fontId="105" fillId="0" borderId="0" applyFont="0" applyFill="0" applyBorder="0" applyAlignment="0" applyProtection="0"/>
    <xf numFmtId="0" fontId="82" fillId="37" borderId="38" applyNumberFormat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178" fontId="105" fillId="0" borderId="0" applyFont="0" applyFill="0" applyBorder="0" applyAlignment="0" applyProtection="0"/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/>
    <xf numFmtId="194" fontId="105" fillId="0" borderId="0" applyFont="0" applyFill="0" applyBorder="0" applyAlignment="0" applyProtection="0"/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78" fontId="41" fillId="0" borderId="0" applyFont="0" applyFill="0" applyBorder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94" fontId="29" fillId="0" borderId="0" applyFont="0" applyFill="0" applyBorder="0" applyAlignment="0" applyProtection="0"/>
    <xf numFmtId="0" fontId="76" fillId="47" borderId="0" applyNumberFormat="0" applyBorder="0" applyAlignment="0" applyProtection="0">
      <alignment vertical="center"/>
    </xf>
    <xf numFmtId="194" fontId="29" fillId="0" borderId="0" applyFont="0" applyFill="0" applyBorder="0" applyAlignment="0" applyProtection="0"/>
    <xf numFmtId="0" fontId="76" fillId="46" borderId="0" applyNumberFormat="0" applyBorder="0" applyAlignment="0" applyProtection="0">
      <alignment vertical="center"/>
    </xf>
    <xf numFmtId="194" fontId="29" fillId="0" borderId="0" applyFont="0" applyFill="0" applyBorder="0" applyAlignment="0" applyProtection="0"/>
    <xf numFmtId="0" fontId="76" fillId="46" borderId="0" applyNumberFormat="0" applyBorder="0" applyAlignment="0" applyProtection="0">
      <alignment vertical="center"/>
    </xf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41" fillId="0" borderId="0" applyFont="0" applyFill="0" applyBorder="0" applyAlignment="0" applyProtection="0">
      <alignment vertical="center"/>
    </xf>
    <xf numFmtId="194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0" fontId="29" fillId="15" borderId="43" applyNumberFormat="0" applyFont="0" applyAlignment="0" applyProtection="0">
      <alignment vertical="center"/>
    </xf>
    <xf numFmtId="194" fontId="29" fillId="0" borderId="0" applyFont="0" applyFill="0" applyBorder="0" applyAlignment="0" applyProtection="0"/>
    <xf numFmtId="0" fontId="29" fillId="15" borderId="43" applyNumberFormat="0" applyFont="0" applyAlignment="0" applyProtection="0">
      <alignment vertical="center"/>
    </xf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/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0" fontId="74" fillId="11" borderId="39" applyNumberFormat="0" applyAlignment="0" applyProtection="0">
      <alignment vertical="center"/>
    </xf>
    <xf numFmtId="178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94" fontId="105" fillId="0" borderId="0" applyFont="0" applyFill="0" applyBorder="0" applyAlignment="0" applyProtection="0">
      <alignment vertical="center"/>
    </xf>
    <xf numFmtId="178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194" fontId="29" fillId="0" borderId="0" applyFont="0" applyFill="0" applyBorder="0" applyAlignment="0" applyProtection="0"/>
    <xf numFmtId="0" fontId="73" fillId="36" borderId="38" applyNumberFormat="0" applyAlignment="0" applyProtection="0">
      <alignment vertical="center"/>
    </xf>
    <xf numFmtId="194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194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36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73" fillId="36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36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" fillId="0" borderId="0" applyFont="0" applyFill="0" applyBorder="0" applyAlignment="0" applyProtection="0"/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3" fillId="11" borderId="38" applyNumberFormat="0" applyAlignment="0" applyProtection="0">
      <alignment vertical="center"/>
    </xf>
    <xf numFmtId="0" fontId="75" fillId="16" borderId="40" applyNumberFormat="0" applyAlignment="0" applyProtection="0">
      <alignment vertical="center"/>
    </xf>
    <xf numFmtId="0" fontId="75" fillId="16" borderId="40" applyNumberFormat="0" applyAlignment="0" applyProtection="0">
      <alignment vertical="center"/>
    </xf>
    <xf numFmtId="0" fontId="75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75" fillId="16" borderId="40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5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75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84" fillId="16" borderId="40" applyNumberForma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0" fontId="80" fillId="0" borderId="42" applyNumberFormat="0" applyFill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/>
    <xf numFmtId="43" fontId="29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192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/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40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protection locked="0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197" fontId="29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197" fontId="29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188" fontId="29" fillId="0" borderId="0" applyFont="0" applyFill="0" applyBorder="0" applyAlignment="0" applyProtection="0"/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32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43" fontId="32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188" fontId="29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188" fontId="29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200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/>
    <xf numFmtId="43" fontId="41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/>
    <xf numFmtId="43" fontId="105" fillId="0" borderId="0" applyFont="0" applyFill="0" applyBorder="0" applyAlignment="0" applyProtection="0"/>
    <xf numFmtId="43" fontId="105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43" fontId="41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105" fillId="0" borderId="0" applyFon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/>
    <xf numFmtId="0" fontId="74" fillId="11" borderId="39" applyNumberFormat="0" applyAlignment="0" applyProtection="0">
      <alignment vertical="center"/>
    </xf>
    <xf numFmtId="41" fontId="29" fillId="0" borderId="0" applyFont="0" applyFill="0" applyBorder="0" applyAlignment="0" applyProtection="0"/>
    <xf numFmtId="41" fontId="29" fillId="0" borderId="0" applyFont="0" applyFill="0" applyBorder="0" applyAlignment="0" applyProtection="0"/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41" fontId="105" fillId="0" borderId="0" applyFont="0" applyFill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83" fillId="47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76" fillId="47" borderId="0" applyNumberFormat="0" applyBorder="0" applyAlignment="0" applyProtection="0">
      <alignment vertical="center"/>
    </xf>
    <xf numFmtId="0" fontId="83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76" fillId="46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83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76" fillId="52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76" fillId="53" borderId="0" applyNumberFormat="0" applyBorder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3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76" fillId="50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83" fillId="39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76" fillId="3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83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76" fillId="49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89" fillId="17" borderId="0" applyNumberFormat="0" applyBorder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36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74" fillId="11" borderId="39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82" fillId="37" borderId="38" applyNumberFormat="0" applyAlignment="0" applyProtection="0">
      <alignment vertical="center"/>
    </xf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center"/>
    </xf>
    <xf numFmtId="0" fontId="105" fillId="0" borderId="0"/>
    <xf numFmtId="0" fontId="105" fillId="0" borderId="0"/>
    <xf numFmtId="0" fontId="105" fillId="0" borderId="0" applyNumberFormat="0" applyFill="0" applyBorder="0" applyAlignment="0" applyProtection="0"/>
    <xf numFmtId="0" fontId="105" fillId="0" borderId="0" applyNumberFormat="0" applyFill="0" applyBorder="0" applyAlignment="0" applyProtection="0">
      <alignment vertical="center"/>
    </xf>
    <xf numFmtId="0" fontId="105" fillId="0" borderId="0"/>
    <xf numFmtId="0" fontId="105" fillId="0" borderId="0" applyNumberFormat="0" applyFill="0" applyBorder="0" applyAlignment="0" applyProtection="0"/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105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32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  <xf numFmtId="0" fontId="29" fillId="15" borderId="43" applyNumberFormat="0" applyFont="0" applyAlignment="0" applyProtection="0">
      <alignment vertical="center"/>
    </xf>
  </cellStyleXfs>
  <cellXfs count="859">
    <xf numFmtId="0" fontId="0" fillId="0" borderId="0" xfId="0" applyAlignment="1">
      <alignment vertical="center"/>
    </xf>
    <xf numFmtId="43" fontId="11" fillId="0" borderId="0" xfId="35" applyFont="1" applyFill="1" applyAlignment="1">
      <alignment vertical="center"/>
    </xf>
    <xf numFmtId="43" fontId="11" fillId="0" borderId="0" xfId="35" applyFont="1" applyFill="1" applyBorder="1" applyAlignment="1">
      <alignment vertical="center"/>
    </xf>
    <xf numFmtId="43" fontId="11" fillId="0" borderId="0" xfId="35" applyFont="1" applyFill="1" applyBorder="1" applyAlignment="1">
      <alignment horizontal="center" vertical="center" shrinkToFit="1"/>
    </xf>
    <xf numFmtId="0" fontId="0" fillId="0" borderId="0" xfId="0" applyBorder="1" applyAlignment="1">
      <alignment vertical="center"/>
    </xf>
    <xf numFmtId="0" fontId="12" fillId="0" borderId="0" xfId="0" applyFont="1" applyFill="1" applyBorder="1" applyAlignment="1">
      <alignment horizontal="centerContinuous" vertical="center"/>
    </xf>
    <xf numFmtId="0" fontId="13" fillId="0" borderId="0" xfId="0" applyFont="1" applyBorder="1" applyAlignment="1">
      <alignment horizontal="centerContinuous" vertical="center"/>
    </xf>
    <xf numFmtId="0" fontId="2" fillId="0" borderId="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83" fontId="6" fillId="0" borderId="4" xfId="0" applyNumberFormat="1" applyFont="1" applyFill="1" applyBorder="1" applyAlignment="1">
      <alignment horizontal="center" vertical="center" wrapText="1"/>
    </xf>
    <xf numFmtId="183" fontId="6" fillId="0" borderId="2" xfId="0" applyNumberFormat="1" applyFont="1" applyFill="1" applyBorder="1" applyAlignment="1">
      <alignment horizontal="center" vertical="center" wrapText="1"/>
    </xf>
    <xf numFmtId="2" fontId="6" fillId="0" borderId="7" xfId="0" applyNumberFormat="1" applyFont="1" applyFill="1" applyBorder="1" applyAlignment="1">
      <alignment horizontal="center" vertical="center" wrapText="1"/>
    </xf>
    <xf numFmtId="183" fontId="6" fillId="0" borderId="1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183" fontId="6" fillId="0" borderId="8" xfId="0" applyNumberFormat="1" applyFont="1" applyFill="1" applyBorder="1" applyAlignment="1">
      <alignment horizontal="center" vertical="center" wrapText="1"/>
    </xf>
    <xf numFmtId="183" fontId="6" fillId="0" borderId="6" xfId="0" applyNumberFormat="1" applyFont="1" applyFill="1" applyBorder="1" applyAlignment="1">
      <alignment horizontal="center" vertical="center" wrapText="1"/>
    </xf>
    <xf numFmtId="183" fontId="6" fillId="0" borderId="5" xfId="0" applyNumberFormat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 shrinkToFi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 shrinkToFit="1"/>
    </xf>
    <xf numFmtId="183" fontId="7" fillId="0" borderId="8" xfId="0" applyNumberFormat="1" applyFont="1" applyFill="1" applyBorder="1" applyAlignment="1">
      <alignment horizontal="center" vertical="center" wrapText="1"/>
    </xf>
    <xf numFmtId="183" fontId="7" fillId="0" borderId="6" xfId="0" applyNumberFormat="1" applyFont="1" applyFill="1" applyBorder="1" applyAlignment="1">
      <alignment horizontal="center" vertical="center" wrapText="1"/>
    </xf>
    <xf numFmtId="2" fontId="7" fillId="0" borderId="7" xfId="0" applyNumberFormat="1" applyFont="1" applyFill="1" applyBorder="1" applyAlignment="1">
      <alignment horizontal="center" vertical="center" wrapText="1"/>
    </xf>
    <xf numFmtId="183" fontId="7" fillId="0" borderId="5" xfId="0" applyNumberFormat="1" applyFont="1" applyFill="1" applyBorder="1" applyAlignment="1">
      <alignment horizontal="center" vertical="center" wrapText="1"/>
    </xf>
    <xf numFmtId="183" fontId="6" fillId="0" borderId="6" xfId="0" applyNumberFormat="1" applyFont="1" applyFill="1" applyBorder="1" applyAlignment="1">
      <alignment horizontal="center" vertical="center" shrinkToFit="1"/>
    </xf>
    <xf numFmtId="2" fontId="6" fillId="0" borderId="7" xfId="0" applyNumberFormat="1" applyFont="1" applyFill="1" applyBorder="1" applyAlignment="1">
      <alignment horizontal="center" vertical="center" shrinkToFit="1"/>
    </xf>
    <xf numFmtId="183" fontId="6" fillId="0" borderId="6" xfId="0" applyNumberFormat="1" applyFont="1" applyFill="1" applyBorder="1" applyAlignment="1">
      <alignment horizontal="center" vertical="center"/>
    </xf>
    <xf numFmtId="2" fontId="6" fillId="0" borderId="7" xfId="0" applyNumberFormat="1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 shrinkToFit="1"/>
    </xf>
    <xf numFmtId="183" fontId="6" fillId="0" borderId="13" xfId="0" applyNumberFormat="1" applyFont="1" applyFill="1" applyBorder="1" applyAlignment="1">
      <alignment horizontal="center" vertical="center" wrapText="1"/>
    </xf>
    <xf numFmtId="183" fontId="6" fillId="0" borderId="11" xfId="0" applyNumberFormat="1" applyFont="1" applyFill="1" applyBorder="1" applyAlignment="1">
      <alignment horizontal="center" vertical="center" wrapText="1"/>
    </xf>
    <xf numFmtId="2" fontId="6" fillId="0" borderId="12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left" vertical="center" wrapText="1"/>
    </xf>
    <xf numFmtId="0" fontId="0" fillId="0" borderId="0" xfId="0" applyFill="1"/>
    <xf numFmtId="0" fontId="10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Continuous" vertical="center"/>
    </xf>
    <xf numFmtId="31" fontId="1" fillId="0" borderId="0" xfId="0" applyNumberFormat="1" applyFont="1" applyBorder="1" applyAlignment="1">
      <alignment horizontal="right" vertical="center"/>
    </xf>
    <xf numFmtId="31" fontId="0" fillId="0" borderId="0" xfId="0" applyNumberFormat="1" applyBorder="1" applyAlignment="1">
      <alignment horizontal="right" vertical="center"/>
    </xf>
    <xf numFmtId="0" fontId="5" fillId="4" borderId="21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183" fontId="6" fillId="0" borderId="5" xfId="0" applyNumberFormat="1" applyFont="1" applyFill="1" applyBorder="1" applyAlignment="1">
      <alignment horizontal="center" vertical="center" shrinkToFit="1"/>
    </xf>
    <xf numFmtId="182" fontId="6" fillId="0" borderId="6" xfId="17362" applyNumberFormat="1" applyFont="1" applyFill="1" applyBorder="1" applyAlignment="1">
      <alignment horizontal="center" vertical="center" shrinkToFit="1"/>
    </xf>
    <xf numFmtId="182" fontId="6" fillId="0" borderId="7" xfId="17362" applyNumberFormat="1" applyFont="1" applyFill="1" applyBorder="1" applyAlignment="1">
      <alignment horizontal="center" vertical="center" shrinkToFit="1"/>
    </xf>
    <xf numFmtId="183" fontId="14" fillId="0" borderId="5" xfId="0" applyNumberFormat="1" applyFont="1" applyFill="1" applyBorder="1" applyAlignment="1">
      <alignment horizontal="center" vertical="center" shrinkToFit="1"/>
    </xf>
    <xf numFmtId="182" fontId="14" fillId="0" borderId="6" xfId="17362" applyNumberFormat="1" applyFont="1" applyFill="1" applyBorder="1" applyAlignment="1">
      <alignment horizontal="center" vertical="center" shrinkToFit="1"/>
    </xf>
    <xf numFmtId="182" fontId="14" fillId="0" borderId="7" xfId="17362" applyNumberFormat="1" applyFont="1" applyFill="1" applyBorder="1" applyAlignment="1">
      <alignment horizontal="center" vertical="center" shrinkToFit="1"/>
    </xf>
    <xf numFmtId="183" fontId="7" fillId="0" borderId="5" xfId="0" applyNumberFormat="1" applyFont="1" applyFill="1" applyBorder="1" applyAlignment="1">
      <alignment horizontal="center" vertical="center" shrinkToFit="1"/>
    </xf>
    <xf numFmtId="183" fontId="6" fillId="0" borderId="10" xfId="0" applyNumberFormat="1" applyFont="1" applyFill="1" applyBorder="1" applyAlignment="1">
      <alignment horizontal="center" vertical="center" shrinkToFit="1"/>
    </xf>
    <xf numFmtId="182" fontId="6" fillId="0" borderId="11" xfId="17362" applyNumberFormat="1" applyFont="1" applyFill="1" applyBorder="1" applyAlignment="1">
      <alignment horizontal="center" vertical="center" shrinkToFit="1"/>
    </xf>
    <xf numFmtId="182" fontId="6" fillId="0" borderId="12" xfId="17362" applyNumberFormat="1" applyFont="1" applyFill="1" applyBorder="1" applyAlignment="1">
      <alignment horizontal="center" vertical="center" shrinkToFit="1"/>
    </xf>
    <xf numFmtId="0" fontId="10" fillId="0" borderId="0" xfId="0" applyFont="1" applyFill="1" applyBorder="1" applyAlignment="1">
      <alignment horizontal="center" vertical="center"/>
    </xf>
    <xf numFmtId="43" fontId="11" fillId="0" borderId="6" xfId="35" applyFont="1" applyFill="1" applyBorder="1" applyAlignment="1">
      <alignment vertical="center" shrinkToFit="1"/>
    </xf>
    <xf numFmtId="0" fontId="1" fillId="0" borderId="0" xfId="0" applyFont="1" applyAlignment="1">
      <alignment vertical="center"/>
    </xf>
    <xf numFmtId="43" fontId="0" fillId="0" borderId="0" xfId="0" applyNumberFormat="1" applyAlignment="1">
      <alignment vertical="center"/>
    </xf>
    <xf numFmtId="43" fontId="0" fillId="0" borderId="0" xfId="35" applyFont="1" applyAlignment="1">
      <alignment vertical="center"/>
    </xf>
    <xf numFmtId="43" fontId="0" fillId="0" borderId="6" xfId="35" applyFont="1" applyBorder="1" applyAlignment="1">
      <alignment vertical="center"/>
    </xf>
    <xf numFmtId="0" fontId="0" fillId="0" borderId="6" xfId="0" applyBorder="1" applyAlignment="1">
      <alignment vertical="center"/>
    </xf>
    <xf numFmtId="43" fontId="11" fillId="0" borderId="6" xfId="35" applyFont="1" applyFill="1" applyBorder="1" applyAlignment="1">
      <alignment horizontal="center" vertical="center"/>
    </xf>
    <xf numFmtId="43" fontId="11" fillId="0" borderId="0" xfId="35" applyFont="1" applyAlignment="1">
      <alignment horizontal="center" vertical="center"/>
    </xf>
    <xf numFmtId="0" fontId="0" fillId="0" borderId="0" xfId="0" applyFill="1" applyAlignment="1">
      <alignment vertical="center"/>
    </xf>
    <xf numFmtId="0" fontId="31" fillId="0" borderId="6" xfId="0" applyFont="1" applyBorder="1" applyAlignment="1" applyProtection="1">
      <alignment horizontal="center" vertical="center"/>
      <protection locked="0"/>
    </xf>
    <xf numFmtId="0" fontId="1" fillId="0" borderId="0" xfId="0" applyFont="1" applyFill="1" applyAlignment="1">
      <alignment vertical="center"/>
    </xf>
    <xf numFmtId="43" fontId="0" fillId="0" borderId="0" xfId="0" applyNumberFormat="1" applyFill="1" applyAlignment="1">
      <alignment vertical="center"/>
    </xf>
    <xf numFmtId="0" fontId="36" fillId="0" borderId="0" xfId="378" applyFont="1" applyAlignment="1">
      <alignment horizontal="center" vertical="center"/>
    </xf>
    <xf numFmtId="43" fontId="25" fillId="0" borderId="6" xfId="35" applyFont="1" applyFill="1" applyBorder="1" applyAlignment="1">
      <alignment horizontal="right" vertical="center" shrinkToFit="1"/>
    </xf>
    <xf numFmtId="10" fontId="0" fillId="0" borderId="0" xfId="42" applyNumberFormat="1" applyFont="1" applyAlignment="1">
      <alignment vertical="center"/>
    </xf>
    <xf numFmtId="0" fontId="41" fillId="14" borderId="6" xfId="378" applyFill="1" applyBorder="1" applyAlignment="1">
      <alignment horizontal="center" vertical="center"/>
    </xf>
    <xf numFmtId="43" fontId="11" fillId="3" borderId="6" xfId="35" applyFont="1" applyFill="1" applyBorder="1" applyAlignment="1">
      <alignment vertical="center" shrinkToFit="1"/>
    </xf>
    <xf numFmtId="43" fontId="11" fillId="0" borderId="6" xfId="35" applyFont="1" applyBorder="1" applyAlignment="1">
      <alignment vertical="center" shrinkToFit="1"/>
    </xf>
    <xf numFmtId="0" fontId="1" fillId="0" borderId="6" xfId="0" applyFont="1" applyBorder="1" applyAlignment="1">
      <alignment vertical="center"/>
    </xf>
    <xf numFmtId="43" fontId="0" fillId="0" borderId="6" xfId="0" applyNumberFormat="1" applyBorder="1" applyAlignment="1">
      <alignment vertical="center"/>
    </xf>
    <xf numFmtId="0" fontId="0" fillId="3" borderId="0" xfId="0" applyFill="1" applyAlignment="1">
      <alignment vertical="center"/>
    </xf>
    <xf numFmtId="0" fontId="35" fillId="0" borderId="0" xfId="378" applyFont="1" applyAlignment="1">
      <alignment horizontal="centerContinuous" vertical="center"/>
    </xf>
    <xf numFmtId="0" fontId="41" fillId="0" borderId="0" xfId="378" applyAlignment="1">
      <alignment horizontal="center" vertical="center"/>
    </xf>
    <xf numFmtId="0" fontId="41" fillId="0" borderId="0" xfId="378" applyAlignment="1">
      <alignment vertical="center"/>
    </xf>
    <xf numFmtId="0" fontId="37" fillId="16" borderId="1" xfId="378" applyFont="1" applyFill="1" applyBorder="1" applyAlignment="1">
      <alignment horizontal="center" vertical="center"/>
    </xf>
    <xf numFmtId="0" fontId="37" fillId="16" borderId="2" xfId="378" applyFont="1" applyFill="1" applyBorder="1" applyAlignment="1">
      <alignment horizontal="center" vertical="center"/>
    </xf>
    <xf numFmtId="0" fontId="41" fillId="0" borderId="6" xfId="378" applyBorder="1" applyAlignment="1">
      <alignment horizontal="center" vertical="center"/>
    </xf>
    <xf numFmtId="43" fontId="25" fillId="0" borderId="6" xfId="35" applyFont="1" applyBorder="1" applyAlignment="1">
      <alignment horizontal="right" vertical="center" shrinkToFit="1"/>
    </xf>
    <xf numFmtId="43" fontId="43" fillId="17" borderId="6" xfId="35" applyFont="1" applyFill="1" applyBorder="1" applyAlignment="1">
      <alignment horizontal="right" vertical="center" shrinkToFit="1"/>
    </xf>
    <xf numFmtId="10" fontId="25" fillId="0" borderId="6" xfId="42" applyNumberFormat="1" applyFont="1" applyFill="1" applyBorder="1" applyAlignment="1">
      <alignment horizontal="right" vertical="center" shrinkToFit="1"/>
    </xf>
    <xf numFmtId="10" fontId="25" fillId="0" borderId="0" xfId="42" applyNumberFormat="1" applyFont="1" applyFill="1" applyBorder="1" applyAlignment="1">
      <alignment horizontal="right" vertical="center" shrinkToFit="1"/>
    </xf>
    <xf numFmtId="10" fontId="43" fillId="17" borderId="6" xfId="42" applyNumberFormat="1" applyFont="1" applyFill="1" applyBorder="1" applyAlignment="1">
      <alignment horizontal="right" vertical="center" shrinkToFit="1"/>
    </xf>
    <xf numFmtId="10" fontId="11" fillId="0" borderId="0" xfId="42" applyNumberFormat="1" applyFont="1" applyAlignment="1">
      <alignment vertical="center"/>
    </xf>
    <xf numFmtId="0" fontId="45" fillId="0" borderId="6" xfId="378" applyFont="1" applyBorder="1" applyAlignment="1">
      <alignment horizontal="center" vertical="center" wrapText="1"/>
    </xf>
    <xf numFmtId="0" fontId="46" fillId="0" borderId="0" xfId="0" applyFont="1" applyFill="1" applyAlignment="1">
      <alignment vertical="center"/>
    </xf>
    <xf numFmtId="0" fontId="0" fillId="0" borderId="6" xfId="0" applyFill="1" applyBorder="1" applyAlignment="1">
      <alignment vertical="center"/>
    </xf>
    <xf numFmtId="0" fontId="0" fillId="12" borderId="6" xfId="0" applyFill="1" applyBorder="1" applyAlignment="1">
      <alignment vertical="center"/>
    </xf>
    <xf numFmtId="43" fontId="0" fillId="0" borderId="6" xfId="35" applyFont="1" applyFill="1" applyBorder="1">
      <alignment vertical="center"/>
    </xf>
    <xf numFmtId="43" fontId="0" fillId="12" borderId="6" xfId="35" applyFont="1" applyFill="1" applyBorder="1">
      <alignment vertical="center"/>
    </xf>
    <xf numFmtId="43" fontId="1" fillId="0" borderId="0" xfId="35" applyFont="1" applyFill="1">
      <alignment vertical="center"/>
    </xf>
    <xf numFmtId="43" fontId="0" fillId="0" borderId="0" xfId="35" applyFont="1" applyFill="1">
      <alignment vertical="center"/>
    </xf>
    <xf numFmtId="0" fontId="1" fillId="0" borderId="6" xfId="0" applyFont="1" applyFill="1" applyBorder="1" applyAlignment="1">
      <alignment vertical="center"/>
    </xf>
    <xf numFmtId="43" fontId="1" fillId="0" borderId="6" xfId="35" applyFont="1" applyFill="1" applyBorder="1">
      <alignment vertical="center"/>
    </xf>
    <xf numFmtId="0" fontId="1" fillId="0" borderId="6" xfId="0" applyFont="1" applyFill="1" applyBorder="1" applyAlignment="1"/>
    <xf numFmtId="43" fontId="1" fillId="0" borderId="6" xfId="35" applyFont="1" applyFill="1" applyBorder="1" applyAlignment="1"/>
    <xf numFmtId="43" fontId="0" fillId="0" borderId="22" xfId="35" applyFont="1" applyFill="1" applyBorder="1">
      <alignment vertical="center"/>
    </xf>
    <xf numFmtId="0" fontId="1" fillId="18" borderId="0" xfId="0" applyFont="1" applyFill="1" applyAlignment="1">
      <alignment vertical="center"/>
    </xf>
    <xf numFmtId="0" fontId="1" fillId="18" borderId="6" xfId="0" applyFont="1" applyFill="1" applyBorder="1" applyAlignment="1">
      <alignment vertical="center"/>
    </xf>
    <xf numFmtId="43" fontId="0" fillId="18" borderId="6" xfId="0" applyNumberFormat="1" applyFill="1" applyBorder="1" applyAlignment="1">
      <alignment vertical="center"/>
    </xf>
    <xf numFmtId="0" fontId="0" fillId="18" borderId="6" xfId="0" applyFill="1" applyBorder="1" applyAlignment="1">
      <alignment vertical="center"/>
    </xf>
    <xf numFmtId="43" fontId="0" fillId="0" borderId="6" xfId="35" applyFont="1" applyBorder="1">
      <alignment vertical="center"/>
    </xf>
    <xf numFmtId="43" fontId="1" fillId="19" borderId="0" xfId="35" applyFont="1" applyFill="1">
      <alignment vertical="center"/>
    </xf>
    <xf numFmtId="43" fontId="0" fillId="18" borderId="6" xfId="35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43" fontId="0" fillId="0" borderId="6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2" fillId="0" borderId="6" xfId="12646" applyFont="1" applyFill="1" applyBorder="1" applyAlignment="1">
      <alignment horizontal="left" vertical="center" shrinkToFit="1"/>
    </xf>
    <xf numFmtId="43" fontId="11" fillId="0" borderId="6" xfId="35" applyFont="1" applyFill="1" applyBorder="1" applyAlignment="1">
      <alignment vertical="center"/>
    </xf>
    <xf numFmtId="43" fontId="11" fillId="0" borderId="6" xfId="7921" applyFont="1" applyFill="1" applyBorder="1" applyAlignment="1">
      <alignment vertical="center"/>
    </xf>
    <xf numFmtId="0" fontId="3" fillId="0" borderId="6" xfId="12646" applyFont="1" applyFill="1" applyBorder="1" applyAlignment="1">
      <alignment vertical="center" shrinkToFit="1"/>
    </xf>
    <xf numFmtId="0" fontId="22" fillId="0" borderId="6" xfId="12646" applyFont="1" applyFill="1" applyBorder="1" applyAlignment="1">
      <alignment horizontal="center" vertical="center" shrinkToFit="1"/>
    </xf>
    <xf numFmtId="0" fontId="3" fillId="0" borderId="6" xfId="12646" applyFont="1" applyFill="1" applyBorder="1" applyAlignment="1">
      <alignment horizontal="center" vertical="center" shrinkToFit="1"/>
    </xf>
    <xf numFmtId="198" fontId="22" fillId="0" borderId="0" xfId="12646" applyNumberFormat="1" applyFont="1" applyFill="1" applyBorder="1" applyAlignment="1">
      <alignment horizontal="left" vertical="center" shrinkToFit="1"/>
    </xf>
    <xf numFmtId="43" fontId="11" fillId="0" borderId="0" xfId="35" applyFont="1" applyFill="1" applyBorder="1" applyAlignment="1">
      <alignment horizontal="center" vertical="center"/>
    </xf>
    <xf numFmtId="43" fontId="0" fillId="0" borderId="0" xfId="0" applyNumberFormat="1" applyFill="1" applyBorder="1" applyAlignment="1">
      <alignment vertical="center"/>
    </xf>
    <xf numFmtId="198" fontId="22" fillId="0" borderId="6" xfId="12646" applyNumberFormat="1" applyFont="1" applyFill="1" applyBorder="1" applyAlignment="1">
      <alignment horizontal="left" vertical="center" shrinkToFit="1"/>
    </xf>
    <xf numFmtId="43" fontId="48" fillId="0" borderId="6" xfId="0" applyNumberFormat="1" applyFont="1" applyFill="1" applyBorder="1" applyAlignment="1">
      <alignment horizontal="centerContinuous" vertical="center"/>
    </xf>
    <xf numFmtId="0" fontId="48" fillId="0" borderId="6" xfId="0" applyFont="1" applyFill="1" applyBorder="1" applyAlignment="1">
      <alignment horizontal="centerContinuous" vertical="center"/>
    </xf>
    <xf numFmtId="10" fontId="48" fillId="0" borderId="6" xfId="0" applyNumberFormat="1" applyFont="1" applyFill="1" applyBorder="1" applyAlignment="1">
      <alignment horizontal="centerContinuous" vertical="center"/>
    </xf>
    <xf numFmtId="43" fontId="26" fillId="0" borderId="6" xfId="0" applyNumberFormat="1" applyFont="1" applyFill="1" applyBorder="1" applyAlignment="1">
      <alignment horizontal="center" vertical="center" wrapText="1" shrinkToFit="1"/>
    </xf>
    <xf numFmtId="0" fontId="26" fillId="0" borderId="6" xfId="0" applyFont="1" applyFill="1" applyBorder="1" applyAlignment="1">
      <alignment horizontal="center" vertical="center" wrapText="1" shrinkToFit="1"/>
    </xf>
    <xf numFmtId="10" fontId="20" fillId="0" borderId="6" xfId="0" applyNumberFormat="1" applyFont="1" applyFill="1" applyBorder="1" applyAlignment="1">
      <alignment horizontal="center" vertical="center" wrapText="1"/>
    </xf>
    <xf numFmtId="10" fontId="26" fillId="0" borderId="6" xfId="0" applyNumberFormat="1" applyFont="1" applyFill="1" applyBorder="1" applyAlignment="1">
      <alignment horizontal="center" vertical="center" wrapText="1" shrinkToFit="1"/>
    </xf>
    <xf numFmtId="43" fontId="0" fillId="0" borderId="6" xfId="35" applyFont="1" applyFill="1" applyBorder="1" applyAlignment="1">
      <alignment vertical="center"/>
    </xf>
    <xf numFmtId="10" fontId="0" fillId="0" borderId="6" xfId="42" applyNumberFormat="1" applyFont="1" applyFill="1" applyBorder="1" applyAlignment="1">
      <alignment vertical="center"/>
    </xf>
    <xf numFmtId="198" fontId="3" fillId="0" borderId="0" xfId="12646" applyNumberFormat="1" applyFont="1" applyFill="1" applyBorder="1" applyAlignment="1">
      <alignment horizontal="left" vertical="center" shrinkToFit="1"/>
    </xf>
    <xf numFmtId="198" fontId="3" fillId="0" borderId="0" xfId="12646" applyNumberFormat="1" applyFont="1" applyFill="1" applyBorder="1" applyAlignment="1">
      <alignment horizontal="left" vertical="center"/>
    </xf>
    <xf numFmtId="43" fontId="11" fillId="0" borderId="0" xfId="35" applyFont="1" applyFill="1" applyBorder="1" applyAlignment="1">
      <alignment horizontal="center"/>
    </xf>
    <xf numFmtId="43" fontId="48" fillId="0" borderId="0" xfId="0" applyNumberFormat="1" applyFont="1" applyFill="1" applyBorder="1" applyAlignment="1">
      <alignment horizontal="centerContinuous" vertical="center"/>
    </xf>
    <xf numFmtId="0" fontId="48" fillId="0" borderId="0" xfId="0" applyFont="1" applyFill="1" applyBorder="1" applyAlignment="1">
      <alignment horizontal="centerContinuous" vertical="center"/>
    </xf>
    <xf numFmtId="10" fontId="48" fillId="0" borderId="0" xfId="0" applyNumberFormat="1" applyFont="1" applyFill="1" applyBorder="1" applyAlignment="1">
      <alignment horizontal="centerContinuous" vertical="center"/>
    </xf>
    <xf numFmtId="0" fontId="26" fillId="0" borderId="0" xfId="378" applyFont="1" applyAlignment="1">
      <alignment horizontal="center" vertical="center"/>
    </xf>
    <xf numFmtId="43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0" fontId="20" fillId="0" borderId="6" xfId="0" applyNumberFormat="1" applyFont="1" applyFill="1" applyBorder="1" applyAlignment="1">
      <alignment horizontal="center" vertical="center" wrapText="1" shrinkToFit="1"/>
    </xf>
    <xf numFmtId="198" fontId="26" fillId="0" borderId="6" xfId="0" applyNumberFormat="1" applyFont="1" applyFill="1" applyBorder="1" applyAlignment="1">
      <alignment horizontal="center" vertical="center" wrapText="1" shrinkToFit="1"/>
    </xf>
    <xf numFmtId="10" fontId="0" fillId="0" borderId="6" xfId="35" applyNumberFormat="1" applyFont="1" applyFill="1" applyBorder="1" applyAlignment="1">
      <alignment vertical="center"/>
    </xf>
    <xf numFmtId="4" fontId="0" fillId="0" borderId="0" xfId="0" applyNumberFormat="1" applyFill="1" applyBorder="1" applyAlignment="1">
      <alignment vertical="center"/>
    </xf>
    <xf numFmtId="43" fontId="1" fillId="0" borderId="0" xfId="0" applyNumberFormat="1" applyFont="1" applyFill="1" applyBorder="1" applyAlignment="1">
      <alignment horizontal="right" vertical="center"/>
    </xf>
    <xf numFmtId="43" fontId="0" fillId="0" borderId="0" xfId="35" applyFont="1" applyFill="1" applyBorder="1" applyAlignment="1">
      <alignment vertical="center"/>
    </xf>
    <xf numFmtId="0" fontId="12" fillId="0" borderId="0" xfId="0" applyFont="1" applyAlignment="1">
      <alignment horizontal="centerContinuous" vertical="center"/>
    </xf>
    <xf numFmtId="0" fontId="50" fillId="0" borderId="0" xfId="0" applyFont="1" applyAlignment="1">
      <alignment horizontal="centerContinuous" vertical="center"/>
    </xf>
    <xf numFmtId="43" fontId="2" fillId="0" borderId="0" xfId="35" applyFont="1" applyFill="1" applyBorder="1" applyAlignment="1" applyProtection="1">
      <alignment horizontal="centerContinuous" vertical="center"/>
      <protection locked="0"/>
    </xf>
    <xf numFmtId="0" fontId="2" fillId="0" borderId="0" xfId="13581" applyFont="1" applyAlignment="1" applyProtection="1">
      <alignment horizontal="centerContinuous" vertical="center"/>
      <protection locked="0"/>
    </xf>
    <xf numFmtId="43" fontId="11" fillId="0" borderId="0" xfId="35" applyFont="1" applyFill="1" applyBorder="1" applyAlignment="1" applyProtection="1">
      <alignment vertical="center" shrinkToFit="1"/>
      <protection locked="0"/>
    </xf>
    <xf numFmtId="0" fontId="11" fillId="0" borderId="0" xfId="13581" applyFont="1" applyAlignment="1" applyProtection="1">
      <alignment horizontal="right" vertical="center" shrinkToFit="1"/>
      <protection locked="0"/>
    </xf>
    <xf numFmtId="0" fontId="1" fillId="0" borderId="0" xfId="0" applyFont="1" applyAlignment="1">
      <alignment horizontal="center" vertical="center" shrinkToFit="1"/>
    </xf>
    <xf numFmtId="0" fontId="15" fillId="0" borderId="1" xfId="13519" applyFont="1" applyFill="1" applyBorder="1" applyAlignment="1">
      <alignment horizontal="center" vertical="center"/>
    </xf>
    <xf numFmtId="0" fontId="5" fillId="0" borderId="2" xfId="13581" applyFont="1" applyBorder="1" applyAlignment="1" applyProtection="1">
      <alignment horizontal="center" vertical="center"/>
      <protection locked="0"/>
    </xf>
    <xf numFmtId="43" fontId="22" fillId="0" borderId="2" xfId="35" applyFont="1" applyFill="1" applyBorder="1" applyAlignment="1" applyProtection="1">
      <alignment horizontal="center" vertical="center" shrinkToFit="1"/>
      <protection locked="0"/>
    </xf>
    <xf numFmtId="0" fontId="22" fillId="0" borderId="2" xfId="13581" applyFont="1" applyBorder="1" applyAlignment="1" applyProtection="1">
      <alignment horizontal="center" vertical="center" shrinkToFit="1"/>
      <protection locked="0"/>
    </xf>
    <xf numFmtId="0" fontId="11" fillId="0" borderId="5" xfId="13519" applyFont="1" applyFill="1" applyBorder="1" applyAlignment="1">
      <alignment horizontal="center" vertical="center"/>
    </xf>
    <xf numFmtId="0" fontId="51" fillId="0" borderId="6" xfId="13581" applyFont="1" applyBorder="1" applyAlignment="1" applyProtection="1">
      <alignment horizontal="center" vertical="center"/>
      <protection locked="0"/>
    </xf>
    <xf numFmtId="43" fontId="1" fillId="0" borderId="6" xfId="35" applyFont="1" applyFill="1" applyBorder="1" applyAlignment="1" applyProtection="1">
      <alignment horizontal="right" vertical="center" shrinkToFit="1"/>
      <protection locked="0"/>
    </xf>
    <xf numFmtId="43" fontId="1" fillId="0" borderId="6" xfId="35" applyFont="1" applyFill="1" applyBorder="1" applyAlignment="1" applyProtection="1">
      <alignment vertical="center" shrinkToFit="1"/>
      <protection locked="0"/>
    </xf>
    <xf numFmtId="43" fontId="1" fillId="0" borderId="6" xfId="42" applyNumberFormat="1" applyFont="1" applyFill="1" applyBorder="1" applyAlignment="1" applyProtection="1">
      <alignment horizontal="right" vertical="center" shrinkToFit="1"/>
      <protection locked="0"/>
    </xf>
    <xf numFmtId="0" fontId="51" fillId="0" borderId="6" xfId="11699" applyFont="1" applyFill="1" applyBorder="1" applyAlignment="1">
      <alignment horizontal="center" vertical="center"/>
    </xf>
    <xf numFmtId="0" fontId="4" fillId="0" borderId="6" xfId="13582" applyFont="1" applyBorder="1" applyAlignment="1" applyProtection="1">
      <alignment horizontal="center" vertical="center"/>
      <protection locked="0"/>
    </xf>
    <xf numFmtId="0" fontId="31" fillId="8" borderId="11" xfId="0" applyFont="1" applyFill="1" applyBorder="1" applyAlignment="1" applyProtection="1">
      <alignment horizontal="center" vertical="top"/>
      <protection locked="0"/>
    </xf>
    <xf numFmtId="43" fontId="1" fillId="8" borderId="11" xfId="35" applyFont="1" applyFill="1" applyBorder="1" applyAlignment="1" applyProtection="1">
      <alignment horizontal="right" vertical="center" shrinkToFit="1"/>
      <protection locked="0"/>
    </xf>
    <xf numFmtId="43" fontId="1" fillId="8" borderId="11" xfId="35" applyFont="1" applyFill="1" applyBorder="1" applyAlignment="1" applyProtection="1">
      <alignment vertical="center" shrinkToFit="1"/>
      <protection locked="0"/>
    </xf>
    <xf numFmtId="43" fontId="1" fillId="8" borderId="11" xfId="42" applyNumberFormat="1" applyFont="1" applyFill="1" applyBorder="1" applyAlignment="1" applyProtection="1">
      <alignment horizontal="right" vertical="center" shrinkToFit="1"/>
      <protection locked="0"/>
    </xf>
    <xf numFmtId="0" fontId="6" fillId="0" borderId="0" xfId="0" applyFont="1" applyFill="1" applyBorder="1" applyAlignment="1" applyProtection="1">
      <alignment vertical="top"/>
      <protection locked="0"/>
    </xf>
    <xf numFmtId="0" fontId="31" fillId="0" borderId="0" xfId="0" applyFont="1" applyFill="1" applyBorder="1" applyAlignment="1" applyProtection="1">
      <alignment horizontal="center" vertical="top"/>
      <protection locked="0"/>
    </xf>
    <xf numFmtId="43" fontId="1" fillId="0" borderId="0" xfId="35" applyFont="1" applyFill="1" applyBorder="1" applyAlignment="1" applyProtection="1">
      <alignment horizontal="right" vertical="center" shrinkToFit="1"/>
      <protection locked="0"/>
    </xf>
    <xf numFmtId="43" fontId="1" fillId="0" borderId="0" xfId="35" applyFont="1" applyFill="1" applyBorder="1" applyAlignment="1" applyProtection="1">
      <alignment vertical="center" shrinkToFit="1"/>
      <protection locked="0"/>
    </xf>
    <xf numFmtId="10" fontId="1" fillId="0" borderId="0" xfId="42" applyNumberFormat="1" applyFont="1" applyFill="1" applyBorder="1" applyAlignment="1" applyProtection="1">
      <alignment horizontal="right" vertical="center" shrinkToFit="1"/>
      <protection locked="0"/>
    </xf>
    <xf numFmtId="0" fontId="22" fillId="0" borderId="3" xfId="13581" applyFont="1" applyBorder="1" applyAlignment="1" applyProtection="1">
      <alignment horizontal="center" vertical="center" shrinkToFit="1"/>
      <protection locked="0"/>
    </xf>
    <xf numFmtId="10" fontId="52" fillId="0" borderId="26" xfId="42" applyNumberFormat="1" applyFont="1" applyFill="1" applyBorder="1" applyAlignment="1">
      <alignment vertical="center" shrinkToFit="1"/>
    </xf>
    <xf numFmtId="10" fontId="1" fillId="0" borderId="6" xfId="42" applyNumberFormat="1" applyFont="1" applyFill="1" applyBorder="1" applyAlignment="1" applyProtection="1">
      <alignment horizontal="center" vertical="center" shrinkToFit="1"/>
      <protection locked="0"/>
    </xf>
    <xf numFmtId="43" fontId="1" fillId="0" borderId="7" xfId="35" applyFont="1" applyFill="1" applyBorder="1" applyAlignment="1" applyProtection="1">
      <alignment horizontal="right" vertical="center" shrinkToFit="1"/>
      <protection locked="0"/>
    </xf>
    <xf numFmtId="10" fontId="1" fillId="8" borderId="11" xfId="42" applyNumberFormat="1" applyFont="1" applyFill="1" applyBorder="1" applyAlignment="1" applyProtection="1">
      <alignment horizontal="right" vertical="center" shrinkToFit="1"/>
      <protection locked="0"/>
    </xf>
    <xf numFmtId="10" fontId="11" fillId="8" borderId="11" xfId="42" applyNumberFormat="1" applyFont="1" applyFill="1" applyBorder="1" applyAlignment="1">
      <alignment horizontal="center" vertical="center" shrinkToFit="1"/>
    </xf>
    <xf numFmtId="43" fontId="11" fillId="8" borderId="25" xfId="35" applyFont="1" applyFill="1" applyBorder="1" applyAlignment="1">
      <alignment horizontal="center" vertical="center" shrinkToFit="1"/>
    </xf>
    <xf numFmtId="43" fontId="11" fillId="0" borderId="6" xfId="35" applyFont="1" applyFill="1" applyBorder="1" applyAlignment="1" applyProtection="1">
      <alignment horizontal="center" vertical="center" shrinkToFit="1"/>
      <protection locked="0"/>
    </xf>
    <xf numFmtId="10" fontId="11" fillId="0" borderId="0" xfId="42" applyNumberFormat="1" applyFont="1" applyFill="1" applyBorder="1" applyAlignment="1">
      <alignment horizontal="center" vertical="center" shrinkToFit="1"/>
    </xf>
    <xf numFmtId="10" fontId="1" fillId="8" borderId="6" xfId="42" applyNumberFormat="1" applyFont="1" applyFill="1" applyBorder="1" applyAlignment="1" applyProtection="1">
      <alignment horizontal="center" vertical="center" shrinkToFit="1"/>
      <protection locked="0"/>
    </xf>
    <xf numFmtId="43" fontId="1" fillId="0" borderId="7" xfId="35" applyFont="1" applyFill="1" applyBorder="1" applyAlignment="1" applyProtection="1">
      <alignment horizontal="left" vertical="center" shrinkToFit="1"/>
      <protection locked="0"/>
    </xf>
    <xf numFmtId="43" fontId="1" fillId="3" borderId="7" xfId="35" applyFont="1" applyFill="1" applyBorder="1" applyAlignment="1" applyProtection="1">
      <alignment horizontal="right" vertical="center" shrinkToFit="1"/>
      <protection locked="0"/>
    </xf>
    <xf numFmtId="43" fontId="1" fillId="21" borderId="6" xfId="35" applyFont="1" applyFill="1" applyBorder="1" applyAlignment="1" applyProtection="1">
      <alignment vertical="center" shrinkToFit="1"/>
      <protection locked="0"/>
    </xf>
    <xf numFmtId="43" fontId="1" fillId="21" borderId="6" xfId="42" applyNumberFormat="1" applyFont="1" applyFill="1" applyBorder="1" applyAlignment="1" applyProtection="1">
      <alignment horizontal="right" vertical="center" shrinkToFit="1"/>
      <protection locked="0"/>
    </xf>
    <xf numFmtId="0" fontId="0" fillId="0" borderId="0" xfId="0" applyAlignment="1">
      <alignment vertical="center" shrinkToFit="1"/>
    </xf>
    <xf numFmtId="49" fontId="11" fillId="0" borderId="0" xfId="13581" applyNumberFormat="1" applyFont="1" applyAlignment="1" applyProtection="1">
      <alignment horizontal="left" vertical="center"/>
      <protection locked="0"/>
    </xf>
    <xf numFmtId="0" fontId="22" fillId="22" borderId="1" xfId="13581" applyFont="1" applyFill="1" applyBorder="1" applyAlignment="1" applyProtection="1">
      <alignment horizontal="center" vertical="center"/>
      <protection locked="0"/>
    </xf>
    <xf numFmtId="0" fontId="22" fillId="22" borderId="2" xfId="13581" applyFont="1" applyFill="1" applyBorder="1" applyAlignment="1" applyProtection="1">
      <alignment horizontal="center" vertical="center"/>
      <protection locked="0"/>
    </xf>
    <xf numFmtId="0" fontId="22" fillId="0" borderId="5" xfId="13581" applyFont="1" applyBorder="1" applyAlignment="1" applyProtection="1">
      <alignment horizontal="center" vertical="center"/>
      <protection locked="0"/>
    </xf>
    <xf numFmtId="43" fontId="11" fillId="0" borderId="17" xfId="35" applyFont="1" applyBorder="1" applyAlignment="1">
      <alignment vertical="center" shrinkToFit="1"/>
    </xf>
    <xf numFmtId="0" fontId="3" fillId="8" borderId="5" xfId="13581" applyFont="1" applyFill="1" applyBorder="1" applyAlignment="1" applyProtection="1">
      <alignment horizontal="center" vertical="center"/>
      <protection locked="0"/>
    </xf>
    <xf numFmtId="43" fontId="11" fillId="8" borderId="6" xfId="35" applyFont="1" applyFill="1" applyBorder="1" applyAlignment="1" applyProtection="1">
      <alignment horizontal="center" vertical="center" shrinkToFit="1"/>
      <protection locked="0"/>
    </xf>
    <xf numFmtId="0" fontId="3" fillId="8" borderId="10" xfId="13581" applyFont="1" applyFill="1" applyBorder="1" applyAlignment="1" applyProtection="1">
      <alignment horizontal="center" vertical="center"/>
      <protection locked="0"/>
    </xf>
    <xf numFmtId="43" fontId="11" fillId="8" borderId="11" xfId="35" applyFont="1" applyFill="1" applyBorder="1" applyAlignment="1" applyProtection="1">
      <alignment horizontal="center" vertical="center" shrinkToFit="1"/>
      <protection locked="0"/>
    </xf>
    <xf numFmtId="49" fontId="4" fillId="0" borderId="0" xfId="13581" applyNumberFormat="1" applyFont="1" applyAlignment="1" applyProtection="1">
      <alignment horizontal="left" vertical="center"/>
      <protection locked="0"/>
    </xf>
    <xf numFmtId="43" fontId="11" fillId="0" borderId="6" xfId="35" applyFont="1" applyFill="1" applyBorder="1" applyAlignment="1" applyProtection="1">
      <alignment horizontal="center" vertical="center"/>
      <protection locked="0"/>
    </xf>
    <xf numFmtId="43" fontId="11" fillId="0" borderId="0" xfId="35" applyFont="1" applyAlignment="1">
      <alignment horizontal="center" vertical="center" shrinkToFit="1"/>
    </xf>
    <xf numFmtId="0" fontId="22" fillId="22" borderId="2" xfId="13581" applyFont="1" applyFill="1" applyBorder="1" applyAlignment="1" applyProtection="1">
      <alignment horizontal="center" vertical="center" shrinkToFit="1"/>
      <protection locked="0"/>
    </xf>
    <xf numFmtId="43" fontId="11" fillId="22" borderId="2" xfId="35" applyFont="1" applyFill="1" applyBorder="1" applyAlignment="1">
      <alignment horizontal="center" vertical="center" shrinkToFit="1"/>
    </xf>
    <xf numFmtId="199" fontId="11" fillId="0" borderId="6" xfId="35" applyNumberFormat="1" applyFont="1" applyFill="1" applyBorder="1" applyAlignment="1" applyProtection="1">
      <alignment horizontal="center" vertical="center"/>
      <protection locked="0"/>
    </xf>
    <xf numFmtId="43" fontId="11" fillId="0" borderId="6" xfId="35" applyFont="1" applyFill="1" applyBorder="1" applyAlignment="1" applyProtection="1">
      <alignment horizontal="right" vertical="center" shrinkToFit="1"/>
      <protection locked="0"/>
    </xf>
    <xf numFmtId="0" fontId="1" fillId="22" borderId="3" xfId="0" applyFont="1" applyFill="1" applyBorder="1" applyAlignment="1">
      <alignment horizontal="center" vertical="center" shrinkToFit="1"/>
    </xf>
    <xf numFmtId="10" fontId="11" fillId="0" borderId="7" xfId="42" applyNumberFormat="1" applyFont="1" applyBorder="1" applyAlignment="1">
      <alignment horizontal="center" vertical="center"/>
    </xf>
    <xf numFmtId="10" fontId="11" fillId="0" borderId="18" xfId="42" applyNumberFormat="1" applyFont="1" applyBorder="1" applyAlignment="1">
      <alignment horizontal="center" vertical="center"/>
    </xf>
    <xf numFmtId="10" fontId="11" fillId="8" borderId="7" xfId="42" applyNumberFormat="1" applyFont="1" applyFill="1" applyBorder="1" applyAlignment="1" applyProtection="1">
      <alignment horizontal="center" vertical="center"/>
      <protection locked="0"/>
    </xf>
    <xf numFmtId="10" fontId="11" fillId="8" borderId="12" xfId="42" applyNumberFormat="1" applyFont="1" applyFill="1" applyBorder="1" applyAlignment="1" applyProtection="1">
      <alignment horizontal="center" vertical="center"/>
      <protection locked="0"/>
    </xf>
    <xf numFmtId="0" fontId="1" fillId="22" borderId="2" xfId="0" applyFont="1" applyFill="1" applyBorder="1" applyAlignment="1">
      <alignment horizontal="center" vertical="center" shrinkToFit="1"/>
    </xf>
    <xf numFmtId="10" fontId="11" fillId="0" borderId="7" xfId="42" applyNumberFormat="1" applyFont="1" applyBorder="1" applyAlignment="1">
      <alignment horizontal="center" vertical="center" shrinkToFit="1"/>
    </xf>
    <xf numFmtId="10" fontId="11" fillId="0" borderId="7" xfId="42" applyNumberFormat="1" applyFont="1" applyBorder="1" applyAlignment="1">
      <alignment vertical="center" shrinkToFit="1"/>
    </xf>
    <xf numFmtId="43" fontId="0" fillId="0" borderId="0" xfId="42" applyNumberFormat="1" applyFont="1" applyAlignment="1">
      <alignment vertical="center"/>
    </xf>
    <xf numFmtId="43" fontId="11" fillId="20" borderId="6" xfId="35" applyFont="1" applyFill="1" applyBorder="1" applyAlignment="1">
      <alignment vertical="center" shrinkToFit="1"/>
    </xf>
    <xf numFmtId="0" fontId="11" fillId="0" borderId="0" xfId="0" applyFont="1" applyAlignment="1">
      <alignment vertical="center"/>
    </xf>
    <xf numFmtId="0" fontId="22" fillId="23" borderId="5" xfId="13581" applyFont="1" applyFill="1" applyBorder="1" applyAlignment="1" applyProtection="1">
      <alignment horizontal="center" vertical="center"/>
      <protection locked="0"/>
    </xf>
    <xf numFmtId="43" fontId="11" fillId="23" borderId="6" xfId="35" applyFont="1" applyFill="1" applyBorder="1" applyAlignment="1" applyProtection="1">
      <alignment horizontal="center" vertical="center"/>
      <protection locked="0"/>
    </xf>
    <xf numFmtId="0" fontId="22" fillId="23" borderId="10" xfId="13581" applyFont="1" applyFill="1" applyBorder="1" applyAlignment="1" applyProtection="1">
      <alignment horizontal="center" vertical="center"/>
      <protection locked="0"/>
    </xf>
    <xf numFmtId="43" fontId="11" fillId="23" borderId="11" xfId="13581" applyNumberFormat="1" applyFont="1" applyFill="1" applyBorder="1" applyAlignment="1" applyProtection="1">
      <alignment horizontal="center" vertical="center"/>
      <protection locked="0"/>
    </xf>
    <xf numFmtId="43" fontId="11" fillId="23" borderId="6" xfId="35" applyFont="1" applyFill="1" applyBorder="1" applyAlignment="1" applyProtection="1">
      <alignment horizontal="right" vertical="center" shrinkToFit="1"/>
      <protection locked="0"/>
    </xf>
    <xf numFmtId="43" fontId="11" fillId="23" borderId="6" xfId="35" applyFont="1" applyFill="1" applyBorder="1" applyAlignment="1" applyProtection="1">
      <alignment horizontal="center" vertical="center" shrinkToFit="1"/>
      <protection locked="0"/>
    </xf>
    <xf numFmtId="43" fontId="11" fillId="23" borderId="11" xfId="35" applyFont="1" applyFill="1" applyBorder="1" applyAlignment="1" applyProtection="1">
      <alignment horizontal="right" vertical="center" shrinkToFit="1"/>
      <protection locked="0"/>
    </xf>
    <xf numFmtId="43" fontId="11" fillId="23" borderId="6" xfId="35" applyFont="1" applyFill="1" applyBorder="1" applyAlignment="1">
      <alignment vertical="center" shrinkToFit="1"/>
    </xf>
    <xf numFmtId="10" fontId="11" fillId="23" borderId="7" xfId="42" applyNumberFormat="1" applyFont="1" applyFill="1" applyBorder="1" applyAlignment="1">
      <alignment vertical="center" shrinkToFit="1"/>
    </xf>
    <xf numFmtId="43" fontId="11" fillId="23" borderId="11" xfId="35" applyFont="1" applyFill="1" applyBorder="1" applyAlignment="1">
      <alignment vertical="center" shrinkToFit="1"/>
    </xf>
    <xf numFmtId="10" fontId="11" fillId="23" borderId="12" xfId="42" applyNumberFormat="1" applyFont="1" applyFill="1" applyBorder="1" applyAlignment="1">
      <alignment vertical="center" shrinkToFit="1"/>
    </xf>
    <xf numFmtId="43" fontId="11" fillId="23" borderId="11" xfId="13581" applyNumberFormat="1" applyFont="1" applyFill="1" applyBorder="1" applyAlignment="1" applyProtection="1">
      <alignment horizontal="center" vertical="center" shrinkToFit="1"/>
      <protection locked="0"/>
    </xf>
    <xf numFmtId="43" fontId="11" fillId="8" borderId="6" xfId="0" applyNumberFormat="1" applyFont="1" applyFill="1" applyBorder="1" applyAlignment="1">
      <alignment vertical="center"/>
    </xf>
    <xf numFmtId="10" fontId="11" fillId="8" borderId="6" xfId="42" applyNumberFormat="1" applyFont="1" applyFill="1" applyBorder="1" applyAlignment="1">
      <alignment vertical="center"/>
    </xf>
    <xf numFmtId="0" fontId="37" fillId="16" borderId="6" xfId="378" applyFont="1" applyFill="1" applyBorder="1" applyAlignment="1">
      <alignment horizontal="center" vertical="center"/>
    </xf>
    <xf numFmtId="0" fontId="21" fillId="8" borderId="6" xfId="378" applyFont="1" applyFill="1" applyBorder="1" applyAlignment="1">
      <alignment horizontal="center" vertical="center"/>
    </xf>
    <xf numFmtId="43" fontId="25" fillId="8" borderId="6" xfId="35" applyFont="1" applyFill="1" applyBorder="1" applyAlignment="1">
      <alignment horizontal="right" vertical="center" shrinkToFit="1"/>
    </xf>
    <xf numFmtId="10" fontId="25" fillId="8" borderId="6" xfId="42" applyNumberFormat="1" applyFont="1" applyFill="1" applyBorder="1" applyAlignment="1">
      <alignment horizontal="right" vertical="center" shrinkToFit="1"/>
    </xf>
    <xf numFmtId="10" fontId="35" fillId="0" borderId="0" xfId="42" applyNumberFormat="1" applyFont="1" applyBorder="1" applyAlignment="1">
      <alignment horizontal="centerContinuous" vertical="center"/>
    </xf>
    <xf numFmtId="10" fontId="36" fillId="0" borderId="0" xfId="42" applyNumberFormat="1" applyFont="1" applyBorder="1" applyAlignment="1">
      <alignment horizontal="center" vertical="center"/>
    </xf>
    <xf numFmtId="10" fontId="37" fillId="16" borderId="3" xfId="42" applyNumberFormat="1" applyFont="1" applyFill="1" applyBorder="1" applyAlignment="1">
      <alignment horizontal="center" vertical="center"/>
    </xf>
    <xf numFmtId="10" fontId="25" fillId="0" borderId="6" xfId="42" applyNumberFormat="1" applyFont="1" applyBorder="1" applyAlignment="1">
      <alignment horizontal="right" vertical="center" shrinkToFit="1"/>
    </xf>
    <xf numFmtId="0" fontId="24" fillId="17" borderId="6" xfId="378" applyFont="1" applyFill="1" applyBorder="1" applyAlignment="1">
      <alignment horizontal="center" vertical="center"/>
    </xf>
    <xf numFmtId="0" fontId="27" fillId="8" borderId="6" xfId="378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 shrinkToFit="1"/>
    </xf>
    <xf numFmtId="43" fontId="25" fillId="3" borderId="6" xfId="35" applyFont="1" applyFill="1" applyBorder="1" applyAlignment="1">
      <alignment horizontal="right" vertical="center" shrinkToFit="1"/>
    </xf>
    <xf numFmtId="43" fontId="25" fillId="17" borderId="6" xfId="35" applyFont="1" applyFill="1" applyBorder="1" applyAlignment="1">
      <alignment horizontal="right" vertical="center" shrinkToFit="1"/>
    </xf>
    <xf numFmtId="43" fontId="45" fillId="8" borderId="6" xfId="35" applyFont="1" applyFill="1" applyBorder="1" applyAlignment="1">
      <alignment horizontal="center" vertical="center" shrinkToFit="1"/>
    </xf>
    <xf numFmtId="10" fontId="25" fillId="17" borderId="6" xfId="35" applyNumberFormat="1" applyFont="1" applyFill="1" applyBorder="1" applyAlignment="1">
      <alignment horizontal="right" vertical="center" shrinkToFit="1"/>
    </xf>
    <xf numFmtId="0" fontId="41" fillId="8" borderId="6" xfId="378" applyFill="1" applyBorder="1" applyAlignment="1">
      <alignment horizontal="center" vertical="center"/>
    </xf>
    <xf numFmtId="10" fontId="25" fillId="3" borderId="6" xfId="42" applyNumberFormat="1" applyFont="1" applyFill="1" applyBorder="1" applyAlignment="1">
      <alignment horizontal="right" vertical="center" shrinkToFit="1"/>
    </xf>
    <xf numFmtId="10" fontId="25" fillId="17" borderId="6" xfId="42" applyNumberFormat="1" applyFont="1" applyFill="1" applyBorder="1" applyAlignment="1">
      <alignment horizontal="right" vertical="center" shrinkToFit="1"/>
    </xf>
    <xf numFmtId="0" fontId="41" fillId="17" borderId="6" xfId="378" applyFill="1" applyBorder="1" applyAlignment="1">
      <alignment horizontal="center" vertical="center"/>
    </xf>
    <xf numFmtId="10" fontId="43" fillId="0" borderId="0" xfId="35" applyNumberFormat="1" applyFont="1" applyFill="1" applyBorder="1" applyAlignment="1">
      <alignment horizontal="center" vertical="center" wrapText="1" shrinkToFit="1"/>
    </xf>
    <xf numFmtId="0" fontId="21" fillId="0" borderId="0" xfId="378" applyFont="1" applyAlignment="1">
      <alignment horizontal="center" vertical="center"/>
    </xf>
    <xf numFmtId="0" fontId="35" fillId="0" borderId="0" xfId="378" applyFont="1" applyAlignment="1">
      <alignment vertical="center"/>
    </xf>
    <xf numFmtId="10" fontId="36" fillId="0" borderId="0" xfId="378" applyNumberFormat="1" applyFont="1" applyAlignment="1">
      <alignment horizontal="center" vertical="center"/>
    </xf>
    <xf numFmtId="43" fontId="25" fillId="14" borderId="6" xfId="35" applyFont="1" applyFill="1" applyBorder="1" applyAlignment="1">
      <alignment horizontal="right" vertical="center" shrinkToFit="1"/>
    </xf>
    <xf numFmtId="43" fontId="36" fillId="14" borderId="6" xfId="378" applyNumberFormat="1" applyFont="1" applyFill="1" applyBorder="1" applyAlignment="1">
      <alignment horizontal="right" vertical="center"/>
    </xf>
    <xf numFmtId="0" fontId="47" fillId="8" borderId="6" xfId="0" applyFont="1" applyFill="1" applyBorder="1" applyAlignment="1">
      <alignment horizontal="center" vertical="center" shrinkToFit="1"/>
    </xf>
    <xf numFmtId="10" fontId="25" fillId="14" borderId="6" xfId="42" applyNumberFormat="1" applyFont="1" applyFill="1" applyBorder="1" applyAlignment="1">
      <alignment horizontal="right" vertical="center" shrinkToFit="1"/>
    </xf>
    <xf numFmtId="0" fontId="21" fillId="0" borderId="6" xfId="378" applyFont="1" applyBorder="1" applyAlignment="1">
      <alignment horizontal="center" vertical="center"/>
    </xf>
    <xf numFmtId="10" fontId="37" fillId="16" borderId="6" xfId="42" applyNumberFormat="1" applyFont="1" applyFill="1" applyBorder="1" applyAlignment="1">
      <alignment horizontal="center" vertical="center"/>
    </xf>
    <xf numFmtId="193" fontId="25" fillId="14" borderId="6" xfId="42" applyNumberFormat="1" applyFont="1" applyFill="1" applyBorder="1" applyAlignment="1">
      <alignment horizontal="left" vertical="center" shrinkToFit="1"/>
    </xf>
    <xf numFmtId="193" fontId="36" fillId="14" borderId="6" xfId="42" applyNumberFormat="1" applyFont="1" applyFill="1" applyBorder="1" applyAlignment="1">
      <alignment horizontal="left" vertical="center"/>
    </xf>
    <xf numFmtId="193" fontId="25" fillId="17" borderId="6" xfId="42" applyNumberFormat="1" applyFont="1" applyFill="1" applyBorder="1" applyAlignment="1">
      <alignment horizontal="left" vertical="center" shrinkToFit="1"/>
    </xf>
    <xf numFmtId="193" fontId="25" fillId="0" borderId="6" xfId="42" applyNumberFormat="1" applyFont="1" applyFill="1" applyBorder="1" applyAlignment="1">
      <alignment horizontal="left" vertical="center" shrinkToFit="1"/>
    </xf>
    <xf numFmtId="0" fontId="21" fillId="8" borderId="6" xfId="378" applyFont="1" applyFill="1" applyBorder="1" applyAlignment="1">
      <alignment horizontal="center" vertical="center" wrapText="1"/>
    </xf>
    <xf numFmtId="0" fontId="53" fillId="8" borderId="6" xfId="378" applyFont="1" applyFill="1" applyBorder="1" applyAlignment="1">
      <alignment horizontal="center" vertical="center"/>
    </xf>
    <xf numFmtId="0" fontId="36" fillId="17" borderId="6" xfId="378" applyFont="1" applyFill="1" applyBorder="1" applyAlignment="1">
      <alignment horizontal="center" vertical="center"/>
    </xf>
    <xf numFmtId="0" fontId="45" fillId="8" borderId="6" xfId="378" applyFont="1" applyFill="1" applyBorder="1" applyAlignment="1">
      <alignment horizontal="center" vertical="center"/>
    </xf>
    <xf numFmtId="43" fontId="25" fillId="8" borderId="6" xfId="378" applyNumberFormat="1" applyFont="1" applyFill="1" applyBorder="1" applyAlignment="1">
      <alignment horizontal="right" vertical="center"/>
    </xf>
    <xf numFmtId="10" fontId="25" fillId="8" borderId="6" xfId="42" applyNumberFormat="1" applyFont="1" applyFill="1" applyBorder="1" applyAlignment="1">
      <alignment horizontal="right" vertical="center"/>
    </xf>
    <xf numFmtId="0" fontId="27" fillId="0" borderId="0" xfId="378" applyFont="1" applyAlignment="1">
      <alignment horizontal="center" vertical="center" wrapText="1"/>
    </xf>
    <xf numFmtId="10" fontId="25" fillId="0" borderId="0" xfId="42" applyNumberFormat="1" applyFont="1" applyFill="1" applyBorder="1" applyAlignment="1">
      <alignment horizontal="center" vertical="center" shrinkToFit="1"/>
    </xf>
    <xf numFmtId="193" fontId="25" fillId="0" borderId="6" xfId="42" applyNumberFormat="1" applyFont="1" applyBorder="1" applyAlignment="1">
      <alignment horizontal="left" vertical="center" shrinkToFit="1"/>
    </xf>
    <xf numFmtId="193" fontId="25" fillId="8" borderId="6" xfId="42" applyNumberFormat="1" applyFont="1" applyFill="1" applyBorder="1" applyAlignment="1">
      <alignment horizontal="left" vertical="center" shrinkToFit="1"/>
    </xf>
    <xf numFmtId="193" fontId="25" fillId="8" borderId="6" xfId="42" applyNumberFormat="1" applyFont="1" applyFill="1" applyBorder="1" applyAlignment="1">
      <alignment horizontal="left" vertical="center"/>
    </xf>
    <xf numFmtId="0" fontId="52" fillId="0" borderId="6" xfId="0" applyFont="1" applyFill="1" applyBorder="1" applyAlignment="1">
      <alignment horizontal="center" vertical="center" wrapText="1"/>
    </xf>
    <xf numFmtId="0" fontId="38" fillId="3" borderId="0" xfId="9437" applyFont="1" applyFill="1">
      <alignment vertical="center"/>
    </xf>
    <xf numFmtId="0" fontId="39" fillId="0" borderId="0" xfId="0" applyFont="1" applyFill="1" applyBorder="1" applyAlignment="1">
      <alignment vertical="center"/>
    </xf>
    <xf numFmtId="0" fontId="38" fillId="0" borderId="0" xfId="9437" applyFont="1">
      <alignment vertical="center"/>
    </xf>
    <xf numFmtId="0" fontId="39" fillId="0" borderId="0" xfId="13519" applyFont="1" applyFill="1" applyBorder="1" applyAlignment="1">
      <alignment horizontal="center" vertical="center"/>
    </xf>
    <xf numFmtId="0" fontId="6" fillId="0" borderId="0" xfId="0" applyFont="1" applyFill="1" applyBorder="1" applyAlignment="1" applyProtection="1">
      <alignment vertical="top" shrinkToFit="1"/>
      <protection locked="0"/>
    </xf>
    <xf numFmtId="0" fontId="55" fillId="0" borderId="0" xfId="378" applyFont="1" applyAlignment="1">
      <alignment horizontal="center" vertical="center"/>
    </xf>
    <xf numFmtId="43" fontId="55" fillId="0" borderId="0" xfId="35" applyFont="1" applyFill="1" applyBorder="1" applyAlignment="1">
      <alignment horizontal="center" vertical="center"/>
    </xf>
    <xf numFmtId="0" fontId="6" fillId="0" borderId="0" xfId="13519" applyFont="1" applyFill="1" applyAlignment="1">
      <alignment horizontal="center" vertical="center" wrapText="1"/>
    </xf>
    <xf numFmtId="43" fontId="55" fillId="3" borderId="0" xfId="35" applyFont="1" applyFill="1" applyBorder="1" applyAlignment="1">
      <alignment horizontal="center" vertical="center"/>
    </xf>
    <xf numFmtId="0" fontId="56" fillId="24" borderId="6" xfId="378" applyFont="1" applyFill="1" applyBorder="1" applyAlignment="1">
      <alignment horizontal="center" vertical="center" wrapText="1"/>
    </xf>
    <xf numFmtId="0" fontId="56" fillId="24" borderId="6" xfId="378" applyFont="1" applyFill="1" applyBorder="1" applyAlignment="1">
      <alignment horizontal="center" vertical="center"/>
    </xf>
    <xf numFmtId="43" fontId="56" fillId="3" borderId="6" xfId="35" applyFont="1" applyFill="1" applyBorder="1" applyAlignment="1">
      <alignment horizontal="center" vertical="center"/>
    </xf>
    <xf numFmtId="43" fontId="56" fillId="24" borderId="6" xfId="35" applyFont="1" applyFill="1" applyBorder="1" applyAlignment="1">
      <alignment horizontal="center" vertical="center"/>
    </xf>
    <xf numFmtId="0" fontId="38" fillId="0" borderId="6" xfId="0" applyFont="1" applyFill="1" applyBorder="1" applyAlignment="1">
      <alignment horizontal="center" vertical="center"/>
    </xf>
    <xf numFmtId="0" fontId="55" fillId="0" borderId="6" xfId="378" applyFont="1" applyBorder="1" applyAlignment="1">
      <alignment horizontal="center" vertical="center"/>
    </xf>
    <xf numFmtId="0" fontId="55" fillId="0" borderId="6" xfId="378" applyFont="1" applyBorder="1" applyAlignment="1">
      <alignment horizontal="center" vertical="center" wrapText="1"/>
    </xf>
    <xf numFmtId="43" fontId="28" fillId="3" borderId="6" xfId="35" applyFont="1" applyFill="1" applyBorder="1" applyAlignment="1">
      <alignment horizontal="right" vertical="center" shrinkToFit="1"/>
    </xf>
    <xf numFmtId="43" fontId="28" fillId="0" borderId="6" xfId="35" applyFont="1" applyFill="1" applyBorder="1" applyAlignment="1">
      <alignment horizontal="right" vertical="center" shrinkToFit="1"/>
    </xf>
    <xf numFmtId="0" fontId="38" fillId="7" borderId="6" xfId="0" applyFont="1" applyFill="1" applyBorder="1" applyAlignment="1">
      <alignment horizontal="center" vertical="center"/>
    </xf>
    <xf numFmtId="0" fontId="55" fillId="7" borderId="6" xfId="378" applyFont="1" applyFill="1" applyBorder="1" applyAlignment="1">
      <alignment horizontal="center" vertical="center"/>
    </xf>
    <xf numFmtId="0" fontId="55" fillId="7" borderId="6" xfId="378" applyFont="1" applyFill="1" applyBorder="1" applyAlignment="1">
      <alignment horizontal="center" vertical="center" wrapText="1"/>
    </xf>
    <xf numFmtId="43" fontId="28" fillId="7" borderId="6" xfId="35" applyFont="1" applyFill="1" applyBorder="1" applyAlignment="1">
      <alignment horizontal="right" vertical="center" shrinkToFit="1"/>
    </xf>
    <xf numFmtId="0" fontId="38" fillId="12" borderId="6" xfId="0" applyFont="1" applyFill="1" applyBorder="1" applyAlignment="1">
      <alignment horizontal="center" vertical="center"/>
    </xf>
    <xf numFmtId="0" fontId="55" fillId="12" borderId="6" xfId="378" applyFont="1" applyFill="1" applyBorder="1" applyAlignment="1">
      <alignment horizontal="center" vertical="center"/>
    </xf>
    <xf numFmtId="0" fontId="55" fillId="12" borderId="6" xfId="378" applyFont="1" applyFill="1" applyBorder="1" applyAlignment="1">
      <alignment horizontal="center" vertical="center" wrapText="1"/>
    </xf>
    <xf numFmtId="43" fontId="28" fillId="12" borderId="6" xfId="35" applyFont="1" applyFill="1" applyBorder="1" applyAlignment="1">
      <alignment horizontal="right" vertical="center" shrinkToFit="1"/>
    </xf>
    <xf numFmtId="0" fontId="38" fillId="5" borderId="6" xfId="0" applyFont="1" applyFill="1" applyBorder="1" applyAlignment="1">
      <alignment horizontal="center" vertical="center"/>
    </xf>
    <xf numFmtId="0" fontId="55" fillId="5" borderId="6" xfId="378" applyFont="1" applyFill="1" applyBorder="1" applyAlignment="1">
      <alignment horizontal="center" vertical="center"/>
    </xf>
    <xf numFmtId="0" fontId="55" fillId="5" borderId="6" xfId="378" applyFont="1" applyFill="1" applyBorder="1" applyAlignment="1">
      <alignment horizontal="center" vertical="center" wrapText="1"/>
    </xf>
    <xf numFmtId="10" fontId="28" fillId="5" borderId="6" xfId="42" applyNumberFormat="1" applyFont="1" applyFill="1" applyBorder="1" applyAlignment="1">
      <alignment horizontal="right" vertical="center" shrinkToFit="1"/>
    </xf>
    <xf numFmtId="43" fontId="39" fillId="0" borderId="0" xfId="35" applyFont="1" applyFill="1" applyAlignment="1">
      <alignment vertical="center"/>
    </xf>
    <xf numFmtId="0" fontId="57" fillId="0" borderId="0" xfId="40" applyFont="1" applyFill="1" applyBorder="1" applyAlignment="1">
      <alignment vertical="center"/>
    </xf>
    <xf numFmtId="0" fontId="34" fillId="0" borderId="0" xfId="13519" applyFont="1" applyFill="1" applyBorder="1" applyAlignment="1">
      <alignment horizontal="left" vertical="center"/>
    </xf>
    <xf numFmtId="0" fontId="16" fillId="0" borderId="0" xfId="0" applyFont="1" applyFill="1" applyBorder="1" applyAlignment="1">
      <alignment horizontal="center" vertical="center"/>
    </xf>
    <xf numFmtId="0" fontId="38" fillId="0" borderId="0" xfId="9437" applyFont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43" fontId="16" fillId="3" borderId="0" xfId="0" applyNumberFormat="1" applyFont="1" applyFill="1" applyBorder="1" applyAlignment="1">
      <alignment horizontal="center" vertical="center"/>
    </xf>
    <xf numFmtId="43" fontId="16" fillId="0" borderId="0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43" fontId="16" fillId="0" borderId="6" xfId="8353" applyFont="1" applyFill="1" applyBorder="1" applyAlignment="1">
      <alignment horizontal="center" vertical="center"/>
    </xf>
    <xf numFmtId="43" fontId="16" fillId="3" borderId="6" xfId="0" applyNumberFormat="1" applyFont="1" applyFill="1" applyBorder="1" applyAlignment="1">
      <alignment horizontal="center" vertical="center"/>
    </xf>
    <xf numFmtId="43" fontId="16" fillId="0" borderId="0" xfId="8353" applyFont="1" applyFill="1" applyBorder="1" applyAlignment="1">
      <alignment horizontal="center" vertical="center"/>
    </xf>
    <xf numFmtId="0" fontId="2" fillId="0" borderId="0" xfId="13584" applyFont="1" applyFill="1" applyBorder="1" applyAlignment="1">
      <alignment vertical="center"/>
    </xf>
    <xf numFmtId="0" fontId="5" fillId="0" borderId="0" xfId="13584" applyFont="1" applyFill="1" applyAlignment="1">
      <alignment vertical="center"/>
    </xf>
    <xf numFmtId="9" fontId="5" fillId="0" borderId="0" xfId="2822" applyFont="1" applyFill="1" applyBorder="1" applyAlignment="1">
      <alignment vertical="center"/>
    </xf>
    <xf numFmtId="43" fontId="5" fillId="0" borderId="0" xfId="8353" applyFont="1" applyFill="1" applyBorder="1" applyAlignment="1">
      <alignment vertical="center"/>
    </xf>
    <xf numFmtId="0" fontId="38" fillId="0" borderId="6" xfId="9437" applyFont="1" applyBorder="1">
      <alignment vertical="center"/>
    </xf>
    <xf numFmtId="0" fontId="20" fillId="0" borderId="6" xfId="13584" applyFont="1" applyFill="1" applyBorder="1" applyAlignment="1">
      <alignment vertical="center" wrapText="1"/>
    </xf>
    <xf numFmtId="0" fontId="20" fillId="0" borderId="6" xfId="13584" applyFont="1" applyFill="1" applyBorder="1" applyAlignment="1">
      <alignment vertical="center" shrinkToFit="1"/>
    </xf>
    <xf numFmtId="0" fontId="20" fillId="0" borderId="6" xfId="13584" applyFont="1" applyFill="1" applyBorder="1" applyAlignment="1">
      <alignment horizontal="center" vertical="center" shrinkToFit="1"/>
    </xf>
    <xf numFmtId="43" fontId="20" fillId="0" borderId="6" xfId="8353" applyFont="1" applyFill="1" applyBorder="1" applyAlignment="1">
      <alignment vertical="center" wrapText="1" shrinkToFit="1"/>
    </xf>
    <xf numFmtId="0" fontId="20" fillId="3" borderId="6" xfId="13584" applyFont="1" applyFill="1" applyBorder="1" applyAlignment="1">
      <alignment horizontal="center" vertical="center" shrinkToFit="1"/>
    </xf>
    <xf numFmtId="43" fontId="20" fillId="0" borderId="6" xfId="8353" applyFont="1" applyFill="1" applyBorder="1" applyAlignment="1">
      <alignment horizontal="center" vertical="center" shrinkToFit="1"/>
    </xf>
    <xf numFmtId="0" fontId="52" fillId="0" borderId="6" xfId="13584" applyFont="1" applyFill="1" applyBorder="1" applyAlignment="1">
      <alignment horizontal="center" vertical="center"/>
    </xf>
    <xf numFmtId="0" fontId="58" fillId="0" borderId="6" xfId="0" applyFont="1" applyFill="1" applyBorder="1" applyAlignment="1">
      <alignment horizontal="center" vertical="center" shrinkToFit="1"/>
    </xf>
    <xf numFmtId="43" fontId="58" fillId="3" borderId="6" xfId="0" applyNumberFormat="1" applyFont="1" applyFill="1" applyBorder="1" applyAlignment="1">
      <alignment horizontal="center" vertical="center" shrinkToFit="1"/>
    </xf>
    <xf numFmtId="43" fontId="52" fillId="0" borderId="6" xfId="8353" applyFont="1" applyFill="1" applyBorder="1" applyAlignment="1">
      <alignment horizontal="right" vertical="center" shrinkToFit="1"/>
    </xf>
    <xf numFmtId="0" fontId="58" fillId="0" borderId="6" xfId="0" applyFont="1" applyFill="1" applyBorder="1" applyAlignment="1">
      <alignment horizontal="center" vertical="center" wrapText="1"/>
    </xf>
    <xf numFmtId="0" fontId="52" fillId="0" borderId="6" xfId="0" applyFont="1" applyFill="1" applyBorder="1" applyAlignment="1">
      <alignment horizontal="center" vertical="center" shrinkToFit="1"/>
    </xf>
    <xf numFmtId="0" fontId="52" fillId="3" borderId="6" xfId="13584" applyFont="1" applyFill="1" applyBorder="1" applyAlignment="1">
      <alignment horizontal="center" vertical="center"/>
    </xf>
    <xf numFmtId="0" fontId="58" fillId="3" borderId="6" xfId="0" applyFont="1" applyFill="1" applyBorder="1" applyAlignment="1">
      <alignment horizontal="center" vertical="center" shrinkToFit="1"/>
    </xf>
    <xf numFmtId="43" fontId="52" fillId="3" borderId="6" xfId="8353" applyFont="1" applyFill="1" applyBorder="1" applyAlignment="1">
      <alignment horizontal="right" vertical="center" shrinkToFit="1"/>
    </xf>
    <xf numFmtId="0" fontId="58" fillId="0" borderId="6" xfId="0" applyFont="1" applyFill="1" applyBorder="1" applyAlignment="1">
      <alignment horizontal="center" vertical="center"/>
    </xf>
    <xf numFmtId="43" fontId="38" fillId="0" borderId="6" xfId="9437" applyNumberFormat="1" applyFont="1" applyBorder="1">
      <alignment vertical="center"/>
    </xf>
    <xf numFmtId="0" fontId="58" fillId="0" borderId="6" xfId="12646" applyFont="1" applyFill="1" applyBorder="1" applyAlignment="1">
      <alignment horizontal="center" vertical="center" shrinkToFit="1"/>
    </xf>
    <xf numFmtId="0" fontId="58" fillId="3" borderId="6" xfId="12646" applyFont="1" applyFill="1" applyBorder="1" applyAlignment="1">
      <alignment horizontal="center" vertical="center" shrinkToFit="1"/>
    </xf>
    <xf numFmtId="0" fontId="52" fillId="25" borderId="6" xfId="13584" applyFont="1" applyFill="1" applyBorder="1" applyAlignment="1">
      <alignment horizontal="center" vertical="center"/>
    </xf>
    <xf numFmtId="0" fontId="58" fillId="25" borderId="6" xfId="12646" applyFont="1" applyFill="1" applyBorder="1" applyAlignment="1">
      <alignment horizontal="center" vertical="center" shrinkToFit="1"/>
    </xf>
    <xf numFmtId="43" fontId="52" fillId="25" borderId="6" xfId="8353" applyFont="1" applyFill="1" applyBorder="1" applyAlignment="1">
      <alignment horizontal="right" vertical="center" shrinkToFit="1"/>
    </xf>
    <xf numFmtId="0" fontId="52" fillId="25" borderId="6" xfId="12646" applyFont="1" applyFill="1" applyBorder="1" applyAlignment="1">
      <alignment horizontal="center" vertical="center" shrinkToFit="1"/>
    </xf>
    <xf numFmtId="0" fontId="52" fillId="0" borderId="6" xfId="12646" applyFont="1" applyFill="1" applyBorder="1" applyAlignment="1">
      <alignment horizontal="center" vertical="center" shrinkToFit="1"/>
    </xf>
    <xf numFmtId="0" fontId="54" fillId="0" borderId="6" xfId="0" applyFont="1" applyFill="1" applyBorder="1" applyAlignment="1">
      <alignment vertical="center"/>
    </xf>
    <xf numFmtId="0" fontId="52" fillId="7" borderId="6" xfId="13584" applyFont="1" applyFill="1" applyBorder="1" applyAlignment="1">
      <alignment horizontal="center" vertical="center"/>
    </xf>
    <xf numFmtId="0" fontId="52" fillId="7" borderId="6" xfId="12646" applyFont="1" applyFill="1" applyBorder="1" applyAlignment="1">
      <alignment horizontal="center" vertical="center" shrinkToFit="1"/>
    </xf>
    <xf numFmtId="43" fontId="52" fillId="7" borderId="6" xfId="8353" applyFont="1" applyFill="1" applyBorder="1" applyAlignment="1">
      <alignment horizontal="right" vertical="center" shrinkToFit="1"/>
    </xf>
    <xf numFmtId="0" fontId="38" fillId="9" borderId="6" xfId="9437" applyFont="1" applyFill="1" applyBorder="1">
      <alignment vertical="center"/>
    </xf>
    <xf numFmtId="0" fontId="52" fillId="9" borderId="6" xfId="13584" applyFont="1" applyFill="1" applyBorder="1" applyAlignment="1">
      <alignment horizontal="center" vertical="center"/>
    </xf>
    <xf numFmtId="0" fontId="52" fillId="9" borderId="6" xfId="12646" applyFont="1" applyFill="1" applyBorder="1" applyAlignment="1">
      <alignment horizontal="center" vertical="center" shrinkToFit="1"/>
    </xf>
    <xf numFmtId="43" fontId="52" fillId="9" borderId="6" xfId="8353" applyFont="1" applyFill="1" applyBorder="1" applyAlignment="1">
      <alignment horizontal="right" vertical="center" shrinkToFit="1"/>
    </xf>
    <xf numFmtId="43" fontId="58" fillId="0" borderId="6" xfId="0" applyNumberFormat="1" applyFont="1" applyFill="1" applyBorder="1" applyAlignment="1">
      <alignment horizontal="center" vertical="center" shrinkToFit="1"/>
    </xf>
    <xf numFmtId="199" fontId="2" fillId="0" borderId="0" xfId="13584" applyNumberFormat="1" applyFont="1" applyFill="1" applyBorder="1" applyAlignment="1">
      <alignment vertical="center"/>
    </xf>
    <xf numFmtId="43" fontId="20" fillId="0" borderId="6" xfId="8353" applyFont="1" applyFill="1" applyBorder="1" applyAlignment="1">
      <alignment horizontal="center" vertical="center" wrapText="1" shrinkToFit="1"/>
    </xf>
    <xf numFmtId="43" fontId="20" fillId="3" borderId="6" xfId="8353" applyFont="1" applyFill="1" applyBorder="1" applyAlignment="1">
      <alignment horizontal="center" vertical="center" wrapText="1" shrinkToFit="1"/>
    </xf>
    <xf numFmtId="43" fontId="28" fillId="25" borderId="6" xfId="35" applyFont="1" applyFill="1" applyBorder="1" applyAlignment="1">
      <alignment horizontal="right" vertical="center" shrinkToFit="1"/>
    </xf>
    <xf numFmtId="43" fontId="28" fillId="9" borderId="6" xfId="35" applyFont="1" applyFill="1" applyBorder="1" applyAlignment="1">
      <alignment horizontal="right" vertical="center" shrinkToFit="1"/>
    </xf>
    <xf numFmtId="43" fontId="54" fillId="0" borderId="0" xfId="8353" applyFont="1" applyFill="1" applyBorder="1" applyAlignment="1">
      <alignment horizontal="right" vertical="center"/>
    </xf>
    <xf numFmtId="43" fontId="39" fillId="3" borderId="0" xfId="0" applyNumberFormat="1" applyFont="1" applyFill="1" applyBorder="1" applyAlignment="1">
      <alignment vertical="center"/>
    </xf>
    <xf numFmtId="0" fontId="39" fillId="0" borderId="6" xfId="0" applyFont="1" applyFill="1" applyBorder="1" applyAlignment="1">
      <alignment vertical="center"/>
    </xf>
    <xf numFmtId="0" fontId="6" fillId="0" borderId="6" xfId="0" applyFont="1" applyFill="1" applyBorder="1" applyAlignment="1">
      <alignment vertical="center"/>
    </xf>
    <xf numFmtId="43" fontId="39" fillId="0" borderId="6" xfId="35" applyFont="1" applyFill="1" applyBorder="1" applyAlignment="1">
      <alignment vertical="center"/>
    </xf>
    <xf numFmtId="43" fontId="6" fillId="3" borderId="6" xfId="0" applyNumberFormat="1" applyFont="1" applyFill="1" applyBorder="1" applyAlignment="1">
      <alignment vertical="center"/>
    </xf>
    <xf numFmtId="0" fontId="54" fillId="10" borderId="6" xfId="0" applyFont="1" applyFill="1" applyBorder="1" applyAlignment="1">
      <alignment vertical="center"/>
    </xf>
    <xf numFmtId="43" fontId="39" fillId="0" borderId="6" xfId="0" applyNumberFormat="1" applyFont="1" applyFill="1" applyBorder="1" applyAlignment="1">
      <alignment vertical="center"/>
    </xf>
    <xf numFmtId="43" fontId="28" fillId="0" borderId="8" xfId="35" applyFont="1" applyFill="1" applyBorder="1" applyAlignment="1">
      <alignment horizontal="right" vertical="center" shrinkToFit="1"/>
    </xf>
    <xf numFmtId="43" fontId="28" fillId="0" borderId="0" xfId="35" applyFont="1" applyFill="1" applyBorder="1" applyAlignment="1">
      <alignment horizontal="right" vertical="center" shrinkToFit="1"/>
    </xf>
    <xf numFmtId="43" fontId="39" fillId="0" borderId="0" xfId="0" applyNumberFormat="1" applyFont="1" applyFill="1" applyBorder="1" applyAlignment="1">
      <alignment vertical="center"/>
    </xf>
    <xf numFmtId="0" fontId="52" fillId="0" borderId="0" xfId="13584" applyFont="1" applyFill="1" applyBorder="1" applyAlignment="1">
      <alignment horizontal="center" vertical="center"/>
    </xf>
    <xf numFmtId="0" fontId="58" fillId="0" borderId="0" xfId="12646" applyFont="1" applyFill="1" applyBorder="1" applyAlignment="1">
      <alignment horizontal="center" vertical="center" shrinkToFit="1"/>
    </xf>
    <xf numFmtId="43" fontId="52" fillId="0" borderId="0" xfId="8353" applyFont="1" applyFill="1" applyBorder="1" applyAlignment="1">
      <alignment horizontal="right" vertical="center" shrinkToFit="1"/>
    </xf>
    <xf numFmtId="43" fontId="38" fillId="0" borderId="0" xfId="9437" applyNumberFormat="1" applyFont="1">
      <alignment vertical="center"/>
    </xf>
    <xf numFmtId="0" fontId="54" fillId="0" borderId="0" xfId="0" applyFont="1" applyFill="1" applyBorder="1" applyAlignment="1">
      <alignment vertical="center"/>
    </xf>
    <xf numFmtId="43" fontId="54" fillId="0" borderId="6" xfId="35" applyFont="1" applyFill="1" applyBorder="1" applyAlignment="1">
      <alignment vertical="center"/>
    </xf>
    <xf numFmtId="43" fontId="54" fillId="0" borderId="6" xfId="8353" applyFont="1" applyFill="1" applyBorder="1" applyAlignment="1">
      <alignment vertical="center"/>
    </xf>
    <xf numFmtId="43" fontId="54" fillId="0" borderId="6" xfId="0" applyNumberFormat="1" applyFont="1" applyFill="1" applyBorder="1" applyAlignment="1">
      <alignment vertical="center"/>
    </xf>
    <xf numFmtId="43" fontId="58" fillId="3" borderId="0" xfId="0" applyNumberFormat="1" applyFont="1" applyFill="1" applyBorder="1" applyAlignment="1">
      <alignment horizontal="center" vertical="center" shrinkToFit="1"/>
    </xf>
    <xf numFmtId="43" fontId="54" fillId="0" borderId="0" xfId="0" applyNumberFormat="1" applyFont="1" applyFill="1" applyBorder="1" applyAlignment="1">
      <alignment vertical="center"/>
    </xf>
    <xf numFmtId="0" fontId="54" fillId="0" borderId="0" xfId="0" applyFont="1" applyFill="1" applyAlignment="1">
      <alignment vertical="center"/>
    </xf>
    <xf numFmtId="43" fontId="54" fillId="0" borderId="0" xfId="0" applyNumberFormat="1" applyFont="1" applyFill="1" applyAlignment="1">
      <alignment vertical="center"/>
    </xf>
    <xf numFmtId="43" fontId="54" fillId="0" borderId="0" xfId="8353" applyFont="1" applyFill="1" applyBorder="1" applyAlignment="1">
      <alignment vertical="center"/>
    </xf>
    <xf numFmtId="43" fontId="54" fillId="0" borderId="0" xfId="8353" applyFont="1" applyFill="1" applyAlignment="1">
      <alignment vertical="center"/>
    </xf>
    <xf numFmtId="0" fontId="52" fillId="12" borderId="6" xfId="13584" applyFont="1" applyFill="1" applyBorder="1" applyAlignment="1">
      <alignment horizontal="center" vertical="center"/>
    </xf>
    <xf numFmtId="0" fontId="58" fillId="12" borderId="6" xfId="12646" applyFont="1" applyFill="1" applyBorder="1" applyAlignment="1">
      <alignment horizontal="center" vertical="center" shrinkToFit="1"/>
    </xf>
    <xf numFmtId="43" fontId="52" fillId="12" borderId="6" xfId="8353" applyFont="1" applyFill="1" applyBorder="1" applyAlignment="1">
      <alignment horizontal="right" vertical="center" shrinkToFit="1"/>
    </xf>
    <xf numFmtId="179" fontId="38" fillId="0" borderId="0" xfId="9437" applyNumberFormat="1" applyFont="1">
      <alignment vertical="center"/>
    </xf>
    <xf numFmtId="9" fontId="5" fillId="0" borderId="0" xfId="2834" applyFont="1" applyFill="1" applyBorder="1" applyAlignment="1">
      <alignment vertical="center"/>
    </xf>
    <xf numFmtId="43" fontId="5" fillId="0" borderId="0" xfId="8606" applyFont="1" applyFill="1" applyBorder="1" applyAlignment="1">
      <alignment vertical="center"/>
    </xf>
    <xf numFmtId="43" fontId="20" fillId="0" borderId="6" xfId="8606" applyFont="1" applyFill="1" applyBorder="1" applyAlignment="1">
      <alignment vertical="center" wrapText="1" shrinkToFit="1"/>
    </xf>
    <xf numFmtId="43" fontId="20" fillId="0" borderId="6" xfId="8606" applyFont="1" applyFill="1" applyBorder="1" applyAlignment="1">
      <alignment horizontal="center" vertical="center" shrinkToFit="1"/>
    </xf>
    <xf numFmtId="0" fontId="58" fillId="0" borderId="6" xfId="6479" applyFont="1" applyBorder="1" applyAlignment="1">
      <alignment horizontal="center" vertical="center" shrinkToFit="1"/>
    </xf>
    <xf numFmtId="43" fontId="52" fillId="0" borderId="6" xfId="8606" applyFont="1" applyFill="1" applyBorder="1" applyAlignment="1">
      <alignment horizontal="right" vertical="center" shrinkToFit="1"/>
    </xf>
    <xf numFmtId="0" fontId="52" fillId="0" borderId="6" xfId="6479" applyFont="1" applyBorder="1" applyAlignment="1">
      <alignment horizontal="center" vertical="center" wrapText="1"/>
    </xf>
    <xf numFmtId="0" fontId="58" fillId="0" borderId="6" xfId="6479" applyFont="1" applyBorder="1" applyAlignment="1">
      <alignment horizontal="center" vertical="center" wrapText="1"/>
    </xf>
    <xf numFmtId="0" fontId="52" fillId="0" borderId="6" xfId="6479" applyFont="1" applyBorder="1" applyAlignment="1">
      <alignment horizontal="center" vertical="center" shrinkToFit="1"/>
    </xf>
    <xf numFmtId="43" fontId="20" fillId="0" borderId="6" xfId="8606" applyFont="1" applyFill="1" applyBorder="1" applyAlignment="1">
      <alignment horizontal="center" vertical="center" wrapText="1" shrinkToFit="1"/>
    </xf>
    <xf numFmtId="43" fontId="54" fillId="0" borderId="0" xfId="8606" applyFont="1" applyFill="1" applyBorder="1" applyAlignment="1">
      <alignment horizontal="right" vertical="center"/>
    </xf>
    <xf numFmtId="0" fontId="1" fillId="0" borderId="6" xfId="4804" applyNumberFormat="1" applyFont="1" applyFill="1" applyBorder="1" applyAlignment="1">
      <alignment horizontal="center" vertical="center" shrinkToFit="1"/>
    </xf>
    <xf numFmtId="0" fontId="58" fillId="3" borderId="6" xfId="6479" applyFont="1" applyFill="1" applyBorder="1" applyAlignment="1">
      <alignment horizontal="center" vertical="center" shrinkToFit="1"/>
    </xf>
    <xf numFmtId="43" fontId="52" fillId="3" borderId="6" xfId="8606" applyFont="1" applyFill="1" applyBorder="1" applyAlignment="1">
      <alignment horizontal="right" vertical="center" shrinkToFit="1"/>
    </xf>
    <xf numFmtId="0" fontId="58" fillId="0" borderId="6" xfId="6479" applyFont="1" applyBorder="1" applyAlignment="1">
      <alignment horizontal="center" vertical="center"/>
    </xf>
    <xf numFmtId="43" fontId="52" fillId="12" borderId="6" xfId="8606" applyFont="1" applyFill="1" applyBorder="1" applyAlignment="1">
      <alignment horizontal="right" vertical="center" shrinkToFit="1"/>
    </xf>
    <xf numFmtId="43" fontId="52" fillId="7" borderId="6" xfId="8606" applyFont="1" applyFill="1" applyBorder="1" applyAlignment="1">
      <alignment horizontal="right" vertical="center" shrinkToFit="1"/>
    </xf>
    <xf numFmtId="0" fontId="3" fillId="6" borderId="6" xfId="0" applyFont="1" applyFill="1" applyBorder="1" applyAlignment="1">
      <alignment vertical="center" wrapText="1"/>
    </xf>
    <xf numFmtId="0" fontId="3" fillId="6" borderId="6" xfId="0" applyFont="1" applyFill="1" applyBorder="1" applyAlignment="1">
      <alignment horizontal="center" vertical="center" wrapText="1"/>
    </xf>
    <xf numFmtId="198" fontId="3" fillId="6" borderId="6" xfId="0" applyNumberFormat="1" applyFont="1" applyFill="1" applyBorder="1" applyAlignment="1">
      <alignment vertical="center" wrapText="1"/>
    </xf>
    <xf numFmtId="0" fontId="3" fillId="6" borderId="16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198" fontId="3" fillId="6" borderId="16" xfId="0" applyNumberFormat="1" applyFont="1" applyFill="1" applyBorder="1" applyAlignment="1">
      <alignment vertical="center" wrapText="1"/>
    </xf>
    <xf numFmtId="0" fontId="54" fillId="8" borderId="6" xfId="0" applyFont="1" applyFill="1" applyBorder="1" applyAlignment="1">
      <alignment vertical="center"/>
    </xf>
    <xf numFmtId="198" fontId="54" fillId="0" borderId="6" xfId="0" applyNumberFormat="1" applyFont="1" applyBorder="1" applyAlignment="1">
      <alignment vertical="center"/>
    </xf>
    <xf numFmtId="198" fontId="54" fillId="0" borderId="6" xfId="0" applyNumberFormat="1" applyFont="1" applyFill="1" applyBorder="1" applyAlignment="1">
      <alignment vertical="center"/>
    </xf>
    <xf numFmtId="0" fontId="20" fillId="26" borderId="27" xfId="378" applyFont="1" applyFill="1" applyBorder="1" applyAlignment="1">
      <alignment vertical="center"/>
    </xf>
    <xf numFmtId="0" fontId="20" fillId="26" borderId="0" xfId="378" applyFont="1" applyFill="1" applyAlignment="1">
      <alignment horizontal="center" vertical="center"/>
    </xf>
    <xf numFmtId="0" fontId="20" fillId="26" borderId="28" xfId="378" applyFont="1" applyFill="1" applyBorder="1" applyAlignment="1">
      <alignment vertical="center"/>
    </xf>
    <xf numFmtId="198" fontId="54" fillId="0" borderId="0" xfId="0" applyNumberFormat="1" applyFont="1" applyBorder="1" applyAlignment="1">
      <alignment vertical="center"/>
    </xf>
    <xf numFmtId="0" fontId="38" fillId="27" borderId="6" xfId="0" applyFont="1" applyFill="1" applyBorder="1" applyAlignment="1">
      <alignment horizontal="center" vertical="center"/>
    </xf>
    <xf numFmtId="0" fontId="55" fillId="27" borderId="6" xfId="378" applyFont="1" applyFill="1" applyBorder="1" applyAlignment="1">
      <alignment horizontal="center" vertical="center"/>
    </xf>
    <xf numFmtId="43" fontId="59" fillId="27" borderId="6" xfId="35" applyFont="1" applyFill="1" applyBorder="1" applyAlignment="1">
      <alignment horizontal="right" vertical="center" shrinkToFit="1"/>
    </xf>
    <xf numFmtId="43" fontId="59" fillId="5" borderId="6" xfId="35" applyFont="1" applyFill="1" applyBorder="1" applyAlignment="1">
      <alignment horizontal="right" vertical="center" shrinkToFit="1"/>
    </xf>
    <xf numFmtId="43" fontId="39" fillId="5" borderId="6" xfId="35" applyFont="1" applyFill="1" applyBorder="1" applyAlignment="1">
      <alignment vertical="center"/>
    </xf>
    <xf numFmtId="0" fontId="38" fillId="28" borderId="6" xfId="0" applyFont="1" applyFill="1" applyBorder="1" applyAlignment="1">
      <alignment horizontal="center" vertical="center"/>
    </xf>
    <xf numFmtId="0" fontId="55" fillId="28" borderId="6" xfId="378" applyFont="1" applyFill="1" applyBorder="1" applyAlignment="1">
      <alignment horizontal="center" vertical="center"/>
    </xf>
    <xf numFmtId="0" fontId="55" fillId="28" borderId="6" xfId="378" applyFont="1" applyFill="1" applyBorder="1" applyAlignment="1">
      <alignment horizontal="center" vertical="center" wrapText="1"/>
    </xf>
    <xf numFmtId="43" fontId="39" fillId="28" borderId="6" xfId="35" applyFont="1" applyFill="1" applyBorder="1" applyAlignment="1">
      <alignment vertical="center"/>
    </xf>
    <xf numFmtId="10" fontId="38" fillId="0" borderId="0" xfId="42" applyNumberFormat="1" applyFont="1" applyFill="1" applyBorder="1" applyAlignment="1" applyProtection="1">
      <alignment vertical="center"/>
    </xf>
    <xf numFmtId="43" fontId="28" fillId="5" borderId="6" xfId="35" applyFont="1" applyFill="1" applyBorder="1" applyAlignment="1">
      <alignment horizontal="right" vertical="center" shrinkToFit="1"/>
    </xf>
    <xf numFmtId="43" fontId="28" fillId="28" borderId="6" xfId="35" applyFont="1" applyFill="1" applyBorder="1" applyAlignment="1">
      <alignment horizontal="right" vertical="center" shrinkToFit="1"/>
    </xf>
    <xf numFmtId="10" fontId="39" fillId="0" borderId="6" xfId="42" applyNumberFormat="1" applyFont="1" applyFill="1" applyBorder="1" applyAlignment="1">
      <alignment vertical="center"/>
    </xf>
    <xf numFmtId="0" fontId="38" fillId="3" borderId="6" xfId="0" applyFont="1" applyFill="1" applyBorder="1" applyAlignment="1">
      <alignment horizontal="center" vertical="center"/>
    </xf>
    <xf numFmtId="0" fontId="55" fillId="3" borderId="6" xfId="378" applyFont="1" applyFill="1" applyBorder="1" applyAlignment="1">
      <alignment horizontal="center" vertical="center"/>
    </xf>
    <xf numFmtId="0" fontId="55" fillId="3" borderId="6" xfId="378" applyFont="1" applyFill="1" applyBorder="1" applyAlignment="1">
      <alignment horizontal="center" vertical="center" wrapText="1"/>
    </xf>
    <xf numFmtId="10" fontId="39" fillId="3" borderId="6" xfId="42" applyNumberFormat="1" applyFont="1" applyFill="1" applyBorder="1" applyAlignment="1">
      <alignment vertical="center"/>
    </xf>
    <xf numFmtId="10" fontId="39" fillId="28" borderId="6" xfId="42" applyNumberFormat="1" applyFont="1" applyFill="1" applyBorder="1" applyAlignment="1">
      <alignment vertical="center"/>
    </xf>
    <xf numFmtId="0" fontId="56" fillId="0" borderId="0" xfId="11615" applyFont="1" applyAlignment="1">
      <alignment vertical="center" textRotation="255"/>
    </xf>
    <xf numFmtId="0" fontId="60" fillId="0" borderId="0" xfId="378" applyFont="1" applyAlignment="1">
      <alignment vertical="center" wrapText="1"/>
    </xf>
    <xf numFmtId="0" fontId="55" fillId="0" borderId="0" xfId="378" applyFont="1" applyAlignment="1">
      <alignment vertical="center" wrapText="1"/>
    </xf>
    <xf numFmtId="43" fontId="28" fillId="0" borderId="0" xfId="35" applyFont="1" applyFill="1" applyBorder="1" applyAlignment="1">
      <alignment horizontal="center" vertical="center" shrinkToFit="1"/>
    </xf>
    <xf numFmtId="0" fontId="56" fillId="0" borderId="6" xfId="11615" applyFont="1" applyBorder="1" applyAlignment="1">
      <alignment vertical="center" textRotation="255"/>
    </xf>
    <xf numFmtId="0" fontId="60" fillId="0" borderId="6" xfId="378" applyFont="1" applyBorder="1" applyAlignment="1">
      <alignment vertical="center" wrapText="1"/>
    </xf>
    <xf numFmtId="0" fontId="55" fillId="0" borderId="6" xfId="378" applyFont="1" applyBorder="1" applyAlignment="1">
      <alignment vertical="center" wrapText="1"/>
    </xf>
    <xf numFmtId="43" fontId="28" fillId="0" borderId="6" xfId="35" applyFont="1" applyFill="1" applyBorder="1" applyAlignment="1">
      <alignment horizontal="center" vertical="center" shrinkToFit="1"/>
    </xf>
    <xf numFmtId="0" fontId="61" fillId="0" borderId="6" xfId="378" applyFont="1" applyBorder="1" applyAlignment="1">
      <alignment vertical="center"/>
    </xf>
    <xf numFmtId="43" fontId="59" fillId="0" borderId="6" xfId="35" applyFont="1" applyFill="1" applyBorder="1" applyAlignment="1">
      <alignment horizontal="center" vertical="center" shrinkToFit="1"/>
    </xf>
    <xf numFmtId="0" fontId="33" fillId="0" borderId="6" xfId="0" applyFont="1" applyFill="1" applyBorder="1" applyAlignment="1">
      <alignment vertical="center" shrinkToFit="1"/>
    </xf>
    <xf numFmtId="43" fontId="33" fillId="0" borderId="6" xfId="35" applyFont="1" applyFill="1" applyBorder="1" applyAlignment="1">
      <alignment horizontal="center" vertical="center" shrinkToFit="1"/>
    </xf>
    <xf numFmtId="0" fontId="56" fillId="0" borderId="6" xfId="378" applyFont="1" applyBorder="1" applyAlignment="1">
      <alignment vertical="center"/>
    </xf>
    <xf numFmtId="10" fontId="28" fillId="0" borderId="6" xfId="35" applyNumberFormat="1" applyFont="1" applyFill="1" applyBorder="1" applyAlignment="1">
      <alignment horizontal="center" vertical="center" shrinkToFit="1"/>
    </xf>
    <xf numFmtId="10" fontId="28" fillId="0" borderId="6" xfId="42" applyNumberFormat="1" applyFont="1" applyFill="1" applyBorder="1" applyAlignment="1">
      <alignment horizontal="center" vertical="center" shrinkToFit="1"/>
    </xf>
    <xf numFmtId="43" fontId="38" fillId="0" borderId="0" xfId="35" applyFont="1" applyFill="1" applyBorder="1">
      <alignment vertical="center"/>
    </xf>
    <xf numFmtId="43" fontId="59" fillId="0" borderId="0" xfId="35" applyFont="1" applyFill="1" applyBorder="1" applyAlignment="1">
      <alignment horizontal="center" vertical="center" shrinkToFit="1"/>
    </xf>
    <xf numFmtId="10" fontId="28" fillId="0" borderId="0" xfId="35" applyNumberFormat="1" applyFont="1" applyFill="1" applyBorder="1" applyAlignment="1">
      <alignment horizontal="center" vertical="center" shrinkToFit="1"/>
    </xf>
    <xf numFmtId="10" fontId="28" fillId="0" borderId="0" xfId="42" applyNumberFormat="1" applyFont="1" applyFill="1" applyBorder="1" applyAlignment="1">
      <alignment horizontal="center" vertical="center" shrinkToFit="1"/>
    </xf>
    <xf numFmtId="0" fontId="60" fillId="0" borderId="6" xfId="378" applyFont="1" applyBorder="1" applyAlignment="1">
      <alignment horizontal="center" vertical="center"/>
    </xf>
    <xf numFmtId="0" fontId="60" fillId="0" borderId="6" xfId="378" applyFont="1" applyBorder="1" applyAlignment="1">
      <alignment vertical="center"/>
    </xf>
    <xf numFmtId="10" fontId="59" fillId="0" borderId="6" xfId="35" applyNumberFormat="1" applyFont="1" applyFill="1" applyBorder="1" applyAlignment="1">
      <alignment vertical="center" wrapText="1" shrinkToFit="1"/>
    </xf>
    <xf numFmtId="43" fontId="28" fillId="0" borderId="6" xfId="42" applyNumberFormat="1" applyFont="1" applyFill="1" applyBorder="1" applyAlignment="1">
      <alignment horizontal="center" vertical="center" shrinkToFit="1"/>
    </xf>
    <xf numFmtId="43" fontId="33" fillId="0" borderId="6" xfId="0" applyNumberFormat="1" applyFont="1" applyFill="1" applyBorder="1" applyAlignment="1">
      <alignment vertical="center"/>
    </xf>
    <xf numFmtId="10" fontId="33" fillId="0" borderId="6" xfId="42" applyNumberFormat="1" applyFont="1" applyFill="1" applyBorder="1" applyAlignment="1">
      <alignment vertical="center"/>
    </xf>
    <xf numFmtId="0" fontId="55" fillId="0" borderId="6" xfId="378" applyFont="1" applyBorder="1" applyAlignment="1">
      <alignment vertical="center"/>
    </xf>
    <xf numFmtId="0" fontId="56" fillId="0" borderId="6" xfId="378" applyFont="1" applyBorder="1" applyAlignment="1">
      <alignment horizontal="center" vertical="center"/>
    </xf>
    <xf numFmtId="0" fontId="56" fillId="0" borderId="6" xfId="378" applyFont="1" applyBorder="1" applyAlignment="1">
      <alignment vertical="center" textRotation="255" wrapText="1"/>
    </xf>
    <xf numFmtId="43" fontId="28" fillId="0" borderId="0" xfId="42" applyNumberFormat="1" applyFont="1" applyFill="1" applyBorder="1" applyAlignment="1">
      <alignment horizontal="center" vertical="center" shrinkToFit="1"/>
    </xf>
    <xf numFmtId="43" fontId="33" fillId="0" borderId="0" xfId="0" applyNumberFormat="1" applyFont="1" applyFill="1" applyBorder="1" applyAlignment="1">
      <alignment vertical="center"/>
    </xf>
    <xf numFmtId="10" fontId="33" fillId="0" borderId="0" xfId="42" applyNumberFormat="1" applyFont="1" applyFill="1" applyBorder="1" applyAlignment="1">
      <alignment vertical="center"/>
    </xf>
    <xf numFmtId="0" fontId="56" fillId="0" borderId="0" xfId="378" applyFont="1" applyAlignment="1">
      <alignment horizontal="center" vertical="center"/>
    </xf>
    <xf numFmtId="179" fontId="38" fillId="3" borderId="0" xfId="9437" applyNumberFormat="1" applyFont="1" applyFill="1">
      <alignment vertical="center"/>
    </xf>
    <xf numFmtId="10" fontId="28" fillId="0" borderId="6" xfId="42" applyNumberFormat="1" applyFont="1" applyFill="1" applyBorder="1" applyAlignment="1">
      <alignment horizontal="right" vertical="center" shrinkToFit="1"/>
    </xf>
    <xf numFmtId="10" fontId="28" fillId="0" borderId="0" xfId="42" applyNumberFormat="1" applyFont="1" applyFill="1" applyBorder="1" applyAlignment="1">
      <alignment horizontal="right" vertical="center" shrinkToFit="1"/>
    </xf>
    <xf numFmtId="0" fontId="16" fillId="0" borderId="6" xfId="0" applyFont="1" applyFill="1" applyBorder="1" applyAlignment="1">
      <alignment horizontal="center"/>
    </xf>
    <xf numFmtId="0" fontId="33" fillId="0" borderId="0" xfId="13519" applyFont="1" applyFill="1" applyBorder="1" applyAlignment="1">
      <alignment horizontal="center" vertical="center"/>
    </xf>
    <xf numFmtId="0" fontId="34" fillId="0" borderId="0" xfId="13582" applyFont="1" applyAlignment="1" applyProtection="1">
      <alignment horizontal="center" vertical="center"/>
      <protection locked="0"/>
    </xf>
    <xf numFmtId="43" fontId="6" fillId="0" borderId="0" xfId="0" applyNumberFormat="1" applyFont="1" applyFill="1" applyBorder="1" applyAlignment="1" applyProtection="1">
      <alignment vertical="top"/>
      <protection locked="0"/>
    </xf>
    <xf numFmtId="43" fontId="6" fillId="0" borderId="0" xfId="0" applyNumberFormat="1" applyFont="1" applyFill="1" applyBorder="1" applyAlignment="1" applyProtection="1">
      <alignment vertical="top" shrinkToFit="1"/>
      <protection locked="0"/>
    </xf>
    <xf numFmtId="0" fontId="56" fillId="0" borderId="6" xfId="378" applyFont="1" applyBorder="1" applyAlignment="1">
      <alignment vertical="center" wrapText="1"/>
    </xf>
    <xf numFmtId="0" fontId="28" fillId="0" borderId="6" xfId="378" applyFont="1" applyBorder="1" applyAlignment="1">
      <alignment vertical="center"/>
    </xf>
    <xf numFmtId="0" fontId="28" fillId="0" borderId="6" xfId="378" applyFont="1" applyBorder="1" applyAlignment="1">
      <alignment horizontal="center" vertical="center"/>
    </xf>
    <xf numFmtId="0" fontId="56" fillId="0" borderId="6" xfId="11615" applyFont="1" applyBorder="1" applyAlignment="1">
      <alignment vertical="center" textRotation="255" wrapText="1"/>
    </xf>
    <xf numFmtId="0" fontId="38" fillId="0" borderId="6" xfId="0" applyFont="1" applyFill="1" applyBorder="1" applyAlignment="1">
      <alignment vertical="center"/>
    </xf>
    <xf numFmtId="0" fontId="38" fillId="0" borderId="6" xfId="0" applyFont="1" applyFill="1" applyBorder="1" applyAlignment="1">
      <alignment vertical="center" shrinkToFit="1"/>
    </xf>
    <xf numFmtId="0" fontId="56" fillId="0" borderId="0" xfId="378" applyFont="1" applyAlignment="1">
      <alignment vertical="center" wrapText="1"/>
    </xf>
    <xf numFmtId="0" fontId="56" fillId="0" borderId="0" xfId="378" applyFont="1" applyAlignment="1">
      <alignment vertical="center"/>
    </xf>
    <xf numFmtId="0" fontId="28" fillId="0" borderId="0" xfId="378" applyFont="1" applyAlignment="1">
      <alignment horizontal="center" vertical="center"/>
    </xf>
    <xf numFmtId="43" fontId="59" fillId="0" borderId="6" xfId="35" applyFont="1" applyFill="1" applyBorder="1" applyAlignment="1">
      <alignment horizontal="right" vertical="center" shrinkToFit="1"/>
    </xf>
    <xf numFmtId="43" fontId="59" fillId="0" borderId="0" xfId="35" applyFont="1" applyFill="1" applyBorder="1" applyAlignment="1">
      <alignment horizontal="right" vertical="center" shrinkToFit="1"/>
    </xf>
    <xf numFmtId="0" fontId="55" fillId="0" borderId="6" xfId="378" applyFont="1" applyBorder="1" applyAlignment="1">
      <alignment horizontal="left" vertical="center"/>
    </xf>
    <xf numFmtId="0" fontId="31" fillId="0" borderId="6" xfId="0" applyFont="1" applyFill="1" applyBorder="1" applyAlignment="1">
      <alignment vertical="center"/>
    </xf>
    <xf numFmtId="198" fontId="56" fillId="0" borderId="6" xfId="378" applyNumberFormat="1" applyFont="1" applyBorder="1" applyAlignment="1">
      <alignment horizontal="center" vertical="center"/>
    </xf>
    <xf numFmtId="198" fontId="39" fillId="0" borderId="6" xfId="0" applyNumberFormat="1" applyFont="1" applyFill="1" applyBorder="1"/>
    <xf numFmtId="204" fontId="56" fillId="0" borderId="6" xfId="378" applyNumberFormat="1" applyFont="1" applyBorder="1" applyAlignment="1">
      <alignment horizontal="center" vertical="center"/>
    </xf>
    <xf numFmtId="204" fontId="56" fillId="0" borderId="0" xfId="378" applyNumberFormat="1" applyFont="1" applyAlignment="1">
      <alignment horizontal="center" vertical="center"/>
    </xf>
    <xf numFmtId="43" fontId="39" fillId="0" borderId="6" xfId="35" applyFont="1" applyFill="1" applyBorder="1" applyAlignment="1"/>
    <xf numFmtId="43" fontId="39" fillId="0" borderId="0" xfId="35" applyFont="1" applyFill="1" applyBorder="1" applyAlignment="1"/>
    <xf numFmtId="0" fontId="54" fillId="0" borderId="0" xfId="0" applyFont="1" applyAlignment="1">
      <alignment vertical="center"/>
    </xf>
    <xf numFmtId="9" fontId="5" fillId="0" borderId="0" xfId="42" applyFont="1" applyFill="1" applyBorder="1" applyAlignment="1">
      <alignment vertical="center"/>
    </xf>
    <xf numFmtId="10" fontId="54" fillId="0" borderId="0" xfId="42" applyNumberFormat="1" applyFont="1" applyFill="1" applyBorder="1" applyAlignment="1">
      <alignment horizontal="right" vertical="center"/>
    </xf>
    <xf numFmtId="0" fontId="49" fillId="0" borderId="0" xfId="0" applyFont="1" applyFill="1" applyAlignment="1">
      <alignment vertical="center"/>
    </xf>
    <xf numFmtId="186" fontId="0" fillId="0" borderId="0" xfId="0" applyNumberFormat="1" applyFill="1" applyAlignment="1">
      <alignment vertical="center"/>
    </xf>
    <xf numFmtId="0" fontId="16" fillId="0" borderId="0" xfId="6342" applyFont="1" applyAlignment="1">
      <alignment vertical="center"/>
    </xf>
    <xf numFmtId="0" fontId="18" fillId="0" borderId="0" xfId="6342" applyAlignment="1">
      <alignment vertical="center"/>
    </xf>
    <xf numFmtId="0" fontId="64" fillId="0" borderId="0" xfId="6342" applyFont="1" applyAlignment="1">
      <alignment vertical="center"/>
    </xf>
    <xf numFmtId="0" fontId="44" fillId="2" borderId="6" xfId="6342" applyFont="1" applyFill="1" applyBorder="1" applyAlignment="1">
      <alignment horizontal="center" vertical="center"/>
    </xf>
    <xf numFmtId="0" fontId="18" fillId="0" borderId="6" xfId="6342" applyBorder="1" applyAlignment="1">
      <alignment horizontal="center" vertical="center"/>
    </xf>
    <xf numFmtId="43" fontId="18" fillId="29" borderId="6" xfId="18021" applyFont="1" applyFill="1" applyBorder="1" applyAlignment="1">
      <alignment horizontal="right" vertical="center"/>
    </xf>
    <xf numFmtId="43" fontId="18" fillId="0" borderId="6" xfId="18021" applyFont="1" applyFill="1" applyBorder="1" applyAlignment="1">
      <alignment horizontal="right" vertical="center"/>
    </xf>
    <xf numFmtId="43" fontId="18" fillId="28" borderId="6" xfId="18021" applyFont="1" applyFill="1" applyBorder="1" applyAlignment="1">
      <alignment horizontal="right" vertical="center"/>
    </xf>
    <xf numFmtId="43" fontId="18" fillId="0" borderId="6" xfId="18021" applyFont="1" applyFill="1" applyBorder="1" applyAlignment="1">
      <alignment horizontal="right" vertical="center" shrinkToFit="1"/>
    </xf>
    <xf numFmtId="0" fontId="17" fillId="3" borderId="6" xfId="6342" applyFont="1" applyFill="1" applyBorder="1" applyAlignment="1">
      <alignment horizontal="center" vertical="center"/>
    </xf>
    <xf numFmtId="10" fontId="17" fillId="3" borderId="6" xfId="2855" applyNumberFormat="1" applyFont="1" applyFill="1" applyBorder="1" applyAlignment="1">
      <alignment horizontal="right" vertical="center" shrinkToFit="1"/>
    </xf>
    <xf numFmtId="10" fontId="18" fillId="29" borderId="6" xfId="2855" applyNumberFormat="1" applyFont="1" applyFill="1" applyBorder="1" applyAlignment="1">
      <alignment horizontal="right" vertical="center"/>
    </xf>
    <xf numFmtId="10" fontId="18" fillId="0" borderId="6" xfId="2855" applyNumberFormat="1" applyFont="1" applyFill="1" applyBorder="1" applyAlignment="1">
      <alignment horizontal="right" vertical="center"/>
    </xf>
    <xf numFmtId="10" fontId="18" fillId="28" borderId="6" xfId="2855" applyNumberFormat="1" applyFont="1" applyFill="1" applyBorder="1" applyAlignment="1">
      <alignment horizontal="right" vertical="center"/>
    </xf>
    <xf numFmtId="10" fontId="18" fillId="0" borderId="6" xfId="2855" applyNumberFormat="1" applyFont="1" applyFill="1" applyBorder="1" applyAlignment="1">
      <alignment horizontal="right" vertical="center" shrinkToFit="1"/>
    </xf>
    <xf numFmtId="10" fontId="17" fillId="3" borderId="6" xfId="2855" applyNumberFormat="1" applyFont="1" applyFill="1" applyBorder="1" applyAlignment="1">
      <alignment horizontal="right" vertical="center"/>
    </xf>
    <xf numFmtId="43" fontId="18" fillId="0" borderId="0" xfId="35" applyFont="1" applyFill="1" applyAlignment="1">
      <alignment vertical="center"/>
    </xf>
    <xf numFmtId="0" fontId="65" fillId="0" borderId="0" xfId="6342" applyFont="1" applyAlignment="1">
      <alignment vertical="center"/>
    </xf>
    <xf numFmtId="186" fontId="16" fillId="0" borderId="0" xfId="35" applyNumberFormat="1" applyFont="1" applyFill="1" applyAlignment="1">
      <alignment vertical="center"/>
    </xf>
    <xf numFmtId="43" fontId="16" fillId="0" borderId="0" xfId="18021" applyFont="1" applyFill="1" applyAlignment="1">
      <alignment vertical="center"/>
    </xf>
    <xf numFmtId="186" fontId="16" fillId="0" borderId="0" xfId="18021" applyNumberFormat="1" applyFont="1" applyFill="1" applyAlignment="1">
      <alignment vertical="center"/>
    </xf>
    <xf numFmtId="186" fontId="18" fillId="0" borderId="0" xfId="6342" applyNumberFormat="1" applyAlignment="1">
      <alignment vertical="center"/>
    </xf>
    <xf numFmtId="10" fontId="18" fillId="5" borderId="6" xfId="2855" applyNumberFormat="1" applyFont="1" applyFill="1" applyBorder="1" applyAlignment="1">
      <alignment horizontal="right" vertical="center"/>
    </xf>
    <xf numFmtId="186" fontId="18" fillId="0" borderId="6" xfId="18021" applyNumberFormat="1" applyFont="1" applyFill="1" applyBorder="1" applyAlignment="1">
      <alignment horizontal="right" vertical="center" shrinkToFit="1"/>
    </xf>
    <xf numFmtId="43" fontId="66" fillId="0" borderId="0" xfId="18021" applyFont="1" applyFill="1" applyAlignment="1">
      <alignment vertical="center"/>
    </xf>
    <xf numFmtId="43" fontId="18" fillId="0" borderId="0" xfId="6342" applyNumberFormat="1" applyAlignment="1">
      <alignment vertical="center"/>
    </xf>
    <xf numFmtId="10" fontId="18" fillId="0" borderId="0" xfId="6342" applyNumberFormat="1" applyAlignment="1">
      <alignment vertical="center"/>
    </xf>
    <xf numFmtId="10" fontId="17" fillId="3" borderId="6" xfId="2855" applyNumberFormat="1" applyFont="1" applyFill="1" applyBorder="1" applyAlignment="1">
      <alignment horizontal="center" vertical="center"/>
    </xf>
    <xf numFmtId="0" fontId="18" fillId="0" borderId="0" xfId="6342"/>
    <xf numFmtId="0" fontId="67" fillId="0" borderId="0" xfId="1030" applyFill="1"/>
    <xf numFmtId="0" fontId="16" fillId="0" borderId="0" xfId="6342" applyFont="1"/>
    <xf numFmtId="0" fontId="4" fillId="0" borderId="6" xfId="6342" applyFont="1" applyBorder="1" applyAlignment="1">
      <alignment horizontal="center" vertical="center"/>
    </xf>
    <xf numFmtId="43" fontId="16" fillId="0" borderId="6" xfId="18021" applyFont="1" applyFill="1" applyBorder="1" applyAlignment="1">
      <alignment vertical="center" shrinkToFit="1"/>
    </xf>
    <xf numFmtId="0" fontId="15" fillId="0" borderId="0" xfId="6342" applyFont="1"/>
    <xf numFmtId="10" fontId="15" fillId="0" borderId="11" xfId="2855" applyNumberFormat="1" applyFont="1" applyFill="1" applyBorder="1" applyAlignment="1">
      <alignment vertical="center" shrinkToFit="1"/>
    </xf>
    <xf numFmtId="43" fontId="16" fillId="0" borderId="2" xfId="18021" applyFont="1" applyFill="1" applyBorder="1" applyAlignment="1">
      <alignment vertical="center" shrinkToFit="1"/>
    </xf>
    <xf numFmtId="10" fontId="15" fillId="0" borderId="6" xfId="2855" applyNumberFormat="1" applyFont="1" applyFill="1" applyBorder="1" applyAlignment="1">
      <alignment vertical="center" shrinkToFit="1"/>
    </xf>
    <xf numFmtId="0" fontId="16" fillId="0" borderId="29" xfId="6342" applyFont="1" applyBorder="1" applyAlignment="1">
      <alignment vertical="center"/>
    </xf>
    <xf numFmtId="10" fontId="16" fillId="0" borderId="6" xfId="2855" applyNumberFormat="1" applyFont="1" applyFill="1" applyBorder="1" applyAlignment="1">
      <alignment vertical="center" shrinkToFit="1"/>
    </xf>
    <xf numFmtId="10" fontId="16" fillId="0" borderId="11" xfId="2855" applyNumberFormat="1" applyFont="1" applyFill="1" applyBorder="1" applyAlignment="1">
      <alignment vertical="center" shrinkToFit="1"/>
    </xf>
    <xf numFmtId="10" fontId="16" fillId="0" borderId="16" xfId="2855" applyNumberFormat="1" applyFont="1" applyFill="1" applyBorder="1" applyAlignment="1">
      <alignment vertical="center" shrinkToFit="1"/>
    </xf>
    <xf numFmtId="0" fontId="65" fillId="0" borderId="0" xfId="6342" applyFont="1"/>
    <xf numFmtId="186" fontId="49" fillId="0" borderId="0" xfId="0" applyNumberFormat="1" applyFont="1" applyFill="1" applyAlignment="1">
      <alignment vertical="center"/>
    </xf>
    <xf numFmtId="0" fontId="68" fillId="0" borderId="0" xfId="0" applyFont="1" applyAlignment="1">
      <alignment vertical="center"/>
    </xf>
    <xf numFmtId="0" fontId="54" fillId="5" borderId="0" xfId="0" applyFont="1" applyFill="1" applyAlignment="1">
      <alignment vertical="center"/>
    </xf>
    <xf numFmtId="0" fontId="54" fillId="31" borderId="0" xfId="0" applyFont="1" applyFill="1" applyAlignment="1">
      <alignment vertical="center"/>
    </xf>
    <xf numFmtId="0" fontId="54" fillId="32" borderId="0" xfId="0" applyFont="1" applyFill="1" applyAlignment="1">
      <alignment vertical="center"/>
    </xf>
    <xf numFmtId="0" fontId="54" fillId="0" borderId="0" xfId="0" applyFont="1" applyBorder="1" applyAlignment="1">
      <alignment vertical="center"/>
    </xf>
    <xf numFmtId="0" fontId="2" fillId="0" borderId="0" xfId="13584" applyFont="1" applyFill="1" applyBorder="1" applyAlignment="1">
      <alignment horizontal="centerContinuous" vertical="center"/>
    </xf>
    <xf numFmtId="198" fontId="20" fillId="0" borderId="6" xfId="13584" applyNumberFormat="1" applyFont="1" applyFill="1" applyBorder="1" applyAlignment="1">
      <alignment horizontal="center" vertical="center" wrapText="1" shrinkToFit="1"/>
    </xf>
    <xf numFmtId="0" fontId="20" fillId="0" borderId="6" xfId="13584" applyFont="1" applyFill="1" applyBorder="1" applyAlignment="1">
      <alignment horizontal="center" vertical="center" wrapText="1" shrinkToFit="1"/>
    </xf>
    <xf numFmtId="10" fontId="20" fillId="0" borderId="6" xfId="42" applyNumberFormat="1" applyFont="1" applyFill="1" applyBorder="1" applyAlignment="1">
      <alignment horizontal="center" vertical="center" wrapText="1"/>
    </xf>
    <xf numFmtId="0" fontId="58" fillId="0" borderId="6" xfId="13584" applyFont="1" applyFill="1" applyBorder="1" applyAlignment="1">
      <alignment horizontal="center" vertical="center"/>
    </xf>
    <xf numFmtId="43" fontId="52" fillId="0" borderId="6" xfId="35" applyFont="1" applyFill="1" applyBorder="1" applyAlignment="1">
      <alignment horizontal="center" vertical="center" shrinkToFit="1"/>
    </xf>
    <xf numFmtId="193" fontId="52" fillId="0" borderId="6" xfId="42" applyNumberFormat="1" applyFont="1" applyFill="1" applyBorder="1" applyAlignment="1">
      <alignment horizontal="center" vertical="center" shrinkToFit="1"/>
    </xf>
    <xf numFmtId="10" fontId="52" fillId="0" borderId="6" xfId="42" applyNumberFormat="1" applyFont="1" applyFill="1" applyBorder="1" applyAlignment="1">
      <alignment horizontal="center" vertical="center" shrinkToFit="1"/>
    </xf>
    <xf numFmtId="0" fontId="58" fillId="29" borderId="6" xfId="0" applyFont="1" applyFill="1" applyBorder="1" applyAlignment="1">
      <alignment horizontal="center" vertical="center"/>
    </xf>
    <xf numFmtId="0" fontId="58" fillId="29" borderId="6" xfId="0" applyFont="1" applyFill="1" applyBorder="1" applyAlignment="1">
      <alignment horizontal="center" vertical="center" shrinkToFit="1"/>
    </xf>
    <xf numFmtId="43" fontId="52" fillId="29" borderId="6" xfId="35" applyFont="1" applyFill="1" applyBorder="1" applyAlignment="1">
      <alignment horizontal="center" vertical="center" shrinkToFit="1"/>
    </xf>
    <xf numFmtId="193" fontId="52" fillId="29" borderId="6" xfId="42" applyNumberFormat="1" applyFont="1" applyFill="1" applyBorder="1" applyAlignment="1">
      <alignment horizontal="center" vertical="center" shrinkToFit="1"/>
    </xf>
    <xf numFmtId="10" fontId="52" fillId="29" borderId="6" xfId="42" applyNumberFormat="1" applyFont="1" applyFill="1" applyBorder="1" applyAlignment="1">
      <alignment horizontal="center" vertical="center" shrinkToFit="1"/>
    </xf>
    <xf numFmtId="43" fontId="52" fillId="3" borderId="6" xfId="35" applyFont="1" applyFill="1" applyBorder="1" applyAlignment="1">
      <alignment horizontal="center" vertical="center" shrinkToFit="1"/>
    </xf>
    <xf numFmtId="193" fontId="52" fillId="3" borderId="6" xfId="42" applyNumberFormat="1" applyFont="1" applyFill="1" applyBorder="1" applyAlignment="1">
      <alignment horizontal="center" vertical="center" shrinkToFit="1"/>
    </xf>
    <xf numFmtId="10" fontId="52" fillId="3" borderId="6" xfId="42" applyNumberFormat="1" applyFont="1" applyFill="1" applyBorder="1" applyAlignment="1">
      <alignment horizontal="center" vertical="center" shrinkToFit="1"/>
    </xf>
    <xf numFmtId="0" fontId="58" fillId="0" borderId="6" xfId="12646" applyFont="1" applyFill="1" applyBorder="1" applyAlignment="1">
      <alignment horizontal="center" vertical="center"/>
    </xf>
    <xf numFmtId="43" fontId="52" fillId="0" borderId="6" xfId="0" applyNumberFormat="1" applyFont="1" applyFill="1" applyBorder="1" applyAlignment="1">
      <alignment horizontal="center" vertical="center" shrinkToFit="1"/>
    </xf>
    <xf numFmtId="0" fontId="58" fillId="12" borderId="6" xfId="12646" applyFont="1" applyFill="1" applyBorder="1" applyAlignment="1">
      <alignment horizontal="center" vertical="center"/>
    </xf>
    <xf numFmtId="0" fontId="58" fillId="12" borderId="6" xfId="0" applyFont="1" applyFill="1" applyBorder="1" applyAlignment="1">
      <alignment horizontal="center" vertical="center" shrinkToFit="1"/>
    </xf>
    <xf numFmtId="43" fontId="52" fillId="12" borderId="6" xfId="0" applyNumberFormat="1" applyFont="1" applyFill="1" applyBorder="1" applyAlignment="1">
      <alignment horizontal="center" vertical="center" shrinkToFit="1"/>
    </xf>
    <xf numFmtId="193" fontId="52" fillId="12" borderId="6" xfId="42" applyNumberFormat="1" applyFont="1" applyFill="1" applyBorder="1" applyAlignment="1">
      <alignment horizontal="center" vertical="center" shrinkToFit="1"/>
    </xf>
    <xf numFmtId="10" fontId="52" fillId="12" borderId="6" xfId="42" applyNumberFormat="1" applyFont="1" applyFill="1" applyBorder="1" applyAlignment="1">
      <alignment horizontal="center" vertical="center" shrinkToFit="1"/>
    </xf>
    <xf numFmtId="0" fontId="58" fillId="0" borderId="6" xfId="12646" applyFont="1" applyFill="1" applyBorder="1" applyAlignment="1">
      <alignment horizontal="center" vertical="center" wrapText="1" shrinkToFit="1"/>
    </xf>
    <xf numFmtId="0" fontId="26" fillId="30" borderId="6" xfId="12646" applyFont="1" applyFill="1" applyBorder="1" applyAlignment="1">
      <alignment horizontal="center" vertical="center" wrapText="1" shrinkToFit="1"/>
    </xf>
    <xf numFmtId="0" fontId="26" fillId="30" borderId="6" xfId="12646" applyFont="1" applyFill="1" applyBorder="1" applyAlignment="1">
      <alignment horizontal="center" vertical="center" shrinkToFit="1"/>
    </xf>
    <xf numFmtId="43" fontId="54" fillId="30" borderId="6" xfId="0" applyNumberFormat="1" applyFont="1" applyFill="1" applyBorder="1" applyAlignment="1">
      <alignment horizontal="center" vertical="center" shrinkToFit="1"/>
    </xf>
    <xf numFmtId="193" fontId="54" fillId="30" borderId="6" xfId="42" applyNumberFormat="1" applyFont="1" applyFill="1" applyBorder="1" applyAlignment="1">
      <alignment horizontal="center" vertical="center" shrinkToFit="1"/>
    </xf>
    <xf numFmtId="10" fontId="54" fillId="30" borderId="6" xfId="42" applyNumberFormat="1" applyFont="1" applyFill="1" applyBorder="1" applyAlignment="1">
      <alignment horizontal="center" vertical="center" shrinkToFit="1"/>
    </xf>
    <xf numFmtId="0" fontId="5" fillId="0" borderId="0" xfId="13584" applyFont="1" applyFill="1" applyBorder="1" applyAlignment="1">
      <alignment horizontal="left" vertical="center"/>
    </xf>
    <xf numFmtId="10" fontId="20" fillId="0" borderId="6" xfId="42" applyNumberFormat="1" applyFont="1" applyFill="1" applyBorder="1" applyAlignment="1">
      <alignment horizontal="center" vertical="center" wrapText="1" shrinkToFit="1"/>
    </xf>
    <xf numFmtId="43" fontId="54" fillId="30" borderId="6" xfId="35" applyFont="1" applyFill="1" applyBorder="1" applyAlignment="1">
      <alignment horizontal="center" vertical="center" shrinkToFit="1"/>
    </xf>
    <xf numFmtId="10" fontId="52" fillId="0" borderId="0" xfId="42" applyNumberFormat="1" applyFont="1" applyFill="1" applyBorder="1" applyAlignment="1">
      <alignment horizontal="center" vertical="center" shrinkToFit="1"/>
    </xf>
    <xf numFmtId="43" fontId="54" fillId="0" borderId="0" xfId="0" applyNumberFormat="1" applyFont="1" applyBorder="1" applyAlignment="1">
      <alignment vertical="center"/>
    </xf>
    <xf numFmtId="0" fontId="58" fillId="30" borderId="6" xfId="12646" applyFont="1" applyFill="1" applyBorder="1" applyAlignment="1">
      <alignment horizontal="center" vertical="center" wrapText="1" shrinkToFit="1"/>
    </xf>
    <xf numFmtId="0" fontId="58" fillId="30" borderId="6" xfId="12646" applyFont="1" applyFill="1" applyBorder="1" applyAlignment="1">
      <alignment horizontal="center" vertical="center" shrinkToFit="1"/>
    </xf>
    <xf numFmtId="43" fontId="52" fillId="30" borderId="6" xfId="0" applyNumberFormat="1" applyFont="1" applyFill="1" applyBorder="1" applyAlignment="1">
      <alignment horizontal="center" vertical="center" shrinkToFit="1"/>
    </xf>
    <xf numFmtId="193" fontId="52" fillId="30" borderId="6" xfId="42" applyNumberFormat="1" applyFont="1" applyFill="1" applyBorder="1" applyAlignment="1">
      <alignment horizontal="center" vertical="center" shrinkToFit="1"/>
    </xf>
    <xf numFmtId="10" fontId="52" fillId="30" borderId="6" xfId="42" applyNumberFormat="1" applyFont="1" applyFill="1" applyBorder="1" applyAlignment="1">
      <alignment horizontal="center" vertical="center" shrinkToFit="1"/>
    </xf>
    <xf numFmtId="43" fontId="52" fillId="0" borderId="17" xfId="0" applyNumberFormat="1" applyFont="1" applyFill="1" applyBorder="1" applyAlignment="1">
      <alignment horizontal="center" vertical="center" shrinkToFit="1"/>
    </xf>
    <xf numFmtId="193" fontId="52" fillId="0" borderId="0" xfId="42" applyNumberFormat="1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vertical="center"/>
    </xf>
    <xf numFmtId="43" fontId="11" fillId="0" borderId="0" xfId="0" applyNumberFormat="1" applyFont="1" applyAlignment="1">
      <alignment horizontal="center" vertical="center"/>
    </xf>
    <xf numFmtId="43" fontId="11" fillId="0" borderId="0" xfId="0" applyNumberFormat="1" applyFont="1" applyAlignment="1">
      <alignment vertical="center"/>
    </xf>
    <xf numFmtId="0" fontId="68" fillId="0" borderId="0" xfId="13584" applyFont="1" applyFill="1"/>
    <xf numFmtId="0" fontId="26" fillId="0" borderId="0" xfId="13584" applyFont="1" applyFill="1" applyAlignment="1">
      <alignment horizontal="center"/>
    </xf>
    <xf numFmtId="0" fontId="26" fillId="0" borderId="0" xfId="13584" applyFont="1" applyFill="1"/>
    <xf numFmtId="0" fontId="26" fillId="0" borderId="0" xfId="13584" applyFont="1" applyFill="1" applyAlignment="1">
      <alignment horizontal="center" vertical="center"/>
    </xf>
    <xf numFmtId="0" fontId="54" fillId="0" borderId="0" xfId="13584" applyFont="1" applyFill="1" applyAlignment="1">
      <alignment horizontal="center" vertical="center"/>
    </xf>
    <xf numFmtId="0" fontId="68" fillId="0" borderId="0" xfId="13584" applyFont="1" applyFill="1" applyBorder="1" applyAlignment="1">
      <alignment horizontal="center" vertical="center"/>
    </xf>
    <xf numFmtId="0" fontId="2" fillId="0" borderId="0" xfId="13583" applyFont="1" applyAlignment="1">
      <alignment horizontal="centerContinuous" vertical="center"/>
    </xf>
    <xf numFmtId="0" fontId="68" fillId="0" borderId="0" xfId="13584" applyFont="1" applyFill="1" applyAlignment="1">
      <alignment horizontal="center" vertical="center"/>
    </xf>
    <xf numFmtId="0" fontId="70" fillId="0" borderId="0" xfId="13583" applyFont="1" applyAlignment="1">
      <alignment horizontal="centerContinuous" vertical="center"/>
    </xf>
    <xf numFmtId="0" fontId="20" fillId="26" borderId="31" xfId="13583" applyFont="1" applyFill="1" applyBorder="1" applyAlignment="1">
      <alignment horizontal="center" vertical="center"/>
    </xf>
    <xf numFmtId="0" fontId="20" fillId="26" borderId="32" xfId="13583" applyFont="1" applyFill="1" applyBorder="1" applyAlignment="1">
      <alignment horizontal="center" vertical="center"/>
    </xf>
    <xf numFmtId="49" fontId="20" fillId="26" borderId="33" xfId="13583" applyNumberFormat="1" applyFont="1" applyFill="1" applyBorder="1" applyAlignment="1">
      <alignment horizontal="center" vertical="center"/>
    </xf>
    <xf numFmtId="0" fontId="58" fillId="0" borderId="34" xfId="13583" applyFont="1" applyBorder="1" applyAlignment="1">
      <alignment horizontal="center" vertical="center"/>
    </xf>
    <xf numFmtId="0" fontId="71" fillId="0" borderId="26" xfId="0" applyFont="1" applyBorder="1" applyAlignment="1">
      <alignment vertical="center"/>
    </xf>
    <xf numFmtId="0" fontId="58" fillId="0" borderId="35" xfId="13583" applyFont="1" applyBorder="1" applyAlignment="1">
      <alignment horizontal="center" vertical="center"/>
    </xf>
    <xf numFmtId="0" fontId="72" fillId="0" borderId="26" xfId="40" applyFont="1" applyBorder="1" applyAlignment="1">
      <alignment vertical="center"/>
    </xf>
    <xf numFmtId="49" fontId="58" fillId="0" borderId="35" xfId="13583" applyNumberFormat="1" applyFont="1" applyBorder="1" applyAlignment="1">
      <alignment horizontal="center" vertical="center"/>
    </xf>
    <xf numFmtId="0" fontId="72" fillId="0" borderId="36" xfId="40" applyFont="1" applyBorder="1" applyAlignment="1">
      <alignment vertical="center"/>
    </xf>
    <xf numFmtId="0" fontId="58" fillId="0" borderId="37" xfId="13583" applyFont="1" applyBorder="1" applyAlignment="1">
      <alignment horizontal="center" vertical="center"/>
    </xf>
    <xf numFmtId="0" fontId="29" fillId="0" borderId="0" xfId="13584" applyFont="1" applyFill="1" applyAlignment="1">
      <alignment horizontal="center"/>
    </xf>
    <xf numFmtId="0" fontId="29" fillId="0" borderId="0" xfId="13584" applyFont="1" applyFill="1"/>
    <xf numFmtId="0" fontId="29" fillId="0" borderId="0" xfId="13584" applyFont="1" applyFill="1" applyAlignment="1">
      <alignment horizontal="center" vertical="center"/>
    </xf>
    <xf numFmtId="0" fontId="1" fillId="0" borderId="0" xfId="13584" applyFont="1" applyFill="1" applyAlignment="1">
      <alignment horizontal="center" vertical="center"/>
    </xf>
    <xf numFmtId="0" fontId="70" fillId="0" borderId="0" xfId="13583" applyFont="1" applyAlignment="1">
      <alignment horizontal="left" vertical="center"/>
    </xf>
    <xf numFmtId="0" fontId="26" fillId="0" borderId="6" xfId="13583" applyFont="1" applyBorder="1" applyAlignment="1">
      <alignment horizontal="center" vertical="center"/>
    </xf>
    <xf numFmtId="49" fontId="26" fillId="0" borderId="6" xfId="13583" applyNumberFormat="1" applyFont="1" applyBorder="1" applyAlignment="1">
      <alignment horizontal="center" vertical="center"/>
    </xf>
    <xf numFmtId="0" fontId="1" fillId="0" borderId="6" xfId="13584" applyFont="1" applyFill="1" applyBorder="1" applyAlignment="1">
      <alignment horizontal="center" vertical="center"/>
    </xf>
    <xf numFmtId="0" fontId="11" fillId="0" borderId="6" xfId="13584" applyFont="1" applyFill="1" applyBorder="1" applyAlignment="1">
      <alignment horizontal="center" vertical="center" wrapText="1"/>
    </xf>
    <xf numFmtId="0" fontId="72" fillId="0" borderId="6" xfId="0" applyFont="1" applyFill="1" applyBorder="1" applyAlignment="1">
      <alignment vertical="center"/>
    </xf>
    <xf numFmtId="0" fontId="33" fillId="0" borderId="6" xfId="13584" applyFont="1" applyFill="1" applyBorder="1" applyAlignment="1">
      <alignment horizontal="center" vertical="center" wrapText="1"/>
    </xf>
    <xf numFmtId="0" fontId="69" fillId="0" borderId="6" xfId="13584" applyFont="1" applyFill="1" applyBorder="1" applyAlignment="1">
      <alignment horizontal="left" vertical="top" wrapText="1"/>
    </xf>
    <xf numFmtId="0" fontId="33" fillId="0" borderId="6" xfId="13584" applyFont="1" applyFill="1" applyBorder="1" applyAlignment="1">
      <alignment horizontal="left" vertical="top" wrapText="1"/>
    </xf>
    <xf numFmtId="0" fontId="72" fillId="0" borderId="6" xfId="40" applyFont="1" applyFill="1" applyBorder="1" applyAlignment="1">
      <alignment vertical="center"/>
    </xf>
    <xf numFmtId="0" fontId="1" fillId="0" borderId="6" xfId="13584" applyFont="1" applyFill="1" applyBorder="1" applyAlignment="1">
      <alignment horizontal="center" vertical="center" wrapText="1"/>
    </xf>
    <xf numFmtId="0" fontId="33" fillId="0" borderId="6" xfId="13584" applyFont="1" applyFill="1" applyBorder="1" applyAlignment="1">
      <alignment horizontal="left" vertical="center" wrapText="1"/>
    </xf>
    <xf numFmtId="0" fontId="69" fillId="0" borderId="6" xfId="13584" applyFont="1" applyFill="1" applyBorder="1" applyAlignment="1">
      <alignment horizontal="left" vertical="center" wrapText="1"/>
    </xf>
    <xf numFmtId="0" fontId="26" fillId="0" borderId="6" xfId="40" applyFont="1" applyFill="1" applyBorder="1" applyAlignment="1">
      <alignment vertical="center"/>
    </xf>
    <xf numFmtId="0" fontId="33" fillId="0" borderId="6" xfId="13584" applyFont="1" applyFill="1" applyBorder="1" applyAlignment="1">
      <alignment horizontal="center" vertical="top" wrapText="1"/>
    </xf>
    <xf numFmtId="0" fontId="29" fillId="0" borderId="6" xfId="13584" applyFont="1" applyFill="1" applyBorder="1" applyAlignment="1">
      <alignment horizontal="center" vertical="center"/>
    </xf>
    <xf numFmtId="0" fontId="29" fillId="0" borderId="6" xfId="13584" applyFont="1" applyFill="1" applyBorder="1"/>
    <xf numFmtId="43" fontId="30" fillId="0" borderId="0" xfId="35" applyFont="1" applyAlignment="1">
      <alignment horizontal="center" vertical="center"/>
    </xf>
    <xf numFmtId="43" fontId="30" fillId="0" borderId="0" xfId="0" applyNumberFormat="1" applyFont="1" applyAlignment="1">
      <alignment horizontal="center" vertical="center"/>
    </xf>
    <xf numFmtId="43" fontId="11" fillId="0" borderId="0" xfId="14917" applyFont="1" applyFill="1" applyAlignment="1">
      <alignment vertical="center"/>
    </xf>
    <xf numFmtId="10" fontId="11" fillId="0" borderId="0" xfId="2765" applyNumberFormat="1" applyFont="1" applyFill="1" applyAlignment="1">
      <alignment vertical="center"/>
    </xf>
    <xf numFmtId="0" fontId="11" fillId="0" borderId="0" xfId="5789" applyFont="1" applyFill="1" applyAlignment="1">
      <alignment vertical="center"/>
    </xf>
    <xf numFmtId="43" fontId="11" fillId="0" borderId="0" xfId="5789" applyNumberFormat="1" applyFont="1" applyFill="1" applyAlignment="1">
      <alignment vertical="center"/>
    </xf>
    <xf numFmtId="10" fontId="11" fillId="0" borderId="0" xfId="5789" applyNumberFormat="1" applyFont="1" applyFill="1" applyAlignment="1">
      <alignment vertical="center"/>
    </xf>
    <xf numFmtId="0" fontId="4" fillId="0" borderId="0" xfId="5789" applyFont="1" applyFill="1" applyAlignment="1">
      <alignment vertical="center"/>
    </xf>
    <xf numFmtId="10" fontId="4" fillId="0" borderId="0" xfId="2765" applyNumberFormat="1" applyFont="1" applyFill="1" applyAlignment="1">
      <alignment vertical="center"/>
    </xf>
    <xf numFmtId="0" fontId="0" fillId="0" borderId="0" xfId="0" applyAlignment="1">
      <alignment horizontal="centerContinuous" vertical="center"/>
    </xf>
    <xf numFmtId="10" fontId="0" fillId="0" borderId="6" xfId="42" applyNumberFormat="1" applyFont="1" applyBorder="1" applyAlignment="1">
      <alignment vertical="center"/>
    </xf>
    <xf numFmtId="0" fontId="18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 shrinkToFit="1"/>
    </xf>
    <xf numFmtId="0" fontId="16" fillId="0" borderId="6" xfId="0" applyFont="1" applyFill="1" applyBorder="1" applyAlignment="1">
      <alignment vertical="center" shrinkToFit="1"/>
    </xf>
    <xf numFmtId="0" fontId="18" fillId="0" borderId="6" xfId="0" applyFont="1" applyBorder="1" applyAlignment="1">
      <alignment vertical="center"/>
    </xf>
    <xf numFmtId="0" fontId="18" fillId="0" borderId="6" xfId="0" applyFont="1" applyBorder="1" applyAlignment="1">
      <alignment vertical="center" shrinkToFit="1"/>
    </xf>
    <xf numFmtId="0" fontId="16" fillId="13" borderId="6" xfId="0" applyFont="1" applyFill="1" applyBorder="1" applyAlignment="1">
      <alignment vertical="center"/>
    </xf>
    <xf numFmtId="0" fontId="16" fillId="13" borderId="6" xfId="0" applyFont="1" applyFill="1" applyBorder="1" applyAlignment="1">
      <alignment vertical="center" shrinkToFit="1"/>
    </xf>
    <xf numFmtId="43" fontId="25" fillId="6" borderId="6" xfId="35" applyFont="1" applyFill="1" applyBorder="1" applyAlignment="1">
      <alignment horizontal="right" vertical="center" shrinkToFit="1"/>
    </xf>
    <xf numFmtId="43" fontId="25" fillId="8" borderId="6" xfId="42" applyNumberFormat="1" applyFont="1" applyFill="1" applyBorder="1" applyAlignment="1">
      <alignment horizontal="right" vertical="center" shrinkToFit="1"/>
    </xf>
    <xf numFmtId="43" fontId="11" fillId="8" borderId="0" xfId="0" applyNumberFormat="1" applyFont="1" applyFill="1" applyBorder="1" applyAlignment="1">
      <alignment vertical="center"/>
    </xf>
    <xf numFmtId="10" fontId="0" fillId="0" borderId="0" xfId="0" applyNumberFormat="1" applyAlignment="1">
      <alignment vertical="center"/>
    </xf>
    <xf numFmtId="10" fontId="25" fillId="9" borderId="6" xfId="35" applyNumberFormat="1" applyFont="1" applyFill="1" applyBorder="1" applyAlignment="1">
      <alignment horizontal="right" vertical="center" shrinkToFit="1"/>
    </xf>
    <xf numFmtId="43" fontId="25" fillId="0" borderId="6" xfId="14917" applyFont="1" applyBorder="1" applyAlignment="1">
      <alignment horizontal="center" vertical="center"/>
    </xf>
    <xf numFmtId="43" fontId="25" fillId="0" borderId="19" xfId="14917" applyFont="1" applyBorder="1" applyAlignment="1">
      <alignment horizontal="center" vertical="center"/>
    </xf>
    <xf numFmtId="43" fontId="25" fillId="0" borderId="19" xfId="14917" applyFont="1" applyFill="1" applyBorder="1" applyAlignment="1">
      <alignment horizontal="center" vertical="center" shrinkToFit="1"/>
    </xf>
    <xf numFmtId="43" fontId="25" fillId="0" borderId="6" xfId="14917" applyFont="1" applyFill="1" applyBorder="1" applyAlignment="1">
      <alignment horizontal="center" vertical="center" shrinkToFit="1"/>
    </xf>
    <xf numFmtId="10" fontId="25" fillId="0" borderId="6" xfId="2765" applyNumberFormat="1" applyFont="1" applyFill="1" applyBorder="1" applyAlignment="1">
      <alignment horizontal="center" vertical="center"/>
    </xf>
    <xf numFmtId="10" fontId="25" fillId="0" borderId="6" xfId="2765" applyNumberFormat="1" applyFont="1" applyFill="1" applyBorder="1" applyAlignment="1">
      <alignment horizontal="center" vertical="center" shrinkToFit="1"/>
    </xf>
    <xf numFmtId="0" fontId="25" fillId="0" borderId="6" xfId="5" applyFont="1" applyBorder="1" applyAlignment="1">
      <alignment horizontal="center" vertical="center"/>
    </xf>
    <xf numFmtId="43" fontId="25" fillId="0" borderId="6" xfId="5" applyNumberFormat="1" applyFont="1" applyBorder="1" applyAlignment="1">
      <alignment vertical="center" shrinkToFit="1"/>
    </xf>
    <xf numFmtId="43" fontId="25" fillId="0" borderId="6" xfId="14917" applyFont="1" applyFill="1" applyBorder="1" applyAlignment="1">
      <alignment horizontal="right" vertical="center" shrinkToFit="1"/>
    </xf>
    <xf numFmtId="43" fontId="43" fillId="4" borderId="6" xfId="5" applyNumberFormat="1" applyFont="1" applyFill="1" applyBorder="1" applyAlignment="1">
      <alignment vertical="center" shrinkToFit="1"/>
    </xf>
    <xf numFmtId="10" fontId="25" fillId="0" borderId="6" xfId="2765" applyNumberFormat="1" applyFont="1" applyFill="1" applyBorder="1" applyAlignment="1">
      <alignment vertical="center" shrinkToFit="1"/>
    </xf>
    <xf numFmtId="10" fontId="43" fillId="33" borderId="6" xfId="2765" applyNumberFormat="1" applyFont="1" applyFill="1" applyBorder="1" applyAlignment="1">
      <alignment vertical="center" shrinkToFit="1"/>
    </xf>
    <xf numFmtId="43" fontId="25" fillId="0" borderId="6" xfId="9329" applyFont="1" applyFill="1" applyBorder="1" applyAlignment="1">
      <alignment horizontal="right" vertical="center" shrinkToFit="1"/>
    </xf>
    <xf numFmtId="0" fontId="0" fillId="0" borderId="0" xfId="0" applyAlignment="1">
      <alignment vertical="center" wrapText="1"/>
    </xf>
    <xf numFmtId="10" fontId="11" fillId="0" borderId="0" xfId="42" applyNumberFormat="1" applyFont="1" applyFill="1" applyBorder="1" applyAlignment="1">
      <alignment vertical="center"/>
    </xf>
    <xf numFmtId="10" fontId="25" fillId="0" borderId="0" xfId="35" applyNumberFormat="1" applyFont="1" applyFill="1" applyBorder="1" applyAlignment="1">
      <alignment horizontal="right" vertical="center" shrinkToFit="1"/>
    </xf>
    <xf numFmtId="43" fontId="25" fillId="0" borderId="19" xfId="9329" applyFont="1" applyFill="1" applyBorder="1" applyAlignment="1">
      <alignment horizontal="right" vertical="center" shrinkToFit="1"/>
    </xf>
    <xf numFmtId="10" fontId="25" fillId="0" borderId="20" xfId="2765" applyNumberFormat="1" applyFont="1" applyFill="1" applyBorder="1" applyAlignment="1">
      <alignment horizontal="right" vertical="center" shrinkToFit="1"/>
    </xf>
    <xf numFmtId="43" fontId="11" fillId="0" borderId="0" xfId="14917" applyFont="1" applyAlignment="1">
      <alignment vertical="center"/>
    </xf>
    <xf numFmtId="10" fontId="25" fillId="0" borderId="7" xfId="2765" applyNumberFormat="1" applyFont="1" applyFill="1" applyBorder="1" applyAlignment="1">
      <alignment horizontal="right" vertical="center" shrinkToFit="1"/>
    </xf>
    <xf numFmtId="43" fontId="25" fillId="28" borderId="6" xfId="9329" applyFont="1" applyFill="1" applyBorder="1" applyAlignment="1">
      <alignment horizontal="right" vertical="center" shrinkToFit="1"/>
    </xf>
    <xf numFmtId="10" fontId="25" fillId="28" borderId="7" xfId="2765" applyNumberFormat="1" applyFont="1" applyFill="1" applyBorder="1" applyAlignment="1">
      <alignment horizontal="right" vertical="center" shrinkToFit="1"/>
    </xf>
    <xf numFmtId="10" fontId="25" fillId="28" borderId="6" xfId="2765" applyNumberFormat="1" applyFont="1" applyFill="1" applyBorder="1" applyAlignment="1">
      <alignment horizontal="center" vertical="center" shrinkToFit="1"/>
    </xf>
    <xf numFmtId="43" fontId="25" fillId="19" borderId="6" xfId="9329" applyFont="1" applyFill="1" applyBorder="1" applyAlignment="1">
      <alignment horizontal="right" vertical="center" shrinkToFit="1"/>
    </xf>
    <xf numFmtId="10" fontId="25" fillId="19" borderId="7" xfId="2765" applyNumberFormat="1" applyFont="1" applyFill="1" applyBorder="1" applyAlignment="1">
      <alignment horizontal="right" vertical="center" shrinkToFit="1"/>
    </xf>
    <xf numFmtId="10" fontId="43" fillId="4" borderId="7" xfId="2765" applyNumberFormat="1" applyFont="1" applyFill="1" applyBorder="1" applyAlignment="1">
      <alignment horizontal="right" vertical="center" shrinkToFit="1"/>
    </xf>
    <xf numFmtId="10" fontId="11" fillId="0" borderId="0" xfId="2765" applyNumberFormat="1" applyFont="1" applyAlignment="1">
      <alignment vertical="center"/>
    </xf>
    <xf numFmtId="10" fontId="43" fillId="33" borderId="7" xfId="2765" applyNumberFormat="1" applyFont="1" applyFill="1" applyBorder="1" applyAlignment="1">
      <alignment vertical="center" shrinkToFit="1"/>
    </xf>
    <xf numFmtId="43" fontId="25" fillId="0" borderId="6" xfId="5" applyNumberFormat="1" applyFont="1" applyBorder="1" applyAlignment="1">
      <alignment horizontal="center" vertical="center" shrinkToFit="1"/>
    </xf>
    <xf numFmtId="10" fontId="25" fillId="0" borderId="6" xfId="5" applyNumberFormat="1" applyFont="1" applyBorder="1" applyAlignment="1">
      <alignment vertical="center" shrinkToFit="1"/>
    </xf>
    <xf numFmtId="10" fontId="43" fillId="33" borderId="6" xfId="5" applyNumberFormat="1" applyFont="1" applyFill="1" applyBorder="1" applyAlignment="1">
      <alignment vertical="center" shrinkToFit="1"/>
    </xf>
    <xf numFmtId="43" fontId="25" fillId="0" borderId="6" xfId="14917" applyFont="1" applyFill="1" applyBorder="1" applyAlignment="1">
      <alignment vertical="center" shrinkToFit="1"/>
    </xf>
    <xf numFmtId="10" fontId="11" fillId="0" borderId="0" xfId="0" applyNumberFormat="1" applyFont="1" applyAlignment="1">
      <alignment vertical="center"/>
    </xf>
    <xf numFmtId="0" fontId="30" fillId="0" borderId="0" xfId="0" applyFont="1" applyAlignment="1">
      <alignment horizontal="center" vertical="center"/>
    </xf>
    <xf numFmtId="10" fontId="11" fillId="0" borderId="0" xfId="14917" applyNumberFormat="1" applyFont="1" applyFill="1" applyAlignment="1">
      <alignment vertical="center"/>
    </xf>
    <xf numFmtId="9" fontId="0" fillId="0" borderId="0" xfId="42" applyFont="1" applyAlignment="1">
      <alignment vertical="center"/>
    </xf>
    <xf numFmtId="43" fontId="45" fillId="0" borderId="6" xfId="35" applyFont="1" applyBorder="1" applyAlignment="1">
      <alignment horizontal="center" vertical="center" shrinkToFit="1"/>
    </xf>
    <xf numFmtId="0" fontId="41" fillId="33" borderId="6" xfId="378" applyFill="1" applyBorder="1" applyAlignment="1">
      <alignment horizontal="center" vertical="center"/>
    </xf>
    <xf numFmtId="43" fontId="25" fillId="8" borderId="6" xfId="35" applyFont="1" applyFill="1" applyBorder="1" applyAlignment="1">
      <alignment horizontal="center" vertical="center" shrinkToFit="1"/>
    </xf>
    <xf numFmtId="10" fontId="25" fillId="8" borderId="6" xfId="42" applyNumberFormat="1" applyFont="1" applyFill="1" applyBorder="1" applyAlignment="1">
      <alignment horizontal="center" vertical="center" shrinkToFit="1"/>
    </xf>
    <xf numFmtId="185" fontId="45" fillId="0" borderId="7" xfId="42" applyNumberFormat="1" applyFont="1" applyBorder="1" applyAlignment="1">
      <alignment horizontal="left" vertical="center" shrinkToFit="1"/>
    </xf>
    <xf numFmtId="9" fontId="11" fillId="0" borderId="0" xfId="42" applyFont="1" applyAlignment="1">
      <alignment vertical="center"/>
    </xf>
    <xf numFmtId="185" fontId="45" fillId="8" borderId="7" xfId="42" applyNumberFormat="1" applyFont="1" applyFill="1" applyBorder="1" applyAlignment="1">
      <alignment horizontal="left" vertical="center" shrinkToFit="1"/>
    </xf>
    <xf numFmtId="10" fontId="45" fillId="8" borderId="6" xfId="42" applyNumberFormat="1" applyFont="1" applyFill="1" applyBorder="1" applyAlignment="1">
      <alignment horizontal="center" vertical="center" shrinkToFit="1"/>
    </xf>
    <xf numFmtId="0" fontId="25" fillId="0" borderId="6" xfId="378" applyFont="1" applyBorder="1" applyAlignment="1">
      <alignment horizontal="center" vertical="center" wrapText="1"/>
    </xf>
    <xf numFmtId="43" fontId="45" fillId="0" borderId="6" xfId="35" applyFont="1" applyFill="1" applyBorder="1" applyAlignment="1">
      <alignment horizontal="center" vertical="center" shrinkToFit="1"/>
    </xf>
    <xf numFmtId="0" fontId="25" fillId="0" borderId="6" xfId="378" applyFont="1" applyBorder="1" applyAlignment="1">
      <alignment horizontal="center" vertical="center"/>
    </xf>
    <xf numFmtId="0" fontId="18" fillId="0" borderId="8" xfId="0" applyFont="1" applyBorder="1" applyAlignment="1">
      <alignment vertical="center" shrinkToFit="1"/>
    </xf>
    <xf numFmtId="43" fontId="23" fillId="0" borderId="6" xfId="35" applyFont="1" applyBorder="1" applyAlignment="1">
      <alignment horizontal="center" vertical="center" shrinkToFit="1"/>
    </xf>
    <xf numFmtId="43" fontId="23" fillId="8" borderId="6" xfId="35" applyFont="1" applyFill="1" applyBorder="1" applyAlignment="1">
      <alignment horizontal="center" vertical="center" shrinkToFit="1"/>
    </xf>
    <xf numFmtId="185" fontId="45" fillId="0" borderId="7" xfId="42" applyNumberFormat="1" applyFont="1" applyFill="1" applyBorder="1" applyAlignment="1">
      <alignment horizontal="left" vertical="center" shrinkToFit="1"/>
    </xf>
    <xf numFmtId="0" fontId="26" fillId="0" borderId="6" xfId="12646" applyFont="1" applyFill="1" applyBorder="1" applyAlignment="1">
      <alignment vertical="center" shrinkToFit="1"/>
    </xf>
    <xf numFmtId="43" fontId="45" fillId="6" borderId="6" xfId="35" applyFont="1" applyFill="1" applyBorder="1" applyAlignment="1">
      <alignment horizontal="center" vertical="center" shrinkToFit="1"/>
    </xf>
    <xf numFmtId="43" fontId="42" fillId="17" borderId="6" xfId="35" applyFont="1" applyFill="1" applyBorder="1" applyAlignment="1">
      <alignment horizontal="center" vertical="center" shrinkToFit="1"/>
    </xf>
    <xf numFmtId="43" fontId="42" fillId="0" borderId="6" xfId="35" applyFont="1" applyFill="1" applyBorder="1" applyAlignment="1">
      <alignment horizontal="center" vertical="center" shrinkToFit="1"/>
    </xf>
    <xf numFmtId="43" fontId="45" fillId="17" borderId="6" xfId="35" applyFont="1" applyFill="1" applyBorder="1" applyAlignment="1">
      <alignment horizontal="center" vertical="center" shrinkToFit="1"/>
    </xf>
    <xf numFmtId="43" fontId="45" fillId="33" borderId="6" xfId="35" applyFont="1" applyFill="1" applyBorder="1" applyAlignment="1">
      <alignment horizontal="center" vertical="center" shrinkToFit="1"/>
    </xf>
    <xf numFmtId="10" fontId="45" fillId="8" borderId="6" xfId="35" applyNumberFormat="1" applyFont="1" applyFill="1" applyBorder="1" applyAlignment="1">
      <alignment horizontal="center" vertical="center" shrinkToFit="1"/>
    </xf>
    <xf numFmtId="185" fontId="42" fillId="17" borderId="7" xfId="42" applyNumberFormat="1" applyFont="1" applyFill="1" applyBorder="1" applyAlignment="1">
      <alignment horizontal="left" vertical="center" shrinkToFit="1"/>
    </xf>
    <xf numFmtId="185" fontId="42" fillId="0" borderId="7" xfId="42" applyNumberFormat="1" applyFont="1" applyFill="1" applyBorder="1" applyAlignment="1">
      <alignment horizontal="left" vertical="center" shrinkToFit="1"/>
    </xf>
    <xf numFmtId="193" fontId="45" fillId="8" borderId="7" xfId="42" applyNumberFormat="1" applyFont="1" applyFill="1" applyBorder="1" applyAlignment="1">
      <alignment horizontal="left" vertical="center" shrinkToFit="1"/>
    </xf>
    <xf numFmtId="185" fontId="45" fillId="17" borderId="7" xfId="42" applyNumberFormat="1" applyFont="1" applyFill="1" applyBorder="1" applyAlignment="1">
      <alignment horizontal="left" vertical="center" shrinkToFit="1"/>
    </xf>
    <xf numFmtId="185" fontId="45" fillId="33" borderId="7" xfId="42" applyNumberFormat="1" applyFont="1" applyFill="1" applyBorder="1" applyAlignment="1">
      <alignment horizontal="left" vertical="center" shrinkToFit="1"/>
    </xf>
    <xf numFmtId="10" fontId="45" fillId="17" borderId="6" xfId="42" applyNumberFormat="1" applyFont="1" applyFill="1" applyBorder="1" applyAlignment="1">
      <alignment horizontal="center" vertical="center" shrinkToFit="1"/>
    </xf>
    <xf numFmtId="0" fontId="45" fillId="0" borderId="6" xfId="378" applyFont="1" applyBorder="1" applyAlignment="1">
      <alignment horizontal="center" vertical="center"/>
    </xf>
    <xf numFmtId="43" fontId="25" fillId="0" borderId="6" xfId="42" applyNumberFormat="1" applyFont="1" applyFill="1" applyBorder="1" applyAlignment="1">
      <alignment horizontal="center" vertical="center" shrinkToFit="1"/>
    </xf>
    <xf numFmtId="43" fontId="25" fillId="17" borderId="6" xfId="42" applyNumberFormat="1" applyFont="1" applyFill="1" applyBorder="1" applyAlignment="1">
      <alignment horizontal="center" vertical="center" shrinkToFit="1"/>
    </xf>
    <xf numFmtId="43" fontId="11" fillId="0" borderId="6" xfId="0" applyNumberFormat="1" applyFont="1" applyFill="1" applyBorder="1" applyAlignment="1">
      <alignment vertical="center"/>
    </xf>
    <xf numFmtId="10" fontId="11" fillId="8" borderId="11" xfId="42" applyNumberFormat="1" applyFont="1" applyFill="1" applyBorder="1" applyAlignment="1">
      <alignment vertical="center"/>
    </xf>
    <xf numFmtId="0" fontId="45" fillId="0" borderId="0" xfId="378" applyFont="1" applyAlignment="1">
      <alignment horizontal="center" vertical="center"/>
    </xf>
    <xf numFmtId="10" fontId="45" fillId="9" borderId="6" xfId="42" applyNumberFormat="1" applyFont="1" applyFill="1" applyBorder="1" applyAlignment="1">
      <alignment horizontal="center" vertical="center" shrinkToFit="1"/>
    </xf>
    <xf numFmtId="185" fontId="45" fillId="8" borderId="12" xfId="42" applyNumberFormat="1" applyFont="1" applyFill="1" applyBorder="1" applyAlignment="1">
      <alignment horizontal="left" vertical="center" shrinkToFit="1"/>
    </xf>
    <xf numFmtId="10" fontId="0" fillId="0" borderId="0" xfId="42" applyNumberFormat="1" applyFont="1" applyFill="1" applyAlignment="1">
      <alignment vertical="center"/>
    </xf>
    <xf numFmtId="9" fontId="0" fillId="0" borderId="0" xfId="42" applyFont="1" applyFill="1" applyAlignment="1">
      <alignment vertical="center"/>
    </xf>
    <xf numFmtId="0" fontId="19" fillId="0" borderId="0" xfId="40" quotePrefix="1" applyFont="1" applyAlignment="1">
      <alignment vertical="center"/>
    </xf>
    <xf numFmtId="43" fontId="36" fillId="0" borderId="0" xfId="378" applyNumberFormat="1" applyFont="1" applyAlignment="1">
      <alignment horizontal="center" vertical="center"/>
    </xf>
    <xf numFmtId="43" fontId="35" fillId="0" borderId="0" xfId="378" applyNumberFormat="1" applyFont="1" applyAlignment="1">
      <alignment vertical="center"/>
    </xf>
    <xf numFmtId="0" fontId="22" fillId="0" borderId="0" xfId="12646" applyFont="1" applyFill="1" applyBorder="1" applyAlignment="1">
      <alignment horizontal="center" vertical="center" shrinkToFit="1"/>
    </xf>
    <xf numFmtId="10" fontId="0" fillId="0" borderId="0" xfId="42" applyNumberFormat="1" applyFont="1" applyFill="1" applyBorder="1" applyAlignment="1">
      <alignment vertical="center"/>
    </xf>
    <xf numFmtId="10" fontId="0" fillId="0" borderId="0" xfId="35" applyNumberFormat="1" applyFont="1" applyFill="1" applyBorder="1" applyAlignment="1">
      <alignment vertical="center"/>
    </xf>
    <xf numFmtId="0" fontId="3" fillId="0" borderId="0" xfId="12646" applyFont="1" applyFill="1" applyBorder="1" applyAlignment="1">
      <alignment horizontal="center" vertical="center"/>
    </xf>
    <xf numFmtId="0" fontId="3" fillId="0" borderId="8" xfId="12646" applyFont="1" applyFill="1" applyBorder="1" applyAlignment="1">
      <alignment vertical="center" shrinkToFit="1"/>
    </xf>
    <xf numFmtId="43" fontId="22" fillId="0" borderId="6" xfId="12646" applyNumberFormat="1" applyFont="1" applyFill="1" applyBorder="1" applyAlignment="1">
      <alignment vertical="center" shrinkToFit="1"/>
    </xf>
    <xf numFmtId="43" fontId="3" fillId="54" borderId="6" xfId="12646" applyNumberFormat="1" applyFont="1" applyFill="1" applyBorder="1" applyAlignment="1">
      <alignment vertical="center" shrinkToFit="1"/>
    </xf>
    <xf numFmtId="10" fontId="49" fillId="0" borderId="0" xfId="42" applyNumberFormat="1" applyFont="1" applyFill="1" applyAlignment="1">
      <alignment vertical="center"/>
    </xf>
    <xf numFmtId="43" fontId="52" fillId="3" borderId="6" xfId="0" applyNumberFormat="1" applyFont="1" applyFill="1" applyBorder="1" applyAlignment="1">
      <alignment horizontal="center" vertical="center" shrinkToFit="1"/>
    </xf>
    <xf numFmtId="0" fontId="41" fillId="0" borderId="6" xfId="378" applyBorder="1" applyAlignment="1">
      <alignment horizontal="center" vertical="center" wrapText="1"/>
    </xf>
    <xf numFmtId="0" fontId="41" fillId="8" borderId="6" xfId="378" applyFill="1" applyBorder="1" applyAlignment="1">
      <alignment horizontal="center" vertical="center" wrapText="1"/>
    </xf>
    <xf numFmtId="0" fontId="45" fillId="0" borderId="6" xfId="378" applyFont="1" applyBorder="1" applyAlignment="1">
      <alignment horizontal="center" vertical="center"/>
    </xf>
    <xf numFmtId="0" fontId="41" fillId="17" borderId="6" xfId="378" applyFill="1" applyBorder="1" applyAlignment="1">
      <alignment horizontal="center" vertical="center" wrapText="1"/>
    </xf>
    <xf numFmtId="0" fontId="24" fillId="0" borderId="6" xfId="378" applyFont="1" applyBorder="1" applyAlignment="1">
      <alignment horizontal="center" vertical="center" wrapText="1"/>
    </xf>
    <xf numFmtId="0" fontId="24" fillId="17" borderId="6" xfId="378" applyFont="1" applyFill="1" applyBorder="1" applyAlignment="1">
      <alignment horizontal="center" vertical="center"/>
    </xf>
    <xf numFmtId="0" fontId="45" fillId="8" borderId="6" xfId="378" applyFont="1" applyFill="1" applyBorder="1" applyAlignment="1">
      <alignment horizontal="center" vertical="center"/>
    </xf>
    <xf numFmtId="0" fontId="21" fillId="8" borderId="6" xfId="378" applyFont="1" applyFill="1" applyBorder="1" applyAlignment="1">
      <alignment horizontal="center" vertical="center"/>
    </xf>
    <xf numFmtId="0" fontId="41" fillId="0" borderId="6" xfId="378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7" fillId="0" borderId="5" xfId="378" applyFont="1" applyBorder="1" applyAlignment="1">
      <alignment horizontal="center" vertical="center" textRotation="255" wrapText="1"/>
    </xf>
    <xf numFmtId="0" fontId="53" fillId="0" borderId="5" xfId="378" applyFont="1" applyBorder="1" applyAlignment="1">
      <alignment horizontal="center" vertical="center" wrapText="1"/>
    </xf>
    <xf numFmtId="0" fontId="37" fillId="0" borderId="5" xfId="11615" applyFont="1" applyBorder="1" applyAlignment="1">
      <alignment horizontal="center" vertical="center" textRotation="255" wrapText="1"/>
    </xf>
    <xf numFmtId="0" fontId="37" fillId="0" borderId="5" xfId="11615" applyFont="1" applyBorder="1" applyAlignment="1">
      <alignment horizontal="center" vertical="center" textRotation="255"/>
    </xf>
    <xf numFmtId="10" fontId="43" fillId="0" borderId="5" xfId="35" applyNumberFormat="1" applyFont="1" applyFill="1" applyBorder="1" applyAlignment="1">
      <alignment horizontal="center" vertical="center" wrapText="1" shrinkToFit="1"/>
    </xf>
    <xf numFmtId="10" fontId="43" fillId="0" borderId="10" xfId="35" applyNumberFormat="1" applyFont="1" applyFill="1" applyBorder="1" applyAlignment="1">
      <alignment horizontal="center" vertical="center" wrapText="1" shrinkToFit="1"/>
    </xf>
    <xf numFmtId="0" fontId="25" fillId="8" borderId="6" xfId="378" applyFont="1" applyFill="1" applyBorder="1" applyAlignment="1">
      <alignment horizontal="center" vertical="center"/>
    </xf>
    <xf numFmtId="0" fontId="45" fillId="8" borderId="11" xfId="378" applyFont="1" applyFill="1" applyBorder="1" applyAlignment="1">
      <alignment horizontal="center" vertical="center"/>
    </xf>
    <xf numFmtId="0" fontId="27" fillId="8" borderId="6" xfId="378" applyFont="1" applyFill="1" applyBorder="1" applyAlignment="1">
      <alignment horizontal="center" vertical="center"/>
    </xf>
    <xf numFmtId="0" fontId="23" fillId="0" borderId="6" xfId="0" applyFont="1" applyBorder="1" applyAlignment="1">
      <alignment horizontal="center" vertical="center" shrinkToFit="1"/>
    </xf>
    <xf numFmtId="0" fontId="21" fillId="33" borderId="6" xfId="378" applyFont="1" applyFill="1" applyBorder="1" applyAlignment="1">
      <alignment horizontal="center" vertical="center"/>
    </xf>
    <xf numFmtId="0" fontId="24" fillId="17" borderId="6" xfId="378" applyFont="1" applyFill="1" applyBorder="1" applyAlignment="1">
      <alignment horizontal="center" vertical="center" wrapText="1"/>
    </xf>
    <xf numFmtId="0" fontId="37" fillId="8" borderId="6" xfId="378" applyFont="1" applyFill="1" applyBorder="1" applyAlignment="1">
      <alignment horizontal="center" vertical="center" wrapText="1"/>
    </xf>
    <xf numFmtId="0" fontId="24" fillId="8" borderId="6" xfId="378" applyFont="1" applyFill="1" applyBorder="1" applyAlignment="1">
      <alignment horizontal="center" vertical="center"/>
    </xf>
    <xf numFmtId="0" fontId="27" fillId="0" borderId="6" xfId="378" applyFont="1" applyBorder="1" applyAlignment="1">
      <alignment horizontal="center" vertical="center"/>
    </xf>
    <xf numFmtId="0" fontId="53" fillId="0" borderId="6" xfId="378" applyFont="1" applyBorder="1" applyAlignment="1">
      <alignment horizontal="center" vertical="center" wrapText="1"/>
    </xf>
    <xf numFmtId="0" fontId="25" fillId="0" borderId="6" xfId="378" applyFont="1" applyBorder="1" applyAlignment="1">
      <alignment horizontal="center" vertical="center" wrapText="1"/>
    </xf>
    <xf numFmtId="0" fontId="35" fillId="0" borderId="0" xfId="378" applyFont="1" applyAlignment="1">
      <alignment horizontal="center" vertical="center"/>
    </xf>
    <xf numFmtId="0" fontId="25" fillId="0" borderId="6" xfId="5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5" fillId="0" borderId="6" xfId="5" applyFont="1" applyBorder="1" applyAlignment="1">
      <alignment horizontal="center" vertical="center"/>
    </xf>
    <xf numFmtId="0" fontId="43" fillId="4" borderId="6" xfId="5" applyFont="1" applyFill="1" applyBorder="1" applyAlignment="1">
      <alignment horizontal="center" vertical="center"/>
    </xf>
    <xf numFmtId="10" fontId="25" fillId="0" borderId="6" xfId="2765" applyNumberFormat="1" applyFont="1" applyFill="1" applyBorder="1" applyAlignment="1">
      <alignment horizontal="center" vertical="center"/>
    </xf>
    <xf numFmtId="10" fontId="43" fillId="33" borderId="6" xfId="2765" applyNumberFormat="1" applyFont="1" applyFill="1" applyBorder="1" applyAlignment="1">
      <alignment horizontal="center" vertical="center"/>
    </xf>
    <xf numFmtId="0" fontId="21" fillId="0" borderId="6" xfId="378" applyFont="1" applyBorder="1" applyAlignment="1">
      <alignment horizontal="center" vertical="center" textRotation="255" wrapText="1"/>
    </xf>
    <xf numFmtId="0" fontId="37" fillId="0" borderId="6" xfId="11615" applyFont="1" applyBorder="1" applyAlignment="1">
      <alignment horizontal="center" vertical="center" textRotation="255" wrapText="1"/>
    </xf>
    <xf numFmtId="0" fontId="37" fillId="0" borderId="6" xfId="11615" applyFont="1" applyBorder="1" applyAlignment="1">
      <alignment horizontal="center" vertical="center" textRotation="255"/>
    </xf>
    <xf numFmtId="10" fontId="43" fillId="0" borderId="6" xfId="35" applyNumberFormat="1" applyFont="1" applyFill="1" applyBorder="1" applyAlignment="1">
      <alignment horizontal="center" vertical="center" wrapText="1" shrinkToFit="1"/>
    </xf>
    <xf numFmtId="0" fontId="43" fillId="0" borderId="5" xfId="5" applyFont="1" applyBorder="1" applyAlignment="1">
      <alignment horizontal="center" vertical="center" textRotation="255" wrapText="1"/>
    </xf>
    <xf numFmtId="10" fontId="25" fillId="0" borderId="6" xfId="5" applyNumberFormat="1" applyFont="1" applyBorder="1" applyAlignment="1">
      <alignment horizontal="center" vertical="center"/>
    </xf>
    <xf numFmtId="10" fontId="43" fillId="33" borderId="6" xfId="5" applyNumberFormat="1" applyFont="1" applyFill="1" applyBorder="1" applyAlignment="1">
      <alignment horizontal="center" vertical="center"/>
    </xf>
    <xf numFmtId="43" fontId="43" fillId="4" borderId="6" xfId="5" applyNumberFormat="1" applyFont="1" applyFill="1" applyBorder="1" applyAlignment="1">
      <alignment horizontal="center" vertical="center"/>
    </xf>
    <xf numFmtId="43" fontId="25" fillId="0" borderId="6" xfId="14917" applyFont="1" applyBorder="1" applyAlignment="1">
      <alignment horizontal="center" vertical="center"/>
    </xf>
    <xf numFmtId="10" fontId="25" fillId="0" borderId="6" xfId="2765" applyNumberFormat="1" applyFont="1" applyFill="1" applyBorder="1" applyAlignment="1">
      <alignment horizontal="center" vertical="center" wrapText="1"/>
    </xf>
    <xf numFmtId="43" fontId="25" fillId="0" borderId="6" xfId="14917" applyFont="1" applyBorder="1" applyAlignment="1">
      <alignment horizontal="center" vertical="center" wrapText="1"/>
    </xf>
    <xf numFmtId="0" fontId="69" fillId="0" borderId="6" xfId="13584" applyFont="1" applyFill="1" applyBorder="1" applyAlignment="1">
      <alignment horizontal="center" vertical="top" wrapText="1"/>
    </xf>
    <xf numFmtId="0" fontId="11" fillId="0" borderId="6" xfId="13584" applyFont="1" applyFill="1" applyBorder="1" applyAlignment="1">
      <alignment horizontal="center" vertical="top" wrapText="1"/>
    </xf>
    <xf numFmtId="0" fontId="18" fillId="0" borderId="0" xfId="6342" applyAlignment="1">
      <alignment horizontal="left" vertical="center"/>
    </xf>
    <xf numFmtId="9" fontId="20" fillId="0" borderId="6" xfId="42" applyFont="1" applyFill="1" applyBorder="1" applyAlignment="1">
      <alignment horizontal="center" vertical="center"/>
    </xf>
    <xf numFmtId="0" fontId="54" fillId="0" borderId="30" xfId="0" applyFont="1" applyBorder="1" applyAlignment="1">
      <alignment horizontal="left" vertical="center" wrapText="1"/>
    </xf>
    <xf numFmtId="0" fontId="20" fillId="0" borderId="6" xfId="13584" applyFont="1" applyFill="1" applyBorder="1" applyAlignment="1">
      <alignment horizontal="center" vertical="center" wrapText="1"/>
    </xf>
    <xf numFmtId="0" fontId="20" fillId="0" borderId="6" xfId="13584" applyFont="1" applyFill="1" applyBorder="1" applyAlignment="1">
      <alignment horizontal="center" vertical="center" shrinkToFit="1"/>
    </xf>
    <xf numFmtId="0" fontId="4" fillId="0" borderId="2" xfId="6342" applyFont="1" applyBorder="1" applyAlignment="1">
      <alignment horizontal="center" vertical="center"/>
    </xf>
    <xf numFmtId="0" fontId="18" fillId="0" borderId="6" xfId="6342" applyBorder="1" applyAlignment="1">
      <alignment horizontal="center" vertical="center"/>
    </xf>
    <xf numFmtId="0" fontId="44" fillId="2" borderId="6" xfId="6342" applyFont="1" applyFill="1" applyBorder="1" applyAlignment="1">
      <alignment horizontal="center" vertical="center"/>
    </xf>
    <xf numFmtId="0" fontId="63" fillId="0" borderId="0" xfId="6342" applyFont="1" applyAlignment="1">
      <alignment horizontal="center" vertical="center"/>
    </xf>
    <xf numFmtId="43" fontId="3" fillId="0" borderId="6" xfId="10797" applyNumberFormat="1" applyFont="1" applyFill="1" applyBorder="1" applyAlignment="1">
      <alignment horizontal="center" vertical="center"/>
    </xf>
    <xf numFmtId="43" fontId="3" fillId="0" borderId="6" xfId="10797" applyNumberFormat="1" applyFont="1" applyFill="1" applyBorder="1" applyAlignment="1">
      <alignment horizontal="center" vertical="center" shrinkToFit="1"/>
    </xf>
    <xf numFmtId="0" fontId="22" fillId="0" borderId="6" xfId="12646" applyFont="1" applyFill="1" applyBorder="1" applyAlignment="1">
      <alignment horizontal="center" vertical="center" shrinkToFit="1"/>
    </xf>
    <xf numFmtId="0" fontId="3" fillId="0" borderId="6" xfId="12646" applyFont="1" applyFill="1" applyBorder="1" applyAlignment="1">
      <alignment horizontal="center" vertical="center"/>
    </xf>
    <xf numFmtId="0" fontId="3" fillId="0" borderId="6" xfId="12646" applyFont="1" applyFill="1" applyBorder="1" applyAlignment="1">
      <alignment horizontal="center" vertical="center" textRotation="255" shrinkToFit="1"/>
    </xf>
    <xf numFmtId="0" fontId="3" fillId="0" borderId="6" xfId="12646" applyFont="1" applyFill="1" applyBorder="1" applyAlignment="1">
      <alignment horizontal="center" vertical="center" shrinkToFit="1"/>
    </xf>
    <xf numFmtId="0" fontId="3" fillId="0" borderId="23" xfId="12646" applyFont="1" applyFill="1" applyBorder="1" applyAlignment="1">
      <alignment horizontal="center" vertical="center" shrinkToFit="1"/>
    </xf>
    <xf numFmtId="0" fontId="3" fillId="0" borderId="8" xfId="12646" applyFont="1" applyFill="1" applyBorder="1" applyAlignment="1">
      <alignment horizontal="center" vertical="center" shrinkToFit="1"/>
    </xf>
    <xf numFmtId="0" fontId="27" fillId="0" borderId="6" xfId="378" applyFont="1" applyBorder="1" applyAlignment="1">
      <alignment horizontal="center" vertical="center" wrapText="1"/>
    </xf>
    <xf numFmtId="0" fontId="37" fillId="16" borderId="6" xfId="378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6" fillId="0" borderId="23" xfId="0" applyFont="1" applyFill="1" applyBorder="1" applyAlignment="1">
      <alignment horizontal="center" vertical="center"/>
    </xf>
    <xf numFmtId="0" fontId="16" fillId="0" borderId="24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2" fillId="0" borderId="0" xfId="13581" applyFont="1" applyAlignment="1" applyProtection="1">
      <alignment horizontal="center" vertical="center"/>
      <protection locked="0"/>
    </xf>
    <xf numFmtId="0" fontId="10" fillId="0" borderId="0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</cellXfs>
  <cellStyles count="19153">
    <cellStyle name=" 1" xfId="222" xr:uid="{00000000-0005-0000-0000-000000000000}"/>
    <cellStyle name=" 1 2" xfId="189" xr:uid="{00000000-0005-0000-0000-000001000000}"/>
    <cellStyle name="@ET_Style?CF_Style_1" xfId="223" xr:uid="{00000000-0005-0000-0000-000002000000}"/>
    <cellStyle name="_2011年2-7时段各部门二级培训评价表" xfId="18" xr:uid="{00000000-0005-0000-0000-000003000000}"/>
    <cellStyle name="_2011年2-7时段各部门二级培训评价表 2" xfId="224" xr:uid="{00000000-0005-0000-0000-000004000000}"/>
    <cellStyle name="_2011年各部门5-7时段培训积分统计表" xfId="227" xr:uid="{00000000-0005-0000-0000-000005000000}"/>
    <cellStyle name="_2011年各部门5-7时段培训积分统计表 2" xfId="205" xr:uid="{00000000-0005-0000-0000-000006000000}"/>
    <cellStyle name="_ET_STYLE_NoName_00_" xfId="188" xr:uid="{00000000-0005-0000-0000-000007000000}"/>
    <cellStyle name="_ET_STYLE_NoName_00_ 2" xfId="193" xr:uid="{00000000-0005-0000-0000-000008000000}"/>
    <cellStyle name="_ET_STYLE_NoName_00_ 2 2" xfId="233" xr:uid="{00000000-0005-0000-0000-000009000000}"/>
    <cellStyle name="_ET_STYLE_NoName_00_ 3" xfId="200" xr:uid="{00000000-0005-0000-0000-00000A000000}"/>
    <cellStyle name="_ET_STYLE_NoName_00_ 3 2" xfId="235" xr:uid="{00000000-0005-0000-0000-00000B000000}"/>
    <cellStyle name="_ET_STYLE_NoName_00_ 3 3" xfId="238" xr:uid="{00000000-0005-0000-0000-00000C000000}"/>
    <cellStyle name="_ET_STYLE_NoName_00__2012年2、3月展厅费用分摊调整（OK）" xfId="215" xr:uid="{00000000-0005-0000-0000-00000D000000}"/>
    <cellStyle name="_ET_STYLE_NoName_00__2012年2、3月展厅费用分摊调整（OK） 2" xfId="180" xr:uid="{00000000-0005-0000-0000-00000E000000}"/>
    <cellStyle name="_ET_STYLE_NoName_00__2012年2、3月展厅费用分摊调整（OK） 2 2" xfId="186" xr:uid="{00000000-0005-0000-0000-00000F000000}"/>
    <cellStyle name="_ET_STYLE_NoName_00__2012年2、3月展厅费用分摊调整（OK） 2 3" xfId="245" xr:uid="{00000000-0005-0000-0000-000010000000}"/>
    <cellStyle name="_电器厂2011年8月产品成本分摊表" xfId="246" xr:uid="{00000000-0005-0000-0000-000011000000}"/>
    <cellStyle name="_电器厂2011年8月产品成本分摊表 2" xfId="262" xr:uid="{00000000-0005-0000-0000-000012000000}"/>
    <cellStyle name="_电器厂2011年8月产品成本分摊表 2 2" xfId="270" xr:uid="{00000000-0005-0000-0000-000013000000}"/>
    <cellStyle name="_电器厂2011年8月产品成本分摊表 2 3" xfId="275" xr:uid="{00000000-0005-0000-0000-000014000000}"/>
    <cellStyle name="_电器厂2011年8月产品成本分摊表_2012年2、3月展厅费用分摊调整（OK）" xfId="83" xr:uid="{00000000-0005-0000-0000-000015000000}"/>
    <cellStyle name="_电器厂2011年8月产品成本分摊表_2012年2、3月展厅费用分摊调整（OK） 2" xfId="280" xr:uid="{00000000-0005-0000-0000-000016000000}"/>
    <cellStyle name="_电器厂2011年8月产品成本分摊表_2012年2、3月展厅费用分摊调整（OK） 2 2" xfId="286" xr:uid="{00000000-0005-0000-0000-000017000000}"/>
    <cellStyle name="_电器厂2011年8月产品成本分摊表_2012年2、3月展厅费用分摊调整（OK） 2 3" xfId="118" xr:uid="{00000000-0005-0000-0000-000018000000}"/>
    <cellStyle name="_电器厂7月份车间盘点表" xfId="290" xr:uid="{00000000-0005-0000-0000-000019000000}"/>
    <cellStyle name="_电器厂7月份车间盘点表 2" xfId="293" xr:uid="{00000000-0005-0000-0000-00001A000000}"/>
    <cellStyle name="_电器厂7月份车间盘点表 2 2" xfId="296" xr:uid="{00000000-0005-0000-0000-00001B000000}"/>
    <cellStyle name="_电器厂7月份车间盘点表 2 3" xfId="298" xr:uid="{00000000-0005-0000-0000-00001C000000}"/>
    <cellStyle name="_电器厂7月份车间盘点表_2012年2、3月展厅费用分摊调整（OK）" xfId="306" xr:uid="{00000000-0005-0000-0000-00001D000000}"/>
    <cellStyle name="_电器厂7月份车间盘点表_2012年2、3月展厅费用分摊调整（OK） 2" xfId="311" xr:uid="{00000000-0005-0000-0000-00001E000000}"/>
    <cellStyle name="_电器厂7月份车间盘点表_2012年2、3月展厅费用分摊调整（OK） 2 2" xfId="317" xr:uid="{00000000-0005-0000-0000-00001F000000}"/>
    <cellStyle name="_电器厂7月份车间盘点表_2012年2、3月展厅费用分摊调整（OK） 2 3" xfId="321" xr:uid="{00000000-0005-0000-0000-000020000000}"/>
    <cellStyle name="_电器厂8月份车间盘点表" xfId="334" xr:uid="{00000000-0005-0000-0000-000021000000}"/>
    <cellStyle name="_电器厂8月份车间盘点表 2" xfId="344" xr:uid="{00000000-0005-0000-0000-000022000000}"/>
    <cellStyle name="_电器厂8月份车间盘点表 2 2" xfId="347" xr:uid="{00000000-0005-0000-0000-000023000000}"/>
    <cellStyle name="_电器厂8月份车间盘点表 2 3" xfId="349" xr:uid="{00000000-0005-0000-0000-000024000000}"/>
    <cellStyle name="_电器厂8月份车间盘点表_2012年2、3月展厅费用分摊调整（OK）" xfId="360" xr:uid="{00000000-0005-0000-0000-000025000000}"/>
    <cellStyle name="_电器厂8月份车间盘点表_2012年2、3月展厅费用分摊调整（OK） 2" xfId="363" xr:uid="{00000000-0005-0000-0000-000026000000}"/>
    <cellStyle name="_电器厂8月份车间盘点表_2012年2、3月展厅费用分摊调整（OK） 2 2" xfId="371" xr:uid="{00000000-0005-0000-0000-000027000000}"/>
    <cellStyle name="_电器厂8月份车间盘点表_2012年2、3月展厅费用分摊调整（OK） 2 3" xfId="374" xr:uid="{00000000-0005-0000-0000-000028000000}"/>
    <cellStyle name="_缺陷事件记录" xfId="379" xr:uid="{00000000-0005-0000-0000-000029000000}"/>
    <cellStyle name="_缺陷事件记录 2" xfId="383" xr:uid="{00000000-0005-0000-0000-00002A000000}"/>
    <cellStyle name="20% - 强调文字颜色 1 10" xfId="294" xr:uid="{00000000-0005-0000-0000-00002B000000}"/>
    <cellStyle name="20% - 强调文字颜色 1 10 2" xfId="297" xr:uid="{00000000-0005-0000-0000-00002C000000}"/>
    <cellStyle name="20% - 强调文字颜色 1 10 2 2" xfId="386" xr:uid="{00000000-0005-0000-0000-00002D000000}"/>
    <cellStyle name="20% - 强调文字颜色 1 11" xfId="41" xr:uid="{00000000-0005-0000-0000-00002E000000}"/>
    <cellStyle name="20% - 强调文字颜色 1 11 2" xfId="388" xr:uid="{00000000-0005-0000-0000-00002F000000}"/>
    <cellStyle name="20% - 强调文字颜色 1 2" xfId="391" xr:uid="{00000000-0005-0000-0000-000030000000}"/>
    <cellStyle name="20% - 强调文字颜色 1 2 2" xfId="395" xr:uid="{00000000-0005-0000-0000-000031000000}"/>
    <cellStyle name="20% - 强调文字颜色 1 2 2 2" xfId="400" xr:uid="{00000000-0005-0000-0000-000032000000}"/>
    <cellStyle name="20% - 强调文字颜色 1 2 2 2 2" xfId="406" xr:uid="{00000000-0005-0000-0000-000033000000}"/>
    <cellStyle name="20% - 强调文字颜色 1 2 2 2 3" xfId="409" xr:uid="{00000000-0005-0000-0000-000034000000}"/>
    <cellStyle name="20% - 强调文字颜色 1 2 2 3" xfId="411" xr:uid="{00000000-0005-0000-0000-000035000000}"/>
    <cellStyle name="20% - 强调文字颜色 1 2 2 4" xfId="413" xr:uid="{00000000-0005-0000-0000-000036000000}"/>
    <cellStyle name="20% - 强调文字颜色 1 2 2 5" xfId="415" xr:uid="{00000000-0005-0000-0000-000037000000}"/>
    <cellStyle name="20% - 强调文字颜色 1 2 2 6" xfId="418" xr:uid="{00000000-0005-0000-0000-000038000000}"/>
    <cellStyle name="20% - 强调文字颜色 1 2 2 6 2" xfId="419" xr:uid="{00000000-0005-0000-0000-000039000000}"/>
    <cellStyle name="20% - 强调文字颜色 1 2 3" xfId="425" xr:uid="{00000000-0005-0000-0000-00003A000000}"/>
    <cellStyle name="20% - 强调文字颜色 1 2 4" xfId="429" xr:uid="{00000000-0005-0000-0000-00003B000000}"/>
    <cellStyle name="20% - 强调文字颜色 1 2 5" xfId="431" xr:uid="{00000000-0005-0000-0000-00003C000000}"/>
    <cellStyle name="20% - 强调文字颜色 1 2 5 2" xfId="434" xr:uid="{00000000-0005-0000-0000-00003D000000}"/>
    <cellStyle name="20% - 强调文字颜色 1 2 5 2 2" xfId="124" xr:uid="{00000000-0005-0000-0000-00003E000000}"/>
    <cellStyle name="20% - 强调文字颜色 1 2 5 3" xfId="436" xr:uid="{00000000-0005-0000-0000-00003F000000}"/>
    <cellStyle name="20% - 强调文字颜色 1 2 6" xfId="438" xr:uid="{00000000-0005-0000-0000-000040000000}"/>
    <cellStyle name="20% - 强调文字颜色 1 2 7" xfId="191" xr:uid="{00000000-0005-0000-0000-000041000000}"/>
    <cellStyle name="20% - 强调文字颜色 1 2 7 2" xfId="440" xr:uid="{00000000-0005-0000-0000-000042000000}"/>
    <cellStyle name="20% - 强调文字颜色 1 3" xfId="445" xr:uid="{00000000-0005-0000-0000-000043000000}"/>
    <cellStyle name="20% - 强调文字颜色 1 3 2" xfId="449" xr:uid="{00000000-0005-0000-0000-000044000000}"/>
    <cellStyle name="20% - 强调文字颜色 1 3 2 2" xfId="451" xr:uid="{00000000-0005-0000-0000-000045000000}"/>
    <cellStyle name="20% - 强调文字颜色 1 3 2 2 2" xfId="455" xr:uid="{00000000-0005-0000-0000-000046000000}"/>
    <cellStyle name="20% - 强调文字颜色 1 3 2 2 3" xfId="457" xr:uid="{00000000-0005-0000-0000-000047000000}"/>
    <cellStyle name="20% - 强调文字颜色 1 3 2 3" xfId="381" xr:uid="{00000000-0005-0000-0000-000048000000}"/>
    <cellStyle name="20% - 强调文字颜色 1 3 2 4" xfId="458" xr:uid="{00000000-0005-0000-0000-000049000000}"/>
    <cellStyle name="20% - 强调文字颜色 1 3 3" xfId="459" xr:uid="{00000000-0005-0000-0000-00004A000000}"/>
    <cellStyle name="20% - 强调文字颜色 1 3 4" xfId="461" xr:uid="{00000000-0005-0000-0000-00004B000000}"/>
    <cellStyle name="20% - 强调文字颜色 1 3 5" xfId="463" xr:uid="{00000000-0005-0000-0000-00004C000000}"/>
    <cellStyle name="20% - 强调文字颜色 1 4" xfId="464" xr:uid="{00000000-0005-0000-0000-00004D000000}"/>
    <cellStyle name="20% - 强调文字颜色 1 4 2" xfId="467" xr:uid="{00000000-0005-0000-0000-00004E000000}"/>
    <cellStyle name="20% - 强调文字颜色 1 4 2 2" xfId="231" xr:uid="{00000000-0005-0000-0000-00004F000000}"/>
    <cellStyle name="20% - 强调文字颜色 1 4 2 2 2" xfId="212" xr:uid="{00000000-0005-0000-0000-000050000000}"/>
    <cellStyle name="20% - 强调文字颜色 1 4 2 2 3" xfId="472" xr:uid="{00000000-0005-0000-0000-000051000000}"/>
    <cellStyle name="20% - 强调文字颜色 1 4 2 3" xfId="473" xr:uid="{00000000-0005-0000-0000-000052000000}"/>
    <cellStyle name="20% - 强调文字颜色 1 4 2 4" xfId="477" xr:uid="{00000000-0005-0000-0000-000053000000}"/>
    <cellStyle name="20% - 强调文字颜色 1 4 3" xfId="99" xr:uid="{00000000-0005-0000-0000-000054000000}"/>
    <cellStyle name="20% - 强调文字颜色 1 4 4" xfId="481" xr:uid="{00000000-0005-0000-0000-000055000000}"/>
    <cellStyle name="20% - 强调文字颜色 1 5" xfId="484" xr:uid="{00000000-0005-0000-0000-000056000000}"/>
    <cellStyle name="20% - 强调文字颜色 1 5 2" xfId="487" xr:uid="{00000000-0005-0000-0000-000057000000}"/>
    <cellStyle name="20% - 强调文字颜色 1 5 2 2" xfId="492" xr:uid="{00000000-0005-0000-0000-000058000000}"/>
    <cellStyle name="20% - 强调文字颜色 1 5 2 2 2" xfId="496" xr:uid="{00000000-0005-0000-0000-000059000000}"/>
    <cellStyle name="20% - 强调文字颜色 1 5 2 2 3" xfId="500" xr:uid="{00000000-0005-0000-0000-00005A000000}"/>
    <cellStyle name="20% - 强调文字颜色 1 5 2 3" xfId="508" xr:uid="{00000000-0005-0000-0000-00005B000000}"/>
    <cellStyle name="20% - 强调文字颜色 1 5 2 4" xfId="519" xr:uid="{00000000-0005-0000-0000-00005C000000}"/>
    <cellStyle name="20% - 强调文字颜色 1 5 3" xfId="524" xr:uid="{00000000-0005-0000-0000-00005D000000}"/>
    <cellStyle name="20% - 强调文字颜色 1 5 4" xfId="525" xr:uid="{00000000-0005-0000-0000-00005E000000}"/>
    <cellStyle name="20% - 强调文字颜色 1 6" xfId="529" xr:uid="{00000000-0005-0000-0000-00005F000000}"/>
    <cellStyle name="20% - 强调文字颜色 1 6 2" xfId="535" xr:uid="{00000000-0005-0000-0000-000060000000}"/>
    <cellStyle name="20% - 强调文字颜色 1 6 2 2" xfId="13" xr:uid="{00000000-0005-0000-0000-000061000000}"/>
    <cellStyle name="20% - 强调文字颜色 1 6 2 3" xfId="538" xr:uid="{00000000-0005-0000-0000-000062000000}"/>
    <cellStyle name="20% - 强调文字颜色 1 6 3" xfId="544" xr:uid="{00000000-0005-0000-0000-000063000000}"/>
    <cellStyle name="20% - 强调文字颜色 1 6 4" xfId="550" xr:uid="{00000000-0005-0000-0000-000064000000}"/>
    <cellStyle name="20% - 强调文字颜色 1 7" xfId="557" xr:uid="{00000000-0005-0000-0000-000065000000}"/>
    <cellStyle name="20% - 强调文字颜色 1 7 2" xfId="561" xr:uid="{00000000-0005-0000-0000-000066000000}"/>
    <cellStyle name="20% - 强调文字颜色 1 7 3" xfId="567" xr:uid="{00000000-0005-0000-0000-000067000000}"/>
    <cellStyle name="20% - 强调文字颜色 1 8" xfId="573" xr:uid="{00000000-0005-0000-0000-000068000000}"/>
    <cellStyle name="20% - 强调文字颜色 1 8 2" xfId="577" xr:uid="{00000000-0005-0000-0000-000069000000}"/>
    <cellStyle name="20% - 强调文字颜色 1 9" xfId="584" xr:uid="{00000000-0005-0000-0000-00006A000000}"/>
    <cellStyle name="20% - 强调文字颜色 2 10" xfId="590" xr:uid="{00000000-0005-0000-0000-00006B000000}"/>
    <cellStyle name="20% - 强调文字颜色 2 10 2" xfId="595" xr:uid="{00000000-0005-0000-0000-00006C000000}"/>
    <cellStyle name="20% - 强调文字颜色 2 10 2 2" xfId="600" xr:uid="{00000000-0005-0000-0000-00006D000000}"/>
    <cellStyle name="20% - 强调文字颜色 2 11" xfId="605" xr:uid="{00000000-0005-0000-0000-00006E000000}"/>
    <cellStyle name="20% - 强调文字颜色 2 11 2" xfId="607" xr:uid="{00000000-0005-0000-0000-00006F000000}"/>
    <cellStyle name="20% - 强调文字颜色 2 2" xfId="615" xr:uid="{00000000-0005-0000-0000-000070000000}"/>
    <cellStyle name="20% - 强调文字颜色 2 2 2" xfId="622" xr:uid="{00000000-0005-0000-0000-000071000000}"/>
    <cellStyle name="20% - 强调文字颜色 2 2 2 2" xfId="631" xr:uid="{00000000-0005-0000-0000-000072000000}"/>
    <cellStyle name="20% - 强调文字颜色 2 2 2 2 2" xfId="586" xr:uid="{00000000-0005-0000-0000-000073000000}"/>
    <cellStyle name="20% - 强调文字颜色 2 2 2 2 3" xfId="642" xr:uid="{00000000-0005-0000-0000-000074000000}"/>
    <cellStyle name="20% - 强调文字颜色 2 2 2 3" xfId="647" xr:uid="{00000000-0005-0000-0000-000075000000}"/>
    <cellStyle name="20% - 强调文字颜色 2 2 2 4" xfId="650" xr:uid="{00000000-0005-0000-0000-000076000000}"/>
    <cellStyle name="20% - 强调文字颜色 2 2 2 5" xfId="654" xr:uid="{00000000-0005-0000-0000-000077000000}"/>
    <cellStyle name="20% - 强调文字颜色 2 2 2 6" xfId="658" xr:uid="{00000000-0005-0000-0000-000078000000}"/>
    <cellStyle name="20% - 强调文字颜色 2 2 2 6 2" xfId="661" xr:uid="{00000000-0005-0000-0000-000079000000}"/>
    <cellStyle name="20% - 强调文字颜色 2 2 3" xfId="309" xr:uid="{00000000-0005-0000-0000-00007A000000}"/>
    <cellStyle name="20% - 强调文字颜色 2 2 4" xfId="663" xr:uid="{00000000-0005-0000-0000-00007B000000}"/>
    <cellStyle name="20% - 强调文字颜色 2 2 5" xfId="664" xr:uid="{00000000-0005-0000-0000-00007C000000}"/>
    <cellStyle name="20% - 强调文字颜色 2 2 5 2" xfId="507" xr:uid="{00000000-0005-0000-0000-00007D000000}"/>
    <cellStyle name="20% - 强调文字颜色 2 2 5 2 2" xfId="669" xr:uid="{00000000-0005-0000-0000-00007E000000}"/>
    <cellStyle name="20% - 强调文字颜色 2 2 5 3" xfId="517" xr:uid="{00000000-0005-0000-0000-00007F000000}"/>
    <cellStyle name="20% - 强调文字颜色 2 2 6" xfId="673" xr:uid="{00000000-0005-0000-0000-000080000000}"/>
    <cellStyle name="20% - 强调文字颜色 2 2 7" xfId="675" xr:uid="{00000000-0005-0000-0000-000081000000}"/>
    <cellStyle name="20% - 强调文字颜色 2 2 7 2" xfId="676" xr:uid="{00000000-0005-0000-0000-000082000000}"/>
    <cellStyle name="20% - 强调文字颜色 2 3" xfId="249" xr:uid="{00000000-0005-0000-0000-000083000000}"/>
    <cellStyle name="20% - 强调文字颜色 2 3 2" xfId="265" xr:uid="{00000000-0005-0000-0000-000084000000}"/>
    <cellStyle name="20% - 强调文字颜色 2 3 2 2" xfId="273" xr:uid="{00000000-0005-0000-0000-000085000000}"/>
    <cellStyle name="20% - 强调文字颜色 2 3 2 2 2" xfId="65" xr:uid="{00000000-0005-0000-0000-000086000000}"/>
    <cellStyle name="20% - 强调文字颜色 2 3 2 2 3" xfId="72" xr:uid="{00000000-0005-0000-0000-000087000000}"/>
    <cellStyle name="20% - 强调文字颜色 2 3 2 3" xfId="277" xr:uid="{00000000-0005-0000-0000-000088000000}"/>
    <cellStyle name="20% - 强调文字颜色 2 3 2 4" xfId="678" xr:uid="{00000000-0005-0000-0000-000089000000}"/>
    <cellStyle name="20% - 强调文字颜色 2 3 3" xfId="692" xr:uid="{00000000-0005-0000-0000-00008A000000}"/>
    <cellStyle name="20% - 强调文字颜色 2 3 4" xfId="698" xr:uid="{00000000-0005-0000-0000-00008B000000}"/>
    <cellStyle name="20% - 强调文字颜色 2 3 5" xfId="701" xr:uid="{00000000-0005-0000-0000-00008C000000}"/>
    <cellStyle name="20% - 强调文字颜色 2 4" xfId="707" xr:uid="{00000000-0005-0000-0000-00008D000000}"/>
    <cellStyle name="20% - 强调文字颜色 2 4 2" xfId="88" xr:uid="{00000000-0005-0000-0000-00008E000000}"/>
    <cellStyle name="20% - 强调文字颜色 2 4 2 2" xfId="147" xr:uid="{00000000-0005-0000-0000-00008F000000}"/>
    <cellStyle name="20% - 强调文字颜色 2 4 2 2 2" xfId="613" xr:uid="{00000000-0005-0000-0000-000090000000}"/>
    <cellStyle name="20% - 强调文字颜色 2 4 2 2 3" xfId="253" xr:uid="{00000000-0005-0000-0000-000091000000}"/>
    <cellStyle name="20% - 强调文字颜色 2 4 2 3" xfId="11" xr:uid="{00000000-0005-0000-0000-000092000000}"/>
    <cellStyle name="20% - 强调文字颜色 2 4 2 4" xfId="158" xr:uid="{00000000-0005-0000-0000-000093000000}"/>
    <cellStyle name="20% - 强调文字颜色 2 4 3" xfId="711" xr:uid="{00000000-0005-0000-0000-000094000000}"/>
    <cellStyle name="20% - 强调文字颜色 2 4 4" xfId="716" xr:uid="{00000000-0005-0000-0000-000095000000}"/>
    <cellStyle name="20% - 强调文字颜色 2 5" xfId="722" xr:uid="{00000000-0005-0000-0000-000096000000}"/>
    <cellStyle name="20% - 强调文字颜色 2 5 2" xfId="726" xr:uid="{00000000-0005-0000-0000-000097000000}"/>
    <cellStyle name="20% - 强调文字颜色 2 5 2 2" xfId="732" xr:uid="{00000000-0005-0000-0000-000098000000}"/>
    <cellStyle name="20% - 强调文字颜色 2 5 2 2 2" xfId="735" xr:uid="{00000000-0005-0000-0000-000099000000}"/>
    <cellStyle name="20% - 强调文字颜色 2 5 2 2 3" xfId="44" xr:uid="{00000000-0005-0000-0000-00009A000000}"/>
    <cellStyle name="20% - 强调文字颜色 2 5 2 3" xfId="743" xr:uid="{00000000-0005-0000-0000-00009B000000}"/>
    <cellStyle name="20% - 强调文字颜色 2 5 2 4" xfId="749" xr:uid="{00000000-0005-0000-0000-00009C000000}"/>
    <cellStyle name="20% - 强调文字颜色 2 5 3" xfId="751" xr:uid="{00000000-0005-0000-0000-00009D000000}"/>
    <cellStyle name="20% - 强调文字颜色 2 5 4" xfId="754" xr:uid="{00000000-0005-0000-0000-00009E000000}"/>
    <cellStyle name="20% - 强调文字颜色 2 6" xfId="626" xr:uid="{00000000-0005-0000-0000-00009F000000}"/>
    <cellStyle name="20% - 强调文字颜色 2 6 2" xfId="582" xr:uid="{00000000-0005-0000-0000-0000A0000000}"/>
    <cellStyle name="20% - 强调文字颜色 2 6 2 2" xfId="759" xr:uid="{00000000-0005-0000-0000-0000A1000000}"/>
    <cellStyle name="20% - 强调文字颜色 2 6 2 3" xfId="763" xr:uid="{00000000-0005-0000-0000-0000A2000000}"/>
    <cellStyle name="20% - 强调文字颜色 2 6 3" xfId="638" xr:uid="{00000000-0005-0000-0000-0000A3000000}"/>
    <cellStyle name="20% - 强调文字颜色 2 6 4" xfId="767" xr:uid="{00000000-0005-0000-0000-0000A4000000}"/>
    <cellStyle name="20% - 强调文字颜色 2 7" xfId="645" xr:uid="{00000000-0005-0000-0000-0000A5000000}"/>
    <cellStyle name="20% - 强调文字颜色 2 7 2" xfId="652" xr:uid="{00000000-0005-0000-0000-0000A6000000}"/>
    <cellStyle name="20% - 强调文字颜色 2 7 3" xfId="656" xr:uid="{00000000-0005-0000-0000-0000A7000000}"/>
    <cellStyle name="20% - 强调文字颜色 2 8" xfId="649" xr:uid="{00000000-0005-0000-0000-0000A8000000}"/>
    <cellStyle name="20% - 强调文字颜色 2 8 2" xfId="471" xr:uid="{00000000-0005-0000-0000-0000A9000000}"/>
    <cellStyle name="20% - 强调文字颜色 2 9" xfId="651" xr:uid="{00000000-0005-0000-0000-0000AA000000}"/>
    <cellStyle name="20% - 强调文字颜色 3 10" xfId="432" xr:uid="{00000000-0005-0000-0000-0000AB000000}"/>
    <cellStyle name="20% - 强调文字颜色 3 10 2" xfId="435" xr:uid="{00000000-0005-0000-0000-0000AC000000}"/>
    <cellStyle name="20% - 强调文字颜色 3 10 2 2" xfId="125" xr:uid="{00000000-0005-0000-0000-0000AD000000}"/>
    <cellStyle name="20% - 强调文字颜色 3 11" xfId="439" xr:uid="{00000000-0005-0000-0000-0000AE000000}"/>
    <cellStyle name="20% - 强调文字颜色 3 11 2" xfId="769" xr:uid="{00000000-0005-0000-0000-0000AF000000}"/>
    <cellStyle name="20% - 强调文字颜色 3 2" xfId="772" xr:uid="{00000000-0005-0000-0000-0000B0000000}"/>
    <cellStyle name="20% - 强调文字颜色 3 2 2" xfId="776" xr:uid="{00000000-0005-0000-0000-0000B1000000}"/>
    <cellStyle name="20% - 强调文字颜色 3 2 2 2" xfId="780" xr:uid="{00000000-0005-0000-0000-0000B2000000}"/>
    <cellStyle name="20% - 强调文字颜色 3 2 2 2 2" xfId="784" xr:uid="{00000000-0005-0000-0000-0000B3000000}"/>
    <cellStyle name="20% - 强调文字颜色 3 2 2 2 3" xfId="785" xr:uid="{00000000-0005-0000-0000-0000B4000000}"/>
    <cellStyle name="20% - 强调文字颜色 3 2 2 3" xfId="787" xr:uid="{00000000-0005-0000-0000-0000B5000000}"/>
    <cellStyle name="20% - 强调文字颜色 3 2 2 4" xfId="790" xr:uid="{00000000-0005-0000-0000-0000B6000000}"/>
    <cellStyle name="20% - 强调文字颜色 3 2 2 5" xfId="794" xr:uid="{00000000-0005-0000-0000-0000B7000000}"/>
    <cellStyle name="20% - 强调文字颜色 3 2 2 6" xfId="594" xr:uid="{00000000-0005-0000-0000-0000B8000000}"/>
    <cellStyle name="20% - 强调文字颜色 3 2 2 6 2" xfId="601" xr:uid="{00000000-0005-0000-0000-0000B9000000}"/>
    <cellStyle name="20% - 强调文字颜色 3 2 3" xfId="796" xr:uid="{00000000-0005-0000-0000-0000BA000000}"/>
    <cellStyle name="20% - 强调文字颜色 3 2 4" xfId="800" xr:uid="{00000000-0005-0000-0000-0000BB000000}"/>
    <cellStyle name="20% - 强调文字颜色 3 2 5" xfId="806" xr:uid="{00000000-0005-0000-0000-0000BC000000}"/>
    <cellStyle name="20% - 强调文字颜色 3 2 5 2" xfId="739" xr:uid="{00000000-0005-0000-0000-0000BD000000}"/>
    <cellStyle name="20% - 强调文字颜色 3 2 5 2 2" xfId="813" xr:uid="{00000000-0005-0000-0000-0000BE000000}"/>
    <cellStyle name="20% - 强调文字颜色 3 2 5 3" xfId="745" xr:uid="{00000000-0005-0000-0000-0000BF000000}"/>
    <cellStyle name="20% - 强调文字颜色 3 2 6" xfId="818" xr:uid="{00000000-0005-0000-0000-0000C0000000}"/>
    <cellStyle name="20% - 强调文字颜色 3 2 7" xfId="611" xr:uid="{00000000-0005-0000-0000-0000C1000000}"/>
    <cellStyle name="20% - 强调文字颜色 3 2 7 2" xfId="619" xr:uid="{00000000-0005-0000-0000-0000C2000000}"/>
    <cellStyle name="20% - 强调文字颜色 3 3" xfId="131" xr:uid="{00000000-0005-0000-0000-0000C3000000}"/>
    <cellStyle name="20% - 强调文字颜色 3 3 2" xfId="170" xr:uid="{00000000-0005-0000-0000-0000C4000000}"/>
    <cellStyle name="20% - 强调文字颜色 3 3 2 2" xfId="542" xr:uid="{00000000-0005-0000-0000-0000C5000000}"/>
    <cellStyle name="20% - 强调文字颜色 3 3 2 2 2" xfId="819" xr:uid="{00000000-0005-0000-0000-0000C6000000}"/>
    <cellStyle name="20% - 强调文字颜色 3 3 2 2 3" xfId="820" xr:uid="{00000000-0005-0000-0000-0000C7000000}"/>
    <cellStyle name="20% - 强调文字颜色 3 3 2 3" xfId="548" xr:uid="{00000000-0005-0000-0000-0000C8000000}"/>
    <cellStyle name="20% - 强调文字颜色 3 3 2 4" xfId="283" xr:uid="{00000000-0005-0000-0000-0000C9000000}"/>
    <cellStyle name="20% - 强调文字颜色 3 3 3" xfId="824" xr:uid="{00000000-0005-0000-0000-0000CA000000}"/>
    <cellStyle name="20% - 强调文字颜色 3 3 4" xfId="830" xr:uid="{00000000-0005-0000-0000-0000CB000000}"/>
    <cellStyle name="20% - 强调文字颜色 3 3 5" xfId="839" xr:uid="{00000000-0005-0000-0000-0000CC000000}"/>
    <cellStyle name="20% - 强调文字颜色 3 4" xfId="841" xr:uid="{00000000-0005-0000-0000-0000CD000000}"/>
    <cellStyle name="20% - 强调文字颜色 3 4 2" xfId="845" xr:uid="{00000000-0005-0000-0000-0000CE000000}"/>
    <cellStyle name="20% - 强调文字颜色 3 4 2 2" xfId="636" xr:uid="{00000000-0005-0000-0000-0000CF000000}"/>
    <cellStyle name="20% - 强调文字颜色 3 4 2 2 2" xfId="847" xr:uid="{00000000-0005-0000-0000-0000D0000000}"/>
    <cellStyle name="20% - 强调文字颜色 3 4 2 2 3" xfId="849" xr:uid="{00000000-0005-0000-0000-0000D1000000}"/>
    <cellStyle name="20% - 强调文字颜色 3 4 2 3" xfId="765" xr:uid="{00000000-0005-0000-0000-0000D2000000}"/>
    <cellStyle name="20% - 强调文字颜色 3 4 2 4" xfId="852" xr:uid="{00000000-0005-0000-0000-0000D3000000}"/>
    <cellStyle name="20% - 强调文字颜色 3 4 3" xfId="857" xr:uid="{00000000-0005-0000-0000-0000D4000000}"/>
    <cellStyle name="20% - 强调文字颜色 3 4 4" xfId="859" xr:uid="{00000000-0005-0000-0000-0000D5000000}"/>
    <cellStyle name="20% - 强调文字颜色 3 5" xfId="860" xr:uid="{00000000-0005-0000-0000-0000D6000000}"/>
    <cellStyle name="20% - 强调文字颜色 3 5 2" xfId="865" xr:uid="{00000000-0005-0000-0000-0000D7000000}"/>
    <cellStyle name="20% - 强调文字颜色 3 5 2 2" xfId="323" xr:uid="{00000000-0005-0000-0000-0000D8000000}"/>
    <cellStyle name="20% - 强调文字颜色 3 5 2 2 2" xfId="100" xr:uid="{00000000-0005-0000-0000-0000D9000000}"/>
    <cellStyle name="20% - 强调文字颜色 3 5 2 2 3" xfId="866" xr:uid="{00000000-0005-0000-0000-0000DA000000}"/>
    <cellStyle name="20% - 强调文字颜色 3 5 2 3" xfId="873" xr:uid="{00000000-0005-0000-0000-0000DB000000}"/>
    <cellStyle name="20% - 强调文字颜色 3 5 2 4" xfId="880" xr:uid="{00000000-0005-0000-0000-0000DC000000}"/>
    <cellStyle name="20% - 强调文字颜色 3 5 3" xfId="881" xr:uid="{00000000-0005-0000-0000-0000DD000000}"/>
    <cellStyle name="20% - 强调文字颜色 3 5 4" xfId="882" xr:uid="{00000000-0005-0000-0000-0000DE000000}"/>
    <cellStyle name="20% - 强调文字颜色 3 6" xfId="314" xr:uid="{00000000-0005-0000-0000-0000DF000000}"/>
    <cellStyle name="20% - 强调文字颜色 3 6 2" xfId="318" xr:uid="{00000000-0005-0000-0000-0000E0000000}"/>
    <cellStyle name="20% - 强调文字颜色 3 6 2 2" xfId="29" xr:uid="{00000000-0005-0000-0000-0000E1000000}"/>
    <cellStyle name="20% - 强调文字颜色 3 6 2 3" xfId="888" xr:uid="{00000000-0005-0000-0000-0000E2000000}"/>
    <cellStyle name="20% - 强调文字颜色 3 6 3" xfId="328" xr:uid="{00000000-0005-0000-0000-0000E3000000}"/>
    <cellStyle name="20% - 强调文字颜色 3 6 4" xfId="868" xr:uid="{00000000-0005-0000-0000-0000E4000000}"/>
    <cellStyle name="20% - 强调文字颜色 3 7" xfId="889" xr:uid="{00000000-0005-0000-0000-0000E5000000}"/>
    <cellStyle name="20% - 强调文字颜色 3 7 2" xfId="890" xr:uid="{00000000-0005-0000-0000-0000E6000000}"/>
    <cellStyle name="20% - 强调文字颜色 3 7 3" xfId="891" xr:uid="{00000000-0005-0000-0000-0000E7000000}"/>
    <cellStyle name="20% - 强调文字颜色 3 8" xfId="213" xr:uid="{00000000-0005-0000-0000-0000E8000000}"/>
    <cellStyle name="20% - 强调文字颜色 3 8 2" xfId="893" xr:uid="{00000000-0005-0000-0000-0000E9000000}"/>
    <cellStyle name="20% - 强调文字颜色 3 9" xfId="468" xr:uid="{00000000-0005-0000-0000-0000EA000000}"/>
    <cellStyle name="20% - 强调文字颜色 4 10" xfId="895" xr:uid="{00000000-0005-0000-0000-0000EB000000}"/>
    <cellStyle name="20% - 强调文字颜色 4 10 2" xfId="901" xr:uid="{00000000-0005-0000-0000-0000EC000000}"/>
    <cellStyle name="20% - 强调文字颜色 4 10 2 2" xfId="906" xr:uid="{00000000-0005-0000-0000-0000ED000000}"/>
    <cellStyle name="20% - 强调文字颜色 4 11" xfId="909" xr:uid="{00000000-0005-0000-0000-0000EE000000}"/>
    <cellStyle name="20% - 强调文字颜色 4 11 2" xfId="911" xr:uid="{00000000-0005-0000-0000-0000EF000000}"/>
    <cellStyle name="20% - 强调文字颜色 4 2" xfId="912" xr:uid="{00000000-0005-0000-0000-0000F0000000}"/>
    <cellStyle name="20% - 强调文字颜色 4 2 2" xfId="914" xr:uid="{00000000-0005-0000-0000-0000F1000000}"/>
    <cellStyle name="20% - 强调文字颜色 4 2 2 2" xfId="835" xr:uid="{00000000-0005-0000-0000-0000F2000000}"/>
    <cellStyle name="20% - 强调文字颜色 4 2 2 2 2" xfId="919" xr:uid="{00000000-0005-0000-0000-0000F3000000}"/>
    <cellStyle name="20% - 强调文字颜色 4 2 2 2 3" xfId="921" xr:uid="{00000000-0005-0000-0000-0000F4000000}"/>
    <cellStyle name="20% - 强调文字颜色 4 2 2 3" xfId="837" xr:uid="{00000000-0005-0000-0000-0000F5000000}"/>
    <cellStyle name="20% - 强调文字颜色 4 2 2 4" xfId="928" xr:uid="{00000000-0005-0000-0000-0000F6000000}"/>
    <cellStyle name="20% - 强调文字颜色 4 2 2 5" xfId="771" xr:uid="{00000000-0005-0000-0000-0000F7000000}"/>
    <cellStyle name="20% - 强调文字颜色 4 2 2 6" xfId="132" xr:uid="{00000000-0005-0000-0000-0000F8000000}"/>
    <cellStyle name="20% - 强调文字颜色 4 2 2 6 2" xfId="173" xr:uid="{00000000-0005-0000-0000-0000F9000000}"/>
    <cellStyle name="20% - 强调文字颜色 4 2 3" xfId="930" xr:uid="{00000000-0005-0000-0000-0000FA000000}"/>
    <cellStyle name="20% - 强调文字颜色 4 2 4" xfId="933" xr:uid="{00000000-0005-0000-0000-0000FB000000}"/>
    <cellStyle name="20% - 强调文字颜色 4 2 5" xfId="935" xr:uid="{00000000-0005-0000-0000-0000FC000000}"/>
    <cellStyle name="20% - 强调文字颜色 4 2 5 2" xfId="867" xr:uid="{00000000-0005-0000-0000-0000FD000000}"/>
    <cellStyle name="20% - 强调文字颜色 4 2 5 2 2" xfId="938" xr:uid="{00000000-0005-0000-0000-0000FE000000}"/>
    <cellStyle name="20% - 强调文字颜色 4 2 5 3" xfId="875" xr:uid="{00000000-0005-0000-0000-0000FF000000}"/>
    <cellStyle name="20% - 强调文字颜色 4 2 6" xfId="945" xr:uid="{00000000-0005-0000-0000-000000010000}"/>
    <cellStyle name="20% - 强调文字颜色 4 2 7" xfId="422" xr:uid="{00000000-0005-0000-0000-000001010000}"/>
    <cellStyle name="20% - 强调文字颜色 4 2 7 2" xfId="948" xr:uid="{00000000-0005-0000-0000-000002010000}"/>
    <cellStyle name="20% - 强调文字颜色 4 3" xfId="599" xr:uid="{00000000-0005-0000-0000-000003010000}"/>
    <cellStyle name="20% - 强调文字颜色 4 3 2" xfId="952" xr:uid="{00000000-0005-0000-0000-000004010000}"/>
    <cellStyle name="20% - 强调文字颜色 4 3 2 2" xfId="956" xr:uid="{00000000-0005-0000-0000-000005010000}"/>
    <cellStyle name="20% - 强调文字颜色 4 3 2 2 2" xfId="201" xr:uid="{00000000-0005-0000-0000-000006010000}"/>
    <cellStyle name="20% - 强调文字颜色 4 3 2 2 3" xfId="56" xr:uid="{00000000-0005-0000-0000-000007010000}"/>
    <cellStyle name="20% - 强调文字颜色 4 3 2 3" xfId="959" xr:uid="{00000000-0005-0000-0000-000008010000}"/>
    <cellStyle name="20% - 强调文字颜色 4 3 2 4" xfId="960" xr:uid="{00000000-0005-0000-0000-000009010000}"/>
    <cellStyle name="20% - 强调文字颜色 4 3 3" xfId="962" xr:uid="{00000000-0005-0000-0000-00000A010000}"/>
    <cellStyle name="20% - 强调文字颜色 4 3 4" xfId="954" xr:uid="{00000000-0005-0000-0000-00000B010000}"/>
    <cellStyle name="20% - 强调文字颜色 4 3 5" xfId="958" xr:uid="{00000000-0005-0000-0000-00000C010000}"/>
    <cellStyle name="20% - 强调文字颜色 4 4" xfId="964" xr:uid="{00000000-0005-0000-0000-00000D010000}"/>
    <cellStyle name="20% - 强调文字颜色 4 4 2" xfId="57" xr:uid="{00000000-0005-0000-0000-00000E010000}"/>
    <cellStyle name="20% - 强调文字颜色 4 4 2 2" xfId="74" xr:uid="{00000000-0005-0000-0000-00000F010000}"/>
    <cellStyle name="20% - 强调文字颜色 4 4 2 2 2" xfId="966" xr:uid="{00000000-0005-0000-0000-000010010000}"/>
    <cellStyle name="20% - 强调文字颜色 4 4 2 2 3" xfId="969" xr:uid="{00000000-0005-0000-0000-000011010000}"/>
    <cellStyle name="20% - 强调文字颜色 4 4 2 3" xfId="77" xr:uid="{00000000-0005-0000-0000-000012010000}"/>
    <cellStyle name="20% - 强调文字颜色 4 4 2 4" xfId="54" xr:uid="{00000000-0005-0000-0000-000013010000}"/>
    <cellStyle name="20% - 强调文字颜色 4 4 3" xfId="588" xr:uid="{00000000-0005-0000-0000-000014010000}"/>
    <cellStyle name="20% - 强调文字颜色 4 4 4" xfId="602" xr:uid="{00000000-0005-0000-0000-000015010000}"/>
    <cellStyle name="20% - 强调文字颜色 4 5" xfId="50" xr:uid="{00000000-0005-0000-0000-000016010000}"/>
    <cellStyle name="20% - 强调文字颜色 4 5 2" xfId="970" xr:uid="{00000000-0005-0000-0000-000017010000}"/>
    <cellStyle name="20% - 强调文字颜色 4 5 2 2" xfId="975" xr:uid="{00000000-0005-0000-0000-000018010000}"/>
    <cellStyle name="20% - 强调文字颜色 4 5 2 2 2" xfId="979" xr:uid="{00000000-0005-0000-0000-000019010000}"/>
    <cellStyle name="20% - 强调文字颜色 4 5 2 2 3" xfId="982" xr:uid="{00000000-0005-0000-0000-00001A010000}"/>
    <cellStyle name="20% - 强调文字颜色 4 5 2 3" xfId="110" xr:uid="{00000000-0005-0000-0000-00001B010000}"/>
    <cellStyle name="20% - 强调文字颜色 4 5 2 4" xfId="986" xr:uid="{00000000-0005-0000-0000-00001C010000}"/>
    <cellStyle name="20% - 强调文字颜色 4 5 3" xfId="197" xr:uid="{00000000-0005-0000-0000-00001D010000}"/>
    <cellStyle name="20% - 强调文字颜色 4 5 4" xfId="202" xr:uid="{00000000-0005-0000-0000-00001E010000}"/>
    <cellStyle name="20% - 强调文字颜色 4 6" xfId="988" xr:uid="{00000000-0005-0000-0000-00001F010000}"/>
    <cellStyle name="20% - 强调文字颜色 4 6 2" xfId="989" xr:uid="{00000000-0005-0000-0000-000020010000}"/>
    <cellStyle name="20% - 强调文字颜色 4 6 2 2" xfId="992" xr:uid="{00000000-0005-0000-0000-000021010000}"/>
    <cellStyle name="20% - 强调文字颜色 4 6 2 3" xfId="995" xr:uid="{00000000-0005-0000-0000-000022010000}"/>
    <cellStyle name="20% - 强调文字颜色 4 6 3" xfId="34" xr:uid="{00000000-0005-0000-0000-000023010000}"/>
    <cellStyle name="20% - 强调文字颜色 4 6 4" xfId="884" xr:uid="{00000000-0005-0000-0000-000024010000}"/>
    <cellStyle name="20% - 强调文字颜色 4 7" xfId="996" xr:uid="{00000000-0005-0000-0000-000025010000}"/>
    <cellStyle name="20% - 强调文字颜色 4 7 2" xfId="133" xr:uid="{00000000-0005-0000-0000-000026010000}"/>
    <cellStyle name="20% - 强调文字颜色 4 7 3" xfId="101" xr:uid="{00000000-0005-0000-0000-000027010000}"/>
    <cellStyle name="20% - 强调文字颜色 4 8" xfId="998" xr:uid="{00000000-0005-0000-0000-000028010000}"/>
    <cellStyle name="20% - 强调文字颜色 4 8 2" xfId="1006" xr:uid="{00000000-0005-0000-0000-000029010000}"/>
    <cellStyle name="20% - 强调文字颜色 4 9" xfId="1008" xr:uid="{00000000-0005-0000-0000-00002A010000}"/>
    <cellStyle name="20% - 强调文字颜色 5 10" xfId="827" xr:uid="{00000000-0005-0000-0000-00002B010000}"/>
    <cellStyle name="20% - 强调文字颜色 5 10 2" xfId="917" xr:uid="{00000000-0005-0000-0000-00002C010000}"/>
    <cellStyle name="20% - 强调文字颜色 5 10 2 2" xfId="355" xr:uid="{00000000-0005-0000-0000-00002D010000}"/>
    <cellStyle name="20% - 强调文字颜色 5 2" xfId="1009" xr:uid="{00000000-0005-0000-0000-00002E010000}"/>
    <cellStyle name="20% - 强调文字颜色 5 2 2" xfId="303" xr:uid="{00000000-0005-0000-0000-00002F010000}"/>
    <cellStyle name="20% - 强调文字颜色 5 2 2 2" xfId="1012" xr:uid="{00000000-0005-0000-0000-000030010000}"/>
    <cellStyle name="20% - 强调文字颜色 5 2 2 2 2" xfId="1021" xr:uid="{00000000-0005-0000-0000-000031010000}"/>
    <cellStyle name="20% - 强调文字颜色 5 2 2 2 3" xfId="1031" xr:uid="{00000000-0005-0000-0000-000032010000}"/>
    <cellStyle name="20% - 强调文字颜色 5 2 2 3" xfId="1034" xr:uid="{00000000-0005-0000-0000-000033010000}"/>
    <cellStyle name="20% - 强调文字颜色 5 2 2 4" xfId="1038" xr:uid="{00000000-0005-0000-0000-000034010000}"/>
    <cellStyle name="20% - 强调文字颜色 5 2 2 5" xfId="810" xr:uid="{00000000-0005-0000-0000-000035010000}"/>
    <cellStyle name="20% - 强调文字颜色 5 2 2 6" xfId="1042" xr:uid="{00000000-0005-0000-0000-000036010000}"/>
    <cellStyle name="20% - 强调文字颜色 5 2 2 6 2" xfId="1044" xr:uid="{00000000-0005-0000-0000-000037010000}"/>
    <cellStyle name="20% - 强调文字颜色 5 2 3" xfId="1050" xr:uid="{00000000-0005-0000-0000-000038010000}"/>
    <cellStyle name="20% - 强调文字颜色 5 2 4" xfId="1052" xr:uid="{00000000-0005-0000-0000-000039010000}"/>
    <cellStyle name="20% - 强调文字颜色 5 2 5" xfId="1053" xr:uid="{00000000-0005-0000-0000-00003A010000}"/>
    <cellStyle name="20% - 强调文字颜色 5 2 5 2" xfId="105" xr:uid="{00000000-0005-0000-0000-00003B010000}"/>
    <cellStyle name="20% - 强调文字颜色 5 2 6" xfId="1054" xr:uid="{00000000-0005-0000-0000-00003C010000}"/>
    <cellStyle name="20% - 强调文字颜色 5 2 7" xfId="1056" xr:uid="{00000000-0005-0000-0000-00003D010000}"/>
    <cellStyle name="20% - 强调文字颜色 5 2 7 2" xfId="243" xr:uid="{00000000-0005-0000-0000-00003E010000}"/>
    <cellStyle name="20% - 强调文字颜色 5 3" xfId="1060" xr:uid="{00000000-0005-0000-0000-00003F010000}"/>
    <cellStyle name="20% - 强调文字颜色 5 3 2" xfId="1064" xr:uid="{00000000-0005-0000-0000-000040010000}"/>
    <cellStyle name="20% - 强调文字颜色 5 3 2 2" xfId="1067" xr:uid="{00000000-0005-0000-0000-000041010000}"/>
    <cellStyle name="20% - 强调文字颜色 5 3 2 2 2" xfId="1070" xr:uid="{00000000-0005-0000-0000-000042010000}"/>
    <cellStyle name="20% - 强调文字颜色 5 3 2 2 3" xfId="1073" xr:uid="{00000000-0005-0000-0000-000043010000}"/>
    <cellStyle name="20% - 强调文字颜色 5 3 2 3" xfId="1019" xr:uid="{00000000-0005-0000-0000-000044010000}"/>
    <cellStyle name="20% - 强调文字颜色 5 3 2 4" xfId="1025" xr:uid="{00000000-0005-0000-0000-000045010000}"/>
    <cellStyle name="20% - 强调文字颜色 5 3 3" xfId="69" xr:uid="{00000000-0005-0000-0000-000046010000}"/>
    <cellStyle name="20% - 强调文字颜色 5 3 4" xfId="76" xr:uid="{00000000-0005-0000-0000-000047010000}"/>
    <cellStyle name="20% - 强调文字颜色 5 3 5" xfId="79" xr:uid="{00000000-0005-0000-0000-000048010000}"/>
    <cellStyle name="20% - 强调文字颜色 5 4" xfId="1075" xr:uid="{00000000-0005-0000-0000-000049010000}"/>
    <cellStyle name="20% - 强调文字颜色 5 4 2" xfId="789" xr:uid="{00000000-0005-0000-0000-00004A010000}"/>
    <cellStyle name="20% - 强调文字颜色 5 4 2 2" xfId="256" xr:uid="{00000000-0005-0000-0000-00004B010000}"/>
    <cellStyle name="20% - 强调文字颜色 5 4 2 2 2" xfId="266" xr:uid="{00000000-0005-0000-0000-00004C010000}"/>
    <cellStyle name="20% - 强调文字颜色 5 4 2 2 3" xfId="690" xr:uid="{00000000-0005-0000-0000-00004D010000}"/>
    <cellStyle name="20% - 强调文字颜色 5 4 2 3" xfId="704" xr:uid="{00000000-0005-0000-0000-00004E010000}"/>
    <cellStyle name="20% - 强调文字颜色 5 4 2 4" xfId="719" xr:uid="{00000000-0005-0000-0000-00004F010000}"/>
    <cellStyle name="20% - 强调文字颜色 5 4 3" xfId="793" xr:uid="{00000000-0005-0000-0000-000050010000}"/>
    <cellStyle name="20% - 强调文字颜色 5 4 4" xfId="592" xr:uid="{00000000-0005-0000-0000-000051010000}"/>
    <cellStyle name="20% - 强调文字颜色 5 5" xfId="488" xr:uid="{00000000-0005-0000-0000-000052010000}"/>
    <cellStyle name="20% - 强调文字颜色 5 5 2" xfId="494" xr:uid="{00000000-0005-0000-0000-000053010000}"/>
    <cellStyle name="20% - 强调文字颜色 5 5 2 2" xfId="1079" xr:uid="{00000000-0005-0000-0000-000054010000}"/>
    <cellStyle name="20% - 强调文字颜色 5 5 2 2 2" xfId="154" xr:uid="{00000000-0005-0000-0000-000055010000}"/>
    <cellStyle name="20% - 强调文字颜色 5 5 2 2 3" xfId="162" xr:uid="{00000000-0005-0000-0000-000056010000}"/>
    <cellStyle name="20% - 强调文字颜色 5 5 2 3" xfId="1085" xr:uid="{00000000-0005-0000-0000-000057010000}"/>
    <cellStyle name="20% - 强调文字颜色 5 5 2 4" xfId="1087" xr:uid="{00000000-0005-0000-0000-000058010000}"/>
    <cellStyle name="20% - 强调文字颜色 5 5 3" xfId="498" xr:uid="{00000000-0005-0000-0000-000059010000}"/>
    <cellStyle name="20% - 强调文字颜色 5 5 4" xfId="606" xr:uid="{00000000-0005-0000-0000-00005A010000}"/>
    <cellStyle name="20% - 强调文字颜色 5 6" xfId="503" xr:uid="{00000000-0005-0000-0000-00005B010000}"/>
    <cellStyle name="20% - 强调文字颜色 5 6 2" xfId="667" xr:uid="{00000000-0005-0000-0000-00005C010000}"/>
    <cellStyle name="20% - 强调文字颜色 5 6 2 2" xfId="1089" xr:uid="{00000000-0005-0000-0000-00005D010000}"/>
    <cellStyle name="20% - 强调文字颜色 5 6 2 3" xfId="1091" xr:uid="{00000000-0005-0000-0000-00005E010000}"/>
    <cellStyle name="20% - 强调文字颜色 5 6 3" xfId="1092" xr:uid="{00000000-0005-0000-0000-00005F010000}"/>
    <cellStyle name="20% - 强调文字颜色 5 6 4" xfId="1094" xr:uid="{00000000-0005-0000-0000-000060010000}"/>
    <cellStyle name="20% - 强调文字颜色 5 7" xfId="511" xr:uid="{00000000-0005-0000-0000-000061010000}"/>
    <cellStyle name="20% - 强调文字颜色 5 7 2" xfId="1096" xr:uid="{00000000-0005-0000-0000-000062010000}"/>
    <cellStyle name="20% - 强调文字颜色 5 7 3" xfId="1097" xr:uid="{00000000-0005-0000-0000-000063010000}"/>
    <cellStyle name="20% - 强调文字颜色 5 8" xfId="1099" xr:uid="{00000000-0005-0000-0000-000064010000}"/>
    <cellStyle name="20% - 强调文字颜色 5 8 2" xfId="1102" xr:uid="{00000000-0005-0000-0000-000065010000}"/>
    <cellStyle name="20% - 强调文字颜色 5 9" xfId="660" xr:uid="{00000000-0005-0000-0000-000066010000}"/>
    <cellStyle name="20% - 强调文字颜色 6 10" xfId="946" xr:uid="{00000000-0005-0000-0000-000067010000}"/>
    <cellStyle name="20% - 强调文字颜色 6 10 2" xfId="377" xr:uid="{00000000-0005-0000-0000-000068010000}"/>
    <cellStyle name="20% - 强调文字颜色 6 10 2 2" xfId="7" xr:uid="{00000000-0005-0000-0000-000069010000}"/>
    <cellStyle name="20% - 强调文字颜色 6 2" xfId="1103" xr:uid="{00000000-0005-0000-0000-00006A010000}"/>
    <cellStyle name="20% - 强调文字颜色 6 2 2" xfId="1106" xr:uid="{00000000-0005-0000-0000-00006B010000}"/>
    <cellStyle name="20% - 强调文字颜色 6 2 2 2" xfId="1107" xr:uid="{00000000-0005-0000-0000-00006C010000}"/>
    <cellStyle name="20% - 强调文字颜色 6 2 2 2 2" xfId="1112" xr:uid="{00000000-0005-0000-0000-00006D010000}"/>
    <cellStyle name="20% - 强调文字颜色 6 2 2 2 3" xfId="1100" xr:uid="{00000000-0005-0000-0000-00006E010000}"/>
    <cellStyle name="20% - 强调文字颜色 6 2 2 3" xfId="1114" xr:uid="{00000000-0005-0000-0000-00006F010000}"/>
    <cellStyle name="20% - 强调文字颜色 6 2 2 4" xfId="1116" xr:uid="{00000000-0005-0000-0000-000070010000}"/>
    <cellStyle name="20% - 强调文字颜色 6 2 2 5" xfId="1118" xr:uid="{00000000-0005-0000-0000-000071010000}"/>
    <cellStyle name="20% - 强调文字颜色 6 2 2 6" xfId="1120" xr:uid="{00000000-0005-0000-0000-000072010000}"/>
    <cellStyle name="20% - 强调文字颜色 6 2 2 6 2" xfId="750" xr:uid="{00000000-0005-0000-0000-000073010000}"/>
    <cellStyle name="20% - 强调文字颜色 6 2 3" xfId="1121" xr:uid="{00000000-0005-0000-0000-000074010000}"/>
    <cellStyle name="20% - 强调文字颜色 6 2 4" xfId="1123" xr:uid="{00000000-0005-0000-0000-000075010000}"/>
    <cellStyle name="20% - 强调文字颜色 6 2 5" xfId="1125" xr:uid="{00000000-0005-0000-0000-000076010000}"/>
    <cellStyle name="20% - 强调文字颜色 6 2 5 2" xfId="1081" xr:uid="{00000000-0005-0000-0000-000077010000}"/>
    <cellStyle name="20% - 强调文字颜色 6 2 6" xfId="1127" xr:uid="{00000000-0005-0000-0000-000078010000}"/>
    <cellStyle name="20% - 强调文字颜色 6 2 7" xfId="1128" xr:uid="{00000000-0005-0000-0000-000079010000}"/>
    <cellStyle name="20% - 强调文字颜色 6 2 7 2" xfId="1133" xr:uid="{00000000-0005-0000-0000-00007A010000}"/>
    <cellStyle name="20% - 强调文字颜色 6 3" xfId="1137" xr:uid="{00000000-0005-0000-0000-00007B010000}"/>
    <cellStyle name="20% - 强调文字颜色 6 3 2" xfId="1138" xr:uid="{00000000-0005-0000-0000-00007C010000}"/>
    <cellStyle name="20% - 强调文字颜色 6 3 2 2" xfId="1143" xr:uid="{00000000-0005-0000-0000-00007D010000}"/>
    <cellStyle name="20% - 强调文字颜色 6 3 2 2 2" xfId="39" xr:uid="{00000000-0005-0000-0000-00007E010000}"/>
    <cellStyle name="20% - 强调文字颜色 6 3 2 2 3" xfId="1147" xr:uid="{00000000-0005-0000-0000-00007F010000}"/>
    <cellStyle name="20% - 强调文字颜色 6 3 2 3" xfId="1068" xr:uid="{00000000-0005-0000-0000-000080010000}"/>
    <cellStyle name="20% - 强调文字颜色 6 3 2 4" xfId="1071" xr:uid="{00000000-0005-0000-0000-000081010000}"/>
    <cellStyle name="20% - 强调文字颜色 6 3 3" xfId="1150" xr:uid="{00000000-0005-0000-0000-000082010000}"/>
    <cellStyle name="20% - 强调文字颜色 6 3 4" xfId="976" xr:uid="{00000000-0005-0000-0000-000083010000}"/>
    <cellStyle name="20% - 强调文字颜色 6 3 5" xfId="113" xr:uid="{00000000-0005-0000-0000-000084010000}"/>
    <cellStyle name="20% - 强调文字颜色 6 4" xfId="281" xr:uid="{00000000-0005-0000-0000-000085010000}"/>
    <cellStyle name="20% - 强调文字颜色 6 4 2" xfId="287" xr:uid="{00000000-0005-0000-0000-000086010000}"/>
    <cellStyle name="20% - 强调文字颜色 6 4 2 2" xfId="47" xr:uid="{00000000-0005-0000-0000-000087010000}"/>
    <cellStyle name="20% - 强调文字颜色 6 4 2 2 2" xfId="1151" xr:uid="{00000000-0005-0000-0000-000088010000}"/>
    <cellStyle name="20% - 强调文字颜色 6 4 2 2 3" xfId="339" xr:uid="{00000000-0005-0000-0000-000089010000}"/>
    <cellStyle name="20% - 强调文字颜色 6 4 2 3" xfId="1152" xr:uid="{00000000-0005-0000-0000-00008A010000}"/>
    <cellStyle name="20% - 强调文字颜色 6 4 2 4" xfId="1153" xr:uid="{00000000-0005-0000-0000-00008B010000}"/>
    <cellStyle name="20% - 强调文字颜色 6 4 3" xfId="119" xr:uid="{00000000-0005-0000-0000-00008C010000}"/>
    <cellStyle name="20% - 强调文字颜色 6 4 4" xfId="234" xr:uid="{00000000-0005-0000-0000-00008D010000}"/>
    <cellStyle name="20% - 强调文字颜色 6 5" xfId="1154" xr:uid="{00000000-0005-0000-0000-00008E010000}"/>
    <cellStyle name="20% - 强调文字颜色 6 5 2" xfId="894" xr:uid="{00000000-0005-0000-0000-00008F010000}"/>
    <cellStyle name="20% - 强调文字颜色 6 5 2 2" xfId="899" xr:uid="{00000000-0005-0000-0000-000090010000}"/>
    <cellStyle name="20% - 强调文字颜色 6 5 2 2 2" xfId="904" xr:uid="{00000000-0005-0000-0000-000091010000}"/>
    <cellStyle name="20% - 强调文字颜色 6 5 2 2 3" xfId="1161" xr:uid="{00000000-0005-0000-0000-000092010000}"/>
    <cellStyle name="20% - 强调文字颜色 6 5 2 3" xfId="1165" xr:uid="{00000000-0005-0000-0000-000093010000}"/>
    <cellStyle name="20% - 强调文字颜色 6 5 2 4" xfId="532" xr:uid="{00000000-0005-0000-0000-000094010000}"/>
    <cellStyle name="20% - 强调文字颜色 6 5 3" xfId="907" xr:uid="{00000000-0005-0000-0000-000095010000}"/>
    <cellStyle name="20% - 强调文字颜色 6 5 4" xfId="237" xr:uid="{00000000-0005-0000-0000-000096010000}"/>
    <cellStyle name="20% - 强调文字颜色 6 6" xfId="1167" xr:uid="{00000000-0005-0000-0000-000097010000}"/>
    <cellStyle name="20% - 强调文字颜色 6 6 2" xfId="1171" xr:uid="{00000000-0005-0000-0000-000098010000}"/>
    <cellStyle name="20% - 强调文字颜色 6 6 2 2" xfId="553" xr:uid="{00000000-0005-0000-0000-000099010000}"/>
    <cellStyle name="20% - 强调文字颜色 6 6 2 3" xfId="571" xr:uid="{00000000-0005-0000-0000-00009A010000}"/>
    <cellStyle name="20% - 强调文字颜色 6 6 3" xfId="1172" xr:uid="{00000000-0005-0000-0000-00009B010000}"/>
    <cellStyle name="20% - 强调文字颜色 6 6 4" xfId="1174" xr:uid="{00000000-0005-0000-0000-00009C010000}"/>
    <cellStyle name="20% - 强调文字颜色 6 7" xfId="1176" xr:uid="{00000000-0005-0000-0000-00009D010000}"/>
    <cellStyle name="20% - 强调文字颜色 6 7 2" xfId="1178" xr:uid="{00000000-0005-0000-0000-00009E010000}"/>
    <cellStyle name="20% - 强调文字颜色 6 7 3" xfId="1180" xr:uid="{00000000-0005-0000-0000-00009F010000}"/>
    <cellStyle name="20% - 强调文字颜色 6 8" xfId="367" xr:uid="{00000000-0005-0000-0000-0000A0010000}"/>
    <cellStyle name="20% - 强调文字颜色 6 8 2" xfId="372" xr:uid="{00000000-0005-0000-0000-0000A1010000}"/>
    <cellStyle name="20% - 强调文字颜色 6 9" xfId="1182" xr:uid="{00000000-0005-0000-0000-0000A2010000}"/>
    <cellStyle name="40% - 强调文字颜色 1 10" xfId="685" xr:uid="{00000000-0005-0000-0000-0000A3010000}"/>
    <cellStyle name="40% - 强调文字颜色 1 10 2" xfId="1158" xr:uid="{00000000-0005-0000-0000-0000A4010000}"/>
    <cellStyle name="40% - 强调文字颜色 1 10 2 2" xfId="1149" xr:uid="{00000000-0005-0000-0000-0000A5010000}"/>
    <cellStyle name="40% - 强调文字颜色 1 11" xfId="696" xr:uid="{00000000-0005-0000-0000-0000A6010000}"/>
    <cellStyle name="40% - 强调文字颜色 1 11 2" xfId="1187" xr:uid="{00000000-0005-0000-0000-0000A7010000}"/>
    <cellStyle name="40% - 强调文字颜色 1 2" xfId="1193" xr:uid="{00000000-0005-0000-0000-0000A8010000}"/>
    <cellStyle name="40% - 强调文字颜色 1 2 2" xfId="1196" xr:uid="{00000000-0005-0000-0000-0000A9010000}"/>
    <cellStyle name="40% - 强调文字颜色 1 2 2 2" xfId="1199" xr:uid="{00000000-0005-0000-0000-0000AA010000}"/>
    <cellStyle name="40% - 强调文字颜色 1 2 2 2 2" xfId="1203" xr:uid="{00000000-0005-0000-0000-0000AB010000}"/>
    <cellStyle name="40% - 强调文字颜色 1 2 2 2 3" xfId="1207" xr:uid="{00000000-0005-0000-0000-0000AC010000}"/>
    <cellStyle name="40% - 强调文字颜色 1 2 2 3" xfId="1209" xr:uid="{00000000-0005-0000-0000-0000AD010000}"/>
    <cellStyle name="40% - 强调文字颜色 1 2 2 4" xfId="1211" xr:uid="{00000000-0005-0000-0000-0000AE010000}"/>
    <cellStyle name="40% - 强调文字颜色 1 2 2 5" xfId="443" xr:uid="{00000000-0005-0000-0000-0000AF010000}"/>
    <cellStyle name="40% - 强调文字颜色 1 2 2 6" xfId="1214" xr:uid="{00000000-0005-0000-0000-0000B0010000}"/>
    <cellStyle name="40% - 强调文字颜色 1 2 2 6 2" xfId="1218" xr:uid="{00000000-0005-0000-0000-0000B1010000}"/>
    <cellStyle name="40% - 强调文字颜色 1 2 3" xfId="1222" xr:uid="{00000000-0005-0000-0000-0000B2010000}"/>
    <cellStyle name="40% - 强调文字颜色 1 2 4" xfId="1132" xr:uid="{00000000-0005-0000-0000-0000B3010000}"/>
    <cellStyle name="40% - 强调文字颜色 1 2 5" xfId="1223" xr:uid="{00000000-0005-0000-0000-0000B4010000}"/>
    <cellStyle name="40% - 强调文字颜色 1 2 5 2" xfId="1225" xr:uid="{00000000-0005-0000-0000-0000B5010000}"/>
    <cellStyle name="40% - 强调文字颜色 1 2 5 2 2" xfId="1228" xr:uid="{00000000-0005-0000-0000-0000B6010000}"/>
    <cellStyle name="40% - 强调文字颜色 1 2 5 3" xfId="1231" xr:uid="{00000000-0005-0000-0000-0000B7010000}"/>
    <cellStyle name="40% - 强调文字颜色 1 2 6" xfId="1185" xr:uid="{00000000-0005-0000-0000-0000B8010000}"/>
    <cellStyle name="40% - 强调文字颜色 1 2 7" xfId="1232" xr:uid="{00000000-0005-0000-0000-0000B9010000}"/>
    <cellStyle name="40% - 强调文字颜色 1 2 7 2" xfId="1234" xr:uid="{00000000-0005-0000-0000-0000BA010000}"/>
    <cellStyle name="40% - 强调文字颜色 1 3" xfId="999" xr:uid="{00000000-0005-0000-0000-0000BB010000}"/>
    <cellStyle name="40% - 强调文字颜色 1 3 2" xfId="1235" xr:uid="{00000000-0005-0000-0000-0000BC010000}"/>
    <cellStyle name="40% - 强调文字颜色 1 3 2 2" xfId="1236" xr:uid="{00000000-0005-0000-0000-0000BD010000}"/>
    <cellStyle name="40% - 强调文字颜色 1 3 2 2 2" xfId="1240" xr:uid="{00000000-0005-0000-0000-0000BE010000}"/>
    <cellStyle name="40% - 强调文字颜色 1 3 2 2 3" xfId="1190" xr:uid="{00000000-0005-0000-0000-0000BF010000}"/>
    <cellStyle name="40% - 强调文字颜色 1 3 2 3" xfId="392" xr:uid="{00000000-0005-0000-0000-0000C0010000}"/>
    <cellStyle name="40% - 强调文字颜色 1 3 2 4" xfId="447" xr:uid="{00000000-0005-0000-0000-0000C1010000}"/>
    <cellStyle name="40% - 强调文字颜色 1 3 3" xfId="1242" xr:uid="{00000000-0005-0000-0000-0000C2010000}"/>
    <cellStyle name="40% - 强调文字颜色 1 3 4" xfId="1243" xr:uid="{00000000-0005-0000-0000-0000C3010000}"/>
    <cellStyle name="40% - 强调文字颜色 1 3 5" xfId="17" xr:uid="{00000000-0005-0000-0000-0000C4010000}"/>
    <cellStyle name="40% - 强调文字颜色 1 4" xfId="936" xr:uid="{00000000-0005-0000-0000-0000C5010000}"/>
    <cellStyle name="40% - 强调文字颜色 1 4 2" xfId="1244" xr:uid="{00000000-0005-0000-0000-0000C6010000}"/>
    <cellStyle name="40% - 强调文字颜色 1 4 2 2" xfId="1248" xr:uid="{00000000-0005-0000-0000-0000C7010000}"/>
    <cellStyle name="40% - 强调文字颜色 1 4 2 2 2" xfId="1253" xr:uid="{00000000-0005-0000-0000-0000C8010000}"/>
    <cellStyle name="40% - 强调文字颜色 1 4 2 2 3" xfId="1256" xr:uid="{00000000-0005-0000-0000-0000C9010000}"/>
    <cellStyle name="40% - 强调文字颜色 1 4 2 3" xfId="291" xr:uid="{00000000-0005-0000-0000-0000CA010000}"/>
    <cellStyle name="40% - 强调文字颜色 1 4 2 4" xfId="1258" xr:uid="{00000000-0005-0000-0000-0000CB010000}"/>
    <cellStyle name="40% - 强调文字颜色 1 4 3" xfId="1259" xr:uid="{00000000-0005-0000-0000-0000CC010000}"/>
    <cellStyle name="40% - 强调文字颜色 1 4 4" xfId="1263" xr:uid="{00000000-0005-0000-0000-0000CD010000}"/>
    <cellStyle name="40% - 强调文字颜色 1 5" xfId="1266" xr:uid="{00000000-0005-0000-0000-0000CE010000}"/>
    <cellStyle name="40% - 强调文字颜色 1 5 2" xfId="1270" xr:uid="{00000000-0005-0000-0000-0000CF010000}"/>
    <cellStyle name="40% - 强调文字颜色 1 5 2 2" xfId="1276" xr:uid="{00000000-0005-0000-0000-0000D0010000}"/>
    <cellStyle name="40% - 强调文字颜色 1 5 2 2 2" xfId="1279" xr:uid="{00000000-0005-0000-0000-0000D1010000}"/>
    <cellStyle name="40% - 强调文字颜色 1 5 2 2 3" xfId="1280" xr:uid="{00000000-0005-0000-0000-0000D2010000}"/>
    <cellStyle name="40% - 强调文字颜色 1 5 2 3" xfId="1282" xr:uid="{00000000-0005-0000-0000-0000D3010000}"/>
    <cellStyle name="40% - 强调文字颜色 1 5 2 4" xfId="1283" xr:uid="{00000000-0005-0000-0000-0000D4010000}"/>
    <cellStyle name="40% - 强调文字颜色 1 5 3" xfId="1284" xr:uid="{00000000-0005-0000-0000-0000D5010000}"/>
    <cellStyle name="40% - 强调文字颜色 1 5 4" xfId="1288" xr:uid="{00000000-0005-0000-0000-0000D6010000}"/>
    <cellStyle name="40% - 强调文字颜色 1 6" xfId="1290" xr:uid="{00000000-0005-0000-0000-0000D7010000}"/>
    <cellStyle name="40% - 强调文字颜色 1 6 2" xfId="1294" xr:uid="{00000000-0005-0000-0000-0000D8010000}"/>
    <cellStyle name="40% - 强调文字颜色 1 6 2 2" xfId="1295" xr:uid="{00000000-0005-0000-0000-0000D9010000}"/>
    <cellStyle name="40% - 强调文字颜色 1 6 2 3" xfId="1296" xr:uid="{00000000-0005-0000-0000-0000DA010000}"/>
    <cellStyle name="40% - 强调文字颜色 1 6 3" xfId="1298" xr:uid="{00000000-0005-0000-0000-0000DB010000}"/>
    <cellStyle name="40% - 强调文字颜色 1 6 4" xfId="1299" xr:uid="{00000000-0005-0000-0000-0000DC010000}"/>
    <cellStyle name="40% - 强调文字颜色 1 7" xfId="1301" xr:uid="{00000000-0005-0000-0000-0000DD010000}"/>
    <cellStyle name="40% - 强调文字颜色 1 7 2" xfId="1302" xr:uid="{00000000-0005-0000-0000-0000DE010000}"/>
    <cellStyle name="40% - 强调文字颜色 1 7 3" xfId="1303" xr:uid="{00000000-0005-0000-0000-0000DF010000}"/>
    <cellStyle name="40% - 强调文字颜色 1 8" xfId="1305" xr:uid="{00000000-0005-0000-0000-0000E0010000}"/>
    <cellStyle name="40% - 强调文字颜色 1 8 2" xfId="1306" xr:uid="{00000000-0005-0000-0000-0000E1010000}"/>
    <cellStyle name="40% - 强调文字颜色 1 9" xfId="1308" xr:uid="{00000000-0005-0000-0000-0000E2010000}"/>
    <cellStyle name="40% - 强调文字颜色 2 10" xfId="1310" xr:uid="{00000000-0005-0000-0000-0000E3010000}"/>
    <cellStyle name="40% - 强调文字颜色 2 10 2" xfId="1317" xr:uid="{00000000-0005-0000-0000-0000E4010000}"/>
    <cellStyle name="40% - 强调文字颜色 2 10 2 2" xfId="1320" xr:uid="{00000000-0005-0000-0000-0000E5010000}"/>
    <cellStyle name="40% - 强调文字颜色 2 2" xfId="1322" xr:uid="{00000000-0005-0000-0000-0000E6010000}"/>
    <cellStyle name="40% - 强调文字颜色 2 2 2" xfId="1325" xr:uid="{00000000-0005-0000-0000-0000E7010000}"/>
    <cellStyle name="40% - 强调文字颜色 2 2 2 2" xfId="1328" xr:uid="{00000000-0005-0000-0000-0000E8010000}"/>
    <cellStyle name="40% - 强调文字颜色 2 2 2 2 2" xfId="1331" xr:uid="{00000000-0005-0000-0000-0000E9010000}"/>
    <cellStyle name="40% - 强调文字颜色 2 2 2 2 3" xfId="1334" xr:uid="{00000000-0005-0000-0000-0000EA010000}"/>
    <cellStyle name="40% - 强调文字颜色 2 2 2 3" xfId="1336" xr:uid="{00000000-0005-0000-0000-0000EB010000}"/>
    <cellStyle name="40% - 强调文字颜色 2 2 2 4" xfId="1341" xr:uid="{00000000-0005-0000-0000-0000EC010000}"/>
    <cellStyle name="40% - 强调文字颜色 2 2 2 5" xfId="1344" xr:uid="{00000000-0005-0000-0000-0000ED010000}"/>
    <cellStyle name="40% - 强调文字颜色 2 2 2 6" xfId="1347" xr:uid="{00000000-0005-0000-0000-0000EE010000}"/>
    <cellStyle name="40% - 强调文字颜色 2 2 2 6 2" xfId="1349" xr:uid="{00000000-0005-0000-0000-0000EF010000}"/>
    <cellStyle name="40% - 强调文字颜色 2 2 3" xfId="1350" xr:uid="{00000000-0005-0000-0000-0000F0010000}"/>
    <cellStyle name="40% - 强调文字颜色 2 2 4" xfId="1353" xr:uid="{00000000-0005-0000-0000-0000F1010000}"/>
    <cellStyle name="40% - 强调文字颜色 2 2 5" xfId="1357" xr:uid="{00000000-0005-0000-0000-0000F2010000}"/>
    <cellStyle name="40% - 强调文字颜色 2 2 5 2" xfId="1359" xr:uid="{00000000-0005-0000-0000-0000F3010000}"/>
    <cellStyle name="40% - 强调文字颜色 2 2 6" xfId="1360" xr:uid="{00000000-0005-0000-0000-0000F4010000}"/>
    <cellStyle name="40% - 强调文字颜色 2 2 7" xfId="394" xr:uid="{00000000-0005-0000-0000-0000F5010000}"/>
    <cellStyle name="40% - 强调文字颜色 2 2 7 2" xfId="397" xr:uid="{00000000-0005-0000-0000-0000F6010000}"/>
    <cellStyle name="40% - 强调文字颜色 2 3" xfId="1362" xr:uid="{00000000-0005-0000-0000-0000F7010000}"/>
    <cellStyle name="40% - 强调文字颜色 2 3 2" xfId="1366" xr:uid="{00000000-0005-0000-0000-0000F8010000}"/>
    <cellStyle name="40% - 强调文字颜色 2 3 2 2" xfId="1372" xr:uid="{00000000-0005-0000-0000-0000F9010000}"/>
    <cellStyle name="40% - 强调文字颜色 2 3 2 2 2" xfId="1055" xr:uid="{00000000-0005-0000-0000-0000FA010000}"/>
    <cellStyle name="40% - 强调文字颜色 2 3 2 2 3" xfId="1057" xr:uid="{00000000-0005-0000-0000-0000FB010000}"/>
    <cellStyle name="40% - 强调文字颜色 2 3 2 3" xfId="1375" xr:uid="{00000000-0005-0000-0000-0000FC010000}"/>
    <cellStyle name="40% - 强调文字颜色 2 3 2 4" xfId="1378" xr:uid="{00000000-0005-0000-0000-0000FD010000}"/>
    <cellStyle name="40% - 强调文字颜色 2 3 3" xfId="1380" xr:uid="{00000000-0005-0000-0000-0000FE010000}"/>
    <cellStyle name="40% - 强调文字颜色 2 3 4" xfId="382" xr:uid="{00000000-0005-0000-0000-0000FF010000}"/>
    <cellStyle name="40% - 强调文字颜色 2 3 5" xfId="1381" xr:uid="{00000000-0005-0000-0000-000000020000}"/>
    <cellStyle name="40% - 强调文字颜色 2 4" xfId="1382" xr:uid="{00000000-0005-0000-0000-000001020000}"/>
    <cellStyle name="40% - 强调文字颜色 2 4 2" xfId="1386" xr:uid="{00000000-0005-0000-0000-000002020000}"/>
    <cellStyle name="40% - 强调文字颜色 2 4 2 2" xfId="1388" xr:uid="{00000000-0005-0000-0000-000003020000}"/>
    <cellStyle name="40% - 强调文字颜色 2 4 2 2 2" xfId="1389" xr:uid="{00000000-0005-0000-0000-000004020000}"/>
    <cellStyle name="40% - 强调文字颜色 2 4 2 2 3" xfId="1391" xr:uid="{00000000-0005-0000-0000-000005020000}"/>
    <cellStyle name="40% - 强调文字颜色 2 4 2 3" xfId="1392" xr:uid="{00000000-0005-0000-0000-000006020000}"/>
    <cellStyle name="40% - 强调文字颜色 2 4 2 4" xfId="1397" xr:uid="{00000000-0005-0000-0000-000007020000}"/>
    <cellStyle name="40% - 强调文字颜色 2 4 3" xfId="1400" xr:uid="{00000000-0005-0000-0000-000008020000}"/>
    <cellStyle name="40% - 强调文字颜色 2 4 4" xfId="1402" xr:uid="{00000000-0005-0000-0000-000009020000}"/>
    <cellStyle name="40% - 强调文字颜色 2 5" xfId="1403" xr:uid="{00000000-0005-0000-0000-00000A020000}"/>
    <cellStyle name="40% - 强调文字颜色 2 5 2" xfId="1404" xr:uid="{00000000-0005-0000-0000-00000B020000}"/>
    <cellStyle name="40% - 强调文字颜色 2 5 2 2" xfId="1405" xr:uid="{00000000-0005-0000-0000-00000C020000}"/>
    <cellStyle name="40% - 强调文字颜色 2 5 2 2 2" xfId="1406" xr:uid="{00000000-0005-0000-0000-00000D020000}"/>
    <cellStyle name="40% - 强调文字颜色 2 5 2 2 3" xfId="1410" xr:uid="{00000000-0005-0000-0000-00000E020000}"/>
    <cellStyle name="40% - 强调文字颜色 2 5 2 3" xfId="1413" xr:uid="{00000000-0005-0000-0000-00000F020000}"/>
    <cellStyle name="40% - 强调文字颜色 2 5 2 4" xfId="1415" xr:uid="{00000000-0005-0000-0000-000010020000}"/>
    <cellStyle name="40% - 强调文字颜色 2 5 3" xfId="123" xr:uid="{00000000-0005-0000-0000-000011020000}"/>
    <cellStyle name="40% - 强调文字颜色 2 5 4" xfId="1416" xr:uid="{00000000-0005-0000-0000-000012020000}"/>
    <cellStyle name="40% - 强调文字颜色 2 6" xfId="1417" xr:uid="{00000000-0005-0000-0000-000013020000}"/>
    <cellStyle name="40% - 强调文字颜色 2 6 2" xfId="442" xr:uid="{00000000-0005-0000-0000-000014020000}"/>
    <cellStyle name="40% - 强调文字颜色 2 6 2 2" xfId="1419" xr:uid="{00000000-0005-0000-0000-000015020000}"/>
    <cellStyle name="40% - 强调文字颜色 2 6 2 3" xfId="1420" xr:uid="{00000000-0005-0000-0000-000016020000}"/>
    <cellStyle name="40% - 强调文字颜色 2 6 3" xfId="1215" xr:uid="{00000000-0005-0000-0000-000017020000}"/>
    <cellStyle name="40% - 强调文字颜色 2 6 4" xfId="1422" xr:uid="{00000000-0005-0000-0000-000018020000}"/>
    <cellStyle name="40% - 强调文字颜色 2 7" xfId="1013" xr:uid="{00000000-0005-0000-0000-000019020000}"/>
    <cellStyle name="40% - 强调文字颜色 2 7 2" xfId="1023" xr:uid="{00000000-0005-0000-0000-00001A020000}"/>
    <cellStyle name="40% - 强调文字颜色 2 7 3" xfId="1029" xr:uid="{00000000-0005-0000-0000-00001B020000}"/>
    <cellStyle name="40% - 强调文字颜色 2 8" xfId="1035" xr:uid="{00000000-0005-0000-0000-00001C020000}"/>
    <cellStyle name="40% - 强调文字颜色 2 8 2" xfId="1426" xr:uid="{00000000-0005-0000-0000-00001D020000}"/>
    <cellStyle name="40% - 强调文字颜色 2 9" xfId="1039" xr:uid="{00000000-0005-0000-0000-00001E020000}"/>
    <cellStyle name="40% - 强调文字颜色 3 10" xfId="1431" xr:uid="{00000000-0005-0000-0000-00001F020000}"/>
    <cellStyle name="40% - 强调文字颜色 3 10 2" xfId="1434" xr:uid="{00000000-0005-0000-0000-000020020000}"/>
    <cellStyle name="40% - 强调文字颜色 3 10 2 2" xfId="1438" xr:uid="{00000000-0005-0000-0000-000021020000}"/>
    <cellStyle name="40% - 强调文字颜色 3 11" xfId="591" xr:uid="{00000000-0005-0000-0000-000022020000}"/>
    <cellStyle name="40% - 强调文字颜色 3 11 2" xfId="596" xr:uid="{00000000-0005-0000-0000-000023020000}"/>
    <cellStyle name="40% - 强调文字颜色 3 2" xfId="1441" xr:uid="{00000000-0005-0000-0000-000024020000}"/>
    <cellStyle name="40% - 强调文字颜色 3 2 2" xfId="1442" xr:uid="{00000000-0005-0000-0000-000025020000}"/>
    <cellStyle name="40% - 强调文字颜色 3 2 2 2" xfId="1446" xr:uid="{00000000-0005-0000-0000-000026020000}"/>
    <cellStyle name="40% - 强调文字颜色 3 2 2 2 2" xfId="1451" xr:uid="{00000000-0005-0000-0000-000027020000}"/>
    <cellStyle name="40% - 强调文字颜色 3 2 2 2 3" xfId="352" xr:uid="{00000000-0005-0000-0000-000028020000}"/>
    <cellStyle name="40% - 强调文字颜色 3 2 2 3" xfId="1456" xr:uid="{00000000-0005-0000-0000-000029020000}"/>
    <cellStyle name="40% - 强调文字颜色 3 2 2 4" xfId="1461" xr:uid="{00000000-0005-0000-0000-00002A020000}"/>
    <cellStyle name="40% - 强调文字颜色 3 2 2 5" xfId="1465" xr:uid="{00000000-0005-0000-0000-00002B020000}"/>
    <cellStyle name="40% - 强调文字颜色 3 2 2 6" xfId="1469" xr:uid="{00000000-0005-0000-0000-00002C020000}"/>
    <cellStyle name="40% - 强调文字颜色 3 2 2 6 2" xfId="1472" xr:uid="{00000000-0005-0000-0000-00002D020000}"/>
    <cellStyle name="40% - 强调文字颜色 3 2 3" xfId="1476" xr:uid="{00000000-0005-0000-0000-00002E020000}"/>
    <cellStyle name="40% - 强调文字颜色 3 2 4" xfId="1479" xr:uid="{00000000-0005-0000-0000-00002F020000}"/>
    <cellStyle name="40% - 强调文字颜色 3 2 5" xfId="1483" xr:uid="{00000000-0005-0000-0000-000030020000}"/>
    <cellStyle name="40% - 强调文字颜色 3 2 5 2" xfId="1486" xr:uid="{00000000-0005-0000-0000-000031020000}"/>
    <cellStyle name="40% - 强调文字颜色 3 2 5 2 2" xfId="1490" xr:uid="{00000000-0005-0000-0000-000032020000}"/>
    <cellStyle name="40% - 强调文字颜色 3 2 5 3" xfId="1497" xr:uid="{00000000-0005-0000-0000-000033020000}"/>
    <cellStyle name="40% - 强调文字颜色 3 2 6" xfId="1499" xr:uid="{00000000-0005-0000-0000-000034020000}"/>
    <cellStyle name="40% - 强调文字颜色 3 2 7" xfId="623" xr:uid="{00000000-0005-0000-0000-000035020000}"/>
    <cellStyle name="40% - 强调文字颜色 3 2 7 2" xfId="633" xr:uid="{00000000-0005-0000-0000-000036020000}"/>
    <cellStyle name="40% - 强调文字颜色 3 3" xfId="1501" xr:uid="{00000000-0005-0000-0000-000037020000}"/>
    <cellStyle name="40% - 强调文字颜色 3 3 2" xfId="1505" xr:uid="{00000000-0005-0000-0000-000038020000}"/>
    <cellStyle name="40% - 强调文字颜色 3 3 2 2" xfId="1510" xr:uid="{00000000-0005-0000-0000-000039020000}"/>
    <cellStyle name="40% - 强调文字颜色 3 3 2 2 2" xfId="1512" xr:uid="{00000000-0005-0000-0000-00003A020000}"/>
    <cellStyle name="40% - 强调文字颜色 3 3 2 2 3" xfId="1514" xr:uid="{00000000-0005-0000-0000-00003B020000}"/>
    <cellStyle name="40% - 强调文字颜色 3 3 2 3" xfId="1515" xr:uid="{00000000-0005-0000-0000-00003C020000}"/>
    <cellStyle name="40% - 强调文字颜色 3 3 2 4" xfId="1520" xr:uid="{00000000-0005-0000-0000-00003D020000}"/>
    <cellStyle name="40% - 强调文字颜色 3 3 3" xfId="1523" xr:uid="{00000000-0005-0000-0000-00003E020000}"/>
    <cellStyle name="40% - 强调文字颜色 3 3 4" xfId="1524" xr:uid="{00000000-0005-0000-0000-00003F020000}"/>
    <cellStyle name="40% - 强调文字颜色 3 3 5" xfId="1526" xr:uid="{00000000-0005-0000-0000-000040020000}"/>
    <cellStyle name="40% - 强调文字颜色 3 4" xfId="1528" xr:uid="{00000000-0005-0000-0000-000041020000}"/>
    <cellStyle name="40% - 强调文字颜色 3 4 2" xfId="1529" xr:uid="{00000000-0005-0000-0000-000042020000}"/>
    <cellStyle name="40% - 强调文字颜色 3 4 2 2" xfId="1177" xr:uid="{00000000-0005-0000-0000-000043020000}"/>
    <cellStyle name="40% - 强调文字颜色 3 4 2 2 2" xfId="1179" xr:uid="{00000000-0005-0000-0000-000044020000}"/>
    <cellStyle name="40% - 强调文字颜色 3 4 2 2 3" xfId="1181" xr:uid="{00000000-0005-0000-0000-000045020000}"/>
    <cellStyle name="40% - 强调文字颜色 3 4 2 3" xfId="366" xr:uid="{00000000-0005-0000-0000-000046020000}"/>
    <cellStyle name="40% - 强调文字颜色 3 4 2 4" xfId="1183" xr:uid="{00000000-0005-0000-0000-000047020000}"/>
    <cellStyle name="40% - 强调文字颜色 3 4 3" xfId="1531" xr:uid="{00000000-0005-0000-0000-000048020000}"/>
    <cellStyle name="40% - 强调文字颜色 3 4 4" xfId="1452" xr:uid="{00000000-0005-0000-0000-000049020000}"/>
    <cellStyle name="40% - 强调文字颜色 3 5" xfId="1532" xr:uid="{00000000-0005-0000-0000-00004A020000}"/>
    <cellStyle name="40% - 强调文字颜色 3 5 2" xfId="1533" xr:uid="{00000000-0005-0000-0000-00004B020000}"/>
    <cellStyle name="40% - 强调文字颜色 3 5 2 2" xfId="1535" xr:uid="{00000000-0005-0000-0000-00004C020000}"/>
    <cellStyle name="40% - 强调文字颜色 3 5 2 2 2" xfId="1537" xr:uid="{00000000-0005-0000-0000-00004D020000}"/>
    <cellStyle name="40% - 强调文字颜色 3 5 2 2 3" xfId="1539" xr:uid="{00000000-0005-0000-0000-00004E020000}"/>
    <cellStyle name="40% - 强调文字颜色 3 5 2 3" xfId="1541" xr:uid="{00000000-0005-0000-0000-00004F020000}"/>
    <cellStyle name="40% - 强调文字颜色 3 5 2 4" xfId="1543" xr:uid="{00000000-0005-0000-0000-000050020000}"/>
    <cellStyle name="40% - 强调文字颜色 3 5 3" xfId="1544" xr:uid="{00000000-0005-0000-0000-000051020000}"/>
    <cellStyle name="40% - 强调文字颜色 3 5 4" xfId="1545" xr:uid="{00000000-0005-0000-0000-000052020000}"/>
    <cellStyle name="40% - 强调文字颜色 3 6" xfId="1547" xr:uid="{00000000-0005-0000-0000-000053020000}"/>
    <cellStyle name="40% - 强调文字颜色 3 6 2" xfId="1551" xr:uid="{00000000-0005-0000-0000-000054020000}"/>
    <cellStyle name="40% - 强调文字颜色 3 6 2 2" xfId="1557" xr:uid="{00000000-0005-0000-0000-000055020000}"/>
    <cellStyle name="40% - 强调文字颜色 3 6 2 3" xfId="1559" xr:uid="{00000000-0005-0000-0000-000056020000}"/>
    <cellStyle name="40% - 强调文字颜色 3 6 3" xfId="1561" xr:uid="{00000000-0005-0000-0000-000057020000}"/>
    <cellStyle name="40% - 强调文字颜色 3 6 4" xfId="1562" xr:uid="{00000000-0005-0000-0000-000058020000}"/>
    <cellStyle name="40% - 强调文字颜色 3 7" xfId="1563" xr:uid="{00000000-0005-0000-0000-000059020000}"/>
    <cellStyle name="40% - 强调文字颜色 3 7 2" xfId="1568" xr:uid="{00000000-0005-0000-0000-00005A020000}"/>
    <cellStyle name="40% - 强调文字颜色 3 7 3" xfId="1569" xr:uid="{00000000-0005-0000-0000-00005B020000}"/>
    <cellStyle name="40% - 强调文字颜色 3 8" xfId="1571" xr:uid="{00000000-0005-0000-0000-00005C020000}"/>
    <cellStyle name="40% - 强调文字颜色 3 8 2" xfId="1573" xr:uid="{00000000-0005-0000-0000-00005D020000}"/>
    <cellStyle name="40% - 强调文字颜色 3 9" xfId="1575" xr:uid="{00000000-0005-0000-0000-00005E020000}"/>
    <cellStyle name="40% - 强调文字颜色 4 10" xfId="428" xr:uid="{00000000-0005-0000-0000-00005F020000}"/>
    <cellStyle name="40% - 强调文字颜色 4 10 2" xfId="1577" xr:uid="{00000000-0005-0000-0000-000060020000}"/>
    <cellStyle name="40% - 强调文字颜色 4 10 2 2" xfId="1285" xr:uid="{00000000-0005-0000-0000-000061020000}"/>
    <cellStyle name="40% - 强调文字颜色 4 11" xfId="430" xr:uid="{00000000-0005-0000-0000-000062020000}"/>
    <cellStyle name="40% - 强调文字颜色 4 11 2" xfId="433" xr:uid="{00000000-0005-0000-0000-000063020000}"/>
    <cellStyle name="40% - 强调文字颜色 4 2" xfId="1581" xr:uid="{00000000-0005-0000-0000-000064020000}"/>
    <cellStyle name="40% - 强调文字颜色 4 2 2" xfId="1583" xr:uid="{00000000-0005-0000-0000-000065020000}"/>
    <cellStyle name="40% - 强调文字颜色 4 2 2 2" xfId="1586" xr:uid="{00000000-0005-0000-0000-000066020000}"/>
    <cellStyle name="40% - 强调文字颜色 4 2 2 2 2" xfId="1587" xr:uid="{00000000-0005-0000-0000-000067020000}"/>
    <cellStyle name="40% - 强调文字颜色 4 2 2 2 3" xfId="1588" xr:uid="{00000000-0005-0000-0000-000068020000}"/>
    <cellStyle name="40% - 强调文字颜色 4 2 2 3" xfId="1589" xr:uid="{00000000-0005-0000-0000-000069020000}"/>
    <cellStyle name="40% - 强调文字颜色 4 2 2 4" xfId="1591" xr:uid="{00000000-0005-0000-0000-00006A020000}"/>
    <cellStyle name="40% - 强调文字颜色 4 2 2 5" xfId="1593" xr:uid="{00000000-0005-0000-0000-00006B020000}"/>
    <cellStyle name="40% - 强调文字颜色 4 2 2 6" xfId="1595" xr:uid="{00000000-0005-0000-0000-00006C020000}"/>
    <cellStyle name="40% - 强调文字颜色 4 2 2 6 2" xfId="1598" xr:uid="{00000000-0005-0000-0000-00006D020000}"/>
    <cellStyle name="40% - 强调文字颜色 4 2 3" xfId="1600" xr:uid="{00000000-0005-0000-0000-00006E020000}"/>
    <cellStyle name="40% - 强调文字颜色 4 2 4" xfId="1601" xr:uid="{00000000-0005-0000-0000-00006F020000}"/>
    <cellStyle name="40% - 强调文字颜色 4 2 5" xfId="1602" xr:uid="{00000000-0005-0000-0000-000070020000}"/>
    <cellStyle name="40% - 强调文字颜色 4 2 5 2" xfId="1603" xr:uid="{00000000-0005-0000-0000-000071020000}"/>
    <cellStyle name="40% - 强调文字颜色 4 2 5 2 2" xfId="1604" xr:uid="{00000000-0005-0000-0000-000072020000}"/>
    <cellStyle name="40% - 强调文字颜色 4 2 5 3" xfId="295" xr:uid="{00000000-0005-0000-0000-000073020000}"/>
    <cellStyle name="40% - 强调文字颜色 4 2 6" xfId="1605" xr:uid="{00000000-0005-0000-0000-000074020000}"/>
    <cellStyle name="40% - 强调文字颜色 4 2 7" xfId="777" xr:uid="{00000000-0005-0000-0000-000075020000}"/>
    <cellStyle name="40% - 强调文字颜色 4 2 7 2" xfId="781" xr:uid="{00000000-0005-0000-0000-000076020000}"/>
    <cellStyle name="40% - 强调文字颜色 4 3" xfId="1607" xr:uid="{00000000-0005-0000-0000-000077020000}"/>
    <cellStyle name="40% - 强调文字颜色 4 3 2" xfId="1609" xr:uid="{00000000-0005-0000-0000-000078020000}"/>
    <cellStyle name="40% - 强调文字颜色 4 3 2 2" xfId="1610" xr:uid="{00000000-0005-0000-0000-000079020000}"/>
    <cellStyle name="40% - 强调文字颜色 4 3 2 2 2" xfId="1611" xr:uid="{00000000-0005-0000-0000-00007A020000}"/>
    <cellStyle name="40% - 强调文字颜色 4 3 2 2 3" xfId="1612" xr:uid="{00000000-0005-0000-0000-00007B020000}"/>
    <cellStyle name="40% - 强调文字颜色 4 3 2 3" xfId="1613" xr:uid="{00000000-0005-0000-0000-00007C020000}"/>
    <cellStyle name="40% - 强调文字颜色 4 3 2 4" xfId="1615" xr:uid="{00000000-0005-0000-0000-00007D020000}"/>
    <cellStyle name="40% - 强调文字颜色 4 3 3" xfId="1617" xr:uid="{00000000-0005-0000-0000-00007E020000}"/>
    <cellStyle name="40% - 强调文字颜色 4 3 4" xfId="1618" xr:uid="{00000000-0005-0000-0000-00007F020000}"/>
    <cellStyle name="40% - 强调文字颜色 4 3 5" xfId="1619" xr:uid="{00000000-0005-0000-0000-000080020000}"/>
    <cellStyle name="40% - 强调文字颜色 4 4" xfId="1626" xr:uid="{00000000-0005-0000-0000-000081020000}"/>
    <cellStyle name="40% - 强调文字颜色 4 4 2" xfId="1627" xr:uid="{00000000-0005-0000-0000-000082020000}"/>
    <cellStyle name="40% - 强调文字颜色 4 4 2 2" xfId="1628" xr:uid="{00000000-0005-0000-0000-000083020000}"/>
    <cellStyle name="40% - 强调文字颜色 4 4 2 2 2" xfId="1629" xr:uid="{00000000-0005-0000-0000-000084020000}"/>
    <cellStyle name="40% - 强调文字颜色 4 4 2 2 3" xfId="1631" xr:uid="{00000000-0005-0000-0000-000085020000}"/>
    <cellStyle name="40% - 强调文字颜色 4 4 2 3" xfId="1632" xr:uid="{00000000-0005-0000-0000-000086020000}"/>
    <cellStyle name="40% - 强调文字颜色 4 4 2 4" xfId="1634" xr:uid="{00000000-0005-0000-0000-000087020000}"/>
    <cellStyle name="40% - 强调文字颜色 4 4 3" xfId="1636" xr:uid="{00000000-0005-0000-0000-000088020000}"/>
    <cellStyle name="40% - 强调文字颜色 4 4 4" xfId="1637" xr:uid="{00000000-0005-0000-0000-000089020000}"/>
    <cellStyle name="40% - 强调文字颜色 4 5" xfId="1639" xr:uid="{00000000-0005-0000-0000-00008A020000}"/>
    <cellStyle name="40% - 强调文字颜色 4 5 2" xfId="1641" xr:uid="{00000000-0005-0000-0000-00008B020000}"/>
    <cellStyle name="40% - 强调文字颜色 4 5 2 2" xfId="1644" xr:uid="{00000000-0005-0000-0000-00008C020000}"/>
    <cellStyle name="40% - 强调文字颜色 4 5 2 2 2" xfId="1646" xr:uid="{00000000-0005-0000-0000-00008D020000}"/>
    <cellStyle name="40% - 强调文字颜色 4 5 2 2 3" xfId="1649" xr:uid="{00000000-0005-0000-0000-00008E020000}"/>
    <cellStyle name="40% - 强调文字颜色 4 5 2 3" xfId="369" xr:uid="{00000000-0005-0000-0000-00008F020000}"/>
    <cellStyle name="40% - 强调文字颜色 4 5 2 4" xfId="373" xr:uid="{00000000-0005-0000-0000-000090020000}"/>
    <cellStyle name="40% - 强调文字颜色 4 5 3" xfId="1652" xr:uid="{00000000-0005-0000-0000-000091020000}"/>
    <cellStyle name="40% - 强调文字颜色 4 5 4" xfId="1653" xr:uid="{00000000-0005-0000-0000-000092020000}"/>
    <cellStyle name="40% - 强调文字颜色 4 6" xfId="1656" xr:uid="{00000000-0005-0000-0000-000093020000}"/>
    <cellStyle name="40% - 强调文字颜色 4 6 2" xfId="1664" xr:uid="{00000000-0005-0000-0000-000094020000}"/>
    <cellStyle name="40% - 强调文字颜色 4 6 2 2" xfId="1665" xr:uid="{00000000-0005-0000-0000-000095020000}"/>
    <cellStyle name="40% - 强调文字颜色 4 6 2 3" xfId="1668" xr:uid="{00000000-0005-0000-0000-000096020000}"/>
    <cellStyle name="40% - 强调文字颜色 4 6 3" xfId="1670" xr:uid="{00000000-0005-0000-0000-000097020000}"/>
    <cellStyle name="40% - 强调文字颜色 4 6 4" xfId="1671" xr:uid="{00000000-0005-0000-0000-000098020000}"/>
    <cellStyle name="40% - 强调文字颜色 4 7" xfId="1673" xr:uid="{00000000-0005-0000-0000-000099020000}"/>
    <cellStyle name="40% - 强调文字颜色 4 7 2" xfId="1674" xr:uid="{00000000-0005-0000-0000-00009A020000}"/>
    <cellStyle name="40% - 强调文字颜色 4 7 3" xfId="1675" xr:uid="{00000000-0005-0000-0000-00009B020000}"/>
    <cellStyle name="40% - 强调文字颜色 4 8" xfId="1677" xr:uid="{00000000-0005-0000-0000-00009C020000}"/>
    <cellStyle name="40% - 强调文字颜色 4 8 2" xfId="1679" xr:uid="{00000000-0005-0000-0000-00009D020000}"/>
    <cellStyle name="40% - 强调文字颜色 4 9" xfId="1681" xr:uid="{00000000-0005-0000-0000-00009E020000}"/>
    <cellStyle name="40% - 强调文字颜色 5 10" xfId="1684" xr:uid="{00000000-0005-0000-0000-00009F020000}"/>
    <cellStyle name="40% - 强调文字颜色 5 10 2" xfId="1688" xr:uid="{00000000-0005-0000-0000-0000A0020000}"/>
    <cellStyle name="40% - 强调文字颜色 5 10 2 2" xfId="861" xr:uid="{00000000-0005-0000-0000-0000A1020000}"/>
    <cellStyle name="40% - 强调文字颜色 5 2" xfId="1692" xr:uid="{00000000-0005-0000-0000-0000A2020000}"/>
    <cellStyle name="40% - 强调文字颜色 5 2 2" xfId="1693" xr:uid="{00000000-0005-0000-0000-0000A3020000}"/>
    <cellStyle name="40% - 强调文字颜色 5 2 2 2" xfId="1694" xr:uid="{00000000-0005-0000-0000-0000A4020000}"/>
    <cellStyle name="40% - 强调文字颜色 5 2 2 2 2" xfId="1695" xr:uid="{00000000-0005-0000-0000-0000A5020000}"/>
    <cellStyle name="40% - 强调文字颜色 5 2 2 2 3" xfId="1697" xr:uid="{00000000-0005-0000-0000-0000A6020000}"/>
    <cellStyle name="40% - 强调文字颜色 5 2 2 3" xfId="1702" xr:uid="{00000000-0005-0000-0000-0000A7020000}"/>
    <cellStyle name="40% - 强调文字颜色 5 2 2 4" xfId="1708" xr:uid="{00000000-0005-0000-0000-0000A8020000}"/>
    <cellStyle name="40% - 强调文字颜色 5 2 2 5" xfId="1710" xr:uid="{00000000-0005-0000-0000-0000A9020000}"/>
    <cellStyle name="40% - 强调文字颜色 5 2 2 6" xfId="1712" xr:uid="{00000000-0005-0000-0000-0000AA020000}"/>
    <cellStyle name="40% - 强调文字颜色 5 2 2 6 2" xfId="1713" xr:uid="{00000000-0005-0000-0000-0000AB020000}"/>
    <cellStyle name="40% - 强调文字颜色 5 2 3" xfId="1714" xr:uid="{00000000-0005-0000-0000-0000AC020000}"/>
    <cellStyle name="40% - 强调文字颜色 5 2 4" xfId="1715" xr:uid="{00000000-0005-0000-0000-0000AD020000}"/>
    <cellStyle name="40% - 强调文字颜色 5 2 5" xfId="1719" xr:uid="{00000000-0005-0000-0000-0000AE020000}"/>
    <cellStyle name="40% - 强调文字颜色 5 2 5 2" xfId="1724" xr:uid="{00000000-0005-0000-0000-0000AF020000}"/>
    <cellStyle name="40% - 强调文字颜色 5 2 6" xfId="1727" xr:uid="{00000000-0005-0000-0000-0000B0020000}"/>
    <cellStyle name="40% - 强调文字颜色 5 2 7" xfId="913" xr:uid="{00000000-0005-0000-0000-0000B1020000}"/>
    <cellStyle name="40% - 强调文字颜色 5 2 7 2" xfId="833" xr:uid="{00000000-0005-0000-0000-0000B2020000}"/>
    <cellStyle name="40% - 强调文字颜色 5 3" xfId="1729" xr:uid="{00000000-0005-0000-0000-0000B3020000}"/>
    <cellStyle name="40% - 强调文字颜色 5 3 2" xfId="1730" xr:uid="{00000000-0005-0000-0000-0000B4020000}"/>
    <cellStyle name="40% - 强调文字颜色 5 3 2 2" xfId="1731" xr:uid="{00000000-0005-0000-0000-0000B5020000}"/>
    <cellStyle name="40% - 强调文字颜色 5 3 2 2 2" xfId="1732" xr:uid="{00000000-0005-0000-0000-0000B6020000}"/>
    <cellStyle name="40% - 强调文字颜色 5 3 2 2 3" xfId="1733" xr:uid="{00000000-0005-0000-0000-0000B7020000}"/>
    <cellStyle name="40% - 强调文字颜色 5 3 2 3" xfId="1735" xr:uid="{00000000-0005-0000-0000-0000B8020000}"/>
    <cellStyle name="40% - 强调文字颜色 5 3 2 4" xfId="1738" xr:uid="{00000000-0005-0000-0000-0000B9020000}"/>
    <cellStyle name="40% - 强调文字颜色 5 3 3" xfId="1740" xr:uid="{00000000-0005-0000-0000-0000BA020000}"/>
    <cellStyle name="40% - 强调文字颜色 5 3 4" xfId="1741" xr:uid="{00000000-0005-0000-0000-0000BB020000}"/>
    <cellStyle name="40% - 强调文字颜色 5 3 5" xfId="1743" xr:uid="{00000000-0005-0000-0000-0000BC020000}"/>
    <cellStyle name="40% - 强调文字颜色 5 4" xfId="1748" xr:uid="{00000000-0005-0000-0000-0000BD020000}"/>
    <cellStyle name="40% - 强调文字颜色 5 4 2" xfId="1751" xr:uid="{00000000-0005-0000-0000-0000BE020000}"/>
    <cellStyle name="40% - 强调文字颜色 5 4 2 2" xfId="1752" xr:uid="{00000000-0005-0000-0000-0000BF020000}"/>
    <cellStyle name="40% - 强调文字颜色 5 4 2 2 2" xfId="1753" xr:uid="{00000000-0005-0000-0000-0000C0020000}"/>
    <cellStyle name="40% - 强调文字颜色 5 4 2 2 3" xfId="1754" xr:uid="{00000000-0005-0000-0000-0000C1020000}"/>
    <cellStyle name="40% - 强调文字颜色 5 4 2 3" xfId="1755" xr:uid="{00000000-0005-0000-0000-0000C2020000}"/>
    <cellStyle name="40% - 强调文字颜色 5 4 2 4" xfId="1757" xr:uid="{00000000-0005-0000-0000-0000C3020000}"/>
    <cellStyle name="40% - 强调文字颜色 5 4 3" xfId="1760" xr:uid="{00000000-0005-0000-0000-0000C4020000}"/>
    <cellStyle name="40% - 强调文字颜色 5 4 4" xfId="1761" xr:uid="{00000000-0005-0000-0000-0000C5020000}"/>
    <cellStyle name="40% - 强调文字颜色 5 5" xfId="1764" xr:uid="{00000000-0005-0000-0000-0000C6020000}"/>
    <cellStyle name="40% - 强调文字颜色 5 5 2" xfId="1765" xr:uid="{00000000-0005-0000-0000-0000C7020000}"/>
    <cellStyle name="40% - 强调文字颜色 5 5 2 2" xfId="1767" xr:uid="{00000000-0005-0000-0000-0000C8020000}"/>
    <cellStyle name="40% - 强调文字颜色 5 5 2 2 2" xfId="1770" xr:uid="{00000000-0005-0000-0000-0000C9020000}"/>
    <cellStyle name="40% - 强调文字颜色 5 5 2 2 3" xfId="1774" xr:uid="{00000000-0005-0000-0000-0000CA020000}"/>
    <cellStyle name="40% - 强调文字颜色 5 5 2 3" xfId="1777" xr:uid="{00000000-0005-0000-0000-0000CB020000}"/>
    <cellStyle name="40% - 强调文字颜色 5 5 2 4" xfId="1779" xr:uid="{00000000-0005-0000-0000-0000CC020000}"/>
    <cellStyle name="40% - 强调文字颜色 5 5 3" xfId="1780" xr:uid="{00000000-0005-0000-0000-0000CD020000}"/>
    <cellStyle name="40% - 强调文字颜色 5 5 4" xfId="1781" xr:uid="{00000000-0005-0000-0000-0000CE020000}"/>
    <cellStyle name="40% - 强调文字颜色 5 6" xfId="1782" xr:uid="{00000000-0005-0000-0000-0000CF020000}"/>
    <cellStyle name="40% - 强调文字颜色 5 6 2" xfId="1784" xr:uid="{00000000-0005-0000-0000-0000D0020000}"/>
    <cellStyle name="40% - 强调文字颜色 5 6 2 2" xfId="1786" xr:uid="{00000000-0005-0000-0000-0000D1020000}"/>
    <cellStyle name="40% - 强调文字颜色 5 6 2 3" xfId="1788" xr:uid="{00000000-0005-0000-0000-0000D2020000}"/>
    <cellStyle name="40% - 强调文字颜色 5 6 3" xfId="1789" xr:uid="{00000000-0005-0000-0000-0000D3020000}"/>
    <cellStyle name="40% - 强调文字颜色 5 6 4" xfId="1791" xr:uid="{00000000-0005-0000-0000-0000D4020000}"/>
    <cellStyle name="40% - 强调文字颜色 5 7" xfId="104" xr:uid="{00000000-0005-0000-0000-0000D5020000}"/>
    <cellStyle name="40% - 强调文字颜色 5 7 2" xfId="1792" xr:uid="{00000000-0005-0000-0000-0000D6020000}"/>
    <cellStyle name="40% - 强调文字颜色 5 7 3" xfId="1794" xr:uid="{00000000-0005-0000-0000-0000D7020000}"/>
    <cellStyle name="40% - 强调文字颜色 5 8" xfId="1796" xr:uid="{00000000-0005-0000-0000-0000D8020000}"/>
    <cellStyle name="40% - 强调文字颜色 5 8 2" xfId="1799" xr:uid="{00000000-0005-0000-0000-0000D9020000}"/>
    <cellStyle name="40% - 强调文字颜色 5 9" xfId="1802" xr:uid="{00000000-0005-0000-0000-0000DA020000}"/>
    <cellStyle name="40% - 强调文字颜色 6 10" xfId="1804" xr:uid="{00000000-0005-0000-0000-0000DB020000}"/>
    <cellStyle name="40% - 强调文字颜色 6 10 2" xfId="1805" xr:uid="{00000000-0005-0000-0000-0000DC020000}"/>
    <cellStyle name="40% - 强调文字颜色 6 10 2 2" xfId="1806" xr:uid="{00000000-0005-0000-0000-0000DD020000}"/>
    <cellStyle name="40% - 强调文字颜色 6 11" xfId="828" xr:uid="{00000000-0005-0000-0000-0000DE020000}"/>
    <cellStyle name="40% - 强调文字颜色 6 11 2" xfId="918" xr:uid="{00000000-0005-0000-0000-0000DF020000}"/>
    <cellStyle name="40% - 强调文字颜色 6 2" xfId="1808" xr:uid="{00000000-0005-0000-0000-0000E0020000}"/>
    <cellStyle name="40% - 强调文字颜色 6 2 2" xfId="1812" xr:uid="{00000000-0005-0000-0000-0000E1020000}"/>
    <cellStyle name="40% - 强调文字颜色 6 2 2 2" xfId="1815" xr:uid="{00000000-0005-0000-0000-0000E2020000}"/>
    <cellStyle name="40% - 强调文字颜色 6 2 2 2 2" xfId="1817" xr:uid="{00000000-0005-0000-0000-0000E3020000}"/>
    <cellStyle name="40% - 强调文字颜色 6 2 2 2 3" xfId="1819" xr:uid="{00000000-0005-0000-0000-0000E4020000}"/>
    <cellStyle name="40% - 强调文字颜色 6 2 2 3" xfId="1823" xr:uid="{00000000-0005-0000-0000-0000E5020000}"/>
    <cellStyle name="40% - 强调文字颜色 6 2 2 4" xfId="1828" xr:uid="{00000000-0005-0000-0000-0000E6020000}"/>
    <cellStyle name="40% - 强调文字颜色 6 2 2 5" xfId="1831" xr:uid="{00000000-0005-0000-0000-0000E7020000}"/>
    <cellStyle name="40% - 强调文字颜色 6 2 2 6" xfId="1834" xr:uid="{00000000-0005-0000-0000-0000E8020000}"/>
    <cellStyle name="40% - 强调文字颜色 6 2 2 6 2" xfId="1836" xr:uid="{00000000-0005-0000-0000-0000E9020000}"/>
    <cellStyle name="40% - 强调文字颜色 6 2 3" xfId="1837" xr:uid="{00000000-0005-0000-0000-0000EA020000}"/>
    <cellStyle name="40% - 强调文字颜色 6 2 4" xfId="1840" xr:uid="{00000000-0005-0000-0000-0000EB020000}"/>
    <cellStyle name="40% - 强调文字颜色 6 2 5" xfId="1843" xr:uid="{00000000-0005-0000-0000-0000EC020000}"/>
    <cellStyle name="40% - 强调文字颜色 6 2 5 2" xfId="1846" xr:uid="{00000000-0005-0000-0000-0000ED020000}"/>
    <cellStyle name="40% - 强调文字颜色 6 2 5 2 2" xfId="1848" xr:uid="{00000000-0005-0000-0000-0000EE020000}"/>
    <cellStyle name="40% - 强调文字颜色 6 2 5 3" xfId="1850" xr:uid="{00000000-0005-0000-0000-0000EF020000}"/>
    <cellStyle name="40% - 强调文字颜色 6 2 6" xfId="1852" xr:uid="{00000000-0005-0000-0000-0000F0020000}"/>
    <cellStyle name="40% - 强调文字颜色 6 2 7" xfId="300" xr:uid="{00000000-0005-0000-0000-0000F1020000}"/>
    <cellStyle name="40% - 强调文字颜色 6 2 7 2" xfId="1016" xr:uid="{00000000-0005-0000-0000-0000F2020000}"/>
    <cellStyle name="40% - 强调文字颜色 6 3" xfId="1854" xr:uid="{00000000-0005-0000-0000-0000F3020000}"/>
    <cellStyle name="40% - 强调文字颜色 6 3 2" xfId="1857" xr:uid="{00000000-0005-0000-0000-0000F4020000}"/>
    <cellStyle name="40% - 强调文字颜色 6 3 2 2" xfId="1861" xr:uid="{00000000-0005-0000-0000-0000F5020000}"/>
    <cellStyle name="40% - 强调文字颜色 6 3 2 2 2" xfId="1865" xr:uid="{00000000-0005-0000-0000-0000F6020000}"/>
    <cellStyle name="40% - 强调文字颜色 6 3 2 2 3" xfId="1867" xr:uid="{00000000-0005-0000-0000-0000F7020000}"/>
    <cellStyle name="40% - 强调文字颜色 6 3 2 3" xfId="1870" xr:uid="{00000000-0005-0000-0000-0000F8020000}"/>
    <cellStyle name="40% - 强调文字颜色 6 3 2 4" xfId="1874" xr:uid="{00000000-0005-0000-0000-0000F9020000}"/>
    <cellStyle name="40% - 强调文字颜色 6 3 3" xfId="1877" xr:uid="{00000000-0005-0000-0000-0000FA020000}"/>
    <cellStyle name="40% - 强调文字颜色 6 3 4" xfId="1879" xr:uid="{00000000-0005-0000-0000-0000FB020000}"/>
    <cellStyle name="40% - 强调文字颜色 6 3 5" xfId="1881" xr:uid="{00000000-0005-0000-0000-0000FC020000}"/>
    <cellStyle name="40% - 强调文字颜色 6 4" xfId="1884" xr:uid="{00000000-0005-0000-0000-0000FD020000}"/>
    <cellStyle name="40% - 强调文字颜色 6 4 2" xfId="1887" xr:uid="{00000000-0005-0000-0000-0000FE020000}"/>
    <cellStyle name="40% - 强调文字颜色 6 4 2 2" xfId="1890" xr:uid="{00000000-0005-0000-0000-0000FF020000}"/>
    <cellStyle name="40% - 强调文字颜色 6 4 2 2 2" xfId="1895" xr:uid="{00000000-0005-0000-0000-000000030000}"/>
    <cellStyle name="40% - 强调文字颜色 6 4 2 2 3" xfId="1904" xr:uid="{00000000-0005-0000-0000-000001030000}"/>
    <cellStyle name="40% - 强调文字颜色 6 4 2 3" xfId="336" xr:uid="{00000000-0005-0000-0000-000002030000}"/>
    <cellStyle name="40% - 强调文字颜色 6 4 2 4" xfId="1912" xr:uid="{00000000-0005-0000-0000-000003030000}"/>
    <cellStyle name="40% - 强调文字颜色 6 4 3" xfId="1916" xr:uid="{00000000-0005-0000-0000-000004030000}"/>
    <cellStyle name="40% - 强调文字颜色 6 4 4" xfId="1492" xr:uid="{00000000-0005-0000-0000-000005030000}"/>
    <cellStyle name="40% - 强调文字颜色 6 5" xfId="1919" xr:uid="{00000000-0005-0000-0000-000006030000}"/>
    <cellStyle name="40% - 强调文字颜色 6 5 2" xfId="1921" xr:uid="{00000000-0005-0000-0000-000007030000}"/>
    <cellStyle name="40% - 强调文字颜色 6 5 2 2" xfId="1928" xr:uid="{00000000-0005-0000-0000-000008030000}"/>
    <cellStyle name="40% - 强调文字颜色 6 5 2 2 2" xfId="1932" xr:uid="{00000000-0005-0000-0000-000009030000}"/>
    <cellStyle name="40% - 强调文字颜色 6 5 2 2 3" xfId="1939" xr:uid="{00000000-0005-0000-0000-00000A030000}"/>
    <cellStyle name="40% - 强调文字颜色 6 5 2 3" xfId="1945" xr:uid="{00000000-0005-0000-0000-00000B030000}"/>
    <cellStyle name="40% - 强调文字颜色 6 5 2 4" xfId="1947" xr:uid="{00000000-0005-0000-0000-00000C030000}"/>
    <cellStyle name="40% - 强调文字颜色 6 5 3" xfId="1948" xr:uid="{00000000-0005-0000-0000-00000D030000}"/>
    <cellStyle name="40% - 强调文字颜色 6 5 4" xfId="1951" xr:uid="{00000000-0005-0000-0000-00000E030000}"/>
    <cellStyle name="40% - 强调文字颜色 6 6" xfId="1952" xr:uid="{00000000-0005-0000-0000-00000F030000}"/>
    <cellStyle name="40% - 强调文字颜色 6 6 2" xfId="1954" xr:uid="{00000000-0005-0000-0000-000010030000}"/>
    <cellStyle name="40% - 强调文字颜色 6 6 2 2" xfId="1957" xr:uid="{00000000-0005-0000-0000-000011030000}"/>
    <cellStyle name="40% - 强调文字颜色 6 6 2 3" xfId="1960" xr:uid="{00000000-0005-0000-0000-000012030000}"/>
    <cellStyle name="40% - 强调文字颜色 6 6 3" xfId="1961" xr:uid="{00000000-0005-0000-0000-000013030000}"/>
    <cellStyle name="40% - 强调文字颜色 6 6 4" xfId="1964" xr:uid="{00000000-0005-0000-0000-000014030000}"/>
    <cellStyle name="40% - 强调文字颜色 6 7" xfId="1966" xr:uid="{00000000-0005-0000-0000-000015030000}"/>
    <cellStyle name="40% - 强调文字颜色 6 7 2" xfId="1968" xr:uid="{00000000-0005-0000-0000-000016030000}"/>
    <cellStyle name="40% - 强调文字颜色 6 7 3" xfId="1974" xr:uid="{00000000-0005-0000-0000-000017030000}"/>
    <cellStyle name="40% - 强调文字颜色 6 8" xfId="1978" xr:uid="{00000000-0005-0000-0000-000018030000}"/>
    <cellStyle name="40% - 强调文字颜色 6 8 2" xfId="1980" xr:uid="{00000000-0005-0000-0000-000019030000}"/>
    <cellStyle name="40% - 强调文字颜色 6 9" xfId="1443" xr:uid="{00000000-0005-0000-0000-00001A030000}"/>
    <cellStyle name="60% - 强调文字颜色 1 10" xfId="1981" xr:uid="{00000000-0005-0000-0000-00001B030000}"/>
    <cellStyle name="60% - 强调文字颜色 1 10 2" xfId="1987" xr:uid="{00000000-0005-0000-0000-00001C030000}"/>
    <cellStyle name="60% - 强调文字颜色 1 10 2 2" xfId="1991" xr:uid="{00000000-0005-0000-0000-00001D030000}"/>
    <cellStyle name="60% - 强调文字颜色 1 11" xfId="1995" xr:uid="{00000000-0005-0000-0000-00001E030000}"/>
    <cellStyle name="60% - 强调文字颜色 1 11 2" xfId="1997" xr:uid="{00000000-0005-0000-0000-00001F030000}"/>
    <cellStyle name="60% - 强调文字颜色 1 2" xfId="1998" xr:uid="{00000000-0005-0000-0000-000020030000}"/>
    <cellStyle name="60% - 强调文字颜色 1 2 2" xfId="1999" xr:uid="{00000000-0005-0000-0000-000021030000}"/>
    <cellStyle name="60% - 强调文字颜色 1 2 2 2" xfId="639" xr:uid="{00000000-0005-0000-0000-000022030000}"/>
    <cellStyle name="60% - 强调文字颜色 1 2 2 2 2" xfId="2004" xr:uid="{00000000-0005-0000-0000-000023030000}"/>
    <cellStyle name="60% - 强调文字颜色 1 2 2 2 3" xfId="2008" xr:uid="{00000000-0005-0000-0000-000024030000}"/>
    <cellStyle name="60% - 强调文字颜色 1 2 2 3" xfId="768" xr:uid="{00000000-0005-0000-0000-000025030000}"/>
    <cellStyle name="60% - 强调文字颜色 1 2 2 4" xfId="2010" xr:uid="{00000000-0005-0000-0000-000026030000}"/>
    <cellStyle name="60% - 强调文字颜色 1 2 2 5" xfId="2011" xr:uid="{00000000-0005-0000-0000-000027030000}"/>
    <cellStyle name="60% - 强调文字颜色 1 2 2 6" xfId="2012" xr:uid="{00000000-0005-0000-0000-000028030000}"/>
    <cellStyle name="60% - 强调文字颜色 1 2 2 6 2" xfId="2014" xr:uid="{00000000-0005-0000-0000-000029030000}"/>
    <cellStyle name="60% - 强调文字颜色 1 2 3" xfId="2015" xr:uid="{00000000-0005-0000-0000-00002A030000}"/>
    <cellStyle name="60% - 强调文字颜色 1 2 4" xfId="2018" xr:uid="{00000000-0005-0000-0000-00002B030000}"/>
    <cellStyle name="60% - 强调文字颜色 1 2 5" xfId="2019" xr:uid="{00000000-0005-0000-0000-00002C030000}"/>
    <cellStyle name="60% - 强调文字颜色 1 2 5 2" xfId="2020" xr:uid="{00000000-0005-0000-0000-00002D030000}"/>
    <cellStyle name="60% - 强调文字颜色 1 2 5 2 2" xfId="2022" xr:uid="{00000000-0005-0000-0000-00002E030000}"/>
    <cellStyle name="60% - 强调文字颜色 1 2 5 3" xfId="2027" xr:uid="{00000000-0005-0000-0000-00002F030000}"/>
    <cellStyle name="60% - 强调文字颜色 1 2 6" xfId="2030" xr:uid="{00000000-0005-0000-0000-000030030000}"/>
    <cellStyle name="60% - 强调文字颜色 1 3" xfId="2031" xr:uid="{00000000-0005-0000-0000-000031030000}"/>
    <cellStyle name="60% - 强调文字颜色 1 3 2" xfId="2032" xr:uid="{00000000-0005-0000-0000-000032030000}"/>
    <cellStyle name="60% - 强调文字颜色 1 3 2 2" xfId="327" xr:uid="{00000000-0005-0000-0000-000033030000}"/>
    <cellStyle name="60% - 强调文字颜色 1 3 2 2 2" xfId="2035" xr:uid="{00000000-0005-0000-0000-000034030000}"/>
    <cellStyle name="60% - 强调文字颜色 1 3 2 2 3" xfId="2037" xr:uid="{00000000-0005-0000-0000-000035030000}"/>
    <cellStyle name="60% - 强调文字颜色 1 3 2 3" xfId="869" xr:uid="{00000000-0005-0000-0000-000036030000}"/>
    <cellStyle name="60% - 强调文字颜色 1 3 2 4" xfId="876" xr:uid="{00000000-0005-0000-0000-000037030000}"/>
    <cellStyle name="60% - 强调文字颜色 1 3 3" xfId="2040" xr:uid="{00000000-0005-0000-0000-000038030000}"/>
    <cellStyle name="60% - 强调文字颜色 1 3 4" xfId="2042" xr:uid="{00000000-0005-0000-0000-000039030000}"/>
    <cellStyle name="60% - 强调文字颜色 1 4" xfId="2044" xr:uid="{00000000-0005-0000-0000-00003A030000}"/>
    <cellStyle name="60% - 强调文字颜色 1 4 2" xfId="2047" xr:uid="{00000000-0005-0000-0000-00003B030000}"/>
    <cellStyle name="60% - 强调文字颜色 1 4 2 2" xfId="33" xr:uid="{00000000-0005-0000-0000-00003C030000}"/>
    <cellStyle name="60% - 强调文字颜色 1 4 2 2 2" xfId="2052" xr:uid="{00000000-0005-0000-0000-00003D030000}"/>
    <cellStyle name="60% - 强调文字颜色 1 4 2 2 3" xfId="2054" xr:uid="{00000000-0005-0000-0000-00003E030000}"/>
    <cellStyle name="60% - 强调文字颜色 1 4 2 3" xfId="885" xr:uid="{00000000-0005-0000-0000-00003F030000}"/>
    <cellStyle name="60% - 强调文字颜色 1 4 2 4" xfId="2055" xr:uid="{00000000-0005-0000-0000-000040030000}"/>
    <cellStyle name="60% - 强调文字颜色 1 4 3" xfId="2056" xr:uid="{00000000-0005-0000-0000-000041030000}"/>
    <cellStyle name="60% - 强调文字颜色 1 4 4" xfId="2057" xr:uid="{00000000-0005-0000-0000-000042030000}"/>
    <cellStyle name="60% - 强调文字颜色 1 5" xfId="2058" xr:uid="{00000000-0005-0000-0000-000043030000}"/>
    <cellStyle name="60% - 强调文字颜色 1 5 2" xfId="1940" xr:uid="{00000000-0005-0000-0000-000044030000}"/>
    <cellStyle name="60% - 强调文字颜色 1 5 2 2" xfId="1093" xr:uid="{00000000-0005-0000-0000-000045030000}"/>
    <cellStyle name="60% - 强调文字颜色 1 5 2 2 2" xfId="2062" xr:uid="{00000000-0005-0000-0000-000046030000}"/>
    <cellStyle name="60% - 强调文字颜色 1 5 2 2 3" xfId="2064" xr:uid="{00000000-0005-0000-0000-000047030000}"/>
    <cellStyle name="60% - 强调文字颜色 1 5 2 3" xfId="1095" xr:uid="{00000000-0005-0000-0000-000048030000}"/>
    <cellStyle name="60% - 强调文字颜色 1 5 2 4" xfId="2065" xr:uid="{00000000-0005-0000-0000-000049030000}"/>
    <cellStyle name="60% - 强调文字颜色 1 5 3" xfId="2068" xr:uid="{00000000-0005-0000-0000-00004A030000}"/>
    <cellStyle name="60% - 强调文字颜色 1 5 4" xfId="2069" xr:uid="{00000000-0005-0000-0000-00004B030000}"/>
    <cellStyle name="60% - 强调文字颜色 1 6" xfId="2071" xr:uid="{00000000-0005-0000-0000-00004C030000}"/>
    <cellStyle name="60% - 强调文字颜色 1 6 2" xfId="2073" xr:uid="{00000000-0005-0000-0000-00004D030000}"/>
    <cellStyle name="60% - 强调文字颜色 1 6 2 2" xfId="1173" xr:uid="{00000000-0005-0000-0000-00004E030000}"/>
    <cellStyle name="60% - 强调文字颜色 1 6 2 3" xfId="1175" xr:uid="{00000000-0005-0000-0000-00004F030000}"/>
    <cellStyle name="60% - 强调文字颜色 1 6 3" xfId="2075" xr:uid="{00000000-0005-0000-0000-000050030000}"/>
    <cellStyle name="60% - 强调文字颜色 1 6 4" xfId="2076" xr:uid="{00000000-0005-0000-0000-000051030000}"/>
    <cellStyle name="60% - 强调文字颜色 1 7" xfId="2077" xr:uid="{00000000-0005-0000-0000-000052030000}"/>
    <cellStyle name="60% - 强调文字颜色 1 7 2" xfId="2081" xr:uid="{00000000-0005-0000-0000-000053030000}"/>
    <cellStyle name="60% - 强调文字颜色 1 7 3" xfId="2084" xr:uid="{00000000-0005-0000-0000-000054030000}"/>
    <cellStyle name="60% - 强调文字颜色 1 8" xfId="2086" xr:uid="{00000000-0005-0000-0000-000055030000}"/>
    <cellStyle name="60% - 强调文字颜色 1 8 2" xfId="2089" xr:uid="{00000000-0005-0000-0000-000056030000}"/>
    <cellStyle name="60% - 强调文字颜色 1 9" xfId="2094" xr:uid="{00000000-0005-0000-0000-000057030000}"/>
    <cellStyle name="60% - 强调文字颜色 2 10" xfId="261" xr:uid="{00000000-0005-0000-0000-000058030000}"/>
    <cellStyle name="60% - 强调文字颜色 2 10 2" xfId="269" xr:uid="{00000000-0005-0000-0000-000059030000}"/>
    <cellStyle name="60% - 强调文字颜色 2 10 2 2" xfId="2098" xr:uid="{00000000-0005-0000-0000-00005A030000}"/>
    <cellStyle name="60% - 强调文字颜色 2 11" xfId="687" xr:uid="{00000000-0005-0000-0000-00005B030000}"/>
    <cellStyle name="60% - 强调文字颜色 2 11 2" xfId="1159" xr:uid="{00000000-0005-0000-0000-00005C030000}"/>
    <cellStyle name="60% - 强调文字颜色 2 2" xfId="2102" xr:uid="{00000000-0005-0000-0000-00005D030000}"/>
    <cellStyle name="60% - 强调文字颜色 2 2 2" xfId="2106" xr:uid="{00000000-0005-0000-0000-00005E030000}"/>
    <cellStyle name="60% - 强调文字颜色 2 2 2 2" xfId="2108" xr:uid="{00000000-0005-0000-0000-00005F030000}"/>
    <cellStyle name="60% - 强调文字颜色 2 2 2 2 2" xfId="2113" xr:uid="{00000000-0005-0000-0000-000060030000}"/>
    <cellStyle name="60% - 强调文字颜色 2 2 2 2 3" xfId="2119" xr:uid="{00000000-0005-0000-0000-000061030000}"/>
    <cellStyle name="60% - 强调文字颜色 2 2 2 3" xfId="2121" xr:uid="{00000000-0005-0000-0000-000062030000}"/>
    <cellStyle name="60% - 强调文字颜色 2 2 2 4" xfId="2126" xr:uid="{00000000-0005-0000-0000-000063030000}"/>
    <cellStyle name="60% - 强调文字颜色 2 2 2 5" xfId="2129" xr:uid="{00000000-0005-0000-0000-000064030000}"/>
    <cellStyle name="60% - 强调文字颜色 2 2 2 6" xfId="2131" xr:uid="{00000000-0005-0000-0000-000065030000}"/>
    <cellStyle name="60% - 强调文字颜色 2 2 2 6 2" xfId="2135" xr:uid="{00000000-0005-0000-0000-000066030000}"/>
    <cellStyle name="60% - 强调文字颜色 2 2 3" xfId="2139" xr:uid="{00000000-0005-0000-0000-000067030000}"/>
    <cellStyle name="60% - 强调文字颜色 2 2 4" xfId="2144" xr:uid="{00000000-0005-0000-0000-000068030000}"/>
    <cellStyle name="60% - 强调文字颜色 2 2 5" xfId="2146" xr:uid="{00000000-0005-0000-0000-000069030000}"/>
    <cellStyle name="60% - 强调文字颜色 2 2 5 2" xfId="2148" xr:uid="{00000000-0005-0000-0000-00006A030000}"/>
    <cellStyle name="60% - 强调文字颜色 2 2 5 2 2" xfId="2151" xr:uid="{00000000-0005-0000-0000-00006B030000}"/>
    <cellStyle name="60% - 强调文字颜色 2 2 5 3" xfId="2153" xr:uid="{00000000-0005-0000-0000-00006C030000}"/>
    <cellStyle name="60% - 强调文字颜色 2 2 6" xfId="2154" xr:uid="{00000000-0005-0000-0000-00006D030000}"/>
    <cellStyle name="60% - 强调文字颜色 2 3" xfId="49" xr:uid="{00000000-0005-0000-0000-00006E030000}"/>
    <cellStyle name="60% - 强调文字颜色 2 3 2" xfId="2155" xr:uid="{00000000-0005-0000-0000-00006F030000}"/>
    <cellStyle name="60% - 强调文字颜色 2 3 2 2" xfId="1783" xr:uid="{00000000-0005-0000-0000-000070030000}"/>
    <cellStyle name="60% - 强调文字颜色 2 3 2 2 2" xfId="1785" xr:uid="{00000000-0005-0000-0000-000071030000}"/>
    <cellStyle name="60% - 强调文字颜色 2 3 2 2 3" xfId="1790" xr:uid="{00000000-0005-0000-0000-000072030000}"/>
    <cellStyle name="60% - 强调文字颜色 2 3 2 3" xfId="103" xr:uid="{00000000-0005-0000-0000-000073030000}"/>
    <cellStyle name="60% - 强调文字颜色 2 3 2 4" xfId="1798" xr:uid="{00000000-0005-0000-0000-000074030000}"/>
    <cellStyle name="60% - 强调文字颜色 2 3 3" xfId="2162" xr:uid="{00000000-0005-0000-0000-000075030000}"/>
    <cellStyle name="60% - 强调文字颜色 2 3 4" xfId="2163" xr:uid="{00000000-0005-0000-0000-000076030000}"/>
    <cellStyle name="60% - 强调文字颜色 2 4" xfId="2164" xr:uid="{00000000-0005-0000-0000-000077030000}"/>
    <cellStyle name="60% - 强调文字颜色 2 4 2" xfId="2165" xr:uid="{00000000-0005-0000-0000-000078030000}"/>
    <cellStyle name="60% - 强调文字颜色 2 4 2 2" xfId="2166" xr:uid="{00000000-0005-0000-0000-000079030000}"/>
    <cellStyle name="60% - 强调文字颜色 2 4 2 2 2" xfId="2169" xr:uid="{00000000-0005-0000-0000-00007A030000}"/>
    <cellStyle name="60% - 强调文字颜色 2 4 2 2 3" xfId="2172" xr:uid="{00000000-0005-0000-0000-00007B030000}"/>
    <cellStyle name="60% - 强调文字颜色 2 4 2 3" xfId="2175" xr:uid="{00000000-0005-0000-0000-00007C030000}"/>
    <cellStyle name="60% - 强调文字颜色 2 4 2 4" xfId="2176" xr:uid="{00000000-0005-0000-0000-00007D030000}"/>
    <cellStyle name="60% - 强调文字颜色 2 4 3" xfId="2178" xr:uid="{00000000-0005-0000-0000-00007E030000}"/>
    <cellStyle name="60% - 强调文字颜色 2 4 4" xfId="2179" xr:uid="{00000000-0005-0000-0000-00007F030000}"/>
    <cellStyle name="60% - 强调文字颜色 2 5" xfId="2181" xr:uid="{00000000-0005-0000-0000-000080030000}"/>
    <cellStyle name="60% - 强调文字颜色 2 5 2" xfId="2184" xr:uid="{00000000-0005-0000-0000-000081030000}"/>
    <cellStyle name="60% - 强调文字颜色 2 5 2 2" xfId="2186" xr:uid="{00000000-0005-0000-0000-000082030000}"/>
    <cellStyle name="60% - 强调文字颜色 2 5 2 2 2" xfId="2189" xr:uid="{00000000-0005-0000-0000-000083030000}"/>
    <cellStyle name="60% - 强调文字颜色 2 5 2 2 3" xfId="2191" xr:uid="{00000000-0005-0000-0000-000084030000}"/>
    <cellStyle name="60% - 强调文字颜色 2 5 2 3" xfId="2194" xr:uid="{00000000-0005-0000-0000-000085030000}"/>
    <cellStyle name="60% - 强调文字颜色 2 5 2 4" xfId="2195" xr:uid="{00000000-0005-0000-0000-000086030000}"/>
    <cellStyle name="60% - 强调文字颜色 2 5 3" xfId="2198" xr:uid="{00000000-0005-0000-0000-000087030000}"/>
    <cellStyle name="60% - 强调文字颜色 2 5 4" xfId="2200" xr:uid="{00000000-0005-0000-0000-000088030000}"/>
    <cellStyle name="60% - 强调文字颜色 2 6" xfId="2203" xr:uid="{00000000-0005-0000-0000-000089030000}"/>
    <cellStyle name="60% - 强调文字颜色 2 6 2" xfId="2208" xr:uid="{00000000-0005-0000-0000-00008A030000}"/>
    <cellStyle name="60% - 强调文字颜色 2 6 2 2" xfId="2212" xr:uid="{00000000-0005-0000-0000-00008B030000}"/>
    <cellStyle name="60% - 强调文字颜色 2 6 2 3" xfId="2215" xr:uid="{00000000-0005-0000-0000-00008C030000}"/>
    <cellStyle name="60% - 强调文字颜色 2 6 3" xfId="2219" xr:uid="{00000000-0005-0000-0000-00008D030000}"/>
    <cellStyle name="60% - 强调文字颜色 2 6 4" xfId="2221" xr:uid="{00000000-0005-0000-0000-00008E030000}"/>
    <cellStyle name="60% - 强调文字颜色 2 7" xfId="2224" xr:uid="{00000000-0005-0000-0000-00008F030000}"/>
    <cellStyle name="60% - 强调文字颜色 2 7 2" xfId="2230" xr:uid="{00000000-0005-0000-0000-000090030000}"/>
    <cellStyle name="60% - 强调文字颜色 2 7 3" xfId="2233" xr:uid="{00000000-0005-0000-0000-000091030000}"/>
    <cellStyle name="60% - 强调文字颜色 2 8" xfId="2236" xr:uid="{00000000-0005-0000-0000-000092030000}"/>
    <cellStyle name="60% - 强调文字颜色 2 8 2" xfId="2237" xr:uid="{00000000-0005-0000-0000-000093030000}"/>
    <cellStyle name="60% - 强调文字颜色 2 9" xfId="2240" xr:uid="{00000000-0005-0000-0000-000094030000}"/>
    <cellStyle name="60% - 强调文字颜色 3 10" xfId="470" xr:uid="{00000000-0005-0000-0000-000095030000}"/>
    <cellStyle name="60% - 强调文字颜色 3 10 2" xfId="2242" xr:uid="{00000000-0005-0000-0000-000096030000}"/>
    <cellStyle name="60% - 强调文字颜色 3 10 2 2" xfId="2243" xr:uid="{00000000-0005-0000-0000-000097030000}"/>
    <cellStyle name="60% - 强调文字颜色 3 11" xfId="1312" xr:uid="{00000000-0005-0000-0000-000098030000}"/>
    <cellStyle name="60% - 强调文字颜色 3 11 2" xfId="1318" xr:uid="{00000000-0005-0000-0000-000099030000}"/>
    <cellStyle name="60% - 强调文字颜色 3 2" xfId="2244" xr:uid="{00000000-0005-0000-0000-00009A030000}"/>
    <cellStyle name="60% - 强调文字颜色 3 2 2" xfId="2245" xr:uid="{00000000-0005-0000-0000-00009B030000}"/>
    <cellStyle name="60% - 强调文字颜色 3 2 2 2" xfId="2246" xr:uid="{00000000-0005-0000-0000-00009C030000}"/>
    <cellStyle name="60% - 强调文字颜色 3 2 2 2 2" xfId="2249" xr:uid="{00000000-0005-0000-0000-00009D030000}"/>
    <cellStyle name="60% - 强调文字颜色 3 2 2 2 3" xfId="2256" xr:uid="{00000000-0005-0000-0000-00009E030000}"/>
    <cellStyle name="60% - 强调文字颜色 3 2 2 3" xfId="2261" xr:uid="{00000000-0005-0000-0000-00009F030000}"/>
    <cellStyle name="60% - 强调文字颜色 3 2 2 4" xfId="2265" xr:uid="{00000000-0005-0000-0000-0000A0030000}"/>
    <cellStyle name="60% - 强调文字颜色 3 2 2 5" xfId="2267" xr:uid="{00000000-0005-0000-0000-0000A1030000}"/>
    <cellStyle name="60% - 强调文字颜色 3 2 2 6" xfId="2268" xr:uid="{00000000-0005-0000-0000-0000A2030000}"/>
    <cellStyle name="60% - 强调文字颜色 3 2 2 6 2" xfId="2270" xr:uid="{00000000-0005-0000-0000-0000A3030000}"/>
    <cellStyle name="60% - 强调文字颜色 3 2 3" xfId="2272" xr:uid="{00000000-0005-0000-0000-0000A4030000}"/>
    <cellStyle name="60% - 强调文字颜色 3 2 4" xfId="2273" xr:uid="{00000000-0005-0000-0000-0000A5030000}"/>
    <cellStyle name="60% - 强调文字颜色 3 2 5" xfId="2275" xr:uid="{00000000-0005-0000-0000-0000A6030000}"/>
    <cellStyle name="60% - 强调文字颜色 3 2 5 2" xfId="2277" xr:uid="{00000000-0005-0000-0000-0000A7030000}"/>
    <cellStyle name="60% - 强调文字颜色 3 2 5 2 2" xfId="2280" xr:uid="{00000000-0005-0000-0000-0000A8030000}"/>
    <cellStyle name="60% - 强调文字颜色 3 2 5 3" xfId="2285" xr:uid="{00000000-0005-0000-0000-0000A9030000}"/>
    <cellStyle name="60% - 强调文字颜色 3 2 6" xfId="2288" xr:uid="{00000000-0005-0000-0000-0000AA030000}"/>
    <cellStyle name="60% - 强调文字颜色 3 3" xfId="493" xr:uid="{00000000-0005-0000-0000-0000AB030000}"/>
    <cellStyle name="60% - 强调文字颜色 3 3 2" xfId="497" xr:uid="{00000000-0005-0000-0000-0000AC030000}"/>
    <cellStyle name="60% - 强调文字颜色 3 3 2 2" xfId="2290" xr:uid="{00000000-0005-0000-0000-0000AD030000}"/>
    <cellStyle name="60% - 强调文字颜色 3 3 2 2 2" xfId="2293" xr:uid="{00000000-0005-0000-0000-0000AE030000}"/>
    <cellStyle name="60% - 强调文字颜色 3 3 2 2 3" xfId="2297" xr:uid="{00000000-0005-0000-0000-0000AF030000}"/>
    <cellStyle name="60% - 强调文字颜色 3 3 2 3" xfId="1082" xr:uid="{00000000-0005-0000-0000-0000B0030000}"/>
    <cellStyle name="60% - 强调文字颜色 3 3 2 4" xfId="2300" xr:uid="{00000000-0005-0000-0000-0000B1030000}"/>
    <cellStyle name="60% - 强调文字颜色 3 3 3" xfId="502" xr:uid="{00000000-0005-0000-0000-0000B2030000}"/>
    <cellStyle name="60% - 强调文字颜色 3 3 4" xfId="2302" xr:uid="{00000000-0005-0000-0000-0000B3030000}"/>
    <cellStyle name="60% - 强调文字颜色 3 4" xfId="510" xr:uid="{00000000-0005-0000-0000-0000B4030000}"/>
    <cellStyle name="60% - 强调文字颜色 3 4 2" xfId="2304" xr:uid="{00000000-0005-0000-0000-0000B5030000}"/>
    <cellStyle name="60% - 强调文字颜色 3 4 2 2" xfId="2306" xr:uid="{00000000-0005-0000-0000-0000B6030000}"/>
    <cellStyle name="60% - 强调文字颜色 3 4 2 2 2" xfId="2309" xr:uid="{00000000-0005-0000-0000-0000B7030000}"/>
    <cellStyle name="60% - 强调文字颜色 3 4 2 2 3" xfId="2310" xr:uid="{00000000-0005-0000-0000-0000B8030000}"/>
    <cellStyle name="60% - 强调文字颜色 3 4 2 3" xfId="2313" xr:uid="{00000000-0005-0000-0000-0000B9030000}"/>
    <cellStyle name="60% - 强调文字颜色 3 4 2 4" xfId="2315" xr:uid="{00000000-0005-0000-0000-0000BA030000}"/>
    <cellStyle name="60% - 强调文字颜色 3 4 3" xfId="2317" xr:uid="{00000000-0005-0000-0000-0000BB030000}"/>
    <cellStyle name="60% - 强调文字颜色 3 4 4" xfId="2149" xr:uid="{00000000-0005-0000-0000-0000BC030000}"/>
    <cellStyle name="60% - 强调文字颜色 3 5" xfId="522" xr:uid="{00000000-0005-0000-0000-0000BD030000}"/>
    <cellStyle name="60% - 强调文字颜色 3 5 2" xfId="2320" xr:uid="{00000000-0005-0000-0000-0000BE030000}"/>
    <cellStyle name="60% - 强调文字颜色 3 5 2 2" xfId="2321" xr:uid="{00000000-0005-0000-0000-0000BF030000}"/>
    <cellStyle name="60% - 强调文字颜色 3 5 2 2 2" xfId="2324" xr:uid="{00000000-0005-0000-0000-0000C0030000}"/>
    <cellStyle name="60% - 强调文字颜色 3 5 2 2 3" xfId="16" xr:uid="{00000000-0005-0000-0000-0000C1030000}"/>
    <cellStyle name="60% - 强调文字颜色 3 5 2 3" xfId="2325" xr:uid="{00000000-0005-0000-0000-0000C2030000}"/>
    <cellStyle name="60% - 强调文字颜色 3 5 2 4" xfId="2327" xr:uid="{00000000-0005-0000-0000-0000C3030000}"/>
    <cellStyle name="60% - 强调文字颜色 3 5 3" xfId="2329" xr:uid="{00000000-0005-0000-0000-0000C4030000}"/>
    <cellStyle name="60% - 强调文字颜色 3 5 4" xfId="2331" xr:uid="{00000000-0005-0000-0000-0000C5030000}"/>
    <cellStyle name="60% - 强调文字颜色 3 6" xfId="2335" xr:uid="{00000000-0005-0000-0000-0000C6030000}"/>
    <cellStyle name="60% - 强调文字颜色 3 6 2" xfId="2338" xr:uid="{00000000-0005-0000-0000-0000C7030000}"/>
    <cellStyle name="60% - 强调文字颜色 3 6 2 2" xfId="2341" xr:uid="{00000000-0005-0000-0000-0000C8030000}"/>
    <cellStyle name="60% - 强调文字颜色 3 6 2 3" xfId="2345" xr:uid="{00000000-0005-0000-0000-0000C9030000}"/>
    <cellStyle name="60% - 强调文字颜色 3 6 3" xfId="2350" xr:uid="{00000000-0005-0000-0000-0000CA030000}"/>
    <cellStyle name="60% - 强调文字颜色 3 6 4" xfId="1201" xr:uid="{00000000-0005-0000-0000-0000CB030000}"/>
    <cellStyle name="60% - 强调文字颜色 3 7" xfId="2353" xr:uid="{00000000-0005-0000-0000-0000CC030000}"/>
    <cellStyle name="60% - 强调文字颜色 3 7 2" xfId="2358" xr:uid="{00000000-0005-0000-0000-0000CD030000}"/>
    <cellStyle name="60% - 强调文字颜色 3 7 3" xfId="2360" xr:uid="{00000000-0005-0000-0000-0000CE030000}"/>
    <cellStyle name="60% - 强调文字颜色 3 8" xfId="2363" xr:uid="{00000000-0005-0000-0000-0000CF030000}"/>
    <cellStyle name="60% - 强调文字颜色 3 8 2" xfId="2366" xr:uid="{00000000-0005-0000-0000-0000D0030000}"/>
    <cellStyle name="60% - 强调文字颜色 3 9" xfId="2371" xr:uid="{00000000-0005-0000-0000-0000D1030000}"/>
    <cellStyle name="60% - 强调文字颜色 4 10" xfId="2374" xr:uid="{00000000-0005-0000-0000-0000D2030000}"/>
    <cellStyle name="60% - 强调文字颜色 4 10 2" xfId="2376" xr:uid="{00000000-0005-0000-0000-0000D3030000}"/>
    <cellStyle name="60% - 强调文字颜色 4 10 2 2" xfId="2379" xr:uid="{00000000-0005-0000-0000-0000D4030000}"/>
    <cellStyle name="60% - 强调文字颜色 4 11" xfId="1433" xr:uid="{00000000-0005-0000-0000-0000D5030000}"/>
    <cellStyle name="60% - 强调文字颜色 4 11 2" xfId="1436" xr:uid="{00000000-0005-0000-0000-0000D6030000}"/>
    <cellStyle name="60% - 强调文字颜色 4 2" xfId="2381" xr:uid="{00000000-0005-0000-0000-0000D7030000}"/>
    <cellStyle name="60% - 强调文字颜色 4 2 2" xfId="1885" xr:uid="{00000000-0005-0000-0000-0000D8030000}"/>
    <cellStyle name="60% - 强调文字颜色 4 2 2 2" xfId="1888" xr:uid="{00000000-0005-0000-0000-0000D9030000}"/>
    <cellStyle name="60% - 强调文字颜色 4 2 2 2 2" xfId="1891" xr:uid="{00000000-0005-0000-0000-0000DA030000}"/>
    <cellStyle name="60% - 强调文字颜色 4 2 2 2 3" xfId="333" xr:uid="{00000000-0005-0000-0000-0000DB030000}"/>
    <cellStyle name="60% - 强调文字颜色 4 2 2 3" xfId="1917" xr:uid="{00000000-0005-0000-0000-0000DC030000}"/>
    <cellStyle name="60% - 强调文字颜色 4 2 2 4" xfId="1494" xr:uid="{00000000-0005-0000-0000-0000DD030000}"/>
    <cellStyle name="60% - 强调文字颜色 4 2 2 5" xfId="2383" xr:uid="{00000000-0005-0000-0000-0000DE030000}"/>
    <cellStyle name="60% - 强调文字颜色 4 2 2 6" xfId="2384" xr:uid="{00000000-0005-0000-0000-0000DF030000}"/>
    <cellStyle name="60% - 强调文字颜色 4 2 2 6 2" xfId="2386" xr:uid="{00000000-0005-0000-0000-0000E0030000}"/>
    <cellStyle name="60% - 强调文字颜色 4 2 3" xfId="1920" xr:uid="{00000000-0005-0000-0000-0000E1030000}"/>
    <cellStyle name="60% - 强调文字颜色 4 2 4" xfId="1953" xr:uid="{00000000-0005-0000-0000-0000E2030000}"/>
    <cellStyle name="60% - 强调文字颜色 4 2 5" xfId="1967" xr:uid="{00000000-0005-0000-0000-0000E3030000}"/>
    <cellStyle name="60% - 强调文字颜色 4 2 5 2" xfId="1970" xr:uid="{00000000-0005-0000-0000-0000E4030000}"/>
    <cellStyle name="60% - 强调文字颜色 4 2 5 2 2" xfId="1265" xr:uid="{00000000-0005-0000-0000-0000E5030000}"/>
    <cellStyle name="60% - 强调文字颜色 4 2 5 3" xfId="1972" xr:uid="{00000000-0005-0000-0000-0000E6030000}"/>
    <cellStyle name="60% - 强调文字颜色 4 2 6" xfId="1977" xr:uid="{00000000-0005-0000-0000-0000E7030000}"/>
    <cellStyle name="60% - 强调文字颜色 4 3" xfId="2387" xr:uid="{00000000-0005-0000-0000-0000E8030000}"/>
    <cellStyle name="60% - 强调文字颜色 4 3 2" xfId="2388" xr:uid="{00000000-0005-0000-0000-0000E9030000}"/>
    <cellStyle name="60% - 强调文字颜色 4 3 2 2" xfId="2391" xr:uid="{00000000-0005-0000-0000-0000EA030000}"/>
    <cellStyle name="60% - 强调文字颜色 4 3 2 2 2" xfId="2395" xr:uid="{00000000-0005-0000-0000-0000EB030000}"/>
    <cellStyle name="60% - 强调文字颜色 4 3 2 2 3" xfId="2400" xr:uid="{00000000-0005-0000-0000-0000EC030000}"/>
    <cellStyle name="60% - 强调文字颜色 4 3 2 3" xfId="2403" xr:uid="{00000000-0005-0000-0000-0000ED030000}"/>
    <cellStyle name="60% - 强调文字颜色 4 3 2 4" xfId="2406" xr:uid="{00000000-0005-0000-0000-0000EE030000}"/>
    <cellStyle name="60% - 强调文字颜色 4 3 3" xfId="2410" xr:uid="{00000000-0005-0000-0000-0000EF030000}"/>
    <cellStyle name="60% - 强调文字颜色 4 3 4" xfId="2413" xr:uid="{00000000-0005-0000-0000-0000F0030000}"/>
    <cellStyle name="60% - 强调文字颜色 4 4" xfId="2417" xr:uid="{00000000-0005-0000-0000-0000F1030000}"/>
    <cellStyle name="60% - 强调文字颜色 4 4 2" xfId="2419" xr:uid="{00000000-0005-0000-0000-0000F2030000}"/>
    <cellStyle name="60% - 强调文字颜色 4 4 2 2" xfId="558" xr:uid="{00000000-0005-0000-0000-0000F3030000}"/>
    <cellStyle name="60% - 强调文字颜色 4 4 2 2 2" xfId="562" xr:uid="{00000000-0005-0000-0000-0000F4030000}"/>
    <cellStyle name="60% - 强调文字颜色 4 4 2 2 3" xfId="566" xr:uid="{00000000-0005-0000-0000-0000F5030000}"/>
    <cellStyle name="60% - 强调文字颜色 4 4 2 3" xfId="574" xr:uid="{00000000-0005-0000-0000-0000F6030000}"/>
    <cellStyle name="60% - 强调文字颜色 4 4 2 4" xfId="587" xr:uid="{00000000-0005-0000-0000-0000F7030000}"/>
    <cellStyle name="60% - 强调文字颜色 4 4 3" xfId="2422" xr:uid="{00000000-0005-0000-0000-0000F8030000}"/>
    <cellStyle name="60% - 强调文字颜色 4 4 4" xfId="2424" xr:uid="{00000000-0005-0000-0000-0000F9030000}"/>
    <cellStyle name="60% - 强调文字颜色 4 5" xfId="2427" xr:uid="{00000000-0005-0000-0000-0000FA030000}"/>
    <cellStyle name="60% - 强调文字颜色 4 5 2" xfId="2428" xr:uid="{00000000-0005-0000-0000-0000FB030000}"/>
    <cellStyle name="60% - 强调文字颜色 4 5 2 2" xfId="2430" xr:uid="{00000000-0005-0000-0000-0000FC030000}"/>
    <cellStyle name="60% - 强调文字颜色 4 5 2 2 2" xfId="2138" xr:uid="{00000000-0005-0000-0000-0000FD030000}"/>
    <cellStyle name="60% - 强调文字颜色 4 5 2 2 3" xfId="2143" xr:uid="{00000000-0005-0000-0000-0000FE030000}"/>
    <cellStyle name="60% - 强调文字颜色 4 5 2 3" xfId="2432" xr:uid="{00000000-0005-0000-0000-0000FF030000}"/>
    <cellStyle name="60% - 强调文字颜色 4 5 2 4" xfId="315" xr:uid="{00000000-0005-0000-0000-000000040000}"/>
    <cellStyle name="60% - 强调文字颜色 4 5 3" xfId="2433" xr:uid="{00000000-0005-0000-0000-000001040000}"/>
    <cellStyle name="60% - 强调文字颜色 4 5 4" xfId="2435" xr:uid="{00000000-0005-0000-0000-000002040000}"/>
    <cellStyle name="60% - 强调文字颜色 4 6" xfId="2438" xr:uid="{00000000-0005-0000-0000-000003040000}"/>
    <cellStyle name="60% - 强调文字颜色 4 6 2" xfId="2440" xr:uid="{00000000-0005-0000-0000-000004040000}"/>
    <cellStyle name="60% - 强调文字颜色 4 6 2 2" xfId="2443" xr:uid="{00000000-0005-0000-0000-000005040000}"/>
    <cellStyle name="60% - 强调文字颜色 4 6 2 3" xfId="2446" xr:uid="{00000000-0005-0000-0000-000006040000}"/>
    <cellStyle name="60% - 强调文字颜色 4 6 3" xfId="375" xr:uid="{00000000-0005-0000-0000-000007040000}"/>
    <cellStyle name="60% - 强调文字颜色 4 6 4" xfId="1239" xr:uid="{00000000-0005-0000-0000-000008040000}"/>
    <cellStyle name="60% - 强调文字颜色 4 7" xfId="2455" xr:uid="{00000000-0005-0000-0000-000009040000}"/>
    <cellStyle name="60% - 强调文字颜色 4 7 2" xfId="2458" xr:uid="{00000000-0005-0000-0000-00000A040000}"/>
    <cellStyle name="60% - 强调文字颜色 4 7 3" xfId="2461" xr:uid="{00000000-0005-0000-0000-00000B040000}"/>
    <cellStyle name="60% - 强调文字颜色 4 8" xfId="2464" xr:uid="{00000000-0005-0000-0000-00000C040000}"/>
    <cellStyle name="60% - 强调文字颜色 4 8 2" xfId="2467" xr:uid="{00000000-0005-0000-0000-00000D040000}"/>
    <cellStyle name="60% - 强调文字颜色 4 9" xfId="2471" xr:uid="{00000000-0005-0000-0000-00000E040000}"/>
    <cellStyle name="60% - 强调文字颜色 5 10" xfId="424" xr:uid="{00000000-0005-0000-0000-00000F040000}"/>
    <cellStyle name="60% - 强调文字颜色 5 10 2" xfId="2472" xr:uid="{00000000-0005-0000-0000-000010040000}"/>
    <cellStyle name="60% - 强调文字颜色 5 10 2 2" xfId="2474" xr:uid="{00000000-0005-0000-0000-000011040000}"/>
    <cellStyle name="60% - 强调文字颜色 5 11" xfId="427" xr:uid="{00000000-0005-0000-0000-000012040000}"/>
    <cellStyle name="60% - 强调文字颜色 5 11 2" xfId="1578" xr:uid="{00000000-0005-0000-0000-000013040000}"/>
    <cellStyle name="60% - 强调文字颜色 5 2" xfId="2477" xr:uid="{00000000-0005-0000-0000-000014040000}"/>
    <cellStyle name="60% - 强调文字颜色 5 2 2" xfId="2479" xr:uid="{00000000-0005-0000-0000-000015040000}"/>
    <cellStyle name="60% - 强调文字颜色 5 2 2 2" xfId="2480" xr:uid="{00000000-0005-0000-0000-000016040000}"/>
    <cellStyle name="60% - 强调文字颜色 5 2 2 2 2" xfId="2483" xr:uid="{00000000-0005-0000-0000-000017040000}"/>
    <cellStyle name="60% - 强调文字颜色 5 2 2 2 3" xfId="2490" xr:uid="{00000000-0005-0000-0000-000018040000}"/>
    <cellStyle name="60% - 强调文字颜色 5 2 2 3" xfId="2493" xr:uid="{00000000-0005-0000-0000-000019040000}"/>
    <cellStyle name="60% - 强调文字颜色 5 2 2 4" xfId="2497" xr:uid="{00000000-0005-0000-0000-00001A040000}"/>
    <cellStyle name="60% - 强调文字颜色 5 2 2 5" xfId="2499" xr:uid="{00000000-0005-0000-0000-00001B040000}"/>
    <cellStyle name="60% - 强调文字颜色 5 2 2 6" xfId="2503" xr:uid="{00000000-0005-0000-0000-00001C040000}"/>
    <cellStyle name="60% - 强调文字颜色 5 2 2 6 2" xfId="2505" xr:uid="{00000000-0005-0000-0000-00001D040000}"/>
    <cellStyle name="60% - 强调文字颜色 5 2 3" xfId="2506" xr:uid="{00000000-0005-0000-0000-00001E040000}"/>
    <cellStyle name="60% - 强调文字颜色 5 2 4" xfId="2507" xr:uid="{00000000-0005-0000-0000-00001F040000}"/>
    <cellStyle name="60% - 强调文字颜色 5 2 5" xfId="2509" xr:uid="{00000000-0005-0000-0000-000020040000}"/>
    <cellStyle name="60% - 强调文字颜色 5 2 5 2" xfId="2510" xr:uid="{00000000-0005-0000-0000-000021040000}"/>
    <cellStyle name="60% - 强调文字颜色 5 2 5 2 2" xfId="2512" xr:uid="{00000000-0005-0000-0000-000022040000}"/>
    <cellStyle name="60% - 强调文字颜色 5 2 5 3" xfId="2513" xr:uid="{00000000-0005-0000-0000-000023040000}"/>
    <cellStyle name="60% - 强调文字颜色 5 2 6" xfId="2515" xr:uid="{00000000-0005-0000-0000-000024040000}"/>
    <cellStyle name="60% - 强调文字颜色 5 3" xfId="2518" xr:uid="{00000000-0005-0000-0000-000025040000}"/>
    <cellStyle name="60% - 强调文字颜色 5 3 2" xfId="2519" xr:uid="{00000000-0005-0000-0000-000026040000}"/>
    <cellStyle name="60% - 强调文字颜色 5 3 2 2" xfId="2520" xr:uid="{00000000-0005-0000-0000-000027040000}"/>
    <cellStyle name="60% - 强调文字颜色 5 3 2 2 2" xfId="2522" xr:uid="{00000000-0005-0000-0000-000028040000}"/>
    <cellStyle name="60% - 强调文字颜色 5 3 2 2 3" xfId="2529" xr:uid="{00000000-0005-0000-0000-000029040000}"/>
    <cellStyle name="60% - 强调文字颜色 5 3 2 3" xfId="2534" xr:uid="{00000000-0005-0000-0000-00002A040000}"/>
    <cellStyle name="60% - 强调文字颜色 5 3 2 4" xfId="2537" xr:uid="{00000000-0005-0000-0000-00002B040000}"/>
    <cellStyle name="60% - 强调文字颜色 5 3 3" xfId="2539" xr:uid="{00000000-0005-0000-0000-00002C040000}"/>
    <cellStyle name="60% - 强调文字颜色 5 3 4" xfId="2540" xr:uid="{00000000-0005-0000-0000-00002D040000}"/>
    <cellStyle name="60% - 强调文字颜色 5 4" xfId="2542" xr:uid="{00000000-0005-0000-0000-00002E040000}"/>
    <cellStyle name="60% - 强调文字颜色 5 4 2" xfId="2544" xr:uid="{00000000-0005-0000-0000-00002F040000}"/>
    <cellStyle name="60% - 强调文字颜色 5 4 2 2" xfId="2546" xr:uid="{00000000-0005-0000-0000-000030040000}"/>
    <cellStyle name="60% - 强调文字颜色 5 4 2 2 2" xfId="2547" xr:uid="{00000000-0005-0000-0000-000031040000}"/>
    <cellStyle name="60% - 强调文字颜色 5 4 2 2 3" xfId="2550" xr:uid="{00000000-0005-0000-0000-000032040000}"/>
    <cellStyle name="60% - 强调文字颜色 5 4 2 3" xfId="2552" xr:uid="{00000000-0005-0000-0000-000033040000}"/>
    <cellStyle name="60% - 强调文字颜色 5 4 2 4" xfId="64" xr:uid="{00000000-0005-0000-0000-000034040000}"/>
    <cellStyle name="60% - 强调文字颜色 5 4 3" xfId="2553" xr:uid="{00000000-0005-0000-0000-000035040000}"/>
    <cellStyle name="60% - 强调文字颜色 5 4 4" xfId="2555" xr:uid="{00000000-0005-0000-0000-000036040000}"/>
    <cellStyle name="60% - 强调文字颜色 5 5" xfId="2557" xr:uid="{00000000-0005-0000-0000-000037040000}"/>
    <cellStyle name="60% - 强调文字颜色 5 5 2" xfId="2561" xr:uid="{00000000-0005-0000-0000-000038040000}"/>
    <cellStyle name="60% - 强调文字颜色 5 5 2 2" xfId="2563" xr:uid="{00000000-0005-0000-0000-000039040000}"/>
    <cellStyle name="60% - 强调文字颜色 5 5 2 2 2" xfId="2565" xr:uid="{00000000-0005-0000-0000-00003A040000}"/>
    <cellStyle name="60% - 强调文字颜色 5 5 2 2 3" xfId="2566" xr:uid="{00000000-0005-0000-0000-00003B040000}"/>
    <cellStyle name="60% - 强调文字颜色 5 5 2 3" xfId="2567" xr:uid="{00000000-0005-0000-0000-00003C040000}"/>
    <cellStyle name="60% - 强调文字颜色 5 5 2 4" xfId="2572" xr:uid="{00000000-0005-0000-0000-00003D040000}"/>
    <cellStyle name="60% - 强调文字颜色 5 5 3" xfId="2576" xr:uid="{00000000-0005-0000-0000-00003E040000}"/>
    <cellStyle name="60% - 强调文字颜色 5 5 4" xfId="2578" xr:uid="{00000000-0005-0000-0000-00003F040000}"/>
    <cellStyle name="60% - 强调文字颜色 5 6" xfId="2580" xr:uid="{00000000-0005-0000-0000-000040040000}"/>
    <cellStyle name="60% - 强调文字颜色 5 6 2" xfId="2585" xr:uid="{00000000-0005-0000-0000-000041040000}"/>
    <cellStyle name="60% - 强调文字颜色 5 6 2 2" xfId="2588" xr:uid="{00000000-0005-0000-0000-000042040000}"/>
    <cellStyle name="60% - 强调文字颜色 5 6 2 3" xfId="2589" xr:uid="{00000000-0005-0000-0000-000043040000}"/>
    <cellStyle name="60% - 强调文字颜色 5 6 3" xfId="2593" xr:uid="{00000000-0005-0000-0000-000044040000}"/>
    <cellStyle name="60% - 强调文字颜色 5 6 4" xfId="1249" xr:uid="{00000000-0005-0000-0000-000045040000}"/>
    <cellStyle name="60% - 强调文字颜色 5 7" xfId="2595" xr:uid="{00000000-0005-0000-0000-000046040000}"/>
    <cellStyle name="60% - 强调文字颜色 5 7 2" xfId="2599" xr:uid="{00000000-0005-0000-0000-000047040000}"/>
    <cellStyle name="60% - 强调文字颜色 5 7 3" xfId="2601" xr:uid="{00000000-0005-0000-0000-000048040000}"/>
    <cellStyle name="60% - 强调文字颜色 5 8" xfId="2604" xr:uid="{00000000-0005-0000-0000-000049040000}"/>
    <cellStyle name="60% - 强调文字颜色 5 8 2" xfId="2606" xr:uid="{00000000-0005-0000-0000-00004A040000}"/>
    <cellStyle name="60% - 强调文字颜色 5 9" xfId="2609" xr:uid="{00000000-0005-0000-0000-00004B040000}"/>
    <cellStyle name="60% - 强调文字颜色 6 10" xfId="569" xr:uid="{00000000-0005-0000-0000-00004C040000}"/>
    <cellStyle name="60% - 强调文字颜色 6 10 2" xfId="2612" xr:uid="{00000000-0005-0000-0000-00004D040000}"/>
    <cellStyle name="60% - 强调文字颜色 6 10 2 2" xfId="2618" xr:uid="{00000000-0005-0000-0000-00004E040000}"/>
    <cellStyle name="60% - 强调文字颜色 6 11" xfId="1685" xr:uid="{00000000-0005-0000-0000-00004F040000}"/>
    <cellStyle name="60% - 强调文字颜色 6 11 2" xfId="1689" xr:uid="{00000000-0005-0000-0000-000050040000}"/>
    <cellStyle name="60% - 强调文字颜色 6 2" xfId="2623" xr:uid="{00000000-0005-0000-0000-000051040000}"/>
    <cellStyle name="60% - 强调文字颜色 6 2 2" xfId="2624" xr:uid="{00000000-0005-0000-0000-000052040000}"/>
    <cellStyle name="60% - 强调文字颜色 6 2 2 2" xfId="2625" xr:uid="{00000000-0005-0000-0000-000053040000}"/>
    <cellStyle name="60% - 强调文字颜色 6 2 2 2 2" xfId="2629" xr:uid="{00000000-0005-0000-0000-000054040000}"/>
    <cellStyle name="60% - 强调文字颜色 6 2 2 2 3" xfId="2634" xr:uid="{00000000-0005-0000-0000-000055040000}"/>
    <cellStyle name="60% - 强调文字颜色 6 2 2 3" xfId="2637" xr:uid="{00000000-0005-0000-0000-000056040000}"/>
    <cellStyle name="60% - 强调文字颜色 6 2 2 4" xfId="2641" xr:uid="{00000000-0005-0000-0000-000057040000}"/>
    <cellStyle name="60% - 强调文字颜色 6 2 2 5" xfId="2645" xr:uid="{00000000-0005-0000-0000-000058040000}"/>
    <cellStyle name="60% - 强调文字颜色 6 2 2 6" xfId="2648" xr:uid="{00000000-0005-0000-0000-000059040000}"/>
    <cellStyle name="60% - 强调文字颜色 6 2 2 6 2" xfId="2650" xr:uid="{00000000-0005-0000-0000-00005A040000}"/>
    <cellStyle name="60% - 强调文字颜色 6 2 3" xfId="2652" xr:uid="{00000000-0005-0000-0000-00005B040000}"/>
    <cellStyle name="60% - 强调文字颜色 6 2 4" xfId="2655" xr:uid="{00000000-0005-0000-0000-00005C040000}"/>
    <cellStyle name="60% - 强调文字颜色 6 2 5" xfId="2657" xr:uid="{00000000-0005-0000-0000-00005D040000}"/>
    <cellStyle name="60% - 强调文字颜色 6 2 5 2" xfId="2659" xr:uid="{00000000-0005-0000-0000-00005E040000}"/>
    <cellStyle name="60% - 强调文字颜色 6 2 5 2 2" xfId="2660" xr:uid="{00000000-0005-0000-0000-00005F040000}"/>
    <cellStyle name="60% - 强调文字颜色 6 2 5 3" xfId="2662" xr:uid="{00000000-0005-0000-0000-000060040000}"/>
    <cellStyle name="60% - 强调文字颜色 6 2 6" xfId="2665" xr:uid="{00000000-0005-0000-0000-000061040000}"/>
    <cellStyle name="60% - 强调文字颜色 6 3" xfId="2666" xr:uid="{00000000-0005-0000-0000-000062040000}"/>
    <cellStyle name="60% - 强调文字颜色 6 3 2" xfId="2667" xr:uid="{00000000-0005-0000-0000-000063040000}"/>
    <cellStyle name="60% - 强调文字颜色 6 3 2 2" xfId="2669" xr:uid="{00000000-0005-0000-0000-000064040000}"/>
    <cellStyle name="60% - 强调文字颜色 6 3 2 2 2" xfId="505" xr:uid="{00000000-0005-0000-0000-000065040000}"/>
    <cellStyle name="60% - 强调文字颜色 6 3 2 2 3" xfId="515" xr:uid="{00000000-0005-0000-0000-000066040000}"/>
    <cellStyle name="60% - 强调文字颜色 6 3 2 3" xfId="2671" xr:uid="{00000000-0005-0000-0000-000067040000}"/>
    <cellStyle name="60% - 强调文字颜色 6 3 2 4" xfId="2675" xr:uid="{00000000-0005-0000-0000-000068040000}"/>
    <cellStyle name="60% - 强调文字颜色 6 3 3" xfId="2678" xr:uid="{00000000-0005-0000-0000-000069040000}"/>
    <cellStyle name="60% - 强调文字颜色 6 3 4" xfId="2680" xr:uid="{00000000-0005-0000-0000-00006A040000}"/>
    <cellStyle name="60% - 强调文字颜色 6 4" xfId="2681" xr:uid="{00000000-0005-0000-0000-00006B040000}"/>
    <cellStyle name="60% - 强调文字颜色 6 4 2" xfId="1596" xr:uid="{00000000-0005-0000-0000-00006C040000}"/>
    <cellStyle name="60% - 强调文字颜色 6 4 2 2" xfId="1599" xr:uid="{00000000-0005-0000-0000-00006D040000}"/>
    <cellStyle name="60% - 强调文字颜色 6 4 2 2 2" xfId="2683" xr:uid="{00000000-0005-0000-0000-00006E040000}"/>
    <cellStyle name="60% - 强调文字颜色 6 4 2 2 3" xfId="2688" xr:uid="{00000000-0005-0000-0000-00006F040000}"/>
    <cellStyle name="60% - 强调文字颜色 6 4 2 3" xfId="2694" xr:uid="{00000000-0005-0000-0000-000070040000}"/>
    <cellStyle name="60% - 强调文字颜色 6 4 2 4" xfId="614" xr:uid="{00000000-0005-0000-0000-000071040000}"/>
    <cellStyle name="60% - 强调文字颜色 6 4 3" xfId="2697" xr:uid="{00000000-0005-0000-0000-000072040000}"/>
    <cellStyle name="60% - 强调文字颜色 6 4 4" xfId="2698" xr:uid="{00000000-0005-0000-0000-000073040000}"/>
    <cellStyle name="60% - 强调文字颜色 6 5" xfId="2699" xr:uid="{00000000-0005-0000-0000-000074040000}"/>
    <cellStyle name="60% - 强调文字颜色 6 5 2" xfId="161" xr:uid="{00000000-0005-0000-0000-000075040000}"/>
    <cellStyle name="60% - 强调文字颜色 6 5 2 2" xfId="2704" xr:uid="{00000000-0005-0000-0000-000076040000}"/>
    <cellStyle name="60% - 强调文字颜色 6 5 2 2 2" xfId="2705" xr:uid="{00000000-0005-0000-0000-000077040000}"/>
    <cellStyle name="60% - 强调文字颜色 6 5 2 2 3" xfId="2706" xr:uid="{00000000-0005-0000-0000-000078040000}"/>
    <cellStyle name="60% - 强调文字颜色 6 5 2 3" xfId="2707" xr:uid="{00000000-0005-0000-0000-000079040000}"/>
    <cellStyle name="60% - 强调文字颜色 6 5 2 4" xfId="2709" xr:uid="{00000000-0005-0000-0000-00007A040000}"/>
    <cellStyle name="60% - 强调文字颜色 6 5 3" xfId="167" xr:uid="{00000000-0005-0000-0000-00007B040000}"/>
    <cellStyle name="60% - 强调文字颜色 6 5 4" xfId="2710" xr:uid="{00000000-0005-0000-0000-00007C040000}"/>
    <cellStyle name="60% - 强调文字颜色 6 6" xfId="2713" xr:uid="{00000000-0005-0000-0000-00007D040000}"/>
    <cellStyle name="60% - 强调文字颜色 6 6 2" xfId="2720" xr:uid="{00000000-0005-0000-0000-00007E040000}"/>
    <cellStyle name="60% - 强调文字颜色 6 6 2 2" xfId="2727" xr:uid="{00000000-0005-0000-0000-00007F040000}"/>
    <cellStyle name="60% - 强调文字颜色 6 6 2 3" xfId="2729" xr:uid="{00000000-0005-0000-0000-000080040000}"/>
    <cellStyle name="60% - 强调文字颜色 6 6 3" xfId="2730" xr:uid="{00000000-0005-0000-0000-000081040000}"/>
    <cellStyle name="60% - 强调文字颜色 6 6 4" xfId="1277" xr:uid="{00000000-0005-0000-0000-000082040000}"/>
    <cellStyle name="60% - 强调文字颜色 6 7" xfId="2734" xr:uid="{00000000-0005-0000-0000-000083040000}"/>
    <cellStyle name="60% - 强调文字颜色 6 7 2" xfId="2741" xr:uid="{00000000-0005-0000-0000-000084040000}"/>
    <cellStyle name="60% - 强调文字颜色 6 7 3" xfId="2745" xr:uid="{00000000-0005-0000-0000-000085040000}"/>
    <cellStyle name="60% - 强调文字颜色 6 8" xfId="2748" xr:uid="{00000000-0005-0000-0000-000086040000}"/>
    <cellStyle name="60% - 强调文字颜色 6 8 2" xfId="2754" xr:uid="{00000000-0005-0000-0000-000087040000}"/>
    <cellStyle name="60% - 强调文字颜色 6 9" xfId="2756" xr:uid="{00000000-0005-0000-0000-000088040000}"/>
    <cellStyle name="Normal" xfId="883" xr:uid="{00000000-0005-0000-0000-000089040000}"/>
    <cellStyle name="Normal 2" xfId="2757" xr:uid="{00000000-0005-0000-0000-00008A040000}"/>
    <cellStyle name="Normal 3" xfId="2760" xr:uid="{00000000-0005-0000-0000-00008B040000}"/>
    <cellStyle name="百分比" xfId="42" builtinId="5"/>
    <cellStyle name="百分比 10" xfId="2573" xr:uid="{00000000-0005-0000-0000-00008D040000}"/>
    <cellStyle name="百分比 10 2" xfId="2762" xr:uid="{00000000-0005-0000-0000-00008E040000}"/>
    <cellStyle name="百分比 10 2 2" xfId="2763" xr:uid="{00000000-0005-0000-0000-00008F040000}"/>
    <cellStyle name="百分比 10 2 2 2" xfId="2765" xr:uid="{00000000-0005-0000-0000-000090040000}"/>
    <cellStyle name="百分比 10 2 3" xfId="2767" xr:uid="{00000000-0005-0000-0000-000091040000}"/>
    <cellStyle name="百分比 10 3" xfId="2770" xr:uid="{00000000-0005-0000-0000-000092040000}"/>
    <cellStyle name="百分比 10 4" xfId="220" xr:uid="{00000000-0005-0000-0000-000093040000}"/>
    <cellStyle name="百分比 10 5" xfId="2772" xr:uid="{00000000-0005-0000-0000-000094040000}"/>
    <cellStyle name="百分比 11" xfId="2774" xr:uid="{00000000-0005-0000-0000-000095040000}"/>
    <cellStyle name="百分比 11 2" xfId="2776" xr:uid="{00000000-0005-0000-0000-000096040000}"/>
    <cellStyle name="百分比 11 3" xfId="2780" xr:uid="{00000000-0005-0000-0000-000097040000}"/>
    <cellStyle name="百分比 11 4" xfId="2784" xr:uid="{00000000-0005-0000-0000-000098040000}"/>
    <cellStyle name="百分比 12" xfId="2787" xr:uid="{00000000-0005-0000-0000-000099040000}"/>
    <cellStyle name="百分比 12 2" xfId="2789" xr:uid="{00000000-0005-0000-0000-00009A040000}"/>
    <cellStyle name="百分比 13" xfId="2793" xr:uid="{00000000-0005-0000-0000-00009B040000}"/>
    <cellStyle name="百分比 13 2" xfId="2794" xr:uid="{00000000-0005-0000-0000-00009C040000}"/>
    <cellStyle name="百分比 13 3" xfId="2798" xr:uid="{00000000-0005-0000-0000-00009D040000}"/>
    <cellStyle name="百分比 13 4" xfId="2800" xr:uid="{00000000-0005-0000-0000-00009E040000}"/>
    <cellStyle name="百分比 14" xfId="2802" xr:uid="{00000000-0005-0000-0000-00009F040000}"/>
    <cellStyle name="百分比 14 2" xfId="2804" xr:uid="{00000000-0005-0000-0000-0000A0040000}"/>
    <cellStyle name="百分比 14 3" xfId="2806" xr:uid="{00000000-0005-0000-0000-0000A1040000}"/>
    <cellStyle name="百分比 15" xfId="2808" xr:uid="{00000000-0005-0000-0000-0000A2040000}"/>
    <cellStyle name="百分比 16" xfId="1898" xr:uid="{00000000-0005-0000-0000-0000A3040000}"/>
    <cellStyle name="百分比 16 2" xfId="2813" xr:uid="{00000000-0005-0000-0000-0000A4040000}"/>
    <cellStyle name="百分比 16 2 2" xfId="2817" xr:uid="{00000000-0005-0000-0000-0000A5040000}"/>
    <cellStyle name="百分比 16 3" xfId="2819" xr:uid="{00000000-0005-0000-0000-0000A6040000}"/>
    <cellStyle name="百分比 17" xfId="1907" xr:uid="{00000000-0005-0000-0000-0000A7040000}"/>
    <cellStyle name="百分比 17 2" xfId="2821" xr:uid="{00000000-0005-0000-0000-0000A8040000}"/>
    <cellStyle name="百分比 17 3" xfId="2822" xr:uid="{00000000-0005-0000-0000-0000A9040000}"/>
    <cellStyle name="百分比 17 3 2" xfId="2823" xr:uid="{00000000-0005-0000-0000-0000AA040000}"/>
    <cellStyle name="百分比 17 3 3" xfId="2825" xr:uid="{00000000-0005-0000-0000-0000AB040000}"/>
    <cellStyle name="百分比 18" xfId="2827" xr:uid="{00000000-0005-0000-0000-0000AC040000}"/>
    <cellStyle name="百分比 18 2" xfId="2829" xr:uid="{00000000-0005-0000-0000-0000AD040000}"/>
    <cellStyle name="百分比 18 3" xfId="2831" xr:uid="{00000000-0005-0000-0000-0000AE040000}"/>
    <cellStyle name="百分比 19" xfId="2832" xr:uid="{00000000-0005-0000-0000-0000AF040000}"/>
    <cellStyle name="百分比 2" xfId="2834" xr:uid="{00000000-0005-0000-0000-0000B0040000}"/>
    <cellStyle name="百分比 2 2" xfId="2835" xr:uid="{00000000-0005-0000-0000-0000B1040000}"/>
    <cellStyle name="百分比 2 2 2" xfId="2836" xr:uid="{00000000-0005-0000-0000-0000B2040000}"/>
    <cellStyle name="百分比 2 2 3" xfId="2837" xr:uid="{00000000-0005-0000-0000-0000B3040000}"/>
    <cellStyle name="百分比 2 2 4" xfId="2838" xr:uid="{00000000-0005-0000-0000-0000B4040000}"/>
    <cellStyle name="百分比 2 2 5" xfId="2839" xr:uid="{00000000-0005-0000-0000-0000B5040000}"/>
    <cellStyle name="百分比 2 2 6" xfId="2840" xr:uid="{00000000-0005-0000-0000-0000B6040000}"/>
    <cellStyle name="百分比 2 3" xfId="2841" xr:uid="{00000000-0005-0000-0000-0000B7040000}"/>
    <cellStyle name="百分比 2 3 2" xfId="2842" xr:uid="{00000000-0005-0000-0000-0000B8040000}"/>
    <cellStyle name="百分比 2 4" xfId="2844" xr:uid="{00000000-0005-0000-0000-0000B9040000}"/>
    <cellStyle name="百分比 2 4 2" xfId="2845" xr:uid="{00000000-0005-0000-0000-0000BA040000}"/>
    <cellStyle name="百分比 2 5" xfId="2846" xr:uid="{00000000-0005-0000-0000-0000BB040000}"/>
    <cellStyle name="百分比 2 6" xfId="2393" xr:uid="{00000000-0005-0000-0000-0000BC040000}"/>
    <cellStyle name="百分比 20" xfId="2809" xr:uid="{00000000-0005-0000-0000-0000BD040000}"/>
    <cellStyle name="百分比 20 2" xfId="2847" xr:uid="{00000000-0005-0000-0000-0000BE040000}"/>
    <cellStyle name="百分比 21" xfId="1899" xr:uid="{00000000-0005-0000-0000-0000BF040000}"/>
    <cellStyle name="百分比 22" xfId="1908" xr:uid="{00000000-0005-0000-0000-0000C0040000}"/>
    <cellStyle name="百分比 23" xfId="2828" xr:uid="{00000000-0005-0000-0000-0000C1040000}"/>
    <cellStyle name="百分比 24" xfId="2833" xr:uid="{00000000-0005-0000-0000-0000C2040000}"/>
    <cellStyle name="百分比 25" xfId="2851" xr:uid="{00000000-0005-0000-0000-0000C3040000}"/>
    <cellStyle name="百分比 26" xfId="2853" xr:uid="{00000000-0005-0000-0000-0000C4040000}"/>
    <cellStyle name="百分比 27" xfId="2854" xr:uid="{00000000-0005-0000-0000-0000C5040000}"/>
    <cellStyle name="百分比 27 2" xfId="2856" xr:uid="{00000000-0005-0000-0000-0000C6040000}"/>
    <cellStyle name="百分比 28" xfId="2859" xr:uid="{00000000-0005-0000-0000-0000C7040000}"/>
    <cellStyle name="百分比 29" xfId="2861" xr:uid="{00000000-0005-0000-0000-0000C8040000}"/>
    <cellStyle name="百分比 3" xfId="2862" xr:uid="{00000000-0005-0000-0000-0000C9040000}"/>
    <cellStyle name="百分比 3 2" xfId="2863" xr:uid="{00000000-0005-0000-0000-0000CA040000}"/>
    <cellStyle name="百分比 3 2 2" xfId="2682" xr:uid="{00000000-0005-0000-0000-0000CB040000}"/>
    <cellStyle name="百分比 3 2 3" xfId="2700" xr:uid="{00000000-0005-0000-0000-0000CC040000}"/>
    <cellStyle name="百分比 3 2 4" xfId="2714" xr:uid="{00000000-0005-0000-0000-0000CD040000}"/>
    <cellStyle name="百分比 3 2 5" xfId="2735" xr:uid="{00000000-0005-0000-0000-0000CE040000}"/>
    <cellStyle name="百分比 3 2 6" xfId="2749" xr:uid="{00000000-0005-0000-0000-0000CF040000}"/>
    <cellStyle name="百分比 3 3" xfId="2865" xr:uid="{00000000-0005-0000-0000-0000D0040000}"/>
    <cellStyle name="百分比 3 4" xfId="2868" xr:uid="{00000000-0005-0000-0000-0000D1040000}"/>
    <cellStyle name="百分比 3 5" xfId="2872" xr:uid="{00000000-0005-0000-0000-0000D2040000}"/>
    <cellStyle name="百分比 3 6" xfId="2875" xr:uid="{00000000-0005-0000-0000-0000D3040000}"/>
    <cellStyle name="百分比 30" xfId="2852" xr:uid="{00000000-0005-0000-0000-0000D4040000}"/>
    <cellStyle name="百分比 32" xfId="2855" xr:uid="{00000000-0005-0000-0000-0000D5040000}"/>
    <cellStyle name="百分比 4" xfId="2878" xr:uid="{00000000-0005-0000-0000-0000D6040000}"/>
    <cellStyle name="百分比 4 2" xfId="2880" xr:uid="{00000000-0005-0000-0000-0000D7040000}"/>
    <cellStyle name="百分比 4 2 2" xfId="2881" xr:uid="{00000000-0005-0000-0000-0000D8040000}"/>
    <cellStyle name="百分比 4 2 3" xfId="2882" xr:uid="{00000000-0005-0000-0000-0000D9040000}"/>
    <cellStyle name="百分比 4 2 4" xfId="782" xr:uid="{00000000-0005-0000-0000-0000DA040000}"/>
    <cellStyle name="百分比 4 2 5" xfId="788" xr:uid="{00000000-0005-0000-0000-0000DB040000}"/>
    <cellStyle name="百分比 4 3" xfId="2883" xr:uid="{00000000-0005-0000-0000-0000DC040000}"/>
    <cellStyle name="百分比 4 4" xfId="2619" xr:uid="{00000000-0005-0000-0000-0000DD040000}"/>
    <cellStyle name="百分比 4 5" xfId="2884" xr:uid="{00000000-0005-0000-0000-0000DE040000}"/>
    <cellStyle name="百分比 4 6" xfId="2887" xr:uid="{00000000-0005-0000-0000-0000DF040000}"/>
    <cellStyle name="百分比 5" xfId="1437" xr:uid="{00000000-0005-0000-0000-0000E0040000}"/>
    <cellStyle name="百分比 5 2" xfId="1439" xr:uid="{00000000-0005-0000-0000-0000E1040000}"/>
    <cellStyle name="百分比 5 2 2" xfId="2889" xr:uid="{00000000-0005-0000-0000-0000E2040000}"/>
    <cellStyle name="百分比 5 2 2 2" xfId="1835" xr:uid="{00000000-0005-0000-0000-0000E3040000}"/>
    <cellStyle name="百分比 5 2 2 3" xfId="2891" xr:uid="{00000000-0005-0000-0000-0000E4040000}"/>
    <cellStyle name="百分比 5 2 2 4" xfId="2893" xr:uid="{00000000-0005-0000-0000-0000E5040000}"/>
    <cellStyle name="百分比 5 2 3" xfId="2894" xr:uid="{00000000-0005-0000-0000-0000E6040000}"/>
    <cellStyle name="百分比 5 2 4" xfId="540" xr:uid="{00000000-0005-0000-0000-0000E7040000}"/>
    <cellStyle name="百分比 5 2 5" xfId="549" xr:uid="{00000000-0005-0000-0000-0000E8040000}"/>
    <cellStyle name="百分比 5 2 6" xfId="282" xr:uid="{00000000-0005-0000-0000-0000E9040000}"/>
    <cellStyle name="百分比 5 2 7" xfId="2895" xr:uid="{00000000-0005-0000-0000-0000EA040000}"/>
    <cellStyle name="百分比 5 3" xfId="2896" xr:uid="{00000000-0005-0000-0000-0000EB040000}"/>
    <cellStyle name="百分比 5 3 2" xfId="2898" xr:uid="{00000000-0005-0000-0000-0000EC040000}"/>
    <cellStyle name="百分比 5 4" xfId="2900" xr:uid="{00000000-0005-0000-0000-0000ED040000}"/>
    <cellStyle name="百分比 5 5" xfId="2902" xr:uid="{00000000-0005-0000-0000-0000EE040000}"/>
    <cellStyle name="百分比 6" xfId="2906" xr:uid="{00000000-0005-0000-0000-0000EF040000}"/>
    <cellStyle name="百分比 6 2" xfId="2907" xr:uid="{00000000-0005-0000-0000-0000F0040000}"/>
    <cellStyle name="百分比 6 2 2" xfId="2908" xr:uid="{00000000-0005-0000-0000-0000F1040000}"/>
    <cellStyle name="百分比 6 2 3" xfId="2909" xr:uid="{00000000-0005-0000-0000-0000F2040000}"/>
    <cellStyle name="百分比 6 2 4" xfId="637" xr:uid="{00000000-0005-0000-0000-0000F3040000}"/>
    <cellStyle name="百分比 6 2 5" xfId="766" xr:uid="{00000000-0005-0000-0000-0000F4040000}"/>
    <cellStyle name="百分比 6 2 6" xfId="854" xr:uid="{00000000-0005-0000-0000-0000F5040000}"/>
    <cellStyle name="百分比 6 3" xfId="2911" xr:uid="{00000000-0005-0000-0000-0000F6040000}"/>
    <cellStyle name="百分比 6 3 2" xfId="2913" xr:uid="{00000000-0005-0000-0000-0000F7040000}"/>
    <cellStyle name="百分比 6 4" xfId="2914" xr:uid="{00000000-0005-0000-0000-0000F8040000}"/>
    <cellStyle name="百分比 6 5" xfId="2915" xr:uid="{00000000-0005-0000-0000-0000F9040000}"/>
    <cellStyle name="百分比 6 6" xfId="2920" xr:uid="{00000000-0005-0000-0000-0000FA040000}"/>
    <cellStyle name="百分比 6 7" xfId="2924" xr:uid="{00000000-0005-0000-0000-0000FB040000}"/>
    <cellStyle name="百分比 7" xfId="2926" xr:uid="{00000000-0005-0000-0000-0000FC040000}"/>
    <cellStyle name="百分比 7 2" xfId="2927" xr:uid="{00000000-0005-0000-0000-0000FD040000}"/>
    <cellStyle name="百分比 7 2 2" xfId="2929" xr:uid="{00000000-0005-0000-0000-0000FE040000}"/>
    <cellStyle name="百分比 7 2 3" xfId="2931" xr:uid="{00000000-0005-0000-0000-0000FF040000}"/>
    <cellStyle name="百分比 7 2 4" xfId="322" xr:uid="{00000000-0005-0000-0000-000000050000}"/>
    <cellStyle name="百分比 7 2 5" xfId="874" xr:uid="{00000000-0005-0000-0000-000001050000}"/>
    <cellStyle name="百分比 7 3" xfId="2932" xr:uid="{00000000-0005-0000-0000-000002050000}"/>
    <cellStyle name="百分比 7 3 2" xfId="2934" xr:uid="{00000000-0005-0000-0000-000003050000}"/>
    <cellStyle name="百分比 8" xfId="2935" xr:uid="{00000000-0005-0000-0000-000004050000}"/>
    <cellStyle name="百分比 8 2" xfId="2937" xr:uid="{00000000-0005-0000-0000-000005050000}"/>
    <cellStyle name="百分比 8 2 2" xfId="2938" xr:uid="{00000000-0005-0000-0000-000006050000}"/>
    <cellStyle name="百分比 8 2 3" xfId="2939" xr:uid="{00000000-0005-0000-0000-000007050000}"/>
    <cellStyle name="百分比 8 3" xfId="2940" xr:uid="{00000000-0005-0000-0000-000008050000}"/>
    <cellStyle name="百分比 8 3 2" xfId="2943" xr:uid="{00000000-0005-0000-0000-000009050000}"/>
    <cellStyle name="百分比 8 3 3" xfId="2945" xr:uid="{00000000-0005-0000-0000-00000A050000}"/>
    <cellStyle name="百分比 8 3 4" xfId="2034" xr:uid="{00000000-0005-0000-0000-00000B050000}"/>
    <cellStyle name="百分比 8 3 5" xfId="2038" xr:uid="{00000000-0005-0000-0000-00000C050000}"/>
    <cellStyle name="百分比 8 4" xfId="143" xr:uid="{00000000-0005-0000-0000-00000D050000}"/>
    <cellStyle name="百分比 8 4 2" xfId="1194" xr:uid="{00000000-0005-0000-0000-00000E050000}"/>
    <cellStyle name="百分比 8 5" xfId="153" xr:uid="{00000000-0005-0000-0000-00000F050000}"/>
    <cellStyle name="百分比 8 6" xfId="25" xr:uid="{00000000-0005-0000-0000-000010050000}"/>
    <cellStyle name="百分比 9" xfId="2946" xr:uid="{00000000-0005-0000-0000-000011050000}"/>
    <cellStyle name="百分比 9 2" xfId="2947" xr:uid="{00000000-0005-0000-0000-000012050000}"/>
    <cellStyle name="百分比 9 2 2" xfId="2948" xr:uid="{00000000-0005-0000-0000-000013050000}"/>
    <cellStyle name="百分比 9 2 3" xfId="2949" xr:uid="{00000000-0005-0000-0000-000014050000}"/>
    <cellStyle name="百分比 9 3" xfId="2952" xr:uid="{00000000-0005-0000-0000-000015050000}"/>
    <cellStyle name="百分比 9 3 10" xfId="2957" xr:uid="{00000000-0005-0000-0000-000016050000}"/>
    <cellStyle name="百分比 9 3 10 2" xfId="2958" xr:uid="{00000000-0005-0000-0000-000017050000}"/>
    <cellStyle name="百分比 9 3 10 3" xfId="343" xr:uid="{00000000-0005-0000-0000-000018050000}"/>
    <cellStyle name="百分比 9 3 10 3 2" xfId="345" xr:uid="{00000000-0005-0000-0000-000019050000}"/>
    <cellStyle name="百分比 9 3 10 3 2 2" xfId="2962" xr:uid="{00000000-0005-0000-0000-00001A050000}"/>
    <cellStyle name="百分比 9 3 10 3 3" xfId="350" xr:uid="{00000000-0005-0000-0000-00001B050000}"/>
    <cellStyle name="百分比 9 3 10 4" xfId="2965" xr:uid="{00000000-0005-0000-0000-00001C050000}"/>
    <cellStyle name="百分比 9 3 10 4 2" xfId="2966" xr:uid="{00000000-0005-0000-0000-00001D050000}"/>
    <cellStyle name="百分比 9 3 10 5" xfId="2967" xr:uid="{00000000-0005-0000-0000-00001E050000}"/>
    <cellStyle name="百分比 9 3 11" xfId="2968" xr:uid="{00000000-0005-0000-0000-00001F050000}"/>
    <cellStyle name="百分比 9 3 11 2" xfId="2970" xr:uid="{00000000-0005-0000-0000-000020050000}"/>
    <cellStyle name="百分比 9 3 11 2 2" xfId="2974" xr:uid="{00000000-0005-0000-0000-000021050000}"/>
    <cellStyle name="百分比 9 3 11 3" xfId="2976" xr:uid="{00000000-0005-0000-0000-000022050000}"/>
    <cellStyle name="百分比 9 3 12" xfId="2979" xr:uid="{00000000-0005-0000-0000-000023050000}"/>
    <cellStyle name="百分比 9 3 12 2" xfId="2983" xr:uid="{00000000-0005-0000-0000-000024050000}"/>
    <cellStyle name="百分比 9 3 13" xfId="2987" xr:uid="{00000000-0005-0000-0000-000025050000}"/>
    <cellStyle name="百分比 9 3 2" xfId="2992" xr:uid="{00000000-0005-0000-0000-000026050000}"/>
    <cellStyle name="百分比 9 3 2 10" xfId="2995" xr:uid="{00000000-0005-0000-0000-000027050000}"/>
    <cellStyle name="百分比 9 3 2 10 2" xfId="2998" xr:uid="{00000000-0005-0000-0000-000028050000}"/>
    <cellStyle name="百分比 9 3 2 10 2 2" xfId="108" xr:uid="{00000000-0005-0000-0000-000029050000}"/>
    <cellStyle name="百分比 9 3 2 10 3" xfId="3001" xr:uid="{00000000-0005-0000-0000-00002A050000}"/>
    <cellStyle name="百分比 9 3 2 11" xfId="3003" xr:uid="{00000000-0005-0000-0000-00002B050000}"/>
    <cellStyle name="百分比 9 3 2 11 2" xfId="3006" xr:uid="{00000000-0005-0000-0000-00002C050000}"/>
    <cellStyle name="百分比 9 3 2 12" xfId="3008" xr:uid="{00000000-0005-0000-0000-00002D050000}"/>
    <cellStyle name="百分比 9 3 2 2" xfId="3010" xr:uid="{00000000-0005-0000-0000-00002E050000}"/>
    <cellStyle name="百分比 9 3 2 2 2" xfId="3011" xr:uid="{00000000-0005-0000-0000-00002F050000}"/>
    <cellStyle name="百分比 9 3 2 2 2 2" xfId="3013" xr:uid="{00000000-0005-0000-0000-000030050000}"/>
    <cellStyle name="百分比 9 3 2 2 2 2 2" xfId="3014" xr:uid="{00000000-0005-0000-0000-000031050000}"/>
    <cellStyle name="百分比 9 3 2 2 2 2 2 2" xfId="3016" xr:uid="{00000000-0005-0000-0000-000032050000}"/>
    <cellStyle name="百分比 9 3 2 2 2 2 2 3" xfId="3018" xr:uid="{00000000-0005-0000-0000-000033050000}"/>
    <cellStyle name="百分比 9 3 2 2 2 2 2 3 2" xfId="3020" xr:uid="{00000000-0005-0000-0000-000034050000}"/>
    <cellStyle name="百分比 9 3 2 2 2 2 2 3 3" xfId="3021" xr:uid="{00000000-0005-0000-0000-000035050000}"/>
    <cellStyle name="百分比 9 3 2 2 2 2 2 3 3 2" xfId="117" xr:uid="{00000000-0005-0000-0000-000036050000}"/>
    <cellStyle name="百分比 9 3 2 2 2 2 2 3 3 2 2" xfId="3022" xr:uid="{00000000-0005-0000-0000-000037050000}"/>
    <cellStyle name="百分比 9 3 2 2 2 2 2 3 3 3" xfId="3023" xr:uid="{00000000-0005-0000-0000-000038050000}"/>
    <cellStyle name="百分比 9 3 2 2 2 2 2 3 4" xfId="3024" xr:uid="{00000000-0005-0000-0000-000039050000}"/>
    <cellStyle name="百分比 9 3 2 2 2 2 2 3 4 2" xfId="908" xr:uid="{00000000-0005-0000-0000-00003A050000}"/>
    <cellStyle name="百分比 9 3 2 2 2 2 2 3 5" xfId="3027" xr:uid="{00000000-0005-0000-0000-00003B050000}"/>
    <cellStyle name="百分比 9 3 2 2 2 2 2 4" xfId="3030" xr:uid="{00000000-0005-0000-0000-00003C050000}"/>
    <cellStyle name="百分比 9 3 2 2 2 2 2 4 2" xfId="3032" xr:uid="{00000000-0005-0000-0000-00003D050000}"/>
    <cellStyle name="百分比 9 3 2 2 2 2 2 4 2 2" xfId="3034" xr:uid="{00000000-0005-0000-0000-00003E050000}"/>
    <cellStyle name="百分比 9 3 2 2 2 2 2 4 3" xfId="3035" xr:uid="{00000000-0005-0000-0000-00003F050000}"/>
    <cellStyle name="百分比 9 3 2 2 2 2 2 5" xfId="3037" xr:uid="{00000000-0005-0000-0000-000040050000}"/>
    <cellStyle name="百分比 9 3 2 2 2 2 2 5 2" xfId="3038" xr:uid="{00000000-0005-0000-0000-000041050000}"/>
    <cellStyle name="百分比 9 3 2 2 2 2 2 6" xfId="3040" xr:uid="{00000000-0005-0000-0000-000042050000}"/>
    <cellStyle name="百分比 9 3 2 2 2 2 3" xfId="3042" xr:uid="{00000000-0005-0000-0000-000043050000}"/>
    <cellStyle name="百分比 9 3 2 2 2 2 4" xfId="3044" xr:uid="{00000000-0005-0000-0000-000044050000}"/>
    <cellStyle name="百分比 9 3 2 2 2 2 4 2" xfId="2174" xr:uid="{00000000-0005-0000-0000-000045050000}"/>
    <cellStyle name="百分比 9 3 2 2 2 2 4 3" xfId="3046" xr:uid="{00000000-0005-0000-0000-000046050000}"/>
    <cellStyle name="百分比 9 3 2 2 2 2 4 3 2" xfId="3048" xr:uid="{00000000-0005-0000-0000-000047050000}"/>
    <cellStyle name="百分比 9 3 2 2 2 2 4 3 2 2" xfId="3050" xr:uid="{00000000-0005-0000-0000-000048050000}"/>
    <cellStyle name="百分比 9 3 2 2 2 2 4 3 3" xfId="3054" xr:uid="{00000000-0005-0000-0000-000049050000}"/>
    <cellStyle name="百分比 9 3 2 2 2 2 4 4" xfId="3055" xr:uid="{00000000-0005-0000-0000-00004A050000}"/>
    <cellStyle name="百分比 9 3 2 2 2 2 4 4 2" xfId="3059" xr:uid="{00000000-0005-0000-0000-00004B050000}"/>
    <cellStyle name="百分比 9 3 2 2 2 2 4 5" xfId="3060" xr:uid="{00000000-0005-0000-0000-00004C050000}"/>
    <cellStyle name="百分比 9 3 2 2 2 2 5" xfId="3062" xr:uid="{00000000-0005-0000-0000-00004D050000}"/>
    <cellStyle name="百分比 9 3 2 2 2 2 5 2" xfId="3065" xr:uid="{00000000-0005-0000-0000-00004E050000}"/>
    <cellStyle name="百分比 9 3 2 2 2 2 5 2 2" xfId="3068" xr:uid="{00000000-0005-0000-0000-00004F050000}"/>
    <cellStyle name="百分比 9 3 2 2 2 2 5 3" xfId="3073" xr:uid="{00000000-0005-0000-0000-000050050000}"/>
    <cellStyle name="百分比 9 3 2 2 2 2 6" xfId="3076" xr:uid="{00000000-0005-0000-0000-000051050000}"/>
    <cellStyle name="百分比 9 3 2 2 2 2 6 2" xfId="3079" xr:uid="{00000000-0005-0000-0000-000052050000}"/>
    <cellStyle name="百分比 9 3 2 2 2 2 7" xfId="3081" xr:uid="{00000000-0005-0000-0000-000053050000}"/>
    <cellStyle name="百分比 9 3 2 2 2 3" xfId="3086" xr:uid="{00000000-0005-0000-0000-000054050000}"/>
    <cellStyle name="百分比 9 3 2 2 2 3 2" xfId="126" xr:uid="{00000000-0005-0000-0000-000055050000}"/>
    <cellStyle name="百分比 9 3 2 2 2 3 3" xfId="3088" xr:uid="{00000000-0005-0000-0000-000056050000}"/>
    <cellStyle name="百分比 9 3 2 2 2 3 3 2" xfId="3090" xr:uid="{00000000-0005-0000-0000-000057050000}"/>
    <cellStyle name="百分比 9 3 2 2 2 3 3 3" xfId="3093" xr:uid="{00000000-0005-0000-0000-000058050000}"/>
    <cellStyle name="百分比 9 3 2 2 2 3 3 3 2" xfId="3097" xr:uid="{00000000-0005-0000-0000-000059050000}"/>
    <cellStyle name="百分比 9 3 2 2 2 3 3 3 2 2" xfId="3098" xr:uid="{00000000-0005-0000-0000-00005A050000}"/>
    <cellStyle name="百分比 9 3 2 2 2 3 3 3 3" xfId="3099" xr:uid="{00000000-0005-0000-0000-00005B050000}"/>
    <cellStyle name="百分比 9 3 2 2 2 3 3 4" xfId="3100" xr:uid="{00000000-0005-0000-0000-00005C050000}"/>
    <cellStyle name="百分比 9 3 2 2 2 3 3 4 2" xfId="1313" xr:uid="{00000000-0005-0000-0000-00005D050000}"/>
    <cellStyle name="百分比 9 3 2 2 2 3 3 5" xfId="3103" xr:uid="{00000000-0005-0000-0000-00005E050000}"/>
    <cellStyle name="百分比 9 3 2 2 2 3 4" xfId="3107" xr:uid="{00000000-0005-0000-0000-00005F050000}"/>
    <cellStyle name="百分比 9 3 2 2 2 3 4 2" xfId="3111" xr:uid="{00000000-0005-0000-0000-000060050000}"/>
    <cellStyle name="百分比 9 3 2 2 2 3 4 2 2" xfId="320" xr:uid="{00000000-0005-0000-0000-000061050000}"/>
    <cellStyle name="百分比 9 3 2 2 2 3 4 3" xfId="3115" xr:uid="{00000000-0005-0000-0000-000062050000}"/>
    <cellStyle name="百分比 9 3 2 2 2 3 5" xfId="3117" xr:uid="{00000000-0005-0000-0000-000063050000}"/>
    <cellStyle name="百分比 9 3 2 2 2 3 5 2" xfId="2514" xr:uid="{00000000-0005-0000-0000-000064050000}"/>
    <cellStyle name="百分比 9 3 2 2 2 3 6" xfId="3123" xr:uid="{00000000-0005-0000-0000-000065050000}"/>
    <cellStyle name="百分比 9 3 2 2 2 4" xfId="3126" xr:uid="{00000000-0005-0000-0000-000066050000}"/>
    <cellStyle name="百分比 9 3 2 2 2 5" xfId="3127" xr:uid="{00000000-0005-0000-0000-000067050000}"/>
    <cellStyle name="百分比 9 3 2 2 2 5 2" xfId="3128" xr:uid="{00000000-0005-0000-0000-000068050000}"/>
    <cellStyle name="百分比 9 3 2 2 2 5 3" xfId="3129" xr:uid="{00000000-0005-0000-0000-000069050000}"/>
    <cellStyle name="百分比 9 3 2 2 2 5 3 2" xfId="3131" xr:uid="{00000000-0005-0000-0000-00006A050000}"/>
    <cellStyle name="百分比 9 3 2 2 2 5 3 2 2" xfId="250" xr:uid="{00000000-0005-0000-0000-00006B050000}"/>
    <cellStyle name="百分比 9 3 2 2 2 5 3 3" xfId="3132" xr:uid="{00000000-0005-0000-0000-00006C050000}"/>
    <cellStyle name="百分比 9 3 2 2 2 5 4" xfId="3133" xr:uid="{00000000-0005-0000-0000-00006D050000}"/>
    <cellStyle name="百分比 9 3 2 2 2 5 4 2" xfId="3134" xr:uid="{00000000-0005-0000-0000-00006E050000}"/>
    <cellStyle name="百分比 9 3 2 2 2 5 5" xfId="3136" xr:uid="{00000000-0005-0000-0000-00006F050000}"/>
    <cellStyle name="百分比 9 3 2 2 2 6" xfId="1859" xr:uid="{00000000-0005-0000-0000-000070050000}"/>
    <cellStyle name="百分比 9 3 2 2 2 6 2" xfId="1863" xr:uid="{00000000-0005-0000-0000-000071050000}"/>
    <cellStyle name="百分比 9 3 2 2 2 6 2 2" xfId="2568" xr:uid="{00000000-0005-0000-0000-000072050000}"/>
    <cellStyle name="百分比 9 3 2 2 2 6 3" xfId="1868" xr:uid="{00000000-0005-0000-0000-000073050000}"/>
    <cellStyle name="百分比 9 3 2 2 2 7" xfId="1872" xr:uid="{00000000-0005-0000-0000-000074050000}"/>
    <cellStyle name="百分比 9 3 2 2 2 7 2" xfId="3137" xr:uid="{00000000-0005-0000-0000-000075050000}"/>
    <cellStyle name="百分比 9 3 2 2 2 8" xfId="1875" xr:uid="{00000000-0005-0000-0000-000076050000}"/>
    <cellStyle name="百分比 9 3 2 2 3" xfId="3140" xr:uid="{00000000-0005-0000-0000-000077050000}"/>
    <cellStyle name="百分比 9 3 2 2 3 2" xfId="3142" xr:uid="{00000000-0005-0000-0000-000078050000}"/>
    <cellStyle name="百分比 9 3 2 2 3 2 2" xfId="3143" xr:uid="{00000000-0005-0000-0000-000079050000}"/>
    <cellStyle name="百分比 9 3 2 2 3 2 3" xfId="3144" xr:uid="{00000000-0005-0000-0000-00007A050000}"/>
    <cellStyle name="百分比 9 3 2 2 3 2 3 2" xfId="3145" xr:uid="{00000000-0005-0000-0000-00007B050000}"/>
    <cellStyle name="百分比 9 3 2 2 3 2 3 3" xfId="3146" xr:uid="{00000000-0005-0000-0000-00007C050000}"/>
    <cellStyle name="百分比 9 3 2 2 3 2 3 3 2" xfId="2746" xr:uid="{00000000-0005-0000-0000-00007D050000}"/>
    <cellStyle name="百分比 9 3 2 2 3 2 3 3 2 2" xfId="3147" xr:uid="{00000000-0005-0000-0000-00007E050000}"/>
    <cellStyle name="百分比 9 3 2 2 3 2 3 3 3" xfId="3148" xr:uid="{00000000-0005-0000-0000-00007F050000}"/>
    <cellStyle name="百分比 9 3 2 2 3 2 3 4" xfId="3149" xr:uid="{00000000-0005-0000-0000-000080050000}"/>
    <cellStyle name="百分比 9 3 2 2 3 2 3 4 2" xfId="3150" xr:uid="{00000000-0005-0000-0000-000081050000}"/>
    <cellStyle name="百分比 9 3 2 2 3 2 3 5" xfId="3152" xr:uid="{00000000-0005-0000-0000-000082050000}"/>
    <cellStyle name="百分比 9 3 2 2 3 2 4" xfId="3153" xr:uid="{00000000-0005-0000-0000-000083050000}"/>
    <cellStyle name="百分比 9 3 2 2 3 2 4 2" xfId="2192" xr:uid="{00000000-0005-0000-0000-000084050000}"/>
    <cellStyle name="百分比 9 3 2 2 3 2 4 2 2" xfId="3154" xr:uid="{00000000-0005-0000-0000-000085050000}"/>
    <cellStyle name="百分比 9 3 2 2 3 2 4 3" xfId="2377" xr:uid="{00000000-0005-0000-0000-000086050000}"/>
    <cellStyle name="百分比 9 3 2 2 3 2 5" xfId="3155" xr:uid="{00000000-0005-0000-0000-000087050000}"/>
    <cellStyle name="百分比 9 3 2 2 3 2 5 2" xfId="2879" xr:uid="{00000000-0005-0000-0000-000088050000}"/>
    <cellStyle name="百分比 9 3 2 2 3 2 6" xfId="3157" xr:uid="{00000000-0005-0000-0000-000089050000}"/>
    <cellStyle name="百分比 9 3 2 2 3 3" xfId="3158" xr:uid="{00000000-0005-0000-0000-00008A050000}"/>
    <cellStyle name="百分比 9 3 2 2 3 4" xfId="3160" xr:uid="{00000000-0005-0000-0000-00008B050000}"/>
    <cellStyle name="百分比 9 3 2 2 3 4 2" xfId="3161" xr:uid="{00000000-0005-0000-0000-00008C050000}"/>
    <cellStyle name="百分比 9 3 2 2 3 4 3" xfId="3163" xr:uid="{00000000-0005-0000-0000-00008D050000}"/>
    <cellStyle name="百分比 9 3 2 2 3 4 3 2" xfId="3166" xr:uid="{00000000-0005-0000-0000-00008E050000}"/>
    <cellStyle name="百分比 9 3 2 2 3 4 3 2 2" xfId="821" xr:uid="{00000000-0005-0000-0000-00008F050000}"/>
    <cellStyle name="百分比 9 3 2 2 3 4 3 3" xfId="3168" xr:uid="{00000000-0005-0000-0000-000090050000}"/>
    <cellStyle name="百分比 9 3 2 2 3 4 4" xfId="3169" xr:uid="{00000000-0005-0000-0000-000091050000}"/>
    <cellStyle name="百分比 9 3 2 2 3 4 4 2" xfId="3173" xr:uid="{00000000-0005-0000-0000-000092050000}"/>
    <cellStyle name="百分比 9 3 2 2 3 4 5" xfId="3174" xr:uid="{00000000-0005-0000-0000-000093050000}"/>
    <cellStyle name="百分比 9 3 2 2 3 5" xfId="3176" xr:uid="{00000000-0005-0000-0000-000094050000}"/>
    <cellStyle name="百分比 9 3 2 2 3 5 2" xfId="3177" xr:uid="{00000000-0005-0000-0000-000095050000}"/>
    <cellStyle name="百分比 9 3 2 2 3 5 2 2" xfId="2691" xr:uid="{00000000-0005-0000-0000-000096050000}"/>
    <cellStyle name="百分比 9 3 2 2 3 5 3" xfId="3181" xr:uid="{00000000-0005-0000-0000-000097050000}"/>
    <cellStyle name="百分比 9 3 2 2 3 6" xfId="3185" xr:uid="{00000000-0005-0000-0000-000098050000}"/>
    <cellStyle name="百分比 9 3 2 2 3 6 2" xfId="3189" xr:uid="{00000000-0005-0000-0000-000099050000}"/>
    <cellStyle name="百分比 9 3 2 2 3 7" xfId="3191" xr:uid="{00000000-0005-0000-0000-00009A050000}"/>
    <cellStyle name="百分比 9 3 2 2 4" xfId="3194" xr:uid="{00000000-0005-0000-0000-00009B050000}"/>
    <cellStyle name="百分比 9 3 2 2 4 2" xfId="2951" xr:uid="{00000000-0005-0000-0000-00009C050000}"/>
    <cellStyle name="百分比 9 3 2 2 4 3" xfId="3195" xr:uid="{00000000-0005-0000-0000-00009D050000}"/>
    <cellStyle name="百分比 9 3 2 2 4 3 2" xfId="3196" xr:uid="{00000000-0005-0000-0000-00009E050000}"/>
    <cellStyle name="百分比 9 3 2 2 4 3 3" xfId="3199" xr:uid="{00000000-0005-0000-0000-00009F050000}"/>
    <cellStyle name="百分比 9 3 2 2 4 3 3 2" xfId="3202" xr:uid="{00000000-0005-0000-0000-0000A0050000}"/>
    <cellStyle name="百分比 9 3 2 2 4 3 3 2 2" xfId="922" xr:uid="{00000000-0005-0000-0000-0000A1050000}"/>
    <cellStyle name="百分比 9 3 2 2 4 3 3 3" xfId="3206" xr:uid="{00000000-0005-0000-0000-0000A2050000}"/>
    <cellStyle name="百分比 9 3 2 2 4 3 4" xfId="3210" xr:uid="{00000000-0005-0000-0000-0000A3050000}"/>
    <cellStyle name="百分比 9 3 2 2 4 3 4 2" xfId="3217" xr:uid="{00000000-0005-0000-0000-0000A4050000}"/>
    <cellStyle name="百分比 9 3 2 2 4 3 5" xfId="3223" xr:uid="{00000000-0005-0000-0000-0000A5050000}"/>
    <cellStyle name="百分比 9 3 2 2 4 4" xfId="3227" xr:uid="{00000000-0005-0000-0000-0000A6050000}"/>
    <cellStyle name="百分比 9 3 2 2 4 4 2" xfId="3228" xr:uid="{00000000-0005-0000-0000-0000A7050000}"/>
    <cellStyle name="百分比 9 3 2 2 4 4 2 2" xfId="3231" xr:uid="{00000000-0005-0000-0000-0000A8050000}"/>
    <cellStyle name="百分比 9 3 2 2 4 4 3" xfId="454" xr:uid="{00000000-0005-0000-0000-0000A9050000}"/>
    <cellStyle name="百分比 9 3 2 2 4 5" xfId="3236" xr:uid="{00000000-0005-0000-0000-0000AA050000}"/>
    <cellStyle name="百分比 9 3 2 2 4 5 2" xfId="3238" xr:uid="{00000000-0005-0000-0000-0000AB050000}"/>
    <cellStyle name="百分比 9 3 2 2 4 6" xfId="3240" xr:uid="{00000000-0005-0000-0000-0000AC050000}"/>
    <cellStyle name="百分比 9 3 2 2 5" xfId="3242" xr:uid="{00000000-0005-0000-0000-0000AD050000}"/>
    <cellStyle name="百分比 9 3 2 2 6" xfId="3245" xr:uid="{00000000-0005-0000-0000-0000AE050000}"/>
    <cellStyle name="百分比 9 3 2 2 6 2" xfId="3247" xr:uid="{00000000-0005-0000-0000-0000AF050000}"/>
    <cellStyle name="百分比 9 3 2 2 6 3" xfId="3248" xr:uid="{00000000-0005-0000-0000-0000B0050000}"/>
    <cellStyle name="百分比 9 3 2 2 6 3 2" xfId="3249" xr:uid="{00000000-0005-0000-0000-0000B1050000}"/>
    <cellStyle name="百分比 9 3 2 2 6 3 2 2" xfId="3253" xr:uid="{00000000-0005-0000-0000-0000B2050000}"/>
    <cellStyle name="百分比 9 3 2 2 6 3 3" xfId="3256" xr:uid="{00000000-0005-0000-0000-0000B3050000}"/>
    <cellStyle name="百分比 9 3 2 2 6 4" xfId="3259" xr:uid="{00000000-0005-0000-0000-0000B4050000}"/>
    <cellStyle name="百分比 9 3 2 2 6 4 2" xfId="3261" xr:uid="{00000000-0005-0000-0000-0000B5050000}"/>
    <cellStyle name="百分比 9 3 2 2 6 5" xfId="3264" xr:uid="{00000000-0005-0000-0000-0000B6050000}"/>
    <cellStyle name="百分比 9 3 2 2 7" xfId="3267" xr:uid="{00000000-0005-0000-0000-0000B7050000}"/>
    <cellStyle name="百分比 9 3 2 2 7 2" xfId="3268" xr:uid="{00000000-0005-0000-0000-0000B8050000}"/>
    <cellStyle name="百分比 9 3 2 2 7 2 2" xfId="3270" xr:uid="{00000000-0005-0000-0000-0000B9050000}"/>
    <cellStyle name="百分比 9 3 2 2 7 3" xfId="3272" xr:uid="{00000000-0005-0000-0000-0000BA050000}"/>
    <cellStyle name="百分比 9 3 2 2 8" xfId="3273" xr:uid="{00000000-0005-0000-0000-0000BB050000}"/>
    <cellStyle name="百分比 9 3 2 2 8 2" xfId="3031" xr:uid="{00000000-0005-0000-0000-0000BC050000}"/>
    <cellStyle name="百分比 9 3 2 2 9" xfId="3274" xr:uid="{00000000-0005-0000-0000-0000BD050000}"/>
    <cellStyle name="百分比 9 3 2 3" xfId="3275" xr:uid="{00000000-0005-0000-0000-0000BE050000}"/>
    <cellStyle name="百分比 9 3 2 3 2" xfId="3276" xr:uid="{00000000-0005-0000-0000-0000BF050000}"/>
    <cellStyle name="百分比 9 3 2 3 2 2" xfId="3278" xr:uid="{00000000-0005-0000-0000-0000C0050000}"/>
    <cellStyle name="百分比 9 3 2 3 2 2 2" xfId="3281" xr:uid="{00000000-0005-0000-0000-0000C1050000}"/>
    <cellStyle name="百分比 9 3 2 3 2 2 2 2" xfId="3284" xr:uid="{00000000-0005-0000-0000-0000C2050000}"/>
    <cellStyle name="百分比 9 3 2 3 2 2 2 3" xfId="3286" xr:uid="{00000000-0005-0000-0000-0000C3050000}"/>
    <cellStyle name="百分比 9 3 2 3 2 2 2 3 2" xfId="1481" xr:uid="{00000000-0005-0000-0000-0000C4050000}"/>
    <cellStyle name="百分比 9 3 2 3 2 2 2 3 3" xfId="1484" xr:uid="{00000000-0005-0000-0000-0000C5050000}"/>
    <cellStyle name="百分比 9 3 2 3 2 2 2 3 3 2" xfId="1487" xr:uid="{00000000-0005-0000-0000-0000C6050000}"/>
    <cellStyle name="百分比 9 3 2 3 2 2 2 3 3 2 2" xfId="1495" xr:uid="{00000000-0005-0000-0000-0000C7050000}"/>
    <cellStyle name="百分比 9 3 2 3 2 2 2 3 3 3" xfId="1498" xr:uid="{00000000-0005-0000-0000-0000C8050000}"/>
    <cellStyle name="百分比 9 3 2 3 2 2 2 3 4" xfId="1500" xr:uid="{00000000-0005-0000-0000-0000C9050000}"/>
    <cellStyle name="百分比 9 3 2 3 2 2 2 3 4 2" xfId="3287" xr:uid="{00000000-0005-0000-0000-0000CA050000}"/>
    <cellStyle name="百分比 9 3 2 3 2 2 2 3 5" xfId="624" xr:uid="{00000000-0005-0000-0000-0000CB050000}"/>
    <cellStyle name="百分比 9 3 2 3 2 2 2 4" xfId="3288" xr:uid="{00000000-0005-0000-0000-0000CC050000}"/>
    <cellStyle name="百分比 9 3 2 3 2 2 2 4 2" xfId="1525" xr:uid="{00000000-0005-0000-0000-0000CD050000}"/>
    <cellStyle name="百分比 9 3 2 3 2 2 2 4 2 2" xfId="3289" xr:uid="{00000000-0005-0000-0000-0000CE050000}"/>
    <cellStyle name="百分比 9 3 2 3 2 2 2 4 3" xfId="1527" xr:uid="{00000000-0005-0000-0000-0000CF050000}"/>
    <cellStyle name="百分比 9 3 2 3 2 2 2 5" xfId="1447" xr:uid="{00000000-0005-0000-0000-0000D0050000}"/>
    <cellStyle name="百分比 9 3 2 3 2 2 2 5 2" xfId="1453" xr:uid="{00000000-0005-0000-0000-0000D1050000}"/>
    <cellStyle name="百分比 9 3 2 3 2 2 2 6" xfId="1457" xr:uid="{00000000-0005-0000-0000-0000D2050000}"/>
    <cellStyle name="百分比 9 3 2 3 2 2 3" xfId="3290" xr:uid="{00000000-0005-0000-0000-0000D3050000}"/>
    <cellStyle name="百分比 9 3 2 3 2 2 4" xfId="3291" xr:uid="{00000000-0005-0000-0000-0000D4050000}"/>
    <cellStyle name="百分比 9 3 2 3 2 2 4 2" xfId="2311" xr:uid="{00000000-0005-0000-0000-0000D5050000}"/>
    <cellStyle name="百分比 9 3 2 3 2 2 4 3" xfId="3292" xr:uid="{00000000-0005-0000-0000-0000D6050000}"/>
    <cellStyle name="百分比 9 3 2 3 2 2 4 3 2" xfId="1717" xr:uid="{00000000-0005-0000-0000-0000D7050000}"/>
    <cellStyle name="百分比 9 3 2 3 2 2 4 3 2 2" xfId="3293" xr:uid="{00000000-0005-0000-0000-0000D8050000}"/>
    <cellStyle name="百分比 9 3 2 3 2 2 4 3 3" xfId="1720" xr:uid="{00000000-0005-0000-0000-0000D9050000}"/>
    <cellStyle name="百分比 9 3 2 3 2 2 4 4" xfId="3294" xr:uid="{00000000-0005-0000-0000-0000DA050000}"/>
    <cellStyle name="百分比 9 3 2 3 2 2 4 4 2" xfId="1742" xr:uid="{00000000-0005-0000-0000-0000DB050000}"/>
    <cellStyle name="百分比 9 3 2 3 2 2 4 5" xfId="3296" xr:uid="{00000000-0005-0000-0000-0000DC050000}"/>
    <cellStyle name="百分比 9 3 2 3 2 2 5" xfId="3297" xr:uid="{00000000-0005-0000-0000-0000DD050000}"/>
    <cellStyle name="百分比 9 3 2 3 2 2 5 2" xfId="3299" xr:uid="{00000000-0005-0000-0000-0000DE050000}"/>
    <cellStyle name="百分比 9 3 2 3 2 2 5 2 2" xfId="3301" xr:uid="{00000000-0005-0000-0000-0000DF050000}"/>
    <cellStyle name="百分比 9 3 2 3 2 2 5 3" xfId="3305" xr:uid="{00000000-0005-0000-0000-0000E0050000}"/>
    <cellStyle name="百分比 9 3 2 3 2 2 6" xfId="3306" xr:uid="{00000000-0005-0000-0000-0000E1050000}"/>
    <cellStyle name="百分比 9 3 2 3 2 2 6 2" xfId="3307" xr:uid="{00000000-0005-0000-0000-0000E2050000}"/>
    <cellStyle name="百分比 9 3 2 3 2 2 7" xfId="3308" xr:uid="{00000000-0005-0000-0000-0000E3050000}"/>
    <cellStyle name="百分比 9 3 2 3 2 3" xfId="3310" xr:uid="{00000000-0005-0000-0000-0000E4050000}"/>
    <cellStyle name="百分比 9 3 2 3 2 3 2" xfId="3311" xr:uid="{00000000-0005-0000-0000-0000E5050000}"/>
    <cellStyle name="百分比 9 3 2 3 2 3 3" xfId="3313" xr:uid="{00000000-0005-0000-0000-0000E6050000}"/>
    <cellStyle name="百分比 9 3 2 3 2 3 3 2" xfId="2941" xr:uid="{00000000-0005-0000-0000-0000E7050000}"/>
    <cellStyle name="百分比 9 3 2 3 2 3 3 3" xfId="142" xr:uid="{00000000-0005-0000-0000-0000E8050000}"/>
    <cellStyle name="百分比 9 3 2 3 2 3 3 3 2" xfId="1195" xr:uid="{00000000-0005-0000-0000-0000E9050000}"/>
    <cellStyle name="百分比 9 3 2 3 2 3 3 3 2 2" xfId="1197" xr:uid="{00000000-0005-0000-0000-0000EA050000}"/>
    <cellStyle name="百分比 9 3 2 3 2 3 3 3 3" xfId="1000" xr:uid="{00000000-0005-0000-0000-0000EB050000}"/>
    <cellStyle name="百分比 9 3 2 3 2 3 3 4" xfId="152" xr:uid="{00000000-0005-0000-0000-0000EC050000}"/>
    <cellStyle name="百分比 9 3 2 3 2 3 3 4 2" xfId="1323" xr:uid="{00000000-0005-0000-0000-0000ED050000}"/>
    <cellStyle name="百分比 9 3 2 3 2 3 3 5" xfId="23" xr:uid="{00000000-0005-0000-0000-0000EE050000}"/>
    <cellStyle name="百分比 9 3 2 3 2 3 4" xfId="3316" xr:uid="{00000000-0005-0000-0000-0000EF050000}"/>
    <cellStyle name="百分比 9 3 2 3 2 3 4 2" xfId="2954" xr:uid="{00000000-0005-0000-0000-0000F0050000}"/>
    <cellStyle name="百分比 9 3 2 3 2 3 4 2 2" xfId="2993" xr:uid="{00000000-0005-0000-0000-0000F1050000}"/>
    <cellStyle name="百分比 9 3 2 3 2 3 4 3" xfId="3318" xr:uid="{00000000-0005-0000-0000-0000F2050000}"/>
    <cellStyle name="百分比 9 3 2 3 2 3 5" xfId="1984" xr:uid="{00000000-0005-0000-0000-0000F3050000}"/>
    <cellStyle name="百分比 9 3 2 3 2 3 5 2" xfId="1990" xr:uid="{00000000-0005-0000-0000-0000F4050000}"/>
    <cellStyle name="百分比 9 3 2 3 2 3 6" xfId="1996" xr:uid="{00000000-0005-0000-0000-0000F5050000}"/>
    <cellStyle name="百分比 9 3 2 3 2 4" xfId="3322" xr:uid="{00000000-0005-0000-0000-0000F6050000}"/>
    <cellStyle name="百分比 9 3 2 3 2 5" xfId="3326" xr:uid="{00000000-0005-0000-0000-0000F7050000}"/>
    <cellStyle name="百分比 9 3 2 3 2 5 2" xfId="3327" xr:uid="{00000000-0005-0000-0000-0000F8050000}"/>
    <cellStyle name="百分比 9 3 2 3 2 5 3" xfId="3328" xr:uid="{00000000-0005-0000-0000-0000F9050000}"/>
    <cellStyle name="百分比 9 3 2 3 2 5 3 2" xfId="3330" xr:uid="{00000000-0005-0000-0000-0000FA050000}"/>
    <cellStyle name="百分比 9 3 2 3 2 5 3 2 2" xfId="3332" xr:uid="{00000000-0005-0000-0000-0000FB050000}"/>
    <cellStyle name="百分比 9 3 2 3 2 5 3 3" xfId="3333" xr:uid="{00000000-0005-0000-0000-0000FC050000}"/>
    <cellStyle name="百分比 9 3 2 3 2 5 4" xfId="3335" xr:uid="{00000000-0005-0000-0000-0000FD050000}"/>
    <cellStyle name="百分比 9 3 2 3 2 5 4 2" xfId="3337" xr:uid="{00000000-0005-0000-0000-0000FE050000}"/>
    <cellStyle name="百分比 9 3 2 3 2 5 5" xfId="3339" xr:uid="{00000000-0005-0000-0000-0000FF050000}"/>
    <cellStyle name="百分比 9 3 2 3 2 6" xfId="1894" xr:uid="{00000000-0005-0000-0000-000000060000}"/>
    <cellStyle name="百分比 9 3 2 3 2 6 2" xfId="1900" xr:uid="{00000000-0005-0000-0000-000001060000}"/>
    <cellStyle name="百分比 9 3 2 3 2 6 2 2" xfId="2814" xr:uid="{00000000-0005-0000-0000-000002060000}"/>
    <cellStyle name="百分比 9 3 2 3 2 6 3" xfId="1909" xr:uid="{00000000-0005-0000-0000-000003060000}"/>
    <cellStyle name="百分比 9 3 2 3 2 7" xfId="330" xr:uid="{00000000-0005-0000-0000-000004060000}"/>
    <cellStyle name="百分比 9 3 2 3 2 7 2" xfId="340" xr:uid="{00000000-0005-0000-0000-000005060000}"/>
    <cellStyle name="百分比 9 3 2 3 2 8" xfId="1915" xr:uid="{00000000-0005-0000-0000-000006060000}"/>
    <cellStyle name="百分比 9 3 2 3 3" xfId="3340" xr:uid="{00000000-0005-0000-0000-000007060000}"/>
    <cellStyle name="百分比 9 3 2 3 3 2" xfId="3341" xr:uid="{00000000-0005-0000-0000-000008060000}"/>
    <cellStyle name="百分比 9 3 2 3 3 2 2" xfId="3342" xr:uid="{00000000-0005-0000-0000-000009060000}"/>
    <cellStyle name="百分比 9 3 2 3 3 2 3" xfId="3343" xr:uid="{00000000-0005-0000-0000-00000A060000}"/>
    <cellStyle name="百分比 9 3 2 3 3 2 3 2" xfId="3344" xr:uid="{00000000-0005-0000-0000-00000B060000}"/>
    <cellStyle name="百分比 9 3 2 3 3 2 3 3" xfId="3345" xr:uid="{00000000-0005-0000-0000-00000C060000}"/>
    <cellStyle name="百分比 9 3 2 3 3 2 3 3 2" xfId="3346" xr:uid="{00000000-0005-0000-0000-00000D060000}"/>
    <cellStyle name="百分比 9 3 2 3 3 2 3 3 2 2" xfId="3347" xr:uid="{00000000-0005-0000-0000-00000E060000}"/>
    <cellStyle name="百分比 9 3 2 3 3 2 3 3 3" xfId="3348" xr:uid="{00000000-0005-0000-0000-00000F060000}"/>
    <cellStyle name="百分比 9 3 2 3 3 2 3 4" xfId="3350" xr:uid="{00000000-0005-0000-0000-000010060000}"/>
    <cellStyle name="百分比 9 3 2 3 3 2 3 4 2" xfId="3352" xr:uid="{00000000-0005-0000-0000-000011060000}"/>
    <cellStyle name="百分比 9 3 2 3 3 2 3 5" xfId="136" xr:uid="{00000000-0005-0000-0000-000012060000}"/>
    <cellStyle name="百分比 9 3 2 3 3 2 4" xfId="536" xr:uid="{00000000-0005-0000-0000-000013060000}"/>
    <cellStyle name="百分比 9 3 2 3 3 2 4 2" xfId="14" xr:uid="{00000000-0005-0000-0000-000014060000}"/>
    <cellStyle name="百分比 9 3 2 3 3 2 4 2 2" xfId="3354" xr:uid="{00000000-0005-0000-0000-000015060000}"/>
    <cellStyle name="百分比 9 3 2 3 3 2 4 3" xfId="539" xr:uid="{00000000-0005-0000-0000-000016060000}"/>
    <cellStyle name="百分比 9 3 2 3 3 2 5" xfId="545" xr:uid="{00000000-0005-0000-0000-000017060000}"/>
    <cellStyle name="百分比 9 3 2 3 3 2 5 2" xfId="3355" xr:uid="{00000000-0005-0000-0000-000018060000}"/>
    <cellStyle name="百分比 9 3 2 3 3 2 6" xfId="551" xr:uid="{00000000-0005-0000-0000-000019060000}"/>
    <cellStyle name="百分比 9 3 2 3 3 3" xfId="3356" xr:uid="{00000000-0005-0000-0000-00001A060000}"/>
    <cellStyle name="百分比 9 3 2 3 3 4" xfId="3358" xr:uid="{00000000-0005-0000-0000-00001B060000}"/>
    <cellStyle name="百分比 9 3 2 3 3 4 2" xfId="3360" xr:uid="{00000000-0005-0000-0000-00001C060000}"/>
    <cellStyle name="百分比 9 3 2 3 3 4 3" xfId="3364" xr:uid="{00000000-0005-0000-0000-00001D060000}"/>
    <cellStyle name="百分比 9 3 2 3 3 4 3 2" xfId="3369" xr:uid="{00000000-0005-0000-0000-00001E060000}"/>
    <cellStyle name="百分比 9 3 2 3 3 4 3 2 2" xfId="1414" xr:uid="{00000000-0005-0000-0000-00001F060000}"/>
    <cellStyle name="百分比 9 3 2 3 3 4 3 3" xfId="3372" xr:uid="{00000000-0005-0000-0000-000020060000}"/>
    <cellStyle name="百分比 9 3 2 3 3 4 4" xfId="578" xr:uid="{00000000-0005-0000-0000-000021060000}"/>
    <cellStyle name="百分比 9 3 2 3 3 4 4 2" xfId="3374" xr:uid="{00000000-0005-0000-0000-000022060000}"/>
    <cellStyle name="百分比 9 3 2 3 3 4 5" xfId="3378" xr:uid="{00000000-0005-0000-0000-000023060000}"/>
    <cellStyle name="百分比 9 3 2 3 3 5" xfId="3386" xr:uid="{00000000-0005-0000-0000-000024060000}"/>
    <cellStyle name="百分比 9 3 2 3 3 5 2" xfId="3390" xr:uid="{00000000-0005-0000-0000-000025060000}"/>
    <cellStyle name="百分比 9 3 2 3 3 5 2 2" xfId="3395" xr:uid="{00000000-0005-0000-0000-000026060000}"/>
    <cellStyle name="百分比 9 3 2 3 3 5 3" xfId="3400" xr:uid="{00000000-0005-0000-0000-000027060000}"/>
    <cellStyle name="百分比 9 3 2 3 3 6" xfId="3408" xr:uid="{00000000-0005-0000-0000-000028060000}"/>
    <cellStyle name="百分比 9 3 2 3 3 6 2" xfId="3410" xr:uid="{00000000-0005-0000-0000-000029060000}"/>
    <cellStyle name="百分比 9 3 2 3 3 7" xfId="3413" xr:uid="{00000000-0005-0000-0000-00002A060000}"/>
    <cellStyle name="百分比 9 3 2 3 4" xfId="3417" xr:uid="{00000000-0005-0000-0000-00002B060000}"/>
    <cellStyle name="百分比 9 3 2 3 4 2" xfId="3419" xr:uid="{00000000-0005-0000-0000-00002C060000}"/>
    <cellStyle name="百分比 9 3 2 3 4 3" xfId="3421" xr:uid="{00000000-0005-0000-0000-00002D060000}"/>
    <cellStyle name="百分比 9 3 2 3 4 3 2" xfId="3422" xr:uid="{00000000-0005-0000-0000-00002E060000}"/>
    <cellStyle name="百分比 9 3 2 3 4 3 3" xfId="3423" xr:uid="{00000000-0005-0000-0000-00002F060000}"/>
    <cellStyle name="百分比 9 3 2 3 4 3 3 2" xfId="3425" xr:uid="{00000000-0005-0000-0000-000030060000}"/>
    <cellStyle name="百分比 9 3 2 3 4 3 3 2 2" xfId="3428" xr:uid="{00000000-0005-0000-0000-000031060000}"/>
    <cellStyle name="百分比 9 3 2 3 4 3 3 3" xfId="3429" xr:uid="{00000000-0005-0000-0000-000032060000}"/>
    <cellStyle name="百分比 9 3 2 3 4 3 4" xfId="653" xr:uid="{00000000-0005-0000-0000-000033060000}"/>
    <cellStyle name="百分比 9 3 2 3 4 3 4 2" xfId="3432" xr:uid="{00000000-0005-0000-0000-000034060000}"/>
    <cellStyle name="百分比 9 3 2 3 4 3 5" xfId="657" xr:uid="{00000000-0005-0000-0000-000035060000}"/>
    <cellStyle name="百分比 9 3 2 3 4 4" xfId="3434" xr:uid="{00000000-0005-0000-0000-000036060000}"/>
    <cellStyle name="百分比 9 3 2 3 4 4 2" xfId="3436" xr:uid="{00000000-0005-0000-0000-000037060000}"/>
    <cellStyle name="百分比 9 3 2 3 4 4 2 2" xfId="3440" xr:uid="{00000000-0005-0000-0000-000038060000}"/>
    <cellStyle name="百分比 9 3 2 3 4 4 3" xfId="211" xr:uid="{00000000-0005-0000-0000-000039060000}"/>
    <cellStyle name="百分比 9 3 2 3 4 5" xfId="3445" xr:uid="{00000000-0005-0000-0000-00003A060000}"/>
    <cellStyle name="百分比 9 3 2 3 4 5 2" xfId="3446" xr:uid="{00000000-0005-0000-0000-00003B060000}"/>
    <cellStyle name="百分比 9 3 2 3 4 6" xfId="3447" xr:uid="{00000000-0005-0000-0000-00003C060000}"/>
    <cellStyle name="百分比 9 3 2 3 5" xfId="3448" xr:uid="{00000000-0005-0000-0000-00003D060000}"/>
    <cellStyle name="百分比 9 3 2 3 6" xfId="3452" xr:uid="{00000000-0005-0000-0000-00003E060000}"/>
    <cellStyle name="百分比 9 3 2 3 6 2" xfId="3456" xr:uid="{00000000-0005-0000-0000-00003F060000}"/>
    <cellStyle name="百分比 9 3 2 3 6 3" xfId="3460" xr:uid="{00000000-0005-0000-0000-000040060000}"/>
    <cellStyle name="百分比 9 3 2 3 6 3 2" xfId="3464" xr:uid="{00000000-0005-0000-0000-000041060000}"/>
    <cellStyle name="百分比 9 3 2 3 6 3 2 2" xfId="3466" xr:uid="{00000000-0005-0000-0000-000042060000}"/>
    <cellStyle name="百分比 9 3 2 3 6 3 3" xfId="3468" xr:uid="{00000000-0005-0000-0000-000043060000}"/>
    <cellStyle name="百分比 9 3 2 3 6 4" xfId="3469" xr:uid="{00000000-0005-0000-0000-000044060000}"/>
    <cellStyle name="百分比 9 3 2 3 6 4 2" xfId="3472" xr:uid="{00000000-0005-0000-0000-000045060000}"/>
    <cellStyle name="百分比 9 3 2 3 6 5" xfId="3473" xr:uid="{00000000-0005-0000-0000-000046060000}"/>
    <cellStyle name="百分比 9 3 2 3 7" xfId="3474" xr:uid="{00000000-0005-0000-0000-000047060000}"/>
    <cellStyle name="百分比 9 3 2 3 7 2" xfId="3478" xr:uid="{00000000-0005-0000-0000-000048060000}"/>
    <cellStyle name="百分比 9 3 2 3 7 2 2" xfId="3481" xr:uid="{00000000-0005-0000-0000-000049060000}"/>
    <cellStyle name="百分比 9 3 2 3 7 3" xfId="3484" xr:uid="{00000000-0005-0000-0000-00004A060000}"/>
    <cellStyle name="百分比 9 3 2 3 8" xfId="3485" xr:uid="{00000000-0005-0000-0000-00004B060000}"/>
    <cellStyle name="百分比 9 3 2 3 8 2" xfId="2501" xr:uid="{00000000-0005-0000-0000-00004C060000}"/>
    <cellStyle name="百分比 9 3 2 3 9" xfId="3488" xr:uid="{00000000-0005-0000-0000-00004D060000}"/>
    <cellStyle name="百分比 9 3 2 4" xfId="3491" xr:uid="{00000000-0005-0000-0000-00004E060000}"/>
    <cellStyle name="百分比 9 3 2 4 2" xfId="3494" xr:uid="{00000000-0005-0000-0000-00004F060000}"/>
    <cellStyle name="百分比 9 3 2 4 2 2" xfId="3497" xr:uid="{00000000-0005-0000-0000-000050060000}"/>
    <cellStyle name="百分比 9 3 2 4 2 2 2" xfId="3498" xr:uid="{00000000-0005-0000-0000-000051060000}"/>
    <cellStyle name="百分比 9 3 2 4 2 2 3" xfId="172" xr:uid="{00000000-0005-0000-0000-000052060000}"/>
    <cellStyle name="百分比 9 3 2 4 2 2 3 2" xfId="546" xr:uid="{00000000-0005-0000-0000-000053060000}"/>
    <cellStyle name="百分比 9 3 2 4 2 2 3 3" xfId="552" xr:uid="{00000000-0005-0000-0000-000054060000}"/>
    <cellStyle name="百分比 9 3 2 4 2 2 3 3 2" xfId="3499" xr:uid="{00000000-0005-0000-0000-000055060000}"/>
    <cellStyle name="百分比 9 3 2 4 2 2 3 3 2 2" xfId="3500" xr:uid="{00000000-0005-0000-0000-000056060000}"/>
    <cellStyle name="百分比 9 3 2 4 2 2 3 3 3" xfId="3501" xr:uid="{00000000-0005-0000-0000-000057060000}"/>
    <cellStyle name="百分比 9 3 2 4 2 2 3 4" xfId="3502" xr:uid="{00000000-0005-0000-0000-000058060000}"/>
    <cellStyle name="百分比 9 3 2 4 2 2 3 4 2" xfId="3505" xr:uid="{00000000-0005-0000-0000-000059060000}"/>
    <cellStyle name="百分比 9 3 2 4 2 2 3 5" xfId="116" xr:uid="{00000000-0005-0000-0000-00005A060000}"/>
    <cellStyle name="百分比 9 3 2 4 2 2 4" xfId="3509" xr:uid="{00000000-0005-0000-0000-00005B060000}"/>
    <cellStyle name="百分比 9 3 2 4 2 2 4 2" xfId="568" xr:uid="{00000000-0005-0000-0000-00005C060000}"/>
    <cellStyle name="百分比 9 3 2 4 2 2 4 2 2" xfId="2613" xr:uid="{00000000-0005-0000-0000-00005D060000}"/>
    <cellStyle name="百分比 9 3 2 4 2 2 4 3" xfId="1687" xr:uid="{00000000-0005-0000-0000-00005E060000}"/>
    <cellStyle name="百分比 9 3 2 4 2 2 5" xfId="3511" xr:uid="{00000000-0005-0000-0000-00005F060000}"/>
    <cellStyle name="百分比 9 3 2 4 2 2 5 2" xfId="3379" xr:uid="{00000000-0005-0000-0000-000060060000}"/>
    <cellStyle name="百分比 9 3 2 4 2 2 6" xfId="3514" xr:uid="{00000000-0005-0000-0000-000061060000}"/>
    <cellStyle name="百分比 9 3 2 4 2 3" xfId="3517" xr:uid="{00000000-0005-0000-0000-000062060000}"/>
    <cellStyle name="百分比 9 3 2 4 2 4" xfId="3521" xr:uid="{00000000-0005-0000-0000-000063060000}"/>
    <cellStyle name="百分比 9 3 2 4 2 4 2" xfId="3522" xr:uid="{00000000-0005-0000-0000-000064060000}"/>
    <cellStyle name="百分比 9 3 2 4 2 4 3" xfId="2033" xr:uid="{00000000-0005-0000-0000-000065060000}"/>
    <cellStyle name="百分比 9 3 2 4 2 4 3 2" xfId="326" xr:uid="{00000000-0005-0000-0000-000066060000}"/>
    <cellStyle name="百分比 9 3 2 4 2 4 3 2 2" xfId="2036" xr:uid="{00000000-0005-0000-0000-000067060000}"/>
    <cellStyle name="百分比 9 3 2 4 2 4 3 3" xfId="870" xr:uid="{00000000-0005-0000-0000-000068060000}"/>
    <cellStyle name="百分比 9 3 2 4 2 4 4" xfId="2041" xr:uid="{00000000-0005-0000-0000-000069060000}"/>
    <cellStyle name="百分比 9 3 2 4 2 4 4 2" xfId="892" xr:uid="{00000000-0005-0000-0000-00006A060000}"/>
    <cellStyle name="百分比 9 3 2 4 2 4 5" xfId="2043" xr:uid="{00000000-0005-0000-0000-00006B060000}"/>
    <cellStyle name="百分比 9 3 2 4 2 5" xfId="3528" xr:uid="{00000000-0005-0000-0000-00006C060000}"/>
    <cellStyle name="百分比 9 3 2 4 2 5 2" xfId="3532" xr:uid="{00000000-0005-0000-0000-00006D060000}"/>
    <cellStyle name="百分比 9 3 2 4 2 5 2 2" xfId="196" xr:uid="{00000000-0005-0000-0000-00006E060000}"/>
    <cellStyle name="百分比 9 3 2 4 2 5 3" xfId="2048" xr:uid="{00000000-0005-0000-0000-00006F060000}"/>
    <cellStyle name="百分比 9 3 2 4 2 6" xfId="1926" xr:uid="{00000000-0005-0000-0000-000070060000}"/>
    <cellStyle name="百分比 9 3 2 4 2 6 2" xfId="1935" xr:uid="{00000000-0005-0000-0000-000071060000}"/>
    <cellStyle name="百分比 9 3 2 4 2 7" xfId="1943" xr:uid="{00000000-0005-0000-0000-000072060000}"/>
    <cellStyle name="百分比 9 3 2 4 3" xfId="3534" xr:uid="{00000000-0005-0000-0000-000073060000}"/>
    <cellStyle name="百分比 9 3 2 4 3 2" xfId="3537" xr:uid="{00000000-0005-0000-0000-000074060000}"/>
    <cellStyle name="百分比 9 3 2 4 3 3" xfId="3538" xr:uid="{00000000-0005-0000-0000-000075060000}"/>
    <cellStyle name="百分比 9 3 2 4 3 3 2" xfId="3539" xr:uid="{00000000-0005-0000-0000-000076060000}"/>
    <cellStyle name="百分比 9 3 2 4 3 3 3" xfId="2107" xr:uid="{00000000-0005-0000-0000-000077060000}"/>
    <cellStyle name="百分比 9 3 2 4 3 3 3 2" xfId="2109" xr:uid="{00000000-0005-0000-0000-000078060000}"/>
    <cellStyle name="百分比 9 3 2 4 3 3 3 2 2" xfId="2114" xr:uid="{00000000-0005-0000-0000-000079060000}"/>
    <cellStyle name="百分比 9 3 2 4 3 3 3 3" xfId="2122" xr:uid="{00000000-0005-0000-0000-00007A060000}"/>
    <cellStyle name="百分比 9 3 2 4 3 3 4" xfId="2140" xr:uid="{00000000-0005-0000-0000-00007B060000}"/>
    <cellStyle name="百分比 9 3 2 4 3 3 4 2" xfId="2274" xr:uid="{00000000-0005-0000-0000-00007C060000}"/>
    <cellStyle name="百分比 9 3 2 4 3 3 5" xfId="2145" xr:uid="{00000000-0005-0000-0000-00007D060000}"/>
    <cellStyle name="百分比 9 3 2 4 3 4" xfId="3542" xr:uid="{00000000-0005-0000-0000-00007E060000}"/>
    <cellStyle name="百分比 9 3 2 4 3 4 2" xfId="3546" xr:uid="{00000000-0005-0000-0000-00007F060000}"/>
    <cellStyle name="百分比 9 3 2 4 3 4 2 2" xfId="1657" xr:uid="{00000000-0005-0000-0000-000080060000}"/>
    <cellStyle name="百分比 9 3 2 4 3 4 3" xfId="2156" xr:uid="{00000000-0005-0000-0000-000081060000}"/>
    <cellStyle name="百分比 9 3 2 4 3 5" xfId="402" xr:uid="{00000000-0005-0000-0000-000082060000}"/>
    <cellStyle name="百分比 9 3 2 4 3 5 2" xfId="3550" xr:uid="{00000000-0005-0000-0000-000083060000}"/>
    <cellStyle name="百分比 9 3 2 4 3 6" xfId="408" xr:uid="{00000000-0005-0000-0000-000084060000}"/>
    <cellStyle name="百分比 9 3 2 4 4" xfId="3552" xr:uid="{00000000-0005-0000-0000-000085060000}"/>
    <cellStyle name="百分比 9 3 2 4 5" xfId="3553" xr:uid="{00000000-0005-0000-0000-000086060000}"/>
    <cellStyle name="百分比 9 3 2 4 5 2" xfId="3556" xr:uid="{00000000-0005-0000-0000-000087060000}"/>
    <cellStyle name="百分比 9 3 2 4 5 3" xfId="3560" xr:uid="{00000000-0005-0000-0000-000088060000}"/>
    <cellStyle name="百分比 9 3 2 4 5 3 2" xfId="1855" xr:uid="{00000000-0005-0000-0000-000089060000}"/>
    <cellStyle name="百分比 9 3 2 4 5 3 2 2" xfId="1856" xr:uid="{00000000-0005-0000-0000-00008A060000}"/>
    <cellStyle name="百分比 9 3 2 4 5 3 3" xfId="1886" xr:uid="{00000000-0005-0000-0000-00008B060000}"/>
    <cellStyle name="百分比 9 3 2 4 5 4" xfId="3561" xr:uid="{00000000-0005-0000-0000-00008C060000}"/>
    <cellStyle name="百分比 9 3 2 4 5 4 2" xfId="3562" xr:uid="{00000000-0005-0000-0000-00008D060000}"/>
    <cellStyle name="百分比 9 3 2 4 5 5" xfId="3564" xr:uid="{00000000-0005-0000-0000-00008E060000}"/>
    <cellStyle name="百分比 9 3 2 4 6" xfId="3565" xr:uid="{00000000-0005-0000-0000-00008F060000}"/>
    <cellStyle name="百分比 9 3 2 4 6 2" xfId="3569" xr:uid="{00000000-0005-0000-0000-000090060000}"/>
    <cellStyle name="百分比 9 3 2 4 6 2 2" xfId="3058" xr:uid="{00000000-0005-0000-0000-000091060000}"/>
    <cellStyle name="百分比 9 3 2 4 6 3" xfId="3571" xr:uid="{00000000-0005-0000-0000-000092060000}"/>
    <cellStyle name="百分比 9 3 2 4 7" xfId="2521" xr:uid="{00000000-0005-0000-0000-000093060000}"/>
    <cellStyle name="百分比 9 3 2 4 7 2" xfId="2524" xr:uid="{00000000-0005-0000-0000-000094060000}"/>
    <cellStyle name="百分比 9 3 2 4 8" xfId="2535" xr:uid="{00000000-0005-0000-0000-000095060000}"/>
    <cellStyle name="百分比 9 3 2 5" xfId="3573" xr:uid="{00000000-0005-0000-0000-000096060000}"/>
    <cellStyle name="百分比 9 3 2 5 2" xfId="3574" xr:uid="{00000000-0005-0000-0000-000097060000}"/>
    <cellStyle name="百分比 9 3 2 5 2 2" xfId="3575" xr:uid="{00000000-0005-0000-0000-000098060000}"/>
    <cellStyle name="百分比 9 3 2 5 2 3" xfId="3576" xr:uid="{00000000-0005-0000-0000-000099060000}"/>
    <cellStyle name="百分比 9 3 2 5 2 3 2" xfId="3577" xr:uid="{00000000-0005-0000-0000-00009A060000}"/>
    <cellStyle name="百分比 9 3 2 5 2 3 3" xfId="3578" xr:uid="{00000000-0005-0000-0000-00009B060000}"/>
    <cellStyle name="百分比 9 3 2 5 2 3 3 2" xfId="3582" xr:uid="{00000000-0005-0000-0000-00009C060000}"/>
    <cellStyle name="百分比 9 3 2 5 2 3 3 2 2" xfId="3585" xr:uid="{00000000-0005-0000-0000-00009D060000}"/>
    <cellStyle name="百分比 9 3 2 5 2 3 3 3" xfId="3587" xr:uid="{00000000-0005-0000-0000-00009E060000}"/>
    <cellStyle name="百分比 9 3 2 5 2 3 4" xfId="3588" xr:uid="{00000000-0005-0000-0000-00009F060000}"/>
    <cellStyle name="百分比 9 3 2 5 2 3 4 2" xfId="3589" xr:uid="{00000000-0005-0000-0000-0000A0060000}"/>
    <cellStyle name="百分比 9 3 2 5 2 3 5" xfId="3590" xr:uid="{00000000-0005-0000-0000-0000A1060000}"/>
    <cellStyle name="百分比 9 3 2 5 2 4" xfId="3591" xr:uid="{00000000-0005-0000-0000-0000A2060000}"/>
    <cellStyle name="百分比 9 3 2 5 2 4 2" xfId="3593" xr:uid="{00000000-0005-0000-0000-0000A3060000}"/>
    <cellStyle name="百分比 9 3 2 5 2 4 2 2" xfId="3600" xr:uid="{00000000-0005-0000-0000-0000A4060000}"/>
    <cellStyle name="百分比 9 3 2 5 2 4 3" xfId="3606" xr:uid="{00000000-0005-0000-0000-0000A5060000}"/>
    <cellStyle name="百分比 9 3 2 5 2 5" xfId="3611" xr:uid="{00000000-0005-0000-0000-0000A6060000}"/>
    <cellStyle name="百分比 9 3 2 5 2 5 2" xfId="3613" xr:uid="{00000000-0005-0000-0000-0000A7060000}"/>
    <cellStyle name="百分比 9 3 2 5 2 6" xfId="1958" xr:uid="{00000000-0005-0000-0000-0000A8060000}"/>
    <cellStyle name="百分比 9 3 2 5 3" xfId="2661" xr:uid="{00000000-0005-0000-0000-0000A9060000}"/>
    <cellStyle name="百分比 9 3 2 5 4" xfId="3614" xr:uid="{00000000-0005-0000-0000-0000AA060000}"/>
    <cellStyle name="百分比 9 3 2 5 4 2" xfId="3616" xr:uid="{00000000-0005-0000-0000-0000AB060000}"/>
    <cellStyle name="百分比 9 3 2 5 4 3" xfId="1321" xr:uid="{00000000-0005-0000-0000-0000AC060000}"/>
    <cellStyle name="百分比 9 3 2 5 4 3 2" xfId="3617" xr:uid="{00000000-0005-0000-0000-0000AD060000}"/>
    <cellStyle name="百分比 9 3 2 5 4 3 2 2" xfId="3619" xr:uid="{00000000-0005-0000-0000-0000AE060000}"/>
    <cellStyle name="百分比 9 3 2 5 4 3 3" xfId="3620" xr:uid="{00000000-0005-0000-0000-0000AF060000}"/>
    <cellStyle name="百分比 9 3 2 5 4 4" xfId="3621" xr:uid="{00000000-0005-0000-0000-0000B0060000}"/>
    <cellStyle name="百分比 9 3 2 5 4 4 2" xfId="3622" xr:uid="{00000000-0005-0000-0000-0000B1060000}"/>
    <cellStyle name="百分比 9 3 2 5 4 5" xfId="3623" xr:uid="{00000000-0005-0000-0000-0000B2060000}"/>
    <cellStyle name="百分比 9 3 2 5 5" xfId="3624" xr:uid="{00000000-0005-0000-0000-0000B3060000}"/>
    <cellStyle name="百分比 9 3 2 5 5 2" xfId="3628" xr:uid="{00000000-0005-0000-0000-0000B4060000}"/>
    <cellStyle name="百分比 9 3 2 5 5 2 2" xfId="3629" xr:uid="{00000000-0005-0000-0000-0000B5060000}"/>
    <cellStyle name="百分比 9 3 2 5 5 3" xfId="3630" xr:uid="{00000000-0005-0000-0000-0000B6060000}"/>
    <cellStyle name="百分比 9 3 2 5 6" xfId="3631" xr:uid="{00000000-0005-0000-0000-0000B7060000}"/>
    <cellStyle name="百分比 9 3 2 5 6 2" xfId="3632" xr:uid="{00000000-0005-0000-0000-0000B8060000}"/>
    <cellStyle name="百分比 9 3 2 5 7" xfId="3634" xr:uid="{00000000-0005-0000-0000-0000B9060000}"/>
    <cellStyle name="百分比 9 3 2 6" xfId="3637" xr:uid="{00000000-0005-0000-0000-0000BA060000}"/>
    <cellStyle name="百分比 9 3 2 6 2" xfId="3644" xr:uid="{00000000-0005-0000-0000-0000BB060000}"/>
    <cellStyle name="百分比 9 3 2 6 3" xfId="3646" xr:uid="{00000000-0005-0000-0000-0000BC060000}"/>
    <cellStyle name="百分比 9 3 2 6 3 2" xfId="3647" xr:uid="{00000000-0005-0000-0000-0000BD060000}"/>
    <cellStyle name="百分比 9 3 2 6 3 3" xfId="3648" xr:uid="{00000000-0005-0000-0000-0000BE060000}"/>
    <cellStyle name="百分比 9 3 2 6 3 3 2" xfId="2711" xr:uid="{00000000-0005-0000-0000-0000BF060000}"/>
    <cellStyle name="百分比 9 3 2 6 3 3 2 2" xfId="3649" xr:uid="{00000000-0005-0000-0000-0000C0060000}"/>
    <cellStyle name="百分比 9 3 2 6 3 3 3" xfId="3650" xr:uid="{00000000-0005-0000-0000-0000C1060000}"/>
    <cellStyle name="百分比 9 3 2 6 3 4" xfId="1274" xr:uid="{00000000-0005-0000-0000-0000C2060000}"/>
    <cellStyle name="百分比 9 3 2 6 3 4 2" xfId="1278" xr:uid="{00000000-0005-0000-0000-0000C3060000}"/>
    <cellStyle name="百分比 9 3 2 6 3 5" xfId="1287" xr:uid="{00000000-0005-0000-0000-0000C4060000}"/>
    <cellStyle name="百分比 9 3 2 6 4" xfId="3651" xr:uid="{00000000-0005-0000-0000-0000C5060000}"/>
    <cellStyle name="百分比 9 3 2 6 4 2" xfId="3653" xr:uid="{00000000-0005-0000-0000-0000C6060000}"/>
    <cellStyle name="百分比 9 3 2 6 4 2 2" xfId="3654" xr:uid="{00000000-0005-0000-0000-0000C7060000}"/>
    <cellStyle name="百分比 9 3 2 6 4 3" xfId="385" xr:uid="{00000000-0005-0000-0000-0000C8060000}"/>
    <cellStyle name="百分比 9 3 2 6 5" xfId="3655" xr:uid="{00000000-0005-0000-0000-0000C9060000}"/>
    <cellStyle name="百分比 9 3 2 6 5 2" xfId="3656" xr:uid="{00000000-0005-0000-0000-0000CA060000}"/>
    <cellStyle name="百分比 9 3 2 6 6" xfId="3657" xr:uid="{00000000-0005-0000-0000-0000CB060000}"/>
    <cellStyle name="百分比 9 3 2 7" xfId="3662" xr:uid="{00000000-0005-0000-0000-0000CC060000}"/>
    <cellStyle name="百分比 9 3 2 8" xfId="3665" xr:uid="{00000000-0005-0000-0000-0000CD060000}"/>
    <cellStyle name="百分比 9 3 2 9" xfId="3668" xr:uid="{00000000-0005-0000-0000-0000CE060000}"/>
    <cellStyle name="百分比 9 3 2 9 2" xfId="3671" xr:uid="{00000000-0005-0000-0000-0000CF060000}"/>
    <cellStyle name="百分比 9 3 2 9 3" xfId="3672" xr:uid="{00000000-0005-0000-0000-0000D0060000}"/>
    <cellStyle name="百分比 9 3 2 9 3 2" xfId="3673" xr:uid="{00000000-0005-0000-0000-0000D1060000}"/>
    <cellStyle name="百分比 9 3 2 9 3 2 2" xfId="3674" xr:uid="{00000000-0005-0000-0000-0000D2060000}"/>
    <cellStyle name="百分比 9 3 2 9 3 3" xfId="3676" xr:uid="{00000000-0005-0000-0000-0000D3060000}"/>
    <cellStyle name="百分比 9 3 2 9 4" xfId="3677" xr:uid="{00000000-0005-0000-0000-0000D4060000}"/>
    <cellStyle name="百分比 9 3 2 9 4 2" xfId="289" xr:uid="{00000000-0005-0000-0000-0000D5060000}"/>
    <cellStyle name="百分比 9 3 2 9 5" xfId="3679" xr:uid="{00000000-0005-0000-0000-0000D6060000}"/>
    <cellStyle name="百分比 9 3 3" xfId="3681" xr:uid="{00000000-0005-0000-0000-0000D7060000}"/>
    <cellStyle name="百分比 9 3 3 2" xfId="3682" xr:uid="{00000000-0005-0000-0000-0000D8060000}"/>
    <cellStyle name="百分比 9 3 3 2 2" xfId="3684" xr:uid="{00000000-0005-0000-0000-0000D9060000}"/>
    <cellStyle name="百分比 9 3 3 2 2 2" xfId="3686" xr:uid="{00000000-0005-0000-0000-0000DA060000}"/>
    <cellStyle name="百分比 9 3 3 2 2 2 2" xfId="3688" xr:uid="{00000000-0005-0000-0000-0000DB060000}"/>
    <cellStyle name="百分比 9 3 3 2 2 2 3" xfId="3691" xr:uid="{00000000-0005-0000-0000-0000DC060000}"/>
    <cellStyle name="百分比 9 3 3 2 2 2 3 2" xfId="3696" xr:uid="{00000000-0005-0000-0000-0000DD060000}"/>
    <cellStyle name="百分比 9 3 3 2 2 2 3 3" xfId="3698" xr:uid="{00000000-0005-0000-0000-0000DE060000}"/>
    <cellStyle name="百分比 9 3 3 2 2 2 3 3 2" xfId="1124" xr:uid="{00000000-0005-0000-0000-0000DF060000}"/>
    <cellStyle name="百分比 9 3 3 2 2 2 3 3 2 2" xfId="3699" xr:uid="{00000000-0005-0000-0000-0000E0060000}"/>
    <cellStyle name="百分比 9 3 3 2 2 2 3 3 3" xfId="1126" xr:uid="{00000000-0005-0000-0000-0000E1060000}"/>
    <cellStyle name="百分比 9 3 3 2 2 2 3 4" xfId="972" xr:uid="{00000000-0005-0000-0000-0000E2060000}"/>
    <cellStyle name="百分比 9 3 3 2 2 2 3 4 2" xfId="977" xr:uid="{00000000-0005-0000-0000-0000E3060000}"/>
    <cellStyle name="百分比 9 3 3 2 2 2 3 5" xfId="195" xr:uid="{00000000-0005-0000-0000-0000E4060000}"/>
    <cellStyle name="百分比 9 3 3 2 2 2 4" xfId="3457" xr:uid="{00000000-0005-0000-0000-0000E5060000}"/>
    <cellStyle name="百分比 9 3 3 2 2 2 4 2" xfId="3701" xr:uid="{00000000-0005-0000-0000-0000E6060000}"/>
    <cellStyle name="百分比 9 3 3 2 2 2 4 2 2" xfId="3703" xr:uid="{00000000-0005-0000-0000-0000E7060000}"/>
    <cellStyle name="百分比 9 3 3 2 2 2 4 3" xfId="3704" xr:uid="{00000000-0005-0000-0000-0000E8060000}"/>
    <cellStyle name="百分比 9 3 3 2 2 2 5" xfId="3461" xr:uid="{00000000-0005-0000-0000-0000E9060000}"/>
    <cellStyle name="百分比 9 3 3 2 2 2 5 2" xfId="3465" xr:uid="{00000000-0005-0000-0000-0000EA060000}"/>
    <cellStyle name="百分比 9 3 3 2 2 2 6" xfId="3470" xr:uid="{00000000-0005-0000-0000-0000EB060000}"/>
    <cellStyle name="百分比 9 3 3 2 2 3" xfId="3467" xr:uid="{00000000-0005-0000-0000-0000EC060000}"/>
    <cellStyle name="百分比 9 3 3 2 2 4" xfId="128" xr:uid="{00000000-0005-0000-0000-0000ED060000}"/>
    <cellStyle name="百分比 9 3 3 2 2 4 2" xfId="2494" xr:uid="{00000000-0005-0000-0000-0000EE060000}"/>
    <cellStyle name="百分比 9 3 3 2 2 4 3" xfId="2498" xr:uid="{00000000-0005-0000-0000-0000EF060000}"/>
    <cellStyle name="百分比 9 3 3 2 2 4 3 2" xfId="3705" xr:uid="{00000000-0005-0000-0000-0000F0060000}"/>
    <cellStyle name="百分比 9 3 3 2 2 4 3 2 2" xfId="3709" xr:uid="{00000000-0005-0000-0000-0000F1060000}"/>
    <cellStyle name="百分比 9 3 3 2 2 4 3 3" xfId="3710" xr:uid="{00000000-0005-0000-0000-0000F2060000}"/>
    <cellStyle name="百分比 9 3 3 2 2 4 4" xfId="2502" xr:uid="{00000000-0005-0000-0000-0000F3060000}"/>
    <cellStyle name="百分比 9 3 3 2 2 4 4 2" xfId="3711" xr:uid="{00000000-0005-0000-0000-0000F4060000}"/>
    <cellStyle name="百分比 9 3 3 2 2 4 5" xfId="2504" xr:uid="{00000000-0005-0000-0000-0000F5060000}"/>
    <cellStyle name="百分比 9 3 3 2 2 5" xfId="3089" xr:uid="{00000000-0005-0000-0000-0000F6060000}"/>
    <cellStyle name="百分比 9 3 3 2 2 5 2" xfId="3092" xr:uid="{00000000-0005-0000-0000-0000F7060000}"/>
    <cellStyle name="百分比 9 3 3 2 2 5 2 2" xfId="644" xr:uid="{00000000-0005-0000-0000-0000F8060000}"/>
    <cellStyle name="百分比 9 3 3 2 2 5 3" xfId="3096" xr:uid="{00000000-0005-0000-0000-0000F9060000}"/>
    <cellStyle name="百分比 9 3 3 2 2 6" xfId="3108" xr:uid="{00000000-0005-0000-0000-0000FA060000}"/>
    <cellStyle name="百分比 9 3 3 2 2 6 2" xfId="3112" xr:uid="{00000000-0005-0000-0000-0000FB060000}"/>
    <cellStyle name="百分比 9 3 3 2 2 7" xfId="3118" xr:uid="{00000000-0005-0000-0000-0000FC060000}"/>
    <cellStyle name="百分比 9 3 3 2 3" xfId="3714" xr:uid="{00000000-0005-0000-0000-0000FD060000}"/>
    <cellStyle name="百分比 9 3 3 2 3 2" xfId="3716" xr:uid="{00000000-0005-0000-0000-0000FE060000}"/>
    <cellStyle name="百分比 9 3 3 2 3 3" xfId="3717" xr:uid="{00000000-0005-0000-0000-0000FF060000}"/>
    <cellStyle name="百分比 9 3 3 2 3 3 2" xfId="3486" xr:uid="{00000000-0005-0000-0000-000000070000}"/>
    <cellStyle name="百分比 9 3 3 2 3 3 3" xfId="3489" xr:uid="{00000000-0005-0000-0000-000001070000}"/>
    <cellStyle name="百分比 9 3 3 2 3 3 3 2" xfId="3102" xr:uid="{00000000-0005-0000-0000-000002070000}"/>
    <cellStyle name="百分比 9 3 3 2 3 3 3 2 2" xfId="1314" xr:uid="{00000000-0005-0000-0000-000003070000}"/>
    <cellStyle name="百分比 9 3 3 2 3 3 3 3" xfId="3105" xr:uid="{00000000-0005-0000-0000-000004070000}"/>
    <cellStyle name="百分比 9 3 3 2 3 3 4" xfId="2527" xr:uid="{00000000-0005-0000-0000-000005070000}"/>
    <cellStyle name="百分比 9 3 3 2 3 3 4 2" xfId="3719" xr:uid="{00000000-0005-0000-0000-000006070000}"/>
    <cellStyle name="百分比 9 3 3 2 3 3 5" xfId="2531" xr:uid="{00000000-0005-0000-0000-000007070000}"/>
    <cellStyle name="百分比 9 3 3 2 3 4" xfId="3720" xr:uid="{00000000-0005-0000-0000-000008070000}"/>
    <cellStyle name="百分比 9 3 3 2 3 4 2" xfId="2536" xr:uid="{00000000-0005-0000-0000-000009070000}"/>
    <cellStyle name="百分比 9 3 3 2 3 4 2 2" xfId="3721" xr:uid="{00000000-0005-0000-0000-00000A070000}"/>
    <cellStyle name="百分比 9 3 3 2 3 4 3" xfId="2538" xr:uid="{00000000-0005-0000-0000-00000B070000}"/>
    <cellStyle name="百分比 9 3 3 2 3 5" xfId="3722" xr:uid="{00000000-0005-0000-0000-00000C070000}"/>
    <cellStyle name="百分比 9 3 3 2 3 5 2" xfId="3723" xr:uid="{00000000-0005-0000-0000-00000D070000}"/>
    <cellStyle name="百分比 9 3 3 2 3 6" xfId="3724" xr:uid="{00000000-0005-0000-0000-00000E070000}"/>
    <cellStyle name="百分比 9 3 3 2 4" xfId="3728" xr:uid="{00000000-0005-0000-0000-00000F070000}"/>
    <cellStyle name="百分比 9 3 3 2 5" xfId="3730" xr:uid="{00000000-0005-0000-0000-000010070000}"/>
    <cellStyle name="百分比 9 3 3 2 5 2" xfId="3733" xr:uid="{00000000-0005-0000-0000-000011070000}"/>
    <cellStyle name="百分比 9 3 3 2 5 3" xfId="3734" xr:uid="{00000000-0005-0000-0000-000012070000}"/>
    <cellStyle name="百分比 9 3 3 2 5 3 2" xfId="3736" xr:uid="{00000000-0005-0000-0000-000013070000}"/>
    <cellStyle name="百分比 9 3 3 2 5 3 2 2" xfId="3739" xr:uid="{00000000-0005-0000-0000-000014070000}"/>
    <cellStyle name="百分比 9 3 3 2 5 3 3" xfId="3743" xr:uid="{00000000-0005-0000-0000-000015070000}"/>
    <cellStyle name="百分比 9 3 3 2 5 4" xfId="1864" xr:uid="{00000000-0005-0000-0000-000016070000}"/>
    <cellStyle name="百分比 9 3 3 2 5 4 2" xfId="2570" xr:uid="{00000000-0005-0000-0000-000017070000}"/>
    <cellStyle name="百分比 9 3 3 2 5 5" xfId="1869" xr:uid="{00000000-0005-0000-0000-000018070000}"/>
    <cellStyle name="百分比 9 3 3 2 6" xfId="3745" xr:uid="{00000000-0005-0000-0000-000019070000}"/>
    <cellStyle name="百分比 9 3 3 2 6 2" xfId="3748" xr:uid="{00000000-0005-0000-0000-00001A070000}"/>
    <cellStyle name="百分比 9 3 3 2 6 2 2" xfId="3753" xr:uid="{00000000-0005-0000-0000-00001B070000}"/>
    <cellStyle name="百分比 9 3 3 2 6 3" xfId="3757" xr:uid="{00000000-0005-0000-0000-00001C070000}"/>
    <cellStyle name="百分比 9 3 3 2 7" xfId="2090" xr:uid="{00000000-0005-0000-0000-00001D070000}"/>
    <cellStyle name="百分比 9 3 3 2 7 2" xfId="3760" xr:uid="{00000000-0005-0000-0000-00001E070000}"/>
    <cellStyle name="百分比 9 3 3 2 8" xfId="3763" xr:uid="{00000000-0005-0000-0000-00001F070000}"/>
    <cellStyle name="百分比 9 3 3 3" xfId="3766" xr:uid="{00000000-0005-0000-0000-000020070000}"/>
    <cellStyle name="百分比 9 3 3 3 2" xfId="3768" xr:uid="{00000000-0005-0000-0000-000021070000}"/>
    <cellStyle name="百分比 9 3 3 3 2 2" xfId="3772" xr:uid="{00000000-0005-0000-0000-000022070000}"/>
    <cellStyle name="百分比 9 3 3 3 2 3" xfId="3773" xr:uid="{00000000-0005-0000-0000-000023070000}"/>
    <cellStyle name="百分比 9 3 3 3 2 3 2" xfId="3774" xr:uid="{00000000-0005-0000-0000-000024070000}"/>
    <cellStyle name="百分比 9 3 3 3 2 3 3" xfId="3775" xr:uid="{00000000-0005-0000-0000-000025070000}"/>
    <cellStyle name="百分比 9 3 3 3 2 3 3 2" xfId="3777" xr:uid="{00000000-0005-0000-0000-000026070000}"/>
    <cellStyle name="百分比 9 3 3 3 2 3 3 2 2" xfId="3779" xr:uid="{00000000-0005-0000-0000-000027070000}"/>
    <cellStyle name="百分比 9 3 3 3 2 3 3 3" xfId="3780" xr:uid="{00000000-0005-0000-0000-000028070000}"/>
    <cellStyle name="百分比 9 3 3 3 2 3 4" xfId="3781" xr:uid="{00000000-0005-0000-0000-000029070000}"/>
    <cellStyle name="百分比 9 3 3 3 2 3 4 2" xfId="3783" xr:uid="{00000000-0005-0000-0000-00002A070000}"/>
    <cellStyle name="百分比 9 3 3 3 2 3 5" xfId="3784" xr:uid="{00000000-0005-0000-0000-00002B070000}"/>
    <cellStyle name="百分比 9 3 3 3 2 4" xfId="3786" xr:uid="{00000000-0005-0000-0000-00002C070000}"/>
    <cellStyle name="百分比 9 3 3 3 2 4 2" xfId="2638" xr:uid="{00000000-0005-0000-0000-00002D070000}"/>
    <cellStyle name="百分比 9 3 3 3 2 4 2 2" xfId="3788" xr:uid="{00000000-0005-0000-0000-00002E070000}"/>
    <cellStyle name="百分比 9 3 3 3 2 4 3" xfId="2642" xr:uid="{00000000-0005-0000-0000-00002F070000}"/>
    <cellStyle name="百分比 9 3 3 3 2 5" xfId="3790" xr:uid="{00000000-0005-0000-0000-000030070000}"/>
    <cellStyle name="百分比 9 3 3 3 2 5 2" xfId="3792" xr:uid="{00000000-0005-0000-0000-000031070000}"/>
    <cellStyle name="百分比 9 3 3 3 2 6" xfId="2397" xr:uid="{00000000-0005-0000-0000-000032070000}"/>
    <cellStyle name="百分比 9 3 3 3 3" xfId="3793" xr:uid="{00000000-0005-0000-0000-000033070000}"/>
    <cellStyle name="百分比 9 3 3 3 4" xfId="3795" xr:uid="{00000000-0005-0000-0000-000034070000}"/>
    <cellStyle name="百分比 9 3 3 3 4 2" xfId="3796" xr:uid="{00000000-0005-0000-0000-000035070000}"/>
    <cellStyle name="百分比 9 3 3 3 4 3" xfId="3798" xr:uid="{00000000-0005-0000-0000-000036070000}"/>
    <cellStyle name="百分比 9 3 3 3 4 3 2" xfId="3800" xr:uid="{00000000-0005-0000-0000-000037070000}"/>
    <cellStyle name="百分比 9 3 3 3 4 3 2 2" xfId="3804" xr:uid="{00000000-0005-0000-0000-000038070000}"/>
    <cellStyle name="百分比 9 3 3 3 4 3 3" xfId="3807" xr:uid="{00000000-0005-0000-0000-000039070000}"/>
    <cellStyle name="百分比 9 3 3 3 4 4" xfId="3179" xr:uid="{00000000-0005-0000-0000-00003A070000}"/>
    <cellStyle name="百分比 9 3 3 3 4 4 2" xfId="2693" xr:uid="{00000000-0005-0000-0000-00003B070000}"/>
    <cellStyle name="百分比 9 3 3 3 4 5" xfId="3182" xr:uid="{00000000-0005-0000-0000-00003C070000}"/>
    <cellStyle name="百分比 9 3 3 3 5" xfId="3811" xr:uid="{00000000-0005-0000-0000-00003D070000}"/>
    <cellStyle name="百分比 9 3 3 3 5 2" xfId="3817" xr:uid="{00000000-0005-0000-0000-00003E070000}"/>
    <cellStyle name="百分比 9 3 3 3 5 2 2" xfId="3820" xr:uid="{00000000-0005-0000-0000-00003F070000}"/>
    <cellStyle name="百分比 9 3 3 3 5 3" xfId="3822" xr:uid="{00000000-0005-0000-0000-000040070000}"/>
    <cellStyle name="百分比 9 3 3 3 6" xfId="3823" xr:uid="{00000000-0005-0000-0000-000041070000}"/>
    <cellStyle name="百分比 9 3 3 3 6 2" xfId="3827" xr:uid="{00000000-0005-0000-0000-000042070000}"/>
    <cellStyle name="百分比 9 3 3 3 7" xfId="3829" xr:uid="{00000000-0005-0000-0000-000043070000}"/>
    <cellStyle name="百分比 9 3 3 4" xfId="3832" xr:uid="{00000000-0005-0000-0000-000044070000}"/>
    <cellStyle name="百分比 9 3 3 4 2" xfId="3834" xr:uid="{00000000-0005-0000-0000-000045070000}"/>
    <cellStyle name="百分比 9 3 3 4 3" xfId="3835" xr:uid="{00000000-0005-0000-0000-000046070000}"/>
    <cellStyle name="百分比 9 3 3 4 3 2" xfId="3836" xr:uid="{00000000-0005-0000-0000-000047070000}"/>
    <cellStyle name="百分比 9 3 3 4 3 3" xfId="3838" xr:uid="{00000000-0005-0000-0000-000048070000}"/>
    <cellStyle name="百分比 9 3 3 4 3 3 2" xfId="3840" xr:uid="{00000000-0005-0000-0000-000049070000}"/>
    <cellStyle name="百分比 9 3 3 4 3 3 2 2" xfId="3842" xr:uid="{00000000-0005-0000-0000-00004A070000}"/>
    <cellStyle name="百分比 9 3 3 4 3 3 3" xfId="3844" xr:uid="{00000000-0005-0000-0000-00004B070000}"/>
    <cellStyle name="百分比 9 3 3 4 3 4" xfId="3229" xr:uid="{00000000-0005-0000-0000-00004C070000}"/>
    <cellStyle name="百分比 9 3 3 4 3 4 2" xfId="3232" xr:uid="{00000000-0005-0000-0000-00004D070000}"/>
    <cellStyle name="百分比 9 3 3 4 3 5" xfId="453" xr:uid="{00000000-0005-0000-0000-00004E070000}"/>
    <cellStyle name="百分比 9 3 3 4 4" xfId="3847" xr:uid="{00000000-0005-0000-0000-00004F070000}"/>
    <cellStyle name="百分比 9 3 3 4 4 2" xfId="3848" xr:uid="{00000000-0005-0000-0000-000050070000}"/>
    <cellStyle name="百分比 9 3 3 4 4 2 2" xfId="3849" xr:uid="{00000000-0005-0000-0000-000051070000}"/>
    <cellStyle name="百分比 9 3 3 4 4 3" xfId="3850" xr:uid="{00000000-0005-0000-0000-000052070000}"/>
    <cellStyle name="百分比 9 3 3 4 5" xfId="3851" xr:uid="{00000000-0005-0000-0000-000053070000}"/>
    <cellStyle name="百分比 9 3 3 4 5 2" xfId="3854" xr:uid="{00000000-0005-0000-0000-000054070000}"/>
    <cellStyle name="百分比 9 3 3 4 6" xfId="3857" xr:uid="{00000000-0005-0000-0000-000055070000}"/>
    <cellStyle name="百分比 9 3 3 5" xfId="3858" xr:uid="{00000000-0005-0000-0000-000056070000}"/>
    <cellStyle name="百分比 9 3 3 6" xfId="740" xr:uid="{00000000-0005-0000-0000-000057070000}"/>
    <cellStyle name="百分比 9 3 3 6 2" xfId="814" xr:uid="{00000000-0005-0000-0000-000058070000}"/>
    <cellStyle name="百分比 9 3 3 6 3" xfId="3859" xr:uid="{00000000-0005-0000-0000-000059070000}"/>
    <cellStyle name="百分比 9 3 3 6 3 2" xfId="3861" xr:uid="{00000000-0005-0000-0000-00005A070000}"/>
    <cellStyle name="百分比 9 3 3 6 3 2 2" xfId="679" xr:uid="{00000000-0005-0000-0000-00005B070000}"/>
    <cellStyle name="百分比 9 3 3 6 3 3" xfId="3865" xr:uid="{00000000-0005-0000-0000-00005C070000}"/>
    <cellStyle name="百分比 9 3 3 6 4" xfId="3869" xr:uid="{00000000-0005-0000-0000-00005D070000}"/>
    <cellStyle name="百分比 9 3 3 6 4 2" xfId="3876" xr:uid="{00000000-0005-0000-0000-00005E070000}"/>
    <cellStyle name="百分比 9 3 3 6 5" xfId="3881" xr:uid="{00000000-0005-0000-0000-00005F070000}"/>
    <cellStyle name="百分比 9 3 3 7" xfId="746" xr:uid="{00000000-0005-0000-0000-000060070000}"/>
    <cellStyle name="百分比 9 3 3 7 2" xfId="3887" xr:uid="{00000000-0005-0000-0000-000061070000}"/>
    <cellStyle name="百分比 9 3 3 7 2 2" xfId="2282" xr:uid="{00000000-0005-0000-0000-000062070000}"/>
    <cellStyle name="百分比 9 3 3 7 3" xfId="3889" xr:uid="{00000000-0005-0000-0000-000063070000}"/>
    <cellStyle name="百分比 9 3 3 8" xfId="3891" xr:uid="{00000000-0005-0000-0000-000064070000}"/>
    <cellStyle name="百分比 9 3 3 8 2" xfId="3892" xr:uid="{00000000-0005-0000-0000-000065070000}"/>
    <cellStyle name="百分比 9 3 3 9" xfId="3896" xr:uid="{00000000-0005-0000-0000-000066070000}"/>
    <cellStyle name="百分比 9 3 4" xfId="3897" xr:uid="{00000000-0005-0000-0000-000067070000}"/>
    <cellStyle name="百分比 9 3 4 2" xfId="3898" xr:uid="{00000000-0005-0000-0000-000068070000}"/>
    <cellStyle name="百分比 9 3 4 2 2" xfId="3899" xr:uid="{00000000-0005-0000-0000-000069070000}"/>
    <cellStyle name="百分比 9 3 4 2 2 2" xfId="1304" xr:uid="{00000000-0005-0000-0000-00006A070000}"/>
    <cellStyle name="百分比 9 3 4 2 2 2 2" xfId="2897" xr:uid="{00000000-0005-0000-0000-00006B070000}"/>
    <cellStyle name="百分比 9 3 4 2 2 2 3" xfId="2899" xr:uid="{00000000-0005-0000-0000-00006C070000}"/>
    <cellStyle name="百分比 9 3 4 2 2 2 3 2" xfId="3900" xr:uid="{00000000-0005-0000-0000-00006D070000}"/>
    <cellStyle name="百分比 9 3 4 2 2 2 3 3" xfId="3901" xr:uid="{00000000-0005-0000-0000-00006E070000}"/>
    <cellStyle name="百分比 9 3 4 2 2 2 3 3 2" xfId="3902" xr:uid="{00000000-0005-0000-0000-00006F070000}"/>
    <cellStyle name="百分比 9 3 4 2 2 2 3 3 2 2" xfId="3903" xr:uid="{00000000-0005-0000-0000-000070070000}"/>
    <cellStyle name="百分比 9 3 4 2 2 2 3 3 3" xfId="3905" xr:uid="{00000000-0005-0000-0000-000071070000}"/>
    <cellStyle name="百分比 9 3 4 2 2 2 3 4" xfId="920" xr:uid="{00000000-0005-0000-0000-000072070000}"/>
    <cellStyle name="百分比 9 3 4 2 2 2 3 4 2" xfId="348" xr:uid="{00000000-0005-0000-0000-000073070000}"/>
    <cellStyle name="百分比 9 3 4 2 2 2 3 5" xfId="923" xr:uid="{00000000-0005-0000-0000-000074070000}"/>
    <cellStyle name="百分比 9 3 4 2 2 2 4" xfId="2904" xr:uid="{00000000-0005-0000-0000-000075070000}"/>
    <cellStyle name="百分比 9 3 4 2 2 2 4 2" xfId="3906" xr:uid="{00000000-0005-0000-0000-000076070000}"/>
    <cellStyle name="百分比 9 3 4 2 2 2 4 2 2" xfId="3908" xr:uid="{00000000-0005-0000-0000-000077070000}"/>
    <cellStyle name="百分比 9 3 4 2 2 2 4 3" xfId="3909" xr:uid="{00000000-0005-0000-0000-000078070000}"/>
    <cellStyle name="百分比 9 3 4 2 2 2 5" xfId="3910" xr:uid="{00000000-0005-0000-0000-000079070000}"/>
    <cellStyle name="百分比 9 3 4 2 2 2 5 2" xfId="3915" xr:uid="{00000000-0005-0000-0000-00007A070000}"/>
    <cellStyle name="百分比 9 3 4 2 2 2 6" xfId="3918" xr:uid="{00000000-0005-0000-0000-00007B070000}"/>
    <cellStyle name="百分比 9 3 4 2 2 3" xfId="3921" xr:uid="{00000000-0005-0000-0000-00007C070000}"/>
    <cellStyle name="百分比 9 3 4 2 2 4" xfId="3312" xr:uid="{00000000-0005-0000-0000-00007D070000}"/>
    <cellStyle name="百分比 9 3 4 2 2 4 2" xfId="2933" xr:uid="{00000000-0005-0000-0000-00007E070000}"/>
    <cellStyle name="百分比 9 3 4 2 2 4 3" xfId="3922" xr:uid="{00000000-0005-0000-0000-00007F070000}"/>
    <cellStyle name="百分比 9 3 4 2 2 4 3 2" xfId="3026" xr:uid="{00000000-0005-0000-0000-000080070000}"/>
    <cellStyle name="百分比 9 3 4 2 2 4 3 2 2" xfId="910" xr:uid="{00000000-0005-0000-0000-000081070000}"/>
    <cellStyle name="百分比 9 3 4 2 2 4 3 3" xfId="3028" xr:uid="{00000000-0005-0000-0000-000082070000}"/>
    <cellStyle name="百分比 9 3 4 2 2 4 4" xfId="3923" xr:uid="{00000000-0005-0000-0000-000083070000}"/>
    <cellStyle name="百分比 9 3 4 2 2 4 4 2" xfId="3924" xr:uid="{00000000-0005-0000-0000-000084070000}"/>
    <cellStyle name="百分比 9 3 4 2 2 4 5" xfId="1511" xr:uid="{00000000-0005-0000-0000-000085070000}"/>
    <cellStyle name="百分比 9 3 4 2 2 5" xfId="3314" xr:uid="{00000000-0005-0000-0000-000086070000}"/>
    <cellStyle name="百分比 9 3 4 2 2 5 2" xfId="2942" xr:uid="{00000000-0005-0000-0000-000087070000}"/>
    <cellStyle name="百分比 9 3 4 2 2 5 2 2" xfId="2944" xr:uid="{00000000-0005-0000-0000-000088070000}"/>
    <cellStyle name="百分比 9 3 4 2 2 5 3" xfId="141" xr:uid="{00000000-0005-0000-0000-000089070000}"/>
    <cellStyle name="百分比 9 3 4 2 2 6" xfId="3317" xr:uid="{00000000-0005-0000-0000-00008A070000}"/>
    <cellStyle name="百分比 9 3 4 2 2 6 2" xfId="2956" xr:uid="{00000000-0005-0000-0000-00008B070000}"/>
    <cellStyle name="百分比 9 3 4 2 2 7" xfId="1986" xr:uid="{00000000-0005-0000-0000-00008C070000}"/>
    <cellStyle name="百分比 9 3 4 2 3" xfId="3926" xr:uid="{00000000-0005-0000-0000-00008D070000}"/>
    <cellStyle name="百分比 9 3 4 2 3 2" xfId="3927" xr:uid="{00000000-0005-0000-0000-00008E070000}"/>
    <cellStyle name="百分比 9 3 4 2 3 3" xfId="3928" xr:uid="{00000000-0005-0000-0000-00008F070000}"/>
    <cellStyle name="百分比 9 3 4 2 3 3 2" xfId="1076" xr:uid="{00000000-0005-0000-0000-000090070000}"/>
    <cellStyle name="百分比 9 3 4 2 3 3 3" xfId="490" xr:uid="{00000000-0005-0000-0000-000091070000}"/>
    <cellStyle name="百分比 9 3 4 2 3 3 3 2" xfId="495" xr:uid="{00000000-0005-0000-0000-000092070000}"/>
    <cellStyle name="百分比 9 3 4 2 3 3 3 2 2" xfId="1080" xr:uid="{00000000-0005-0000-0000-000093070000}"/>
    <cellStyle name="百分比 9 3 4 2 3 3 3 3" xfId="499" xr:uid="{00000000-0005-0000-0000-000094070000}"/>
    <cellStyle name="百分比 9 3 4 2 3 3 4" xfId="506" xr:uid="{00000000-0005-0000-0000-000095070000}"/>
    <cellStyle name="百分比 9 3 4 2 3 3 4 2" xfId="668" xr:uid="{00000000-0005-0000-0000-000096070000}"/>
    <cellStyle name="百分比 9 3 4 2 3 3 5" xfId="516" xr:uid="{00000000-0005-0000-0000-000097070000}"/>
    <cellStyle name="百分比 9 3 4 2 3 4" xfId="82" xr:uid="{00000000-0005-0000-0000-000098070000}"/>
    <cellStyle name="百分比 9 3 4 2 3 4 2" xfId="279" xr:uid="{00000000-0005-0000-0000-000099070000}"/>
    <cellStyle name="百分比 9 3 4 2 3 4 2 2" xfId="284" xr:uid="{00000000-0005-0000-0000-00009A070000}"/>
    <cellStyle name="百分比 9 3 4 2 3 4 3" xfId="1155" xr:uid="{00000000-0005-0000-0000-00009B070000}"/>
    <cellStyle name="百分比 9 3 4 2 3 5" xfId="3929" xr:uid="{00000000-0005-0000-0000-00009C070000}"/>
    <cellStyle name="百分比 9 3 4 2 3 5 2" xfId="3930" xr:uid="{00000000-0005-0000-0000-00009D070000}"/>
    <cellStyle name="百分比 9 3 4 2 3 6" xfId="3931" xr:uid="{00000000-0005-0000-0000-00009E070000}"/>
    <cellStyle name="百分比 9 3 4 2 4" xfId="3932" xr:uid="{00000000-0005-0000-0000-00009F070000}"/>
    <cellStyle name="百分比 9 3 4 2 5" xfId="3933" xr:uid="{00000000-0005-0000-0000-0000A0070000}"/>
    <cellStyle name="百分比 9 3 4 2 5 2" xfId="2803" xr:uid="{00000000-0005-0000-0000-0000A1070000}"/>
    <cellStyle name="百分比 9 3 4 2 5 3" xfId="2810" xr:uid="{00000000-0005-0000-0000-0000A2070000}"/>
    <cellStyle name="百分比 9 3 4 2 5 3 2" xfId="2849" xr:uid="{00000000-0005-0000-0000-0000A3070000}"/>
    <cellStyle name="百分比 9 3 4 2 5 3 2 2" xfId="3934" xr:uid="{00000000-0005-0000-0000-0000A4070000}"/>
    <cellStyle name="百分比 9 3 4 2 5 3 3" xfId="3936" xr:uid="{00000000-0005-0000-0000-0000A5070000}"/>
    <cellStyle name="百分比 9 3 4 2 5 4" xfId="1901" xr:uid="{00000000-0005-0000-0000-0000A6070000}"/>
    <cellStyle name="百分比 9 3 4 2 5 4 2" xfId="2815" xr:uid="{00000000-0005-0000-0000-0000A7070000}"/>
    <cellStyle name="百分比 9 3 4 2 5 5" xfId="1910" xr:uid="{00000000-0005-0000-0000-0000A8070000}"/>
    <cellStyle name="百分比 9 3 4 2 6" xfId="3939" xr:uid="{00000000-0005-0000-0000-0000A9070000}"/>
    <cellStyle name="百分比 9 3 4 2 6 2" xfId="3940" xr:uid="{00000000-0005-0000-0000-0000AA070000}"/>
    <cellStyle name="百分比 9 3 4 2 6 2 2" xfId="3942" xr:uid="{00000000-0005-0000-0000-0000AB070000}"/>
    <cellStyle name="百分比 9 3 4 2 6 3" xfId="2959" xr:uid="{00000000-0005-0000-0000-0000AC070000}"/>
    <cellStyle name="百分比 9 3 4 2 7" xfId="2238" xr:uid="{00000000-0005-0000-0000-0000AD070000}"/>
    <cellStyle name="百分比 9 3 4 2 7 2" xfId="3943" xr:uid="{00000000-0005-0000-0000-0000AE070000}"/>
    <cellStyle name="百分比 9 3 4 2 8" xfId="3944" xr:uid="{00000000-0005-0000-0000-0000AF070000}"/>
    <cellStyle name="百分比 9 3 4 3" xfId="3945" xr:uid="{00000000-0005-0000-0000-0000B0070000}"/>
    <cellStyle name="百分比 9 3 4 3 2" xfId="3946" xr:uid="{00000000-0005-0000-0000-0000B1070000}"/>
    <cellStyle name="百分比 9 3 4 3 2 2" xfId="1032" xr:uid="{00000000-0005-0000-0000-0000B2070000}"/>
    <cellStyle name="百分比 9 3 4 3 2 3" xfId="3947" xr:uid="{00000000-0005-0000-0000-0000B3070000}"/>
    <cellStyle name="百分比 9 3 4 3 2 3 2" xfId="3948" xr:uid="{00000000-0005-0000-0000-0000B4070000}"/>
    <cellStyle name="百分比 9 3 4 3 2 3 3" xfId="3950" xr:uid="{00000000-0005-0000-0000-0000B5070000}"/>
    <cellStyle name="百分比 9 3 4 3 2 3 3 2" xfId="3953" xr:uid="{00000000-0005-0000-0000-0000B6070000}"/>
    <cellStyle name="百分比 9 3 4 3 2 3 3 2 2" xfId="3956" xr:uid="{00000000-0005-0000-0000-0000B7070000}"/>
    <cellStyle name="百分比 9 3 4 3 2 3 3 3" xfId="3958" xr:uid="{00000000-0005-0000-0000-0000B8070000}"/>
    <cellStyle name="百分比 9 3 4 3 2 3 4" xfId="3959" xr:uid="{00000000-0005-0000-0000-0000B9070000}"/>
    <cellStyle name="百分比 9 3 4 3 2 3 4 2" xfId="3962" xr:uid="{00000000-0005-0000-0000-0000BA070000}"/>
    <cellStyle name="百分比 9 3 4 3 2 3 5" xfId="3963" xr:uid="{00000000-0005-0000-0000-0000BB070000}"/>
    <cellStyle name="百分比 9 3 4 3 2 4" xfId="3964" xr:uid="{00000000-0005-0000-0000-0000BC070000}"/>
    <cellStyle name="百分比 9 3 4 3 2 4 2" xfId="3678" xr:uid="{00000000-0005-0000-0000-0000BD070000}"/>
    <cellStyle name="百分比 9 3 4 3 2 4 2 2" xfId="288" xr:uid="{00000000-0005-0000-0000-0000BE070000}"/>
    <cellStyle name="百分比 9 3 4 3 2 4 3" xfId="3680" xr:uid="{00000000-0005-0000-0000-0000BF070000}"/>
    <cellStyle name="百分比 9 3 4 3 2 5" xfId="3965" xr:uid="{00000000-0005-0000-0000-0000C0070000}"/>
    <cellStyle name="百分比 9 3 4 3 2 5 2" xfId="3967" xr:uid="{00000000-0005-0000-0000-0000C1070000}"/>
    <cellStyle name="百分比 9 3 4 3 2 6" xfId="563" xr:uid="{00000000-0005-0000-0000-0000C2070000}"/>
    <cellStyle name="百分比 9 3 4 3 3" xfId="3968" xr:uid="{00000000-0005-0000-0000-0000C3070000}"/>
    <cellStyle name="百分比 9 3 4 3 4" xfId="1229" xr:uid="{00000000-0005-0000-0000-0000C4070000}"/>
    <cellStyle name="百分比 9 3 4 3 4 2" xfId="3969" xr:uid="{00000000-0005-0000-0000-0000C5070000}"/>
    <cellStyle name="百分比 9 3 4 3 4 3" xfId="3972" xr:uid="{00000000-0005-0000-0000-0000C6070000}"/>
    <cellStyle name="百分比 9 3 4 3 4 3 2" xfId="3975" xr:uid="{00000000-0005-0000-0000-0000C7070000}"/>
    <cellStyle name="百分比 9 3 4 3 4 3 2 2" xfId="1516" xr:uid="{00000000-0005-0000-0000-0000C8070000}"/>
    <cellStyle name="百分比 9 3 4 3 4 3 3" xfId="3979" xr:uid="{00000000-0005-0000-0000-0000C9070000}"/>
    <cellStyle name="百分比 9 3 4 3 4 4" xfId="3391" xr:uid="{00000000-0005-0000-0000-0000CA070000}"/>
    <cellStyle name="百分比 9 3 4 3 4 4 2" xfId="3396" xr:uid="{00000000-0005-0000-0000-0000CB070000}"/>
    <cellStyle name="百分比 9 3 4 3 4 5" xfId="3402" xr:uid="{00000000-0005-0000-0000-0000CC070000}"/>
    <cellStyle name="百分比 9 3 4 3 5" xfId="3983" xr:uid="{00000000-0005-0000-0000-0000CD070000}"/>
    <cellStyle name="百分比 9 3 4 3 5 2" xfId="229" xr:uid="{00000000-0005-0000-0000-0000CE070000}"/>
    <cellStyle name="百分比 9 3 4 3 5 2 2" xfId="207" xr:uid="{00000000-0005-0000-0000-0000CF070000}"/>
    <cellStyle name="百分比 9 3 4 3 5 3" xfId="3984" xr:uid="{00000000-0005-0000-0000-0000D0070000}"/>
    <cellStyle name="百分比 9 3 4 3 6" xfId="3986" xr:uid="{00000000-0005-0000-0000-0000D1070000}"/>
    <cellStyle name="百分比 9 3 4 3 6 2" xfId="3988" xr:uid="{00000000-0005-0000-0000-0000D2070000}"/>
    <cellStyle name="百分比 9 3 4 3 7" xfId="3993" xr:uid="{00000000-0005-0000-0000-0000D3070000}"/>
    <cellStyle name="百分比 9 3 4 4" xfId="3995" xr:uid="{00000000-0005-0000-0000-0000D4070000}"/>
    <cellStyle name="百分比 9 3 4 4 2" xfId="3998" xr:uid="{00000000-0005-0000-0000-0000D5070000}"/>
    <cellStyle name="百分比 9 3 4 4 3" xfId="4001" xr:uid="{00000000-0005-0000-0000-0000D6070000}"/>
    <cellStyle name="百分比 9 3 4 4 3 2" xfId="4003" xr:uid="{00000000-0005-0000-0000-0000D7070000}"/>
    <cellStyle name="百分比 9 3 4 4 3 3" xfId="1473" xr:uid="{00000000-0005-0000-0000-0000D8070000}"/>
    <cellStyle name="百分比 9 3 4 4 3 3 2" xfId="4005" xr:uid="{00000000-0005-0000-0000-0000D9070000}"/>
    <cellStyle name="百分比 9 3 4 4 3 3 2 2" xfId="4007" xr:uid="{00000000-0005-0000-0000-0000DA070000}"/>
    <cellStyle name="百分比 9 3 4 4 3 3 3" xfId="4013" xr:uid="{00000000-0005-0000-0000-0000DB070000}"/>
    <cellStyle name="百分比 9 3 4 4 3 4" xfId="3438" xr:uid="{00000000-0005-0000-0000-0000DC070000}"/>
    <cellStyle name="百分比 9 3 4 4 3 4 2" xfId="3441" xr:uid="{00000000-0005-0000-0000-0000DD070000}"/>
    <cellStyle name="百分比 9 3 4 4 3 5" xfId="210" xr:uid="{00000000-0005-0000-0000-0000DE070000}"/>
    <cellStyle name="百分比 9 3 4 4 4" xfId="4016" xr:uid="{00000000-0005-0000-0000-0000DF070000}"/>
    <cellStyle name="百分比 9 3 4 4 4 2" xfId="4018" xr:uid="{00000000-0005-0000-0000-0000E0070000}"/>
    <cellStyle name="百分比 9 3 4 4 4 2 2" xfId="4019" xr:uid="{00000000-0005-0000-0000-0000E1070000}"/>
    <cellStyle name="百分比 9 3 4 4 4 3" xfId="4020" xr:uid="{00000000-0005-0000-0000-0000E2070000}"/>
    <cellStyle name="百分比 9 3 4 4 5" xfId="4021" xr:uid="{00000000-0005-0000-0000-0000E3070000}"/>
    <cellStyle name="百分比 9 3 4 4 5 2" xfId="4022" xr:uid="{00000000-0005-0000-0000-0000E4070000}"/>
    <cellStyle name="百分比 9 3 4 4 6" xfId="4024" xr:uid="{00000000-0005-0000-0000-0000E5070000}"/>
    <cellStyle name="百分比 9 3 4 5" xfId="4026" xr:uid="{00000000-0005-0000-0000-0000E6070000}"/>
    <cellStyle name="百分比 9 3 4 6" xfId="4030" xr:uid="{00000000-0005-0000-0000-0000E7070000}"/>
    <cellStyle name="百分比 9 3 4 6 2" xfId="4034" xr:uid="{00000000-0005-0000-0000-0000E8070000}"/>
    <cellStyle name="百分比 9 3 4 6 3" xfId="4036" xr:uid="{00000000-0005-0000-0000-0000E9070000}"/>
    <cellStyle name="百分比 9 3 4 6 3 2" xfId="4038" xr:uid="{00000000-0005-0000-0000-0000EA070000}"/>
    <cellStyle name="百分比 9 3 4 6 3 2 2" xfId="4039" xr:uid="{00000000-0005-0000-0000-0000EB070000}"/>
    <cellStyle name="百分比 9 3 4 6 3 3" xfId="4040" xr:uid="{00000000-0005-0000-0000-0000EC070000}"/>
    <cellStyle name="百分比 9 3 4 6 4" xfId="4042" xr:uid="{00000000-0005-0000-0000-0000ED070000}"/>
    <cellStyle name="百分比 9 3 4 6 4 2" xfId="4046" xr:uid="{00000000-0005-0000-0000-0000EE070000}"/>
    <cellStyle name="百分比 9 3 4 6 5" xfId="4049" xr:uid="{00000000-0005-0000-0000-0000EF070000}"/>
    <cellStyle name="百分比 9 3 4 7" xfId="4052" xr:uid="{00000000-0005-0000-0000-0000F0070000}"/>
    <cellStyle name="百分比 9 3 4 7 2" xfId="4055" xr:uid="{00000000-0005-0000-0000-0000F1070000}"/>
    <cellStyle name="百分比 9 3 4 7 2 2" xfId="1973" xr:uid="{00000000-0005-0000-0000-0000F2070000}"/>
    <cellStyle name="百分比 9 3 4 7 3" xfId="4058" xr:uid="{00000000-0005-0000-0000-0000F3070000}"/>
    <cellStyle name="百分比 9 3 4 8" xfId="4061" xr:uid="{00000000-0005-0000-0000-0000F4070000}"/>
    <cellStyle name="百分比 9 3 4 8 2" xfId="4064" xr:uid="{00000000-0005-0000-0000-0000F5070000}"/>
    <cellStyle name="百分比 9 3 4 9" xfId="4067" xr:uid="{00000000-0005-0000-0000-0000F6070000}"/>
    <cellStyle name="百分比 9 3 5" xfId="1818" xr:uid="{00000000-0005-0000-0000-0000F7070000}"/>
    <cellStyle name="百分比 9 3 5 2" xfId="4070" xr:uid="{00000000-0005-0000-0000-0000F8070000}"/>
    <cellStyle name="百分比 9 3 5 2 2" xfId="4072" xr:uid="{00000000-0005-0000-0000-0000F9070000}"/>
    <cellStyle name="百分比 9 3 5 2 2 2" xfId="4074" xr:uid="{00000000-0005-0000-0000-0000FA070000}"/>
    <cellStyle name="百分比 9 3 5 2 2 3" xfId="4075" xr:uid="{00000000-0005-0000-0000-0000FB070000}"/>
    <cellStyle name="百分比 9 3 5 2 2 3 2" xfId="712" xr:uid="{00000000-0005-0000-0000-0000FC070000}"/>
    <cellStyle name="百分比 9 3 5 2 2 3 3" xfId="717" xr:uid="{00000000-0005-0000-0000-0000FD070000}"/>
    <cellStyle name="百分比 9 3 5 2 2 3 3 2" xfId="1361" xr:uid="{00000000-0005-0000-0000-0000FE070000}"/>
    <cellStyle name="百分比 9 3 5 2 2 3 3 2 2" xfId="4076" xr:uid="{00000000-0005-0000-0000-0000FF070000}"/>
    <cellStyle name="百分比 9 3 5 2 2 3 3 3" xfId="393" xr:uid="{00000000-0005-0000-0000-000000080000}"/>
    <cellStyle name="百分比 9 3 5 2 2 3 4" xfId="4077" xr:uid="{00000000-0005-0000-0000-000001080000}"/>
    <cellStyle name="百分比 9 3 5 2 2 3 4 2" xfId="4078" xr:uid="{00000000-0005-0000-0000-000002080000}"/>
    <cellStyle name="百分比 9 3 5 2 2 3 5" xfId="4079" xr:uid="{00000000-0005-0000-0000-000003080000}"/>
    <cellStyle name="百分比 9 3 5 2 2 4" xfId="4080" xr:uid="{00000000-0005-0000-0000-000004080000}"/>
    <cellStyle name="百分比 9 3 5 2 2 4 2" xfId="752" xr:uid="{00000000-0005-0000-0000-000005080000}"/>
    <cellStyle name="百分比 9 3 5 2 2 4 2 2" xfId="4081" xr:uid="{00000000-0005-0000-0000-000006080000}"/>
    <cellStyle name="百分比 9 3 5 2 2 4 3" xfId="755" xr:uid="{00000000-0005-0000-0000-000007080000}"/>
    <cellStyle name="百分比 9 3 5 2 2 5" xfId="2000" xr:uid="{00000000-0005-0000-0000-000008080000}"/>
    <cellStyle name="百分比 9 3 5 2 2 5 2" xfId="640" xr:uid="{00000000-0005-0000-0000-000009080000}"/>
    <cellStyle name="百分比 9 3 5 2 2 6" xfId="2016" xr:uid="{00000000-0005-0000-0000-00000A080000}"/>
    <cellStyle name="百分比 9 3 5 2 3" xfId="4082" xr:uid="{00000000-0005-0000-0000-00000B080000}"/>
    <cellStyle name="百分比 9 3 5 2 4" xfId="4083" xr:uid="{00000000-0005-0000-0000-00000C080000}"/>
    <cellStyle name="百分比 9 3 5 2 4 2" xfId="4084" xr:uid="{00000000-0005-0000-0000-00000D080000}"/>
    <cellStyle name="百分比 9 3 5 2 4 3" xfId="4085" xr:uid="{00000000-0005-0000-0000-00000E080000}"/>
    <cellStyle name="百分比 9 3 5 2 4 3 2" xfId="589" xr:uid="{00000000-0005-0000-0000-00000F080000}"/>
    <cellStyle name="百分比 9 3 5 2 4 3 2 2" xfId="593" xr:uid="{00000000-0005-0000-0000-000010080000}"/>
    <cellStyle name="百分比 9 3 5 2 4 3 3" xfId="604" xr:uid="{00000000-0005-0000-0000-000011080000}"/>
    <cellStyle name="百分比 9 3 5 2 4 4" xfId="3533" xr:uid="{00000000-0005-0000-0000-000012080000}"/>
    <cellStyle name="百分比 9 3 5 2 4 4 2" xfId="194" xr:uid="{00000000-0005-0000-0000-000013080000}"/>
    <cellStyle name="百分比 9 3 5 2 4 5" xfId="2049" xr:uid="{00000000-0005-0000-0000-000014080000}"/>
    <cellStyle name="百分比 9 3 5 2 5" xfId="2250" xr:uid="{00000000-0005-0000-0000-000015080000}"/>
    <cellStyle name="百分比 9 3 5 2 5 2" xfId="4090" xr:uid="{00000000-0005-0000-0000-000016080000}"/>
    <cellStyle name="百分比 9 3 5 2 5 2 2" xfId="67" xr:uid="{00000000-0005-0000-0000-000017080000}"/>
    <cellStyle name="百分比 9 3 5 2 5 3" xfId="4091" xr:uid="{00000000-0005-0000-0000-000018080000}"/>
    <cellStyle name="百分比 9 3 5 2 6" xfId="2257" xr:uid="{00000000-0005-0000-0000-000019080000}"/>
    <cellStyle name="百分比 9 3 5 2 6 2" xfId="4092" xr:uid="{00000000-0005-0000-0000-00001A080000}"/>
    <cellStyle name="百分比 9 3 5 2 7" xfId="2367" xr:uid="{00000000-0005-0000-0000-00001B080000}"/>
    <cellStyle name="百分比 9 3 5 3" xfId="4094" xr:uid="{00000000-0005-0000-0000-00001C080000}"/>
    <cellStyle name="百分比 9 3 5 3 2" xfId="4095" xr:uid="{00000000-0005-0000-0000-00001D080000}"/>
    <cellStyle name="百分比 9 3 5 3 3" xfId="4096" xr:uid="{00000000-0005-0000-0000-00001E080000}"/>
    <cellStyle name="百分比 9 3 5 3 3 2" xfId="4099" xr:uid="{00000000-0005-0000-0000-00001F080000}"/>
    <cellStyle name="百分比 9 3 5 3 3 3" xfId="4103" xr:uid="{00000000-0005-0000-0000-000020080000}"/>
    <cellStyle name="百分比 9 3 5 3 3 3 2" xfId="1549" xr:uid="{00000000-0005-0000-0000-000021080000}"/>
    <cellStyle name="百分比 9 3 5 3 3 3 2 2" xfId="1553" xr:uid="{00000000-0005-0000-0000-000022080000}"/>
    <cellStyle name="百分比 9 3 5 3 3 3 3" xfId="1565" xr:uid="{00000000-0005-0000-0000-000023080000}"/>
    <cellStyle name="百分比 9 3 5 3 3 4" xfId="3547" xr:uid="{00000000-0005-0000-0000-000024080000}"/>
    <cellStyle name="百分比 9 3 5 3 3 4 2" xfId="1660" xr:uid="{00000000-0005-0000-0000-000025080000}"/>
    <cellStyle name="百分比 9 3 5 3 3 5" xfId="2158" xr:uid="{00000000-0005-0000-0000-000026080000}"/>
    <cellStyle name="百分比 9 3 5 3 4" xfId="4106" xr:uid="{00000000-0005-0000-0000-000027080000}"/>
    <cellStyle name="百分比 9 3 5 3 4 2" xfId="4107" xr:uid="{00000000-0005-0000-0000-000028080000}"/>
    <cellStyle name="百分比 9 3 5 3 4 2 2" xfId="4108" xr:uid="{00000000-0005-0000-0000-000029080000}"/>
    <cellStyle name="百分比 9 3 5 3 4 3" xfId="4109" xr:uid="{00000000-0005-0000-0000-00002A080000}"/>
    <cellStyle name="百分比 9 3 5 3 5" xfId="4114" xr:uid="{00000000-0005-0000-0000-00002B080000}"/>
    <cellStyle name="百分比 9 3 5 3 5 2" xfId="4118" xr:uid="{00000000-0005-0000-0000-00002C080000}"/>
    <cellStyle name="百分比 9 3 5 3 6" xfId="4120" xr:uid="{00000000-0005-0000-0000-00002D080000}"/>
    <cellStyle name="百分比 9 3 5 4" xfId="4124" xr:uid="{00000000-0005-0000-0000-00002E080000}"/>
    <cellStyle name="百分比 9 3 5 5" xfId="4125" xr:uid="{00000000-0005-0000-0000-00002F080000}"/>
    <cellStyle name="百分比 9 3 5 5 2" xfId="4126" xr:uid="{00000000-0005-0000-0000-000030080000}"/>
    <cellStyle name="百分比 9 3 5 5 3" xfId="4127" xr:uid="{00000000-0005-0000-0000-000031080000}"/>
    <cellStyle name="百分比 9 3 5 5 3 2" xfId="4129" xr:uid="{00000000-0005-0000-0000-000032080000}"/>
    <cellStyle name="百分比 9 3 5 5 3 2 2" xfId="4132" xr:uid="{00000000-0005-0000-0000-000033080000}"/>
    <cellStyle name="百分比 9 3 5 5 3 3" xfId="4134" xr:uid="{00000000-0005-0000-0000-000034080000}"/>
    <cellStyle name="百分比 9 3 5 5 4" xfId="4139" xr:uid="{00000000-0005-0000-0000-000035080000}"/>
    <cellStyle name="百分比 9 3 5 5 4 2" xfId="4142" xr:uid="{00000000-0005-0000-0000-000036080000}"/>
    <cellStyle name="百分比 9 3 5 5 5" xfId="4145" xr:uid="{00000000-0005-0000-0000-000037080000}"/>
    <cellStyle name="百分比 9 3 5 6" xfId="620" xr:uid="{00000000-0005-0000-0000-000038080000}"/>
    <cellStyle name="百分比 9 3 5 6 2" xfId="3063" xr:uid="{00000000-0005-0000-0000-000039080000}"/>
    <cellStyle name="百分比 9 3 5 6 2 2" xfId="3066" xr:uid="{00000000-0005-0000-0000-00003A080000}"/>
    <cellStyle name="百分比 9 3 5 6 3" xfId="3077" xr:uid="{00000000-0005-0000-0000-00003B080000}"/>
    <cellStyle name="百分比 9 3 5 7" xfId="4147" xr:uid="{00000000-0005-0000-0000-00003C080000}"/>
    <cellStyle name="百分比 9 3 5 7 2" xfId="3119" xr:uid="{00000000-0005-0000-0000-00003D080000}"/>
    <cellStyle name="百分比 9 3 5 8" xfId="4149" xr:uid="{00000000-0005-0000-0000-00003E080000}"/>
    <cellStyle name="百分比 9 3 6" xfId="1820" xr:uid="{00000000-0005-0000-0000-00003F080000}"/>
    <cellStyle name="百分比 9 3 6 2" xfId="94" xr:uid="{00000000-0005-0000-0000-000040080000}"/>
    <cellStyle name="百分比 9 3 6 2 2" xfId="4150" xr:uid="{00000000-0005-0000-0000-000041080000}"/>
    <cellStyle name="百分比 9 3 6 2 3" xfId="4152" xr:uid="{00000000-0005-0000-0000-000042080000}"/>
    <cellStyle name="百分比 9 3 6 2 3 2" xfId="4155" xr:uid="{00000000-0005-0000-0000-000043080000}"/>
    <cellStyle name="百分比 9 3 6 2 3 3" xfId="4159" xr:uid="{00000000-0005-0000-0000-000044080000}"/>
    <cellStyle name="百分比 9 3 6 2 3 3 2" xfId="4165" xr:uid="{00000000-0005-0000-0000-000045080000}"/>
    <cellStyle name="百分比 9 3 6 2 3 3 2 2" xfId="4170" xr:uid="{00000000-0005-0000-0000-000046080000}"/>
    <cellStyle name="百分比 9 3 6 2 3 3 3" xfId="4175" xr:uid="{00000000-0005-0000-0000-000047080000}"/>
    <cellStyle name="百分比 9 3 6 2 3 4" xfId="3595" xr:uid="{00000000-0005-0000-0000-000048080000}"/>
    <cellStyle name="百分比 9 3 6 2 3 4 2" xfId="3601" xr:uid="{00000000-0005-0000-0000-000049080000}"/>
    <cellStyle name="百分比 9 3 6 2 3 5" xfId="3607" xr:uid="{00000000-0005-0000-0000-00004A080000}"/>
    <cellStyle name="百分比 9 3 6 2 4" xfId="4178" xr:uid="{00000000-0005-0000-0000-00004B080000}"/>
    <cellStyle name="百分比 9 3 6 2 4 2" xfId="4179" xr:uid="{00000000-0005-0000-0000-00004C080000}"/>
    <cellStyle name="百分比 9 3 6 2 4 2 2" xfId="4181" xr:uid="{00000000-0005-0000-0000-00004D080000}"/>
    <cellStyle name="百分比 9 3 6 2 4 3" xfId="4182" xr:uid="{00000000-0005-0000-0000-00004E080000}"/>
    <cellStyle name="百分比 9 3 6 2 5" xfId="4184" xr:uid="{00000000-0005-0000-0000-00004F080000}"/>
    <cellStyle name="百分比 9 3 6 2 5 2" xfId="4189" xr:uid="{00000000-0005-0000-0000-000050080000}"/>
    <cellStyle name="百分比 9 3 6 2 6" xfId="4191" xr:uid="{00000000-0005-0000-0000-000051080000}"/>
    <cellStyle name="百分比 9 3 6 3" xfId="4192" xr:uid="{00000000-0005-0000-0000-000052080000}"/>
    <cellStyle name="百分比 9 3 6 4" xfId="4194" xr:uid="{00000000-0005-0000-0000-000053080000}"/>
    <cellStyle name="百分比 9 3 6 4 2" xfId="4195" xr:uid="{00000000-0005-0000-0000-000054080000}"/>
    <cellStyle name="百分比 9 3 6 4 3" xfId="4196" xr:uid="{00000000-0005-0000-0000-000055080000}"/>
    <cellStyle name="百分比 9 3 6 4 3 2" xfId="4197" xr:uid="{00000000-0005-0000-0000-000056080000}"/>
    <cellStyle name="百分比 9 3 6 4 3 2 2" xfId="4198" xr:uid="{00000000-0005-0000-0000-000057080000}"/>
    <cellStyle name="百分比 9 3 6 4 3 3" xfId="4199" xr:uid="{00000000-0005-0000-0000-000058080000}"/>
    <cellStyle name="百分比 9 3 6 4 4" xfId="4200" xr:uid="{00000000-0005-0000-0000-000059080000}"/>
    <cellStyle name="百分比 9 3 6 4 4 2" xfId="4201" xr:uid="{00000000-0005-0000-0000-00005A080000}"/>
    <cellStyle name="百分比 9 3 6 4 5" xfId="4202" xr:uid="{00000000-0005-0000-0000-00005B080000}"/>
    <cellStyle name="百分比 9 3 6 5" xfId="4203" xr:uid="{00000000-0005-0000-0000-00005C080000}"/>
    <cellStyle name="百分比 9 3 6 5 2" xfId="4204" xr:uid="{00000000-0005-0000-0000-00005D080000}"/>
    <cellStyle name="百分比 9 3 6 5 2 2" xfId="4205" xr:uid="{00000000-0005-0000-0000-00005E080000}"/>
    <cellStyle name="百分比 9 3 6 5 3" xfId="4207" xr:uid="{00000000-0005-0000-0000-00005F080000}"/>
    <cellStyle name="百分比 9 3 6 6" xfId="4208" xr:uid="{00000000-0005-0000-0000-000060080000}"/>
    <cellStyle name="百分比 9 3 6 6 2" xfId="3156" xr:uid="{00000000-0005-0000-0000-000061080000}"/>
    <cellStyle name="百分比 9 3 6 7" xfId="4209" xr:uid="{00000000-0005-0000-0000-000062080000}"/>
    <cellStyle name="百分比 9 3 7" xfId="4213" xr:uid="{00000000-0005-0000-0000-000063080000}"/>
    <cellStyle name="百分比 9 3 7 2" xfId="4218" xr:uid="{00000000-0005-0000-0000-000064080000}"/>
    <cellStyle name="百分比 9 3 7 3" xfId="4221" xr:uid="{00000000-0005-0000-0000-000065080000}"/>
    <cellStyle name="百分比 9 3 7 3 2" xfId="2702" xr:uid="{00000000-0005-0000-0000-000066080000}"/>
    <cellStyle name="百分比 9 3 7 3 3" xfId="2716" xr:uid="{00000000-0005-0000-0000-000067080000}"/>
    <cellStyle name="百分比 9 3 7 3 3 2" xfId="2722" xr:uid="{00000000-0005-0000-0000-000068080000}"/>
    <cellStyle name="百分比 9 3 7 3 3 2 2" xfId="2728" xr:uid="{00000000-0005-0000-0000-000069080000}"/>
    <cellStyle name="百分比 9 3 7 3 3 3" xfId="2731" xr:uid="{00000000-0005-0000-0000-00006A080000}"/>
    <cellStyle name="百分比 9 3 7 3 4" xfId="2736" xr:uid="{00000000-0005-0000-0000-00006B080000}"/>
    <cellStyle name="百分比 9 3 7 3 4 2" xfId="2742" xr:uid="{00000000-0005-0000-0000-00006C080000}"/>
    <cellStyle name="百分比 9 3 7 3 5" xfId="2750" xr:uid="{00000000-0005-0000-0000-00006D080000}"/>
    <cellStyle name="百分比 9 3 7 4" xfId="4222" xr:uid="{00000000-0005-0000-0000-00006E080000}"/>
    <cellStyle name="百分比 9 3 7 4 2" xfId="4223" xr:uid="{00000000-0005-0000-0000-00006F080000}"/>
    <cellStyle name="百分比 9 3 7 4 2 2" xfId="4225" xr:uid="{00000000-0005-0000-0000-000070080000}"/>
    <cellStyle name="百分比 9 3 7 4 3" xfId="184" xr:uid="{00000000-0005-0000-0000-000071080000}"/>
    <cellStyle name="百分比 9 3 7 5" xfId="4229" xr:uid="{00000000-0005-0000-0000-000072080000}"/>
    <cellStyle name="百分比 9 3 7 5 2" xfId="4232" xr:uid="{00000000-0005-0000-0000-000073080000}"/>
    <cellStyle name="百分比 9 3 7 6" xfId="4234" xr:uid="{00000000-0005-0000-0000-000074080000}"/>
    <cellStyle name="百分比 9 3 8" xfId="4235" xr:uid="{00000000-0005-0000-0000-000075080000}"/>
    <cellStyle name="百分比 9 3 9" xfId="4237" xr:uid="{00000000-0005-0000-0000-000076080000}"/>
    <cellStyle name="百分比 9 4" xfId="3319" xr:uid="{00000000-0005-0000-0000-000077080000}"/>
    <cellStyle name="百分比 9 5" xfId="4239" xr:uid="{00000000-0005-0000-0000-000078080000}"/>
    <cellStyle name="标题 1 10" xfId="2764" xr:uid="{00000000-0005-0000-0000-000079080000}"/>
    <cellStyle name="标题 1 11" xfId="2768" xr:uid="{00000000-0005-0000-0000-00007A080000}"/>
    <cellStyle name="标题 1 2" xfId="4240" xr:uid="{00000000-0005-0000-0000-00007B080000}"/>
    <cellStyle name="标题 1 2 2" xfId="4242" xr:uid="{00000000-0005-0000-0000-00007C080000}"/>
    <cellStyle name="标题 1 2 2 2" xfId="4245" xr:uid="{00000000-0005-0000-0000-00007D080000}"/>
    <cellStyle name="标题 1 2 2 2 2" xfId="478" xr:uid="{00000000-0005-0000-0000-00007E080000}"/>
    <cellStyle name="标题 1 2 2 2 3" xfId="4248" xr:uid="{00000000-0005-0000-0000-00007F080000}"/>
    <cellStyle name="标题 1 2 2 3" xfId="4252" xr:uid="{00000000-0005-0000-0000-000080080000}"/>
    <cellStyle name="标题 1 2 2 4" xfId="93" xr:uid="{00000000-0005-0000-0000-000081080000}"/>
    <cellStyle name="标题 1 2 3" xfId="4254" xr:uid="{00000000-0005-0000-0000-000082080000}"/>
    <cellStyle name="标题 1 2 4" xfId="4256" xr:uid="{00000000-0005-0000-0000-000083080000}"/>
    <cellStyle name="标题 1 2 5" xfId="4257" xr:uid="{00000000-0005-0000-0000-000084080000}"/>
    <cellStyle name="标题 1 3" xfId="1424" xr:uid="{00000000-0005-0000-0000-000085080000}"/>
    <cellStyle name="标题 1 3 2" xfId="3870" xr:uid="{00000000-0005-0000-0000-000086080000}"/>
    <cellStyle name="标题 1 3 2 2" xfId="3877" xr:uid="{00000000-0005-0000-0000-000087080000}"/>
    <cellStyle name="标题 1 3 2 2 2" xfId="157" xr:uid="{00000000-0005-0000-0000-000088080000}"/>
    <cellStyle name="标题 1 3 2 2 3" xfId="4258" xr:uid="{00000000-0005-0000-0000-000089080000}"/>
    <cellStyle name="标题 1 3 2 3" xfId="4164" xr:uid="{00000000-0005-0000-0000-00008A080000}"/>
    <cellStyle name="标题 1 3 2 4" xfId="4174" xr:uid="{00000000-0005-0000-0000-00008B080000}"/>
    <cellStyle name="标题 1 3 3" xfId="3882" xr:uid="{00000000-0005-0000-0000-00008C080000}"/>
    <cellStyle name="标题 1 3 4" xfId="4260" xr:uid="{00000000-0005-0000-0000-00008D080000}"/>
    <cellStyle name="标题 1 4" xfId="4263" xr:uid="{00000000-0005-0000-0000-00008E080000}"/>
    <cellStyle name="标题 1 4 2" xfId="4266" xr:uid="{00000000-0005-0000-0000-00008F080000}"/>
    <cellStyle name="标题 1 4 2 2" xfId="1337" xr:uid="{00000000-0005-0000-0000-000090080000}"/>
    <cellStyle name="标题 1 4 2 2 2" xfId="855" xr:uid="{00000000-0005-0000-0000-000091080000}"/>
    <cellStyle name="标题 1 4 2 2 3" xfId="4267" xr:uid="{00000000-0005-0000-0000-000092080000}"/>
    <cellStyle name="标题 1 4 2 3" xfId="1342" xr:uid="{00000000-0005-0000-0000-000093080000}"/>
    <cellStyle name="标题 1 4 2 4" xfId="1345" xr:uid="{00000000-0005-0000-0000-000094080000}"/>
    <cellStyle name="标题 1 4 3" xfId="4269" xr:uid="{00000000-0005-0000-0000-000095080000}"/>
    <cellStyle name="标题 1 4 4" xfId="4270" xr:uid="{00000000-0005-0000-0000-000096080000}"/>
    <cellStyle name="标题 1 5" xfId="4272" xr:uid="{00000000-0005-0000-0000-000097080000}"/>
    <cellStyle name="标题 1 5 2" xfId="62" xr:uid="{00000000-0005-0000-0000-000098080000}"/>
    <cellStyle name="标题 1 5 2 2" xfId="1376" xr:uid="{00000000-0005-0000-0000-000099080000}"/>
    <cellStyle name="标题 1 5 2 2 2" xfId="53" xr:uid="{00000000-0005-0000-0000-00009A080000}"/>
    <cellStyle name="标题 1 5 2 2 3" xfId="4273" xr:uid="{00000000-0005-0000-0000-00009B080000}"/>
    <cellStyle name="标题 1 5 2 3" xfId="1379" xr:uid="{00000000-0005-0000-0000-00009C080000}"/>
    <cellStyle name="标题 1 5 2 4" xfId="4274" xr:uid="{00000000-0005-0000-0000-00009D080000}"/>
    <cellStyle name="标题 1 5 3" xfId="4277" xr:uid="{00000000-0005-0000-0000-00009E080000}"/>
    <cellStyle name="标题 1 5 4" xfId="2685" xr:uid="{00000000-0005-0000-0000-00009F080000}"/>
    <cellStyle name="标题 1 6" xfId="3361" xr:uid="{00000000-0005-0000-0000-0000A0080000}"/>
    <cellStyle name="标题 1 6 2" xfId="4279" xr:uid="{00000000-0005-0000-0000-0000A1080000}"/>
    <cellStyle name="标题 1 6 2 2" xfId="1394" xr:uid="{00000000-0005-0000-0000-0000A2080000}"/>
    <cellStyle name="标题 1 6 2 3" xfId="1399" xr:uid="{00000000-0005-0000-0000-0000A3080000}"/>
    <cellStyle name="标题 1 6 3" xfId="4283" xr:uid="{00000000-0005-0000-0000-0000A4080000}"/>
    <cellStyle name="标题 1 6 4" xfId="4284" xr:uid="{00000000-0005-0000-0000-0000A5080000}"/>
    <cellStyle name="标题 1 7" xfId="3366" xr:uid="{00000000-0005-0000-0000-0000A6080000}"/>
    <cellStyle name="标题 1 7 2" xfId="3370" xr:uid="{00000000-0005-0000-0000-0000A7080000}"/>
    <cellStyle name="标题 1 7 3" xfId="3373" xr:uid="{00000000-0005-0000-0000-0000A8080000}"/>
    <cellStyle name="标题 1 8" xfId="580" xr:uid="{00000000-0005-0000-0000-0000A9080000}"/>
    <cellStyle name="标题 1 8 2" xfId="3376" xr:uid="{00000000-0005-0000-0000-0000AA080000}"/>
    <cellStyle name="标题 1 9" xfId="3382" xr:uid="{00000000-0005-0000-0000-0000AB080000}"/>
    <cellStyle name="标题 10" xfId="4285" xr:uid="{00000000-0005-0000-0000-0000AC080000}"/>
    <cellStyle name="标题 10 2" xfId="4286" xr:uid="{00000000-0005-0000-0000-0000AD080000}"/>
    <cellStyle name="标题 10 3" xfId="4287" xr:uid="{00000000-0005-0000-0000-0000AE080000}"/>
    <cellStyle name="标题 11" xfId="4288" xr:uid="{00000000-0005-0000-0000-0000AF080000}"/>
    <cellStyle name="标题 11 2" xfId="4289" xr:uid="{00000000-0005-0000-0000-0000B0080000}"/>
    <cellStyle name="标题 12" xfId="4290" xr:uid="{00000000-0005-0000-0000-0000B1080000}"/>
    <cellStyle name="标题 13" xfId="4291" xr:uid="{00000000-0005-0000-0000-0000B2080000}"/>
    <cellStyle name="标题 14" xfId="4292" xr:uid="{00000000-0005-0000-0000-0000B3080000}"/>
    <cellStyle name="标题 2 10" xfId="4293" xr:uid="{00000000-0005-0000-0000-0000B4080000}"/>
    <cellStyle name="标题 2 11" xfId="4294" xr:uid="{00000000-0005-0000-0000-0000B5080000}"/>
    <cellStyle name="标题 2 2" xfId="4295" xr:uid="{00000000-0005-0000-0000-0000B6080000}"/>
    <cellStyle name="标题 2 2 2" xfId="1699" xr:uid="{00000000-0005-0000-0000-0000B7080000}"/>
    <cellStyle name="标题 2 2 2 2" xfId="4299" xr:uid="{00000000-0005-0000-0000-0000B8080000}"/>
    <cellStyle name="标题 2 2 2 2 2" xfId="4302" xr:uid="{00000000-0005-0000-0000-0000B9080000}"/>
    <cellStyle name="标题 2 2 2 2 3" xfId="4305" xr:uid="{00000000-0005-0000-0000-0000BA080000}"/>
    <cellStyle name="标题 2 2 2 3" xfId="4308" xr:uid="{00000000-0005-0000-0000-0000BB080000}"/>
    <cellStyle name="标题 2 2 2 4" xfId="4311" xr:uid="{00000000-0005-0000-0000-0000BC080000}"/>
    <cellStyle name="标题 2 2 3" xfId="4313" xr:uid="{00000000-0005-0000-0000-0000BD080000}"/>
    <cellStyle name="标题 2 2 4" xfId="4315" xr:uid="{00000000-0005-0000-0000-0000BE080000}"/>
    <cellStyle name="标题 2 2 5" xfId="4316" xr:uid="{00000000-0005-0000-0000-0000BF080000}"/>
    <cellStyle name="标题 2 3" xfId="4319" xr:uid="{00000000-0005-0000-0000-0000C0080000}"/>
    <cellStyle name="标题 2 3 2" xfId="4044" xr:uid="{00000000-0005-0000-0000-0000C1080000}"/>
    <cellStyle name="标题 2 3 2 2" xfId="4048" xr:uid="{00000000-0005-0000-0000-0000C2080000}"/>
    <cellStyle name="标题 2 3 2 2 2" xfId="4320" xr:uid="{00000000-0005-0000-0000-0000C3080000}"/>
    <cellStyle name="标题 2 3 2 2 3" xfId="4321" xr:uid="{00000000-0005-0000-0000-0000C4080000}"/>
    <cellStyle name="标题 2 3 2 3" xfId="4322" xr:uid="{00000000-0005-0000-0000-0000C5080000}"/>
    <cellStyle name="标题 2 3 2 4" xfId="4323" xr:uid="{00000000-0005-0000-0000-0000C6080000}"/>
    <cellStyle name="标题 2 3 3" xfId="4050" xr:uid="{00000000-0005-0000-0000-0000C7080000}"/>
    <cellStyle name="标题 2 3 4" xfId="4324" xr:uid="{00000000-0005-0000-0000-0000C8080000}"/>
    <cellStyle name="标题 2 4" xfId="3970" xr:uid="{00000000-0005-0000-0000-0000C9080000}"/>
    <cellStyle name="标题 2 4 2" xfId="4328" xr:uid="{00000000-0005-0000-0000-0000CA080000}"/>
    <cellStyle name="标题 2 4 2 2" xfId="1458" xr:uid="{00000000-0005-0000-0000-0000CB080000}"/>
    <cellStyle name="标题 2 4 2 2 2" xfId="1546" xr:uid="{00000000-0005-0000-0000-0000CC080000}"/>
    <cellStyle name="标题 2 4 2 2 3" xfId="4329" xr:uid="{00000000-0005-0000-0000-0000CD080000}"/>
    <cellStyle name="标题 2 4 2 3" xfId="1462" xr:uid="{00000000-0005-0000-0000-0000CE080000}"/>
    <cellStyle name="标题 2 4 2 4" xfId="1466" xr:uid="{00000000-0005-0000-0000-0000CF080000}"/>
    <cellStyle name="标题 2 4 3" xfId="4332" xr:uid="{00000000-0005-0000-0000-0000D0080000}"/>
    <cellStyle name="标题 2 4 4" xfId="4335" xr:uid="{00000000-0005-0000-0000-0000D1080000}"/>
    <cellStyle name="标题 2 5" xfId="3973" xr:uid="{00000000-0005-0000-0000-0000D2080000}"/>
    <cellStyle name="标题 2 5 2" xfId="3976" xr:uid="{00000000-0005-0000-0000-0000D3080000}"/>
    <cellStyle name="标题 2 5 2 2" xfId="1517" xr:uid="{00000000-0005-0000-0000-0000D4080000}"/>
    <cellStyle name="标题 2 5 2 2 2" xfId="4336" xr:uid="{00000000-0005-0000-0000-0000D5080000}"/>
    <cellStyle name="标题 2 5 2 2 3" xfId="4338" xr:uid="{00000000-0005-0000-0000-0000D6080000}"/>
    <cellStyle name="标题 2 5 2 3" xfId="1521" xr:uid="{00000000-0005-0000-0000-0000D7080000}"/>
    <cellStyle name="标题 2 5 2 4" xfId="4340" xr:uid="{00000000-0005-0000-0000-0000D8080000}"/>
    <cellStyle name="标题 2 5 3" xfId="3980" xr:uid="{00000000-0005-0000-0000-0000D9080000}"/>
    <cellStyle name="标题 2 5 4" xfId="4341" xr:uid="{00000000-0005-0000-0000-0000DA080000}"/>
    <cellStyle name="标题 2 6" xfId="3392" xr:uid="{00000000-0005-0000-0000-0000DB080000}"/>
    <cellStyle name="标题 2 6 2" xfId="3397" xr:uid="{00000000-0005-0000-0000-0000DC080000}"/>
    <cellStyle name="标题 2 6 2 2" xfId="365" xr:uid="{00000000-0005-0000-0000-0000DD080000}"/>
    <cellStyle name="标题 2 6 2 3" xfId="1184" xr:uid="{00000000-0005-0000-0000-0000DE080000}"/>
    <cellStyle name="标题 2 6 3" xfId="848" xr:uid="{00000000-0005-0000-0000-0000DF080000}"/>
    <cellStyle name="标题 2 6 4" xfId="850" xr:uid="{00000000-0005-0000-0000-0000E0080000}"/>
    <cellStyle name="标题 2 7" xfId="3403" xr:uid="{00000000-0005-0000-0000-0000E1080000}"/>
    <cellStyle name="标题 2 7 2" xfId="4342" xr:uid="{00000000-0005-0000-0000-0000E2080000}"/>
    <cellStyle name="标题 2 7 3" xfId="4344" xr:uid="{00000000-0005-0000-0000-0000E3080000}"/>
    <cellStyle name="标题 2 8" xfId="4345" xr:uid="{00000000-0005-0000-0000-0000E4080000}"/>
    <cellStyle name="标题 2 8 2" xfId="4348" xr:uid="{00000000-0005-0000-0000-0000E5080000}"/>
    <cellStyle name="标题 2 9" xfId="4349" xr:uid="{00000000-0005-0000-0000-0000E6080000}"/>
    <cellStyle name="标题 3 10" xfId="3802" xr:uid="{00000000-0005-0000-0000-0000E7080000}"/>
    <cellStyle name="标题 3 10 2" xfId="3805" xr:uid="{00000000-0005-0000-0000-0000E8080000}"/>
    <cellStyle name="标题 3 11" xfId="3808" xr:uid="{00000000-0005-0000-0000-0000E9080000}"/>
    <cellStyle name="标题 3 11 2" xfId="4350" xr:uid="{00000000-0005-0000-0000-0000EA080000}"/>
    <cellStyle name="标题 3 2" xfId="4352" xr:uid="{00000000-0005-0000-0000-0000EB080000}"/>
    <cellStyle name="标题 3 2 2" xfId="4136" xr:uid="{00000000-0005-0000-0000-0000EC080000}"/>
    <cellStyle name="标题 3 2 2 2" xfId="4140" xr:uid="{00000000-0005-0000-0000-0000ED080000}"/>
    <cellStyle name="标题 3 2 2 2 2" xfId="4357" xr:uid="{00000000-0005-0000-0000-0000EE080000}"/>
    <cellStyle name="标题 3 2 2 2 2 2" xfId="4361" xr:uid="{00000000-0005-0000-0000-0000EF080000}"/>
    <cellStyle name="标题 3 2 2 2 3" xfId="4368" xr:uid="{00000000-0005-0000-0000-0000F0080000}"/>
    <cellStyle name="标题 3 2 2 2 3 2" xfId="4370" xr:uid="{00000000-0005-0000-0000-0000F1080000}"/>
    <cellStyle name="标题 3 2 2 2 4" xfId="259" xr:uid="{00000000-0005-0000-0000-0000F2080000}"/>
    <cellStyle name="标题 3 2 2 3" xfId="4372" xr:uid="{00000000-0005-0000-0000-0000F3080000}"/>
    <cellStyle name="标题 3 2 2 3 2" xfId="4377" xr:uid="{00000000-0005-0000-0000-0000F4080000}"/>
    <cellStyle name="标题 3 2 2 4" xfId="4378" xr:uid="{00000000-0005-0000-0000-0000F5080000}"/>
    <cellStyle name="标题 3 2 2 4 2" xfId="4379" xr:uid="{00000000-0005-0000-0000-0000F6080000}"/>
    <cellStyle name="标题 3 2 2 5" xfId="2420" xr:uid="{00000000-0005-0000-0000-0000F7080000}"/>
    <cellStyle name="标题 3 2 3" xfId="4143" xr:uid="{00000000-0005-0000-0000-0000F8080000}"/>
    <cellStyle name="标题 3 2 3 2" xfId="4380" xr:uid="{00000000-0005-0000-0000-0000F9080000}"/>
    <cellStyle name="标题 3 2 4" xfId="4382" xr:uid="{00000000-0005-0000-0000-0000FA080000}"/>
    <cellStyle name="标题 3 2 4 2" xfId="4383" xr:uid="{00000000-0005-0000-0000-0000FB080000}"/>
    <cellStyle name="标题 3 2 5" xfId="4384" xr:uid="{00000000-0005-0000-0000-0000FC080000}"/>
    <cellStyle name="标题 3 2 5 2" xfId="4385" xr:uid="{00000000-0005-0000-0000-0000FD080000}"/>
    <cellStyle name="标题 3 2 6" xfId="4387" xr:uid="{00000000-0005-0000-0000-0000FE080000}"/>
    <cellStyle name="标题 3 3" xfId="4389" xr:uid="{00000000-0005-0000-0000-0000FF080000}"/>
    <cellStyle name="标题 3 3 2" xfId="3083" xr:uid="{00000000-0005-0000-0000-000000090000}"/>
    <cellStyle name="标题 3 3 2 2" xfId="2079" xr:uid="{00000000-0005-0000-0000-000001090000}"/>
    <cellStyle name="标题 3 3 2 2 2" xfId="2083" xr:uid="{00000000-0005-0000-0000-000002090000}"/>
    <cellStyle name="标题 3 3 2 2 2 2" xfId="4390" xr:uid="{00000000-0005-0000-0000-000003090000}"/>
    <cellStyle name="标题 3 3 2 2 3" xfId="2085" xr:uid="{00000000-0005-0000-0000-000004090000}"/>
    <cellStyle name="标题 3 3 2 2 3 2" xfId="4391" xr:uid="{00000000-0005-0000-0000-000005090000}"/>
    <cellStyle name="标题 3 3 2 2 4" xfId="4393" xr:uid="{00000000-0005-0000-0000-000006090000}"/>
    <cellStyle name="标题 3 3 2 3" xfId="2088" xr:uid="{00000000-0005-0000-0000-000007090000}"/>
    <cellStyle name="标题 3 3 2 3 2" xfId="2091" xr:uid="{00000000-0005-0000-0000-000008090000}"/>
    <cellStyle name="标题 3 3 2 4" xfId="2095" xr:uid="{00000000-0005-0000-0000-000009090000}"/>
    <cellStyle name="标题 3 3 2 4 2" xfId="3830" xr:uid="{00000000-0005-0000-0000-00000A090000}"/>
    <cellStyle name="标题 3 3 2 5" xfId="2545" xr:uid="{00000000-0005-0000-0000-00000B090000}"/>
    <cellStyle name="标题 3 3 3" xfId="2271" xr:uid="{00000000-0005-0000-0000-00000C090000}"/>
    <cellStyle name="标题 3 3 3 2" xfId="2226" xr:uid="{00000000-0005-0000-0000-00000D090000}"/>
    <cellStyle name="标题 3 3 4" xfId="4395" xr:uid="{00000000-0005-0000-0000-00000E090000}"/>
    <cellStyle name="标题 3 3 4 2" xfId="2356" xr:uid="{00000000-0005-0000-0000-00000F090000}"/>
    <cellStyle name="标题 3 3 5" xfId="1254" xr:uid="{00000000-0005-0000-0000-000010090000}"/>
    <cellStyle name="标题 3 4" xfId="228" xr:uid="{00000000-0005-0000-0000-000011090000}"/>
    <cellStyle name="标题 3 4 2" xfId="206" xr:uid="{00000000-0005-0000-0000-000012090000}"/>
    <cellStyle name="标题 3 4 2 2" xfId="1590" xr:uid="{00000000-0005-0000-0000-000013090000}"/>
    <cellStyle name="标题 3 4 2 2 2" xfId="4397" xr:uid="{00000000-0005-0000-0000-000014090000}"/>
    <cellStyle name="标题 3 4 2 2 2 2" xfId="4398" xr:uid="{00000000-0005-0000-0000-000015090000}"/>
    <cellStyle name="标题 3 4 2 2 3" xfId="4399" xr:uid="{00000000-0005-0000-0000-000016090000}"/>
    <cellStyle name="标题 3 4 2 2 3 2" xfId="2059" xr:uid="{00000000-0005-0000-0000-000017090000}"/>
    <cellStyle name="标题 3 4 2 2 4" xfId="4401" xr:uid="{00000000-0005-0000-0000-000018090000}"/>
    <cellStyle name="标题 3 4 2 3" xfId="1592" xr:uid="{00000000-0005-0000-0000-000019090000}"/>
    <cellStyle name="标题 3 4 2 3 2" xfId="4405" xr:uid="{00000000-0005-0000-0000-00001A090000}"/>
    <cellStyle name="标题 3 4 2 4" xfId="1594" xr:uid="{00000000-0005-0000-0000-00001B090000}"/>
    <cellStyle name="标题 3 4 2 4 2" xfId="4406" xr:uid="{00000000-0005-0000-0000-00001C090000}"/>
    <cellStyle name="标题 3 4 2 5" xfId="1597" xr:uid="{00000000-0005-0000-0000-00001D090000}"/>
    <cellStyle name="标题 3 4 3" xfId="4408" xr:uid="{00000000-0005-0000-0000-00001E090000}"/>
    <cellStyle name="标题 3 4 3 2" xfId="102" xr:uid="{00000000-0005-0000-0000-00001F090000}"/>
    <cellStyle name="标题 3 4 4" xfId="4409" xr:uid="{00000000-0005-0000-0000-000020090000}"/>
    <cellStyle name="标题 3 4 4 2" xfId="4410" xr:uid="{00000000-0005-0000-0000-000021090000}"/>
    <cellStyle name="标题 3 4 5" xfId="292" xr:uid="{00000000-0005-0000-0000-000022090000}"/>
    <cellStyle name="标题 3 5" xfId="3985" xr:uid="{00000000-0005-0000-0000-000023090000}"/>
    <cellStyle name="标题 3 5 2" xfId="4413" xr:uid="{00000000-0005-0000-0000-000024090000}"/>
    <cellStyle name="标题 3 5 2 2" xfId="1614" xr:uid="{00000000-0005-0000-0000-000025090000}"/>
    <cellStyle name="标题 3 5 2 2 2" xfId="4414" xr:uid="{00000000-0005-0000-0000-000026090000}"/>
    <cellStyle name="标题 3 5 2 2 2 2" xfId="4415" xr:uid="{00000000-0005-0000-0000-000027090000}"/>
    <cellStyle name="标题 3 5 2 2 3" xfId="4416" xr:uid="{00000000-0005-0000-0000-000028090000}"/>
    <cellStyle name="标题 3 5 2 2 3 2" xfId="4417" xr:uid="{00000000-0005-0000-0000-000029090000}"/>
    <cellStyle name="标题 3 5 2 2 4" xfId="4419" xr:uid="{00000000-0005-0000-0000-00002A090000}"/>
    <cellStyle name="标题 3 5 2 3" xfId="1616" xr:uid="{00000000-0005-0000-0000-00002B090000}"/>
    <cellStyle name="标题 3 5 2 3 2" xfId="4421" xr:uid="{00000000-0005-0000-0000-00002C090000}"/>
    <cellStyle name="标题 3 5 2 4" xfId="4422" xr:uid="{00000000-0005-0000-0000-00002D090000}"/>
    <cellStyle name="标题 3 5 2 4 2" xfId="4424" xr:uid="{00000000-0005-0000-0000-00002E090000}"/>
    <cellStyle name="标题 3 5 2 5" xfId="4425" xr:uid="{00000000-0005-0000-0000-00002F090000}"/>
    <cellStyle name="标题 3 5 3" xfId="4426" xr:uid="{00000000-0005-0000-0000-000030090000}"/>
    <cellStyle name="标题 3 5 3 2" xfId="4427" xr:uid="{00000000-0005-0000-0000-000031090000}"/>
    <cellStyle name="标题 3 5 4" xfId="4428" xr:uid="{00000000-0005-0000-0000-000032090000}"/>
    <cellStyle name="标题 3 5 4 2" xfId="4429" xr:uid="{00000000-0005-0000-0000-000033090000}"/>
    <cellStyle name="标题 3 5 5" xfId="4430" xr:uid="{00000000-0005-0000-0000-000034090000}"/>
    <cellStyle name="标题 3 6" xfId="3411" xr:uid="{00000000-0005-0000-0000-000035090000}"/>
    <cellStyle name="标题 3 6 2" xfId="4431" xr:uid="{00000000-0005-0000-0000-000036090000}"/>
    <cellStyle name="标题 3 6 2 2" xfId="1633" xr:uid="{00000000-0005-0000-0000-000037090000}"/>
    <cellStyle name="标题 3 6 2 2 2" xfId="4432" xr:uid="{00000000-0005-0000-0000-000038090000}"/>
    <cellStyle name="标题 3 6 2 3" xfId="1635" xr:uid="{00000000-0005-0000-0000-000039090000}"/>
    <cellStyle name="标题 3 6 2 3 2" xfId="476" xr:uid="{00000000-0005-0000-0000-00003A090000}"/>
    <cellStyle name="标题 3 6 2 4" xfId="4433" xr:uid="{00000000-0005-0000-0000-00003B090000}"/>
    <cellStyle name="标题 3 6 3" xfId="4434" xr:uid="{00000000-0005-0000-0000-00003C090000}"/>
    <cellStyle name="标题 3 6 3 2" xfId="4435" xr:uid="{00000000-0005-0000-0000-00003D090000}"/>
    <cellStyle name="标题 3 6 4" xfId="4436" xr:uid="{00000000-0005-0000-0000-00003E090000}"/>
    <cellStyle name="标题 3 6 4 2" xfId="4438" xr:uid="{00000000-0005-0000-0000-00003F090000}"/>
    <cellStyle name="标题 3 6 5" xfId="1666" xr:uid="{00000000-0005-0000-0000-000040090000}"/>
    <cellStyle name="标题 3 7" xfId="358" xr:uid="{00000000-0005-0000-0000-000041090000}"/>
    <cellStyle name="标题 3 7 2" xfId="362" xr:uid="{00000000-0005-0000-0000-000042090000}"/>
    <cellStyle name="标题 3 7 2 2" xfId="368" xr:uid="{00000000-0005-0000-0000-000043090000}"/>
    <cellStyle name="标题 3 7 3" xfId="4440" xr:uid="{00000000-0005-0000-0000-000044090000}"/>
    <cellStyle name="标题 3 7 3 2" xfId="4441" xr:uid="{00000000-0005-0000-0000-000045090000}"/>
    <cellStyle name="标题 3 7 4" xfId="4442" xr:uid="{00000000-0005-0000-0000-000046090000}"/>
    <cellStyle name="标题 3 8" xfId="4443" xr:uid="{00000000-0005-0000-0000-000047090000}"/>
    <cellStyle name="标题 3 8 2" xfId="4446" xr:uid="{00000000-0005-0000-0000-000048090000}"/>
    <cellStyle name="标题 3 8 2 2" xfId="1669" xr:uid="{00000000-0005-0000-0000-000049090000}"/>
    <cellStyle name="标题 3 8 3" xfId="4447" xr:uid="{00000000-0005-0000-0000-00004A090000}"/>
    <cellStyle name="标题 3 9" xfId="4448" xr:uid="{00000000-0005-0000-0000-00004B090000}"/>
    <cellStyle name="标题 3 9 2" xfId="4449" xr:uid="{00000000-0005-0000-0000-00004C090000}"/>
    <cellStyle name="标题 4 10" xfId="4450" xr:uid="{00000000-0005-0000-0000-00004D090000}"/>
    <cellStyle name="标题 4 11" xfId="4451" xr:uid="{00000000-0005-0000-0000-00004E090000}"/>
    <cellStyle name="标题 4 2" xfId="4452" xr:uid="{00000000-0005-0000-0000-00004F090000}"/>
    <cellStyle name="标题 4 2 2" xfId="4453" xr:uid="{00000000-0005-0000-0000-000050090000}"/>
    <cellStyle name="标题 4 2 2 2" xfId="4456" xr:uid="{00000000-0005-0000-0000-000051090000}"/>
    <cellStyle name="标题 4 2 2 2 2" xfId="4457" xr:uid="{00000000-0005-0000-0000-000052090000}"/>
    <cellStyle name="标题 4 2 2 2 3" xfId="4458" xr:uid="{00000000-0005-0000-0000-000053090000}"/>
    <cellStyle name="标题 4 2 2 3" xfId="4459" xr:uid="{00000000-0005-0000-0000-000054090000}"/>
    <cellStyle name="标题 4 2 2 4" xfId="4460" xr:uid="{00000000-0005-0000-0000-000055090000}"/>
    <cellStyle name="标题 4 2 3" xfId="4461" xr:uid="{00000000-0005-0000-0000-000056090000}"/>
    <cellStyle name="标题 4 2 4" xfId="4463" xr:uid="{00000000-0005-0000-0000-000057090000}"/>
    <cellStyle name="标题 4 2 5" xfId="4465" xr:uid="{00000000-0005-0000-0000-000058090000}"/>
    <cellStyle name="标题 4 3" xfId="1045" xr:uid="{00000000-0005-0000-0000-000059090000}"/>
    <cellStyle name="标题 4 3 2" xfId="4466" xr:uid="{00000000-0005-0000-0000-00005A090000}"/>
    <cellStyle name="标题 4 3 2 2" xfId="4467" xr:uid="{00000000-0005-0000-0000-00005B090000}"/>
    <cellStyle name="标题 4 3 2 2 2" xfId="4468" xr:uid="{00000000-0005-0000-0000-00005C090000}"/>
    <cellStyle name="标题 4 3 2 2 3" xfId="4469" xr:uid="{00000000-0005-0000-0000-00005D090000}"/>
    <cellStyle name="标题 4 3 2 3" xfId="608" xr:uid="{00000000-0005-0000-0000-00005E090000}"/>
    <cellStyle name="标题 4 3 2 4" xfId="4470" xr:uid="{00000000-0005-0000-0000-00005F090000}"/>
    <cellStyle name="标题 4 3 3" xfId="4471" xr:uid="{00000000-0005-0000-0000-000060090000}"/>
    <cellStyle name="标题 4 3 4" xfId="4474" xr:uid="{00000000-0005-0000-0000-000061090000}"/>
    <cellStyle name="标题 4 4" xfId="3989" xr:uid="{00000000-0005-0000-0000-000062090000}"/>
    <cellStyle name="标题 4 4 2" xfId="4481" xr:uid="{00000000-0005-0000-0000-000063090000}"/>
    <cellStyle name="标题 4 4 2 2" xfId="1704" xr:uid="{00000000-0005-0000-0000-000064090000}"/>
    <cellStyle name="标题 4 4 2 2 2" xfId="4037" xr:uid="{00000000-0005-0000-0000-000065090000}"/>
    <cellStyle name="标题 4 4 2 2 3" xfId="4045" xr:uid="{00000000-0005-0000-0000-000066090000}"/>
    <cellStyle name="标题 4 4 2 3" xfId="1709" xr:uid="{00000000-0005-0000-0000-000067090000}"/>
    <cellStyle name="标题 4 4 2 4" xfId="1711" xr:uid="{00000000-0005-0000-0000-000068090000}"/>
    <cellStyle name="标题 4 4 3" xfId="4486" xr:uid="{00000000-0005-0000-0000-000069090000}"/>
    <cellStyle name="标题 4 4 4" xfId="4490" xr:uid="{00000000-0005-0000-0000-00006A090000}"/>
    <cellStyle name="标题 4 5" xfId="4494" xr:uid="{00000000-0005-0000-0000-00006B090000}"/>
    <cellStyle name="标题 4 5 2" xfId="4497" xr:uid="{00000000-0005-0000-0000-00006C090000}"/>
    <cellStyle name="标题 4 5 2 2" xfId="1736" xr:uid="{00000000-0005-0000-0000-00006D090000}"/>
    <cellStyle name="标题 4 5 2 2 2" xfId="4499" xr:uid="{00000000-0005-0000-0000-00006E090000}"/>
    <cellStyle name="标题 4 5 2 2 3" xfId="4506" xr:uid="{00000000-0005-0000-0000-00006F090000}"/>
    <cellStyle name="标题 4 5 2 3" xfId="1739" xr:uid="{00000000-0005-0000-0000-000070090000}"/>
    <cellStyle name="标题 4 5 2 4" xfId="4508" xr:uid="{00000000-0005-0000-0000-000071090000}"/>
    <cellStyle name="标题 4 5 3" xfId="4509" xr:uid="{00000000-0005-0000-0000-000072090000}"/>
    <cellStyle name="标题 4 5 4" xfId="4510" xr:uid="{00000000-0005-0000-0000-000073090000}"/>
    <cellStyle name="标题 4 6" xfId="4514" xr:uid="{00000000-0005-0000-0000-000074090000}"/>
    <cellStyle name="标题 4 6 2" xfId="4515" xr:uid="{00000000-0005-0000-0000-000075090000}"/>
    <cellStyle name="标题 4 6 2 2" xfId="1756" xr:uid="{00000000-0005-0000-0000-000076090000}"/>
    <cellStyle name="标题 4 6 2 3" xfId="1759" xr:uid="{00000000-0005-0000-0000-000077090000}"/>
    <cellStyle name="标题 4 6 3" xfId="4516" xr:uid="{00000000-0005-0000-0000-000078090000}"/>
    <cellStyle name="标题 4 6 4" xfId="4517" xr:uid="{00000000-0005-0000-0000-000079090000}"/>
    <cellStyle name="标题 4 7" xfId="4518" xr:uid="{00000000-0005-0000-0000-00007A090000}"/>
    <cellStyle name="标题 4 7 2" xfId="4519" xr:uid="{00000000-0005-0000-0000-00007B090000}"/>
    <cellStyle name="标题 4 7 3" xfId="4521" xr:uid="{00000000-0005-0000-0000-00007C090000}"/>
    <cellStyle name="标题 4 8" xfId="4522" xr:uid="{00000000-0005-0000-0000-00007D090000}"/>
    <cellStyle name="标题 4 8 2" xfId="1412" xr:uid="{00000000-0005-0000-0000-00007E090000}"/>
    <cellStyle name="标题 4 9" xfId="4523" xr:uid="{00000000-0005-0000-0000-00007F090000}"/>
    <cellStyle name="标题 5" xfId="4524" xr:uid="{00000000-0005-0000-0000-000080090000}"/>
    <cellStyle name="标题 5 2" xfId="4527" xr:uid="{00000000-0005-0000-0000-000081090000}"/>
    <cellStyle name="标题 5 2 2" xfId="4530" xr:uid="{00000000-0005-0000-0000-000082090000}"/>
    <cellStyle name="标题 5 2 2 2" xfId="4533" xr:uid="{00000000-0005-0000-0000-000083090000}"/>
    <cellStyle name="标题 5 2 2 3" xfId="1440" xr:uid="{00000000-0005-0000-0000-000084090000}"/>
    <cellStyle name="标题 5 2 3" xfId="4534" xr:uid="{00000000-0005-0000-0000-000085090000}"/>
    <cellStyle name="标题 5 2 4" xfId="4010" xr:uid="{00000000-0005-0000-0000-000086090000}"/>
    <cellStyle name="标题 5 3" xfId="4538" xr:uid="{00000000-0005-0000-0000-000087090000}"/>
    <cellStyle name="标题 5 4" xfId="4542" xr:uid="{00000000-0005-0000-0000-000088090000}"/>
    <cellStyle name="标题 5 5" xfId="4546" xr:uid="{00000000-0005-0000-0000-000089090000}"/>
    <cellStyle name="标题 6" xfId="3198" xr:uid="{00000000-0005-0000-0000-00008A090000}"/>
    <cellStyle name="标题 6 2" xfId="4548" xr:uid="{00000000-0005-0000-0000-00008B090000}"/>
    <cellStyle name="标题 6 2 2" xfId="3664" xr:uid="{00000000-0005-0000-0000-00008C090000}"/>
    <cellStyle name="标题 6 2 2 2" xfId="4551" xr:uid="{00000000-0005-0000-0000-00008D090000}"/>
    <cellStyle name="标题 6 2 2 3" xfId="4553" xr:uid="{00000000-0005-0000-0000-00008E090000}"/>
    <cellStyle name="标题 6 2 3" xfId="3667" xr:uid="{00000000-0005-0000-0000-00008F090000}"/>
    <cellStyle name="标题 6 2 4" xfId="3670" xr:uid="{00000000-0005-0000-0000-000090090000}"/>
    <cellStyle name="标题 6 3" xfId="4555" xr:uid="{00000000-0005-0000-0000-000091090000}"/>
    <cellStyle name="标题 6 4" xfId="3740" xr:uid="{00000000-0005-0000-0000-000092090000}"/>
    <cellStyle name="标题 7" xfId="3201" xr:uid="{00000000-0005-0000-0000-000093090000}"/>
    <cellStyle name="标题 7 2" xfId="3205" xr:uid="{00000000-0005-0000-0000-000094090000}"/>
    <cellStyle name="标题 7 2 2" xfId="925" xr:uid="{00000000-0005-0000-0000-000095090000}"/>
    <cellStyle name="标题 7 2 2 2" xfId="4557" xr:uid="{00000000-0005-0000-0000-000096090000}"/>
    <cellStyle name="标题 7 2 2 3" xfId="4559" xr:uid="{00000000-0005-0000-0000-000097090000}"/>
    <cellStyle name="标题 7 2 3" xfId="4561" xr:uid="{00000000-0005-0000-0000-000098090000}"/>
    <cellStyle name="标题 7 2 4" xfId="4563" xr:uid="{00000000-0005-0000-0000-000099090000}"/>
    <cellStyle name="标题 7 3" xfId="3209" xr:uid="{00000000-0005-0000-0000-00009A090000}"/>
    <cellStyle name="标题 7 4" xfId="4564" xr:uid="{00000000-0005-0000-0000-00009B090000}"/>
    <cellStyle name="标题 8" xfId="3213" xr:uid="{00000000-0005-0000-0000-00009C090000}"/>
    <cellStyle name="标题 8 2" xfId="3220" xr:uid="{00000000-0005-0000-0000-00009D090000}"/>
    <cellStyle name="标题 8 2 2" xfId="4567" xr:uid="{00000000-0005-0000-0000-00009E090000}"/>
    <cellStyle name="标题 8 2 2 2" xfId="4520" xr:uid="{00000000-0005-0000-0000-00009F090000}"/>
    <cellStyle name="标题 8 2 2 3" xfId="4568" xr:uid="{00000000-0005-0000-0000-0000A0090000}"/>
    <cellStyle name="标题 8 2 3" xfId="4569" xr:uid="{00000000-0005-0000-0000-0000A1090000}"/>
    <cellStyle name="标题 8 2 4" xfId="4570" xr:uid="{00000000-0005-0000-0000-0000A2090000}"/>
    <cellStyle name="标题 8 3" xfId="4572" xr:uid="{00000000-0005-0000-0000-0000A3090000}"/>
    <cellStyle name="标题 8 4" xfId="4576" xr:uid="{00000000-0005-0000-0000-0000A4090000}"/>
    <cellStyle name="标题 9" xfId="3225" xr:uid="{00000000-0005-0000-0000-0000A5090000}"/>
    <cellStyle name="标题 9 2" xfId="4579" xr:uid="{00000000-0005-0000-0000-0000A6090000}"/>
    <cellStyle name="标题 9 2 2" xfId="2758" xr:uid="{00000000-0005-0000-0000-0000A7090000}"/>
    <cellStyle name="标题 9 2 3" xfId="4583" xr:uid="{00000000-0005-0000-0000-0000A8090000}"/>
    <cellStyle name="标题 9 3" xfId="4586" xr:uid="{00000000-0005-0000-0000-0000A9090000}"/>
    <cellStyle name="标题 9 4" xfId="4590" xr:uid="{00000000-0005-0000-0000-0000AA090000}"/>
    <cellStyle name="差 10" xfId="4210" xr:uid="{00000000-0005-0000-0000-0000AB090000}"/>
    <cellStyle name="差 10 2" xfId="4215" xr:uid="{00000000-0005-0000-0000-0000AC090000}"/>
    <cellStyle name="差 10 2 2" xfId="2558" xr:uid="{00000000-0005-0000-0000-0000AD090000}"/>
    <cellStyle name="差 2" xfId="4592" xr:uid="{00000000-0005-0000-0000-0000AE090000}"/>
    <cellStyle name="差 2 2" xfId="4595" xr:uid="{00000000-0005-0000-0000-0000AF090000}"/>
    <cellStyle name="差 2 2 2" xfId="4597" xr:uid="{00000000-0005-0000-0000-0000B0090000}"/>
    <cellStyle name="差 2 2 2 2" xfId="4599" xr:uid="{00000000-0005-0000-0000-0000B1090000}"/>
    <cellStyle name="差 2 2 2 3" xfId="4602" xr:uid="{00000000-0005-0000-0000-0000B2090000}"/>
    <cellStyle name="差 2 2 3" xfId="4604" xr:uid="{00000000-0005-0000-0000-0000B3090000}"/>
    <cellStyle name="差 2 2 4" xfId="4607" xr:uid="{00000000-0005-0000-0000-0000B4090000}"/>
    <cellStyle name="差 2 2 5" xfId="4611" xr:uid="{00000000-0005-0000-0000-0000B5090000}"/>
    <cellStyle name="差 2 2 6" xfId="4614" xr:uid="{00000000-0005-0000-0000-0000B6090000}"/>
    <cellStyle name="差 2 2 6 2" xfId="4616" xr:uid="{00000000-0005-0000-0000-0000B7090000}"/>
    <cellStyle name="差 2 3" xfId="4620" xr:uid="{00000000-0005-0000-0000-0000B8090000}"/>
    <cellStyle name="差 2 4" xfId="4624" xr:uid="{00000000-0005-0000-0000-0000B9090000}"/>
    <cellStyle name="差 2 5" xfId="4627" xr:uid="{00000000-0005-0000-0000-0000BA090000}"/>
    <cellStyle name="差 2 5 2" xfId="2867" xr:uid="{00000000-0005-0000-0000-0000BB090000}"/>
    <cellStyle name="差 2 6" xfId="2614" xr:uid="{00000000-0005-0000-0000-0000BC090000}"/>
    <cellStyle name="差 3" xfId="4628" xr:uid="{00000000-0005-0000-0000-0000BD090000}"/>
    <cellStyle name="差 3 2" xfId="2980" xr:uid="{00000000-0005-0000-0000-0000BE090000}"/>
    <cellStyle name="差 3 2 2" xfId="2984" xr:uid="{00000000-0005-0000-0000-0000BF090000}"/>
    <cellStyle name="差 3 2 2 2" xfId="4629" xr:uid="{00000000-0005-0000-0000-0000C0090000}"/>
    <cellStyle name="差 3 2 2 3" xfId="4630" xr:uid="{00000000-0005-0000-0000-0000C1090000}"/>
    <cellStyle name="差 3 2 3" xfId="4632" xr:uid="{00000000-0005-0000-0000-0000C2090000}"/>
    <cellStyle name="差 3 2 4" xfId="4376" xr:uid="{00000000-0005-0000-0000-0000C3090000}"/>
    <cellStyle name="差 3 3" xfId="2988" xr:uid="{00000000-0005-0000-0000-0000C4090000}"/>
    <cellStyle name="差 3 4" xfId="4634" xr:uid="{00000000-0005-0000-0000-0000C5090000}"/>
    <cellStyle name="差 4" xfId="4635" xr:uid="{00000000-0005-0000-0000-0000C6090000}"/>
    <cellStyle name="差 4 2" xfId="4638" xr:uid="{00000000-0005-0000-0000-0000C7090000}"/>
    <cellStyle name="差 4 2 2" xfId="4639" xr:uid="{00000000-0005-0000-0000-0000C8090000}"/>
    <cellStyle name="差 4 2 2 2" xfId="4146" xr:uid="{00000000-0005-0000-0000-0000C9090000}"/>
    <cellStyle name="差 4 2 2 3" xfId="4148" xr:uid="{00000000-0005-0000-0000-0000CA090000}"/>
    <cellStyle name="差 4 2 3" xfId="4640" xr:uid="{00000000-0005-0000-0000-0000CB090000}"/>
    <cellStyle name="差 4 2 4" xfId="4642" xr:uid="{00000000-0005-0000-0000-0000CC090000}"/>
    <cellStyle name="差 4 3" xfId="4646" xr:uid="{00000000-0005-0000-0000-0000CD090000}"/>
    <cellStyle name="差 4 4" xfId="4649" xr:uid="{00000000-0005-0000-0000-0000CE090000}"/>
    <cellStyle name="差 5" xfId="4653" xr:uid="{00000000-0005-0000-0000-0000CF090000}"/>
    <cellStyle name="差 5 2" xfId="4655" xr:uid="{00000000-0005-0000-0000-0000D0090000}"/>
    <cellStyle name="差 5 2 2" xfId="4657" xr:uid="{00000000-0005-0000-0000-0000D1090000}"/>
    <cellStyle name="差 5 2 2 2" xfId="4658" xr:uid="{00000000-0005-0000-0000-0000D2090000}"/>
    <cellStyle name="差 5 2 2 3" xfId="4659" xr:uid="{00000000-0005-0000-0000-0000D3090000}"/>
    <cellStyle name="差 5 2 3" xfId="2963" xr:uid="{00000000-0005-0000-0000-0000D4090000}"/>
    <cellStyle name="差 5 2 4" xfId="4661" xr:uid="{00000000-0005-0000-0000-0000D5090000}"/>
    <cellStyle name="差 5 3" xfId="4663" xr:uid="{00000000-0005-0000-0000-0000D6090000}"/>
    <cellStyle name="差 5 4" xfId="4668" xr:uid="{00000000-0005-0000-0000-0000D7090000}"/>
    <cellStyle name="差 6" xfId="4671" xr:uid="{00000000-0005-0000-0000-0000D8090000}"/>
    <cellStyle name="差 6 2" xfId="4672" xr:uid="{00000000-0005-0000-0000-0000D9090000}"/>
    <cellStyle name="差 6 2 2" xfId="4674" xr:uid="{00000000-0005-0000-0000-0000DA090000}"/>
    <cellStyle name="差 6 2 3" xfId="4678" xr:uid="{00000000-0005-0000-0000-0000DB090000}"/>
    <cellStyle name="差 6 3" xfId="4680" xr:uid="{00000000-0005-0000-0000-0000DC090000}"/>
    <cellStyle name="差 6 4" xfId="4682" xr:uid="{00000000-0005-0000-0000-0000DD090000}"/>
    <cellStyle name="差 7" xfId="2110" xr:uid="{00000000-0005-0000-0000-0000DE090000}"/>
    <cellStyle name="差 7 2" xfId="2111" xr:uid="{00000000-0005-0000-0000-0000DF090000}"/>
    <cellStyle name="差 7 3" xfId="2117" xr:uid="{00000000-0005-0000-0000-0000E0090000}"/>
    <cellStyle name="差 8" xfId="2124" xr:uid="{00000000-0005-0000-0000-0000E1090000}"/>
    <cellStyle name="差 8 2" xfId="4686" xr:uid="{00000000-0005-0000-0000-0000E2090000}"/>
    <cellStyle name="差 9" xfId="2127" xr:uid="{00000000-0005-0000-0000-0000E3090000}"/>
    <cellStyle name="差_11.03月五部欠款表" xfId="226" xr:uid="{00000000-0005-0000-0000-0000E4090000}"/>
    <cellStyle name="差_11.03月五部欠款表 2" xfId="204" xr:uid="{00000000-0005-0000-0000-0000E5090000}"/>
    <cellStyle name="差_11.04月给财务部费用总表" xfId="3069" xr:uid="{00000000-0005-0000-0000-0000E6090000}"/>
    <cellStyle name="差_11.04月给财务部费用总表 2" xfId="1620" xr:uid="{00000000-0005-0000-0000-0000E7090000}"/>
    <cellStyle name="差_12.08工程合同登记表-出仓" xfId="4690" xr:uid="{00000000-0005-0000-0000-0000E8090000}"/>
    <cellStyle name="差_12.08工程合同登记表-出仓 2" xfId="4123" xr:uid="{00000000-0005-0000-0000-0000E9090000}"/>
    <cellStyle name="差_12月工程部欠款表" xfId="19" xr:uid="{00000000-0005-0000-0000-0000EA090000}"/>
    <cellStyle name="差_12月工程部欠款表 2" xfId="4691" xr:uid="{00000000-0005-0000-0000-0000EB090000}"/>
    <cellStyle name="差_15.资产占用统计表" xfId="4695" xr:uid="{00000000-0005-0000-0000-0000EC090000}"/>
    <cellStyle name="差_15.资产占用统计表 2" xfId="4698" xr:uid="{00000000-0005-0000-0000-0000ED090000}"/>
    <cellStyle name="差_15.资产占用统计表 2 2" xfId="2635" xr:uid="{00000000-0005-0000-0000-0000EE090000}"/>
    <cellStyle name="差_15.资产占用统计表 2 2 2" xfId="4699" xr:uid="{00000000-0005-0000-0000-0000EF090000}"/>
    <cellStyle name="差_15.资产占用统计表 2 2 3" xfId="2830" xr:uid="{00000000-0005-0000-0000-0000F0090000}"/>
    <cellStyle name="差_15.资产占用统计表 2 3" xfId="4700" xr:uid="{00000000-0005-0000-0000-0000F1090000}"/>
    <cellStyle name="差_15.资产占用统计表 2 4" xfId="4701" xr:uid="{00000000-0005-0000-0000-0000F2090000}"/>
    <cellStyle name="差_15.资产占用统计表 3" xfId="1387" xr:uid="{00000000-0005-0000-0000-0000F3090000}"/>
    <cellStyle name="差_15.资产占用统计表 4" xfId="1401" xr:uid="{00000000-0005-0000-0000-0000F4090000}"/>
    <cellStyle name="差_2011年各营销线毛利及M值数据统计（倒算前）" xfId="70" xr:uid="{00000000-0005-0000-0000-0000F5090000}"/>
    <cellStyle name="差_2011年各营销线毛利及M值数据统计（倒算前） 2" xfId="4702" xr:uid="{00000000-0005-0000-0000-0000F6090000}"/>
    <cellStyle name="差_2011年各营销线毛利及M值数据统计（倒算前） 2 2" xfId="4703" xr:uid="{00000000-0005-0000-0000-0000F7090000}"/>
    <cellStyle name="差_2011年各营销线毛利及M值数据统计（倒算前） 2 2 2" xfId="4709" xr:uid="{00000000-0005-0000-0000-0000F8090000}"/>
    <cellStyle name="差_2011年各营销线毛利及M值数据统计（倒算前） 2 2 3" xfId="4715" xr:uid="{00000000-0005-0000-0000-0000F9090000}"/>
    <cellStyle name="差_2011年各营销线毛利及M值数据统计（倒算前） 2 2 3 2" xfId="4720" xr:uid="{00000000-0005-0000-0000-0000FA090000}"/>
    <cellStyle name="差_2011年各营销线毛利及M值数据统计（倒算前） 2 3" xfId="4721" xr:uid="{00000000-0005-0000-0000-0000FB090000}"/>
    <cellStyle name="差_2011年各营销线毛利及M值数据统计（倒算前） 2 4" xfId="4723" xr:uid="{00000000-0005-0000-0000-0000FC090000}"/>
    <cellStyle name="差_2011年各营销线毛利及M值数据统计（倒算前） 2 5" xfId="4725" xr:uid="{00000000-0005-0000-0000-0000FD090000}"/>
    <cellStyle name="差_2011年各营销线毛利及M值数据统计（倒算前） 3" xfId="4727" xr:uid="{00000000-0005-0000-0000-0000FE090000}"/>
    <cellStyle name="差_2011年各营销线毛利及M值数据统计（倒算前） 4" xfId="4728" xr:uid="{00000000-0005-0000-0000-0000FF090000}"/>
    <cellStyle name="差_2011年各营销线毛利及M值数据统计（倒算前） 4 2" xfId="4731" xr:uid="{00000000-0005-0000-0000-0000000A0000}"/>
    <cellStyle name="差_2011年各营销线毛利及M值数据统计（倒算前） 5" xfId="2343" xr:uid="{00000000-0005-0000-0000-0000010A0000}"/>
    <cellStyle name="差_2012年2、3月展厅费用分摊调整（OK）" xfId="4733" xr:uid="{00000000-0005-0000-0000-0000020A0000}"/>
    <cellStyle name="差_2012年2、3月展厅费用分摊调整（OK） 2" xfId="4736" xr:uid="{00000000-0005-0000-0000-0000030A0000}"/>
    <cellStyle name="差_2012年2、3月展厅费用分摊调整（OK） 2 2" xfId="4739" xr:uid="{00000000-0005-0000-0000-0000040A0000}"/>
    <cellStyle name="差_2012年2、3月展厅费用分摊调整（OK） 2 2 2" xfId="4743" xr:uid="{00000000-0005-0000-0000-0000050A0000}"/>
    <cellStyle name="差_2012年2、3月展厅费用分摊调整（OK） 2 2 3" xfId="4745" xr:uid="{00000000-0005-0000-0000-0000060A0000}"/>
    <cellStyle name="差_2012年2、3月展厅费用分摊调整（OK） 2 3" xfId="4747" xr:uid="{00000000-0005-0000-0000-0000070A0000}"/>
    <cellStyle name="差_2012年2、3月展厅费用分摊调整（OK） 2 4" xfId="4751" xr:uid="{00000000-0005-0000-0000-0000080A0000}"/>
    <cellStyle name="差_2012年2、3月展厅费用分摊调整（OK） 3" xfId="4755" xr:uid="{00000000-0005-0000-0000-0000090A0000}"/>
    <cellStyle name="差_2012年2、3月展厅费用分摊调整（OK） 4" xfId="4757" xr:uid="{00000000-0005-0000-0000-00000A0A0000}"/>
    <cellStyle name="差_2012年5月橱柜营销线报表" xfId="4761" xr:uid="{00000000-0005-0000-0000-00000B0A0000}"/>
    <cellStyle name="差_2013年2月橱柜营销线报表-（4.12）" xfId="3159" xr:uid="{00000000-0005-0000-0000-00000C0A0000}"/>
    <cellStyle name="差_2013年2月橱柜营销线报表-（4.8）" xfId="4764" xr:uid="{00000000-0005-0000-0000-00000D0A0000}"/>
    <cellStyle name="差_2013年2月橱柜营销线报表-（4.9）" xfId="4228" xr:uid="{00000000-0005-0000-0000-00000E0A0000}"/>
    <cellStyle name="差_2013年2月橱柜营销线报表-（4.9） 2" xfId="4230" xr:uid="{00000000-0005-0000-0000-00000F0A0000}"/>
    <cellStyle name="差_2013年2月橱柜营销线报表-（4.9） 2 2" xfId="4766" xr:uid="{00000000-0005-0000-0000-0000100A0000}"/>
    <cellStyle name="差_2013年2月橱柜营销线报表-（4.9） 2 2 2" xfId="2543" xr:uid="{00000000-0005-0000-0000-0000110A0000}"/>
    <cellStyle name="差_2013年2月橱柜营销线报表-（4.9） 2 2 3" xfId="2559" xr:uid="{00000000-0005-0000-0000-0000120A0000}"/>
    <cellStyle name="差_2013年2月橱柜营销线报表-（4.9） 2 3" xfId="2864" xr:uid="{00000000-0005-0000-0000-0000130A0000}"/>
    <cellStyle name="差_2013年2月橱柜营销线报表-（4.9） 2 4" xfId="2866" xr:uid="{00000000-0005-0000-0000-0000140A0000}"/>
    <cellStyle name="差_2013年2月橱柜营销线报表-（4.9） 3" xfId="4767" xr:uid="{00000000-0005-0000-0000-0000150A0000}"/>
    <cellStyle name="差_2013年2月橱柜营销线报表-（4.9） 4" xfId="4529" xr:uid="{00000000-0005-0000-0000-0000160A0000}"/>
    <cellStyle name="差_2月经销商奖励" xfId="967" xr:uid="{00000000-0005-0000-0000-0000170A0000}"/>
    <cellStyle name="差_2月经销商奖励 2" xfId="4769" xr:uid="{00000000-0005-0000-0000-0000180A0000}"/>
    <cellStyle name="差_2月经销商奖励 2 2" xfId="4770" xr:uid="{00000000-0005-0000-0000-0000190A0000}"/>
    <cellStyle name="差_2月经销商奖励 2 2 2" xfId="4772" xr:uid="{00000000-0005-0000-0000-00001A0A0000}"/>
    <cellStyle name="差_2月经销商奖励 2 2 3" xfId="4532" xr:uid="{00000000-0005-0000-0000-00001B0A0000}"/>
    <cellStyle name="差_2月经销商奖励 2 3" xfId="1188" xr:uid="{00000000-0005-0000-0000-00001C0A0000}"/>
    <cellStyle name="差_2月经销商奖励 2 4" xfId="4773" xr:uid="{00000000-0005-0000-0000-00001D0A0000}"/>
    <cellStyle name="差_2月经销商奖励 3" xfId="4775" xr:uid="{00000000-0005-0000-0000-00001E0A0000}"/>
    <cellStyle name="差_2月经销商奖励 4" xfId="1811" xr:uid="{00000000-0005-0000-0000-00001F0A0000}"/>
    <cellStyle name="差_2月经销商奖励_橱柜制造线报表-2013.02月（初稿）" xfId="4779" xr:uid="{00000000-0005-0000-0000-0000200A0000}"/>
    <cellStyle name="差_2月经销商奖励_家具制造线M值报表13.02" xfId="927" xr:uid="{00000000-0005-0000-0000-0000210A0000}"/>
    <cellStyle name="差_2月经销商奖励_木门制造线M值报表- 2013.02" xfId="4781" xr:uid="{00000000-0005-0000-0000-0000220A0000}"/>
    <cellStyle name="差_4月工程欠款表" xfId="4782" xr:uid="{00000000-0005-0000-0000-0000230A0000}"/>
    <cellStyle name="差_4月工程欠款表 2" xfId="4783" xr:uid="{00000000-0005-0000-0000-0000240A0000}"/>
    <cellStyle name="差_7月给财务费用总表" xfId="2251" xr:uid="{00000000-0005-0000-0000-0000250A0000}"/>
    <cellStyle name="差_7月给财务费用总表 2" xfId="4089" xr:uid="{00000000-0005-0000-0000-0000260A0000}"/>
    <cellStyle name="差_百货报表" xfId="4787" xr:uid="{00000000-0005-0000-0000-0000270A0000}"/>
    <cellStyle name="差_百货报表 2" xfId="4791" xr:uid="{00000000-0005-0000-0000-0000280A0000}"/>
    <cellStyle name="差_工程部毛利12.08月" xfId="4793" xr:uid="{00000000-0005-0000-0000-0000290A0000}"/>
    <cellStyle name="差_工程部毛利12.08月 2" xfId="4794" xr:uid="{00000000-0005-0000-0000-00002A0A0000}"/>
    <cellStyle name="差_工程经销一部毛利表13.02月" xfId="3" xr:uid="{00000000-0005-0000-0000-00002B0A0000}"/>
    <cellStyle name="差_工程经销一部毛利表13.02月 2" xfId="4795" xr:uid="{00000000-0005-0000-0000-00002C0A0000}"/>
    <cellStyle name="差_利润" xfId="4798" xr:uid="{00000000-0005-0000-0000-00002D0A0000}"/>
    <cellStyle name="差_吴文武" xfId="4799" xr:uid="{00000000-0005-0000-0000-00002E0A0000}"/>
    <cellStyle name="差_吴文武 2" xfId="947" xr:uid="{00000000-0005-0000-0000-00002F0A0000}"/>
    <cellStyle name="差_新版工程部合同登记表11.04" xfId="2870" xr:uid="{00000000-0005-0000-0000-0000300A0000}"/>
    <cellStyle name="差_新版工程部合同登记表11.04 2" xfId="139" xr:uid="{00000000-0005-0000-0000-0000310A0000}"/>
    <cellStyle name="常规" xfId="0" builtinId="0"/>
    <cellStyle name="常规 10" xfId="4801" xr:uid="{00000000-0005-0000-0000-0000330A0000}"/>
    <cellStyle name="常规 10 10" xfId="3966" xr:uid="{00000000-0005-0000-0000-0000340A0000}"/>
    <cellStyle name="常规 10 11" xfId="564" xr:uid="{00000000-0005-0000-0000-0000350A0000}"/>
    <cellStyle name="常规 10 17 2" xfId="4804" xr:uid="{00000000-0005-0000-0000-0000360A0000}"/>
    <cellStyle name="常规 10 2" xfId="4805" xr:uid="{00000000-0005-0000-0000-0000370A0000}"/>
    <cellStyle name="常规 10 2 2" xfId="4807" xr:uid="{00000000-0005-0000-0000-0000380A0000}"/>
    <cellStyle name="常规 10 2 2 2" xfId="4808" xr:uid="{00000000-0005-0000-0000-0000390A0000}"/>
    <cellStyle name="常规 10 2 2 2 2" xfId="1853" xr:uid="{00000000-0005-0000-0000-00003A0A0000}"/>
    <cellStyle name="常规 10 2 2 3" xfId="4809" xr:uid="{00000000-0005-0000-0000-00003B0A0000}"/>
    <cellStyle name="常规 10 2 2 4" xfId="4810" xr:uid="{00000000-0005-0000-0000-00003C0A0000}"/>
    <cellStyle name="常规 10 2 3" xfId="4811" xr:uid="{00000000-0005-0000-0000-00003D0A0000}"/>
    <cellStyle name="常规 10 2 3 2" xfId="2028" xr:uid="{00000000-0005-0000-0000-00003E0A0000}"/>
    <cellStyle name="常规 10 2 4" xfId="4812" xr:uid="{00000000-0005-0000-0000-00003F0A0000}"/>
    <cellStyle name="常规 10 2 5" xfId="1221" xr:uid="{00000000-0005-0000-0000-0000400A0000}"/>
    <cellStyle name="常规 10 2 5 2" xfId="4814" xr:uid="{00000000-0005-0000-0000-0000410A0000}"/>
    <cellStyle name="常规 10 2 6" xfId="4815" xr:uid="{00000000-0005-0000-0000-0000420A0000}"/>
    <cellStyle name="常规 10 2 7" xfId="4819" xr:uid="{00000000-0005-0000-0000-0000430A0000}"/>
    <cellStyle name="常规 10 3" xfId="4820" xr:uid="{00000000-0005-0000-0000-0000440A0000}"/>
    <cellStyle name="常规 10 3 2" xfId="421" xr:uid="{00000000-0005-0000-0000-0000450A0000}"/>
    <cellStyle name="常规 10 3 2 2" xfId="949" xr:uid="{00000000-0005-0000-0000-0000460A0000}"/>
    <cellStyle name="常规 10 3 3" xfId="4821" xr:uid="{00000000-0005-0000-0000-0000470A0000}"/>
    <cellStyle name="常规 10 3 3 2" xfId="4822" xr:uid="{00000000-0005-0000-0000-0000480A0000}"/>
    <cellStyle name="常规 10 3 4" xfId="4823" xr:uid="{00000000-0005-0000-0000-0000490A0000}"/>
    <cellStyle name="常规 10 3 5" xfId="4825" xr:uid="{00000000-0005-0000-0000-00004A0A0000}"/>
    <cellStyle name="常规 10 3 6" xfId="4826" xr:uid="{00000000-0005-0000-0000-00004B0A0000}"/>
    <cellStyle name="常规 10 4" xfId="4827" xr:uid="{00000000-0005-0000-0000-00004C0A0000}"/>
    <cellStyle name="常规 10 4 2" xfId="4828" xr:uid="{00000000-0005-0000-0000-00004D0A0000}"/>
    <cellStyle name="常规 10 5" xfId="4829" xr:uid="{00000000-0005-0000-0000-00004E0A0000}"/>
    <cellStyle name="常规 10 6" xfId="4830" xr:uid="{00000000-0005-0000-0000-00004F0A0000}"/>
    <cellStyle name="常规 10 7" xfId="4831" xr:uid="{00000000-0005-0000-0000-0000500A0000}"/>
    <cellStyle name="常规 10 8" xfId="4834" xr:uid="{00000000-0005-0000-0000-0000510A0000}"/>
    <cellStyle name="常规 11" xfId="4837" xr:uid="{00000000-0005-0000-0000-0000520A0000}"/>
    <cellStyle name="常规 11 2" xfId="4839" xr:uid="{00000000-0005-0000-0000-0000530A0000}"/>
    <cellStyle name="常规 11 2 2" xfId="4840" xr:uid="{00000000-0005-0000-0000-0000540A0000}"/>
    <cellStyle name="常规 11 2 2 2" xfId="4841" xr:uid="{00000000-0005-0000-0000-0000550A0000}"/>
    <cellStyle name="常规 11 2 2 3" xfId="4843" xr:uid="{00000000-0005-0000-0000-0000560A0000}"/>
    <cellStyle name="常规 11 2 2 4" xfId="1370" xr:uid="{00000000-0005-0000-0000-0000570A0000}"/>
    <cellStyle name="常规 11 2 3" xfId="4550" xr:uid="{00000000-0005-0000-0000-0000580A0000}"/>
    <cellStyle name="常规 11 2 4" xfId="4552" xr:uid="{00000000-0005-0000-0000-0000590A0000}"/>
    <cellStyle name="常规 11 2 5" xfId="4844" xr:uid="{00000000-0005-0000-0000-00005A0A0000}"/>
    <cellStyle name="常规 11 3" xfId="4845" xr:uid="{00000000-0005-0000-0000-00005B0A0000}"/>
    <cellStyle name="常规 11 3 2" xfId="1058" xr:uid="{00000000-0005-0000-0000-00005C0A0000}"/>
    <cellStyle name="常规 11 4" xfId="4846" xr:uid="{00000000-0005-0000-0000-00005D0A0000}"/>
    <cellStyle name="常规 11 5" xfId="4847" xr:uid="{00000000-0005-0000-0000-00005E0A0000}"/>
    <cellStyle name="常规 12" xfId="4128" xr:uid="{00000000-0005-0000-0000-00005F0A0000}"/>
    <cellStyle name="常规 12 2" xfId="4131" xr:uid="{00000000-0005-0000-0000-0000600A0000}"/>
    <cellStyle name="常规 12 2 2" xfId="4848" xr:uid="{00000000-0005-0000-0000-0000610A0000}"/>
    <cellStyle name="常规 12 2 2 2" xfId="4849" xr:uid="{00000000-0005-0000-0000-0000620A0000}"/>
    <cellStyle name="常规 12 2 2 3" xfId="4850" xr:uid="{00000000-0005-0000-0000-0000630A0000}"/>
    <cellStyle name="常规 12 2 2 4" xfId="3271" xr:uid="{00000000-0005-0000-0000-0000640A0000}"/>
    <cellStyle name="常规 12 2 3" xfId="3888" xr:uid="{00000000-0005-0000-0000-0000650A0000}"/>
    <cellStyle name="常规 12 2 4" xfId="3890" xr:uid="{00000000-0005-0000-0000-0000660A0000}"/>
    <cellStyle name="常规 12 2 5" xfId="4264" xr:uid="{00000000-0005-0000-0000-0000670A0000}"/>
    <cellStyle name="常规 12 2 6" xfId="4268" xr:uid="{00000000-0005-0000-0000-0000680A0000}"/>
    <cellStyle name="常规 12 3" xfId="4853" xr:uid="{00000000-0005-0000-0000-0000690A0000}"/>
    <cellStyle name="常规 12 3 2" xfId="1130" xr:uid="{00000000-0005-0000-0000-00006A0A0000}"/>
    <cellStyle name="常规 12 3 2 2" xfId="1135" xr:uid="{00000000-0005-0000-0000-00006B0A0000}"/>
    <cellStyle name="常规 12 3 2 3" xfId="4855" xr:uid="{00000000-0005-0000-0000-00006C0A0000}"/>
    <cellStyle name="常规 12 3 3" xfId="3894" xr:uid="{00000000-0005-0000-0000-00006D0A0000}"/>
    <cellStyle name="常规 12 4" xfId="4857" xr:uid="{00000000-0005-0000-0000-00006E0A0000}"/>
    <cellStyle name="常规 12 4 2" xfId="4860" xr:uid="{00000000-0005-0000-0000-00006F0A0000}"/>
    <cellStyle name="常规 12 4 2 2" xfId="4862" xr:uid="{00000000-0005-0000-0000-0000700A0000}"/>
    <cellStyle name="常规 12 4 3" xfId="4864" xr:uid="{00000000-0005-0000-0000-0000710A0000}"/>
    <cellStyle name="常规 12 4 3 2" xfId="4865" xr:uid="{00000000-0005-0000-0000-0000720A0000}"/>
    <cellStyle name="常规 12 5" xfId="4867" xr:uid="{00000000-0005-0000-0000-0000730A0000}"/>
    <cellStyle name="常规 13" xfId="4133" xr:uid="{00000000-0005-0000-0000-0000740A0000}"/>
    <cellStyle name="常规 13 2" xfId="4606" xr:uid="{00000000-0005-0000-0000-0000750A0000}"/>
    <cellStyle name="常规 13 2 2" xfId="4870" xr:uid="{00000000-0005-0000-0000-0000760A0000}"/>
    <cellStyle name="常规 13 2 2 2" xfId="1962" xr:uid="{00000000-0005-0000-0000-0000770A0000}"/>
    <cellStyle name="常规 13 2 2 2 2" xfId="4872" xr:uid="{00000000-0005-0000-0000-0000780A0000}"/>
    <cellStyle name="常规 13 2 2 3" xfId="1965" xr:uid="{00000000-0005-0000-0000-0000790A0000}"/>
    <cellStyle name="常规 13 2 2 3 2" xfId="4874" xr:uid="{00000000-0005-0000-0000-00007A0A0000}"/>
    <cellStyle name="常规 13 2 2 3 8" xfId="4504" xr:uid="{00000000-0005-0000-0000-00007B0A0000}"/>
    <cellStyle name="常规 13 2 2 3 8 2" xfId="4875" xr:uid="{00000000-0005-0000-0000-00007C0A0000}"/>
    <cellStyle name="常规 13 2 2 3 8 3" xfId="4876" xr:uid="{00000000-0005-0000-0000-00007D0A0000}"/>
    <cellStyle name="常规 13 2 2 4" xfId="3482" xr:uid="{00000000-0005-0000-0000-00007E0A0000}"/>
    <cellStyle name="常规 13 2 2 5" xfId="4878" xr:uid="{00000000-0005-0000-0000-00007F0A0000}"/>
    <cellStyle name="常规 13 2 3" xfId="4054" xr:uid="{00000000-0005-0000-0000-0000800A0000}"/>
    <cellStyle name="常规 13 2 4" xfId="4057" xr:uid="{00000000-0005-0000-0000-0000810A0000}"/>
    <cellStyle name="常规 13 2 5" xfId="4327" xr:uid="{00000000-0005-0000-0000-0000820A0000}"/>
    <cellStyle name="常规 13 2 6" xfId="4331" xr:uid="{00000000-0005-0000-0000-0000830A0000}"/>
    <cellStyle name="常规 13 3" xfId="4609" xr:uid="{00000000-0005-0000-0000-0000840A0000}"/>
    <cellStyle name="常规 13 3 2" xfId="4880" xr:uid="{00000000-0005-0000-0000-0000850A0000}"/>
    <cellStyle name="常规 13 3 3" xfId="4063" xr:uid="{00000000-0005-0000-0000-0000860A0000}"/>
    <cellStyle name="常规 13 3 4" xfId="4881" xr:uid="{00000000-0005-0000-0000-0000870A0000}"/>
    <cellStyle name="常规 13 3 5" xfId="3977" xr:uid="{00000000-0005-0000-0000-0000880A0000}"/>
    <cellStyle name="常规 13 4" xfId="4613" xr:uid="{00000000-0005-0000-0000-0000890A0000}"/>
    <cellStyle name="常规 13 5" xfId="98" xr:uid="{00000000-0005-0000-0000-00008A0A0000}"/>
    <cellStyle name="常规 14" xfId="3563" xr:uid="{00000000-0005-0000-0000-00008B0A0000}"/>
    <cellStyle name="常规 14 2" xfId="4883" xr:uid="{00000000-0005-0000-0000-00008C0A0000}"/>
    <cellStyle name="常规 14 2 2" xfId="3109" xr:uid="{00000000-0005-0000-0000-00008D0A0000}"/>
    <cellStyle name="常规 14 2 2 2" xfId="3113" xr:uid="{00000000-0005-0000-0000-00008E0A0000}"/>
    <cellStyle name="常规 14 2 2 3" xfId="3116" xr:uid="{00000000-0005-0000-0000-00008F0A0000}"/>
    <cellStyle name="常规 14 2 3" xfId="3121" xr:uid="{00000000-0005-0000-0000-0000900A0000}"/>
    <cellStyle name="常规 14 2 4" xfId="3125" xr:uid="{00000000-0005-0000-0000-0000910A0000}"/>
    <cellStyle name="常规 14 2 5" xfId="203" xr:uid="{00000000-0005-0000-0000-0000920A0000}"/>
    <cellStyle name="常规 14 2 6" xfId="4407" xr:uid="{00000000-0005-0000-0000-0000930A0000}"/>
    <cellStyle name="常规 14 3" xfId="4885" xr:uid="{00000000-0005-0000-0000-0000940A0000}"/>
    <cellStyle name="常规 14 3 2" xfId="3725" xr:uid="{00000000-0005-0000-0000-0000950A0000}"/>
    <cellStyle name="常规 14 3 3" xfId="4886" xr:uid="{00000000-0005-0000-0000-0000960A0000}"/>
    <cellStyle name="常规 14 3 4" xfId="4888" xr:uid="{00000000-0005-0000-0000-0000970A0000}"/>
    <cellStyle name="常规 14 3 5" xfId="4412" xr:uid="{00000000-0005-0000-0000-0000980A0000}"/>
    <cellStyle name="常规 14 4" xfId="4890" xr:uid="{00000000-0005-0000-0000-0000990A0000}"/>
    <cellStyle name="常规 14 5" xfId="2485" xr:uid="{00000000-0005-0000-0000-00009A0A0000}"/>
    <cellStyle name="常规 14 6" xfId="2492" xr:uid="{00000000-0005-0000-0000-00009B0A0000}"/>
    <cellStyle name="常规 14 7" xfId="1141" xr:uid="{00000000-0005-0000-0000-00009C0A0000}"/>
    <cellStyle name="常规 15" xfId="2390" xr:uid="{00000000-0005-0000-0000-00009D0A0000}"/>
    <cellStyle name="常规 15 2" xfId="2394" xr:uid="{00000000-0005-0000-0000-00009E0A0000}"/>
    <cellStyle name="常规 15 2 2" xfId="2399" xr:uid="{00000000-0005-0000-0000-00009F0A0000}"/>
    <cellStyle name="常规 15 2 2 2" xfId="4892" xr:uid="{00000000-0005-0000-0000-0000A00A0000}"/>
    <cellStyle name="常规 15 2 2 3" xfId="4894" xr:uid="{00000000-0005-0000-0000-0000A10A0000}"/>
    <cellStyle name="常规 15 2 2 4" xfId="4897" xr:uid="{00000000-0005-0000-0000-0000A20A0000}"/>
    <cellStyle name="常规 15 2 2 5" xfId="4899" xr:uid="{00000000-0005-0000-0000-0000A30A0000}"/>
    <cellStyle name="常规 15 2 2 6" xfId="4902" xr:uid="{00000000-0005-0000-0000-0000A40A0000}"/>
    <cellStyle name="常规 15 2 3" xfId="2402" xr:uid="{00000000-0005-0000-0000-0000A50A0000}"/>
    <cellStyle name="常规 15 2 4" xfId="4904" xr:uid="{00000000-0005-0000-0000-0000A60A0000}"/>
    <cellStyle name="常规 15 2 5" xfId="4479" xr:uid="{00000000-0005-0000-0000-0000A70A0000}"/>
    <cellStyle name="常规 15 2 6" xfId="4484" xr:uid="{00000000-0005-0000-0000-0000A80A0000}"/>
    <cellStyle name="常规 15 2 7" xfId="4488" xr:uid="{00000000-0005-0000-0000-0000A90A0000}"/>
    <cellStyle name="常规 15 3" xfId="2405" xr:uid="{00000000-0005-0000-0000-0000AA0A0000}"/>
    <cellStyle name="常规 15 3 2" xfId="3171" xr:uid="{00000000-0005-0000-0000-0000AB0A0000}"/>
    <cellStyle name="常规 15 4" xfId="2409" xr:uid="{00000000-0005-0000-0000-0000AC0A0000}"/>
    <cellStyle name="常规 15 5" xfId="4906" xr:uid="{00000000-0005-0000-0000-0000AD0A0000}"/>
    <cellStyle name="常规 15 6" xfId="4910" xr:uid="{00000000-0005-0000-0000-0000AE0A0000}"/>
    <cellStyle name="常规 16" xfId="2412" xr:uid="{00000000-0005-0000-0000-0000AF0A0000}"/>
    <cellStyle name="常规 16 2" xfId="2876" xr:uid="{00000000-0005-0000-0000-0000B00A0000}"/>
    <cellStyle name="常规 16 2 2" xfId="3214" xr:uid="{00000000-0005-0000-0000-0000B10A0000}"/>
    <cellStyle name="常规 16 2 2 2" xfId="3221" xr:uid="{00000000-0005-0000-0000-0000B20A0000}"/>
    <cellStyle name="常规 16 2 2 3" xfId="4571" xr:uid="{00000000-0005-0000-0000-0000B30A0000}"/>
    <cellStyle name="常规 16 2 2 4" xfId="4575" xr:uid="{00000000-0005-0000-0000-0000B40A0000}"/>
    <cellStyle name="常规 16 2 2 5" xfId="4916" xr:uid="{00000000-0005-0000-0000-0000B50A0000}"/>
    <cellStyle name="常规 16 2 2 6" xfId="4918" xr:uid="{00000000-0005-0000-0000-0000B60A0000}"/>
    <cellStyle name="常规 16 2 3" xfId="3226" xr:uid="{00000000-0005-0000-0000-0000B70A0000}"/>
    <cellStyle name="常规 16 2 4" xfId="4919" xr:uid="{00000000-0005-0000-0000-0000B80A0000}"/>
    <cellStyle name="常规 16 2 5" xfId="4922" xr:uid="{00000000-0005-0000-0000-0000B90A0000}"/>
    <cellStyle name="常规 16 2 6" xfId="4924" xr:uid="{00000000-0005-0000-0000-0000BA0A0000}"/>
    <cellStyle name="常规 16 2 7" xfId="4926" xr:uid="{00000000-0005-0000-0000-0000BB0A0000}"/>
    <cellStyle name="常规 16 3" xfId="4929" xr:uid="{00000000-0005-0000-0000-0000BC0A0000}"/>
    <cellStyle name="常规 16 3 10" xfId="4151" xr:uid="{00000000-0005-0000-0000-0000BD0A0000}"/>
    <cellStyle name="常规 16 3 10 2" xfId="4153" xr:uid="{00000000-0005-0000-0000-0000BE0A0000}"/>
    <cellStyle name="常规 16 3 10 3" xfId="4157" xr:uid="{00000000-0005-0000-0000-0000BF0A0000}"/>
    <cellStyle name="常规 16 3 10 3 2" xfId="4161" xr:uid="{00000000-0005-0000-0000-0000C00A0000}"/>
    <cellStyle name="常规 16 3 10 3 2 2" xfId="4167" xr:uid="{00000000-0005-0000-0000-0000C10A0000}"/>
    <cellStyle name="常规 16 3 10 3 3" xfId="4171" xr:uid="{00000000-0005-0000-0000-0000C20A0000}"/>
    <cellStyle name="常规 16 3 10 4" xfId="3597" xr:uid="{00000000-0005-0000-0000-0000C30A0000}"/>
    <cellStyle name="常规 16 3 10 4 2" xfId="3604" xr:uid="{00000000-0005-0000-0000-0000C40A0000}"/>
    <cellStyle name="常规 16 3 10 5" xfId="3609" xr:uid="{00000000-0005-0000-0000-0000C50A0000}"/>
    <cellStyle name="常规 16 3 11" xfId="4176" xr:uid="{00000000-0005-0000-0000-0000C60A0000}"/>
    <cellStyle name="常规 16 3 12" xfId="4183" xr:uid="{00000000-0005-0000-0000-0000C70A0000}"/>
    <cellStyle name="常规 16 3 12 2" xfId="4187" xr:uid="{00000000-0005-0000-0000-0000C80A0000}"/>
    <cellStyle name="常规 16 3 12 2 2" xfId="4933" xr:uid="{00000000-0005-0000-0000-0000C90A0000}"/>
    <cellStyle name="常规 16 3 12 3" xfId="4937" xr:uid="{00000000-0005-0000-0000-0000CA0A0000}"/>
    <cellStyle name="常规 16 3 13" xfId="4190" xr:uid="{00000000-0005-0000-0000-0000CB0A0000}"/>
    <cellStyle name="常规 16 3 13 2" xfId="4939" xr:uid="{00000000-0005-0000-0000-0000CC0A0000}"/>
    <cellStyle name="常规 16 3 14" xfId="2468" xr:uid="{00000000-0005-0000-0000-0000CD0A0000}"/>
    <cellStyle name="常规 16 3 2" xfId="456" xr:uid="{00000000-0005-0000-0000-0000CE0A0000}"/>
    <cellStyle name="常规 16 3 2 10" xfId="4941" xr:uid="{00000000-0005-0000-0000-0000CF0A0000}"/>
    <cellStyle name="常规 16 3 2 10 2" xfId="3579" xr:uid="{00000000-0005-0000-0000-0000D00A0000}"/>
    <cellStyle name="常规 16 3 2 11" xfId="4942" xr:uid="{00000000-0005-0000-0000-0000D10A0000}"/>
    <cellStyle name="常规 16 3 2 2" xfId="4943" xr:uid="{00000000-0005-0000-0000-0000D20A0000}"/>
    <cellStyle name="常规 16 3 2 2 2" xfId="4944" xr:uid="{00000000-0005-0000-0000-0000D30A0000}"/>
    <cellStyle name="常规 16 3 2 2 2 2" xfId="2216" xr:uid="{00000000-0005-0000-0000-0000D40A0000}"/>
    <cellStyle name="常规 16 3 2 2 2 2 2" xfId="4945" xr:uid="{00000000-0005-0000-0000-0000D50A0000}"/>
    <cellStyle name="常规 16 3 2 2 2 2 2 2" xfId="4948" xr:uid="{00000000-0005-0000-0000-0000D60A0000}"/>
    <cellStyle name="常规 16 3 2 2 2 2 2 3" xfId="4952" xr:uid="{00000000-0005-0000-0000-0000D70A0000}"/>
    <cellStyle name="常规 16 3 2 2 2 2 2 3 2" xfId="4956" xr:uid="{00000000-0005-0000-0000-0000D80A0000}"/>
    <cellStyle name="常规 16 3 2 2 2 2 2 3 3" xfId="4958" xr:uid="{00000000-0005-0000-0000-0000D90A0000}"/>
    <cellStyle name="常规 16 3 2 2 2 2 2 3 3 2" xfId="4959" xr:uid="{00000000-0005-0000-0000-0000DA0A0000}"/>
    <cellStyle name="常规 16 3 2 2 2 2 2 3 3 2 2" xfId="4962" xr:uid="{00000000-0005-0000-0000-0000DB0A0000}"/>
    <cellStyle name="常规 16 3 2 2 2 2 2 3 3 3" xfId="3049" xr:uid="{00000000-0005-0000-0000-0000DC0A0000}"/>
    <cellStyle name="常规 16 3 2 2 2 2 2 3 4" xfId="4966" xr:uid="{00000000-0005-0000-0000-0000DD0A0000}"/>
    <cellStyle name="常规 16 3 2 2 2 2 2 3 4 2" xfId="4967" xr:uid="{00000000-0005-0000-0000-0000DE0A0000}"/>
    <cellStyle name="常规 16 3 2 2 2 2 2 3 5" xfId="4969" xr:uid="{00000000-0005-0000-0000-0000DF0A0000}"/>
    <cellStyle name="常规 16 3 2 2 2 2 2 4" xfId="4973" xr:uid="{00000000-0005-0000-0000-0000E00A0000}"/>
    <cellStyle name="常规 16 3 2 2 2 2 2 4 2" xfId="4975" xr:uid="{00000000-0005-0000-0000-0000E10A0000}"/>
    <cellStyle name="常规 16 3 2 2 2 2 2 4 2 2" xfId="4979" xr:uid="{00000000-0005-0000-0000-0000E20A0000}"/>
    <cellStyle name="常规 16 3 2 2 2 2 2 4 3" xfId="4980" xr:uid="{00000000-0005-0000-0000-0000E30A0000}"/>
    <cellStyle name="常规 16 3 2 2 2 2 2 5" xfId="4981" xr:uid="{00000000-0005-0000-0000-0000E40A0000}"/>
    <cellStyle name="常规 16 3 2 2 2 2 2 5 2" xfId="4982" xr:uid="{00000000-0005-0000-0000-0000E50A0000}"/>
    <cellStyle name="常规 16 3 2 2 2 2 2 6" xfId="4984" xr:uid="{00000000-0005-0000-0000-0000E60A0000}"/>
    <cellStyle name="常规 16 3 2 2 2 2 3" xfId="618" xr:uid="{00000000-0005-0000-0000-0000E70A0000}"/>
    <cellStyle name="常规 16 3 2 2 2 2 4" xfId="247" xr:uid="{00000000-0005-0000-0000-0000E80A0000}"/>
    <cellStyle name="常规 16 3 2 2 2 2 4 2" xfId="264" xr:uid="{00000000-0005-0000-0000-0000E90A0000}"/>
    <cellStyle name="常规 16 3 2 2 2 2 4 3" xfId="694" xr:uid="{00000000-0005-0000-0000-0000EA0A0000}"/>
    <cellStyle name="常规 16 3 2 2 2 2 4 3 2" xfId="1163" xr:uid="{00000000-0005-0000-0000-0000EB0A0000}"/>
    <cellStyle name="常规 16 3 2 2 2 2 4 3 2 2" xfId="2574" xr:uid="{00000000-0005-0000-0000-0000EC0A0000}"/>
    <cellStyle name="常规 16 3 2 2 2 2 4 3 3" xfId="4985" xr:uid="{00000000-0005-0000-0000-0000ED0A0000}"/>
    <cellStyle name="常规 16 3 2 2 2 2 4 4" xfId="699" xr:uid="{00000000-0005-0000-0000-0000EE0A0000}"/>
    <cellStyle name="常规 16 3 2 2 2 2 4 4 2" xfId="1186" xr:uid="{00000000-0005-0000-0000-0000EF0A0000}"/>
    <cellStyle name="常规 16 3 2 2 2 2 4 5" xfId="702" xr:uid="{00000000-0005-0000-0000-0000F00A0000}"/>
    <cellStyle name="常规 16 3 2 2 2 2 5" xfId="709" xr:uid="{00000000-0005-0000-0000-0000F10A0000}"/>
    <cellStyle name="常规 16 3 2 2 2 2 5 2" xfId="86" xr:uid="{00000000-0005-0000-0000-0000F20A0000}"/>
    <cellStyle name="常规 16 3 2 2 2 2 5 2 2" xfId="145" xr:uid="{00000000-0005-0000-0000-0000F30A0000}"/>
    <cellStyle name="常规 16 3 2 2 2 2 5 3" xfId="714" xr:uid="{00000000-0005-0000-0000-0000F40A0000}"/>
    <cellStyle name="常规 16 3 2 2 2 2 6" xfId="724" xr:uid="{00000000-0005-0000-0000-0000F50A0000}"/>
    <cellStyle name="常规 16 3 2 2 2 2 6 2" xfId="727" xr:uid="{00000000-0005-0000-0000-0000F60A0000}"/>
    <cellStyle name="常规 16 3 2 2 2 2 7" xfId="627" xr:uid="{00000000-0005-0000-0000-0000F70A0000}"/>
    <cellStyle name="常规 16 3 2 2 2 3" xfId="4986" xr:uid="{00000000-0005-0000-0000-0000F80A0000}"/>
    <cellStyle name="常规 16 3 2 2 2 3 2" xfId="4987" xr:uid="{00000000-0005-0000-0000-0000F90A0000}"/>
    <cellStyle name="常规 16 3 2 2 2 3 3" xfId="774" xr:uid="{00000000-0005-0000-0000-0000FA0A0000}"/>
    <cellStyle name="常规 16 3 2 2 2 3 3 2" xfId="778" xr:uid="{00000000-0005-0000-0000-0000FB0A0000}"/>
    <cellStyle name="常规 16 3 2 2 2 3 3 3" xfId="797" xr:uid="{00000000-0005-0000-0000-0000FC0A0000}"/>
    <cellStyle name="常规 16 3 2 2 2 3 3 3 2" xfId="4990" xr:uid="{00000000-0005-0000-0000-0000FD0A0000}"/>
    <cellStyle name="常规 16 3 2 2 2 3 3 3 2 2" xfId="4993" xr:uid="{00000000-0005-0000-0000-0000FE0A0000}"/>
    <cellStyle name="常规 16 3 2 2 2 3 3 3 3" xfId="4996" xr:uid="{00000000-0005-0000-0000-0000FF0A0000}"/>
    <cellStyle name="常规 16 3 2 2 2 3 3 4" xfId="801" xr:uid="{00000000-0005-0000-0000-0000000B0000}"/>
    <cellStyle name="常规 16 3 2 2 2 3 3 4 2" xfId="3639" xr:uid="{00000000-0005-0000-0000-0000010B0000}"/>
    <cellStyle name="常规 16 3 2 2 2 3 3 5" xfId="807" xr:uid="{00000000-0005-0000-0000-0000020B0000}"/>
    <cellStyle name="常规 16 3 2 2 2 3 4" xfId="129" xr:uid="{00000000-0005-0000-0000-0000030B0000}"/>
    <cellStyle name="常规 16 3 2 2 2 3 4 2" xfId="171" xr:uid="{00000000-0005-0000-0000-0000040B0000}"/>
    <cellStyle name="常规 16 3 2 2 2 3 4 2 2" xfId="541" xr:uid="{00000000-0005-0000-0000-0000050B0000}"/>
    <cellStyle name="常规 16 3 2 2 2 3 4 3" xfId="823" xr:uid="{00000000-0005-0000-0000-0000060B0000}"/>
    <cellStyle name="常规 16 3 2 2 2 3 5" xfId="843" xr:uid="{00000000-0005-0000-0000-0000070B0000}"/>
    <cellStyle name="常规 16 3 2 2 2 3 5 2" xfId="846" xr:uid="{00000000-0005-0000-0000-0000080B0000}"/>
    <cellStyle name="常规 16 3 2 2 2 3 6" xfId="862" xr:uid="{00000000-0005-0000-0000-0000090B0000}"/>
    <cellStyle name="常规 16 3 2 2 2 4" xfId="4999" xr:uid="{00000000-0005-0000-0000-00000A0B0000}"/>
    <cellStyle name="常规 16 3 2 2 2 5" xfId="5001" xr:uid="{00000000-0005-0000-0000-00000B0B0000}"/>
    <cellStyle name="常规 16 3 2 2 2 5 2" xfId="5002" xr:uid="{00000000-0005-0000-0000-00000C0B0000}"/>
    <cellStyle name="常规 16 3 2 2 2 5 3" xfId="1010" xr:uid="{00000000-0005-0000-0000-00000D0B0000}"/>
    <cellStyle name="常规 16 3 2 2 2 5 3 2" xfId="299" xr:uid="{00000000-0005-0000-0000-00000E0B0000}"/>
    <cellStyle name="常规 16 3 2 2 2 5 3 2 2" xfId="1017" xr:uid="{00000000-0005-0000-0000-00000F0B0000}"/>
    <cellStyle name="常规 16 3 2 2 2 5 3 3" xfId="1051" xr:uid="{00000000-0005-0000-0000-0000100B0000}"/>
    <cellStyle name="常规 16 3 2 2 2 5 4" xfId="1061" xr:uid="{00000000-0005-0000-0000-0000110B0000}"/>
    <cellStyle name="常规 16 3 2 2 2 5 4 2" xfId="1066" xr:uid="{00000000-0005-0000-0000-0000120B0000}"/>
    <cellStyle name="常规 16 3 2 2 2 5 5" xfId="1077" xr:uid="{00000000-0005-0000-0000-0000130B0000}"/>
    <cellStyle name="常规 16 3 2 2 2 6" xfId="3303" xr:uid="{00000000-0005-0000-0000-0000140B0000}"/>
    <cellStyle name="常规 16 3 2 2 2 6 2" xfId="5004" xr:uid="{00000000-0005-0000-0000-0000150B0000}"/>
    <cellStyle name="常规 16 3 2 2 2 6 2 2" xfId="5006" xr:uid="{00000000-0005-0000-0000-0000160B0000}"/>
    <cellStyle name="常规 16 3 2 2 2 6 3" xfId="1105" xr:uid="{00000000-0005-0000-0000-0000170B0000}"/>
    <cellStyle name="常规 16 3 2 2 2 7" xfId="5007" xr:uid="{00000000-0005-0000-0000-0000180B0000}"/>
    <cellStyle name="常规 16 3 2 2 2 7 2" xfId="5009" xr:uid="{00000000-0005-0000-0000-0000190B0000}"/>
    <cellStyle name="常规 16 3 2 2 2 8" xfId="5011" xr:uid="{00000000-0005-0000-0000-00001A0B0000}"/>
    <cellStyle name="常规 16 3 2 2 3" xfId="5013" xr:uid="{00000000-0005-0000-0000-00001B0B0000}"/>
    <cellStyle name="常规 16 3 2 2 3 2" xfId="5014" xr:uid="{00000000-0005-0000-0000-00001C0B0000}"/>
    <cellStyle name="常规 16 3 2 2 3 2 2" xfId="5015" xr:uid="{00000000-0005-0000-0000-00001D0B0000}"/>
    <cellStyle name="常规 16 3 2 2 3 2 3" xfId="4577" xr:uid="{00000000-0005-0000-0000-00001E0B0000}"/>
    <cellStyle name="常规 16 3 2 2 3 2 3 2" xfId="2761" xr:uid="{00000000-0005-0000-0000-00001F0B0000}"/>
    <cellStyle name="常规 16 3 2 2 3 2 3 3" xfId="4581" xr:uid="{00000000-0005-0000-0000-0000200B0000}"/>
    <cellStyle name="常规 16 3 2 2 3 2 3 3 2" xfId="5017" xr:uid="{00000000-0005-0000-0000-0000210B0000}"/>
    <cellStyle name="常规 16 3 2 2 3 2 3 3 2 2" xfId="5018" xr:uid="{00000000-0005-0000-0000-0000220B0000}"/>
    <cellStyle name="常规 16 3 2 2 3 2 3 3 3" xfId="5019" xr:uid="{00000000-0005-0000-0000-0000230B0000}"/>
    <cellStyle name="常规 16 3 2 2 3 2 3 4" xfId="5020" xr:uid="{00000000-0005-0000-0000-0000240B0000}"/>
    <cellStyle name="常规 16 3 2 2 3 2 3 4 2" xfId="5022" xr:uid="{00000000-0005-0000-0000-0000250B0000}"/>
    <cellStyle name="常规 16 3 2 2 3 2 3 5" xfId="5023" xr:uid="{00000000-0005-0000-0000-0000260B0000}"/>
    <cellStyle name="常规 16 3 2 2 3 2 4" xfId="4584" xr:uid="{00000000-0005-0000-0000-0000270B0000}"/>
    <cellStyle name="常规 16 3 2 2 3 2 4 2" xfId="5024" xr:uid="{00000000-0005-0000-0000-0000280B0000}"/>
    <cellStyle name="常规 16 3 2 2 3 2 4 2 2" xfId="5025" xr:uid="{00000000-0005-0000-0000-0000290B0000}"/>
    <cellStyle name="常规 16 3 2 2 3 2 4 3" xfId="5026" xr:uid="{00000000-0005-0000-0000-00002A0B0000}"/>
    <cellStyle name="常规 16 3 2 2 3 2 5" xfId="4589" xr:uid="{00000000-0005-0000-0000-00002B0B0000}"/>
    <cellStyle name="常规 16 3 2 2 3 2 5 2" xfId="5028" xr:uid="{00000000-0005-0000-0000-00002C0B0000}"/>
    <cellStyle name="常规 16 3 2 2 3 2 6" xfId="5031" xr:uid="{00000000-0005-0000-0000-00002D0B0000}"/>
    <cellStyle name="常规 16 3 2 2 3 3" xfId="5032" xr:uid="{00000000-0005-0000-0000-00002E0B0000}"/>
    <cellStyle name="常规 16 3 2 2 3 4" xfId="1813" xr:uid="{00000000-0005-0000-0000-00002F0B0000}"/>
    <cellStyle name="常规 16 3 2 2 3 4 2" xfId="1816" xr:uid="{00000000-0005-0000-0000-0000300B0000}"/>
    <cellStyle name="常规 16 3 2 2 3 4 3" xfId="1824" xr:uid="{00000000-0005-0000-0000-0000310B0000}"/>
    <cellStyle name="常规 16 3 2 2 3 4 3 2" xfId="3260" xr:uid="{00000000-0005-0000-0000-0000320B0000}"/>
    <cellStyle name="常规 16 3 2 2 3 4 3 2 2" xfId="3263" xr:uid="{00000000-0005-0000-0000-0000330B0000}"/>
    <cellStyle name="常规 16 3 2 2 3 4 3 3" xfId="3265" xr:uid="{00000000-0005-0000-0000-0000340B0000}"/>
    <cellStyle name="常规 16 3 2 2 3 4 4" xfId="1829" xr:uid="{00000000-0005-0000-0000-0000350B0000}"/>
    <cellStyle name="常规 16 3 2 2 3 4 4 2" xfId="5033" xr:uid="{00000000-0005-0000-0000-0000360B0000}"/>
    <cellStyle name="常规 16 3 2 2 3 4 5" xfId="1832" xr:uid="{00000000-0005-0000-0000-0000370B0000}"/>
    <cellStyle name="常规 16 3 2 2 3 5" xfId="1838" xr:uid="{00000000-0005-0000-0000-0000380B0000}"/>
    <cellStyle name="常规 16 3 2 2 3 5 2" xfId="5035" xr:uid="{00000000-0005-0000-0000-0000390B0000}"/>
    <cellStyle name="常规 16 3 2 2 3 5 2 2" xfId="5036" xr:uid="{00000000-0005-0000-0000-00003A0B0000}"/>
    <cellStyle name="常规 16 3 2 2 3 5 3" xfId="5037" xr:uid="{00000000-0005-0000-0000-00003B0B0000}"/>
    <cellStyle name="常规 16 3 2 2 3 6" xfId="1841" xr:uid="{00000000-0005-0000-0000-00003C0B0000}"/>
    <cellStyle name="常规 16 3 2 2 3 6 2" xfId="5039" xr:uid="{00000000-0005-0000-0000-00003D0B0000}"/>
    <cellStyle name="常规 16 3 2 2 3 7" xfId="1844" xr:uid="{00000000-0005-0000-0000-00003E0B0000}"/>
    <cellStyle name="常规 16 3 2 2 4" xfId="5040" xr:uid="{00000000-0005-0000-0000-00003F0B0000}"/>
    <cellStyle name="常规 16 3 2 2 4 2" xfId="5041" xr:uid="{00000000-0005-0000-0000-0000400B0000}"/>
    <cellStyle name="常规 16 3 2 2 4 3" xfId="5042" xr:uid="{00000000-0005-0000-0000-0000410B0000}"/>
    <cellStyle name="常规 16 3 2 2 4 3 2" xfId="5043" xr:uid="{00000000-0005-0000-0000-0000420B0000}"/>
    <cellStyle name="常规 16 3 2 2 4 3 3" xfId="5047" xr:uid="{00000000-0005-0000-0000-0000430B0000}"/>
    <cellStyle name="常规 16 3 2 2 4 3 3 2" xfId="5051" xr:uid="{00000000-0005-0000-0000-0000440B0000}"/>
    <cellStyle name="常规 16 3 2 2 4 3 3 2 2" xfId="2447" xr:uid="{00000000-0005-0000-0000-0000450B0000}"/>
    <cellStyle name="常规 16 3 2 2 4 3 3 3" xfId="4789" xr:uid="{00000000-0005-0000-0000-0000460B0000}"/>
    <cellStyle name="常规 16 3 2 2 4 3 4" xfId="5054" xr:uid="{00000000-0005-0000-0000-0000470B0000}"/>
    <cellStyle name="常规 16 3 2 2 4 3 4 2" xfId="5059" xr:uid="{00000000-0005-0000-0000-0000480B0000}"/>
    <cellStyle name="常规 16 3 2 2 4 3 5" xfId="2795" xr:uid="{00000000-0005-0000-0000-0000490B0000}"/>
    <cellStyle name="常规 16 3 2 2 4 4" xfId="1858" xr:uid="{00000000-0005-0000-0000-00004A0B0000}"/>
    <cellStyle name="常规 16 3 2 2 4 4 2" xfId="1862" xr:uid="{00000000-0005-0000-0000-00004B0B0000}"/>
    <cellStyle name="常规 16 3 2 2 4 4 2 2" xfId="1866" xr:uid="{00000000-0005-0000-0000-00004C0B0000}"/>
    <cellStyle name="常规 16 3 2 2 4 4 3" xfId="1871" xr:uid="{00000000-0005-0000-0000-00004D0B0000}"/>
    <cellStyle name="常规 16 3 2 2 4 5" xfId="1878" xr:uid="{00000000-0005-0000-0000-00004E0B0000}"/>
    <cellStyle name="常规 16 3 2 2 4 5 2" xfId="3187" xr:uid="{00000000-0005-0000-0000-00004F0B0000}"/>
    <cellStyle name="常规 16 3 2 2 4 6" xfId="1880" xr:uid="{00000000-0005-0000-0000-0000500B0000}"/>
    <cellStyle name="常规 16 3 2 2 5" xfId="5062" xr:uid="{00000000-0005-0000-0000-0000510B0000}"/>
    <cellStyle name="常规 16 3 2 2 6" xfId="5063" xr:uid="{00000000-0005-0000-0000-0000520B0000}"/>
    <cellStyle name="常规 16 3 2 2 6 2" xfId="5064" xr:uid="{00000000-0005-0000-0000-0000530B0000}"/>
    <cellStyle name="常规 16 3 2 2 6 3" xfId="5065" xr:uid="{00000000-0005-0000-0000-0000540B0000}"/>
    <cellStyle name="常规 16 3 2 2 6 3 2" xfId="5066" xr:uid="{00000000-0005-0000-0000-0000550B0000}"/>
    <cellStyle name="常规 16 3 2 2 6 3 2 2" xfId="5069" xr:uid="{00000000-0005-0000-0000-0000560B0000}"/>
    <cellStyle name="常规 16 3 2 2 6 3 3" xfId="5072" xr:uid="{00000000-0005-0000-0000-0000570B0000}"/>
    <cellStyle name="常规 16 3 2 2 6 4" xfId="1922" xr:uid="{00000000-0005-0000-0000-0000580B0000}"/>
    <cellStyle name="常规 16 3 2 2 6 4 2" xfId="1929" xr:uid="{00000000-0005-0000-0000-0000590B0000}"/>
    <cellStyle name="常规 16 3 2 2 6 5" xfId="1949" xr:uid="{00000000-0005-0000-0000-00005A0B0000}"/>
    <cellStyle name="常规 16 3 2 2 7" xfId="5076" xr:uid="{00000000-0005-0000-0000-00005B0B0000}"/>
    <cellStyle name="常规 16 3 2 2 7 2" xfId="1297" xr:uid="{00000000-0005-0000-0000-00005C0B0000}"/>
    <cellStyle name="常规 16 3 2 2 7 2 2" xfId="5077" xr:uid="{00000000-0005-0000-0000-00005D0B0000}"/>
    <cellStyle name="常规 16 3 2 2 7 3" xfId="5078" xr:uid="{00000000-0005-0000-0000-00005E0B0000}"/>
    <cellStyle name="常规 16 3 2 2 8" xfId="5079" xr:uid="{00000000-0005-0000-0000-00005F0B0000}"/>
    <cellStyle name="常规 16 3 2 2 8 2" xfId="5080" xr:uid="{00000000-0005-0000-0000-0000600B0000}"/>
    <cellStyle name="常规 16 3 2 2 9" xfId="5081" xr:uid="{00000000-0005-0000-0000-0000610B0000}"/>
    <cellStyle name="常规 16 3 2 3" xfId="5082" xr:uid="{00000000-0005-0000-0000-0000620B0000}"/>
    <cellStyle name="常规 16 3 2 3 2" xfId="2067" xr:uid="{00000000-0005-0000-0000-0000630B0000}"/>
    <cellStyle name="常规 16 3 2 3 2 2" xfId="5085" xr:uid="{00000000-0005-0000-0000-0000640B0000}"/>
    <cellStyle name="常规 16 3 2 3 2 2 2" xfId="5086" xr:uid="{00000000-0005-0000-0000-0000650B0000}"/>
    <cellStyle name="常规 16 3 2 3 2 2 2 2" xfId="5087" xr:uid="{00000000-0005-0000-0000-0000660B0000}"/>
    <cellStyle name="常规 16 3 2 3 2 2 2 3" xfId="5089" xr:uid="{00000000-0005-0000-0000-0000670B0000}"/>
    <cellStyle name="常规 16 3 2 3 2 2 2 3 2" xfId="5090" xr:uid="{00000000-0005-0000-0000-0000680B0000}"/>
    <cellStyle name="常规 16 3 2 3 2 2 2 3 3" xfId="4705" xr:uid="{00000000-0005-0000-0000-0000690B0000}"/>
    <cellStyle name="常规 16 3 2 3 2 2 2 3 3 2" xfId="5092" xr:uid="{00000000-0005-0000-0000-00006A0B0000}"/>
    <cellStyle name="常规 16 3 2 3 2 2 2 3 3 2 2" xfId="4610" xr:uid="{00000000-0005-0000-0000-00006B0B0000}"/>
    <cellStyle name="常规 16 3 2 3 2 2 2 3 3 3" xfId="5094" xr:uid="{00000000-0005-0000-0000-00006C0B0000}"/>
    <cellStyle name="常规 16 3 2 3 2 2 2 3 4" xfId="4711" xr:uid="{00000000-0005-0000-0000-00006D0B0000}"/>
    <cellStyle name="常规 16 3 2 3 2 2 2 3 4 2" xfId="4716" xr:uid="{00000000-0005-0000-0000-00006E0B0000}"/>
    <cellStyle name="常规 16 3 2 3 2 2 2 3 5" xfId="5095" xr:uid="{00000000-0005-0000-0000-00006F0B0000}"/>
    <cellStyle name="常规 16 3 2 3 2 2 2 4" xfId="3683" xr:uid="{00000000-0005-0000-0000-0000700B0000}"/>
    <cellStyle name="常规 16 3 2 3 2 2 2 4 2" xfId="3685" xr:uid="{00000000-0005-0000-0000-0000710B0000}"/>
    <cellStyle name="常规 16 3 2 3 2 2 2 4 2 2" xfId="3687" xr:uid="{00000000-0005-0000-0000-0000720B0000}"/>
    <cellStyle name="常规 16 3 2 3 2 2 2 4 3" xfId="3715" xr:uid="{00000000-0005-0000-0000-0000730B0000}"/>
    <cellStyle name="常规 16 3 2 3 2 2 2 5" xfId="3767" xr:uid="{00000000-0005-0000-0000-0000740B0000}"/>
    <cellStyle name="常规 16 3 2 3 2 2 2 5 2" xfId="3771" xr:uid="{00000000-0005-0000-0000-0000750B0000}"/>
    <cellStyle name="常规 16 3 2 3 2 2 2 6" xfId="3833" xr:uid="{00000000-0005-0000-0000-0000760B0000}"/>
    <cellStyle name="常规 16 3 2 3 2 2 3" xfId="5098" xr:uid="{00000000-0005-0000-0000-0000770B0000}"/>
    <cellStyle name="常规 16 3 2 3 2 2 4" xfId="5099" xr:uid="{00000000-0005-0000-0000-0000780B0000}"/>
    <cellStyle name="常规 16 3 2 3 2 2 4 2" xfId="5100" xr:uid="{00000000-0005-0000-0000-0000790B0000}"/>
    <cellStyle name="常规 16 3 2 3 2 2 4 3" xfId="5102" xr:uid="{00000000-0005-0000-0000-00007A0B0000}"/>
    <cellStyle name="常规 16 3 2 3 2 2 4 3 2" xfId="5103" xr:uid="{00000000-0005-0000-0000-00007B0B0000}"/>
    <cellStyle name="常规 16 3 2 3 2 2 4 3 2 2" xfId="4220" xr:uid="{00000000-0005-0000-0000-00007C0B0000}"/>
    <cellStyle name="常规 16 3 2 3 2 2 4 3 3" xfId="5104" xr:uid="{00000000-0005-0000-0000-00007D0B0000}"/>
    <cellStyle name="常规 16 3 2 3 2 2 4 4" xfId="4069" xr:uid="{00000000-0005-0000-0000-00007E0B0000}"/>
    <cellStyle name="常规 16 3 2 3 2 2 4 4 2" xfId="4071" xr:uid="{00000000-0005-0000-0000-00007F0B0000}"/>
    <cellStyle name="常规 16 3 2 3 2 2 4 5" xfId="4093" xr:uid="{00000000-0005-0000-0000-0000800B0000}"/>
    <cellStyle name="常规 16 3 2 3 2 2 5" xfId="4241" xr:uid="{00000000-0005-0000-0000-0000810B0000}"/>
    <cellStyle name="常规 16 3 2 3 2 2 5 2" xfId="4244" xr:uid="{00000000-0005-0000-0000-0000820B0000}"/>
    <cellStyle name="常规 16 3 2 3 2 2 5 2 2" xfId="479" xr:uid="{00000000-0005-0000-0000-0000830B0000}"/>
    <cellStyle name="常规 16 3 2 3 2 2 5 3" xfId="4251" xr:uid="{00000000-0005-0000-0000-0000840B0000}"/>
    <cellStyle name="常规 16 3 2 3 2 2 6" xfId="4253" xr:uid="{00000000-0005-0000-0000-0000850B0000}"/>
    <cellStyle name="常规 16 3 2 3 2 2 6 2" xfId="4763" xr:uid="{00000000-0005-0000-0000-0000860B0000}"/>
    <cellStyle name="常规 16 3 2 3 2 2 7" xfId="4255" xr:uid="{00000000-0005-0000-0000-0000870B0000}"/>
    <cellStyle name="常规 16 3 2 3 2 3" xfId="5105" xr:uid="{00000000-0005-0000-0000-0000880B0000}"/>
    <cellStyle name="常规 16 3 2 3 2 3 2" xfId="5106" xr:uid="{00000000-0005-0000-0000-0000890B0000}"/>
    <cellStyle name="常规 16 3 2 3 2 3 3" xfId="815" xr:uid="{00000000-0005-0000-0000-00008A0B0000}"/>
    <cellStyle name="常规 16 3 2 3 2 3 3 2" xfId="5107" xr:uid="{00000000-0005-0000-0000-00008B0B0000}"/>
    <cellStyle name="常规 16 3 2 3 2 3 3 3" xfId="5108" xr:uid="{00000000-0005-0000-0000-00008C0B0000}"/>
    <cellStyle name="常规 16 3 2 3 2 3 3 3 2" xfId="5110" xr:uid="{00000000-0005-0000-0000-00008D0B0000}"/>
    <cellStyle name="常规 16 3 2 3 2 3 3 3 2 2" xfId="5112" xr:uid="{00000000-0005-0000-0000-00008E0B0000}"/>
    <cellStyle name="常规 16 3 2 3 2 3 3 3 3" xfId="5114" xr:uid="{00000000-0005-0000-0000-00008F0B0000}"/>
    <cellStyle name="常规 16 3 2 3 2 3 3 4" xfId="3251" xr:uid="{00000000-0005-0000-0000-0000900B0000}"/>
    <cellStyle name="常规 16 3 2 3 2 3 3 4 2" xfId="3255" xr:uid="{00000000-0005-0000-0000-0000910B0000}"/>
    <cellStyle name="常规 16 3 2 3 2 3 3 5" xfId="3258" xr:uid="{00000000-0005-0000-0000-0000920B0000}"/>
    <cellStyle name="常规 16 3 2 3 2 3 4" xfId="3860" xr:uid="{00000000-0005-0000-0000-0000930B0000}"/>
    <cellStyle name="常规 16 3 2 3 2 3 4 2" xfId="3862" xr:uid="{00000000-0005-0000-0000-0000940B0000}"/>
    <cellStyle name="常规 16 3 2 3 2 3 4 2 2" xfId="681" xr:uid="{00000000-0005-0000-0000-0000950B0000}"/>
    <cellStyle name="常规 16 3 2 3 2 3 4 3" xfId="3867" xr:uid="{00000000-0005-0000-0000-0000960B0000}"/>
    <cellStyle name="常规 16 3 2 3 2 3 5" xfId="3872" xr:uid="{00000000-0005-0000-0000-0000970B0000}"/>
    <cellStyle name="常规 16 3 2 3 2 3 5 2" xfId="3880" xr:uid="{00000000-0005-0000-0000-0000980B0000}"/>
    <cellStyle name="常规 16 3 2 3 2 3 6" xfId="3884" xr:uid="{00000000-0005-0000-0000-0000990B0000}"/>
    <cellStyle name="常规 16 3 2 3 2 4" xfId="4130" xr:uid="{00000000-0005-0000-0000-00009A0B0000}"/>
    <cellStyle name="常规 16 3 2 3 2 5" xfId="4852" xr:uid="{00000000-0005-0000-0000-00009B0B0000}"/>
    <cellStyle name="常规 16 3 2 3 2 5 2" xfId="1131" xr:uid="{00000000-0005-0000-0000-00009C0B0000}"/>
    <cellStyle name="常规 16 3 2 3 2 5 3" xfId="3895" xr:uid="{00000000-0005-0000-0000-00009D0B0000}"/>
    <cellStyle name="常规 16 3 2 3 2 5 3 2" xfId="5116" xr:uid="{00000000-0005-0000-0000-00009E0B0000}"/>
    <cellStyle name="常规 16 3 2 3 2 5 3 2 2" xfId="929" xr:uid="{00000000-0005-0000-0000-00009F0B0000}"/>
    <cellStyle name="常规 16 3 2 3 2 5 3 3" xfId="5119" xr:uid="{00000000-0005-0000-0000-0000A00B0000}"/>
    <cellStyle name="常规 16 3 2 3 2 5 4" xfId="5121" xr:uid="{00000000-0005-0000-0000-0000A10B0000}"/>
    <cellStyle name="常规 16 3 2 3 2 5 4 2" xfId="5122" xr:uid="{00000000-0005-0000-0000-0000A20B0000}"/>
    <cellStyle name="常规 16 3 2 3 2 5 5" xfId="60" xr:uid="{00000000-0005-0000-0000-0000A30B0000}"/>
    <cellStyle name="常规 16 3 2 3 2 6" xfId="4856" xr:uid="{00000000-0005-0000-0000-0000A40B0000}"/>
    <cellStyle name="常规 16 3 2 3 2 6 2" xfId="4859" xr:uid="{00000000-0005-0000-0000-0000A50B0000}"/>
    <cellStyle name="常规 16 3 2 3 2 6 2 2" xfId="4861" xr:uid="{00000000-0005-0000-0000-0000A60B0000}"/>
    <cellStyle name="常规 16 3 2 3 2 6 3" xfId="4863" xr:uid="{00000000-0005-0000-0000-0000A70B0000}"/>
    <cellStyle name="常规 16 3 2 3 2 7" xfId="4866" xr:uid="{00000000-0005-0000-0000-0000A80B0000}"/>
    <cellStyle name="常规 16 3 2 3 2 7 2" xfId="5123" xr:uid="{00000000-0005-0000-0000-0000A90B0000}"/>
    <cellStyle name="常规 16 3 2 3 2 8" xfId="2025" xr:uid="{00000000-0005-0000-0000-0000AA0B0000}"/>
    <cellStyle name="常规 16 3 2 3 3" xfId="4593" xr:uid="{00000000-0005-0000-0000-0000AB0B0000}"/>
    <cellStyle name="常规 16 3 2 3 3 2" xfId="4596" xr:uid="{00000000-0005-0000-0000-0000AC0B0000}"/>
    <cellStyle name="常规 16 3 2 3 3 2 2" xfId="4598" xr:uid="{00000000-0005-0000-0000-0000AD0B0000}"/>
    <cellStyle name="常规 16 3 2 3 3 2 3" xfId="4601" xr:uid="{00000000-0005-0000-0000-0000AE0B0000}"/>
    <cellStyle name="常规 16 3 2 3 3 2 3 2" xfId="1676" xr:uid="{00000000-0005-0000-0000-0000AF0B0000}"/>
    <cellStyle name="常规 16 3 2 3 3 2 3 3" xfId="5126" xr:uid="{00000000-0005-0000-0000-0000B00B0000}"/>
    <cellStyle name="常规 16 3 2 3 3 2 3 3 2" xfId="5127" xr:uid="{00000000-0005-0000-0000-0000B10B0000}"/>
    <cellStyle name="常规 16 3 2 3 3 2 3 3 2 2" xfId="5128" xr:uid="{00000000-0005-0000-0000-0000B20B0000}"/>
    <cellStyle name="常规 16 3 2 3 3 2 3 3 3" xfId="5130" xr:uid="{00000000-0005-0000-0000-0000B30B0000}"/>
    <cellStyle name="常规 16 3 2 3 3 2 3 4" xfId="5131" xr:uid="{00000000-0005-0000-0000-0000B40B0000}"/>
    <cellStyle name="常规 16 3 2 3 3 2 3 4 2" xfId="3087" xr:uid="{00000000-0005-0000-0000-0000B50B0000}"/>
    <cellStyle name="常规 16 3 2 3 3 2 3 5" xfId="5132" xr:uid="{00000000-0005-0000-0000-0000B60B0000}"/>
    <cellStyle name="常规 16 3 2 3 3 2 4" xfId="1696" xr:uid="{00000000-0005-0000-0000-0000B70B0000}"/>
    <cellStyle name="常规 16 3 2 3 3 2 4 2" xfId="5133" xr:uid="{00000000-0005-0000-0000-0000B80B0000}"/>
    <cellStyle name="常规 16 3 2 3 3 2 4 2 2" xfId="5134" xr:uid="{00000000-0005-0000-0000-0000B90B0000}"/>
    <cellStyle name="常规 16 3 2 3 3 2 4 3" xfId="5135" xr:uid="{00000000-0005-0000-0000-0000BA0B0000}"/>
    <cellStyle name="常规 16 3 2 3 3 2 5" xfId="1701" xr:uid="{00000000-0005-0000-0000-0000BB0B0000}"/>
    <cellStyle name="常规 16 3 2 3 3 2 5 2" xfId="4297" xr:uid="{00000000-0005-0000-0000-0000BC0B0000}"/>
    <cellStyle name="常规 16 3 2 3 3 2 6" xfId="4312" xr:uid="{00000000-0005-0000-0000-0000BD0B0000}"/>
    <cellStyle name="常规 16 3 2 3 3 3" xfId="4603" xr:uid="{00000000-0005-0000-0000-0000BE0B0000}"/>
    <cellStyle name="常规 16 3 2 3 3 4" xfId="4605" xr:uid="{00000000-0005-0000-0000-0000BF0B0000}"/>
    <cellStyle name="常规 16 3 2 3 3 4 2" xfId="4869" xr:uid="{00000000-0005-0000-0000-0000C00B0000}"/>
    <cellStyle name="常规 16 3 2 3 3 4 3" xfId="4053" xr:uid="{00000000-0005-0000-0000-0000C10B0000}"/>
    <cellStyle name="常规 16 3 2 3 3 4 3 2" xfId="1975" xr:uid="{00000000-0005-0000-0000-0000C20B0000}"/>
    <cellStyle name="常规 16 3 2 3 3 4 3 2 2" xfId="1289" xr:uid="{00000000-0005-0000-0000-0000C30B0000}"/>
    <cellStyle name="常规 16 3 2 3 3 4 3 3" xfId="5136" xr:uid="{00000000-0005-0000-0000-0000C40B0000}"/>
    <cellStyle name="常规 16 3 2 3 3 4 4" xfId="4056" xr:uid="{00000000-0005-0000-0000-0000C50B0000}"/>
    <cellStyle name="常规 16 3 2 3 3 4 4 2" xfId="5137" xr:uid="{00000000-0005-0000-0000-0000C60B0000}"/>
    <cellStyle name="常规 16 3 2 3 3 4 5" xfId="4326" xr:uid="{00000000-0005-0000-0000-0000C70B0000}"/>
    <cellStyle name="常规 16 3 2 3 3 5" xfId="4608" xr:uid="{00000000-0005-0000-0000-0000C80B0000}"/>
    <cellStyle name="常规 16 3 2 3 3 5 2" xfId="4879" xr:uid="{00000000-0005-0000-0000-0000C90B0000}"/>
    <cellStyle name="常规 16 3 2 3 3 5 2 2" xfId="4688" xr:uid="{00000000-0005-0000-0000-0000CA0B0000}"/>
    <cellStyle name="常规 16 3 2 3 3 5 3" xfId="4062" xr:uid="{00000000-0005-0000-0000-0000CB0B0000}"/>
    <cellStyle name="常规 16 3 2 3 3 6" xfId="4612" xr:uid="{00000000-0005-0000-0000-0000CC0B0000}"/>
    <cellStyle name="常规 16 3 2 3 3 6 2" xfId="4615" xr:uid="{00000000-0005-0000-0000-0000CD0B0000}"/>
    <cellStyle name="常规 16 3 2 3 3 7" xfId="97" xr:uid="{00000000-0005-0000-0000-0000CE0B0000}"/>
    <cellStyle name="常规 16 3 2 3 4" xfId="4617" xr:uid="{00000000-0005-0000-0000-0000CF0B0000}"/>
    <cellStyle name="常规 16 3 2 3 4 2" xfId="120" xr:uid="{00000000-0005-0000-0000-0000D00B0000}"/>
    <cellStyle name="常规 16 3 2 3 4 3" xfId="5138" xr:uid="{00000000-0005-0000-0000-0000D10B0000}"/>
    <cellStyle name="常规 16 3 2 3 4 3 2" xfId="3045" xr:uid="{00000000-0005-0000-0000-0000D20B0000}"/>
    <cellStyle name="常规 16 3 2 3 4 3 3" xfId="3064" xr:uid="{00000000-0005-0000-0000-0000D30B0000}"/>
    <cellStyle name="常规 16 3 2 3 4 3 3 2" xfId="3067" xr:uid="{00000000-0005-0000-0000-0000D40B0000}"/>
    <cellStyle name="常规 16 3 2 3 4 3 3 2 2" xfId="3070" xr:uid="{00000000-0005-0000-0000-0000D50B0000}"/>
    <cellStyle name="常规 16 3 2 3 4 3 3 3" xfId="3075" xr:uid="{00000000-0005-0000-0000-0000D60B0000}"/>
    <cellStyle name="常规 16 3 2 3 4 3 4" xfId="3078" xr:uid="{00000000-0005-0000-0000-0000D70B0000}"/>
    <cellStyle name="常规 16 3 2 3 4 3 4 2" xfId="3080" xr:uid="{00000000-0005-0000-0000-0000D80B0000}"/>
    <cellStyle name="常规 16 3 2 3 4 3 5" xfId="3085" xr:uid="{00000000-0005-0000-0000-0000D90B0000}"/>
    <cellStyle name="常规 16 3 2 3 4 4" xfId="4882" xr:uid="{00000000-0005-0000-0000-0000DA0B0000}"/>
    <cellStyle name="常规 16 3 2 3 4 4 2" xfId="3110" xr:uid="{00000000-0005-0000-0000-0000DB0B0000}"/>
    <cellStyle name="常规 16 3 2 3 4 4 2 2" xfId="3114" xr:uid="{00000000-0005-0000-0000-0000DC0B0000}"/>
    <cellStyle name="常规 16 3 2 3 4 4 3" xfId="3122" xr:uid="{00000000-0005-0000-0000-0000DD0B0000}"/>
    <cellStyle name="常规 16 3 2 3 4 5" xfId="4884" xr:uid="{00000000-0005-0000-0000-0000DE0B0000}"/>
    <cellStyle name="常规 16 3 2 3 4 5 2" xfId="3726" xr:uid="{00000000-0005-0000-0000-0000DF0B0000}"/>
    <cellStyle name="常规 16 3 2 3 4 6" xfId="4889" xr:uid="{00000000-0005-0000-0000-0000E00B0000}"/>
    <cellStyle name="常规 16 3 2 3 5" xfId="4621" xr:uid="{00000000-0005-0000-0000-0000E10B0000}"/>
    <cellStyle name="常规 16 3 2 3 6" xfId="4625" xr:uid="{00000000-0005-0000-0000-0000E20B0000}"/>
    <cellStyle name="常规 16 3 2 3 6 2" xfId="2869" xr:uid="{00000000-0005-0000-0000-0000E30B0000}"/>
    <cellStyle name="常规 16 3 2 3 6 3" xfId="2873" xr:uid="{00000000-0005-0000-0000-0000E40B0000}"/>
    <cellStyle name="常规 16 3 2 3 6 3 2" xfId="138" xr:uid="{00000000-0005-0000-0000-0000E50B0000}"/>
    <cellStyle name="常规 16 3 2 3 6 3 2 2" xfId="390" xr:uid="{00000000-0005-0000-0000-0000E60B0000}"/>
    <cellStyle name="常规 16 3 2 3 6 3 3" xfId="144" xr:uid="{00000000-0005-0000-0000-0000E70B0000}"/>
    <cellStyle name="常规 16 3 2 3 6 4" xfId="2877" xr:uid="{00000000-0005-0000-0000-0000E80B0000}"/>
    <cellStyle name="常规 16 3 2 3 6 4 2" xfId="3215" xr:uid="{00000000-0005-0000-0000-0000E90B0000}"/>
    <cellStyle name="常规 16 3 2 3 6 5" xfId="4928" xr:uid="{00000000-0005-0000-0000-0000EA0B0000}"/>
    <cellStyle name="常规 16 3 2 3 7" xfId="2615" xr:uid="{00000000-0005-0000-0000-0000EB0B0000}"/>
    <cellStyle name="常规 16 3 2 3 7 2" xfId="2620" xr:uid="{00000000-0005-0000-0000-0000EC0B0000}"/>
    <cellStyle name="常规 16 3 2 3 7 2 2" xfId="3492" xr:uid="{00000000-0005-0000-0000-0000ED0B0000}"/>
    <cellStyle name="常规 16 3 2 3 7 3" xfId="2885" xr:uid="{00000000-0005-0000-0000-0000EE0B0000}"/>
    <cellStyle name="常规 16 3 2 3 8" xfId="5140" xr:uid="{00000000-0005-0000-0000-0000EF0B0000}"/>
    <cellStyle name="常规 16 3 2 3 8 2" xfId="2901" xr:uid="{00000000-0005-0000-0000-0000F00B0000}"/>
    <cellStyle name="常规 16 3 2 3 9" xfId="5141" xr:uid="{00000000-0005-0000-0000-0000F10B0000}"/>
    <cellStyle name="常规 16 3 2 4" xfId="2778" xr:uid="{00000000-0005-0000-0000-0000F20B0000}"/>
    <cellStyle name="常规 16 3 2 4 2" xfId="2969" xr:uid="{00000000-0005-0000-0000-0000F30B0000}"/>
    <cellStyle name="常规 16 3 2 4 2 2" xfId="2973" xr:uid="{00000000-0005-0000-0000-0000F40B0000}"/>
    <cellStyle name="常规 16 3 2 4 2 2 2" xfId="2975" xr:uid="{00000000-0005-0000-0000-0000F50B0000}"/>
    <cellStyle name="常规 16 3 2 4 2 2 3" xfId="5142" xr:uid="{00000000-0005-0000-0000-0000F60B0000}"/>
    <cellStyle name="常规 16 3 2 4 2 2 3 2" xfId="3987" xr:uid="{00000000-0005-0000-0000-0000F70B0000}"/>
    <cellStyle name="常规 16 3 2 4 2 2 3 3" xfId="3994" xr:uid="{00000000-0005-0000-0000-0000F80B0000}"/>
    <cellStyle name="常规 16 3 2 4 2 2 3 3 2" xfId="4541" xr:uid="{00000000-0005-0000-0000-0000F90B0000}"/>
    <cellStyle name="常规 16 3 2 4 2 2 3 3 2 2" xfId="4921" xr:uid="{00000000-0005-0000-0000-0000FA0B0000}"/>
    <cellStyle name="常规 16 3 2 4 2 2 3 3 3" xfId="4545" xr:uid="{00000000-0005-0000-0000-0000FB0B0000}"/>
    <cellStyle name="常规 16 3 2 4 2 2 3 4" xfId="3737" xr:uid="{00000000-0005-0000-0000-0000FC0B0000}"/>
    <cellStyle name="常规 16 3 2 4 2 2 3 4 2" xfId="3741" xr:uid="{00000000-0005-0000-0000-0000FD0B0000}"/>
    <cellStyle name="常规 16 3 2 4 2 2 3 5" xfId="3744" xr:uid="{00000000-0005-0000-0000-0000FE0B0000}"/>
    <cellStyle name="常规 16 3 2 4 2 2 4" xfId="5143" xr:uid="{00000000-0005-0000-0000-0000FF0B0000}"/>
    <cellStyle name="常规 16 3 2 4 2 2 4 2" xfId="4025" xr:uid="{00000000-0005-0000-0000-0000000C0000}"/>
    <cellStyle name="常规 16 3 2 4 2 2 4 2 2" xfId="5146" xr:uid="{00000000-0005-0000-0000-0000010C0000}"/>
    <cellStyle name="常规 16 3 2 4 2 2 4 3" xfId="2564" xr:uid="{00000000-0005-0000-0000-0000020C0000}"/>
    <cellStyle name="常规 16 3 2 4 2 2 5" xfId="5147" xr:uid="{00000000-0005-0000-0000-0000030C0000}"/>
    <cellStyle name="常规 16 3 2 4 2 2 5 2" xfId="4314" xr:uid="{00000000-0005-0000-0000-0000040C0000}"/>
    <cellStyle name="常规 16 3 2 4 2 2 6" xfId="5149" xr:uid="{00000000-0005-0000-0000-0000050C0000}"/>
    <cellStyle name="常规 16 3 2 4 2 3" xfId="2977" xr:uid="{00000000-0005-0000-0000-0000060C0000}"/>
    <cellStyle name="常规 16 3 2 4 2 4" xfId="4353" xr:uid="{00000000-0005-0000-0000-0000070C0000}"/>
    <cellStyle name="常规 16 3 2 4 2 4 2" xfId="4358" xr:uid="{00000000-0005-0000-0000-0000080C0000}"/>
    <cellStyle name="常规 16 3 2 4 2 4 3" xfId="5150" xr:uid="{00000000-0005-0000-0000-0000090C0000}"/>
    <cellStyle name="常规 16 3 2 4 2 4 3 2" xfId="5151" xr:uid="{00000000-0005-0000-0000-00000A0C0000}"/>
    <cellStyle name="常规 16 3 2 4 2 4 3 2 2" xfId="659" xr:uid="{00000000-0005-0000-0000-00000B0C0000}"/>
    <cellStyle name="常规 16 3 2 4 2 4 3 3" xfId="5152" xr:uid="{00000000-0005-0000-0000-00000C0C0000}"/>
    <cellStyle name="常规 16 3 2 4 2 4 4" xfId="5153" xr:uid="{00000000-0005-0000-0000-00000D0C0000}"/>
    <cellStyle name="常规 16 3 2 4 2 4 4 2" xfId="5155" xr:uid="{00000000-0005-0000-0000-00000E0C0000}"/>
    <cellStyle name="常规 16 3 2 4 2 4 5" xfId="5158" xr:uid="{00000000-0005-0000-0000-00000F0C0000}"/>
    <cellStyle name="常规 16 3 2 4 2 5" xfId="4364" xr:uid="{00000000-0005-0000-0000-0000100C0000}"/>
    <cellStyle name="常规 16 3 2 4 2 5 2" xfId="4369" xr:uid="{00000000-0005-0000-0000-0000110C0000}"/>
    <cellStyle name="常规 16 3 2 4 2 5 2 2" xfId="2610" xr:uid="{00000000-0005-0000-0000-0000120C0000}"/>
    <cellStyle name="常规 16 3 2 4 2 5 3" xfId="5160" xr:uid="{00000000-0005-0000-0000-0000130C0000}"/>
    <cellStyle name="常规 16 3 2 4 2 6" xfId="258" xr:uid="{00000000-0005-0000-0000-0000140C0000}"/>
    <cellStyle name="常规 16 3 2 4 2 6 2" xfId="268" xr:uid="{00000000-0005-0000-0000-0000150C0000}"/>
    <cellStyle name="常规 16 3 2 4 2 7" xfId="686" xr:uid="{00000000-0005-0000-0000-0000160C0000}"/>
    <cellStyle name="常规 16 3 2 4 3" xfId="2982" xr:uid="{00000000-0005-0000-0000-0000170C0000}"/>
    <cellStyle name="常规 16 3 2 4 3 2" xfId="2986" xr:uid="{00000000-0005-0000-0000-0000180C0000}"/>
    <cellStyle name="常规 16 3 2 4 3 3" xfId="4631" xr:uid="{00000000-0005-0000-0000-0000190C0000}"/>
    <cellStyle name="常规 16 3 2 4 3 3 2" xfId="5161" xr:uid="{00000000-0005-0000-0000-00001A0C0000}"/>
    <cellStyle name="常规 16 3 2 4 3 3 3" xfId="5163" xr:uid="{00000000-0005-0000-0000-00001B0C0000}"/>
    <cellStyle name="常规 16 3 2 4 3 3 3 2" xfId="2996" xr:uid="{00000000-0005-0000-0000-00001C0C0000}"/>
    <cellStyle name="常规 16 3 2 4 3 3 3 2 2" xfId="2999" xr:uid="{00000000-0005-0000-0000-00001D0C0000}"/>
    <cellStyle name="常规 16 3 2 4 3 3 3 3" xfId="3004" xr:uid="{00000000-0005-0000-0000-00001E0C0000}"/>
    <cellStyle name="常规 16 3 2 4 3 3 4" xfId="4498" xr:uid="{00000000-0005-0000-0000-00001F0C0000}"/>
    <cellStyle name="常规 16 3 2 4 3 3 4 2" xfId="5164" xr:uid="{00000000-0005-0000-0000-0000200C0000}"/>
    <cellStyle name="常规 16 3 2 4 3 3 5" xfId="4502" xr:uid="{00000000-0005-0000-0000-0000210C0000}"/>
    <cellStyle name="常规 16 3 2 4 3 4" xfId="4373" xr:uid="{00000000-0005-0000-0000-0000220C0000}"/>
    <cellStyle name="常规 16 3 2 4 3 4 2" xfId="5165" xr:uid="{00000000-0005-0000-0000-0000230C0000}"/>
    <cellStyle name="常规 16 3 2 4 3 4 2 2" xfId="190" xr:uid="{00000000-0005-0000-0000-0000240C0000}"/>
    <cellStyle name="常规 16 3 2 4 3 4 3" xfId="5166" xr:uid="{00000000-0005-0000-0000-0000250C0000}"/>
    <cellStyle name="常规 16 3 2 4 3 5" xfId="5167" xr:uid="{00000000-0005-0000-0000-0000260C0000}"/>
    <cellStyle name="常规 16 3 2 4 3 5 2" xfId="5169" xr:uid="{00000000-0005-0000-0000-0000270C0000}"/>
    <cellStyle name="常规 16 3 2 4 3 6" xfId="5170" xr:uid="{00000000-0005-0000-0000-0000280C0000}"/>
    <cellStyle name="常规 16 3 2 4 4" xfId="2991" xr:uid="{00000000-0005-0000-0000-0000290C0000}"/>
    <cellStyle name="常规 16 3 2 4 5" xfId="4633" xr:uid="{00000000-0005-0000-0000-00002A0C0000}"/>
    <cellStyle name="常规 16 3 2 4 5 2" xfId="485" xr:uid="{00000000-0005-0000-0000-00002B0C0000}"/>
    <cellStyle name="常规 16 3 2 4 5 3" xfId="530" xr:uid="{00000000-0005-0000-0000-00002C0C0000}"/>
    <cellStyle name="常规 16 3 2 4 5 3 2" xfId="537" xr:uid="{00000000-0005-0000-0000-00002D0C0000}"/>
    <cellStyle name="常规 16 3 2 4 5 3 2 2" xfId="15" xr:uid="{00000000-0005-0000-0000-00002E0C0000}"/>
    <cellStyle name="常规 16 3 2 4 5 3 3" xfId="547" xr:uid="{00000000-0005-0000-0000-00002F0C0000}"/>
    <cellStyle name="常规 16 3 2 4 5 4" xfId="559" xr:uid="{00000000-0005-0000-0000-0000300C0000}"/>
    <cellStyle name="常规 16 3 2 4 5 4 2" xfId="565" xr:uid="{00000000-0005-0000-0000-0000310C0000}"/>
    <cellStyle name="常规 16 3 2 4 5 5" xfId="575" xr:uid="{00000000-0005-0000-0000-0000320C0000}"/>
    <cellStyle name="常规 16 3 2 4 6" xfId="4960" xr:uid="{00000000-0005-0000-0000-0000330C0000}"/>
    <cellStyle name="常规 16 3 2 4 6 2" xfId="725" xr:uid="{00000000-0005-0000-0000-0000340C0000}"/>
    <cellStyle name="常规 16 3 2 4 6 2 2" xfId="729" xr:uid="{00000000-0005-0000-0000-0000350C0000}"/>
    <cellStyle name="常规 16 3 2 4 6 3" xfId="629" xr:uid="{00000000-0005-0000-0000-0000360C0000}"/>
    <cellStyle name="常规 16 3 2 4 7" xfId="1690" xr:uid="{00000000-0005-0000-0000-0000370C0000}"/>
    <cellStyle name="常规 16 3 2 4 7 2" xfId="864" xr:uid="{00000000-0005-0000-0000-0000380C0000}"/>
    <cellStyle name="常规 16 3 2 4 8" xfId="5172" xr:uid="{00000000-0005-0000-0000-0000390C0000}"/>
    <cellStyle name="常规 16 3 2 5" xfId="2781" xr:uid="{00000000-0005-0000-0000-00003A0C0000}"/>
    <cellStyle name="常规 16 3 2 5 2" xfId="5173" xr:uid="{00000000-0005-0000-0000-00003B0C0000}"/>
    <cellStyle name="常规 16 3 2 5 2 2" xfId="4544" xr:uid="{00000000-0005-0000-0000-00003C0C0000}"/>
    <cellStyle name="常规 16 3 2 5 2 3" xfId="5174" xr:uid="{00000000-0005-0000-0000-00003D0C0000}"/>
    <cellStyle name="常规 16 3 2 5 2 3 2" xfId="5175" xr:uid="{00000000-0005-0000-0000-00003E0C0000}"/>
    <cellStyle name="常规 16 3 2 5 2 3 3" xfId="5177" xr:uid="{00000000-0005-0000-0000-00003F0C0000}"/>
    <cellStyle name="常规 16 3 2 5 2 3 3 2" xfId="3415" xr:uid="{00000000-0005-0000-0000-0000400C0000}"/>
    <cellStyle name="常规 16 3 2 5 2 3 3 2 2" xfId="4513" xr:uid="{00000000-0005-0000-0000-0000410C0000}"/>
    <cellStyle name="常规 16 3 2 5 2 3 3 3" xfId="5179" xr:uid="{00000000-0005-0000-0000-0000420C0000}"/>
    <cellStyle name="常规 16 3 2 5 2 3 4" xfId="5180" xr:uid="{00000000-0005-0000-0000-0000430C0000}"/>
    <cellStyle name="常规 16 3 2 5 2 3 4 2" xfId="5182" xr:uid="{00000000-0005-0000-0000-0000440C0000}"/>
    <cellStyle name="常规 16 3 2 5 2 3 5" xfId="5183" xr:uid="{00000000-0005-0000-0000-0000450C0000}"/>
    <cellStyle name="常规 16 3 2 5 2 4" xfId="5184" xr:uid="{00000000-0005-0000-0000-0000460C0000}"/>
    <cellStyle name="常规 16 3 2 5 2 4 2" xfId="5186" xr:uid="{00000000-0005-0000-0000-0000470C0000}"/>
    <cellStyle name="常规 16 3 2 5 2 4 2 2" xfId="1946" xr:uid="{00000000-0005-0000-0000-0000480C0000}"/>
    <cellStyle name="常规 16 3 2 5 2 4 3" xfId="5188" xr:uid="{00000000-0005-0000-0000-0000490C0000}"/>
    <cellStyle name="常规 16 3 2 5 2 5" xfId="5189" xr:uid="{00000000-0005-0000-0000-00004A0C0000}"/>
    <cellStyle name="常规 16 3 2 5 2 5 2" xfId="5190" xr:uid="{00000000-0005-0000-0000-00004B0C0000}"/>
    <cellStyle name="常规 16 3 2 5 2 6" xfId="5191" xr:uid="{00000000-0005-0000-0000-00004C0C0000}"/>
    <cellStyle name="常规 16 3 2 5 3" xfId="4636" xr:uid="{00000000-0005-0000-0000-00004D0C0000}"/>
    <cellStyle name="常规 16 3 2 5 4" xfId="4645" xr:uid="{00000000-0005-0000-0000-00004E0C0000}"/>
    <cellStyle name="常规 16 3 2 5 4 2" xfId="5192" xr:uid="{00000000-0005-0000-0000-00004F0C0000}"/>
    <cellStyle name="常规 16 3 2 5 4 3" xfId="3904" xr:uid="{00000000-0005-0000-0000-0000500C0000}"/>
    <cellStyle name="常规 16 3 2 5 4 3 2" xfId="3510" xr:uid="{00000000-0005-0000-0000-0000510C0000}"/>
    <cellStyle name="常规 16 3 2 5 4 3 2 2" xfId="570" xr:uid="{00000000-0005-0000-0000-0000520C0000}"/>
    <cellStyle name="常规 16 3 2 5 4 3 3" xfId="3513" xr:uid="{00000000-0005-0000-0000-0000530C0000}"/>
    <cellStyle name="常规 16 3 2 5 4 4" xfId="5193" xr:uid="{00000000-0005-0000-0000-0000540C0000}"/>
    <cellStyle name="常规 16 3 2 5 4 4 2" xfId="2017" xr:uid="{00000000-0005-0000-0000-0000550C0000}"/>
    <cellStyle name="常规 16 3 2 5 4 5" xfId="5194" xr:uid="{00000000-0005-0000-0000-0000560C0000}"/>
    <cellStyle name="常规 16 3 2 5 5" xfId="4650" xr:uid="{00000000-0005-0000-0000-0000570C0000}"/>
    <cellStyle name="常规 16 3 2 5 5 2" xfId="4913" xr:uid="{00000000-0005-0000-0000-0000580C0000}"/>
    <cellStyle name="常规 16 3 2 5 5 2 2" xfId="5195" xr:uid="{00000000-0005-0000-0000-0000590C0000}"/>
    <cellStyle name="常规 16 3 2 5 5 3" xfId="4917" xr:uid="{00000000-0005-0000-0000-00005A0C0000}"/>
    <cellStyle name="常规 16 3 2 5 6" xfId="3053" xr:uid="{00000000-0005-0000-0000-00005B0C0000}"/>
    <cellStyle name="常规 16 3 2 5 6 2" xfId="5030" xr:uid="{00000000-0005-0000-0000-00005C0C0000}"/>
    <cellStyle name="常规 16 3 2 5 7" xfId="902" xr:uid="{00000000-0005-0000-0000-00005D0C0000}"/>
    <cellStyle name="常规 16 3 2 6" xfId="2785" xr:uid="{00000000-0005-0000-0000-00005E0C0000}"/>
    <cellStyle name="常规 16 3 2 6 2" xfId="5197" xr:uid="{00000000-0005-0000-0000-00005F0C0000}"/>
    <cellStyle name="常规 16 3 2 6 3" xfId="4654" xr:uid="{00000000-0005-0000-0000-0000600C0000}"/>
    <cellStyle name="常规 16 3 2 6 3 2" xfId="4656" xr:uid="{00000000-0005-0000-0000-0000610C0000}"/>
    <cellStyle name="常规 16 3 2 6 3 3" xfId="2964" xr:uid="{00000000-0005-0000-0000-0000620C0000}"/>
    <cellStyle name="常规 16 3 2 6 3 3 2" xfId="5198" xr:uid="{00000000-0005-0000-0000-0000630C0000}"/>
    <cellStyle name="常规 16 3 2 6 3 3 2 2" xfId="2533" xr:uid="{00000000-0005-0000-0000-0000640C0000}"/>
    <cellStyle name="常规 16 3 2 6 3 3 3" xfId="5199" xr:uid="{00000000-0005-0000-0000-0000650C0000}"/>
    <cellStyle name="常规 16 3 2 6 3 4" xfId="4660" xr:uid="{00000000-0005-0000-0000-0000660C0000}"/>
    <cellStyle name="常规 16 3 2 6 3 4 2" xfId="5200" xr:uid="{00000000-0005-0000-0000-0000670C0000}"/>
    <cellStyle name="常规 16 3 2 6 3 5" xfId="5201" xr:uid="{00000000-0005-0000-0000-0000680C0000}"/>
    <cellStyle name="常规 16 3 2 6 4" xfId="4662" xr:uid="{00000000-0005-0000-0000-0000690C0000}"/>
    <cellStyle name="常规 16 3 2 6 4 2" xfId="2771" xr:uid="{00000000-0005-0000-0000-00006A0C0000}"/>
    <cellStyle name="常规 16 3 2 6 4 2 2" xfId="5202" xr:uid="{00000000-0005-0000-0000-00006B0C0000}"/>
    <cellStyle name="常规 16 3 2 6 4 3" xfId="219" xr:uid="{00000000-0005-0000-0000-00006C0C0000}"/>
    <cellStyle name="常规 16 3 2 6 5" xfId="4665" xr:uid="{00000000-0005-0000-0000-00006D0C0000}"/>
    <cellStyle name="常规 16 3 2 6 5 2" xfId="2782" xr:uid="{00000000-0005-0000-0000-00006E0C0000}"/>
    <cellStyle name="常规 16 3 2 6 6" xfId="5204" xr:uid="{00000000-0005-0000-0000-00006F0C0000}"/>
    <cellStyle name="常规 16 3 2 7" xfId="2444" xr:uid="{00000000-0005-0000-0000-0000700C0000}"/>
    <cellStyle name="常规 16 3 2 8" xfId="2450" xr:uid="{00000000-0005-0000-0000-0000710C0000}"/>
    <cellStyle name="常规 16 3 2 8 2" xfId="5206" xr:uid="{00000000-0005-0000-0000-0000720C0000}"/>
    <cellStyle name="常规 16 3 2 8 3" xfId="2112" xr:uid="{00000000-0005-0000-0000-0000730C0000}"/>
    <cellStyle name="常规 16 3 2 8 3 2" xfId="5208" xr:uid="{00000000-0005-0000-0000-0000740C0000}"/>
    <cellStyle name="常规 16 3 2 8 3 2 2" xfId="4854" xr:uid="{00000000-0005-0000-0000-0000750C0000}"/>
    <cellStyle name="常规 16 3 2 8 3 3" xfId="5210" xr:uid="{00000000-0005-0000-0000-0000760C0000}"/>
    <cellStyle name="常规 16 3 2 8 4" xfId="2118" xr:uid="{00000000-0005-0000-0000-0000770C0000}"/>
    <cellStyle name="常规 16 3 2 8 4 2" xfId="5213" xr:uid="{00000000-0005-0000-0000-0000780C0000}"/>
    <cellStyle name="常规 16 3 2 8 5" xfId="5217" xr:uid="{00000000-0005-0000-0000-0000790C0000}"/>
    <cellStyle name="常规 16 3 2 9" xfId="5219" xr:uid="{00000000-0005-0000-0000-00007A0C0000}"/>
    <cellStyle name="常规 16 3 2 9 2" xfId="3349" xr:uid="{00000000-0005-0000-0000-00007B0C0000}"/>
    <cellStyle name="常规 16 3 2 9 2 2" xfId="5220" xr:uid="{00000000-0005-0000-0000-00007C0C0000}"/>
    <cellStyle name="常规 16 3 2 9 3" xfId="4685" xr:uid="{00000000-0005-0000-0000-00007D0C0000}"/>
    <cellStyle name="常规 16 3 3" xfId="5222" xr:uid="{00000000-0005-0000-0000-00007E0C0000}"/>
    <cellStyle name="常规 16 3 3 2" xfId="5223" xr:uid="{00000000-0005-0000-0000-00007F0C0000}"/>
    <cellStyle name="常规 16 3 3 2 2" xfId="5225" xr:uid="{00000000-0005-0000-0000-0000800C0000}"/>
    <cellStyle name="常规 16 3 3 2 2 2" xfId="2347" xr:uid="{00000000-0005-0000-0000-0000810C0000}"/>
    <cellStyle name="常规 16 3 3 2 2 2 2" xfId="5227" xr:uid="{00000000-0005-0000-0000-0000820C0000}"/>
    <cellStyle name="常规 16 3 3 2 2 2 3" xfId="2005" xr:uid="{00000000-0005-0000-0000-0000830C0000}"/>
    <cellStyle name="常规 16 3 3 2 2 2 3 2" xfId="2582" xr:uid="{00000000-0005-0000-0000-0000840C0000}"/>
    <cellStyle name="常规 16 3 3 2 2 2 3 3" xfId="2596" xr:uid="{00000000-0005-0000-0000-0000850C0000}"/>
    <cellStyle name="常规 16 3 3 2 2 2 3 3 2" xfId="2600" xr:uid="{00000000-0005-0000-0000-0000860C0000}"/>
    <cellStyle name="常规 16 3 3 2 2 2 3 3 2 2" xfId="5231" xr:uid="{00000000-0005-0000-0000-0000870C0000}"/>
    <cellStyle name="常规 16 3 3 2 2 2 3 3 3" xfId="2602" xr:uid="{00000000-0005-0000-0000-0000880C0000}"/>
    <cellStyle name="常规 16 3 3 2 2 2 3 4" xfId="2605" xr:uid="{00000000-0005-0000-0000-0000890C0000}"/>
    <cellStyle name="常规 16 3 3 2 2 2 3 4 2" xfId="2607" xr:uid="{00000000-0005-0000-0000-00008A0C0000}"/>
    <cellStyle name="常规 16 3 3 2 2 2 3 5" xfId="2611" xr:uid="{00000000-0005-0000-0000-00008B0C0000}"/>
    <cellStyle name="常规 16 3 3 2 2 2 4" xfId="2009" xr:uid="{00000000-0005-0000-0000-00008C0C0000}"/>
    <cellStyle name="常规 16 3 3 2 2 2 4 2" xfId="2718" xr:uid="{00000000-0005-0000-0000-00008D0C0000}"/>
    <cellStyle name="常规 16 3 3 2 2 2 4 2 2" xfId="2725" xr:uid="{00000000-0005-0000-0000-00008E0C0000}"/>
    <cellStyle name="常规 16 3 3 2 2 2 4 3" xfId="2738" xr:uid="{00000000-0005-0000-0000-00008F0C0000}"/>
    <cellStyle name="常规 16 3 3 2 2 2 5" xfId="177" xr:uid="{00000000-0005-0000-0000-0000900C0000}"/>
    <cellStyle name="常规 16 3 3 2 2 2 5 2" xfId="182" xr:uid="{00000000-0005-0000-0000-0000910C0000}"/>
    <cellStyle name="常规 16 3 3 2 2 2 6" xfId="1726" xr:uid="{00000000-0005-0000-0000-0000920C0000}"/>
    <cellStyle name="常规 16 3 3 2 2 3" xfId="4977" xr:uid="{00000000-0005-0000-0000-0000930C0000}"/>
    <cellStyle name="常规 16 3 3 2 2 4" xfId="3072" xr:uid="{00000000-0005-0000-0000-0000940C0000}"/>
    <cellStyle name="常规 16 3 3 2 2 4 2" xfId="1623" xr:uid="{00000000-0005-0000-0000-0000950C0000}"/>
    <cellStyle name="常规 16 3 3 2 2 4 3" xfId="5233" xr:uid="{00000000-0005-0000-0000-0000960C0000}"/>
    <cellStyle name="常规 16 3 3 2 2 4 3 2" xfId="5235" xr:uid="{00000000-0005-0000-0000-0000970C0000}"/>
    <cellStyle name="常规 16 3 3 2 2 4 3 2 2" xfId="1156" xr:uid="{00000000-0005-0000-0000-0000980C0000}"/>
    <cellStyle name="常规 16 3 3 2 2 4 3 3" xfId="5236" xr:uid="{00000000-0005-0000-0000-0000990C0000}"/>
    <cellStyle name="常规 16 3 3 2 2 4 4" xfId="169" xr:uid="{00000000-0005-0000-0000-00009A0C0000}"/>
    <cellStyle name="常规 16 3 3 2 2 4 4 2" xfId="543" xr:uid="{00000000-0005-0000-0000-00009B0C0000}"/>
    <cellStyle name="常规 16 3 3 2 2 4 5" xfId="825" xr:uid="{00000000-0005-0000-0000-00009C0C0000}"/>
    <cellStyle name="常规 16 3 3 2 2 5" xfId="5237" xr:uid="{00000000-0005-0000-0000-00009D0C0000}"/>
    <cellStyle name="常规 16 3 3 2 2 5 2" xfId="5239" xr:uid="{00000000-0005-0000-0000-00009E0C0000}"/>
    <cellStyle name="常规 16 3 3 2 2 5 2 2" xfId="5241" xr:uid="{00000000-0005-0000-0000-00009F0C0000}"/>
    <cellStyle name="常规 16 3 3 2 2 5 3" xfId="5242" xr:uid="{00000000-0005-0000-0000-0000A00C0000}"/>
    <cellStyle name="常规 16 3 3 2 2 6" xfId="1994" xr:uid="{00000000-0005-0000-0000-0000A10C0000}"/>
    <cellStyle name="常规 16 3 3 2 2 6 2" xfId="5244" xr:uid="{00000000-0005-0000-0000-0000A20C0000}"/>
    <cellStyle name="常规 16 3 3 2 2 7" xfId="5246" xr:uid="{00000000-0005-0000-0000-0000A30C0000}"/>
    <cellStyle name="常规 16 3 3 2 3" xfId="5249" xr:uid="{00000000-0005-0000-0000-0000A40C0000}"/>
    <cellStyle name="常规 16 3 3 2 3 2" xfId="5251" xr:uid="{00000000-0005-0000-0000-0000A50C0000}"/>
    <cellStyle name="常规 16 3 3 2 3 3" xfId="5254" xr:uid="{00000000-0005-0000-0000-0000A60C0000}"/>
    <cellStyle name="常规 16 3 3 2 3 3 2" xfId="1722" xr:uid="{00000000-0005-0000-0000-0000A70C0000}"/>
    <cellStyle name="常规 16 3 3 2 3 3 3" xfId="1728" xr:uid="{00000000-0005-0000-0000-0000A80C0000}"/>
    <cellStyle name="常规 16 3 3 2 3 3 3 2" xfId="804" xr:uid="{00000000-0005-0000-0000-0000A90C0000}"/>
    <cellStyle name="常规 16 3 3 2 3 3 3 2 2" xfId="3641" xr:uid="{00000000-0005-0000-0000-0000AA0C0000}"/>
    <cellStyle name="常规 16 3 3 2 3 3 3 3" xfId="809" xr:uid="{00000000-0005-0000-0000-0000AB0C0000}"/>
    <cellStyle name="常规 16 3 3 2 3 3 4" xfId="915" xr:uid="{00000000-0005-0000-0000-0000AC0C0000}"/>
    <cellStyle name="常规 16 3 3 2 3 3 4 2" xfId="836" xr:uid="{00000000-0005-0000-0000-0000AD0C0000}"/>
    <cellStyle name="常规 16 3 3 2 3 3 5" xfId="931" xr:uid="{00000000-0005-0000-0000-0000AE0C0000}"/>
    <cellStyle name="常规 16 3 3 2 3 4" xfId="5257" xr:uid="{00000000-0005-0000-0000-0000AF0C0000}"/>
    <cellStyle name="常规 16 3 3 2 3 4 2" xfId="1745" xr:uid="{00000000-0005-0000-0000-0000B00C0000}"/>
    <cellStyle name="常规 16 3 3 2 3 4 2 2" xfId="5259" xr:uid="{00000000-0005-0000-0000-0000B10C0000}"/>
    <cellStyle name="常规 16 3 3 2 3 4 3" xfId="5261" xr:uid="{00000000-0005-0000-0000-0000B20C0000}"/>
    <cellStyle name="常规 16 3 3 2 3 5" xfId="3690" xr:uid="{00000000-0005-0000-0000-0000B30C0000}"/>
    <cellStyle name="常规 16 3 3 2 3 5 2" xfId="5263" xr:uid="{00000000-0005-0000-0000-0000B40C0000}"/>
    <cellStyle name="常规 16 3 3 2 3 6" xfId="3694" xr:uid="{00000000-0005-0000-0000-0000B50C0000}"/>
    <cellStyle name="常规 16 3 3 2 4" xfId="5265" xr:uid="{00000000-0005-0000-0000-0000B60C0000}"/>
    <cellStyle name="常规 16 3 3 2 5" xfId="5270" xr:uid="{00000000-0005-0000-0000-0000B70C0000}"/>
    <cellStyle name="常规 16 3 3 2 5 2" xfId="5273" xr:uid="{00000000-0005-0000-0000-0000B80C0000}"/>
    <cellStyle name="常规 16 3 3 2 5 3" xfId="5275" xr:uid="{00000000-0005-0000-0000-0000B90C0000}"/>
    <cellStyle name="常规 16 3 3 2 5 3 2" xfId="95" xr:uid="{00000000-0005-0000-0000-0000BA0C0000}"/>
    <cellStyle name="常规 16 3 3 2 5 3 2 2" xfId="5277" xr:uid="{00000000-0005-0000-0000-0000BB0C0000}"/>
    <cellStyle name="常规 16 3 3 2 5 3 3" xfId="5279" xr:uid="{00000000-0005-0000-0000-0000BC0C0000}"/>
    <cellStyle name="常规 16 3 3 2 5 4" xfId="2482" xr:uid="{00000000-0005-0000-0000-0000BD0C0000}"/>
    <cellStyle name="常规 16 3 3 2 5 4 2" xfId="2487" xr:uid="{00000000-0005-0000-0000-0000BE0C0000}"/>
    <cellStyle name="常规 16 3 3 2 5 5" xfId="2496" xr:uid="{00000000-0005-0000-0000-0000BF0C0000}"/>
    <cellStyle name="常规 16 3 3 2 6" xfId="5282" xr:uid="{00000000-0005-0000-0000-0000C00C0000}"/>
    <cellStyle name="常规 16 3 3 2 6 2" xfId="5283" xr:uid="{00000000-0005-0000-0000-0000C10C0000}"/>
    <cellStyle name="常规 16 3 3 2 6 2 2" xfId="688" xr:uid="{00000000-0005-0000-0000-0000C20C0000}"/>
    <cellStyle name="常规 16 3 3 2 6 3" xfId="5284" xr:uid="{00000000-0005-0000-0000-0000C30C0000}"/>
    <cellStyle name="常规 16 3 3 2 7" xfId="3377" xr:uid="{00000000-0005-0000-0000-0000C40C0000}"/>
    <cellStyle name="常规 16 3 3 2 7 2" xfId="1421" xr:uid="{00000000-0005-0000-0000-0000C50C0000}"/>
    <cellStyle name="常规 16 3 3 2 8" xfId="5285" xr:uid="{00000000-0005-0000-0000-0000C60C0000}"/>
    <cellStyle name="常规 16 3 3 3" xfId="5286" xr:uid="{00000000-0005-0000-0000-0000C70C0000}"/>
    <cellStyle name="常规 16 3 3 3 2" xfId="5290" xr:uid="{00000000-0005-0000-0000-0000C80C0000}"/>
    <cellStyle name="常规 16 3 3 3 2 2" xfId="5292" xr:uid="{00000000-0005-0000-0000-0000C90C0000}"/>
    <cellStyle name="常规 16 3 3 3 2 3" xfId="5296" xr:uid="{00000000-0005-0000-0000-0000CA0C0000}"/>
    <cellStyle name="常规 16 3 3 3 2 3 2" xfId="1004" xr:uid="{00000000-0005-0000-0000-0000CB0C0000}"/>
    <cellStyle name="常规 16 3 3 3 2 3 3" xfId="942" xr:uid="{00000000-0005-0000-0000-0000CC0C0000}"/>
    <cellStyle name="常规 16 3 3 3 2 3 3 2" xfId="1247" xr:uid="{00000000-0005-0000-0000-0000CD0C0000}"/>
    <cellStyle name="常规 16 3 3 3 2 3 3 2 2" xfId="1252" xr:uid="{00000000-0005-0000-0000-0000CE0C0000}"/>
    <cellStyle name="常规 16 3 3 3 2 3 3 3" xfId="1262" xr:uid="{00000000-0005-0000-0000-0000CF0C0000}"/>
    <cellStyle name="常规 16 3 3 3 2 3 4" xfId="1269" xr:uid="{00000000-0005-0000-0000-0000D00C0000}"/>
    <cellStyle name="常规 16 3 3 3 2 3 4 2" xfId="1275" xr:uid="{00000000-0005-0000-0000-0000D10C0000}"/>
    <cellStyle name="常规 16 3 3 3 2 3 5" xfId="1293" xr:uid="{00000000-0005-0000-0000-0000D20C0000}"/>
    <cellStyle name="常规 16 3 3 3 2 4" xfId="5299" xr:uid="{00000000-0005-0000-0000-0000D30C0000}"/>
    <cellStyle name="常规 16 3 3 3 2 4 2" xfId="1365" xr:uid="{00000000-0005-0000-0000-0000D40C0000}"/>
    <cellStyle name="常规 16 3 3 3 2 4 2 2" xfId="1369" xr:uid="{00000000-0005-0000-0000-0000D50C0000}"/>
    <cellStyle name="常规 16 3 3 3 2 4 3" xfId="1385" xr:uid="{00000000-0005-0000-0000-0000D60C0000}"/>
    <cellStyle name="常规 16 3 3 3 2 5" xfId="5303" xr:uid="{00000000-0005-0000-0000-0000D70C0000}"/>
    <cellStyle name="常规 16 3 3 3 2 5 2" xfId="1504" xr:uid="{00000000-0005-0000-0000-0000D80C0000}"/>
    <cellStyle name="常规 16 3 3 3 2 6" xfId="5306" xr:uid="{00000000-0005-0000-0000-0000D90C0000}"/>
    <cellStyle name="常规 16 3 3 3 3" xfId="5309" xr:uid="{00000000-0005-0000-0000-0000DA0C0000}"/>
    <cellStyle name="常规 16 3 3 3 4" xfId="5311" xr:uid="{00000000-0005-0000-0000-0000DB0C0000}"/>
    <cellStyle name="常规 16 3 3 3 4 2" xfId="3450" xr:uid="{00000000-0005-0000-0000-0000DC0C0000}"/>
    <cellStyle name="常规 16 3 3 3 4 3" xfId="3454" xr:uid="{00000000-0005-0000-0000-0000DD0C0000}"/>
    <cellStyle name="常规 16 3 3 3 4 3 2" xfId="3459" xr:uid="{00000000-0005-0000-0000-0000DE0C0000}"/>
    <cellStyle name="常规 16 3 3 3 4 3 2 2" xfId="3702" xr:uid="{00000000-0005-0000-0000-0000DF0C0000}"/>
    <cellStyle name="常规 16 3 3 3 4 3 3" xfId="3462" xr:uid="{00000000-0005-0000-0000-0000E00C0000}"/>
    <cellStyle name="常规 16 3 3 3 4 4" xfId="3476" xr:uid="{00000000-0005-0000-0000-0000E10C0000}"/>
    <cellStyle name="常规 16 3 3 3 4 4 2" xfId="3479" xr:uid="{00000000-0005-0000-0000-0000E20C0000}"/>
    <cellStyle name="常规 16 3 3 3 4 5" xfId="3487" xr:uid="{00000000-0005-0000-0000-0000E30C0000}"/>
    <cellStyle name="常规 16 3 3 3 5" xfId="5313" xr:uid="{00000000-0005-0000-0000-0000E40C0000}"/>
    <cellStyle name="常规 16 3 3 3 5 2" xfId="3555" xr:uid="{00000000-0005-0000-0000-0000E50C0000}"/>
    <cellStyle name="常规 16 3 3 3 5 2 2" xfId="3559" xr:uid="{00000000-0005-0000-0000-0000E60C0000}"/>
    <cellStyle name="常规 16 3 3 3 5 3" xfId="3567" xr:uid="{00000000-0005-0000-0000-0000E70C0000}"/>
    <cellStyle name="常规 16 3 3 3 6" xfId="5314" xr:uid="{00000000-0005-0000-0000-0000E80C0000}"/>
    <cellStyle name="常规 16 3 3 3 6 2" xfId="3627" xr:uid="{00000000-0005-0000-0000-0000E90C0000}"/>
    <cellStyle name="常规 16 3 3 3 7" xfId="5315" xr:uid="{00000000-0005-0000-0000-0000EA0C0000}"/>
    <cellStyle name="常规 16 3 3 4" xfId="2791" xr:uid="{00000000-0005-0000-0000-0000EB0C0000}"/>
    <cellStyle name="常规 16 3 3 4 2" xfId="5316" xr:uid="{00000000-0005-0000-0000-0000EC0C0000}"/>
    <cellStyle name="常规 16 3 3 4 3" xfId="5319" xr:uid="{00000000-0005-0000-0000-0000ED0C0000}"/>
    <cellStyle name="常规 16 3 3 4 3 2" xfId="3732" xr:uid="{00000000-0005-0000-0000-0000EE0C0000}"/>
    <cellStyle name="常规 16 3 3 4 3 3" xfId="3747" xr:uid="{00000000-0005-0000-0000-0000EF0C0000}"/>
    <cellStyle name="常规 16 3 3 4 3 3 2" xfId="3750" xr:uid="{00000000-0005-0000-0000-0000F00C0000}"/>
    <cellStyle name="常规 16 3 3 4 3 3 2 2" xfId="3756" xr:uid="{00000000-0005-0000-0000-0000F10C0000}"/>
    <cellStyle name="常规 16 3 3 4 3 3 3" xfId="3759" xr:uid="{00000000-0005-0000-0000-0000F20C0000}"/>
    <cellStyle name="常规 16 3 3 4 3 4" xfId="2093" xr:uid="{00000000-0005-0000-0000-0000F30C0000}"/>
    <cellStyle name="常规 16 3 3 4 3 4 2" xfId="3762" xr:uid="{00000000-0005-0000-0000-0000F40C0000}"/>
    <cellStyle name="常规 16 3 3 4 3 5" xfId="3765" xr:uid="{00000000-0005-0000-0000-0000F50C0000}"/>
    <cellStyle name="常规 16 3 3 4 4" xfId="5320" xr:uid="{00000000-0005-0000-0000-0000F60C0000}"/>
    <cellStyle name="常规 16 3 3 4 4 2" xfId="3813" xr:uid="{00000000-0005-0000-0000-0000F70C0000}"/>
    <cellStyle name="常规 16 3 3 4 4 2 2" xfId="3816" xr:uid="{00000000-0005-0000-0000-0000F80C0000}"/>
    <cellStyle name="常规 16 3 3 4 4 3" xfId="3825" xr:uid="{00000000-0005-0000-0000-0000F90C0000}"/>
    <cellStyle name="常规 16 3 3 4 5" xfId="5321" xr:uid="{00000000-0005-0000-0000-0000FA0C0000}"/>
    <cellStyle name="常规 16 3 3 4 5 2" xfId="3853" xr:uid="{00000000-0005-0000-0000-0000FB0C0000}"/>
    <cellStyle name="常规 16 3 3 4 6" xfId="5324" xr:uid="{00000000-0005-0000-0000-0000FC0C0000}"/>
    <cellStyle name="常规 16 3 3 5" xfId="5325" xr:uid="{00000000-0005-0000-0000-0000FD0C0000}"/>
    <cellStyle name="常规 16 3 3 6" xfId="5327" xr:uid="{00000000-0005-0000-0000-0000FE0C0000}"/>
    <cellStyle name="常规 16 3 3 6 2" xfId="5328" xr:uid="{00000000-0005-0000-0000-0000FF0C0000}"/>
    <cellStyle name="常规 16 3 3 6 3" xfId="2247" xr:uid="{00000000-0005-0000-0000-0000000D0000}"/>
    <cellStyle name="常规 16 3 3 6 3 2" xfId="2254" xr:uid="{00000000-0005-0000-0000-0000010D0000}"/>
    <cellStyle name="常规 16 3 3 6 3 2 2" xfId="4086" xr:uid="{00000000-0005-0000-0000-0000020D0000}"/>
    <cellStyle name="常规 16 3 3 6 3 3" xfId="2260" xr:uid="{00000000-0005-0000-0000-0000030D0000}"/>
    <cellStyle name="常规 16 3 3 6 4" xfId="2262" xr:uid="{00000000-0005-0000-0000-0000040D0000}"/>
    <cellStyle name="常规 16 3 3 6 4 2" xfId="4112" xr:uid="{00000000-0005-0000-0000-0000050D0000}"/>
    <cellStyle name="常规 16 3 3 6 5" xfId="2266" xr:uid="{00000000-0005-0000-0000-0000060D0000}"/>
    <cellStyle name="常规 16 3 3 7" xfId="9" xr:uid="{00000000-0005-0000-0000-0000070D0000}"/>
    <cellStyle name="常规 16 3 3 7 2" xfId="5329" xr:uid="{00000000-0005-0000-0000-0000080D0000}"/>
    <cellStyle name="常规 16 3 3 7 2 2" xfId="5330" xr:uid="{00000000-0005-0000-0000-0000090D0000}"/>
    <cellStyle name="常规 16 3 3 7 3" xfId="5334" xr:uid="{00000000-0005-0000-0000-00000A0D0000}"/>
    <cellStyle name="常规 16 3 3 8" xfId="4792" xr:uid="{00000000-0005-0000-0000-00000B0D0000}"/>
    <cellStyle name="常规 16 3 3 8 2" xfId="5335" xr:uid="{00000000-0005-0000-0000-00000C0D0000}"/>
    <cellStyle name="常规 16 3 3 9" xfId="5337" xr:uid="{00000000-0005-0000-0000-00000D0D0000}"/>
    <cellStyle name="常规 16 3 4" xfId="5338" xr:uid="{00000000-0005-0000-0000-00000E0D0000}"/>
    <cellStyle name="常规 16 3 4 2" xfId="5045" xr:uid="{00000000-0005-0000-0000-00000F0D0000}"/>
    <cellStyle name="常规 16 3 4 2 2" xfId="5049" xr:uid="{00000000-0005-0000-0000-0000100D0000}"/>
    <cellStyle name="常规 16 3 4 2 2 2" xfId="2452" xr:uid="{00000000-0005-0000-0000-0000110D0000}"/>
    <cellStyle name="常规 16 3 4 2 2 2 2" xfId="5205" xr:uid="{00000000-0005-0000-0000-0000120D0000}"/>
    <cellStyle name="常规 16 3 4 2 2 2 3" xfId="2115" xr:uid="{00000000-0005-0000-0000-0000130D0000}"/>
    <cellStyle name="常规 16 3 4 2 2 2 3 2" xfId="5207" xr:uid="{00000000-0005-0000-0000-0000140D0000}"/>
    <cellStyle name="常规 16 3 4 2 2 2 3 3" xfId="5209" xr:uid="{00000000-0005-0000-0000-0000150D0000}"/>
    <cellStyle name="常规 16 3 4 2 2 2 3 3 2" xfId="5118" xr:uid="{00000000-0005-0000-0000-0000160D0000}"/>
    <cellStyle name="常规 16 3 4 2 2 2 3 3 2 2" xfId="5339" xr:uid="{00000000-0005-0000-0000-0000170D0000}"/>
    <cellStyle name="常规 16 3 4 2 2 2 3 3 3" xfId="3039" xr:uid="{00000000-0005-0000-0000-0000180D0000}"/>
    <cellStyle name="常规 16 3 4 2 2 2 3 4" xfId="4185" xr:uid="{00000000-0005-0000-0000-0000190D0000}"/>
    <cellStyle name="常规 16 3 4 2 2 2 3 4 2" xfId="4931" xr:uid="{00000000-0005-0000-0000-00001A0D0000}"/>
    <cellStyle name="常规 16 3 4 2 2 2 3 5" xfId="4935" xr:uid="{00000000-0005-0000-0000-00001B0D0000}"/>
    <cellStyle name="常规 16 3 4 2 2 2 4" xfId="2120" xr:uid="{00000000-0005-0000-0000-00001C0D0000}"/>
    <cellStyle name="常规 16 3 4 2 2 2 4 2" xfId="5212" xr:uid="{00000000-0005-0000-0000-00001D0D0000}"/>
    <cellStyle name="常规 16 3 4 2 2 2 4 2 2" xfId="5340" xr:uid="{00000000-0005-0000-0000-00001E0D0000}"/>
    <cellStyle name="常规 16 3 4 2 2 2 4 3" xfId="5341" xr:uid="{00000000-0005-0000-0000-00001F0D0000}"/>
    <cellStyle name="常规 16 3 4 2 2 2 5" xfId="5215" xr:uid="{00000000-0005-0000-0000-0000200D0000}"/>
    <cellStyle name="常规 16 3 4 2 2 2 5 2" xfId="4964" xr:uid="{00000000-0005-0000-0000-0000210D0000}"/>
    <cellStyle name="常规 16 3 4 2 2 2 6" xfId="5342" xr:uid="{00000000-0005-0000-0000-0000220D0000}"/>
    <cellStyle name="常规 16 3 4 2 2 3" xfId="5218" xr:uid="{00000000-0005-0000-0000-0000230D0000}"/>
    <cellStyle name="常规 16 3 4 2 2 4" xfId="5343" xr:uid="{00000000-0005-0000-0000-0000240D0000}"/>
    <cellStyle name="常规 16 3 4 2 2 4 2" xfId="5344" xr:uid="{00000000-0005-0000-0000-0000250D0000}"/>
    <cellStyle name="常规 16 3 4 2 2 4 3" xfId="5345" xr:uid="{00000000-0005-0000-0000-0000260D0000}"/>
    <cellStyle name="常规 16 3 4 2 2 4 3 2" xfId="187" xr:uid="{00000000-0005-0000-0000-0000270D0000}"/>
    <cellStyle name="常规 16 3 4 2 2 4 3 2 2" xfId="192" xr:uid="{00000000-0005-0000-0000-0000280D0000}"/>
    <cellStyle name="常规 16 3 4 2 2 4 3 3" xfId="5346" xr:uid="{00000000-0005-0000-0000-0000290D0000}"/>
    <cellStyle name="常规 16 3 4 2 2 4 4" xfId="3863" xr:uid="{00000000-0005-0000-0000-00002A0D0000}"/>
    <cellStyle name="常规 16 3 4 2 2 4 4 2" xfId="682" xr:uid="{00000000-0005-0000-0000-00002B0D0000}"/>
    <cellStyle name="常规 16 3 4 2 2 4 5" xfId="3868" xr:uid="{00000000-0005-0000-0000-00002C0D0000}"/>
    <cellStyle name="常规 16 3 4 2 2 5" xfId="5347" xr:uid="{00000000-0005-0000-0000-00002D0D0000}"/>
    <cellStyle name="常规 16 3 4 2 2 5 2" xfId="5348" xr:uid="{00000000-0005-0000-0000-00002E0D0000}"/>
    <cellStyle name="常规 16 3 4 2 2 5 2 2" xfId="1650" xr:uid="{00000000-0005-0000-0000-00002F0D0000}"/>
    <cellStyle name="常规 16 3 4 2 2 5 3" xfId="5352" xr:uid="{00000000-0005-0000-0000-0000300D0000}"/>
    <cellStyle name="常规 16 3 4 2 2 6" xfId="5356" xr:uid="{00000000-0005-0000-0000-0000310D0000}"/>
    <cellStyle name="常规 16 3 4 2 2 6 2" xfId="5357" xr:uid="{00000000-0005-0000-0000-0000320D0000}"/>
    <cellStyle name="常规 16 3 4 2 2 7" xfId="3818" xr:uid="{00000000-0005-0000-0000-0000330D0000}"/>
    <cellStyle name="常规 16 3 4 2 3" xfId="4786" xr:uid="{00000000-0005-0000-0000-0000340D0000}"/>
    <cellStyle name="常规 16 3 4 2 3 2" xfId="4790" xr:uid="{00000000-0005-0000-0000-0000350D0000}"/>
    <cellStyle name="常规 16 3 4 2 3 3" xfId="5336" xr:uid="{00000000-0005-0000-0000-0000360D0000}"/>
    <cellStyle name="常规 16 3 4 2 3 3 2" xfId="5360" xr:uid="{00000000-0005-0000-0000-0000370D0000}"/>
    <cellStyle name="常规 16 3 4 2 3 3 3" xfId="2278" xr:uid="{00000000-0005-0000-0000-0000380D0000}"/>
    <cellStyle name="常规 16 3 4 2 3 3 3 2" xfId="2281" xr:uid="{00000000-0005-0000-0000-0000390D0000}"/>
    <cellStyle name="常规 16 3 4 2 3 3 3 2 2" xfId="5362" xr:uid="{00000000-0005-0000-0000-00003A0D0000}"/>
    <cellStyle name="常规 16 3 4 2 3 3 3 3" xfId="2101" xr:uid="{00000000-0005-0000-0000-00003B0D0000}"/>
    <cellStyle name="常规 16 3 4 2 3 3 4" xfId="2286" xr:uid="{00000000-0005-0000-0000-00003C0D0000}"/>
    <cellStyle name="常规 16 3 4 2 3 3 4 2" xfId="792" xr:uid="{00000000-0005-0000-0000-00003D0D0000}"/>
    <cellStyle name="常规 16 3 4 2 3 3 5" xfId="5363" xr:uid="{00000000-0005-0000-0000-00003E0D0000}"/>
    <cellStyle name="常规 16 3 4 2 3 4" xfId="5367" xr:uid="{00000000-0005-0000-0000-00003F0D0000}"/>
    <cellStyle name="常规 16 3 4 2 3 4 2" xfId="5368" xr:uid="{00000000-0005-0000-0000-0000400D0000}"/>
    <cellStyle name="常规 16 3 4 2 3 4 2 2" xfId="5370" xr:uid="{00000000-0005-0000-0000-0000410D0000}"/>
    <cellStyle name="常规 16 3 4 2 3 4 3" xfId="5372" xr:uid="{00000000-0005-0000-0000-0000420D0000}"/>
    <cellStyle name="常规 16 3 4 2 3 5" xfId="5375" xr:uid="{00000000-0005-0000-0000-0000430D0000}"/>
    <cellStyle name="常规 16 3 4 2 3 5 2" xfId="5376" xr:uid="{00000000-0005-0000-0000-0000440D0000}"/>
    <cellStyle name="常规 16 3 4 2 3 6" xfId="5380" xr:uid="{00000000-0005-0000-0000-0000450D0000}"/>
    <cellStyle name="常规 16 3 4 2 4" xfId="5382" xr:uid="{00000000-0005-0000-0000-0000460D0000}"/>
    <cellStyle name="常规 16 3 4 2 5" xfId="5385" xr:uid="{00000000-0005-0000-0000-0000470D0000}"/>
    <cellStyle name="常规 16 3 4 2 5 2" xfId="5388" xr:uid="{00000000-0005-0000-0000-0000480D0000}"/>
    <cellStyle name="常规 16 3 4 2 5 3" xfId="5389" xr:uid="{00000000-0005-0000-0000-0000490D0000}"/>
    <cellStyle name="常规 16 3 4 2 5 3 2" xfId="5390" xr:uid="{00000000-0005-0000-0000-00004A0D0000}"/>
    <cellStyle name="常规 16 3 4 2 5 3 2 2" xfId="5391" xr:uid="{00000000-0005-0000-0000-00004B0D0000}"/>
    <cellStyle name="常规 16 3 4 2 5 3 3" xfId="5392" xr:uid="{00000000-0005-0000-0000-00004C0D0000}"/>
    <cellStyle name="常规 16 3 4 2 5 4" xfId="2628" xr:uid="{00000000-0005-0000-0000-00004D0D0000}"/>
    <cellStyle name="常规 16 3 4 2 5 4 2" xfId="2631" xr:uid="{00000000-0005-0000-0000-00004E0D0000}"/>
    <cellStyle name="常规 16 3 4 2 5 5" xfId="2639" xr:uid="{00000000-0005-0000-0000-00004F0D0000}"/>
    <cellStyle name="常规 16 3 4 2 6" xfId="5394" xr:uid="{00000000-0005-0000-0000-0000500D0000}"/>
    <cellStyle name="常规 16 3 4 2 6 2" xfId="5395" xr:uid="{00000000-0005-0000-0000-0000510D0000}"/>
    <cellStyle name="常规 16 3 4 2 6 2 2" xfId="5397" xr:uid="{00000000-0005-0000-0000-0000520D0000}"/>
    <cellStyle name="常规 16 3 4 2 6 3" xfId="5399" xr:uid="{00000000-0005-0000-0000-0000530D0000}"/>
    <cellStyle name="常规 16 3 4 2 7" xfId="4347" xr:uid="{00000000-0005-0000-0000-0000540D0000}"/>
    <cellStyle name="常规 16 3 4 2 7 2" xfId="1560" xr:uid="{00000000-0005-0000-0000-0000550D0000}"/>
    <cellStyle name="常规 16 3 4 2 8" xfId="5401" xr:uid="{00000000-0005-0000-0000-0000560D0000}"/>
    <cellStyle name="常规 16 3 4 3" xfId="5052" xr:uid="{00000000-0005-0000-0000-0000570D0000}"/>
    <cellStyle name="常规 16 3 4 3 2" xfId="5056" xr:uid="{00000000-0005-0000-0000-0000580D0000}"/>
    <cellStyle name="常规 16 3 4 3 2 2" xfId="5402" xr:uid="{00000000-0005-0000-0000-0000590D0000}"/>
    <cellStyle name="常规 16 3 4 3 2 3" xfId="670" xr:uid="{00000000-0005-0000-0000-00005A0D0000}"/>
    <cellStyle name="常规 16 3 4 3 2 3 2" xfId="5403" xr:uid="{00000000-0005-0000-0000-00005B0D0000}"/>
    <cellStyle name="常规 16 3 4 3 2 3 3" xfId="1793" xr:uid="{00000000-0005-0000-0000-00005C0D0000}"/>
    <cellStyle name="常规 16 3 4 3 2 3 3 2" xfId="5404" xr:uid="{00000000-0005-0000-0000-00005D0D0000}"/>
    <cellStyle name="常规 16 3 4 3 2 3 3 2 2" xfId="3036" xr:uid="{00000000-0005-0000-0000-00005E0D0000}"/>
    <cellStyle name="常规 16 3 4 3 2 3 3 3" xfId="5405" xr:uid="{00000000-0005-0000-0000-00005F0D0000}"/>
    <cellStyle name="常规 16 3 4 3 2 3 4" xfId="1795" xr:uid="{00000000-0005-0000-0000-0000600D0000}"/>
    <cellStyle name="常规 16 3 4 3 2 3 4 2" xfId="5406" xr:uid="{00000000-0005-0000-0000-0000610D0000}"/>
    <cellStyle name="常规 16 3 4 3 2 3 5" xfId="5407" xr:uid="{00000000-0005-0000-0000-0000620D0000}"/>
    <cellStyle name="常规 16 3 4 3 2 4" xfId="5408" xr:uid="{00000000-0005-0000-0000-0000630D0000}"/>
    <cellStyle name="常规 16 3 4 3 2 4 2" xfId="5409" xr:uid="{00000000-0005-0000-0000-0000640D0000}"/>
    <cellStyle name="常规 16 3 4 3 2 4 2 2" xfId="5410" xr:uid="{00000000-0005-0000-0000-0000650D0000}"/>
    <cellStyle name="常规 16 3 4 3 2 4 3" xfId="1800" xr:uid="{00000000-0005-0000-0000-0000660D0000}"/>
    <cellStyle name="常规 16 3 4 3 2 5" xfId="5413" xr:uid="{00000000-0005-0000-0000-0000670D0000}"/>
    <cellStyle name="常规 16 3 4 3 2 5 2" xfId="5414" xr:uid="{00000000-0005-0000-0000-0000680D0000}"/>
    <cellStyle name="常规 16 3 4 3 2 6" xfId="5419" xr:uid="{00000000-0005-0000-0000-0000690D0000}"/>
    <cellStyle name="常规 16 3 4 3 3" xfId="5420" xr:uid="{00000000-0005-0000-0000-00006A0D0000}"/>
    <cellStyle name="常规 16 3 4 3 4" xfId="1110" xr:uid="{00000000-0005-0000-0000-00006B0D0000}"/>
    <cellStyle name="常规 16 3 4 3 4 2" xfId="1113" xr:uid="{00000000-0005-0000-0000-00006C0D0000}"/>
    <cellStyle name="常规 16 3 4 3 4 3" xfId="1101" xr:uid="{00000000-0005-0000-0000-00006D0D0000}"/>
    <cellStyle name="常规 16 3 4 3 4 3 2" xfId="2905" xr:uid="{00000000-0005-0000-0000-00006E0D0000}"/>
    <cellStyle name="常规 16 3 4 3 4 3 2 2" xfId="3907" xr:uid="{00000000-0005-0000-0000-00006F0D0000}"/>
    <cellStyle name="常规 16 3 4 3 4 3 3" xfId="3912" xr:uid="{00000000-0005-0000-0000-0000700D0000}"/>
    <cellStyle name="常规 16 3 4 3 4 4" xfId="5422" xr:uid="{00000000-0005-0000-0000-0000710D0000}"/>
    <cellStyle name="常规 16 3 4 3 4 4 2" xfId="2917" xr:uid="{00000000-0005-0000-0000-0000720D0000}"/>
    <cellStyle name="常规 16 3 4 3 4 5" xfId="5424" xr:uid="{00000000-0005-0000-0000-0000730D0000}"/>
    <cellStyle name="常规 16 3 4 3 5" xfId="1115" xr:uid="{00000000-0005-0000-0000-0000740D0000}"/>
    <cellStyle name="常规 16 3 4 3 5 2" xfId="5425" xr:uid="{00000000-0005-0000-0000-0000750D0000}"/>
    <cellStyle name="常规 16 3 4 3 5 2 2" xfId="313" xr:uid="{00000000-0005-0000-0000-0000760D0000}"/>
    <cellStyle name="常规 16 3 4 3 5 3" xfId="4760" xr:uid="{00000000-0005-0000-0000-0000770D0000}"/>
    <cellStyle name="常规 16 3 4 3 6" xfId="1117" xr:uid="{00000000-0005-0000-0000-0000780D0000}"/>
    <cellStyle name="常规 16 3 4 3 6 2" xfId="5426" xr:uid="{00000000-0005-0000-0000-0000790D0000}"/>
    <cellStyle name="常规 16 3 4 3 7" xfId="1119" xr:uid="{00000000-0005-0000-0000-00007A0D0000}"/>
    <cellStyle name="常规 16 3 4 4" xfId="2797" xr:uid="{00000000-0005-0000-0000-00007B0D0000}"/>
    <cellStyle name="常规 16 3 4 4 2" xfId="5428" xr:uid="{00000000-0005-0000-0000-00007C0D0000}"/>
    <cellStyle name="常规 16 3 4 4 3" xfId="5429" xr:uid="{00000000-0005-0000-0000-00007D0D0000}"/>
    <cellStyle name="常规 16 3 4 4 3 2" xfId="5431" xr:uid="{00000000-0005-0000-0000-00007E0D0000}"/>
    <cellStyle name="常规 16 3 4 4 3 3" xfId="5433" xr:uid="{00000000-0005-0000-0000-00007F0D0000}"/>
    <cellStyle name="常规 16 3 4 4 3 3 2" xfId="4817" xr:uid="{00000000-0005-0000-0000-0000800D0000}"/>
    <cellStyle name="常规 16 3 4 4 3 3 2 2" xfId="5435" xr:uid="{00000000-0005-0000-0000-0000810D0000}"/>
    <cellStyle name="常规 16 3 4 4 3 3 3" xfId="2511" xr:uid="{00000000-0005-0000-0000-0000820D0000}"/>
    <cellStyle name="常规 16 3 4 4 3 4" xfId="4403" xr:uid="{00000000-0005-0000-0000-0000830D0000}"/>
    <cellStyle name="常规 16 3 4 4 3 4 2" xfId="5436" xr:uid="{00000000-0005-0000-0000-0000840D0000}"/>
    <cellStyle name="常规 16 3 4 4 3 5" xfId="5441" xr:uid="{00000000-0005-0000-0000-0000850D0000}"/>
    <cellStyle name="常规 16 3 4 4 4" xfId="5443" xr:uid="{00000000-0005-0000-0000-0000860D0000}"/>
    <cellStyle name="常规 16 3 4 4 4 2" xfId="5445" xr:uid="{00000000-0005-0000-0000-0000870D0000}"/>
    <cellStyle name="常规 16 3 4 4 4 2 2" xfId="3660" xr:uid="{00000000-0005-0000-0000-0000880D0000}"/>
    <cellStyle name="常规 16 3 4 4 4 3" xfId="5447" xr:uid="{00000000-0005-0000-0000-0000890D0000}"/>
    <cellStyle name="常规 16 3 4 4 5" xfId="5450" xr:uid="{00000000-0005-0000-0000-00008A0D0000}"/>
    <cellStyle name="常规 16 3 4 4 5 2" xfId="5451" xr:uid="{00000000-0005-0000-0000-00008B0D0000}"/>
    <cellStyle name="常规 16 3 4 4 6" xfId="5452" xr:uid="{00000000-0005-0000-0000-00008C0D0000}"/>
    <cellStyle name="常规 16 3 4 5" xfId="2799" xr:uid="{00000000-0005-0000-0000-00008D0D0000}"/>
    <cellStyle name="常规 16 3 4 6" xfId="2801" xr:uid="{00000000-0005-0000-0000-00008E0D0000}"/>
    <cellStyle name="常规 16 3 4 6 2" xfId="5453" xr:uid="{00000000-0005-0000-0000-00008F0D0000}"/>
    <cellStyle name="常规 16 3 4 6 3" xfId="2291" xr:uid="{00000000-0005-0000-0000-0000900D0000}"/>
    <cellStyle name="常规 16 3 4 6 3 2" xfId="2296" xr:uid="{00000000-0005-0000-0000-0000910D0000}"/>
    <cellStyle name="常规 16 3 4 6 3 2 2" xfId="5454" xr:uid="{00000000-0005-0000-0000-0000920D0000}"/>
    <cellStyle name="常规 16 3 4 6 3 3" xfId="2299" xr:uid="{00000000-0005-0000-0000-0000930D0000}"/>
    <cellStyle name="常规 16 3 4 6 4" xfId="1083" xr:uid="{00000000-0005-0000-0000-0000940D0000}"/>
    <cellStyle name="常规 16 3 4 6 4 2" xfId="5456" xr:uid="{00000000-0005-0000-0000-0000950D0000}"/>
    <cellStyle name="常规 16 3 4 6 5" xfId="2301" xr:uid="{00000000-0005-0000-0000-0000960D0000}"/>
    <cellStyle name="常规 16 3 4 7" xfId="1241" xr:uid="{00000000-0005-0000-0000-0000970D0000}"/>
    <cellStyle name="常规 16 3 4 7 2" xfId="5458" xr:uid="{00000000-0005-0000-0000-0000980D0000}"/>
    <cellStyle name="常规 16 3 4 7 2 2" xfId="5459" xr:uid="{00000000-0005-0000-0000-0000990D0000}"/>
    <cellStyle name="常规 16 3 4 7 3" xfId="5462" xr:uid="{00000000-0005-0000-0000-00009A0D0000}"/>
    <cellStyle name="常规 16 3 4 8" xfId="1191" xr:uid="{00000000-0005-0000-0000-00009B0D0000}"/>
    <cellStyle name="常规 16 3 4 8 2" xfId="5463" xr:uid="{00000000-0005-0000-0000-00009C0D0000}"/>
    <cellStyle name="常规 16 3 4 9" xfId="5464" xr:uid="{00000000-0005-0000-0000-00009D0D0000}"/>
    <cellStyle name="常规 16 3 5" xfId="5465" xr:uid="{00000000-0005-0000-0000-00009E0D0000}"/>
    <cellStyle name="常规 16 3 5 2" xfId="1873" xr:uid="{00000000-0005-0000-0000-00009F0D0000}"/>
    <cellStyle name="常规 16 3 5 2 2" xfId="3138" xr:uid="{00000000-0005-0000-0000-0000A00D0000}"/>
    <cellStyle name="常规 16 3 5 2 2 2" xfId="2590" xr:uid="{00000000-0005-0000-0000-0000A10D0000}"/>
    <cellStyle name="常规 16 3 5 2 2 3" xfId="5466" xr:uid="{00000000-0005-0000-0000-0000A20D0000}"/>
    <cellStyle name="常规 16 3 5 2 2 3 2" xfId="4104" xr:uid="{00000000-0005-0000-0000-0000A30D0000}"/>
    <cellStyle name="常规 16 3 5 2 2 3 3" xfId="4110" xr:uid="{00000000-0005-0000-0000-0000A40D0000}"/>
    <cellStyle name="常规 16 3 5 2 2 3 3 2" xfId="4117" xr:uid="{00000000-0005-0000-0000-0000A50D0000}"/>
    <cellStyle name="常规 16 3 5 2 2 3 3 2 2" xfId="5468" xr:uid="{00000000-0005-0000-0000-0000A60D0000}"/>
    <cellStyle name="常规 16 3 5 2 2 3 3 3" xfId="5471" xr:uid="{00000000-0005-0000-0000-0000A70D0000}"/>
    <cellStyle name="常规 16 3 5 2 2 3 4" xfId="4119" xr:uid="{00000000-0005-0000-0000-0000A80D0000}"/>
    <cellStyle name="常规 16 3 5 2 2 3 4 2" xfId="417" xr:uid="{00000000-0005-0000-0000-0000A90D0000}"/>
    <cellStyle name="常规 16 3 5 2 2 3 5" xfId="5473" xr:uid="{00000000-0005-0000-0000-0000AA0D0000}"/>
    <cellStyle name="常规 16 3 5 2 2 4" xfId="5474" xr:uid="{00000000-0005-0000-0000-0000AB0D0000}"/>
    <cellStyle name="常规 16 3 5 2 2 4 2" xfId="5475" xr:uid="{00000000-0005-0000-0000-0000AC0D0000}"/>
    <cellStyle name="常规 16 3 5 2 2 4 2 2" xfId="5478" xr:uid="{00000000-0005-0000-0000-0000AD0D0000}"/>
    <cellStyle name="常规 16 3 5 2 2 4 3" xfId="5479" xr:uid="{00000000-0005-0000-0000-0000AE0D0000}"/>
    <cellStyle name="常规 16 3 5 2 2 5" xfId="4351" xr:uid="{00000000-0005-0000-0000-0000AF0D0000}"/>
    <cellStyle name="常规 16 3 5 2 2 5 2" xfId="4135" xr:uid="{00000000-0005-0000-0000-0000B00D0000}"/>
    <cellStyle name="常规 16 3 5 2 2 6" xfId="4388" xr:uid="{00000000-0005-0000-0000-0000B10D0000}"/>
    <cellStyle name="常规 16 3 5 2 3" xfId="5480" xr:uid="{00000000-0005-0000-0000-0000B20D0000}"/>
    <cellStyle name="常规 16 3 5 2 4" xfId="5482" xr:uid="{00000000-0005-0000-0000-0000B30D0000}"/>
    <cellStyle name="常规 16 3 5 2 4 2" xfId="1257" xr:uid="{00000000-0005-0000-0000-0000B40D0000}"/>
    <cellStyle name="常规 16 3 5 2 4 3" xfId="5484" xr:uid="{00000000-0005-0000-0000-0000B50D0000}"/>
    <cellStyle name="常规 16 3 5 2 4 3 2" xfId="2739" xr:uid="{00000000-0005-0000-0000-0000B60D0000}"/>
    <cellStyle name="常规 16 3 5 2 4 3 2 2" xfId="2743" xr:uid="{00000000-0005-0000-0000-0000B70D0000}"/>
    <cellStyle name="常规 16 3 5 2 4 3 3" xfId="2752" xr:uid="{00000000-0005-0000-0000-0000B80D0000}"/>
    <cellStyle name="常规 16 3 5 2 4 4" xfId="5485" xr:uid="{00000000-0005-0000-0000-0000B90D0000}"/>
    <cellStyle name="常规 16 3 5 2 4 4 2" xfId="244" xr:uid="{00000000-0005-0000-0000-0000BA0D0000}"/>
    <cellStyle name="常规 16 3 5 2 4 5" xfId="4526" xr:uid="{00000000-0005-0000-0000-0000BB0D0000}"/>
    <cellStyle name="常规 16 3 5 2 5" xfId="5487" xr:uid="{00000000-0005-0000-0000-0000BC0D0000}"/>
    <cellStyle name="常规 16 3 5 2 5 2" xfId="5489" xr:uid="{00000000-0005-0000-0000-0000BD0D0000}"/>
    <cellStyle name="常规 16 3 5 2 5 2 2" xfId="5490" xr:uid="{00000000-0005-0000-0000-0000BE0D0000}"/>
    <cellStyle name="常规 16 3 5 2 5 3" xfId="5491" xr:uid="{00000000-0005-0000-0000-0000BF0D0000}"/>
    <cellStyle name="常规 16 3 5 2 6" xfId="5492" xr:uid="{00000000-0005-0000-0000-0000C00D0000}"/>
    <cellStyle name="常规 16 3 5 2 6 2" xfId="5493" xr:uid="{00000000-0005-0000-0000-0000C10D0000}"/>
    <cellStyle name="常规 16 3 5 2 7" xfId="4444" xr:uid="{00000000-0005-0000-0000-0000C20D0000}"/>
    <cellStyle name="常规 16 3 5 3" xfId="1876" xr:uid="{00000000-0005-0000-0000-0000C30D0000}"/>
    <cellStyle name="常规 16 3 5 3 2" xfId="5495" xr:uid="{00000000-0005-0000-0000-0000C40D0000}"/>
    <cellStyle name="常规 16 3 5 3 3" xfId="5497" xr:uid="{00000000-0005-0000-0000-0000C50D0000}"/>
    <cellStyle name="常规 16 3 5 3 3 2" xfId="5499" xr:uid="{00000000-0005-0000-0000-0000C60D0000}"/>
    <cellStyle name="常规 16 3 5 3 3 3" xfId="5500" xr:uid="{00000000-0005-0000-0000-0000C70D0000}"/>
    <cellStyle name="常规 16 3 5 3 3 3 2" xfId="462" xr:uid="{00000000-0005-0000-0000-0000C80D0000}"/>
    <cellStyle name="常规 16 3 5 3 3 3 2 2" xfId="5501" xr:uid="{00000000-0005-0000-0000-0000C90D0000}"/>
    <cellStyle name="常规 16 3 5 3 3 3 3" xfId="5502" xr:uid="{00000000-0005-0000-0000-0000CA0D0000}"/>
    <cellStyle name="常规 16 3 5 3 3 4" xfId="4778" xr:uid="{00000000-0005-0000-0000-0000CB0D0000}"/>
    <cellStyle name="常规 16 3 5 3 3 4 2" xfId="5503" xr:uid="{00000000-0005-0000-0000-0000CC0D0000}"/>
    <cellStyle name="常规 16 3 5 3 3 5" xfId="5506" xr:uid="{00000000-0005-0000-0000-0000CD0D0000}"/>
    <cellStyle name="常规 16 3 5 3 4" xfId="1145" xr:uid="{00000000-0005-0000-0000-0000CE0D0000}"/>
    <cellStyle name="常规 16 3 5 3 4 2" xfId="38" xr:uid="{00000000-0005-0000-0000-0000CF0D0000}"/>
    <cellStyle name="常规 16 3 5 3 4 2 2" xfId="666" xr:uid="{00000000-0005-0000-0000-0000D00D0000}"/>
    <cellStyle name="常规 16 3 5 3 4 3" xfId="1148" xr:uid="{00000000-0005-0000-0000-0000D10D0000}"/>
    <cellStyle name="常规 16 3 5 3 5" xfId="1069" xr:uid="{00000000-0005-0000-0000-0000D20D0000}"/>
    <cellStyle name="常规 16 3 5 3 5 2" xfId="5507" xr:uid="{00000000-0005-0000-0000-0000D30D0000}"/>
    <cellStyle name="常规 16 3 5 3 6" xfId="1072" xr:uid="{00000000-0005-0000-0000-0000D40D0000}"/>
    <cellStyle name="常规 16 3 5 4" xfId="2805" xr:uid="{00000000-0005-0000-0000-0000D50D0000}"/>
    <cellStyle name="常规 16 3 5 5" xfId="2807" xr:uid="{00000000-0005-0000-0000-0000D60D0000}"/>
    <cellStyle name="常规 16 3 5 5 2" xfId="5508" xr:uid="{00000000-0005-0000-0000-0000D70D0000}"/>
    <cellStyle name="常规 16 3 5 5 3" xfId="5510" xr:uid="{00000000-0005-0000-0000-0000D80D0000}"/>
    <cellStyle name="常规 16 3 5 5 3 2" xfId="5512" xr:uid="{00000000-0005-0000-0000-0000D90D0000}"/>
    <cellStyle name="常规 16 3 5 5 3 2 2" xfId="5060" xr:uid="{00000000-0005-0000-0000-0000DA0D0000}"/>
    <cellStyle name="常规 16 3 5 5 3 3" xfId="5514" xr:uid="{00000000-0005-0000-0000-0000DB0D0000}"/>
    <cellStyle name="常规 16 3 5 5 4" xfId="980" xr:uid="{00000000-0005-0000-0000-0000DC0D0000}"/>
    <cellStyle name="常规 16 3 5 5 4 2" xfId="5516" xr:uid="{00000000-0005-0000-0000-0000DD0D0000}"/>
    <cellStyle name="常规 16 3 5 5 5" xfId="983" xr:uid="{00000000-0005-0000-0000-0000DE0D0000}"/>
    <cellStyle name="常规 16 3 5 6" xfId="5517" xr:uid="{00000000-0005-0000-0000-0000DF0D0000}"/>
    <cellStyle name="常规 16 3 5 6 2" xfId="5518" xr:uid="{00000000-0005-0000-0000-0000E00D0000}"/>
    <cellStyle name="常规 16 3 5 6 2 2" xfId="5519" xr:uid="{00000000-0005-0000-0000-0000E10D0000}"/>
    <cellStyle name="常规 16 3 5 6 3" xfId="2307" xr:uid="{00000000-0005-0000-0000-0000E20D0000}"/>
    <cellStyle name="常规 16 3 5 7" xfId="5521" xr:uid="{00000000-0005-0000-0000-0000E30D0000}"/>
    <cellStyle name="常规 16 3 5 7 2" xfId="2936" xr:uid="{00000000-0005-0000-0000-0000E40D0000}"/>
    <cellStyle name="常规 16 3 5 8" xfId="5387" xr:uid="{00000000-0005-0000-0000-0000E50D0000}"/>
    <cellStyle name="常规 16 3 6" xfId="4780" xr:uid="{00000000-0005-0000-0000-0000E60D0000}"/>
    <cellStyle name="常规 16 3 6 2" xfId="3192" xr:uid="{00000000-0005-0000-0000-0000E70D0000}"/>
    <cellStyle name="常规 16 3 6 2 2" xfId="5523" xr:uid="{00000000-0005-0000-0000-0000E80D0000}"/>
    <cellStyle name="常规 16 3 6 2 3" xfId="5526" xr:uid="{00000000-0005-0000-0000-0000E90D0000}"/>
    <cellStyle name="常规 16 3 6 2 3 2" xfId="5527" xr:uid="{00000000-0005-0000-0000-0000EA0D0000}"/>
    <cellStyle name="常规 16 3 6 2 3 3" xfId="396" xr:uid="{00000000-0005-0000-0000-0000EB0D0000}"/>
    <cellStyle name="常规 16 3 6 2 3 3 2" xfId="401" xr:uid="{00000000-0005-0000-0000-0000EC0D0000}"/>
    <cellStyle name="常规 16 3 6 2 3 3 2 2" xfId="3551" xr:uid="{00000000-0005-0000-0000-0000ED0D0000}"/>
    <cellStyle name="常规 16 3 6 2 3 3 3" xfId="407" xr:uid="{00000000-0005-0000-0000-0000EE0D0000}"/>
    <cellStyle name="常规 16 3 6 2 3 4" xfId="410" xr:uid="{00000000-0005-0000-0000-0000EF0D0000}"/>
    <cellStyle name="常规 16 3 6 2 3 4 2" xfId="5528" xr:uid="{00000000-0005-0000-0000-0000F00D0000}"/>
    <cellStyle name="常规 16 3 6 2 3 5" xfId="412" xr:uid="{00000000-0005-0000-0000-0000F10D0000}"/>
    <cellStyle name="常规 16 3 6 2 4" xfId="5530" xr:uid="{00000000-0005-0000-0000-0000F20D0000}"/>
    <cellStyle name="常规 16 3 6 2 4 2" xfId="1281" xr:uid="{00000000-0005-0000-0000-0000F30D0000}"/>
    <cellStyle name="常规 16 3 6 2 4 2 2" xfId="3612" xr:uid="{00000000-0005-0000-0000-0000F40D0000}"/>
    <cellStyle name="常规 16 3 6 2 4 3" xfId="2473" xr:uid="{00000000-0005-0000-0000-0000F50D0000}"/>
    <cellStyle name="常规 16 3 6 2 5" xfId="5532" xr:uid="{00000000-0005-0000-0000-0000F60D0000}"/>
    <cellStyle name="常规 16 3 6 2 5 2" xfId="5534" xr:uid="{00000000-0005-0000-0000-0000F70D0000}"/>
    <cellStyle name="常规 16 3 6 2 6" xfId="1409" xr:uid="{00000000-0005-0000-0000-0000F80D0000}"/>
    <cellStyle name="常规 16 3 6 3" xfId="5535" xr:uid="{00000000-0005-0000-0000-0000F90D0000}"/>
    <cellStyle name="常规 16 3 6 4" xfId="2850" xr:uid="{00000000-0005-0000-0000-0000FA0D0000}"/>
    <cellStyle name="常规 16 3 6 4 2" xfId="3935" xr:uid="{00000000-0005-0000-0000-0000FB0D0000}"/>
    <cellStyle name="常规 16 3 6 4 3" xfId="5537" xr:uid="{00000000-0005-0000-0000-0000FC0D0000}"/>
    <cellStyle name="常规 16 3 6 4 3 2" xfId="5538" xr:uid="{00000000-0005-0000-0000-0000FD0D0000}"/>
    <cellStyle name="常规 16 3 6 4 3 2 2" xfId="3424" xr:uid="{00000000-0005-0000-0000-0000FE0D0000}"/>
    <cellStyle name="常规 16 3 6 4 3 3" xfId="230" xr:uid="{00000000-0005-0000-0000-0000FF0D0000}"/>
    <cellStyle name="常规 16 3 6 4 4" xfId="5539" xr:uid="{00000000-0005-0000-0000-0000000E0000}"/>
    <cellStyle name="常规 16 3 6 4 4 2" xfId="5540" xr:uid="{00000000-0005-0000-0000-0000010E0000}"/>
    <cellStyle name="常规 16 3 6 4 5" xfId="5541" xr:uid="{00000000-0005-0000-0000-0000020E0000}"/>
    <cellStyle name="常规 16 3 6 5" xfId="3938" xr:uid="{00000000-0005-0000-0000-0000030E0000}"/>
    <cellStyle name="常规 16 3 6 5 2" xfId="51" xr:uid="{00000000-0005-0000-0000-0000040E0000}"/>
    <cellStyle name="常规 16 3 6 5 2 2" xfId="2105" xr:uid="{00000000-0005-0000-0000-0000050E0000}"/>
    <cellStyle name="常规 16 3 6 5 3" xfId="36" xr:uid="{00000000-0005-0000-0000-0000060E0000}"/>
    <cellStyle name="常规 16 3 6 6" xfId="5543" xr:uid="{00000000-0005-0000-0000-0000070E0000}"/>
    <cellStyle name="常规 16 3 6 6 2" xfId="4901" xr:uid="{00000000-0005-0000-0000-0000080E0000}"/>
    <cellStyle name="常规 16 3 6 7" xfId="5545" xr:uid="{00000000-0005-0000-0000-0000090E0000}"/>
    <cellStyle name="常规 16 3 7" xfId="5547" xr:uid="{00000000-0005-0000-0000-00000A0E0000}"/>
    <cellStyle name="常规 16 3 7 2" xfId="5548" xr:uid="{00000000-0005-0000-0000-00000B0E0000}"/>
    <cellStyle name="常规 16 3 7 3" xfId="5549" xr:uid="{00000000-0005-0000-0000-00000C0E0000}"/>
    <cellStyle name="常规 16 3 7 3 2" xfId="5550" xr:uid="{00000000-0005-0000-0000-00000D0E0000}"/>
    <cellStyle name="常规 16 3 7 3 3" xfId="5551" xr:uid="{00000000-0005-0000-0000-00000E0E0000}"/>
    <cellStyle name="常规 16 3 7 3 3 2" xfId="5552" xr:uid="{00000000-0005-0000-0000-00000F0E0000}"/>
    <cellStyle name="常规 16 3 7 3 3 2 2" xfId="5553" xr:uid="{00000000-0005-0000-0000-0000100E0000}"/>
    <cellStyle name="常规 16 3 7 3 3 3" xfId="272" xr:uid="{00000000-0005-0000-0000-0000110E0000}"/>
    <cellStyle name="常规 16 3 7 3 4" xfId="900" xr:uid="{00000000-0005-0000-0000-0000120E0000}"/>
    <cellStyle name="常规 16 3 7 3 4 2" xfId="905" xr:uid="{00000000-0005-0000-0000-0000130E0000}"/>
    <cellStyle name="常规 16 3 7 3 5" xfId="1166" xr:uid="{00000000-0005-0000-0000-0000140E0000}"/>
    <cellStyle name="常规 16 3 7 4" xfId="2816" xr:uid="{00000000-0005-0000-0000-0000150E0000}"/>
    <cellStyle name="常规 16 3 7 4 2" xfId="2818" xr:uid="{00000000-0005-0000-0000-0000160E0000}"/>
    <cellStyle name="常规 16 3 7 4 2 2" xfId="5555" xr:uid="{00000000-0005-0000-0000-0000170E0000}"/>
    <cellStyle name="常规 16 3 7 4 3" xfId="5556" xr:uid="{00000000-0005-0000-0000-0000180E0000}"/>
    <cellStyle name="常规 16 3 7 5" xfId="2820" xr:uid="{00000000-0005-0000-0000-0000190E0000}"/>
    <cellStyle name="常规 16 3 7 5 2" xfId="5557" xr:uid="{00000000-0005-0000-0000-00001A0E0000}"/>
    <cellStyle name="常规 16 3 7 6" xfId="5558" xr:uid="{00000000-0005-0000-0000-00001B0E0000}"/>
    <cellStyle name="常规 16 3 8" xfId="5559" xr:uid="{00000000-0005-0000-0000-00001C0E0000}"/>
    <cellStyle name="常规 16 3 9" xfId="5560" xr:uid="{00000000-0005-0000-0000-00001D0E0000}"/>
    <cellStyle name="常规 16 4" xfId="5561" xr:uid="{00000000-0005-0000-0000-00001E0E0000}"/>
    <cellStyle name="常规 16 5" xfId="3708" xr:uid="{00000000-0005-0000-0000-00001F0E0000}"/>
    <cellStyle name="常规 165" xfId="5564" xr:uid="{00000000-0005-0000-0000-0000200E0000}"/>
    <cellStyle name="常规 17" xfId="2415" xr:uid="{00000000-0005-0000-0000-0000210E0000}"/>
    <cellStyle name="常规 17 2" xfId="2888" xr:uid="{00000000-0005-0000-0000-0000220E0000}"/>
    <cellStyle name="常规 17 2 2" xfId="3997" xr:uid="{00000000-0005-0000-0000-0000230E0000}"/>
    <cellStyle name="常规 17 2 2 2" xfId="4000" xr:uid="{00000000-0005-0000-0000-0000240E0000}"/>
    <cellStyle name="常规 17 2 2 2 2" xfId="1570" xr:uid="{00000000-0005-0000-0000-0000250E0000}"/>
    <cellStyle name="常规 17 2 2 3" xfId="4002" xr:uid="{00000000-0005-0000-0000-0000260E0000}"/>
    <cellStyle name="常规 17 2 2 4" xfId="4017" xr:uid="{00000000-0005-0000-0000-0000270E0000}"/>
    <cellStyle name="常规 17 2 3" xfId="4028" xr:uid="{00000000-0005-0000-0000-0000280E0000}"/>
    <cellStyle name="常规 17 2 3 2" xfId="4600" xr:uid="{00000000-0005-0000-0000-0000290E0000}"/>
    <cellStyle name="常规 17 2 4" xfId="4032" xr:uid="{00000000-0005-0000-0000-00002A0E0000}"/>
    <cellStyle name="常规 17 2 5" xfId="4051" xr:uid="{00000000-0005-0000-0000-00002B0E0000}"/>
    <cellStyle name="常规 17 2 6" xfId="4059" xr:uid="{00000000-0005-0000-0000-00002C0E0000}"/>
    <cellStyle name="常规 17 2 7" xfId="4065" xr:uid="{00000000-0005-0000-0000-00002D0E0000}"/>
    <cellStyle name="常规 17 3" xfId="4687" xr:uid="{00000000-0005-0000-0000-00002E0E0000}"/>
    <cellStyle name="常规 17 3 2" xfId="4121" xr:uid="{00000000-0005-0000-0000-00002F0E0000}"/>
    <cellStyle name="常规 17 4" xfId="5566" xr:uid="{00000000-0005-0000-0000-0000300E0000}"/>
    <cellStyle name="常规 17 4 2" xfId="4193" xr:uid="{00000000-0005-0000-0000-0000310E0000}"/>
    <cellStyle name="常规 17 5" xfId="3713" xr:uid="{00000000-0005-0000-0000-0000320E0000}"/>
    <cellStyle name="常规 18" xfId="241" xr:uid="{00000000-0005-0000-0000-0000330E0000}"/>
    <cellStyle name="常规 18 2" xfId="3914" xr:uid="{00000000-0005-0000-0000-0000340E0000}"/>
    <cellStyle name="常规 18 2 2" xfId="3917" xr:uid="{00000000-0005-0000-0000-0000350E0000}"/>
    <cellStyle name="常规 18 2 2 2" xfId="5568" xr:uid="{00000000-0005-0000-0000-0000360E0000}"/>
    <cellStyle name="常规 18 2 2 3" xfId="5570" xr:uid="{00000000-0005-0000-0000-0000370E0000}"/>
    <cellStyle name="常规 18 2 2 4" xfId="5572" xr:uid="{00000000-0005-0000-0000-0000380E0000}"/>
    <cellStyle name="常规 18 2 3" xfId="5574" xr:uid="{00000000-0005-0000-0000-0000390E0000}"/>
    <cellStyle name="常规 18 2 4" xfId="5576" xr:uid="{00000000-0005-0000-0000-00003A0E0000}"/>
    <cellStyle name="常规 18 2 5" xfId="5578" xr:uid="{00000000-0005-0000-0000-00003B0E0000}"/>
    <cellStyle name="常规 18 2 6" xfId="5580" xr:uid="{00000000-0005-0000-0000-00003C0E0000}"/>
    <cellStyle name="常规 18 2 7" xfId="5582" xr:uid="{00000000-0005-0000-0000-00003D0E0000}"/>
    <cellStyle name="常规 18 3" xfId="3920" xr:uid="{00000000-0005-0000-0000-00003E0E0000}"/>
    <cellStyle name="常规 18 3 10" xfId="5583" xr:uid="{00000000-0005-0000-0000-00003F0E0000}"/>
    <cellStyle name="常规 18 3 11" xfId="5585" xr:uid="{00000000-0005-0000-0000-0000400E0000}"/>
    <cellStyle name="常规 18 3 11 2" xfId="5586" xr:uid="{00000000-0005-0000-0000-0000410E0000}"/>
    <cellStyle name="常规 18 3 11 2 2" xfId="5589" xr:uid="{00000000-0005-0000-0000-0000420E0000}"/>
    <cellStyle name="常规 18 3 11 3" xfId="5590" xr:uid="{00000000-0005-0000-0000-0000430E0000}"/>
    <cellStyle name="常规 18 3 12" xfId="2475" xr:uid="{00000000-0005-0000-0000-0000440E0000}"/>
    <cellStyle name="常规 18 3 12 2" xfId="5592" xr:uid="{00000000-0005-0000-0000-0000450E0000}"/>
    <cellStyle name="常规 18 3 13" xfId="4871" xr:uid="{00000000-0005-0000-0000-0000460E0000}"/>
    <cellStyle name="常规 18 3 2" xfId="5593" xr:uid="{00000000-0005-0000-0000-0000470E0000}"/>
    <cellStyle name="常规 18 3 2 10" xfId="3951" xr:uid="{00000000-0005-0000-0000-0000480E0000}"/>
    <cellStyle name="常规 18 3 2 10 2" xfId="3954" xr:uid="{00000000-0005-0000-0000-0000490E0000}"/>
    <cellStyle name="常规 18 3 2 11" xfId="3960" xr:uid="{00000000-0005-0000-0000-00004A0E0000}"/>
    <cellStyle name="常规 18 3 2 2" xfId="5594" xr:uid="{00000000-0005-0000-0000-00004B0E0000}"/>
    <cellStyle name="常规 18 3 2 2 2" xfId="5595" xr:uid="{00000000-0005-0000-0000-00004C0E0000}"/>
    <cellStyle name="常规 18 3 2 2 2 2" xfId="5596" xr:uid="{00000000-0005-0000-0000-00004D0E0000}"/>
    <cellStyle name="常规 18 3 2 2 2 2 2" xfId="5597" xr:uid="{00000000-0005-0000-0000-00004E0E0000}"/>
    <cellStyle name="常规 18 3 2 2 2 2 2 2" xfId="5412" xr:uid="{00000000-0005-0000-0000-00004F0E0000}"/>
    <cellStyle name="常规 18 3 2 2 2 2 2 3" xfId="5418" xr:uid="{00000000-0005-0000-0000-0000500E0000}"/>
    <cellStyle name="常规 18 3 2 2 2 2 2 3 2" xfId="5598" xr:uid="{00000000-0005-0000-0000-0000510E0000}"/>
    <cellStyle name="常规 18 3 2 2 2 2 2 3 3" xfId="5599" xr:uid="{00000000-0005-0000-0000-0000520E0000}"/>
    <cellStyle name="常规 18 3 2 2 2 2 2 3 3 2" xfId="5601" xr:uid="{00000000-0005-0000-0000-0000530E0000}"/>
    <cellStyle name="常规 18 3 2 2 2 2 2 3 3 2 2" xfId="4726" xr:uid="{00000000-0005-0000-0000-0000540E0000}"/>
    <cellStyle name="常规 18 3 2 2 2 2 2 3 3 3" xfId="5603" xr:uid="{00000000-0005-0000-0000-0000550E0000}"/>
    <cellStyle name="常规 18 3 2 2 2 2 2 3 4" xfId="5604" xr:uid="{00000000-0005-0000-0000-0000560E0000}"/>
    <cellStyle name="常规 18 3 2 2 2 2 2 3 4 2" xfId="5606" xr:uid="{00000000-0005-0000-0000-0000570E0000}"/>
    <cellStyle name="常规 18 3 2 2 2 2 2 3 5" xfId="5588" xr:uid="{00000000-0005-0000-0000-0000580E0000}"/>
    <cellStyle name="常规 18 3 2 2 2 2 2 4" xfId="3855" xr:uid="{00000000-0005-0000-0000-0000590E0000}"/>
    <cellStyle name="常规 18 3 2 2 2 2 2 4 2" xfId="5608" xr:uid="{00000000-0005-0000-0000-00005A0E0000}"/>
    <cellStyle name="常规 18 3 2 2 2 2 2 4 2 2" xfId="4648" xr:uid="{00000000-0005-0000-0000-00005B0E0000}"/>
    <cellStyle name="常规 18 3 2 2 2 2 2 4 3" xfId="5611" xr:uid="{00000000-0005-0000-0000-00005C0E0000}"/>
    <cellStyle name="常规 18 3 2 2 2 2 2 5" xfId="5615" xr:uid="{00000000-0005-0000-0000-00005D0E0000}"/>
    <cellStyle name="常规 18 3 2 2 2 2 2 5 2" xfId="5617" xr:uid="{00000000-0005-0000-0000-00005E0E0000}"/>
    <cellStyle name="常规 18 3 2 2 2 2 2 6" xfId="5619" xr:uid="{00000000-0005-0000-0000-00005F0E0000}"/>
    <cellStyle name="常规 18 3 2 2 2 2 3" xfId="5620" xr:uid="{00000000-0005-0000-0000-0000600E0000}"/>
    <cellStyle name="常规 18 3 2 2 2 2 4" xfId="5621" xr:uid="{00000000-0005-0000-0000-0000610E0000}"/>
    <cellStyle name="常规 18 3 2 2 2 2 4 2" xfId="5423" xr:uid="{00000000-0005-0000-0000-0000620E0000}"/>
    <cellStyle name="常规 18 3 2 2 2 2 4 3" xfId="5623" xr:uid="{00000000-0005-0000-0000-0000630E0000}"/>
    <cellStyle name="常规 18 3 2 2 2 2 4 3 2" xfId="151" xr:uid="{00000000-0005-0000-0000-0000640E0000}"/>
    <cellStyle name="常规 18 3 2 2 2 2 4 3 2 2" xfId="1324" xr:uid="{00000000-0005-0000-0000-0000650E0000}"/>
    <cellStyle name="常规 18 3 2 2 2 2 4 3 3" xfId="22" xr:uid="{00000000-0005-0000-0000-0000660E0000}"/>
    <cellStyle name="常规 18 3 2 2 2 2 4 4" xfId="2548" xr:uid="{00000000-0005-0000-0000-0000670E0000}"/>
    <cellStyle name="常规 18 3 2 2 2 2 4 4 2" xfId="4238" xr:uid="{00000000-0005-0000-0000-0000680E0000}"/>
    <cellStyle name="常规 18 3 2 2 2 2 4 5" xfId="2551" xr:uid="{00000000-0005-0000-0000-0000690E0000}"/>
    <cellStyle name="常规 18 3 2 2 2 2 5" xfId="3162" xr:uid="{00000000-0005-0000-0000-00006A0E0000}"/>
    <cellStyle name="常规 18 3 2 2 2 2 5 2" xfId="2672" xr:uid="{00000000-0005-0000-0000-00006B0E0000}"/>
    <cellStyle name="常规 18 3 2 2 2 2 5 2 2" xfId="1169" xr:uid="{00000000-0005-0000-0000-00006C0E0000}"/>
    <cellStyle name="常规 18 3 2 2 2 2 5 3" xfId="2676" xr:uid="{00000000-0005-0000-0000-00006D0E0000}"/>
    <cellStyle name="常规 18 3 2 2 2 2 6" xfId="3164" xr:uid="{00000000-0005-0000-0000-00006E0E0000}"/>
    <cellStyle name="常规 18 3 2 2 2 2 6 2" xfId="3167" xr:uid="{00000000-0005-0000-0000-00006F0E0000}"/>
    <cellStyle name="常规 18 3 2 2 2 2 7" xfId="3172" xr:uid="{00000000-0005-0000-0000-0000700E0000}"/>
    <cellStyle name="常规 18 3 2 2 2 3" xfId="5624" xr:uid="{00000000-0005-0000-0000-0000710E0000}"/>
    <cellStyle name="常规 18 3 2 2 2 3 2" xfId="5626" xr:uid="{00000000-0005-0000-0000-0000720E0000}"/>
    <cellStyle name="常规 18 3 2 2 2 3 3" xfId="3797" xr:uid="{00000000-0005-0000-0000-0000730E0000}"/>
    <cellStyle name="常规 18 3 2 2 2 3 3 2" xfId="5440" xr:uid="{00000000-0005-0000-0000-0000740E0000}"/>
    <cellStyle name="常规 18 3 2 2 2 3 3 3" xfId="5629" xr:uid="{00000000-0005-0000-0000-0000750E0000}"/>
    <cellStyle name="常规 18 3 2 2 2 3 3 3 2" xfId="3351" xr:uid="{00000000-0005-0000-0000-0000760E0000}"/>
    <cellStyle name="常规 18 3 2 2 2 3 3 3 2 2" xfId="3353" xr:uid="{00000000-0005-0000-0000-0000770E0000}"/>
    <cellStyle name="常规 18 3 2 2 2 3 3 3 3" xfId="135" xr:uid="{00000000-0005-0000-0000-0000780E0000}"/>
    <cellStyle name="常规 18 3 2 2 2 3 3 4" xfId="5630" xr:uid="{00000000-0005-0000-0000-0000790E0000}"/>
    <cellStyle name="常规 18 3 2 2 2 3 3 4 2" xfId="5631" xr:uid="{00000000-0005-0000-0000-00007A0E0000}"/>
    <cellStyle name="常规 18 3 2 2 2 3 3 5" xfId="3583" xr:uid="{00000000-0005-0000-0000-00007B0E0000}"/>
    <cellStyle name="常规 18 3 2 2 2 3 4" xfId="3799" xr:uid="{00000000-0005-0000-0000-00007C0E0000}"/>
    <cellStyle name="常规 18 3 2 2 2 3 4 2" xfId="3803" xr:uid="{00000000-0005-0000-0000-00007D0E0000}"/>
    <cellStyle name="常规 18 3 2 2 2 3 4 2 2" xfId="3806" xr:uid="{00000000-0005-0000-0000-00007E0E0000}"/>
    <cellStyle name="常规 18 3 2 2 2 3 4 3" xfId="3810" xr:uid="{00000000-0005-0000-0000-00007F0E0000}"/>
    <cellStyle name="常规 18 3 2 2 2 3 5" xfId="3180" xr:uid="{00000000-0005-0000-0000-0000800E0000}"/>
    <cellStyle name="常规 18 3 2 2 2 3 5 2" xfId="2695" xr:uid="{00000000-0005-0000-0000-0000810E0000}"/>
    <cellStyle name="常规 18 3 2 2 2 3 6" xfId="3183" xr:uid="{00000000-0005-0000-0000-0000820E0000}"/>
    <cellStyle name="常规 18 3 2 2 2 4" xfId="5632" xr:uid="{00000000-0005-0000-0000-0000830E0000}"/>
    <cellStyle name="常规 18 3 2 2 2 5" xfId="5634" xr:uid="{00000000-0005-0000-0000-0000840E0000}"/>
    <cellStyle name="常规 18 3 2 2 2 5 2" xfId="5379" xr:uid="{00000000-0005-0000-0000-0000850E0000}"/>
    <cellStyle name="常规 18 3 2 2 2 5 3" xfId="3828" xr:uid="{00000000-0005-0000-0000-0000860E0000}"/>
    <cellStyle name="常规 18 3 2 2 2 5 3 2" xfId="5635" xr:uid="{00000000-0005-0000-0000-0000870E0000}"/>
    <cellStyle name="常规 18 3 2 2 2 5 3 2 2" xfId="5637" xr:uid="{00000000-0005-0000-0000-0000880E0000}"/>
    <cellStyle name="常规 18 3 2 2 2 5 3 3" xfId="5638" xr:uid="{00000000-0005-0000-0000-0000890E0000}"/>
    <cellStyle name="常规 18 3 2 2 2 5 4" xfId="5640" xr:uid="{00000000-0005-0000-0000-00008A0E0000}"/>
    <cellStyle name="常规 18 3 2 2 2 5 4 2" xfId="3009" xr:uid="{00000000-0005-0000-0000-00008B0E0000}"/>
    <cellStyle name="常规 18 3 2 2 2 5 5" xfId="5522" xr:uid="{00000000-0005-0000-0000-00008C0E0000}"/>
    <cellStyle name="常规 18 3 2 2 2 6" xfId="5641" xr:uid="{00000000-0005-0000-0000-00008D0E0000}"/>
    <cellStyle name="常规 18 3 2 2 2 6 2" xfId="3776" xr:uid="{00000000-0005-0000-0000-00008E0E0000}"/>
    <cellStyle name="常规 18 3 2 2 2 6 2 2" xfId="3778" xr:uid="{00000000-0005-0000-0000-00008F0E0000}"/>
    <cellStyle name="常规 18 3 2 2 2 6 3" xfId="3782" xr:uid="{00000000-0005-0000-0000-0000900E0000}"/>
    <cellStyle name="常规 18 3 2 2 2 7" xfId="5642" xr:uid="{00000000-0005-0000-0000-0000910E0000}"/>
    <cellStyle name="常规 18 3 2 2 2 7 2" xfId="2643" xr:uid="{00000000-0005-0000-0000-0000920E0000}"/>
    <cellStyle name="常规 18 3 2 2 2 8" xfId="1647" xr:uid="{00000000-0005-0000-0000-0000930E0000}"/>
    <cellStyle name="常规 18 3 2 2 3" xfId="4423" xr:uid="{00000000-0005-0000-0000-0000940E0000}"/>
    <cellStyle name="常规 18 3 2 2 3 2" xfId="5644" xr:uid="{00000000-0005-0000-0000-0000950E0000}"/>
    <cellStyle name="常规 18 3 2 2 3 2 2" xfId="5646" xr:uid="{00000000-0005-0000-0000-0000960E0000}"/>
    <cellStyle name="常规 18 3 2 2 3 2 3" xfId="3837" xr:uid="{00000000-0005-0000-0000-0000970E0000}"/>
    <cellStyle name="常规 18 3 2 2 3 2 3 2" xfId="5504" xr:uid="{00000000-0005-0000-0000-0000980E0000}"/>
    <cellStyle name="常规 18 3 2 2 3 2 3 3" xfId="5648" xr:uid="{00000000-0005-0000-0000-0000990E0000}"/>
    <cellStyle name="常规 18 3 2 2 3 2 3 3 2" xfId="3503" xr:uid="{00000000-0005-0000-0000-00009A0E0000}"/>
    <cellStyle name="常规 18 3 2 2 3 2 3 3 2 2" xfId="3506" xr:uid="{00000000-0005-0000-0000-00009B0E0000}"/>
    <cellStyle name="常规 18 3 2 2 3 2 3 3 3" xfId="115" xr:uid="{00000000-0005-0000-0000-00009C0E0000}"/>
    <cellStyle name="常规 18 3 2 2 3 2 3 4" xfId="5145" xr:uid="{00000000-0005-0000-0000-00009D0E0000}"/>
    <cellStyle name="常规 18 3 2 2 3 2 3 4 2" xfId="897" xr:uid="{00000000-0005-0000-0000-00009E0E0000}"/>
    <cellStyle name="常规 18 3 2 2 3 2 3 5" xfId="5649" xr:uid="{00000000-0005-0000-0000-00009F0E0000}"/>
    <cellStyle name="常规 18 3 2 2 3 2 4" xfId="3839" xr:uid="{00000000-0005-0000-0000-0000A00E0000}"/>
    <cellStyle name="常规 18 3 2 2 3 2 4 2" xfId="3841" xr:uid="{00000000-0005-0000-0000-0000A10E0000}"/>
    <cellStyle name="常规 18 3 2 2 3 2 4 2 2" xfId="3843" xr:uid="{00000000-0005-0000-0000-0000A20E0000}"/>
    <cellStyle name="常规 18 3 2 2 3 2 4 3" xfId="3845" xr:uid="{00000000-0005-0000-0000-0000A30E0000}"/>
    <cellStyle name="常规 18 3 2 2 3 2 5" xfId="3230" xr:uid="{00000000-0005-0000-0000-0000A40E0000}"/>
    <cellStyle name="常规 18 3 2 2 3 2 5 2" xfId="3234" xr:uid="{00000000-0005-0000-0000-0000A50E0000}"/>
    <cellStyle name="常规 18 3 2 2 3 2 6" xfId="452" xr:uid="{00000000-0005-0000-0000-0000A60E0000}"/>
    <cellStyle name="常规 18 3 2 2 3 3" xfId="5650" xr:uid="{00000000-0005-0000-0000-0000A70E0000}"/>
    <cellStyle name="常规 18 3 2 2 3 4" xfId="5652" xr:uid="{00000000-0005-0000-0000-0000A80E0000}"/>
    <cellStyle name="常规 18 3 2 2 3 4 2" xfId="5417" xr:uid="{00000000-0005-0000-0000-0000A90E0000}"/>
    <cellStyle name="常规 18 3 2 2 3 4 3" xfId="3856" xr:uid="{00000000-0005-0000-0000-0000AA0E0000}"/>
    <cellStyle name="常规 18 3 2 2 3 4 3 2" xfId="5607" xr:uid="{00000000-0005-0000-0000-0000AB0E0000}"/>
    <cellStyle name="常规 18 3 2 2 3 4 3 2 2" xfId="4647" xr:uid="{00000000-0005-0000-0000-0000AC0E0000}"/>
    <cellStyle name="常规 18 3 2 2 3 4 3 3" xfId="5609" xr:uid="{00000000-0005-0000-0000-0000AD0E0000}"/>
    <cellStyle name="常规 18 3 2 2 3 4 4" xfId="5614" xr:uid="{00000000-0005-0000-0000-0000AE0E0000}"/>
    <cellStyle name="常规 18 3 2 2 3 4 4 2" xfId="5616" xr:uid="{00000000-0005-0000-0000-0000AF0E0000}"/>
    <cellStyle name="常规 18 3 2 2 3 4 5" xfId="5618" xr:uid="{00000000-0005-0000-0000-0000B00E0000}"/>
    <cellStyle name="常规 18 3 2 2 3 5" xfId="5653" xr:uid="{00000000-0005-0000-0000-0000B10E0000}"/>
    <cellStyle name="常规 18 3 2 2 3 5 2" xfId="5654" xr:uid="{00000000-0005-0000-0000-0000B20E0000}"/>
    <cellStyle name="常规 18 3 2 2 3 5 2 2" xfId="5655" xr:uid="{00000000-0005-0000-0000-0000B30E0000}"/>
    <cellStyle name="常规 18 3 2 2 3 5 3" xfId="5656" xr:uid="{00000000-0005-0000-0000-0000B40E0000}"/>
    <cellStyle name="常规 18 3 2 2 3 6" xfId="5554" xr:uid="{00000000-0005-0000-0000-0000B50E0000}"/>
    <cellStyle name="常规 18 3 2 2 3 6 2" xfId="5622" xr:uid="{00000000-0005-0000-0000-0000B60E0000}"/>
    <cellStyle name="常规 18 3 2 2 3 7" xfId="5657" xr:uid="{00000000-0005-0000-0000-0000B70E0000}"/>
    <cellStyle name="常规 18 3 2 2 4" xfId="5659" xr:uid="{00000000-0005-0000-0000-0000B80E0000}"/>
    <cellStyle name="常规 18 3 2 2 4 2" xfId="5660" xr:uid="{00000000-0005-0000-0000-0000B90E0000}"/>
    <cellStyle name="常规 18 3 2 2 4 3" xfId="5661" xr:uid="{00000000-0005-0000-0000-0000BA0E0000}"/>
    <cellStyle name="常规 18 3 2 2 4 3 2" xfId="5662" xr:uid="{00000000-0005-0000-0000-0000BB0E0000}"/>
    <cellStyle name="常规 18 3 2 2 4 3 3" xfId="4243" xr:uid="{00000000-0005-0000-0000-0000BC0E0000}"/>
    <cellStyle name="常规 18 3 2 2 4 3 3 2" xfId="480" xr:uid="{00000000-0005-0000-0000-0000BD0E0000}"/>
    <cellStyle name="常规 18 3 2 2 4 3 3 2 2" xfId="5664" xr:uid="{00000000-0005-0000-0000-0000BE0E0000}"/>
    <cellStyle name="常规 18 3 2 2 4 3 3 3" xfId="4246" xr:uid="{00000000-0005-0000-0000-0000BF0E0000}"/>
    <cellStyle name="常规 18 3 2 2 4 3 4" xfId="4250" xr:uid="{00000000-0005-0000-0000-0000C00E0000}"/>
    <cellStyle name="常规 18 3 2 2 4 3 4 2" xfId="5666" xr:uid="{00000000-0005-0000-0000-0000C10E0000}"/>
    <cellStyle name="常规 18 3 2 2 4 3 5" xfId="91" xr:uid="{00000000-0005-0000-0000-0000C20E0000}"/>
    <cellStyle name="常规 18 3 2 2 4 4" xfId="5667" xr:uid="{00000000-0005-0000-0000-0000C30E0000}"/>
    <cellStyle name="常规 18 3 2 2 4 4 2" xfId="4400" xr:uid="{00000000-0005-0000-0000-0000C40E0000}"/>
    <cellStyle name="常规 18 3 2 2 4 4 2 2" xfId="2182" xr:uid="{00000000-0005-0000-0000-0000C50E0000}"/>
    <cellStyle name="常规 18 3 2 2 4 4 3" xfId="4762" xr:uid="{00000000-0005-0000-0000-0000C60E0000}"/>
    <cellStyle name="常规 18 3 2 2 4 5" xfId="5668" xr:uid="{00000000-0005-0000-0000-0000C70E0000}"/>
    <cellStyle name="常规 18 3 2 2 4 5 2" xfId="5628" xr:uid="{00000000-0005-0000-0000-0000C80E0000}"/>
    <cellStyle name="常规 18 3 2 2 4 6" xfId="5669" xr:uid="{00000000-0005-0000-0000-0000C90E0000}"/>
    <cellStyle name="常规 18 3 2 2 5" xfId="5670" xr:uid="{00000000-0005-0000-0000-0000CA0E0000}"/>
    <cellStyle name="常规 18 3 2 2 6" xfId="5671" xr:uid="{00000000-0005-0000-0000-0000CB0E0000}"/>
    <cellStyle name="常规 18 3 2 2 6 2" xfId="2289" xr:uid="{00000000-0005-0000-0000-0000CC0E0000}"/>
    <cellStyle name="常规 18 3 2 2 6 3" xfId="1326" xr:uid="{00000000-0005-0000-0000-0000CD0E0000}"/>
    <cellStyle name="常规 18 3 2 2 6 3 2" xfId="1329" xr:uid="{00000000-0005-0000-0000-0000CE0E0000}"/>
    <cellStyle name="常规 18 3 2 2 6 3 2 2" xfId="1332" xr:uid="{00000000-0005-0000-0000-0000CF0E0000}"/>
    <cellStyle name="常规 18 3 2 2 6 3 3" xfId="1339" xr:uid="{00000000-0005-0000-0000-0000D00E0000}"/>
    <cellStyle name="常规 18 3 2 2 6 4" xfId="1352" xr:uid="{00000000-0005-0000-0000-0000D10E0000}"/>
    <cellStyle name="常规 18 3 2 2 6 4 2" xfId="5673" xr:uid="{00000000-0005-0000-0000-0000D20E0000}"/>
    <cellStyle name="常规 18 3 2 2 6 5" xfId="1355" xr:uid="{00000000-0005-0000-0000-0000D30E0000}"/>
    <cellStyle name="常规 18 3 2 2 7" xfId="5675" xr:uid="{00000000-0005-0000-0000-0000D40E0000}"/>
    <cellStyle name="常规 18 3 2 2 7 2" xfId="4842" xr:uid="{00000000-0005-0000-0000-0000D50E0000}"/>
    <cellStyle name="常规 18 3 2 2 7 2 2" xfId="5676" xr:uid="{00000000-0005-0000-0000-0000D60E0000}"/>
    <cellStyle name="常规 18 3 2 2 7 3" xfId="1371" xr:uid="{00000000-0005-0000-0000-0000D70E0000}"/>
    <cellStyle name="常规 18 3 2 2 8" xfId="4693" xr:uid="{00000000-0005-0000-0000-0000D80E0000}"/>
    <cellStyle name="常规 18 3 2 2 8 2" xfId="4696" xr:uid="{00000000-0005-0000-0000-0000D90E0000}"/>
    <cellStyle name="常规 18 3 2 2 9" xfId="5677" xr:uid="{00000000-0005-0000-0000-0000DA0E0000}"/>
    <cellStyle name="常规 18 3 2 3" xfId="5679" xr:uid="{00000000-0005-0000-0000-0000DB0E0000}"/>
    <cellStyle name="常规 18 3 2 3 2" xfId="5680" xr:uid="{00000000-0005-0000-0000-0000DC0E0000}"/>
    <cellStyle name="常规 18 3 2 3 2 2" xfId="1036" xr:uid="{00000000-0005-0000-0000-0000DD0E0000}"/>
    <cellStyle name="常规 18 3 2 3 2 2 2" xfId="1427" xr:uid="{00000000-0005-0000-0000-0000DE0E0000}"/>
    <cellStyle name="常规 18 3 2 3 2 2 2 2" xfId="3875" xr:uid="{00000000-0005-0000-0000-0000DF0E0000}"/>
    <cellStyle name="常规 18 3 2 3 2 2 2 3" xfId="3885" xr:uid="{00000000-0005-0000-0000-0000E00E0000}"/>
    <cellStyle name="常规 18 3 2 3 2 2 2 3 2" xfId="5681" xr:uid="{00000000-0005-0000-0000-0000E10E0000}"/>
    <cellStyle name="常规 18 3 2 3 2 2 2 3 3" xfId="3605" xr:uid="{00000000-0005-0000-0000-0000E20E0000}"/>
    <cellStyle name="常规 18 3 2 3 2 2 2 3 3 2" xfId="4951" xr:uid="{00000000-0005-0000-0000-0000E30E0000}"/>
    <cellStyle name="常规 18 3 2 3 2 2 2 3 3 2 2" xfId="4955" xr:uid="{00000000-0005-0000-0000-0000E40E0000}"/>
    <cellStyle name="常规 18 3 2 3 2 2 2 3 3 3" xfId="4971" xr:uid="{00000000-0005-0000-0000-0000E50E0000}"/>
    <cellStyle name="常规 18 3 2 3 2 2 2 3 4" xfId="5682" xr:uid="{00000000-0005-0000-0000-0000E60E0000}"/>
    <cellStyle name="常规 18 3 2 3 2 2 2 3 4 2" xfId="305" xr:uid="{00000000-0005-0000-0000-0000E70E0000}"/>
    <cellStyle name="常规 18 3 2 3 2 2 2 3 5" xfId="4073" xr:uid="{00000000-0005-0000-0000-0000E80E0000}"/>
    <cellStyle name="常规 18 3 2 3 2 2 2 4" xfId="4259" xr:uid="{00000000-0005-0000-0000-0000E90E0000}"/>
    <cellStyle name="常规 18 3 2 3 2 2 2 4 2" xfId="5683" xr:uid="{00000000-0005-0000-0000-0000EA0E0000}"/>
    <cellStyle name="常规 18 3 2 3 2 2 2 4 2 2" xfId="5684" xr:uid="{00000000-0005-0000-0000-0000EB0E0000}"/>
    <cellStyle name="常规 18 3 2 3 2 2 2 4 3" xfId="214" xr:uid="{00000000-0005-0000-0000-0000EC0E0000}"/>
    <cellStyle name="常规 18 3 2 3 2 2 2 5" xfId="5685" xr:uid="{00000000-0005-0000-0000-0000ED0E0000}"/>
    <cellStyle name="常规 18 3 2 3 2 2 2 5 2" xfId="5686" xr:uid="{00000000-0005-0000-0000-0000EE0E0000}"/>
    <cellStyle name="常规 18 3 2 3 2 2 2 6" xfId="3135" xr:uid="{00000000-0005-0000-0000-0000EF0E0000}"/>
    <cellStyle name="常规 18 3 2 3 2 2 3" xfId="4261" xr:uid="{00000000-0005-0000-0000-0000F00E0000}"/>
    <cellStyle name="常规 18 3 2 3 2 2 4" xfId="4271" xr:uid="{00000000-0005-0000-0000-0000F10E0000}"/>
    <cellStyle name="常规 18 3 2 3 2 2 4 2" xfId="59" xr:uid="{00000000-0005-0000-0000-0000F20E0000}"/>
    <cellStyle name="常规 18 3 2 3 2 2 4 3" xfId="4275" xr:uid="{00000000-0005-0000-0000-0000F30E0000}"/>
    <cellStyle name="常规 18 3 2 3 2 2 4 3 2" xfId="5687" xr:uid="{00000000-0005-0000-0000-0000F40E0000}"/>
    <cellStyle name="常规 18 3 2 3 2 2 4 3 2 2" xfId="987" xr:uid="{00000000-0005-0000-0000-0000F50E0000}"/>
    <cellStyle name="常规 18 3 2 3 2 2 4 3 3" xfId="5689" xr:uid="{00000000-0005-0000-0000-0000F60E0000}"/>
    <cellStyle name="常规 18 3 2 3 2 2 4 4" xfId="2687" xr:uid="{00000000-0005-0000-0000-0000F70E0000}"/>
    <cellStyle name="常规 18 3 2 3 2 2 4 4 2" xfId="5691" xr:uid="{00000000-0005-0000-0000-0000F80E0000}"/>
    <cellStyle name="常规 18 3 2 3 2 2 4 5" xfId="2690" xr:uid="{00000000-0005-0000-0000-0000F90E0000}"/>
    <cellStyle name="常规 18 3 2 3 2 2 5" xfId="3363" xr:uid="{00000000-0005-0000-0000-0000FA0E0000}"/>
    <cellStyle name="常规 18 3 2 3 2 2 5 2" xfId="4278" xr:uid="{00000000-0005-0000-0000-0000FB0E0000}"/>
    <cellStyle name="常规 18 3 2 3 2 2 5 2 2" xfId="1396" xr:uid="{00000000-0005-0000-0000-0000FC0E0000}"/>
    <cellStyle name="常规 18 3 2 3 2 2 5 3" xfId="4280" xr:uid="{00000000-0005-0000-0000-0000FD0E0000}"/>
    <cellStyle name="常规 18 3 2 3 2 2 6" xfId="3367" xr:uid="{00000000-0005-0000-0000-0000FE0E0000}"/>
    <cellStyle name="常规 18 3 2 3 2 2 6 2" xfId="3371" xr:uid="{00000000-0005-0000-0000-0000FF0E0000}"/>
    <cellStyle name="常规 18 3 2 3 2 2 7" xfId="581" xr:uid="{00000000-0005-0000-0000-0000000F0000}"/>
    <cellStyle name="常规 18 3 2 3 2 3" xfId="1040" xr:uid="{00000000-0005-0000-0000-0000010F0000}"/>
    <cellStyle name="常规 18 3 2 3 2 3 2" xfId="4317" xr:uid="{00000000-0005-0000-0000-0000020F0000}"/>
    <cellStyle name="常规 18 3 2 3 2 3 3" xfId="3971" xr:uid="{00000000-0005-0000-0000-0000030F0000}"/>
    <cellStyle name="常规 18 3 2 3 2 3 3 2" xfId="4325" xr:uid="{00000000-0005-0000-0000-0000040F0000}"/>
    <cellStyle name="常规 18 3 2 3 2 3 3 3" xfId="4330" xr:uid="{00000000-0005-0000-0000-0000050F0000}"/>
    <cellStyle name="常规 18 3 2 3 2 3 3 3 2" xfId="5692" xr:uid="{00000000-0005-0000-0000-0000060F0000}"/>
    <cellStyle name="常规 18 3 2 3 2 3 3 3 2 2" xfId="1654" xr:uid="{00000000-0005-0000-0000-0000070F0000}"/>
    <cellStyle name="常规 18 3 2 3 2 3 3 3 3" xfId="5693" xr:uid="{00000000-0005-0000-0000-0000080F0000}"/>
    <cellStyle name="常规 18 3 2 3 2 3 3 4" xfId="4334" xr:uid="{00000000-0005-0000-0000-0000090F0000}"/>
    <cellStyle name="常规 18 3 2 3 2 3 3 4 2" xfId="5694" xr:uid="{00000000-0005-0000-0000-00000A0F0000}"/>
    <cellStyle name="常规 18 3 2 3 2 3 3 5" xfId="3675" xr:uid="{00000000-0005-0000-0000-00000B0F0000}"/>
    <cellStyle name="常规 18 3 2 3 2 3 4" xfId="3974" xr:uid="{00000000-0005-0000-0000-00000C0F0000}"/>
    <cellStyle name="常规 18 3 2 3 2 3 4 2" xfId="3978" xr:uid="{00000000-0005-0000-0000-00000D0F0000}"/>
    <cellStyle name="常规 18 3 2 3 2 3 4 2 2" xfId="1519" xr:uid="{00000000-0005-0000-0000-00000E0F0000}"/>
    <cellStyle name="常规 18 3 2 3 2 3 4 3" xfId="3982" xr:uid="{00000000-0005-0000-0000-00000F0F0000}"/>
    <cellStyle name="常规 18 3 2 3 2 3 5" xfId="3393" xr:uid="{00000000-0005-0000-0000-0000100F0000}"/>
    <cellStyle name="常规 18 3 2 3 2 3 5 2" xfId="3398" xr:uid="{00000000-0005-0000-0000-0000110F0000}"/>
    <cellStyle name="常规 18 3 2 3 2 3 6" xfId="3404" xr:uid="{00000000-0005-0000-0000-0000120F0000}"/>
    <cellStyle name="常规 18 3 2 3 2 4" xfId="811" xr:uid="{00000000-0005-0000-0000-0000130F0000}"/>
    <cellStyle name="常规 18 3 2 3 2 5" xfId="1043" xr:uid="{00000000-0005-0000-0000-0000140F0000}"/>
    <cellStyle name="常规 18 3 2 3 2 5 2" xfId="1048" xr:uid="{00000000-0005-0000-0000-0000150F0000}"/>
    <cellStyle name="常规 18 3 2 3 2 5 3" xfId="3992" xr:uid="{00000000-0005-0000-0000-0000160F0000}"/>
    <cellStyle name="常规 18 3 2 3 2 5 3 2" xfId="4475" xr:uid="{00000000-0005-0000-0000-0000170F0000}"/>
    <cellStyle name="常规 18 3 2 3 2 5 3 2 2" xfId="1707" xr:uid="{00000000-0005-0000-0000-0000180F0000}"/>
    <cellStyle name="常规 18 3 2 3 2 5 3 3" xfId="4482" xr:uid="{00000000-0005-0000-0000-0000190F0000}"/>
    <cellStyle name="常规 18 3 2 3 2 5 4" xfId="4491" xr:uid="{00000000-0005-0000-0000-00001A0F0000}"/>
    <cellStyle name="常规 18 3 2 3 2 5 4 2" xfId="4495" xr:uid="{00000000-0005-0000-0000-00001B0F0000}"/>
    <cellStyle name="常规 18 3 2 3 2 5 5" xfId="4511" xr:uid="{00000000-0005-0000-0000-00001C0F0000}"/>
    <cellStyle name="常规 18 3 2 3 2 6" xfId="5695" xr:uid="{00000000-0005-0000-0000-00001D0F0000}"/>
    <cellStyle name="常规 18 3 2 3 2 6 2" xfId="4536" xr:uid="{00000000-0005-0000-0000-00001E0F0000}"/>
    <cellStyle name="常规 18 3 2 3 2 6 2 2" xfId="156" xr:uid="{00000000-0005-0000-0000-00001F0F0000}"/>
    <cellStyle name="常规 18 3 2 3 2 6 3" xfId="4540" xr:uid="{00000000-0005-0000-0000-0000200F0000}"/>
    <cellStyle name="常规 18 3 2 3 2 7" xfId="5696" xr:uid="{00000000-0005-0000-0000-0000210F0000}"/>
    <cellStyle name="常规 18 3 2 3 2 7 2" xfId="4554" xr:uid="{00000000-0005-0000-0000-0000220F0000}"/>
    <cellStyle name="常规 18 3 2 3 2 8" xfId="5697" xr:uid="{00000000-0005-0000-0000-0000230F0000}"/>
    <cellStyle name="常规 18 3 2 3 3" xfId="5698" xr:uid="{00000000-0005-0000-0000-0000240F0000}"/>
    <cellStyle name="常规 18 3 2 3 3 2" xfId="1572" xr:uid="{00000000-0005-0000-0000-0000250F0000}"/>
    <cellStyle name="常规 18 3 2 3 3 2 2" xfId="1574" xr:uid="{00000000-0005-0000-0000-0000260F0000}"/>
    <cellStyle name="常规 18 3 2 3 3 2 3" xfId="4004" xr:uid="{00000000-0005-0000-0000-0000270F0000}"/>
    <cellStyle name="常规 18 3 2 3 3 2 3 2" xfId="5156" xr:uid="{00000000-0005-0000-0000-0000280F0000}"/>
    <cellStyle name="常规 18 3 2 3 3 2 3 3" xfId="5699" xr:uid="{00000000-0005-0000-0000-0000290F0000}"/>
    <cellStyle name="常规 18 3 2 3 3 2 3 3 2" xfId="4473" xr:uid="{00000000-0005-0000-0000-00002A0F0000}"/>
    <cellStyle name="常规 18 3 2 3 3 2 3 3 2 2" xfId="5700" xr:uid="{00000000-0005-0000-0000-00002B0F0000}"/>
    <cellStyle name="常规 18 3 2 3 3 2 3 3 3" xfId="5701" xr:uid="{00000000-0005-0000-0000-00002C0F0000}"/>
    <cellStyle name="常规 18 3 2 3 3 2 3 4" xfId="5702" xr:uid="{00000000-0005-0000-0000-00002D0F0000}"/>
    <cellStyle name="常规 18 3 2 3 3 2 3 4 2" xfId="4487" xr:uid="{00000000-0005-0000-0000-00002E0F0000}"/>
    <cellStyle name="常规 18 3 2 3 3 2 3 5" xfId="5703" xr:uid="{00000000-0005-0000-0000-00002F0F0000}"/>
    <cellStyle name="常规 18 3 2 3 3 2 4" xfId="1474" xr:uid="{00000000-0005-0000-0000-0000300F0000}"/>
    <cellStyle name="常规 18 3 2 3 3 2 4 2" xfId="4006" xr:uid="{00000000-0005-0000-0000-0000310F0000}"/>
    <cellStyle name="常规 18 3 2 3 3 2 4 2 2" xfId="4012" xr:uid="{00000000-0005-0000-0000-0000320F0000}"/>
    <cellStyle name="常规 18 3 2 3 3 2 4 3" xfId="4015" xr:uid="{00000000-0005-0000-0000-0000330F0000}"/>
    <cellStyle name="常规 18 3 2 3 3 2 5" xfId="3439" xr:uid="{00000000-0005-0000-0000-0000340F0000}"/>
    <cellStyle name="常规 18 3 2 3 3 2 5 2" xfId="3442" xr:uid="{00000000-0005-0000-0000-0000350F0000}"/>
    <cellStyle name="常规 18 3 2 3 3 2 6" xfId="209" xr:uid="{00000000-0005-0000-0000-0000360F0000}"/>
    <cellStyle name="常规 18 3 2 3 3 3" xfId="1576" xr:uid="{00000000-0005-0000-0000-0000370F0000}"/>
    <cellStyle name="常规 18 3 2 3 3 4" xfId="5704" xr:uid="{00000000-0005-0000-0000-0000380F0000}"/>
    <cellStyle name="常规 18 3 2 3 3 4 2" xfId="5705" xr:uid="{00000000-0005-0000-0000-0000390F0000}"/>
    <cellStyle name="常规 18 3 2 3 3 4 3" xfId="4023" xr:uid="{00000000-0005-0000-0000-00003A0F0000}"/>
    <cellStyle name="常规 18 3 2 3 3 4 3 2" xfId="5706" xr:uid="{00000000-0005-0000-0000-00003B0F0000}"/>
    <cellStyle name="常规 18 3 2 3 3 4 3 2 2" xfId="5707" xr:uid="{00000000-0005-0000-0000-00003C0F0000}"/>
    <cellStyle name="常规 18 3 2 3 3 4 3 3" xfId="5709" xr:uid="{00000000-0005-0000-0000-00003D0F0000}"/>
    <cellStyle name="常规 18 3 2 3 3 4 4" xfId="5710" xr:uid="{00000000-0005-0000-0000-00003E0F0000}"/>
    <cellStyle name="常规 18 3 2 3 3 4 4 2" xfId="5711" xr:uid="{00000000-0005-0000-0000-00003F0F0000}"/>
    <cellStyle name="常规 18 3 2 3 3 4 5" xfId="5712" xr:uid="{00000000-0005-0000-0000-0000400F0000}"/>
    <cellStyle name="常规 18 3 2 3 3 5" xfId="5713" xr:uid="{00000000-0005-0000-0000-0000410F0000}"/>
    <cellStyle name="常规 18 3 2 3 3 5 2" xfId="5647" xr:uid="{00000000-0005-0000-0000-0000420F0000}"/>
    <cellStyle name="常规 18 3 2 3 3 5 2 2" xfId="3504" xr:uid="{00000000-0005-0000-0000-0000430F0000}"/>
    <cellStyle name="常规 18 3 2 3 3 5 3" xfId="5144" xr:uid="{00000000-0005-0000-0000-0000440F0000}"/>
    <cellStyle name="常规 18 3 2 3 3 6" xfId="5715" xr:uid="{00000000-0005-0000-0000-0000450F0000}"/>
    <cellStyle name="常规 18 3 2 3 3 6 2" xfId="3846" xr:uid="{00000000-0005-0000-0000-0000460F0000}"/>
    <cellStyle name="常规 18 3 2 3 3 7" xfId="5716" xr:uid="{00000000-0005-0000-0000-0000470F0000}"/>
    <cellStyle name="常规 18 3 2 3 4" xfId="5717" xr:uid="{00000000-0005-0000-0000-0000480F0000}"/>
    <cellStyle name="常规 18 3 2 3 4 2" xfId="1678" xr:uid="{00000000-0005-0000-0000-0000490F0000}"/>
    <cellStyle name="常规 18 3 2 3 4 3" xfId="1682" xr:uid="{00000000-0005-0000-0000-00004A0F0000}"/>
    <cellStyle name="常规 18 3 2 3 4 3 2" xfId="5718" xr:uid="{00000000-0005-0000-0000-00004B0F0000}"/>
    <cellStyle name="常规 18 3 2 3 4 3 3" xfId="4296" xr:uid="{00000000-0005-0000-0000-00004C0F0000}"/>
    <cellStyle name="常规 18 3 2 3 4 3 3 2" xfId="4300" xr:uid="{00000000-0005-0000-0000-00004D0F0000}"/>
    <cellStyle name="常规 18 3 2 3 4 3 3 2 2" xfId="5720" xr:uid="{00000000-0005-0000-0000-00004E0F0000}"/>
    <cellStyle name="常规 18 3 2 3 4 3 3 3" xfId="4303" xr:uid="{00000000-0005-0000-0000-00004F0F0000}"/>
    <cellStyle name="常规 18 3 2 3 4 3 4" xfId="4306" xr:uid="{00000000-0005-0000-0000-0000500F0000}"/>
    <cellStyle name="常规 18 3 2 3 4 3 4 2" xfId="5722" xr:uid="{00000000-0005-0000-0000-0000510F0000}"/>
    <cellStyle name="常规 18 3 2 3 4 3 5" xfId="4309" xr:uid="{00000000-0005-0000-0000-0000520F0000}"/>
    <cellStyle name="常规 18 3 2 3 4 4" xfId="5724" xr:uid="{00000000-0005-0000-0000-0000530F0000}"/>
    <cellStyle name="常规 18 3 2 3 4 4 2" xfId="4418" xr:uid="{00000000-0005-0000-0000-0000540F0000}"/>
    <cellStyle name="常规 18 3 2 3 4 4 2 2" xfId="5726" xr:uid="{00000000-0005-0000-0000-0000550F0000}"/>
    <cellStyle name="常规 18 3 2 3 4 4 3" xfId="5727" xr:uid="{00000000-0005-0000-0000-0000560F0000}"/>
    <cellStyle name="常规 18 3 2 3 4 5" xfId="5728" xr:uid="{00000000-0005-0000-0000-0000570F0000}"/>
    <cellStyle name="常规 18 3 2 3 4 5 2" xfId="5731" xr:uid="{00000000-0005-0000-0000-0000580F0000}"/>
    <cellStyle name="常规 18 3 2 3 4 6" xfId="5733" xr:uid="{00000000-0005-0000-0000-0000590F0000}"/>
    <cellStyle name="常规 18 3 2 3 5" xfId="736" xr:uid="{00000000-0005-0000-0000-00005A0F0000}"/>
    <cellStyle name="常规 18 3 2 3 6" xfId="43" xr:uid="{00000000-0005-0000-0000-00005B0F0000}"/>
    <cellStyle name="常规 18 3 2 3 6 2" xfId="1979" xr:uid="{00000000-0005-0000-0000-00005C0F0000}"/>
    <cellStyle name="常规 18 3 2 3 6 3" xfId="1444" xr:uid="{00000000-0005-0000-0000-00005D0F0000}"/>
    <cellStyle name="常规 18 3 2 3 6 3 2" xfId="1448" xr:uid="{00000000-0005-0000-0000-00005E0F0000}"/>
    <cellStyle name="常规 18 3 2 3 6 3 2 2" xfId="1454" xr:uid="{00000000-0005-0000-0000-00005F0F0000}"/>
    <cellStyle name="常规 18 3 2 3 6 3 3" xfId="1459" xr:uid="{00000000-0005-0000-0000-0000600F0000}"/>
    <cellStyle name="常规 18 3 2 3 6 4" xfId="1477" xr:uid="{00000000-0005-0000-0000-0000610F0000}"/>
    <cellStyle name="常规 18 3 2 3 6 4 2" xfId="5735" xr:uid="{00000000-0005-0000-0000-0000620F0000}"/>
    <cellStyle name="常规 18 3 2 3 6 5" xfId="1482" xr:uid="{00000000-0005-0000-0000-0000630F0000}"/>
    <cellStyle name="常规 18 3 2 3 7" xfId="4673" xr:uid="{00000000-0005-0000-0000-0000640F0000}"/>
    <cellStyle name="常规 18 3 2 3 7 2" xfId="5736" xr:uid="{00000000-0005-0000-0000-0000650F0000}"/>
    <cellStyle name="常规 18 3 2 3 7 2 2" xfId="2921" xr:uid="{00000000-0005-0000-0000-0000660F0000}"/>
    <cellStyle name="常规 18 3 2 3 7 3" xfId="1509" xr:uid="{00000000-0005-0000-0000-0000670F0000}"/>
    <cellStyle name="常规 18 3 2 3 8" xfId="4676" xr:uid="{00000000-0005-0000-0000-0000680F0000}"/>
    <cellStyle name="常规 18 3 2 3 8 2" xfId="5739" xr:uid="{00000000-0005-0000-0000-0000690F0000}"/>
    <cellStyle name="常规 18 3 2 3 9" xfId="5742" xr:uid="{00000000-0005-0000-0000-00006A0F0000}"/>
    <cellStyle name="常规 18 3 2 4" xfId="5743" xr:uid="{00000000-0005-0000-0000-00006B0F0000}"/>
    <cellStyle name="常规 18 3 2 4 2" xfId="5744" xr:uid="{00000000-0005-0000-0000-00006C0F0000}"/>
    <cellStyle name="常规 18 3 2 4 2 2" xfId="1020" xr:uid="{00000000-0005-0000-0000-00006D0F0000}"/>
    <cellStyle name="常规 18 3 2 4 2 2 2" xfId="5745" xr:uid="{00000000-0005-0000-0000-00006E0F0000}"/>
    <cellStyle name="常规 18 3 2 4 2 2 3" xfId="4097" xr:uid="{00000000-0005-0000-0000-00006F0F0000}"/>
    <cellStyle name="常规 18 3 2 4 2 2 3 2" xfId="1418" xr:uid="{00000000-0005-0000-0000-0000700F0000}"/>
    <cellStyle name="常规 18 3 2 4 2 2 3 3" xfId="1018" xr:uid="{00000000-0005-0000-0000-0000710F0000}"/>
    <cellStyle name="常规 18 3 2 4 2 2 3 3 2" xfId="1024" xr:uid="{00000000-0005-0000-0000-0000720F0000}"/>
    <cellStyle name="常规 18 3 2 4 2 2 3 3 2 2" xfId="3652" xr:uid="{00000000-0005-0000-0000-0000730F0000}"/>
    <cellStyle name="常规 18 3 2 4 2 2 3 3 3" xfId="1033" xr:uid="{00000000-0005-0000-0000-0000740F0000}"/>
    <cellStyle name="常规 18 3 2 4 2 2 3 4" xfId="1037" xr:uid="{00000000-0005-0000-0000-0000750F0000}"/>
    <cellStyle name="常规 18 3 2 4 2 2 3 4 2" xfId="1428" xr:uid="{00000000-0005-0000-0000-0000760F0000}"/>
    <cellStyle name="常规 18 3 2 4 2 2 3 5" xfId="1041" xr:uid="{00000000-0005-0000-0000-0000770F0000}"/>
    <cellStyle name="常规 18 3 2 4 2 2 4" xfId="4100" xr:uid="{00000000-0005-0000-0000-0000780F0000}"/>
    <cellStyle name="常规 18 3 2 4 2 2 4 2" xfId="1550" xr:uid="{00000000-0005-0000-0000-0000790F0000}"/>
    <cellStyle name="常规 18 3 2 4 2 2 4 2 2" xfId="1555" xr:uid="{00000000-0005-0000-0000-00007A0F0000}"/>
    <cellStyle name="常规 18 3 2 4 2 2 4 3" xfId="1567" xr:uid="{00000000-0005-0000-0000-00007B0F0000}"/>
    <cellStyle name="常规 18 3 2 4 2 2 5" xfId="3549" xr:uid="{00000000-0005-0000-0000-00007C0F0000}"/>
    <cellStyle name="常规 18 3 2 4 2 2 5 2" xfId="1662" xr:uid="{00000000-0005-0000-0000-00007D0F0000}"/>
    <cellStyle name="常规 18 3 2 4 2 2 6" xfId="2161" xr:uid="{00000000-0005-0000-0000-00007E0F0000}"/>
    <cellStyle name="常规 18 3 2 4 2 3" xfId="1026" xr:uid="{00000000-0005-0000-0000-00007F0F0000}"/>
    <cellStyle name="常规 18 3 2 4 2 4" xfId="5747" xr:uid="{00000000-0005-0000-0000-0000800F0000}"/>
    <cellStyle name="常规 18 3 2 4 2 4 2" xfId="5748" xr:uid="{00000000-0005-0000-0000-0000810F0000}"/>
    <cellStyle name="常规 18 3 2 4 2 4 3" xfId="4116" xr:uid="{00000000-0005-0000-0000-0000820F0000}"/>
    <cellStyle name="常规 18 3 2 4 2 4 3 2" xfId="5467" xr:uid="{00000000-0005-0000-0000-0000830F0000}"/>
    <cellStyle name="常规 18 3 2 4 2 4 3 2 2" xfId="1467" xr:uid="{00000000-0005-0000-0000-0000840F0000}"/>
    <cellStyle name="常规 18 3 2 4 2 4 3 3" xfId="255" xr:uid="{00000000-0005-0000-0000-0000850F0000}"/>
    <cellStyle name="常规 18 3 2 4 2 4 4" xfId="5469" xr:uid="{00000000-0005-0000-0000-0000860F0000}"/>
    <cellStyle name="常规 18 3 2 4 2 4 4 2" xfId="5749" xr:uid="{00000000-0005-0000-0000-0000870F0000}"/>
    <cellStyle name="常规 18 3 2 4 2 4 5" xfId="5750" xr:uid="{00000000-0005-0000-0000-0000880F0000}"/>
    <cellStyle name="常规 18 3 2 4 2 5" xfId="5751" xr:uid="{00000000-0005-0000-0000-0000890F0000}"/>
    <cellStyle name="常规 18 3 2 4 2 5 2" xfId="414" xr:uid="{00000000-0005-0000-0000-00008A0F0000}"/>
    <cellStyle name="常规 18 3 2 4 2 5 2 2" xfId="5752" xr:uid="{00000000-0005-0000-0000-00008B0F0000}"/>
    <cellStyle name="常规 18 3 2 4 2 5 3" xfId="416" xr:uid="{00000000-0005-0000-0000-00008C0F0000}"/>
    <cellStyle name="常规 18 3 2 4 2 6" xfId="5753" xr:uid="{00000000-0005-0000-0000-00008D0F0000}"/>
    <cellStyle name="常规 18 3 2 4 2 6 2" xfId="5754" xr:uid="{00000000-0005-0000-0000-00008E0F0000}"/>
    <cellStyle name="常规 18 3 2 4 2 7" xfId="5755" xr:uid="{00000000-0005-0000-0000-00008F0F0000}"/>
    <cellStyle name="常规 18 3 2 4 3" xfId="5756" xr:uid="{00000000-0005-0000-0000-0000900F0000}"/>
    <cellStyle name="常规 18 3 2 4 3 2" xfId="5757" xr:uid="{00000000-0005-0000-0000-0000910F0000}"/>
    <cellStyle name="常规 18 3 2 4 3 3" xfId="5758" xr:uid="{00000000-0005-0000-0000-0000920F0000}"/>
    <cellStyle name="常规 18 3 2 4 3 3 2" xfId="5759" xr:uid="{00000000-0005-0000-0000-0000930F0000}"/>
    <cellStyle name="常规 18 3 2 4 3 3 3" xfId="5477" xr:uid="{00000000-0005-0000-0000-0000940F0000}"/>
    <cellStyle name="常规 18 3 2 4 3 3 3 2" xfId="5496" xr:uid="{00000000-0005-0000-0000-0000950F0000}"/>
    <cellStyle name="常规 18 3 2 4 3 3 3 2 2" xfId="5498" xr:uid="{00000000-0005-0000-0000-0000960F0000}"/>
    <cellStyle name="常规 18 3 2 4 3 3 3 3" xfId="1146" xr:uid="{00000000-0005-0000-0000-0000970F0000}"/>
    <cellStyle name="常规 18 3 2 4 3 3 4" xfId="5760" xr:uid="{00000000-0005-0000-0000-0000980F0000}"/>
    <cellStyle name="常规 18 3 2 4 3 3 4 2" xfId="5761" xr:uid="{00000000-0005-0000-0000-0000990F0000}"/>
    <cellStyle name="常规 18 3 2 4 3 3 5" xfId="5762" xr:uid="{00000000-0005-0000-0000-00009A0F0000}"/>
    <cellStyle name="常规 18 3 2 4 3 4" xfId="5763" xr:uid="{00000000-0005-0000-0000-00009B0F0000}"/>
    <cellStyle name="常规 18 3 2 4 3 4 2" xfId="5764" xr:uid="{00000000-0005-0000-0000-00009C0F0000}"/>
    <cellStyle name="常规 18 3 2 4 3 4 2 2" xfId="5525" xr:uid="{00000000-0005-0000-0000-00009D0F0000}"/>
    <cellStyle name="常规 18 3 2 4 3 4 3" xfId="5765" xr:uid="{00000000-0005-0000-0000-00009E0F0000}"/>
    <cellStyle name="常规 18 3 2 4 3 5" xfId="5766" xr:uid="{00000000-0005-0000-0000-00009F0F0000}"/>
    <cellStyle name="常规 18 3 2 4 3 5 2" xfId="5768" xr:uid="{00000000-0005-0000-0000-0000A00F0000}"/>
    <cellStyle name="常规 18 3 2 4 3 6" xfId="4729" xr:uid="{00000000-0005-0000-0000-0000A10F0000}"/>
    <cellStyle name="常规 18 3 2 4 4" xfId="5770" xr:uid="{00000000-0005-0000-0000-0000A20F0000}"/>
    <cellStyle name="常规 18 3 2 4 5" xfId="5771" xr:uid="{00000000-0005-0000-0000-0000A30F0000}"/>
    <cellStyle name="常规 18 3 2 4 5 2" xfId="2177" xr:uid="{00000000-0005-0000-0000-0000A40F0000}"/>
    <cellStyle name="常规 18 3 2 4 5 3" xfId="5774" xr:uid="{00000000-0005-0000-0000-0000A50F0000}"/>
    <cellStyle name="常规 18 3 2 4 5 3 2" xfId="2072" xr:uid="{00000000-0005-0000-0000-0000A60F0000}"/>
    <cellStyle name="常规 18 3 2 4 5 3 2 2" xfId="2074" xr:uid="{00000000-0005-0000-0000-0000A70F0000}"/>
    <cellStyle name="常规 18 3 2 4 5 3 3" xfId="2080" xr:uid="{00000000-0005-0000-0000-0000A80F0000}"/>
    <cellStyle name="常规 18 3 2 4 5 4" xfId="2858" xr:uid="{00000000-0005-0000-0000-0000A90F0000}"/>
    <cellStyle name="常规 18 3 2 4 5 4 2" xfId="2205" xr:uid="{00000000-0005-0000-0000-0000AA0F0000}"/>
    <cellStyle name="常规 18 3 2 4 5 5" xfId="5775" xr:uid="{00000000-0005-0000-0000-0000AB0F0000}"/>
    <cellStyle name="常规 18 3 2 4 6" xfId="5777" xr:uid="{00000000-0005-0000-0000-0000AC0F0000}"/>
    <cellStyle name="常规 18 3 2 4 6 2" xfId="2516" xr:uid="{00000000-0005-0000-0000-0000AD0F0000}"/>
    <cellStyle name="常规 18 3 2 4 6 2 2" xfId="5778" xr:uid="{00000000-0005-0000-0000-0000AE0F0000}"/>
    <cellStyle name="常规 18 3 2 4 6 3" xfId="1585" xr:uid="{00000000-0005-0000-0000-0000AF0F0000}"/>
    <cellStyle name="常规 18 3 2 4 7" xfId="5779" xr:uid="{00000000-0005-0000-0000-0000B00F0000}"/>
    <cellStyle name="常规 18 3 2 4 7 2" xfId="5780" xr:uid="{00000000-0005-0000-0000-0000B10F0000}"/>
    <cellStyle name="常规 18 3 2 4 8" xfId="5781" xr:uid="{00000000-0005-0000-0000-0000B20F0000}"/>
    <cellStyle name="常规 18 3 2 5" xfId="5782" xr:uid="{00000000-0005-0000-0000-0000B30F0000}"/>
    <cellStyle name="常规 18 3 2 5 2" xfId="5783" xr:uid="{00000000-0005-0000-0000-0000B40F0000}"/>
    <cellStyle name="常规 18 3 2 5 2 2" xfId="705" xr:uid="{00000000-0005-0000-0000-0000B50F0000}"/>
    <cellStyle name="常规 18 3 2 5 2 3" xfId="720" xr:uid="{00000000-0005-0000-0000-0000B60F0000}"/>
    <cellStyle name="常规 18 3 2 5 2 3 2" xfId="5784" xr:uid="{00000000-0005-0000-0000-0000B70F0000}"/>
    <cellStyle name="常规 18 3 2 5 2 3 3" xfId="5786" xr:uid="{00000000-0005-0000-0000-0000B80F0000}"/>
    <cellStyle name="常规 18 3 2 5 2 3 3 2" xfId="5787" xr:uid="{00000000-0005-0000-0000-0000B90F0000}"/>
    <cellStyle name="常规 18 3 2 5 2 3 3 2 2" xfId="1423" xr:uid="{00000000-0005-0000-0000-0000BA0F0000}"/>
    <cellStyle name="常规 18 3 2 5 2 3 3 3" xfId="5788" xr:uid="{00000000-0005-0000-0000-0000BB0F0000}"/>
    <cellStyle name="常规 18 3 2 5 2 3 4" xfId="5790" xr:uid="{00000000-0005-0000-0000-0000BC0F0000}"/>
    <cellStyle name="常规 18 3 2 5 2 3 4 2" xfId="1463" xr:uid="{00000000-0005-0000-0000-0000BD0F0000}"/>
    <cellStyle name="常规 18 3 2 5 2 3 5" xfId="5591" xr:uid="{00000000-0005-0000-0000-0000BE0F0000}"/>
    <cellStyle name="常规 18 3 2 5 2 4" xfId="5791" xr:uid="{00000000-0005-0000-0000-0000BF0F0000}"/>
    <cellStyle name="常规 18 3 2 5 2 4 2" xfId="5792" xr:uid="{00000000-0005-0000-0000-0000C00F0000}"/>
    <cellStyle name="常规 18 3 2 5 2 4 2 2" xfId="5793" xr:uid="{00000000-0005-0000-0000-0000C10F0000}"/>
    <cellStyle name="常规 18 3 2 5 2 4 3" xfId="5794" xr:uid="{00000000-0005-0000-0000-0000C20F0000}"/>
    <cellStyle name="常规 18 3 2 5 2 5" xfId="5795" xr:uid="{00000000-0005-0000-0000-0000C30F0000}"/>
    <cellStyle name="常规 18 3 2 5 2 5 2" xfId="655" xr:uid="{00000000-0005-0000-0000-0000C40F0000}"/>
    <cellStyle name="常规 18 3 2 5 2 6" xfId="5796" xr:uid="{00000000-0005-0000-0000-0000C50F0000}"/>
    <cellStyle name="常规 18 3 2 5 3" xfId="5797" xr:uid="{00000000-0005-0000-0000-0000C60F0000}"/>
    <cellStyle name="常规 18 3 2 5 4" xfId="5798" xr:uid="{00000000-0005-0000-0000-0000C70F0000}"/>
    <cellStyle name="常规 18 3 2 5 4 2" xfId="5799" xr:uid="{00000000-0005-0000-0000-0000C80F0000}"/>
    <cellStyle name="常规 18 3 2 5 4 3" xfId="5800" xr:uid="{00000000-0005-0000-0000-0000C90F0000}"/>
    <cellStyle name="常规 18 3 2 5 4 3 2" xfId="5801" xr:uid="{00000000-0005-0000-0000-0000CA0F0000}"/>
    <cellStyle name="常规 18 3 2 5 4 3 2 2" xfId="5802" xr:uid="{00000000-0005-0000-0000-0000CB0F0000}"/>
    <cellStyle name="常规 18 3 2 5 4 3 3" xfId="4455" xr:uid="{00000000-0005-0000-0000-0000CC0F0000}"/>
    <cellStyle name="常规 18 3 2 5 4 4" xfId="4734" xr:uid="{00000000-0005-0000-0000-0000CD0F0000}"/>
    <cellStyle name="常规 18 3 2 5 4 4 2" xfId="4738" xr:uid="{00000000-0005-0000-0000-0000CE0F0000}"/>
    <cellStyle name="常规 18 3 2 5 4 5" xfId="4754" xr:uid="{00000000-0005-0000-0000-0000CF0F0000}"/>
    <cellStyle name="常规 18 3 2 5 5" xfId="5803" xr:uid="{00000000-0005-0000-0000-0000D00F0000}"/>
    <cellStyle name="常规 18 3 2 5 5 2" xfId="2196" xr:uid="{00000000-0005-0000-0000-0000D10F0000}"/>
    <cellStyle name="常规 18 3 2 5 5 2 2" xfId="5804" xr:uid="{00000000-0005-0000-0000-0000D20F0000}"/>
    <cellStyle name="常规 18 3 2 5 5 3" xfId="5805" xr:uid="{00000000-0005-0000-0000-0000D30F0000}"/>
    <cellStyle name="常规 18 3 2 5 6" xfId="5807" xr:uid="{00000000-0005-0000-0000-0000D40F0000}"/>
    <cellStyle name="常规 18 3 2 5 6 2" xfId="5808" xr:uid="{00000000-0005-0000-0000-0000D50F0000}"/>
    <cellStyle name="常规 18 3 2 5 7" xfId="5809" xr:uid="{00000000-0005-0000-0000-0000D60F0000}"/>
    <cellStyle name="常规 18 3 2 6" xfId="5810" xr:uid="{00000000-0005-0000-0000-0000D70F0000}"/>
    <cellStyle name="常规 18 3 2 6 2" xfId="5812" xr:uid="{00000000-0005-0000-0000-0000D80F0000}"/>
    <cellStyle name="常规 18 3 2 6 3" xfId="5814" xr:uid="{00000000-0005-0000-0000-0000D90F0000}"/>
    <cellStyle name="常规 18 3 2 6 3 2" xfId="5816" xr:uid="{00000000-0005-0000-0000-0000DA0F0000}"/>
    <cellStyle name="常规 18 3 2 6 3 3" xfId="5818" xr:uid="{00000000-0005-0000-0000-0000DB0F0000}"/>
    <cellStyle name="常规 18 3 2 6 3 3 2" xfId="5820" xr:uid="{00000000-0005-0000-0000-0000DC0F0000}"/>
    <cellStyle name="常规 18 3 2 6 3 3 2 2" xfId="5822" xr:uid="{00000000-0005-0000-0000-0000DD0F0000}"/>
    <cellStyle name="常规 18 3 2 6 3 3 3" xfId="5824" xr:uid="{00000000-0005-0000-0000-0000DE0F0000}"/>
    <cellStyle name="常规 18 3 2 6 3 4" xfId="5826" xr:uid="{00000000-0005-0000-0000-0000DF0F0000}"/>
    <cellStyle name="常规 18 3 2 6 3 4 2" xfId="5829" xr:uid="{00000000-0005-0000-0000-0000E00F0000}"/>
    <cellStyle name="常规 18 3 2 6 3 5" xfId="5832" xr:uid="{00000000-0005-0000-0000-0000E10F0000}"/>
    <cellStyle name="常规 18 3 2 6 4" xfId="5835" xr:uid="{00000000-0005-0000-0000-0000E20F0000}"/>
    <cellStyle name="常规 18 3 2 6 4 2" xfId="5837" xr:uid="{00000000-0005-0000-0000-0000E30F0000}"/>
    <cellStyle name="常规 18 3 2 6 4 2 2" xfId="5839" xr:uid="{00000000-0005-0000-0000-0000E40F0000}"/>
    <cellStyle name="常规 18 3 2 6 4 3" xfId="5842" xr:uid="{00000000-0005-0000-0000-0000E50F0000}"/>
    <cellStyle name="常规 18 3 2 6 5" xfId="5844" xr:uid="{00000000-0005-0000-0000-0000E60F0000}"/>
    <cellStyle name="常规 18 3 2 6 5 2" xfId="5846" xr:uid="{00000000-0005-0000-0000-0000E70F0000}"/>
    <cellStyle name="常规 18 3 2 6 6" xfId="5848" xr:uid="{00000000-0005-0000-0000-0000E80F0000}"/>
    <cellStyle name="常规 18 3 2 7" xfId="5850" xr:uid="{00000000-0005-0000-0000-0000E90F0000}"/>
    <cellStyle name="常规 18 3 2 8" xfId="5852" xr:uid="{00000000-0005-0000-0000-0000EA0F0000}"/>
    <cellStyle name="常规 18 3 2 8 2" xfId="3325" xr:uid="{00000000-0005-0000-0000-0000EB0F0000}"/>
    <cellStyle name="常规 18 3 2 8 3" xfId="1893" xr:uid="{00000000-0005-0000-0000-0000EC0F0000}"/>
    <cellStyle name="常规 18 3 2 8 3 2" xfId="1897" xr:uid="{00000000-0005-0000-0000-0000ED0F0000}"/>
    <cellStyle name="常规 18 3 2 8 3 2 2" xfId="2812" xr:uid="{00000000-0005-0000-0000-0000EE0F0000}"/>
    <cellStyle name="常规 18 3 2 8 3 3" xfId="1906" xr:uid="{00000000-0005-0000-0000-0000EF0F0000}"/>
    <cellStyle name="常规 18 3 2 8 4" xfId="331" xr:uid="{00000000-0005-0000-0000-0000F00F0000}"/>
    <cellStyle name="常规 18 3 2 8 4 2" xfId="341" xr:uid="{00000000-0005-0000-0000-0000F10F0000}"/>
    <cellStyle name="常规 18 3 2 8 5" xfId="1914" xr:uid="{00000000-0005-0000-0000-0000F20F0000}"/>
    <cellStyle name="常规 18 3 2 9" xfId="5854" xr:uid="{00000000-0005-0000-0000-0000F30F0000}"/>
    <cellStyle name="常规 18 3 2 9 2" xfId="3385" xr:uid="{00000000-0005-0000-0000-0000F40F0000}"/>
    <cellStyle name="常规 18 3 2 9 2 2" xfId="3389" xr:uid="{00000000-0005-0000-0000-0000F50F0000}"/>
    <cellStyle name="常规 18 3 2 9 3" xfId="3407" xr:uid="{00000000-0005-0000-0000-0000F60F0000}"/>
    <cellStyle name="常规 18 3 3" xfId="5856" xr:uid="{00000000-0005-0000-0000-0000F70F0000}"/>
    <cellStyle name="常规 18 3 3 2" xfId="5857" xr:uid="{00000000-0005-0000-0000-0000F80F0000}"/>
    <cellStyle name="常规 18 3 3 2 2" xfId="5858" xr:uid="{00000000-0005-0000-0000-0000F90F0000}"/>
    <cellStyle name="常规 18 3 3 2 2 2" xfId="5859" xr:uid="{00000000-0005-0000-0000-0000FA0F0000}"/>
    <cellStyle name="常规 18 3 3 2 2 2 2" xfId="5860" xr:uid="{00000000-0005-0000-0000-0000FB0F0000}"/>
    <cellStyle name="常规 18 3 3 2 2 2 3" xfId="5862" xr:uid="{00000000-0005-0000-0000-0000FC0F0000}"/>
    <cellStyle name="常规 18 3 3 2 2 2 3 2" xfId="5864" xr:uid="{00000000-0005-0000-0000-0000FD0F0000}"/>
    <cellStyle name="常规 18 3 3 2 2 2 3 3" xfId="5866" xr:uid="{00000000-0005-0000-0000-0000FE0F0000}"/>
    <cellStyle name="常规 18 3 3 2 2 2 3 3 2" xfId="5867" xr:uid="{00000000-0005-0000-0000-0000FF0F0000}"/>
    <cellStyle name="常规 18 3 3 2 2 2 3 3 2 2" xfId="5868" xr:uid="{00000000-0005-0000-0000-000000100000}"/>
    <cellStyle name="常规 18 3 3 2 2 2 3 3 3" xfId="5869" xr:uid="{00000000-0005-0000-0000-000001100000}"/>
    <cellStyle name="常规 18 3 3 2 2 2 3 4" xfId="5871" xr:uid="{00000000-0005-0000-0000-000002100000}"/>
    <cellStyle name="常规 18 3 3 2 2 2 3 4 2" xfId="5872" xr:uid="{00000000-0005-0000-0000-000003100000}"/>
    <cellStyle name="常规 18 3 3 2 2 2 3 5" xfId="5873" xr:uid="{00000000-0005-0000-0000-000004100000}"/>
    <cellStyle name="常规 18 3 3 2 2 2 4" xfId="5875" xr:uid="{00000000-0005-0000-0000-000005100000}"/>
    <cellStyle name="常规 18 3 3 2 2 2 4 2" xfId="2526" xr:uid="{00000000-0005-0000-0000-000006100000}"/>
    <cellStyle name="常规 18 3 3 2 2 2 4 2 2" xfId="3718" xr:uid="{00000000-0005-0000-0000-000007100000}"/>
    <cellStyle name="常规 18 3 3 2 2 2 4 3" xfId="2530" xr:uid="{00000000-0005-0000-0000-000008100000}"/>
    <cellStyle name="常规 18 3 3 2 2 2 5" xfId="5878" xr:uid="{00000000-0005-0000-0000-000009100000}"/>
    <cellStyle name="常规 18 3 3 2 2 2 5 2" xfId="5880" xr:uid="{00000000-0005-0000-0000-00000A100000}"/>
    <cellStyle name="常规 18 3 3 2 2 2 6" xfId="5881" xr:uid="{00000000-0005-0000-0000-00000B100000}"/>
    <cellStyle name="常规 18 3 3 2 2 3" xfId="5882" xr:uid="{00000000-0005-0000-0000-00000C100000}"/>
    <cellStyle name="常规 18 3 3 2 2 4" xfId="5883" xr:uid="{00000000-0005-0000-0000-00000D100000}"/>
    <cellStyle name="常规 18 3 3 2 2 4 2" xfId="5884" xr:uid="{00000000-0005-0000-0000-00000E100000}"/>
    <cellStyle name="常规 18 3 3 2 2 4 3" xfId="5885" xr:uid="{00000000-0005-0000-0000-00000F100000}"/>
    <cellStyle name="常规 18 3 3 2 2 4 3 2" xfId="5886" xr:uid="{00000000-0005-0000-0000-000010100000}"/>
    <cellStyle name="常规 18 3 3 2 2 4 3 2 2" xfId="5887" xr:uid="{00000000-0005-0000-0000-000011100000}"/>
    <cellStyle name="常规 18 3 3 2 2 4 3 3" xfId="5888" xr:uid="{00000000-0005-0000-0000-000012100000}"/>
    <cellStyle name="常规 18 3 3 2 2 4 4" xfId="5889" xr:uid="{00000000-0005-0000-0000-000013100000}"/>
    <cellStyle name="常规 18 3 3 2 2 4 4 2" xfId="5890" xr:uid="{00000000-0005-0000-0000-000014100000}"/>
    <cellStyle name="常规 18 3 3 2 2 4 5" xfId="5892" xr:uid="{00000000-0005-0000-0000-000015100000}"/>
    <cellStyle name="常规 18 3 3 2 2 5" xfId="5893" xr:uid="{00000000-0005-0000-0000-000016100000}"/>
    <cellStyle name="常规 18 3 3 2 2 5 2" xfId="5895" xr:uid="{00000000-0005-0000-0000-000017100000}"/>
    <cellStyle name="常规 18 3 3 2 2 5 2 2" xfId="5897" xr:uid="{00000000-0005-0000-0000-000018100000}"/>
    <cellStyle name="常规 18 3 3 2 2 5 3" xfId="5899" xr:uid="{00000000-0005-0000-0000-000019100000}"/>
    <cellStyle name="常规 18 3 3 2 2 6" xfId="5900" xr:uid="{00000000-0005-0000-0000-00001A100000}"/>
    <cellStyle name="常规 18 3 3 2 2 6 2" xfId="5902" xr:uid="{00000000-0005-0000-0000-00001B100000}"/>
    <cellStyle name="常规 18 3 3 2 2 7" xfId="5903" xr:uid="{00000000-0005-0000-0000-00001C100000}"/>
    <cellStyle name="常规 18 3 3 2 3" xfId="5904" xr:uid="{00000000-0005-0000-0000-00001D100000}"/>
    <cellStyle name="常规 18 3 3 2 3 2" xfId="5906" xr:uid="{00000000-0005-0000-0000-00001E100000}"/>
    <cellStyle name="常规 18 3 3 2 3 3" xfId="5907" xr:uid="{00000000-0005-0000-0000-00001F100000}"/>
    <cellStyle name="常规 18 3 3 2 3 3 2" xfId="5908" xr:uid="{00000000-0005-0000-0000-000020100000}"/>
    <cellStyle name="常规 18 3 3 2 3 3 3" xfId="5909" xr:uid="{00000000-0005-0000-0000-000021100000}"/>
    <cellStyle name="常规 18 3 3 2 3 3 3 2" xfId="5911" xr:uid="{00000000-0005-0000-0000-000022100000}"/>
    <cellStyle name="常规 18 3 3 2 3 3 3 2 2" xfId="5913" xr:uid="{00000000-0005-0000-0000-000023100000}"/>
    <cellStyle name="常规 18 3 3 2 3 3 3 3" xfId="3581" xr:uid="{00000000-0005-0000-0000-000024100000}"/>
    <cellStyle name="常规 18 3 3 2 3 3 4" xfId="5916" xr:uid="{00000000-0005-0000-0000-000025100000}"/>
    <cellStyle name="常规 18 3 3 2 3 3 4 2" xfId="5917" xr:uid="{00000000-0005-0000-0000-000026100000}"/>
    <cellStyle name="常规 18 3 3 2 3 3 5" xfId="3130" xr:uid="{00000000-0005-0000-0000-000027100000}"/>
    <cellStyle name="常规 18 3 3 2 3 4" xfId="5918" xr:uid="{00000000-0005-0000-0000-000028100000}"/>
    <cellStyle name="常规 18 3 3 2 3 4 2" xfId="5919" xr:uid="{00000000-0005-0000-0000-000029100000}"/>
    <cellStyle name="常规 18 3 3 2 3 4 2 2" xfId="5920" xr:uid="{00000000-0005-0000-0000-00002A100000}"/>
    <cellStyle name="常规 18 3 3 2 3 4 3" xfId="5924" xr:uid="{00000000-0005-0000-0000-00002B100000}"/>
    <cellStyle name="常规 18 3 3 2 3 5" xfId="5925" xr:uid="{00000000-0005-0000-0000-00002C100000}"/>
    <cellStyle name="常规 18 3 3 2 3 5 2" xfId="5928" xr:uid="{00000000-0005-0000-0000-00002D100000}"/>
    <cellStyle name="常规 18 3 3 2 3 6" xfId="5929" xr:uid="{00000000-0005-0000-0000-00002E100000}"/>
    <cellStyle name="常规 18 3 3 2 4" xfId="5930" xr:uid="{00000000-0005-0000-0000-00002F100000}"/>
    <cellStyle name="常规 18 3 3 2 5" xfId="5931" xr:uid="{00000000-0005-0000-0000-000030100000}"/>
    <cellStyle name="常规 18 3 3 2 5 2" xfId="5932" xr:uid="{00000000-0005-0000-0000-000031100000}"/>
    <cellStyle name="常规 18 3 3 2 5 3" xfId="5933" xr:uid="{00000000-0005-0000-0000-000032100000}"/>
    <cellStyle name="常规 18 3 3 2 5 3 2" xfId="5934" xr:uid="{00000000-0005-0000-0000-000033100000}"/>
    <cellStyle name="常规 18 3 3 2 5 3 2 2" xfId="5935" xr:uid="{00000000-0005-0000-0000-000034100000}"/>
    <cellStyle name="常规 18 3 3 2 5 3 3" xfId="5937" xr:uid="{00000000-0005-0000-0000-000035100000}"/>
    <cellStyle name="常规 18 3 3 2 5 4" xfId="5939" xr:uid="{00000000-0005-0000-0000-000036100000}"/>
    <cellStyle name="常规 18 3 3 2 5 4 2" xfId="5940" xr:uid="{00000000-0005-0000-0000-000037100000}"/>
    <cellStyle name="常规 18 3 3 2 5 5" xfId="5941" xr:uid="{00000000-0005-0000-0000-000038100000}"/>
    <cellStyle name="常规 18 3 3 2 6" xfId="5942" xr:uid="{00000000-0005-0000-0000-000039100000}"/>
    <cellStyle name="常规 18 3 3 2 6 2" xfId="5943" xr:uid="{00000000-0005-0000-0000-00003A100000}"/>
    <cellStyle name="常规 18 3 3 2 6 2 2" xfId="5944" xr:uid="{00000000-0005-0000-0000-00003B100000}"/>
    <cellStyle name="常规 18 3 3 2 6 3" xfId="5946" xr:uid="{00000000-0005-0000-0000-00003C100000}"/>
    <cellStyle name="常规 18 3 3 2 7" xfId="5947" xr:uid="{00000000-0005-0000-0000-00003D100000}"/>
    <cellStyle name="常规 18 3 3 2 7 2" xfId="4851" xr:uid="{00000000-0005-0000-0000-00003E100000}"/>
    <cellStyle name="常规 18 3 3 2 8" xfId="5948" xr:uid="{00000000-0005-0000-0000-00003F100000}"/>
    <cellStyle name="常规 18 3 3 3" xfId="5950" xr:uid="{00000000-0005-0000-0000-000040100000}"/>
    <cellStyle name="常规 18 3 3 3 2" xfId="5951" xr:uid="{00000000-0005-0000-0000-000041100000}"/>
    <cellStyle name="常规 18 3 3 3 2 2" xfId="5952" xr:uid="{00000000-0005-0000-0000-000042100000}"/>
    <cellStyle name="常规 18 3 3 3 2 3" xfId="5953" xr:uid="{00000000-0005-0000-0000-000043100000}"/>
    <cellStyle name="常规 18 3 3 3 2 3 2" xfId="5954" xr:uid="{00000000-0005-0000-0000-000044100000}"/>
    <cellStyle name="常规 18 3 3 3 2 3 3" xfId="5956" xr:uid="{00000000-0005-0000-0000-000045100000}"/>
    <cellStyle name="常规 18 3 3 3 2 3 3 2" xfId="5957" xr:uid="{00000000-0005-0000-0000-000046100000}"/>
    <cellStyle name="常规 18 3 3 3 2 3 3 2 2" xfId="5958" xr:uid="{00000000-0005-0000-0000-000047100000}"/>
    <cellStyle name="常规 18 3 3 3 2 3 3 3" xfId="5959" xr:uid="{00000000-0005-0000-0000-000048100000}"/>
    <cellStyle name="常规 18 3 3 3 2 3 4" xfId="5960" xr:uid="{00000000-0005-0000-0000-000049100000}"/>
    <cellStyle name="常规 18 3 3 3 2 3 4 2" xfId="5961" xr:uid="{00000000-0005-0000-0000-00004A100000}"/>
    <cellStyle name="常规 18 3 3 3 2 3 5" xfId="3165" xr:uid="{00000000-0005-0000-0000-00004B100000}"/>
    <cellStyle name="常规 18 3 3 3 2 4" xfId="5962" xr:uid="{00000000-0005-0000-0000-00004C100000}"/>
    <cellStyle name="常规 18 3 3 3 2 4 2" xfId="5963" xr:uid="{00000000-0005-0000-0000-00004D100000}"/>
    <cellStyle name="常规 18 3 3 3 2 4 2 2" xfId="5964" xr:uid="{00000000-0005-0000-0000-00004E100000}"/>
    <cellStyle name="常规 18 3 3 3 2 4 3" xfId="5965" xr:uid="{00000000-0005-0000-0000-00004F100000}"/>
    <cellStyle name="常规 18 3 3 3 2 5" xfId="5966" xr:uid="{00000000-0005-0000-0000-000050100000}"/>
    <cellStyle name="常规 18 3 3 3 2 5 2" xfId="5968" xr:uid="{00000000-0005-0000-0000-000051100000}"/>
    <cellStyle name="常规 18 3 3 3 2 6" xfId="5969" xr:uid="{00000000-0005-0000-0000-000052100000}"/>
    <cellStyle name="常规 18 3 3 3 3" xfId="5970" xr:uid="{00000000-0005-0000-0000-000053100000}"/>
    <cellStyle name="常规 18 3 3 3 4" xfId="5972" xr:uid="{00000000-0005-0000-0000-000054100000}"/>
    <cellStyle name="常规 18 3 3 3 4 2" xfId="5974" xr:uid="{00000000-0005-0000-0000-000055100000}"/>
    <cellStyle name="常规 18 3 3 3 4 3" xfId="5975" xr:uid="{00000000-0005-0000-0000-000056100000}"/>
    <cellStyle name="常规 18 3 3 3 4 3 2" xfId="5977" xr:uid="{00000000-0005-0000-0000-000057100000}"/>
    <cellStyle name="常规 18 3 3 3 4 3 2 2" xfId="5978" xr:uid="{00000000-0005-0000-0000-000058100000}"/>
    <cellStyle name="常规 18 3 3 3 4 3 3" xfId="5979" xr:uid="{00000000-0005-0000-0000-000059100000}"/>
    <cellStyle name="常规 18 3 3 3 4 4" xfId="5980" xr:uid="{00000000-0005-0000-0000-00005A100000}"/>
    <cellStyle name="常规 18 3 3 3 4 4 2" xfId="5982" xr:uid="{00000000-0005-0000-0000-00005B100000}"/>
    <cellStyle name="常规 18 3 3 3 4 5" xfId="5984" xr:uid="{00000000-0005-0000-0000-00005C100000}"/>
    <cellStyle name="常规 18 3 3 3 5" xfId="5986" xr:uid="{00000000-0005-0000-0000-00005D100000}"/>
    <cellStyle name="常规 18 3 3 3 5 2" xfId="5987" xr:uid="{00000000-0005-0000-0000-00005E100000}"/>
    <cellStyle name="常规 18 3 3 3 5 2 2" xfId="5988" xr:uid="{00000000-0005-0000-0000-00005F100000}"/>
    <cellStyle name="常规 18 3 3 3 5 3" xfId="5990" xr:uid="{00000000-0005-0000-0000-000060100000}"/>
    <cellStyle name="常规 18 3 3 3 6" xfId="5991" xr:uid="{00000000-0005-0000-0000-000061100000}"/>
    <cellStyle name="常规 18 3 3 3 6 2" xfId="5992" xr:uid="{00000000-0005-0000-0000-000062100000}"/>
    <cellStyle name="常规 18 3 3 3 7" xfId="5993" xr:uid="{00000000-0005-0000-0000-000063100000}"/>
    <cellStyle name="常规 18 3 3 4" xfId="5994" xr:uid="{00000000-0005-0000-0000-000064100000}"/>
    <cellStyle name="常规 18 3 3 4 2" xfId="5995" xr:uid="{00000000-0005-0000-0000-000065100000}"/>
    <cellStyle name="常规 18 3 3 4 3" xfId="5996" xr:uid="{00000000-0005-0000-0000-000066100000}"/>
    <cellStyle name="常规 18 3 3 4 3 2" xfId="5998" xr:uid="{00000000-0005-0000-0000-000067100000}"/>
    <cellStyle name="常规 18 3 3 4 3 3" xfId="5999" xr:uid="{00000000-0005-0000-0000-000068100000}"/>
    <cellStyle name="常规 18 3 3 4 3 3 2" xfId="6000" xr:uid="{00000000-0005-0000-0000-000069100000}"/>
    <cellStyle name="常规 18 3 3 4 3 3 2 2" xfId="6001" xr:uid="{00000000-0005-0000-0000-00006A100000}"/>
    <cellStyle name="常规 18 3 3 4 3 3 3" xfId="6002" xr:uid="{00000000-0005-0000-0000-00006B100000}"/>
    <cellStyle name="常规 18 3 3 4 3 4" xfId="6003" xr:uid="{00000000-0005-0000-0000-00006C100000}"/>
    <cellStyle name="常规 18 3 3 4 3 4 2" xfId="6004" xr:uid="{00000000-0005-0000-0000-00006D100000}"/>
    <cellStyle name="常规 18 3 3 4 3 5" xfId="6005" xr:uid="{00000000-0005-0000-0000-00006E100000}"/>
    <cellStyle name="常规 18 3 3 4 4" xfId="6006" xr:uid="{00000000-0005-0000-0000-00006F100000}"/>
    <cellStyle name="常规 18 3 3 4 4 2" xfId="6007" xr:uid="{00000000-0005-0000-0000-000070100000}"/>
    <cellStyle name="常规 18 3 3 4 4 2 2" xfId="6008" xr:uid="{00000000-0005-0000-0000-000071100000}"/>
    <cellStyle name="常规 18 3 3 4 4 3" xfId="6010" xr:uid="{00000000-0005-0000-0000-000072100000}"/>
    <cellStyle name="常规 18 3 3 4 5" xfId="6011" xr:uid="{00000000-0005-0000-0000-000073100000}"/>
    <cellStyle name="常规 18 3 3 4 5 2" xfId="6012" xr:uid="{00000000-0005-0000-0000-000074100000}"/>
    <cellStyle name="常规 18 3 3 4 6" xfId="6013" xr:uid="{00000000-0005-0000-0000-000075100000}"/>
    <cellStyle name="常规 18 3 3 5" xfId="6014" xr:uid="{00000000-0005-0000-0000-000076100000}"/>
    <cellStyle name="常规 18 3 3 6" xfId="6015" xr:uid="{00000000-0005-0000-0000-000077100000}"/>
    <cellStyle name="常规 18 3 3 6 2" xfId="6017" xr:uid="{00000000-0005-0000-0000-000078100000}"/>
    <cellStyle name="常规 18 3 3 6 3" xfId="6019" xr:uid="{00000000-0005-0000-0000-000079100000}"/>
    <cellStyle name="常规 18 3 3 6 3 2" xfId="6021" xr:uid="{00000000-0005-0000-0000-00007A100000}"/>
    <cellStyle name="常规 18 3 3 6 3 2 2" xfId="6022" xr:uid="{00000000-0005-0000-0000-00007B100000}"/>
    <cellStyle name="常规 18 3 3 6 3 3" xfId="6023" xr:uid="{00000000-0005-0000-0000-00007C100000}"/>
    <cellStyle name="常规 18 3 3 6 4" xfId="6024" xr:uid="{00000000-0005-0000-0000-00007D100000}"/>
    <cellStyle name="常规 18 3 3 6 4 2" xfId="6025" xr:uid="{00000000-0005-0000-0000-00007E100000}"/>
    <cellStyle name="常规 18 3 3 6 5" xfId="4976" xr:uid="{00000000-0005-0000-0000-00007F100000}"/>
    <cellStyle name="常规 18 3 3 7" xfId="6026" xr:uid="{00000000-0005-0000-0000-000080100000}"/>
    <cellStyle name="常规 18 3 3 7 2" xfId="6029" xr:uid="{00000000-0005-0000-0000-000081100000}"/>
    <cellStyle name="常规 18 3 3 7 2 2" xfId="6031" xr:uid="{00000000-0005-0000-0000-000082100000}"/>
    <cellStyle name="常规 18 3 3 7 3" xfId="6033" xr:uid="{00000000-0005-0000-0000-000083100000}"/>
    <cellStyle name="常规 18 3 3 8" xfId="6035" xr:uid="{00000000-0005-0000-0000-000084100000}"/>
    <cellStyle name="常规 18 3 3 8 2" xfId="3527" xr:uid="{00000000-0005-0000-0000-000085100000}"/>
    <cellStyle name="常规 18 3 3 9" xfId="398" xr:uid="{00000000-0005-0000-0000-000086100000}"/>
    <cellStyle name="常规 18 3 4" xfId="6037" xr:uid="{00000000-0005-0000-0000-000087100000}"/>
    <cellStyle name="常规 18 3 4 2" xfId="6038" xr:uid="{00000000-0005-0000-0000-000088100000}"/>
    <cellStyle name="常规 18 3 4 2 2" xfId="6039" xr:uid="{00000000-0005-0000-0000-000089100000}"/>
    <cellStyle name="常规 18 3 4 2 2 2" xfId="3302" xr:uid="{00000000-0005-0000-0000-00008A100000}"/>
    <cellStyle name="常规 18 3 4 2 2 2 2" xfId="5005" xr:uid="{00000000-0005-0000-0000-00008B100000}"/>
    <cellStyle name="常规 18 3 4 2 2 2 3" xfId="1104" xr:uid="{00000000-0005-0000-0000-00008C100000}"/>
    <cellStyle name="常规 18 3 4 2 2 2 3 2" xfId="6040" xr:uid="{00000000-0005-0000-0000-00008D100000}"/>
    <cellStyle name="常规 18 3 4 2 2 2 3 3" xfId="6041" xr:uid="{00000000-0005-0000-0000-00008E100000}"/>
    <cellStyle name="常规 18 3 4 2 2 2 3 3 2" xfId="6042" xr:uid="{00000000-0005-0000-0000-00008F100000}"/>
    <cellStyle name="常规 18 3 4 2 2 2 3 3 2 2" xfId="6044" xr:uid="{00000000-0005-0000-0000-000090100000}"/>
    <cellStyle name="常规 18 3 4 2 2 2 3 3 3" xfId="6046" xr:uid="{00000000-0005-0000-0000-000091100000}"/>
    <cellStyle name="常规 18 3 4 2 2 2 3 4" xfId="6048" xr:uid="{00000000-0005-0000-0000-000092100000}"/>
    <cellStyle name="常规 18 3 4 2 2 2 3 4 2" xfId="6051" xr:uid="{00000000-0005-0000-0000-000093100000}"/>
    <cellStyle name="常规 18 3 4 2 2 2 3 5" xfId="6054" xr:uid="{00000000-0005-0000-0000-000094100000}"/>
    <cellStyle name="常规 18 3 4 2 2 2 4" xfId="6056" xr:uid="{00000000-0005-0000-0000-000095100000}"/>
    <cellStyle name="常规 18 3 4 2 2 2 4 2" xfId="6057" xr:uid="{00000000-0005-0000-0000-000096100000}"/>
    <cellStyle name="常规 18 3 4 2 2 2 4 2 2" xfId="6058" xr:uid="{00000000-0005-0000-0000-000097100000}"/>
    <cellStyle name="常规 18 3 4 2 2 2 4 3" xfId="6059" xr:uid="{00000000-0005-0000-0000-000098100000}"/>
    <cellStyle name="常规 18 3 4 2 2 2 5" xfId="6060" xr:uid="{00000000-0005-0000-0000-000099100000}"/>
    <cellStyle name="常规 18 3 4 2 2 2 5 2" xfId="6061" xr:uid="{00000000-0005-0000-0000-00009A100000}"/>
    <cellStyle name="常规 18 3 4 2 2 2 6" xfId="6062" xr:uid="{00000000-0005-0000-0000-00009B100000}"/>
    <cellStyle name="常规 18 3 4 2 2 3" xfId="5008" xr:uid="{00000000-0005-0000-0000-00009C100000}"/>
    <cellStyle name="常规 18 3 4 2 2 4" xfId="5012" xr:uid="{00000000-0005-0000-0000-00009D100000}"/>
    <cellStyle name="常规 18 3 4 2 2 4 2" xfId="6063" xr:uid="{00000000-0005-0000-0000-00009E100000}"/>
    <cellStyle name="常规 18 3 4 2 2 4 3" xfId="6064" xr:uid="{00000000-0005-0000-0000-00009F100000}"/>
    <cellStyle name="常规 18 3 4 2 2 4 3 2" xfId="6065" xr:uid="{00000000-0005-0000-0000-0000A0100000}"/>
    <cellStyle name="常规 18 3 4 2 2 4 3 2 2" xfId="6066" xr:uid="{00000000-0005-0000-0000-0000A1100000}"/>
    <cellStyle name="常规 18 3 4 2 2 4 3 3" xfId="6067" xr:uid="{00000000-0005-0000-0000-0000A2100000}"/>
    <cellStyle name="常规 18 3 4 2 2 4 4" xfId="6068" xr:uid="{00000000-0005-0000-0000-0000A3100000}"/>
    <cellStyle name="常规 18 3 4 2 2 4 4 2" xfId="6069" xr:uid="{00000000-0005-0000-0000-0000A4100000}"/>
    <cellStyle name="常规 18 3 4 2 2 4 5" xfId="6070" xr:uid="{00000000-0005-0000-0000-0000A5100000}"/>
    <cellStyle name="常规 18 3 4 2 2 5" xfId="6071" xr:uid="{00000000-0005-0000-0000-0000A6100000}"/>
    <cellStyle name="常规 18 3 4 2 2 5 2" xfId="6073" xr:uid="{00000000-0005-0000-0000-0000A7100000}"/>
    <cellStyle name="常规 18 3 4 2 2 5 2 2" xfId="6075" xr:uid="{00000000-0005-0000-0000-0000A8100000}"/>
    <cellStyle name="常规 18 3 4 2 2 5 3" xfId="6076" xr:uid="{00000000-0005-0000-0000-0000A9100000}"/>
    <cellStyle name="常规 18 3 4 2 2 6" xfId="6077" xr:uid="{00000000-0005-0000-0000-0000AA100000}"/>
    <cellStyle name="常规 18 3 4 2 2 6 2" xfId="6079" xr:uid="{00000000-0005-0000-0000-0000AB100000}"/>
    <cellStyle name="常规 18 3 4 2 2 7" xfId="6080" xr:uid="{00000000-0005-0000-0000-0000AC100000}"/>
    <cellStyle name="常规 18 3 4 2 3" xfId="6081" xr:uid="{00000000-0005-0000-0000-0000AD100000}"/>
    <cellStyle name="常规 18 3 4 2 3 2" xfId="1839" xr:uid="{00000000-0005-0000-0000-0000AE100000}"/>
    <cellStyle name="常规 18 3 4 2 3 3" xfId="1842" xr:uid="{00000000-0005-0000-0000-0000AF100000}"/>
    <cellStyle name="常规 18 3 4 2 3 3 2" xfId="1845" xr:uid="{00000000-0005-0000-0000-0000B0100000}"/>
    <cellStyle name="常规 18 3 4 2 3 3 3" xfId="1849" xr:uid="{00000000-0005-0000-0000-0000B1100000}"/>
    <cellStyle name="常规 18 3 4 2 3 3 3 2" xfId="6083" xr:uid="{00000000-0005-0000-0000-0000B2100000}"/>
    <cellStyle name="常规 18 3 4 2 3 3 3 2 2" xfId="6085" xr:uid="{00000000-0005-0000-0000-0000B3100000}"/>
    <cellStyle name="常规 18 3 4 2 3 3 3 3" xfId="6087" xr:uid="{00000000-0005-0000-0000-0000B4100000}"/>
    <cellStyle name="常规 18 3 4 2 3 3 4" xfId="6089" xr:uid="{00000000-0005-0000-0000-0000B5100000}"/>
    <cellStyle name="常规 18 3 4 2 3 3 4 2" xfId="6090" xr:uid="{00000000-0005-0000-0000-0000B6100000}"/>
    <cellStyle name="常规 18 3 4 2 3 3 5" xfId="3329" xr:uid="{00000000-0005-0000-0000-0000B7100000}"/>
    <cellStyle name="常规 18 3 4 2 3 4" xfId="1851" xr:uid="{00000000-0005-0000-0000-0000B8100000}"/>
    <cellStyle name="常规 18 3 4 2 3 4 2" xfId="6091" xr:uid="{00000000-0005-0000-0000-0000B9100000}"/>
    <cellStyle name="常规 18 3 4 2 3 4 2 2" xfId="6093" xr:uid="{00000000-0005-0000-0000-0000BA100000}"/>
    <cellStyle name="常规 18 3 4 2 3 4 3" xfId="6097" xr:uid="{00000000-0005-0000-0000-0000BB100000}"/>
    <cellStyle name="常规 18 3 4 2 3 5" xfId="301" xr:uid="{00000000-0005-0000-0000-0000BC100000}"/>
    <cellStyle name="常规 18 3 4 2 3 5 2" xfId="1015" xr:uid="{00000000-0005-0000-0000-0000BD100000}"/>
    <cellStyle name="常规 18 3 4 2 3 6" xfId="6099" xr:uid="{00000000-0005-0000-0000-0000BE100000}"/>
    <cellStyle name="常规 18 3 4 2 4" xfId="6100" xr:uid="{00000000-0005-0000-0000-0000BF100000}"/>
    <cellStyle name="常规 18 3 4 2 5" xfId="6102" xr:uid="{00000000-0005-0000-0000-0000C0100000}"/>
    <cellStyle name="常规 18 3 4 2 5 2" xfId="1491" xr:uid="{00000000-0005-0000-0000-0000C1100000}"/>
    <cellStyle name="常规 18 3 4 2 5 3" xfId="6103" xr:uid="{00000000-0005-0000-0000-0000C2100000}"/>
    <cellStyle name="常规 18 3 4 2 5 3 2" xfId="6104" xr:uid="{00000000-0005-0000-0000-0000C3100000}"/>
    <cellStyle name="常规 18 3 4 2 5 3 2 2" xfId="6105" xr:uid="{00000000-0005-0000-0000-0000C4100000}"/>
    <cellStyle name="常规 18 3 4 2 5 3 3" xfId="6107" xr:uid="{00000000-0005-0000-0000-0000C5100000}"/>
    <cellStyle name="常规 18 3 4 2 5 4" xfId="6108" xr:uid="{00000000-0005-0000-0000-0000C6100000}"/>
    <cellStyle name="常规 18 3 4 2 5 4 2" xfId="6109" xr:uid="{00000000-0005-0000-0000-0000C7100000}"/>
    <cellStyle name="常规 18 3 4 2 5 5" xfId="6110" xr:uid="{00000000-0005-0000-0000-0000C8100000}"/>
    <cellStyle name="常规 18 3 4 2 6" xfId="6111" xr:uid="{00000000-0005-0000-0000-0000C9100000}"/>
    <cellStyle name="常规 18 3 4 2 6 2" xfId="1950" xr:uid="{00000000-0005-0000-0000-0000CA100000}"/>
    <cellStyle name="常规 18 3 4 2 6 2 2" xfId="6112" xr:uid="{00000000-0005-0000-0000-0000CB100000}"/>
    <cellStyle name="常规 18 3 4 2 6 3" xfId="6113" xr:uid="{00000000-0005-0000-0000-0000CC100000}"/>
    <cellStyle name="常规 18 3 4 2 7" xfId="6114" xr:uid="{00000000-0005-0000-0000-0000CD100000}"/>
    <cellStyle name="常规 18 3 4 2 7 2" xfId="1963" xr:uid="{00000000-0005-0000-0000-0000CE100000}"/>
    <cellStyle name="常规 18 3 4 2 8" xfId="6115" xr:uid="{00000000-0005-0000-0000-0000CF100000}"/>
    <cellStyle name="常规 18 3 4 3" xfId="6116" xr:uid="{00000000-0005-0000-0000-0000D0100000}"/>
    <cellStyle name="常规 18 3 4 3 2" xfId="6117" xr:uid="{00000000-0005-0000-0000-0000D1100000}"/>
    <cellStyle name="常规 18 3 4 3 2 2" xfId="4858" xr:uid="{00000000-0005-0000-0000-0000D2100000}"/>
    <cellStyle name="常规 18 3 4 3 2 3" xfId="4868" xr:uid="{00000000-0005-0000-0000-0000D3100000}"/>
    <cellStyle name="常规 18 3 4 3 2 3 2" xfId="5124" xr:uid="{00000000-0005-0000-0000-0000D4100000}"/>
    <cellStyle name="常规 18 3 4 3 2 3 3" xfId="6118" xr:uid="{00000000-0005-0000-0000-0000D5100000}"/>
    <cellStyle name="常规 18 3 4 3 2 3 3 2" xfId="6121" xr:uid="{00000000-0005-0000-0000-0000D6100000}"/>
    <cellStyle name="常规 18 3 4 3 2 3 3 2 2" xfId="6123" xr:uid="{00000000-0005-0000-0000-0000D7100000}"/>
    <cellStyle name="常规 18 3 4 3 2 3 3 3" xfId="6124" xr:uid="{00000000-0005-0000-0000-0000D8100000}"/>
    <cellStyle name="常规 18 3 4 3 2 3 4" xfId="6126" xr:uid="{00000000-0005-0000-0000-0000D9100000}"/>
    <cellStyle name="常规 18 3 4 3 2 3 4 2" xfId="6128" xr:uid="{00000000-0005-0000-0000-0000DA100000}"/>
    <cellStyle name="常规 18 3 4 3 2 3 5" xfId="3368" xr:uid="{00000000-0005-0000-0000-0000DB100000}"/>
    <cellStyle name="常规 18 3 4 3 2 4" xfId="2024" xr:uid="{00000000-0005-0000-0000-0000DC100000}"/>
    <cellStyle name="常规 18 3 4 3 2 4 2" xfId="6129" xr:uid="{00000000-0005-0000-0000-0000DD100000}"/>
    <cellStyle name="常规 18 3 4 3 2 4 2 2" xfId="6131" xr:uid="{00000000-0005-0000-0000-0000DE100000}"/>
    <cellStyle name="常规 18 3 4 3 2 4 3" xfId="6132" xr:uid="{00000000-0005-0000-0000-0000DF100000}"/>
    <cellStyle name="常规 18 3 4 3 2 5" xfId="6133" xr:uid="{00000000-0005-0000-0000-0000E0100000}"/>
    <cellStyle name="常规 18 3 4 3 2 5 2" xfId="6136" xr:uid="{00000000-0005-0000-0000-0000E1100000}"/>
    <cellStyle name="常规 18 3 4 3 2 6" xfId="6137" xr:uid="{00000000-0005-0000-0000-0000E2100000}"/>
    <cellStyle name="常规 18 3 4 3 3" xfId="6138" xr:uid="{00000000-0005-0000-0000-0000E3100000}"/>
    <cellStyle name="常规 18 3 4 3 4" xfId="6139" xr:uid="{00000000-0005-0000-0000-0000E4100000}"/>
    <cellStyle name="常规 18 3 4 3 4 2" xfId="4891" xr:uid="{00000000-0005-0000-0000-0000E5100000}"/>
    <cellStyle name="常规 18 3 4 3 4 3" xfId="2484" xr:uid="{00000000-0005-0000-0000-0000E6100000}"/>
    <cellStyle name="常规 18 3 4 3 4 3 2" xfId="6140" xr:uid="{00000000-0005-0000-0000-0000E7100000}"/>
    <cellStyle name="常规 18 3 4 3 4 3 2 2" xfId="6142" xr:uid="{00000000-0005-0000-0000-0000E8100000}"/>
    <cellStyle name="常规 18 3 4 3 4 3 3" xfId="6143" xr:uid="{00000000-0005-0000-0000-0000E9100000}"/>
    <cellStyle name="常规 18 3 4 3 4 4" xfId="2491" xr:uid="{00000000-0005-0000-0000-0000EA100000}"/>
    <cellStyle name="常规 18 3 4 3 4 4 2" xfId="6144" xr:uid="{00000000-0005-0000-0000-0000EB100000}"/>
    <cellStyle name="常规 18 3 4 3 4 5" xfId="1140" xr:uid="{00000000-0005-0000-0000-0000EC100000}"/>
    <cellStyle name="常规 18 3 4 3 5" xfId="6145" xr:uid="{00000000-0005-0000-0000-0000ED100000}"/>
    <cellStyle name="常规 18 3 4 3 5 2" xfId="2408" xr:uid="{00000000-0005-0000-0000-0000EE100000}"/>
    <cellStyle name="常规 18 3 4 3 5 2 2" xfId="6146" xr:uid="{00000000-0005-0000-0000-0000EF100000}"/>
    <cellStyle name="常规 18 3 4 3 5 3" xfId="4907" xr:uid="{00000000-0005-0000-0000-0000F0100000}"/>
    <cellStyle name="常规 18 3 4 3 6" xfId="6147" xr:uid="{00000000-0005-0000-0000-0000F1100000}"/>
    <cellStyle name="常规 18 3 4 3 6 2" xfId="5562" xr:uid="{00000000-0005-0000-0000-0000F2100000}"/>
    <cellStyle name="常规 18 3 4 3 7" xfId="6148" xr:uid="{00000000-0005-0000-0000-0000F3100000}"/>
    <cellStyle name="常规 18 3 4 4" xfId="6149" xr:uid="{00000000-0005-0000-0000-0000F4100000}"/>
    <cellStyle name="常规 18 3 4 4 2" xfId="6150" xr:uid="{00000000-0005-0000-0000-0000F5100000}"/>
    <cellStyle name="常规 18 3 4 4 3" xfId="6151" xr:uid="{00000000-0005-0000-0000-0000F6100000}"/>
    <cellStyle name="常规 18 3 4 4 3 2" xfId="5171" xr:uid="{00000000-0005-0000-0000-0000F7100000}"/>
    <cellStyle name="常规 18 3 4 4 3 3" xfId="6152" xr:uid="{00000000-0005-0000-0000-0000F8100000}"/>
    <cellStyle name="常规 18 3 4 4 3 3 2" xfId="6153" xr:uid="{00000000-0005-0000-0000-0000F9100000}"/>
    <cellStyle name="常规 18 3 4 4 3 3 2 2" xfId="6155" xr:uid="{00000000-0005-0000-0000-0000FA100000}"/>
    <cellStyle name="常规 18 3 4 4 3 3 3" xfId="6156" xr:uid="{00000000-0005-0000-0000-0000FB100000}"/>
    <cellStyle name="常规 18 3 4 4 3 4" xfId="6157" xr:uid="{00000000-0005-0000-0000-0000FC100000}"/>
    <cellStyle name="常规 18 3 4 4 3 4 2" xfId="6158" xr:uid="{00000000-0005-0000-0000-0000FD100000}"/>
    <cellStyle name="常规 18 3 4 4 3 5" xfId="6159" xr:uid="{00000000-0005-0000-0000-0000FE100000}"/>
    <cellStyle name="常规 18 3 4 4 4" xfId="6160" xr:uid="{00000000-0005-0000-0000-0000FF100000}"/>
    <cellStyle name="常规 18 3 4 4 4 2" xfId="6161" xr:uid="{00000000-0005-0000-0000-000000110000}"/>
    <cellStyle name="常规 18 3 4 4 4 2 2" xfId="6162" xr:uid="{00000000-0005-0000-0000-000001110000}"/>
    <cellStyle name="常规 18 3 4 4 4 3" xfId="6163" xr:uid="{00000000-0005-0000-0000-000002110000}"/>
    <cellStyle name="常规 18 3 4 4 5" xfId="6164" xr:uid="{00000000-0005-0000-0000-000003110000}"/>
    <cellStyle name="常规 18 3 4 4 5 2" xfId="6165" xr:uid="{00000000-0005-0000-0000-000004110000}"/>
    <cellStyle name="常规 18 3 4 4 6" xfId="6166" xr:uid="{00000000-0005-0000-0000-000005110000}"/>
    <cellStyle name="常规 18 3 4 5" xfId="6167" xr:uid="{00000000-0005-0000-0000-000006110000}"/>
    <cellStyle name="常规 18 3 4 6" xfId="6168" xr:uid="{00000000-0005-0000-0000-000007110000}"/>
    <cellStyle name="常规 18 3 4 6 2" xfId="6170" xr:uid="{00000000-0005-0000-0000-000008110000}"/>
    <cellStyle name="常规 18 3 4 6 3" xfId="6171" xr:uid="{00000000-0005-0000-0000-000009110000}"/>
    <cellStyle name="常规 18 3 4 6 3 2" xfId="6172" xr:uid="{00000000-0005-0000-0000-00000A110000}"/>
    <cellStyle name="常规 18 3 4 6 3 2 2" xfId="6173" xr:uid="{00000000-0005-0000-0000-00000B110000}"/>
    <cellStyle name="常规 18 3 4 6 3 3" xfId="6174" xr:uid="{00000000-0005-0000-0000-00000C110000}"/>
    <cellStyle name="常规 18 3 4 6 4" xfId="6175" xr:uid="{00000000-0005-0000-0000-00000D110000}"/>
    <cellStyle name="常规 18 3 4 6 4 2" xfId="6176" xr:uid="{00000000-0005-0000-0000-00000E110000}"/>
    <cellStyle name="常规 18 3 4 6 5" xfId="6177" xr:uid="{00000000-0005-0000-0000-00000F110000}"/>
    <cellStyle name="常规 18 3 4 7" xfId="6178" xr:uid="{00000000-0005-0000-0000-000010110000}"/>
    <cellStyle name="常规 18 3 4 7 2" xfId="6179" xr:uid="{00000000-0005-0000-0000-000011110000}"/>
    <cellStyle name="常规 18 3 4 7 2 2" xfId="6180" xr:uid="{00000000-0005-0000-0000-000012110000}"/>
    <cellStyle name="常规 18 3 4 7 3" xfId="6181" xr:uid="{00000000-0005-0000-0000-000013110000}"/>
    <cellStyle name="常规 18 3 4 8" xfId="6182" xr:uid="{00000000-0005-0000-0000-000014110000}"/>
    <cellStyle name="常规 18 3 4 8 2" xfId="3610" xr:uid="{00000000-0005-0000-0000-000015110000}"/>
    <cellStyle name="常规 18 3 4 9" xfId="6183" xr:uid="{00000000-0005-0000-0000-000016110000}"/>
    <cellStyle name="常规 18 3 5" xfId="6184" xr:uid="{00000000-0005-0000-0000-000017110000}"/>
    <cellStyle name="常规 18 3 5 2" xfId="1985" xr:uid="{00000000-0005-0000-0000-000018110000}"/>
    <cellStyle name="常规 18 3 5 2 2" xfId="6185" xr:uid="{00000000-0005-0000-0000-000019110000}"/>
    <cellStyle name="常规 18 3 5 2 2 2" xfId="1993" xr:uid="{00000000-0005-0000-0000-00001A110000}"/>
    <cellStyle name="常规 18 3 5 2 2 3" xfId="5247" xr:uid="{00000000-0005-0000-0000-00001B110000}"/>
    <cellStyle name="常规 18 3 5 2 2 3 2" xfId="6187" xr:uid="{00000000-0005-0000-0000-00001C110000}"/>
    <cellStyle name="常规 18 3 5 2 2 3 3" xfId="6189" xr:uid="{00000000-0005-0000-0000-00001D110000}"/>
    <cellStyle name="常规 18 3 5 2 2 3 3 2" xfId="6190" xr:uid="{00000000-0005-0000-0000-00001E110000}"/>
    <cellStyle name="常规 18 3 5 2 2 3 3 2 2" xfId="3321" xr:uid="{00000000-0005-0000-0000-00001F110000}"/>
    <cellStyle name="常规 18 3 5 2 2 3 3 3" xfId="6192" xr:uid="{00000000-0005-0000-0000-000020110000}"/>
    <cellStyle name="常规 18 3 5 2 2 3 4" xfId="319" xr:uid="{00000000-0005-0000-0000-000021110000}"/>
    <cellStyle name="常规 18 3 5 2 2 3 4 2" xfId="30" xr:uid="{00000000-0005-0000-0000-000022110000}"/>
    <cellStyle name="常规 18 3 5 2 2 3 5" xfId="329" xr:uid="{00000000-0005-0000-0000-000023110000}"/>
    <cellStyle name="常规 18 3 5 2 2 4" xfId="6194" xr:uid="{00000000-0005-0000-0000-000024110000}"/>
    <cellStyle name="常规 18 3 5 2 2 4 2" xfId="6196" xr:uid="{00000000-0005-0000-0000-000025110000}"/>
    <cellStyle name="常规 18 3 5 2 2 4 2 2" xfId="6197" xr:uid="{00000000-0005-0000-0000-000026110000}"/>
    <cellStyle name="常规 18 3 5 2 2 4 3" xfId="6198" xr:uid="{00000000-0005-0000-0000-000027110000}"/>
    <cellStyle name="常规 18 3 5 2 2 5" xfId="6199" xr:uid="{00000000-0005-0000-0000-000028110000}"/>
    <cellStyle name="常规 18 3 5 2 2 5 2" xfId="6201" xr:uid="{00000000-0005-0000-0000-000029110000}"/>
    <cellStyle name="常规 18 3 5 2 2 6" xfId="6202" xr:uid="{00000000-0005-0000-0000-00002A110000}"/>
    <cellStyle name="常规 18 3 5 2 3" xfId="6203" xr:uid="{00000000-0005-0000-0000-00002B110000}"/>
    <cellStyle name="常规 18 3 5 2 4" xfId="6206" xr:uid="{00000000-0005-0000-0000-00002C110000}"/>
    <cellStyle name="常规 18 3 5 2 4 2" xfId="6208" xr:uid="{00000000-0005-0000-0000-00002D110000}"/>
    <cellStyle name="常规 18 3 5 2 4 3" xfId="3477" xr:uid="{00000000-0005-0000-0000-00002E110000}"/>
    <cellStyle name="常规 18 3 5 2 4 3 2" xfId="3480" xr:uid="{00000000-0005-0000-0000-00002F110000}"/>
    <cellStyle name="常规 18 3 5 2 4 3 2 2" xfId="6210" xr:uid="{00000000-0005-0000-0000-000030110000}"/>
    <cellStyle name="常规 18 3 5 2 4 3 3" xfId="6211" xr:uid="{00000000-0005-0000-0000-000031110000}"/>
    <cellStyle name="常规 18 3 5 2 4 4" xfId="3483" xr:uid="{00000000-0005-0000-0000-000032110000}"/>
    <cellStyle name="常规 18 3 5 2 4 4 2" xfId="6212" xr:uid="{00000000-0005-0000-0000-000033110000}"/>
    <cellStyle name="常规 18 3 5 2 4 5" xfId="6213" xr:uid="{00000000-0005-0000-0000-000034110000}"/>
    <cellStyle name="常规 18 3 5 2 5" xfId="6214" xr:uid="{00000000-0005-0000-0000-000035110000}"/>
    <cellStyle name="常规 18 3 5 2 5 2" xfId="6215" xr:uid="{00000000-0005-0000-0000-000036110000}"/>
    <cellStyle name="常规 18 3 5 2 5 2 2" xfId="6216" xr:uid="{00000000-0005-0000-0000-000037110000}"/>
    <cellStyle name="常规 18 3 5 2 5 3" xfId="2500" xr:uid="{00000000-0005-0000-0000-000038110000}"/>
    <cellStyle name="常规 18 3 5 2 6" xfId="6217" xr:uid="{00000000-0005-0000-0000-000039110000}"/>
    <cellStyle name="常规 18 3 5 2 6 2" xfId="6218" xr:uid="{00000000-0005-0000-0000-00003A110000}"/>
    <cellStyle name="常规 18 3 5 2 7" xfId="6219" xr:uid="{00000000-0005-0000-0000-00003B110000}"/>
    <cellStyle name="常规 18 3 5 3" xfId="6220" xr:uid="{00000000-0005-0000-0000-00003C110000}"/>
    <cellStyle name="常规 18 3 5 3 2" xfId="6221" xr:uid="{00000000-0005-0000-0000-00003D110000}"/>
    <cellStyle name="常规 18 3 5 3 3" xfId="6223" xr:uid="{00000000-0005-0000-0000-00003E110000}"/>
    <cellStyle name="常规 18 3 5 3 3 2" xfId="6226" xr:uid="{00000000-0005-0000-0000-00003F110000}"/>
    <cellStyle name="常规 18 3 5 3 3 3" xfId="3568" xr:uid="{00000000-0005-0000-0000-000040110000}"/>
    <cellStyle name="常规 18 3 5 3 3 3 2" xfId="3057" xr:uid="{00000000-0005-0000-0000-000041110000}"/>
    <cellStyle name="常规 18 3 5 3 3 3 2 2" xfId="6227" xr:uid="{00000000-0005-0000-0000-000042110000}"/>
    <cellStyle name="常规 18 3 5 3 3 3 3" xfId="6228" xr:uid="{00000000-0005-0000-0000-000043110000}"/>
    <cellStyle name="常规 18 3 5 3 3 4" xfId="3570" xr:uid="{00000000-0005-0000-0000-000044110000}"/>
    <cellStyle name="常规 18 3 5 3 3 4 2" xfId="6229" xr:uid="{00000000-0005-0000-0000-000045110000}"/>
    <cellStyle name="常规 18 3 5 3 3 5" xfId="6230" xr:uid="{00000000-0005-0000-0000-000046110000}"/>
    <cellStyle name="常规 18 3 5 3 4" xfId="6231" xr:uid="{00000000-0005-0000-0000-000047110000}"/>
    <cellStyle name="常规 18 3 5 3 4 2" xfId="6232" xr:uid="{00000000-0005-0000-0000-000048110000}"/>
    <cellStyle name="常规 18 3 5 3 4 2 2" xfId="6233" xr:uid="{00000000-0005-0000-0000-000049110000}"/>
    <cellStyle name="常规 18 3 5 3 4 3" xfId="2523" xr:uid="{00000000-0005-0000-0000-00004A110000}"/>
    <cellStyle name="常规 18 3 5 3 5" xfId="6234" xr:uid="{00000000-0005-0000-0000-00004B110000}"/>
    <cellStyle name="常规 18 3 5 3 5 2" xfId="6235" xr:uid="{00000000-0005-0000-0000-00004C110000}"/>
    <cellStyle name="常规 18 3 5 3 6" xfId="6236" xr:uid="{00000000-0005-0000-0000-00004D110000}"/>
    <cellStyle name="常规 18 3 5 4" xfId="6237" xr:uid="{00000000-0005-0000-0000-00004E110000}"/>
    <cellStyle name="常规 18 3 5 5" xfId="6239" xr:uid="{00000000-0005-0000-0000-00004F110000}"/>
    <cellStyle name="常规 18 3 5 5 2" xfId="6241" xr:uid="{00000000-0005-0000-0000-000050110000}"/>
    <cellStyle name="常规 18 3 5 5 3" xfId="6242" xr:uid="{00000000-0005-0000-0000-000051110000}"/>
    <cellStyle name="常规 18 3 5 5 3 2" xfId="6243" xr:uid="{00000000-0005-0000-0000-000052110000}"/>
    <cellStyle name="常规 18 3 5 5 3 2 2" xfId="6244" xr:uid="{00000000-0005-0000-0000-000053110000}"/>
    <cellStyle name="常规 18 3 5 5 3 3" xfId="6245" xr:uid="{00000000-0005-0000-0000-000054110000}"/>
    <cellStyle name="常规 18 3 5 5 4" xfId="6246" xr:uid="{00000000-0005-0000-0000-000055110000}"/>
    <cellStyle name="常规 18 3 5 5 4 2" xfId="6247" xr:uid="{00000000-0005-0000-0000-000056110000}"/>
    <cellStyle name="常规 18 3 5 5 5" xfId="1162" xr:uid="{00000000-0005-0000-0000-000057110000}"/>
    <cellStyle name="常规 18 3 5 6" xfId="6248" xr:uid="{00000000-0005-0000-0000-000058110000}"/>
    <cellStyle name="常规 18 3 5 6 2" xfId="6249" xr:uid="{00000000-0005-0000-0000-000059110000}"/>
    <cellStyle name="常规 18 3 5 6 2 2" xfId="6251" xr:uid="{00000000-0005-0000-0000-00005A110000}"/>
    <cellStyle name="常规 18 3 5 6 3" xfId="6252" xr:uid="{00000000-0005-0000-0000-00005B110000}"/>
    <cellStyle name="常规 18 3 5 7" xfId="6253" xr:uid="{00000000-0005-0000-0000-00005C110000}"/>
    <cellStyle name="常规 18 3 5 7 2" xfId="6254" xr:uid="{00000000-0005-0000-0000-00005D110000}"/>
    <cellStyle name="常规 18 3 5 8" xfId="6255" xr:uid="{00000000-0005-0000-0000-00005E110000}"/>
    <cellStyle name="常规 18 3 6" xfId="6257" xr:uid="{00000000-0005-0000-0000-00005F110000}"/>
    <cellStyle name="常规 18 3 6 2" xfId="6258" xr:uid="{00000000-0005-0000-0000-000060110000}"/>
    <cellStyle name="常规 18 3 6 2 2" xfId="6259" xr:uid="{00000000-0005-0000-0000-000061110000}"/>
    <cellStyle name="常规 18 3 6 2 3" xfId="6260" xr:uid="{00000000-0005-0000-0000-000062110000}"/>
    <cellStyle name="常规 18 3 6 2 3 2" xfId="5381" xr:uid="{00000000-0005-0000-0000-000063110000}"/>
    <cellStyle name="常规 18 3 6 2 3 3" xfId="3826" xr:uid="{00000000-0005-0000-0000-000064110000}"/>
    <cellStyle name="常规 18 3 6 2 3 3 2" xfId="6261" xr:uid="{00000000-0005-0000-0000-000065110000}"/>
    <cellStyle name="常规 18 3 6 2 3 3 2 2" xfId="6264" xr:uid="{00000000-0005-0000-0000-000066110000}"/>
    <cellStyle name="常规 18 3 6 2 3 3 3" xfId="6266" xr:uid="{00000000-0005-0000-0000-000067110000}"/>
    <cellStyle name="常规 18 3 6 2 3 4" xfId="6268" xr:uid="{00000000-0005-0000-0000-000068110000}"/>
    <cellStyle name="常规 18 3 6 2 3 4 2" xfId="6269" xr:uid="{00000000-0005-0000-0000-000069110000}"/>
    <cellStyle name="常规 18 3 6 2 3 5" xfId="6272" xr:uid="{00000000-0005-0000-0000-00006A110000}"/>
    <cellStyle name="常规 18 3 6 2 4" xfId="6273" xr:uid="{00000000-0005-0000-0000-00006B110000}"/>
    <cellStyle name="常规 18 3 6 2 4 2" xfId="6274" xr:uid="{00000000-0005-0000-0000-00006C110000}"/>
    <cellStyle name="常规 18 3 6 2 4 2 2" xfId="6275" xr:uid="{00000000-0005-0000-0000-00006D110000}"/>
    <cellStyle name="常规 18 3 6 2 4 3" xfId="6278" xr:uid="{00000000-0005-0000-0000-00006E110000}"/>
    <cellStyle name="常规 18 3 6 2 5" xfId="6279" xr:uid="{00000000-0005-0000-0000-00006F110000}"/>
    <cellStyle name="常规 18 3 6 2 5 2" xfId="6280" xr:uid="{00000000-0005-0000-0000-000070110000}"/>
    <cellStyle name="常规 18 3 6 2 6" xfId="6281" xr:uid="{00000000-0005-0000-0000-000071110000}"/>
    <cellStyle name="常规 18 3 6 3" xfId="6283" xr:uid="{00000000-0005-0000-0000-000072110000}"/>
    <cellStyle name="常规 18 3 6 4" xfId="6285" xr:uid="{00000000-0005-0000-0000-000073110000}"/>
    <cellStyle name="常规 18 3 6 4 2" xfId="6287" xr:uid="{00000000-0005-0000-0000-000074110000}"/>
    <cellStyle name="常规 18 3 6 4 3" xfId="6288" xr:uid="{00000000-0005-0000-0000-000075110000}"/>
    <cellStyle name="常规 18 3 6 4 3 2" xfId="6289" xr:uid="{00000000-0005-0000-0000-000076110000}"/>
    <cellStyle name="常规 18 3 6 4 3 2 2" xfId="6290" xr:uid="{00000000-0005-0000-0000-000077110000}"/>
    <cellStyle name="常规 18 3 6 4 3 3" xfId="6293" xr:uid="{00000000-0005-0000-0000-000078110000}"/>
    <cellStyle name="常规 18 3 6 4 4" xfId="6294" xr:uid="{00000000-0005-0000-0000-000079110000}"/>
    <cellStyle name="常规 18 3 6 4 4 2" xfId="6295" xr:uid="{00000000-0005-0000-0000-00007A110000}"/>
    <cellStyle name="常规 18 3 6 4 5" xfId="146" xr:uid="{00000000-0005-0000-0000-00007B110000}"/>
    <cellStyle name="常规 18 3 6 5" xfId="6296" xr:uid="{00000000-0005-0000-0000-00007C110000}"/>
    <cellStyle name="常规 18 3 6 5 2" xfId="6297" xr:uid="{00000000-0005-0000-0000-00007D110000}"/>
    <cellStyle name="常规 18 3 6 5 2 2" xfId="6298" xr:uid="{00000000-0005-0000-0000-00007E110000}"/>
    <cellStyle name="常规 18 3 6 5 3" xfId="6299" xr:uid="{00000000-0005-0000-0000-00007F110000}"/>
    <cellStyle name="常规 18 3 6 6" xfId="6300" xr:uid="{00000000-0005-0000-0000-000080110000}"/>
    <cellStyle name="常规 18 3 6 6 2" xfId="6301" xr:uid="{00000000-0005-0000-0000-000081110000}"/>
    <cellStyle name="常规 18 3 6 7" xfId="6302" xr:uid="{00000000-0005-0000-0000-000082110000}"/>
    <cellStyle name="常规 18 3 7" xfId="6303" xr:uid="{00000000-0005-0000-0000-000083110000}"/>
    <cellStyle name="常规 18 3 7 2" xfId="6304" xr:uid="{00000000-0005-0000-0000-000084110000}"/>
    <cellStyle name="常规 18 3 7 3" xfId="6305" xr:uid="{00000000-0005-0000-0000-000085110000}"/>
    <cellStyle name="常规 18 3 7 3 2" xfId="6306" xr:uid="{00000000-0005-0000-0000-000086110000}"/>
    <cellStyle name="常规 18 3 7 3 3" xfId="6307" xr:uid="{00000000-0005-0000-0000-000087110000}"/>
    <cellStyle name="常规 18 3 7 3 3 2" xfId="6308" xr:uid="{00000000-0005-0000-0000-000088110000}"/>
    <cellStyle name="常规 18 3 7 3 3 2 2" xfId="6309" xr:uid="{00000000-0005-0000-0000-000089110000}"/>
    <cellStyle name="常规 18 3 7 3 3 3" xfId="6311" xr:uid="{00000000-0005-0000-0000-00008A110000}"/>
    <cellStyle name="常规 18 3 7 3 4" xfId="6312" xr:uid="{00000000-0005-0000-0000-00008B110000}"/>
    <cellStyle name="常规 18 3 7 3 4 2" xfId="6313" xr:uid="{00000000-0005-0000-0000-00008C110000}"/>
    <cellStyle name="常规 18 3 7 3 5" xfId="6314" xr:uid="{00000000-0005-0000-0000-00008D110000}"/>
    <cellStyle name="常规 18 3 7 4" xfId="6315" xr:uid="{00000000-0005-0000-0000-00008E110000}"/>
    <cellStyle name="常规 18 3 7 4 2" xfId="6317" xr:uid="{00000000-0005-0000-0000-00008F110000}"/>
    <cellStyle name="常规 18 3 7 4 2 2" xfId="6319" xr:uid="{00000000-0005-0000-0000-000090110000}"/>
    <cellStyle name="常规 18 3 7 4 3" xfId="6320" xr:uid="{00000000-0005-0000-0000-000091110000}"/>
    <cellStyle name="常规 18 3 7 5" xfId="6322" xr:uid="{00000000-0005-0000-0000-000092110000}"/>
    <cellStyle name="常规 18 3 7 5 2" xfId="6324" xr:uid="{00000000-0005-0000-0000-000093110000}"/>
    <cellStyle name="常规 18 3 7 6" xfId="6325" xr:uid="{00000000-0005-0000-0000-000094110000}"/>
    <cellStyle name="常规 18 3 8" xfId="6327" xr:uid="{00000000-0005-0000-0000-000095110000}"/>
    <cellStyle name="常规 18 3 9" xfId="6328" xr:uid="{00000000-0005-0000-0000-000096110000}"/>
    <cellStyle name="常规 18 3 9 2" xfId="6329" xr:uid="{00000000-0005-0000-0000-000097110000}"/>
    <cellStyle name="常规 18 3 9 3" xfId="6330" xr:uid="{00000000-0005-0000-0000-000098110000}"/>
    <cellStyle name="常规 18 3 9 3 2" xfId="6331" xr:uid="{00000000-0005-0000-0000-000099110000}"/>
    <cellStyle name="常规 18 3 9 3 2 2" xfId="6332" xr:uid="{00000000-0005-0000-0000-00009A110000}"/>
    <cellStyle name="常规 18 3 9 3 3" xfId="6333" xr:uid="{00000000-0005-0000-0000-00009B110000}"/>
    <cellStyle name="常规 18 3 9 4" xfId="6334" xr:uid="{00000000-0005-0000-0000-00009C110000}"/>
    <cellStyle name="常规 18 3 9 4 2" xfId="6335" xr:uid="{00000000-0005-0000-0000-00009D110000}"/>
    <cellStyle name="常规 18 3 9 5" xfId="6336" xr:uid="{00000000-0005-0000-0000-00009E110000}"/>
    <cellStyle name="常规 18 4" xfId="6338" xr:uid="{00000000-0005-0000-0000-00009F110000}"/>
    <cellStyle name="常规 18 5" xfId="6340" xr:uid="{00000000-0005-0000-0000-0000A0110000}"/>
    <cellStyle name="常规 180" xfId="6342" xr:uid="{00000000-0005-0000-0000-0000A1110000}"/>
    <cellStyle name="常规 19" xfId="5737" xr:uid="{00000000-0005-0000-0000-0000A2110000}"/>
    <cellStyle name="常规 19 2" xfId="2919" xr:uid="{00000000-0005-0000-0000-0000A3110000}"/>
    <cellStyle name="常规 19 2 2" xfId="6343" xr:uid="{00000000-0005-0000-0000-0000A4110000}"/>
    <cellStyle name="常规 19 2 2 2" xfId="4060" xr:uid="{00000000-0005-0000-0000-0000A5110000}"/>
    <cellStyle name="常规 19 2 2 3" xfId="4066" xr:uid="{00000000-0005-0000-0000-0000A6110000}"/>
    <cellStyle name="常规 19 2 2 4" xfId="6345" xr:uid="{00000000-0005-0000-0000-0000A7110000}"/>
    <cellStyle name="常规 19 2 3" xfId="6346" xr:uid="{00000000-0005-0000-0000-0000A8110000}"/>
    <cellStyle name="常规 19 2 4" xfId="6348" xr:uid="{00000000-0005-0000-0000-0000A9110000}"/>
    <cellStyle name="常规 19 2 5" xfId="6349" xr:uid="{00000000-0005-0000-0000-0000AA110000}"/>
    <cellStyle name="常规 19 2 6" xfId="6350" xr:uid="{00000000-0005-0000-0000-0000AB110000}"/>
    <cellStyle name="常规 19 2 7" xfId="6351" xr:uid="{00000000-0005-0000-0000-0000AC110000}"/>
    <cellStyle name="常规 19 3" xfId="2923" xr:uid="{00000000-0005-0000-0000-0000AD110000}"/>
    <cellStyle name="常规 19 3 2" xfId="6352" xr:uid="{00000000-0005-0000-0000-0000AE110000}"/>
    <cellStyle name="常规 19 4" xfId="6353" xr:uid="{00000000-0005-0000-0000-0000AF110000}"/>
    <cellStyle name="常规 19 5" xfId="6355" xr:uid="{00000000-0005-0000-0000-0000B0110000}"/>
    <cellStyle name="常规 2" xfId="6357" xr:uid="{00000000-0005-0000-0000-0000B1110000}"/>
    <cellStyle name="常规 2 10" xfId="6358" xr:uid="{00000000-0005-0000-0000-0000B2110000}"/>
    <cellStyle name="常规 2 10 2" xfId="6359" xr:uid="{00000000-0005-0000-0000-0000B3110000}"/>
    <cellStyle name="常规 2 10 3" xfId="6360" xr:uid="{00000000-0005-0000-0000-0000B4110000}"/>
    <cellStyle name="常规 2 11" xfId="6361" xr:uid="{00000000-0005-0000-0000-0000B5110000}"/>
    <cellStyle name="常规 2 12" xfId="6362" xr:uid="{00000000-0005-0000-0000-0000B6110000}"/>
    <cellStyle name="常规 2 13" xfId="216" xr:uid="{00000000-0005-0000-0000-0000B7110000}"/>
    <cellStyle name="常规 2 14" xfId="6363" xr:uid="{00000000-0005-0000-0000-0000B8110000}"/>
    <cellStyle name="常规 2 15" xfId="6365" xr:uid="{00000000-0005-0000-0000-0000B9110000}"/>
    <cellStyle name="常规 2 16" xfId="6366" xr:uid="{00000000-0005-0000-0000-0000BA110000}"/>
    <cellStyle name="常规 2 2" xfId="6367" xr:uid="{00000000-0005-0000-0000-0000BB110000}"/>
    <cellStyle name="常规 2 2 2" xfId="6369" xr:uid="{00000000-0005-0000-0000-0000BC110000}"/>
    <cellStyle name="常规 2 2 2 2" xfId="6374" xr:uid="{00000000-0005-0000-0000-0000BD110000}"/>
    <cellStyle name="常规 2 2 2 2 2" xfId="6379" xr:uid="{00000000-0005-0000-0000-0000BE110000}"/>
    <cellStyle name="常规 2 2 2 2 3" xfId="6380" xr:uid="{00000000-0005-0000-0000-0000BF110000}"/>
    <cellStyle name="常规 2 2 2 3" xfId="6291" xr:uid="{00000000-0005-0000-0000-0000C0110000}"/>
    <cellStyle name="常规 2 2 2 4" xfId="6381" xr:uid="{00000000-0005-0000-0000-0000C1110000}"/>
    <cellStyle name="常规 2 2 2 5" xfId="6383" xr:uid="{00000000-0005-0000-0000-0000C2110000}"/>
    <cellStyle name="常规 2 2 2 6" xfId="6385" xr:uid="{00000000-0005-0000-0000-0000C3110000}"/>
    <cellStyle name="常规 2 2 2 7" xfId="6386" xr:uid="{00000000-0005-0000-0000-0000C4110000}"/>
    <cellStyle name="常规 2 2 3" xfId="6387" xr:uid="{00000000-0005-0000-0000-0000C5110000}"/>
    <cellStyle name="常规 2 2 3 2" xfId="6392" xr:uid="{00000000-0005-0000-0000-0000C6110000}"/>
    <cellStyle name="常规 2 2 3 3" xfId="6394" xr:uid="{00000000-0005-0000-0000-0000C7110000}"/>
    <cellStyle name="常规 2 2 3 4" xfId="6396" xr:uid="{00000000-0005-0000-0000-0000C8110000}"/>
    <cellStyle name="常规 2 2 4" xfId="6397" xr:uid="{00000000-0005-0000-0000-0000C9110000}"/>
    <cellStyle name="常规 2 2 5" xfId="6399" xr:uid="{00000000-0005-0000-0000-0000CA110000}"/>
    <cellStyle name="常规 2 2 6" xfId="6401" xr:uid="{00000000-0005-0000-0000-0000CB110000}"/>
    <cellStyle name="常规 2 2 7" xfId="6402" xr:uid="{00000000-0005-0000-0000-0000CC110000}"/>
    <cellStyle name="常规 2 2 8" xfId="2617" xr:uid="{00000000-0005-0000-0000-0000CD110000}"/>
    <cellStyle name="常规 2 2_2013年2月公共费用分摊表" xfId="6405" xr:uid="{00000000-0005-0000-0000-0000CE110000}"/>
    <cellStyle name="常规 2 20 2" xfId="822" xr:uid="{00000000-0005-0000-0000-0000CF110000}"/>
    <cellStyle name="常规 2 3" xfId="6406" xr:uid="{00000000-0005-0000-0000-0000D0110000}"/>
    <cellStyle name="常规 2 3 2" xfId="6408" xr:uid="{00000000-0005-0000-0000-0000D1110000}"/>
    <cellStyle name="常规 2 3 2 2" xfId="6412" xr:uid="{00000000-0005-0000-0000-0000D2110000}"/>
    <cellStyle name="常规 2 3 2 2 2" xfId="6415" xr:uid="{00000000-0005-0000-0000-0000D3110000}"/>
    <cellStyle name="常规 2 3 2 2 3" xfId="6417" xr:uid="{00000000-0005-0000-0000-0000D4110000}"/>
    <cellStyle name="常规 2 3 2 3" xfId="6418" xr:uid="{00000000-0005-0000-0000-0000D5110000}"/>
    <cellStyle name="常规 2 3 2 4" xfId="6420" xr:uid="{00000000-0005-0000-0000-0000D6110000}"/>
    <cellStyle name="常规 2 3 3" xfId="6421" xr:uid="{00000000-0005-0000-0000-0000D7110000}"/>
    <cellStyle name="常规 2 3 4" xfId="6424" xr:uid="{00000000-0005-0000-0000-0000D8110000}"/>
    <cellStyle name="常规 2 3 5" xfId="6426" xr:uid="{00000000-0005-0000-0000-0000D9110000}"/>
    <cellStyle name="常规 2 3 5 2" xfId="6428" xr:uid="{00000000-0005-0000-0000-0000DA110000}"/>
    <cellStyle name="常规 2 3 6" xfId="6429" xr:uid="{00000000-0005-0000-0000-0000DB110000}"/>
    <cellStyle name="常规 2 3 7" xfId="6430" xr:uid="{00000000-0005-0000-0000-0000DC110000}"/>
    <cellStyle name="常规 2 4" xfId="6432" xr:uid="{00000000-0005-0000-0000-0000DD110000}"/>
    <cellStyle name="常规 2 4 2" xfId="6434" xr:uid="{00000000-0005-0000-0000-0000DE110000}"/>
    <cellStyle name="常规 2 4 2 2" xfId="6439" xr:uid="{00000000-0005-0000-0000-0000DF110000}"/>
    <cellStyle name="常规 2 4 2 2 2" xfId="6442" xr:uid="{00000000-0005-0000-0000-0000E0110000}"/>
    <cellStyle name="常规 2 4 2 2 2 2" xfId="6445" xr:uid="{00000000-0005-0000-0000-0000E1110000}"/>
    <cellStyle name="常规 2 4 2 2 2 3" xfId="6446" xr:uid="{00000000-0005-0000-0000-0000E2110000}"/>
    <cellStyle name="常规 2 4 2 2 3" xfId="6447" xr:uid="{00000000-0005-0000-0000-0000E3110000}"/>
    <cellStyle name="常规 2 4 2 2 4" xfId="6448" xr:uid="{00000000-0005-0000-0000-0000E4110000}"/>
    <cellStyle name="常规 2 4 2 3" xfId="6449" xr:uid="{00000000-0005-0000-0000-0000E5110000}"/>
    <cellStyle name="常规 2 4 2 4" xfId="6451" xr:uid="{00000000-0005-0000-0000-0000E6110000}"/>
    <cellStyle name="常规 2 4 3" xfId="6452" xr:uid="{00000000-0005-0000-0000-0000E7110000}"/>
    <cellStyle name="常规 2 4 3 2" xfId="6455" xr:uid="{00000000-0005-0000-0000-0000E8110000}"/>
    <cellStyle name="常规 2 4 3 2 2" xfId="6457" xr:uid="{00000000-0005-0000-0000-0000E9110000}"/>
    <cellStyle name="常规 2 4 3 2 3" xfId="6459" xr:uid="{00000000-0005-0000-0000-0000EA110000}"/>
    <cellStyle name="常规 2 4 3 3" xfId="6461" xr:uid="{00000000-0005-0000-0000-0000EB110000}"/>
    <cellStyle name="常规 2 4 3 4" xfId="6462" xr:uid="{00000000-0005-0000-0000-0000EC110000}"/>
    <cellStyle name="常规 2 4 4" xfId="6463" xr:uid="{00000000-0005-0000-0000-0000ED110000}"/>
    <cellStyle name="常规 2 4 5" xfId="6465" xr:uid="{00000000-0005-0000-0000-0000EE110000}"/>
    <cellStyle name="常规 2 4 6" xfId="6466" xr:uid="{00000000-0005-0000-0000-0000EF110000}"/>
    <cellStyle name="常规 2 4 6 2" xfId="6468" xr:uid="{00000000-0005-0000-0000-0000F0110000}"/>
    <cellStyle name="常规 2 4 7" xfId="6469" xr:uid="{00000000-0005-0000-0000-0000F1110000}"/>
    <cellStyle name="常规 2 4 8" xfId="6470" xr:uid="{00000000-0005-0000-0000-0000F2110000}"/>
    <cellStyle name="常规 2 5" xfId="6471" xr:uid="{00000000-0005-0000-0000-0000F3110000}"/>
    <cellStyle name="常规 2 5 2" xfId="6472" xr:uid="{00000000-0005-0000-0000-0000F4110000}"/>
    <cellStyle name="常规 2 5 2 2" xfId="6475" xr:uid="{00000000-0005-0000-0000-0000F5110000}"/>
    <cellStyle name="常规 2 5 2 3" xfId="6477" xr:uid="{00000000-0005-0000-0000-0000F6110000}"/>
    <cellStyle name="常规 2 5 2 4" xfId="6478" xr:uid="{00000000-0005-0000-0000-0000F7110000}"/>
    <cellStyle name="常规 2 5 2 5" xfId="6479" xr:uid="{00000000-0005-0000-0000-0000F8110000}"/>
    <cellStyle name="常规 2 5 3" xfId="6481" xr:uid="{00000000-0005-0000-0000-0000F9110000}"/>
    <cellStyle name="常规 2 5 3 2" xfId="6483" xr:uid="{00000000-0005-0000-0000-0000FA110000}"/>
    <cellStyle name="常规 2 5 3 3" xfId="6486" xr:uid="{00000000-0005-0000-0000-0000FB110000}"/>
    <cellStyle name="常规 2 5 4" xfId="6487" xr:uid="{00000000-0005-0000-0000-0000FC110000}"/>
    <cellStyle name="常规 2 5 5" xfId="6489" xr:uid="{00000000-0005-0000-0000-0000FD110000}"/>
    <cellStyle name="常规 2 5 6" xfId="6490" xr:uid="{00000000-0005-0000-0000-0000FE110000}"/>
    <cellStyle name="常规 2 6" xfId="6491" xr:uid="{00000000-0005-0000-0000-0000FF110000}"/>
    <cellStyle name="常规 2 6 2" xfId="6492" xr:uid="{00000000-0005-0000-0000-000000120000}"/>
    <cellStyle name="常规 2 6 2 2" xfId="6494" xr:uid="{00000000-0005-0000-0000-000001120000}"/>
    <cellStyle name="常规 2 6 2 3" xfId="6495" xr:uid="{00000000-0005-0000-0000-000002120000}"/>
    <cellStyle name="常规 2 6 3" xfId="6497" xr:uid="{00000000-0005-0000-0000-000003120000}"/>
    <cellStyle name="常规 2 6 4" xfId="6498" xr:uid="{00000000-0005-0000-0000-000004120000}"/>
    <cellStyle name="常规 2 7" xfId="6499" xr:uid="{00000000-0005-0000-0000-000005120000}"/>
    <cellStyle name="常规 2 7 2" xfId="6500" xr:uid="{00000000-0005-0000-0000-000006120000}"/>
    <cellStyle name="常规 2 8" xfId="6501" xr:uid="{00000000-0005-0000-0000-000007120000}"/>
    <cellStyle name="常规 2 8 2" xfId="6503" xr:uid="{00000000-0005-0000-0000-000008120000}"/>
    <cellStyle name="常规 2 8 3" xfId="6505" xr:uid="{00000000-0005-0000-0000-000009120000}"/>
    <cellStyle name="常规 2 9" xfId="6507" xr:uid="{00000000-0005-0000-0000-00000A120000}"/>
    <cellStyle name="常规 2 9 2" xfId="6509" xr:uid="{00000000-0005-0000-0000-00000B120000}"/>
    <cellStyle name="常规 2_12年4月衣柜营销报表" xfId="5955" xr:uid="{00000000-0005-0000-0000-00000C120000}"/>
    <cellStyle name="常规 20" xfId="2389" xr:uid="{00000000-0005-0000-0000-00000D120000}"/>
    <cellStyle name="常规 20 2" xfId="2392" xr:uid="{00000000-0005-0000-0000-00000E120000}"/>
    <cellStyle name="常规 20 2 2" xfId="2398" xr:uid="{00000000-0005-0000-0000-00000F120000}"/>
    <cellStyle name="常规 20 2 2 2" xfId="4893" xr:uid="{00000000-0005-0000-0000-000010120000}"/>
    <cellStyle name="常规 20 2 2 3" xfId="4895" xr:uid="{00000000-0005-0000-0000-000011120000}"/>
    <cellStyle name="常规 20 2 3" xfId="2401" xr:uid="{00000000-0005-0000-0000-000012120000}"/>
    <cellStyle name="常规 20 2 4" xfId="4905" xr:uid="{00000000-0005-0000-0000-000013120000}"/>
    <cellStyle name="常规 20 2 5" xfId="4480" xr:uid="{00000000-0005-0000-0000-000014120000}"/>
    <cellStyle name="常规 20 2 5 2" xfId="6511" xr:uid="{00000000-0005-0000-0000-000015120000}"/>
    <cellStyle name="常规 20 2 6" xfId="4485" xr:uid="{00000000-0005-0000-0000-000016120000}"/>
    <cellStyle name="常规 20 2 6 2" xfId="6512" xr:uid="{00000000-0005-0000-0000-000017120000}"/>
    <cellStyle name="常规 20 2 7" xfId="4489" xr:uid="{00000000-0005-0000-0000-000018120000}"/>
    <cellStyle name="常规 20 2 8" xfId="6513" xr:uid="{00000000-0005-0000-0000-000019120000}"/>
    <cellStyle name="常规 20 3" xfId="2404" xr:uid="{00000000-0005-0000-0000-00001A120000}"/>
    <cellStyle name="常规 20 3 2" xfId="3170" xr:uid="{00000000-0005-0000-0000-00001B120000}"/>
    <cellStyle name="常规 20 3 3" xfId="6514" xr:uid="{00000000-0005-0000-0000-00001C120000}"/>
    <cellStyle name="常规 20 3 4" xfId="6515" xr:uid="{00000000-0005-0000-0000-00001D120000}"/>
    <cellStyle name="常规 20 4" xfId="2407" xr:uid="{00000000-0005-0000-0000-00001E120000}"/>
    <cellStyle name="常规 20 5" xfId="4908" xr:uid="{00000000-0005-0000-0000-00001F120000}"/>
    <cellStyle name="常规 20 6" xfId="4911" xr:uid="{00000000-0005-0000-0000-000020120000}"/>
    <cellStyle name="常规 21" xfId="2411" xr:uid="{00000000-0005-0000-0000-000021120000}"/>
    <cellStyle name="常规 21 2" xfId="2874" xr:uid="{00000000-0005-0000-0000-000022120000}"/>
    <cellStyle name="常规 21 2 2" xfId="3212" xr:uid="{00000000-0005-0000-0000-000023120000}"/>
    <cellStyle name="常规 21 2 2 2" xfId="3219" xr:uid="{00000000-0005-0000-0000-000024120000}"/>
    <cellStyle name="常规 21 2 2 3" xfId="4573" xr:uid="{00000000-0005-0000-0000-000025120000}"/>
    <cellStyle name="常规 21 2 3" xfId="3224" xr:uid="{00000000-0005-0000-0000-000026120000}"/>
    <cellStyle name="常规 21 2 4" xfId="4920" xr:uid="{00000000-0005-0000-0000-000027120000}"/>
    <cellStyle name="常规 21 2 5" xfId="4923" xr:uid="{00000000-0005-0000-0000-000028120000}"/>
    <cellStyle name="常规 21 2 6" xfId="4925" xr:uid="{00000000-0005-0000-0000-000029120000}"/>
    <cellStyle name="常规 21 2 7" xfId="4927" xr:uid="{00000000-0005-0000-0000-00002A120000}"/>
    <cellStyle name="常规 21 3" xfId="4930" xr:uid="{00000000-0005-0000-0000-00002B120000}"/>
    <cellStyle name="常规 21 4" xfId="5563" xr:uid="{00000000-0005-0000-0000-00002C120000}"/>
    <cellStyle name="常规 21 5" xfId="3707" xr:uid="{00000000-0005-0000-0000-00002D120000}"/>
    <cellStyle name="常规 22" xfId="2414" xr:uid="{00000000-0005-0000-0000-00002E120000}"/>
    <cellStyle name="常规 22 2" xfId="2886" xr:uid="{00000000-0005-0000-0000-00002F120000}"/>
    <cellStyle name="常规 22 2 2" xfId="3996" xr:uid="{00000000-0005-0000-0000-000030120000}"/>
    <cellStyle name="常规 22 2 2 2" xfId="3999" xr:uid="{00000000-0005-0000-0000-000031120000}"/>
    <cellStyle name="常规 22 2 3" xfId="4027" xr:uid="{00000000-0005-0000-0000-000032120000}"/>
    <cellStyle name="常规 22 2 4" xfId="4031" xr:uid="{00000000-0005-0000-0000-000033120000}"/>
    <cellStyle name="常规 22 3" xfId="4689" xr:uid="{00000000-0005-0000-0000-000034120000}"/>
    <cellStyle name="常规 22 3 2" xfId="4122" xr:uid="{00000000-0005-0000-0000-000035120000}"/>
    <cellStyle name="常规 22 4" xfId="5567" xr:uid="{00000000-0005-0000-0000-000036120000}"/>
    <cellStyle name="常规 23" xfId="242" xr:uid="{00000000-0005-0000-0000-000037120000}"/>
    <cellStyle name="常规 23 2" xfId="3913" xr:uid="{00000000-0005-0000-0000-000038120000}"/>
    <cellStyle name="常规 23 2 2" xfId="3916" xr:uid="{00000000-0005-0000-0000-000039120000}"/>
    <cellStyle name="常规 23 2 2 2" xfId="5569" xr:uid="{00000000-0005-0000-0000-00003A120000}"/>
    <cellStyle name="常规 23 2 2 2 2" xfId="5448" xr:uid="{00000000-0005-0000-0000-00003B120000}"/>
    <cellStyle name="常规 23 2 2 2 3" xfId="6516" xr:uid="{00000000-0005-0000-0000-00003C120000}"/>
    <cellStyle name="常规 23 2 2 3" xfId="5571" xr:uid="{00000000-0005-0000-0000-00003D120000}"/>
    <cellStyle name="常规 23 2 2 4" xfId="5573" xr:uid="{00000000-0005-0000-0000-00003E120000}"/>
    <cellStyle name="常规 23 2 3" xfId="5575" xr:uid="{00000000-0005-0000-0000-00003F120000}"/>
    <cellStyle name="常规 23 2 4" xfId="5577" xr:uid="{00000000-0005-0000-0000-000040120000}"/>
    <cellStyle name="常规 23 2 5" xfId="5579" xr:uid="{00000000-0005-0000-0000-000041120000}"/>
    <cellStyle name="常规 23 2 6" xfId="5581" xr:uid="{00000000-0005-0000-0000-000042120000}"/>
    <cellStyle name="常规 23 3" xfId="3919" xr:uid="{00000000-0005-0000-0000-000043120000}"/>
    <cellStyle name="常规 23 4" xfId="6339" xr:uid="{00000000-0005-0000-0000-000044120000}"/>
    <cellStyle name="常规 23 4 2" xfId="6519" xr:uid="{00000000-0005-0000-0000-000045120000}"/>
    <cellStyle name="常规 23 4 2 2" xfId="6520" xr:uid="{00000000-0005-0000-0000-000046120000}"/>
    <cellStyle name="常规 23 4 2 3" xfId="6521" xr:uid="{00000000-0005-0000-0000-000047120000}"/>
    <cellStyle name="常规 23 4 3" xfId="6522" xr:uid="{00000000-0005-0000-0000-000048120000}"/>
    <cellStyle name="常规 23 4 4" xfId="6523" xr:uid="{00000000-0005-0000-0000-000049120000}"/>
    <cellStyle name="常规 23 4 4 10" xfId="6524" xr:uid="{00000000-0005-0000-0000-00004A120000}"/>
    <cellStyle name="常规 23 4 4 10 2" xfId="6526" xr:uid="{00000000-0005-0000-0000-00004B120000}"/>
    <cellStyle name="常规 23 4 4 10 2 2" xfId="6528" xr:uid="{00000000-0005-0000-0000-00004C120000}"/>
    <cellStyle name="常规 23 4 4 10 3" xfId="6530" xr:uid="{00000000-0005-0000-0000-00004D120000}"/>
    <cellStyle name="常规 23 4 4 11" xfId="6532" xr:uid="{00000000-0005-0000-0000-00004E120000}"/>
    <cellStyle name="常规 23 4 4 11 2" xfId="6534" xr:uid="{00000000-0005-0000-0000-00004F120000}"/>
    <cellStyle name="常规 23 4 4 12" xfId="6536" xr:uid="{00000000-0005-0000-0000-000050120000}"/>
    <cellStyle name="常规 23 4 4 2" xfId="6538" xr:uid="{00000000-0005-0000-0000-000051120000}"/>
    <cellStyle name="常规 23 4 4 2 10" xfId="6539" xr:uid="{00000000-0005-0000-0000-000052120000}"/>
    <cellStyle name="常规 23 4 4 2 10 2" xfId="6540" xr:uid="{00000000-0005-0000-0000-000053120000}"/>
    <cellStyle name="常规 23 4 4 2 11" xfId="6541" xr:uid="{00000000-0005-0000-0000-000054120000}"/>
    <cellStyle name="常规 23 4 4 2 2" xfId="6542" xr:uid="{00000000-0005-0000-0000-000055120000}"/>
    <cellStyle name="常规 23 4 4 2 2 2" xfId="6543" xr:uid="{00000000-0005-0000-0000-000056120000}"/>
    <cellStyle name="常规 23 4 4 2 2 2 2" xfId="6544" xr:uid="{00000000-0005-0000-0000-000057120000}"/>
    <cellStyle name="常规 23 4 4 2 2 2 2 2" xfId="6545" xr:uid="{00000000-0005-0000-0000-000058120000}"/>
    <cellStyle name="常规 23 4 4 2 2 2 2 2 2" xfId="6546" xr:uid="{00000000-0005-0000-0000-000059120000}"/>
    <cellStyle name="常规 23 4 4 2 2 2 2 2 3" xfId="6547" xr:uid="{00000000-0005-0000-0000-00005A120000}"/>
    <cellStyle name="常规 23 4 4 2 2 2 2 2 3 2" xfId="6548" xr:uid="{00000000-0005-0000-0000-00005B120000}"/>
    <cellStyle name="常规 23 4 4 2 2 2 2 2 3 3" xfId="6550" xr:uid="{00000000-0005-0000-0000-00005C120000}"/>
    <cellStyle name="常规 23 4 4 2 2 2 2 2 3 3 2" xfId="6551" xr:uid="{00000000-0005-0000-0000-00005D120000}"/>
    <cellStyle name="常规 23 4 4 2 2 2 2 2 3 3 2 2" xfId="6552" xr:uid="{00000000-0005-0000-0000-00005E120000}"/>
    <cellStyle name="常规 23 4 4 2 2 2 2 2 3 3 3" xfId="6553" xr:uid="{00000000-0005-0000-0000-00005F120000}"/>
    <cellStyle name="常规 23 4 4 2 2 2 2 2 3 4" xfId="6554" xr:uid="{00000000-0005-0000-0000-000060120000}"/>
    <cellStyle name="常规 23 4 4 2 2 2 2 2 3 4 2" xfId="6555" xr:uid="{00000000-0005-0000-0000-000061120000}"/>
    <cellStyle name="常规 23 4 4 2 2 2 2 2 3 5" xfId="6556" xr:uid="{00000000-0005-0000-0000-000062120000}"/>
    <cellStyle name="常规 23 4 4 2 2 2 2 2 4" xfId="6557" xr:uid="{00000000-0005-0000-0000-000063120000}"/>
    <cellStyle name="常规 23 4 4 2 2 2 2 2 4 2" xfId="6560" xr:uid="{00000000-0005-0000-0000-000064120000}"/>
    <cellStyle name="常规 23 4 4 2 2 2 2 2 4 2 2" xfId="6561" xr:uid="{00000000-0005-0000-0000-000065120000}"/>
    <cellStyle name="常规 23 4 4 2 2 2 2 2 4 3" xfId="6562" xr:uid="{00000000-0005-0000-0000-000066120000}"/>
    <cellStyle name="常规 23 4 4 2 2 2 2 2 5" xfId="6563" xr:uid="{00000000-0005-0000-0000-000067120000}"/>
    <cellStyle name="常规 23 4 4 2 2 2 2 2 5 2" xfId="6565" xr:uid="{00000000-0005-0000-0000-000068120000}"/>
    <cellStyle name="常规 23 4 4 2 2 2 2 2 6" xfId="6567" xr:uid="{00000000-0005-0000-0000-000069120000}"/>
    <cellStyle name="常规 23 4 4 2 2 2 2 3" xfId="6569" xr:uid="{00000000-0005-0000-0000-00006A120000}"/>
    <cellStyle name="常规 23 4 4 2 2 2 2 4" xfId="6570" xr:uid="{00000000-0005-0000-0000-00006B120000}"/>
    <cellStyle name="常规 23 4 4 2 2 2 2 4 2" xfId="6571" xr:uid="{00000000-0005-0000-0000-00006C120000}"/>
    <cellStyle name="常规 23 4 4 2 2 2 2 4 3" xfId="6572" xr:uid="{00000000-0005-0000-0000-00006D120000}"/>
    <cellStyle name="常规 23 4 4 2 2 2 2 4 3 2" xfId="3315" xr:uid="{00000000-0005-0000-0000-00006E120000}"/>
    <cellStyle name="常规 23 4 4 2 2 2 2 4 3 2 2" xfId="2953" xr:uid="{00000000-0005-0000-0000-00006F120000}"/>
    <cellStyle name="常规 23 4 4 2 2 2 2 4 3 3" xfId="1983" xr:uid="{00000000-0005-0000-0000-000070120000}"/>
    <cellStyle name="常规 23 4 4 2 2 2 2 4 4" xfId="6574" xr:uid="{00000000-0005-0000-0000-000071120000}"/>
    <cellStyle name="常规 23 4 4 2 2 2 2 4 4 2" xfId="6576" xr:uid="{00000000-0005-0000-0000-000072120000}"/>
    <cellStyle name="常规 23 4 4 2 2 2 2 4 5" xfId="6577" xr:uid="{00000000-0005-0000-0000-000073120000}"/>
    <cellStyle name="常规 23 4 4 2 2 2 2 5" xfId="6579" xr:uid="{00000000-0005-0000-0000-000074120000}"/>
    <cellStyle name="常规 23 4 4 2 2 2 2 5 2" xfId="528" xr:uid="{00000000-0005-0000-0000-000075120000}"/>
    <cellStyle name="常规 23 4 4 2 2 2 2 5 2 2" xfId="534" xr:uid="{00000000-0005-0000-0000-000076120000}"/>
    <cellStyle name="常规 23 4 4 2 2 2 2 5 3" xfId="556" xr:uid="{00000000-0005-0000-0000-000077120000}"/>
    <cellStyle name="常规 23 4 4 2 2 2 2 6" xfId="6580" xr:uid="{00000000-0005-0000-0000-000078120000}"/>
    <cellStyle name="常规 23 4 4 2 2 2 2 6 2" xfId="625" xr:uid="{00000000-0005-0000-0000-000079120000}"/>
    <cellStyle name="常规 23 4 4 2 2 2 2 7" xfId="6581" xr:uid="{00000000-0005-0000-0000-00007A120000}"/>
    <cellStyle name="常规 23 4 4 2 2 2 3" xfId="6582" xr:uid="{00000000-0005-0000-0000-00007B120000}"/>
    <cellStyle name="常规 23 4 4 2 2 2 3 2" xfId="6583" xr:uid="{00000000-0005-0000-0000-00007C120000}"/>
    <cellStyle name="常规 23 4 4 2 2 2 3 3" xfId="6584" xr:uid="{00000000-0005-0000-0000-00007D120000}"/>
    <cellStyle name="常规 23 4 4 2 2 2 3 3 2" xfId="6585" xr:uid="{00000000-0005-0000-0000-00007E120000}"/>
    <cellStyle name="常规 23 4 4 2 2 2 3 3 3" xfId="6586" xr:uid="{00000000-0005-0000-0000-00007F120000}"/>
    <cellStyle name="常规 23 4 4 2 2 2 3 3 3 2" xfId="6587" xr:uid="{00000000-0005-0000-0000-000080120000}"/>
    <cellStyle name="常规 23 4 4 2 2 2 3 3 3 2 2" xfId="3222" xr:uid="{00000000-0005-0000-0000-000081120000}"/>
    <cellStyle name="常规 23 4 4 2 2 2 3 3 3 3" xfId="6588" xr:uid="{00000000-0005-0000-0000-000082120000}"/>
    <cellStyle name="常规 23 4 4 2 2 2 3 3 4" xfId="6589" xr:uid="{00000000-0005-0000-0000-000083120000}"/>
    <cellStyle name="常规 23 4 4 2 2 2 3 3 4 2" xfId="6591" xr:uid="{00000000-0005-0000-0000-000084120000}"/>
    <cellStyle name="常规 23 4 4 2 2 2 3 3 5" xfId="6593" xr:uid="{00000000-0005-0000-0000-000085120000}"/>
    <cellStyle name="常规 23 4 4 2 2 2 3 4" xfId="6595" xr:uid="{00000000-0005-0000-0000-000086120000}"/>
    <cellStyle name="常规 23 4 4 2 2 2 3 4 2" xfId="6596" xr:uid="{00000000-0005-0000-0000-000087120000}"/>
    <cellStyle name="常规 23 4 4 2 2 2 3 4 2 2" xfId="3508" xr:uid="{00000000-0005-0000-0000-000088120000}"/>
    <cellStyle name="常规 23 4 4 2 2 2 3 4 3" xfId="6598" xr:uid="{00000000-0005-0000-0000-000089120000}"/>
    <cellStyle name="常规 23 4 4 2 2 2 3 5" xfId="6600" xr:uid="{00000000-0005-0000-0000-00008A120000}"/>
    <cellStyle name="常规 23 4 4 2 2 2 3 5 2" xfId="6601" xr:uid="{00000000-0005-0000-0000-00008B120000}"/>
    <cellStyle name="常规 23 4 4 2 2 2 3 6" xfId="6602" xr:uid="{00000000-0005-0000-0000-00008C120000}"/>
    <cellStyle name="常规 23 4 4 2 2 2 4" xfId="6603" xr:uid="{00000000-0005-0000-0000-00008D120000}"/>
    <cellStyle name="常规 23 4 4 2 2 2 5" xfId="3787" xr:uid="{00000000-0005-0000-0000-00008E120000}"/>
    <cellStyle name="常规 23 4 4 2 2 2 5 2" xfId="6604" xr:uid="{00000000-0005-0000-0000-00008F120000}"/>
    <cellStyle name="常规 23 4 4 2 2 2 5 3" xfId="6605" xr:uid="{00000000-0005-0000-0000-000090120000}"/>
    <cellStyle name="常规 23 4 4 2 2 2 5 3 2" xfId="6606" xr:uid="{00000000-0005-0000-0000-000091120000}"/>
    <cellStyle name="常规 23 4 4 2 2 2 5 3 2 2" xfId="6607" xr:uid="{00000000-0005-0000-0000-000092120000}"/>
    <cellStyle name="常规 23 4 4 2 2 2 5 3 3" xfId="6608" xr:uid="{00000000-0005-0000-0000-000093120000}"/>
    <cellStyle name="常规 23 4 4 2 2 2 5 4" xfId="6609" xr:uid="{00000000-0005-0000-0000-000094120000}"/>
    <cellStyle name="常规 23 4 4 2 2 2 5 4 2" xfId="6610" xr:uid="{00000000-0005-0000-0000-000095120000}"/>
    <cellStyle name="常规 23 4 4 2 2 2 5 5" xfId="6611" xr:uid="{00000000-0005-0000-0000-000096120000}"/>
    <cellStyle name="常规 23 4 4 2 2 2 6" xfId="6613" xr:uid="{00000000-0005-0000-0000-000097120000}"/>
    <cellStyle name="常规 23 4 4 2 2 2 6 2" xfId="6614" xr:uid="{00000000-0005-0000-0000-000098120000}"/>
    <cellStyle name="常规 23 4 4 2 2 2 6 2 2" xfId="6615" xr:uid="{00000000-0005-0000-0000-000099120000}"/>
    <cellStyle name="常规 23 4 4 2 2 2 6 3" xfId="6616" xr:uid="{00000000-0005-0000-0000-00009A120000}"/>
    <cellStyle name="常规 23 4 4 2 2 2 7" xfId="1395" xr:uid="{00000000-0005-0000-0000-00009B120000}"/>
    <cellStyle name="常规 23 4 4 2 2 2 7 2" xfId="6618" xr:uid="{00000000-0005-0000-0000-00009C120000}"/>
    <cellStyle name="常规 23 4 4 2 2 2 8" xfId="6619" xr:uid="{00000000-0005-0000-0000-00009D120000}"/>
    <cellStyle name="常规 23 4 4 2 2 3" xfId="6620" xr:uid="{00000000-0005-0000-0000-00009E120000}"/>
    <cellStyle name="常规 23 4 4 2 2 3 2" xfId="6621" xr:uid="{00000000-0005-0000-0000-00009F120000}"/>
    <cellStyle name="常规 23 4 4 2 2 3 2 2" xfId="6623" xr:uid="{00000000-0005-0000-0000-0000A0120000}"/>
    <cellStyle name="常规 23 4 4 2 2 3 2 3" xfId="6624" xr:uid="{00000000-0005-0000-0000-0000A1120000}"/>
    <cellStyle name="常规 23 4 4 2 2 3 2 3 2" xfId="6627" xr:uid="{00000000-0005-0000-0000-0000A2120000}"/>
    <cellStyle name="常规 23 4 4 2 2 3 2 3 3" xfId="6628" xr:uid="{00000000-0005-0000-0000-0000A3120000}"/>
    <cellStyle name="常规 23 4 4 2 2 3 2 3 3 2" xfId="6629" xr:uid="{00000000-0005-0000-0000-0000A4120000}"/>
    <cellStyle name="常规 23 4 4 2 2 3 2 3 3 2 2" xfId="6631" xr:uid="{00000000-0005-0000-0000-0000A5120000}"/>
    <cellStyle name="常规 23 4 4 2 2 3 2 3 3 3" xfId="6632" xr:uid="{00000000-0005-0000-0000-0000A6120000}"/>
    <cellStyle name="常规 23 4 4 2 2 3 2 3 4" xfId="6634" xr:uid="{00000000-0005-0000-0000-0000A7120000}"/>
    <cellStyle name="常规 23 4 4 2 2 3 2 3 4 2" xfId="6635" xr:uid="{00000000-0005-0000-0000-0000A8120000}"/>
    <cellStyle name="常规 23 4 4 2 2 3 2 3 5" xfId="6637" xr:uid="{00000000-0005-0000-0000-0000A9120000}"/>
    <cellStyle name="常规 23 4 4 2 2 3 2 4" xfId="6638" xr:uid="{00000000-0005-0000-0000-0000AA120000}"/>
    <cellStyle name="常规 23 4 4 2 2 3 2 4 2" xfId="6639" xr:uid="{00000000-0005-0000-0000-0000AB120000}"/>
    <cellStyle name="常规 23 4 4 2 2 3 2 4 2 2" xfId="6641" xr:uid="{00000000-0005-0000-0000-0000AC120000}"/>
    <cellStyle name="常规 23 4 4 2 2 3 2 4 3" xfId="6643" xr:uid="{00000000-0005-0000-0000-0000AD120000}"/>
    <cellStyle name="常规 23 4 4 2 2 3 2 5" xfId="6646" xr:uid="{00000000-0005-0000-0000-0000AE120000}"/>
    <cellStyle name="常规 23 4 4 2 2 3 2 5 2" xfId="6647" xr:uid="{00000000-0005-0000-0000-0000AF120000}"/>
    <cellStyle name="常规 23 4 4 2 2 3 2 6" xfId="6649" xr:uid="{00000000-0005-0000-0000-0000B0120000}"/>
    <cellStyle name="常规 23 4 4 2 2 3 3" xfId="6651" xr:uid="{00000000-0005-0000-0000-0000B1120000}"/>
    <cellStyle name="常规 23 4 4 2 2 3 4" xfId="6652" xr:uid="{00000000-0005-0000-0000-0000B2120000}"/>
    <cellStyle name="常规 23 4 4 2 2 3 4 2" xfId="6653" xr:uid="{00000000-0005-0000-0000-0000B3120000}"/>
    <cellStyle name="常规 23 4 4 2 2 3 4 3" xfId="6654" xr:uid="{00000000-0005-0000-0000-0000B4120000}"/>
    <cellStyle name="常规 23 4 4 2 2 3 4 3 2" xfId="6655" xr:uid="{00000000-0005-0000-0000-0000B5120000}"/>
    <cellStyle name="常规 23 4 4 2 2 3 4 3 2 2" xfId="6656" xr:uid="{00000000-0005-0000-0000-0000B6120000}"/>
    <cellStyle name="常规 23 4 4 2 2 3 4 3 3" xfId="6657" xr:uid="{00000000-0005-0000-0000-0000B7120000}"/>
    <cellStyle name="常规 23 4 4 2 2 3 4 4" xfId="6658" xr:uid="{00000000-0005-0000-0000-0000B8120000}"/>
    <cellStyle name="常规 23 4 4 2 2 3 4 4 2" xfId="6659" xr:uid="{00000000-0005-0000-0000-0000B9120000}"/>
    <cellStyle name="常规 23 4 4 2 2 3 4 5" xfId="6660" xr:uid="{00000000-0005-0000-0000-0000BA120000}"/>
    <cellStyle name="常规 23 4 4 2 2 3 5" xfId="6661" xr:uid="{00000000-0005-0000-0000-0000BB120000}"/>
    <cellStyle name="常规 23 4 4 2 2 3 5 2" xfId="6662" xr:uid="{00000000-0005-0000-0000-0000BC120000}"/>
    <cellStyle name="常规 23 4 4 2 2 3 5 2 2" xfId="6663" xr:uid="{00000000-0005-0000-0000-0000BD120000}"/>
    <cellStyle name="常规 23 4 4 2 2 3 5 3" xfId="4359" xr:uid="{00000000-0005-0000-0000-0000BE120000}"/>
    <cellStyle name="常规 23 4 4 2 2 3 6" xfId="6664" xr:uid="{00000000-0005-0000-0000-0000BF120000}"/>
    <cellStyle name="常规 23 4 4 2 2 3 6 2" xfId="6665" xr:uid="{00000000-0005-0000-0000-0000C0120000}"/>
    <cellStyle name="常规 23 4 4 2 2 3 7" xfId="6666" xr:uid="{00000000-0005-0000-0000-0000C1120000}"/>
    <cellStyle name="常规 23 4 4 2 2 4" xfId="6667" xr:uid="{00000000-0005-0000-0000-0000C2120000}"/>
    <cellStyle name="常规 23 4 4 2 2 4 2" xfId="6668" xr:uid="{00000000-0005-0000-0000-0000C3120000}"/>
    <cellStyle name="常规 23 4 4 2 2 4 3" xfId="6670" xr:uid="{00000000-0005-0000-0000-0000C4120000}"/>
    <cellStyle name="常规 23 4 4 2 2 4 3 2" xfId="6671" xr:uid="{00000000-0005-0000-0000-0000C5120000}"/>
    <cellStyle name="常规 23 4 4 2 2 4 3 3" xfId="6672" xr:uid="{00000000-0005-0000-0000-0000C6120000}"/>
    <cellStyle name="常规 23 4 4 2 2 4 3 3 2" xfId="6673" xr:uid="{00000000-0005-0000-0000-0000C7120000}"/>
    <cellStyle name="常规 23 4 4 2 2 4 3 3 2 2" xfId="6674" xr:uid="{00000000-0005-0000-0000-0000C8120000}"/>
    <cellStyle name="常规 23 4 4 2 2 4 3 3 3" xfId="6675" xr:uid="{00000000-0005-0000-0000-0000C9120000}"/>
    <cellStyle name="常规 23 4 4 2 2 4 3 4" xfId="6676" xr:uid="{00000000-0005-0000-0000-0000CA120000}"/>
    <cellStyle name="常规 23 4 4 2 2 4 3 4 2" xfId="6677" xr:uid="{00000000-0005-0000-0000-0000CB120000}"/>
    <cellStyle name="常规 23 4 4 2 2 4 3 5" xfId="6678" xr:uid="{00000000-0005-0000-0000-0000CC120000}"/>
    <cellStyle name="常规 23 4 4 2 2 4 4" xfId="6679" xr:uid="{00000000-0005-0000-0000-0000CD120000}"/>
    <cellStyle name="常规 23 4 4 2 2 4 4 2" xfId="6680" xr:uid="{00000000-0005-0000-0000-0000CE120000}"/>
    <cellStyle name="常规 23 4 4 2 2 4 4 2 2" xfId="6681" xr:uid="{00000000-0005-0000-0000-0000CF120000}"/>
    <cellStyle name="常规 23 4 4 2 2 4 4 3" xfId="5162" xr:uid="{00000000-0005-0000-0000-0000D0120000}"/>
    <cellStyle name="常规 23 4 4 2 2 4 5" xfId="6682" xr:uid="{00000000-0005-0000-0000-0000D1120000}"/>
    <cellStyle name="常规 23 4 4 2 2 4 5 2" xfId="6683" xr:uid="{00000000-0005-0000-0000-0000D2120000}"/>
    <cellStyle name="常规 23 4 4 2 2 4 6" xfId="6684" xr:uid="{00000000-0005-0000-0000-0000D3120000}"/>
    <cellStyle name="常规 23 4 4 2 2 5" xfId="6685" xr:uid="{00000000-0005-0000-0000-0000D4120000}"/>
    <cellStyle name="常规 23 4 4 2 2 6" xfId="6686" xr:uid="{00000000-0005-0000-0000-0000D5120000}"/>
    <cellStyle name="常规 23 4 4 2 2 6 2" xfId="6687" xr:uid="{00000000-0005-0000-0000-0000D6120000}"/>
    <cellStyle name="常规 23 4 4 2 2 6 3" xfId="6688" xr:uid="{00000000-0005-0000-0000-0000D7120000}"/>
    <cellStyle name="常规 23 4 4 2 2 6 3 2" xfId="6689" xr:uid="{00000000-0005-0000-0000-0000D8120000}"/>
    <cellStyle name="常规 23 4 4 2 2 6 3 2 2" xfId="48" xr:uid="{00000000-0005-0000-0000-0000D9120000}"/>
    <cellStyle name="常规 23 4 4 2 2 6 3 3" xfId="6690" xr:uid="{00000000-0005-0000-0000-0000DA120000}"/>
    <cellStyle name="常规 23 4 4 2 2 6 4" xfId="6691" xr:uid="{00000000-0005-0000-0000-0000DB120000}"/>
    <cellStyle name="常规 23 4 4 2 2 6 4 2" xfId="6692" xr:uid="{00000000-0005-0000-0000-0000DC120000}"/>
    <cellStyle name="常规 23 4 4 2 2 6 5" xfId="6693" xr:uid="{00000000-0005-0000-0000-0000DD120000}"/>
    <cellStyle name="常规 23 4 4 2 2 7" xfId="6694" xr:uid="{00000000-0005-0000-0000-0000DE120000}"/>
    <cellStyle name="常规 23 4 4 2 2 7 2" xfId="6695" xr:uid="{00000000-0005-0000-0000-0000DF120000}"/>
    <cellStyle name="常规 23 4 4 2 2 7 2 2" xfId="6696" xr:uid="{00000000-0005-0000-0000-0000E0120000}"/>
    <cellStyle name="常规 23 4 4 2 2 7 3" xfId="6698" xr:uid="{00000000-0005-0000-0000-0000E1120000}"/>
    <cellStyle name="常规 23 4 4 2 2 8" xfId="6699" xr:uid="{00000000-0005-0000-0000-0000E2120000}"/>
    <cellStyle name="常规 23 4 4 2 2 8 2" xfId="6700" xr:uid="{00000000-0005-0000-0000-0000E3120000}"/>
    <cellStyle name="常规 23 4 4 2 2 9" xfId="6701" xr:uid="{00000000-0005-0000-0000-0000E4120000}"/>
    <cellStyle name="常规 23 4 4 2 3" xfId="6702" xr:uid="{00000000-0005-0000-0000-0000E5120000}"/>
    <cellStyle name="常规 23 4 4 2 3 2" xfId="6704" xr:uid="{00000000-0005-0000-0000-0000E6120000}"/>
    <cellStyle name="常规 23 4 4 2 3 2 2" xfId="6705" xr:uid="{00000000-0005-0000-0000-0000E7120000}"/>
    <cellStyle name="常规 23 4 4 2 3 2 2 2" xfId="6706" xr:uid="{00000000-0005-0000-0000-0000E8120000}"/>
    <cellStyle name="常规 23 4 4 2 3 2 2 2 2" xfId="6707" xr:uid="{00000000-0005-0000-0000-0000E9120000}"/>
    <cellStyle name="常规 23 4 4 2 3 2 2 2 3" xfId="6708" xr:uid="{00000000-0005-0000-0000-0000EA120000}"/>
    <cellStyle name="常规 23 4 4 2 3 2 2 2 3 2" xfId="6709" xr:uid="{00000000-0005-0000-0000-0000EB120000}"/>
    <cellStyle name="常规 23 4 4 2 3 2 2 2 3 3" xfId="6710" xr:uid="{00000000-0005-0000-0000-0000EC120000}"/>
    <cellStyle name="常规 23 4 4 2 3 2 2 2 3 3 2" xfId="6711" xr:uid="{00000000-0005-0000-0000-0000ED120000}"/>
    <cellStyle name="常规 23 4 4 2 3 2 2 2 3 3 2 2" xfId="853" xr:uid="{00000000-0005-0000-0000-0000EE120000}"/>
    <cellStyle name="常规 23 4 4 2 3 2 2 2 3 3 3" xfId="6712" xr:uid="{00000000-0005-0000-0000-0000EF120000}"/>
    <cellStyle name="常规 23 4 4 2 3 2 2 2 3 4" xfId="6713" xr:uid="{00000000-0005-0000-0000-0000F0120000}"/>
    <cellStyle name="常规 23 4 4 2 3 2 2 2 3 4 2" xfId="6714" xr:uid="{00000000-0005-0000-0000-0000F1120000}"/>
    <cellStyle name="常规 23 4 4 2 3 2 2 2 3 5" xfId="6715" xr:uid="{00000000-0005-0000-0000-0000F2120000}"/>
    <cellStyle name="常规 23 4 4 2 3 2 2 2 4" xfId="6716" xr:uid="{00000000-0005-0000-0000-0000F3120000}"/>
    <cellStyle name="常规 23 4 4 2 3 2 2 2 4 2" xfId="6717" xr:uid="{00000000-0005-0000-0000-0000F4120000}"/>
    <cellStyle name="常规 23 4 4 2 3 2 2 2 4 2 2" xfId="6719" xr:uid="{00000000-0005-0000-0000-0000F5120000}"/>
    <cellStyle name="常规 23 4 4 2 3 2 2 2 4 3" xfId="6721" xr:uid="{00000000-0005-0000-0000-0000F6120000}"/>
    <cellStyle name="常规 23 4 4 2 3 2 2 2 5" xfId="6722" xr:uid="{00000000-0005-0000-0000-0000F7120000}"/>
    <cellStyle name="常规 23 4 4 2 3 2 2 2 5 2" xfId="6723" xr:uid="{00000000-0005-0000-0000-0000F8120000}"/>
    <cellStyle name="常规 23 4 4 2 3 2 2 2 6" xfId="6724" xr:uid="{00000000-0005-0000-0000-0000F9120000}"/>
    <cellStyle name="常规 23 4 4 2 3 2 2 3" xfId="6725" xr:uid="{00000000-0005-0000-0000-0000FA120000}"/>
    <cellStyle name="常规 23 4 4 2 3 2 2 4" xfId="6726" xr:uid="{00000000-0005-0000-0000-0000FB120000}"/>
    <cellStyle name="常规 23 4 4 2 3 2 2 4 2" xfId="6727" xr:uid="{00000000-0005-0000-0000-0000FC120000}"/>
    <cellStyle name="常规 23 4 4 2 3 2 2 4 3" xfId="6728" xr:uid="{00000000-0005-0000-0000-0000FD120000}"/>
    <cellStyle name="常规 23 4 4 2 3 2 2 4 3 2" xfId="6729" xr:uid="{00000000-0005-0000-0000-0000FE120000}"/>
    <cellStyle name="常规 23 4 4 2 3 2 2 4 3 2 2" xfId="6730" xr:uid="{00000000-0005-0000-0000-0000FF120000}"/>
    <cellStyle name="常规 23 4 4 2 3 2 2 4 3 3" xfId="6731" xr:uid="{00000000-0005-0000-0000-000000130000}"/>
    <cellStyle name="常规 23 4 4 2 3 2 2 4 4" xfId="6732" xr:uid="{00000000-0005-0000-0000-000001130000}"/>
    <cellStyle name="常规 23 4 4 2 3 2 2 4 4 2" xfId="6733" xr:uid="{00000000-0005-0000-0000-000002130000}"/>
    <cellStyle name="常规 23 4 4 2 3 2 2 4 5" xfId="6734" xr:uid="{00000000-0005-0000-0000-000003130000}"/>
    <cellStyle name="常规 23 4 4 2 3 2 2 5" xfId="6735" xr:uid="{00000000-0005-0000-0000-000004130000}"/>
    <cellStyle name="常规 23 4 4 2 3 2 2 5 2" xfId="6736" xr:uid="{00000000-0005-0000-0000-000005130000}"/>
    <cellStyle name="常规 23 4 4 2 3 2 2 5 2 2" xfId="6737" xr:uid="{00000000-0005-0000-0000-000006130000}"/>
    <cellStyle name="常规 23 4 4 2 3 2 2 5 3" xfId="6738" xr:uid="{00000000-0005-0000-0000-000007130000}"/>
    <cellStyle name="常规 23 4 4 2 3 2 2 6" xfId="6739" xr:uid="{00000000-0005-0000-0000-000008130000}"/>
    <cellStyle name="常规 23 4 4 2 3 2 2 6 2" xfId="6741" xr:uid="{00000000-0005-0000-0000-000009130000}"/>
    <cellStyle name="常规 23 4 4 2 3 2 2 7" xfId="6744" xr:uid="{00000000-0005-0000-0000-00000A130000}"/>
    <cellStyle name="常规 23 4 4 2 3 2 3" xfId="6746" xr:uid="{00000000-0005-0000-0000-00000B130000}"/>
    <cellStyle name="常规 23 4 4 2 3 2 3 2" xfId="6748" xr:uid="{00000000-0005-0000-0000-00000C130000}"/>
    <cellStyle name="常规 23 4 4 2 3 2 3 3" xfId="6749" xr:uid="{00000000-0005-0000-0000-00000D130000}"/>
    <cellStyle name="常规 23 4 4 2 3 2 3 3 2" xfId="1734" xr:uid="{00000000-0005-0000-0000-00000E130000}"/>
    <cellStyle name="常规 23 4 4 2 3 2 3 3 3" xfId="1737" xr:uid="{00000000-0005-0000-0000-00000F130000}"/>
    <cellStyle name="常规 23 4 4 2 3 2 3 3 3 2" xfId="6750" xr:uid="{00000000-0005-0000-0000-000010130000}"/>
    <cellStyle name="常规 23 4 4 2 3 2 3 3 3 2 2" xfId="6751" xr:uid="{00000000-0005-0000-0000-000011130000}"/>
    <cellStyle name="常规 23 4 4 2 3 2 3 3 3 3" xfId="6752" xr:uid="{00000000-0005-0000-0000-000012130000}"/>
    <cellStyle name="常规 23 4 4 2 3 2 3 3 4" xfId="6753" xr:uid="{00000000-0005-0000-0000-000013130000}"/>
    <cellStyle name="常规 23 4 4 2 3 2 3 3 4 2" xfId="6754" xr:uid="{00000000-0005-0000-0000-000014130000}"/>
    <cellStyle name="常规 23 4 4 2 3 2 3 3 5" xfId="6755" xr:uid="{00000000-0005-0000-0000-000015130000}"/>
    <cellStyle name="常规 23 4 4 2 3 2 3 4" xfId="6756" xr:uid="{00000000-0005-0000-0000-000016130000}"/>
    <cellStyle name="常规 23 4 4 2 3 2 3 4 2" xfId="6757" xr:uid="{00000000-0005-0000-0000-000017130000}"/>
    <cellStyle name="常规 23 4 4 2 3 2 3 4 2 2" xfId="6758" xr:uid="{00000000-0005-0000-0000-000018130000}"/>
    <cellStyle name="常规 23 4 4 2 3 2 3 4 3" xfId="6759" xr:uid="{00000000-0005-0000-0000-000019130000}"/>
    <cellStyle name="常规 23 4 4 2 3 2 3 5" xfId="6760" xr:uid="{00000000-0005-0000-0000-00001A130000}"/>
    <cellStyle name="常规 23 4 4 2 3 2 3 5 2" xfId="6761" xr:uid="{00000000-0005-0000-0000-00001B130000}"/>
    <cellStyle name="常规 23 4 4 2 3 2 3 6" xfId="6762" xr:uid="{00000000-0005-0000-0000-00001C130000}"/>
    <cellStyle name="常规 23 4 4 2 3 2 4" xfId="6764" xr:uid="{00000000-0005-0000-0000-00001D130000}"/>
    <cellStyle name="常规 23 4 4 2 3 2 5" xfId="6765" xr:uid="{00000000-0005-0000-0000-00001E130000}"/>
    <cellStyle name="常规 23 4 4 2 3 2 5 2" xfId="6767" xr:uid="{00000000-0005-0000-0000-00001F130000}"/>
    <cellStyle name="常规 23 4 4 2 3 2 5 3" xfId="6768" xr:uid="{00000000-0005-0000-0000-000020130000}"/>
    <cellStyle name="常规 23 4 4 2 3 2 5 3 2" xfId="1776" xr:uid="{00000000-0005-0000-0000-000021130000}"/>
    <cellStyle name="常规 23 4 4 2 3 2 5 3 2 2" xfId="6770" xr:uid="{00000000-0005-0000-0000-000022130000}"/>
    <cellStyle name="常规 23 4 4 2 3 2 5 3 3" xfId="1778" xr:uid="{00000000-0005-0000-0000-000023130000}"/>
    <cellStyle name="常规 23 4 4 2 3 2 5 4" xfId="6772" xr:uid="{00000000-0005-0000-0000-000024130000}"/>
    <cellStyle name="常规 23 4 4 2 3 2 5 4 2" xfId="6773" xr:uid="{00000000-0005-0000-0000-000025130000}"/>
    <cellStyle name="常规 23 4 4 2 3 2 5 5" xfId="6774" xr:uid="{00000000-0005-0000-0000-000026130000}"/>
    <cellStyle name="常规 23 4 4 2 3 2 6" xfId="6775" xr:uid="{00000000-0005-0000-0000-000027130000}"/>
    <cellStyle name="常规 23 4 4 2 3 2 6 2" xfId="1408" xr:uid="{00000000-0005-0000-0000-000028130000}"/>
    <cellStyle name="常规 23 4 4 2 3 2 6 2 2" xfId="6776" xr:uid="{00000000-0005-0000-0000-000029130000}"/>
    <cellStyle name="常规 23 4 4 2 3 2 6 3" xfId="6779" xr:uid="{00000000-0005-0000-0000-00002A130000}"/>
    <cellStyle name="常规 23 4 4 2 3 2 7" xfId="6781" xr:uid="{00000000-0005-0000-0000-00002B130000}"/>
    <cellStyle name="常规 23 4 4 2 3 2 7 2" xfId="6782" xr:uid="{00000000-0005-0000-0000-00002C130000}"/>
    <cellStyle name="常规 23 4 4 2 3 2 8" xfId="6784" xr:uid="{00000000-0005-0000-0000-00002D130000}"/>
    <cellStyle name="常规 23 4 4 2 3 3" xfId="6785" xr:uid="{00000000-0005-0000-0000-00002E130000}"/>
    <cellStyle name="常规 23 4 4 2 3 3 2" xfId="6786" xr:uid="{00000000-0005-0000-0000-00002F130000}"/>
    <cellStyle name="常规 23 4 4 2 3 3 2 2" xfId="6787" xr:uid="{00000000-0005-0000-0000-000030130000}"/>
    <cellStyle name="常规 23 4 4 2 3 3 2 3" xfId="6788" xr:uid="{00000000-0005-0000-0000-000031130000}"/>
    <cellStyle name="常规 23 4 4 2 3 3 2 3 2" xfId="1822" xr:uid="{00000000-0005-0000-0000-000032130000}"/>
    <cellStyle name="常规 23 4 4 2 3 3 2 3 3" xfId="1827" xr:uid="{00000000-0005-0000-0000-000033130000}"/>
    <cellStyle name="常规 23 4 4 2 3 3 2 3 3 2" xfId="5034" xr:uid="{00000000-0005-0000-0000-000034130000}"/>
    <cellStyle name="常规 23 4 4 2 3 3 2 3 3 2 2" xfId="6789" xr:uid="{00000000-0005-0000-0000-000035130000}"/>
    <cellStyle name="常规 23 4 4 2 3 3 2 3 3 3" xfId="6790" xr:uid="{00000000-0005-0000-0000-000036130000}"/>
    <cellStyle name="常规 23 4 4 2 3 3 2 3 4" xfId="1830" xr:uid="{00000000-0005-0000-0000-000037130000}"/>
    <cellStyle name="常规 23 4 4 2 3 3 2 3 4 2" xfId="6791" xr:uid="{00000000-0005-0000-0000-000038130000}"/>
    <cellStyle name="常规 23 4 4 2 3 3 2 3 5" xfId="1833" xr:uid="{00000000-0005-0000-0000-000039130000}"/>
    <cellStyle name="常规 23 4 4 2 3 3 2 4" xfId="6792" xr:uid="{00000000-0005-0000-0000-00003A130000}"/>
    <cellStyle name="常规 23 4 4 2 3 3 2 4 2" xfId="5038" xr:uid="{00000000-0005-0000-0000-00003B130000}"/>
    <cellStyle name="常规 23 4 4 2 3 3 2 4 2 2" xfId="6793" xr:uid="{00000000-0005-0000-0000-00003C130000}"/>
    <cellStyle name="常规 23 4 4 2 3 3 2 4 3" xfId="6794" xr:uid="{00000000-0005-0000-0000-00003D130000}"/>
    <cellStyle name="常规 23 4 4 2 3 3 2 5" xfId="6795" xr:uid="{00000000-0005-0000-0000-00003E130000}"/>
    <cellStyle name="常规 23 4 4 2 3 3 2 5 2" xfId="6796" xr:uid="{00000000-0005-0000-0000-00003F130000}"/>
    <cellStyle name="常规 23 4 4 2 3 3 2 6" xfId="6797" xr:uid="{00000000-0005-0000-0000-000040130000}"/>
    <cellStyle name="常规 23 4 4 2 3 3 3" xfId="6798" xr:uid="{00000000-0005-0000-0000-000041130000}"/>
    <cellStyle name="常规 23 4 4 2 3 3 4" xfId="6799" xr:uid="{00000000-0005-0000-0000-000042130000}"/>
    <cellStyle name="常规 23 4 4 2 3 3 4 2" xfId="6800" xr:uid="{00000000-0005-0000-0000-000043130000}"/>
    <cellStyle name="常规 23 4 4 2 3 3 4 3" xfId="5176" xr:uid="{00000000-0005-0000-0000-000044130000}"/>
    <cellStyle name="常规 23 4 4 2 3 3 4 3 2" xfId="337" xr:uid="{00000000-0005-0000-0000-000045130000}"/>
    <cellStyle name="常规 23 4 4 2 3 3 4 3 2 2" xfId="6801" xr:uid="{00000000-0005-0000-0000-000046130000}"/>
    <cellStyle name="常规 23 4 4 2 3 3 4 3 3" xfId="1911" xr:uid="{00000000-0005-0000-0000-000047130000}"/>
    <cellStyle name="常规 23 4 4 2 3 3 4 4" xfId="5178" xr:uid="{00000000-0005-0000-0000-000048130000}"/>
    <cellStyle name="常规 23 4 4 2 3 3 4 4 2" xfId="3414" xr:uid="{00000000-0005-0000-0000-000049130000}"/>
    <cellStyle name="常规 23 4 4 2 3 3 4 5" xfId="5181" xr:uid="{00000000-0005-0000-0000-00004A130000}"/>
    <cellStyle name="常规 23 4 4 2 3 3 5" xfId="6802" xr:uid="{00000000-0005-0000-0000-00004B130000}"/>
    <cellStyle name="常规 23 4 4 2 3 3 5 2" xfId="6803" xr:uid="{00000000-0005-0000-0000-00004C130000}"/>
    <cellStyle name="常规 23 4 4 2 3 3 5 2 2" xfId="5073" xr:uid="{00000000-0005-0000-0000-00004D130000}"/>
    <cellStyle name="常规 23 4 4 2 3 3 5 3" xfId="5187" xr:uid="{00000000-0005-0000-0000-00004E130000}"/>
    <cellStyle name="常规 23 4 4 2 3 3 6" xfId="6804" xr:uid="{00000000-0005-0000-0000-00004F130000}"/>
    <cellStyle name="常规 23 4 4 2 3 3 6 2" xfId="6805" xr:uid="{00000000-0005-0000-0000-000050130000}"/>
    <cellStyle name="常规 23 4 4 2 3 3 7" xfId="6806" xr:uid="{00000000-0005-0000-0000-000051130000}"/>
    <cellStyle name="常规 23 4 4 2 3 4" xfId="6807" xr:uid="{00000000-0005-0000-0000-000052130000}"/>
    <cellStyle name="常规 23 4 4 2 3 4 2" xfId="6808" xr:uid="{00000000-0005-0000-0000-000053130000}"/>
    <cellStyle name="常规 23 4 4 2 3 4 3" xfId="6809" xr:uid="{00000000-0005-0000-0000-000054130000}"/>
    <cellStyle name="常规 23 4 4 2 3 4 3 2" xfId="6810" xr:uid="{00000000-0005-0000-0000-000055130000}"/>
    <cellStyle name="常规 23 4 4 2 3 4 3 3" xfId="6811" xr:uid="{00000000-0005-0000-0000-000056130000}"/>
    <cellStyle name="常规 23 4 4 2 3 4 3 3 2" xfId="3120" xr:uid="{00000000-0005-0000-0000-000057130000}"/>
    <cellStyle name="常规 23 4 4 2 3 4 3 3 2 2" xfId="6812" xr:uid="{00000000-0005-0000-0000-000058130000}"/>
    <cellStyle name="常规 23 4 4 2 3 4 3 3 3" xfId="3124" xr:uid="{00000000-0005-0000-0000-000059130000}"/>
    <cellStyle name="常规 23 4 4 2 3 4 3 4" xfId="6813" xr:uid="{00000000-0005-0000-0000-00005A130000}"/>
    <cellStyle name="常规 23 4 4 2 3 4 3 4 2" xfId="4887" xr:uid="{00000000-0005-0000-0000-00005B130000}"/>
    <cellStyle name="常规 23 4 4 2 3 4 3 5" xfId="6814" xr:uid="{00000000-0005-0000-0000-00005C130000}"/>
    <cellStyle name="常规 23 4 4 2 3 4 4" xfId="6815" xr:uid="{00000000-0005-0000-0000-00005D130000}"/>
    <cellStyle name="常规 23 4 4 2 3 4 4 2" xfId="6816" xr:uid="{00000000-0005-0000-0000-00005E130000}"/>
    <cellStyle name="常规 23 4 4 2 3 4 4 2 2" xfId="6817" xr:uid="{00000000-0005-0000-0000-00005F130000}"/>
    <cellStyle name="常规 23 4 4 2 3 4 4 3" xfId="6818" xr:uid="{00000000-0005-0000-0000-000060130000}"/>
    <cellStyle name="常规 23 4 4 2 3 4 5" xfId="6819" xr:uid="{00000000-0005-0000-0000-000061130000}"/>
    <cellStyle name="常规 23 4 4 2 3 4 5 2" xfId="6820" xr:uid="{00000000-0005-0000-0000-000062130000}"/>
    <cellStyle name="常规 23 4 4 2 3 4 6" xfId="6821" xr:uid="{00000000-0005-0000-0000-000063130000}"/>
    <cellStyle name="常规 23 4 4 2 3 5" xfId="6822" xr:uid="{00000000-0005-0000-0000-000064130000}"/>
    <cellStyle name="常规 23 4 4 2 3 6" xfId="6824" xr:uid="{00000000-0005-0000-0000-000065130000}"/>
    <cellStyle name="常规 23 4 4 2 3 6 2" xfId="6825" xr:uid="{00000000-0005-0000-0000-000066130000}"/>
    <cellStyle name="常规 23 4 4 2 3 6 3" xfId="6826" xr:uid="{00000000-0005-0000-0000-000067130000}"/>
    <cellStyle name="常规 23 4 4 2 3 6 3 2" xfId="6827" xr:uid="{00000000-0005-0000-0000-000068130000}"/>
    <cellStyle name="常规 23 4 4 2 3 6 3 2 2" xfId="3512" xr:uid="{00000000-0005-0000-0000-000069130000}"/>
    <cellStyle name="常规 23 4 4 2 3 6 3 3" xfId="5196" xr:uid="{00000000-0005-0000-0000-00006A130000}"/>
    <cellStyle name="常规 23 4 4 2 3 6 4" xfId="6828" xr:uid="{00000000-0005-0000-0000-00006B130000}"/>
    <cellStyle name="常规 23 4 4 2 3 6 4 2" xfId="6829" xr:uid="{00000000-0005-0000-0000-00006C130000}"/>
    <cellStyle name="常规 23 4 4 2 3 6 5" xfId="6830" xr:uid="{00000000-0005-0000-0000-00006D130000}"/>
    <cellStyle name="常规 23 4 4 2 3 7" xfId="6831" xr:uid="{00000000-0005-0000-0000-00006E130000}"/>
    <cellStyle name="常规 23 4 4 2 3 7 2" xfId="6832" xr:uid="{00000000-0005-0000-0000-00006F130000}"/>
    <cellStyle name="常规 23 4 4 2 3 7 2 2" xfId="6833" xr:uid="{00000000-0005-0000-0000-000070130000}"/>
    <cellStyle name="常规 23 4 4 2 3 7 3" xfId="6835" xr:uid="{00000000-0005-0000-0000-000071130000}"/>
    <cellStyle name="常规 23 4 4 2 3 8" xfId="6836" xr:uid="{00000000-0005-0000-0000-000072130000}"/>
    <cellStyle name="常规 23 4 4 2 3 8 2" xfId="6837" xr:uid="{00000000-0005-0000-0000-000073130000}"/>
    <cellStyle name="常规 23 4 4 2 3 9" xfId="6838" xr:uid="{00000000-0005-0000-0000-000074130000}"/>
    <cellStyle name="常规 23 4 4 2 4" xfId="6841" xr:uid="{00000000-0005-0000-0000-000075130000}"/>
    <cellStyle name="常规 23 4 4 2 4 2" xfId="6843" xr:uid="{00000000-0005-0000-0000-000076130000}"/>
    <cellStyle name="常规 23 4 4 2 4 2 2" xfId="6845" xr:uid="{00000000-0005-0000-0000-000077130000}"/>
    <cellStyle name="常规 23 4 4 2 4 2 2 2" xfId="1686" xr:uid="{00000000-0005-0000-0000-000078130000}"/>
    <cellStyle name="常规 23 4 4 2 4 2 2 3" xfId="896" xr:uid="{00000000-0005-0000-0000-000079130000}"/>
    <cellStyle name="常规 23 4 4 2 4 2 2 3 2" xfId="6847" xr:uid="{00000000-0005-0000-0000-00007A130000}"/>
    <cellStyle name="常规 23 4 4 2 4 2 2 3 3" xfId="6848" xr:uid="{00000000-0005-0000-0000-00007B130000}"/>
    <cellStyle name="常规 23 4 4 2 4 2 2 3 3 2" xfId="6849" xr:uid="{00000000-0005-0000-0000-00007C130000}"/>
    <cellStyle name="常规 23 4 4 2 4 2 2 3 3 2 2" xfId="6850" xr:uid="{00000000-0005-0000-0000-00007D130000}"/>
    <cellStyle name="常规 23 4 4 2 4 2 2 3 3 3" xfId="6853" xr:uid="{00000000-0005-0000-0000-00007E130000}"/>
    <cellStyle name="常规 23 4 4 2 4 2 2 3 4" xfId="6854" xr:uid="{00000000-0005-0000-0000-00007F130000}"/>
    <cellStyle name="常规 23 4 4 2 4 2 2 3 4 2" xfId="6856" xr:uid="{00000000-0005-0000-0000-000080130000}"/>
    <cellStyle name="常规 23 4 4 2 4 2 2 3 5" xfId="6858" xr:uid="{00000000-0005-0000-0000-000081130000}"/>
    <cellStyle name="常规 23 4 4 2 4 2 2 4" xfId="6860" xr:uid="{00000000-0005-0000-0000-000082130000}"/>
    <cellStyle name="常规 23 4 4 2 4 2 2 4 2" xfId="6861" xr:uid="{00000000-0005-0000-0000-000083130000}"/>
    <cellStyle name="常规 23 4 4 2 4 2 2 4 2 2" xfId="6862" xr:uid="{00000000-0005-0000-0000-000084130000}"/>
    <cellStyle name="常规 23 4 4 2 4 2 2 4 3" xfId="6863" xr:uid="{00000000-0005-0000-0000-000085130000}"/>
    <cellStyle name="常规 23 4 4 2 4 2 2 5" xfId="6864" xr:uid="{00000000-0005-0000-0000-000086130000}"/>
    <cellStyle name="常规 23 4 4 2 4 2 2 5 2" xfId="6865" xr:uid="{00000000-0005-0000-0000-000087130000}"/>
    <cellStyle name="常规 23 4 4 2 4 2 2 6" xfId="6866" xr:uid="{00000000-0005-0000-0000-000088130000}"/>
    <cellStyle name="常规 23 4 4 2 4 2 3" xfId="6867" xr:uid="{00000000-0005-0000-0000-000089130000}"/>
    <cellStyle name="常规 23 4 4 2 4 2 4" xfId="6869" xr:uid="{00000000-0005-0000-0000-00008A130000}"/>
    <cellStyle name="常规 23 4 4 2 4 2 4 2" xfId="6870" xr:uid="{00000000-0005-0000-0000-00008B130000}"/>
    <cellStyle name="常规 23 4 4 2 4 2 4 3" xfId="6871" xr:uid="{00000000-0005-0000-0000-00008C130000}"/>
    <cellStyle name="常规 23 4 4 2 4 2 4 3 2" xfId="6872" xr:uid="{00000000-0005-0000-0000-00008D130000}"/>
    <cellStyle name="常规 23 4 4 2 4 2 4 3 2 2" xfId="6873" xr:uid="{00000000-0005-0000-0000-00008E130000}"/>
    <cellStyle name="常规 23 4 4 2 4 2 4 3 3" xfId="6874" xr:uid="{00000000-0005-0000-0000-00008F130000}"/>
    <cellStyle name="常规 23 4 4 2 4 2 4 4" xfId="6875" xr:uid="{00000000-0005-0000-0000-000090130000}"/>
    <cellStyle name="常规 23 4 4 2 4 2 4 4 2" xfId="6876" xr:uid="{00000000-0005-0000-0000-000091130000}"/>
    <cellStyle name="常规 23 4 4 2 4 2 4 5" xfId="6877" xr:uid="{00000000-0005-0000-0000-000092130000}"/>
    <cellStyle name="常规 23 4 4 2 4 2 5" xfId="6878" xr:uid="{00000000-0005-0000-0000-000093130000}"/>
    <cellStyle name="常规 23 4 4 2 4 2 5 2" xfId="6879" xr:uid="{00000000-0005-0000-0000-000094130000}"/>
    <cellStyle name="常规 23 4 4 2 4 2 5 2 2" xfId="6880" xr:uid="{00000000-0005-0000-0000-000095130000}"/>
    <cellStyle name="常规 23 4 4 2 4 2 5 3" xfId="6881" xr:uid="{00000000-0005-0000-0000-000096130000}"/>
    <cellStyle name="常规 23 4 4 2 4 2 6" xfId="6882" xr:uid="{00000000-0005-0000-0000-000097130000}"/>
    <cellStyle name="常规 23 4 4 2 4 2 6 2" xfId="6883" xr:uid="{00000000-0005-0000-0000-000098130000}"/>
    <cellStyle name="常规 23 4 4 2 4 2 7" xfId="6884" xr:uid="{00000000-0005-0000-0000-000099130000}"/>
    <cellStyle name="常规 23 4 4 2 4 3" xfId="6885" xr:uid="{00000000-0005-0000-0000-00009A130000}"/>
    <cellStyle name="常规 23 4 4 2 4 3 2" xfId="6887" xr:uid="{00000000-0005-0000-0000-00009B130000}"/>
    <cellStyle name="常规 23 4 4 2 4 3 3" xfId="6888" xr:uid="{00000000-0005-0000-0000-00009C130000}"/>
    <cellStyle name="常规 23 4 4 2 4 3 3 2" xfId="6889" xr:uid="{00000000-0005-0000-0000-00009D130000}"/>
    <cellStyle name="常规 23 4 4 2 4 3 3 3" xfId="6890" xr:uid="{00000000-0005-0000-0000-00009E130000}"/>
    <cellStyle name="常规 23 4 4 2 4 3 3 3 2" xfId="6891" xr:uid="{00000000-0005-0000-0000-00009F130000}"/>
    <cellStyle name="常规 23 4 4 2 4 3 3 3 2 2" xfId="6893" xr:uid="{00000000-0005-0000-0000-0000A0130000}"/>
    <cellStyle name="常规 23 4 4 2 4 3 3 3 3" xfId="1063" xr:uid="{00000000-0005-0000-0000-0000A1130000}"/>
    <cellStyle name="常规 23 4 4 2 4 3 3 4" xfId="6894" xr:uid="{00000000-0005-0000-0000-0000A2130000}"/>
    <cellStyle name="常规 23 4 4 2 4 3 3 4 2" xfId="6895" xr:uid="{00000000-0005-0000-0000-0000A3130000}"/>
    <cellStyle name="常规 23 4 4 2 4 3 3 5" xfId="6896" xr:uid="{00000000-0005-0000-0000-0000A4130000}"/>
    <cellStyle name="常规 23 4 4 2 4 3 4" xfId="6897" xr:uid="{00000000-0005-0000-0000-0000A5130000}"/>
    <cellStyle name="常规 23 4 4 2 4 3 4 2" xfId="2026" xr:uid="{00000000-0005-0000-0000-0000A6130000}"/>
    <cellStyle name="常规 23 4 4 2 4 3 4 2 2" xfId="5280" xr:uid="{00000000-0005-0000-0000-0000A7130000}"/>
    <cellStyle name="常规 23 4 4 2 4 3 4 3" xfId="6898" xr:uid="{00000000-0005-0000-0000-0000A8130000}"/>
    <cellStyle name="常规 23 4 4 2 4 3 5" xfId="6899" xr:uid="{00000000-0005-0000-0000-0000A9130000}"/>
    <cellStyle name="常规 23 4 4 2 4 3 5 2" xfId="6900" xr:uid="{00000000-0005-0000-0000-0000AA130000}"/>
    <cellStyle name="常规 23 4 4 2 4 3 6" xfId="6901" xr:uid="{00000000-0005-0000-0000-0000AB130000}"/>
    <cellStyle name="常规 23 4 4 2 4 4" xfId="6902" xr:uid="{00000000-0005-0000-0000-0000AC130000}"/>
    <cellStyle name="常规 23 4 4 2 4 5" xfId="6720" xr:uid="{00000000-0005-0000-0000-0000AD130000}"/>
    <cellStyle name="常规 23 4 4 2 4 5 2" xfId="6903" xr:uid="{00000000-0005-0000-0000-0000AE130000}"/>
    <cellStyle name="常规 23 4 4 2 4 5 3" xfId="6904" xr:uid="{00000000-0005-0000-0000-0000AF130000}"/>
    <cellStyle name="常规 23 4 4 2 4 5 3 2" xfId="6905" xr:uid="{00000000-0005-0000-0000-0000B0130000}"/>
    <cellStyle name="常规 23 4 4 2 4 5 3 2 2" xfId="6906" xr:uid="{00000000-0005-0000-0000-0000B1130000}"/>
    <cellStyle name="常规 23 4 4 2 4 5 3 3" xfId="5203" xr:uid="{00000000-0005-0000-0000-0000B2130000}"/>
    <cellStyle name="常规 23 4 4 2 4 5 4" xfId="6907" xr:uid="{00000000-0005-0000-0000-0000B3130000}"/>
    <cellStyle name="常规 23 4 4 2 4 5 4 2" xfId="6908" xr:uid="{00000000-0005-0000-0000-0000B4130000}"/>
    <cellStyle name="常规 23 4 4 2 4 5 5" xfId="6909" xr:uid="{00000000-0005-0000-0000-0000B5130000}"/>
    <cellStyle name="常规 23 4 4 2 4 6" xfId="6910" xr:uid="{00000000-0005-0000-0000-0000B6130000}"/>
    <cellStyle name="常规 23 4 4 2 4 6 2" xfId="6911" xr:uid="{00000000-0005-0000-0000-0000B7130000}"/>
    <cellStyle name="常规 23 4 4 2 4 6 2 2" xfId="6912" xr:uid="{00000000-0005-0000-0000-0000B8130000}"/>
    <cellStyle name="常规 23 4 4 2 4 6 3" xfId="6913" xr:uid="{00000000-0005-0000-0000-0000B9130000}"/>
    <cellStyle name="常规 23 4 4 2 4 7" xfId="6914" xr:uid="{00000000-0005-0000-0000-0000BA130000}"/>
    <cellStyle name="常规 23 4 4 2 4 7 2" xfId="6915" xr:uid="{00000000-0005-0000-0000-0000BB130000}"/>
    <cellStyle name="常规 23 4 4 2 4 8" xfId="6916" xr:uid="{00000000-0005-0000-0000-0000BC130000}"/>
    <cellStyle name="常规 23 4 4 2 5" xfId="6917" xr:uid="{00000000-0005-0000-0000-0000BD130000}"/>
    <cellStyle name="常规 23 4 4 2 5 2" xfId="6919" xr:uid="{00000000-0005-0000-0000-0000BE130000}"/>
    <cellStyle name="常规 23 4 4 2 5 2 2" xfId="6921" xr:uid="{00000000-0005-0000-0000-0000BF130000}"/>
    <cellStyle name="常规 23 4 4 2 5 2 3" xfId="6922" xr:uid="{00000000-0005-0000-0000-0000C0130000}"/>
    <cellStyle name="常规 23 4 4 2 5 2 3 2" xfId="6923" xr:uid="{00000000-0005-0000-0000-0000C1130000}"/>
    <cellStyle name="常规 23 4 4 2 5 2 3 3" xfId="6924" xr:uid="{00000000-0005-0000-0000-0000C2130000}"/>
    <cellStyle name="常规 23 4 4 2 5 2 3 3 2" xfId="2434" xr:uid="{00000000-0005-0000-0000-0000C3130000}"/>
    <cellStyle name="常规 23 4 4 2 5 2 3 3 2 2" xfId="6925" xr:uid="{00000000-0005-0000-0000-0000C4130000}"/>
    <cellStyle name="常规 23 4 4 2 5 2 3 3 3" xfId="6926" xr:uid="{00000000-0005-0000-0000-0000C5130000}"/>
    <cellStyle name="常规 23 4 4 2 5 2 3 4" xfId="6928" xr:uid="{00000000-0005-0000-0000-0000C6130000}"/>
    <cellStyle name="常规 23 4 4 2 5 2 3 4 2" xfId="1238" xr:uid="{00000000-0005-0000-0000-0000C7130000}"/>
    <cellStyle name="常规 23 4 4 2 5 2 3 5" xfId="6929" xr:uid="{00000000-0005-0000-0000-0000C8130000}"/>
    <cellStyle name="常规 23 4 4 2 5 2 4" xfId="6930" xr:uid="{00000000-0005-0000-0000-0000C9130000}"/>
    <cellStyle name="常规 23 4 4 2 5 2 4 2" xfId="6931" xr:uid="{00000000-0005-0000-0000-0000CA130000}"/>
    <cellStyle name="常规 23 4 4 2 5 2 4 2 2" xfId="2554" xr:uid="{00000000-0005-0000-0000-0000CB130000}"/>
    <cellStyle name="常规 23 4 4 2 5 2 4 3" xfId="6932" xr:uid="{00000000-0005-0000-0000-0000CC130000}"/>
    <cellStyle name="常规 23 4 4 2 5 2 5" xfId="6933" xr:uid="{00000000-0005-0000-0000-0000CD130000}"/>
    <cellStyle name="常规 23 4 4 2 5 2 5 2" xfId="6934" xr:uid="{00000000-0005-0000-0000-0000CE130000}"/>
    <cellStyle name="常规 23 4 4 2 5 2 6" xfId="6935" xr:uid="{00000000-0005-0000-0000-0000CF130000}"/>
    <cellStyle name="常规 23 4 4 2 5 3" xfId="6937" xr:uid="{00000000-0005-0000-0000-0000D0130000}"/>
    <cellStyle name="常规 23 4 4 2 5 4" xfId="6938" xr:uid="{00000000-0005-0000-0000-0000D1130000}"/>
    <cellStyle name="常规 23 4 4 2 5 4 2" xfId="6939" xr:uid="{00000000-0005-0000-0000-0000D2130000}"/>
    <cellStyle name="常规 23 4 4 2 5 4 3" xfId="6940" xr:uid="{00000000-0005-0000-0000-0000D3130000}"/>
    <cellStyle name="常规 23 4 4 2 5 4 3 2" xfId="6941" xr:uid="{00000000-0005-0000-0000-0000D4130000}"/>
    <cellStyle name="常规 23 4 4 2 5 4 3 2 2" xfId="3911" xr:uid="{00000000-0005-0000-0000-0000D5130000}"/>
    <cellStyle name="常规 23 4 4 2 5 4 3 3" xfId="6942" xr:uid="{00000000-0005-0000-0000-0000D6130000}"/>
    <cellStyle name="常规 23 4 4 2 5 4 4" xfId="6944" xr:uid="{00000000-0005-0000-0000-0000D7130000}"/>
    <cellStyle name="常规 23 4 4 2 5 4 4 2" xfId="6945" xr:uid="{00000000-0005-0000-0000-0000D8130000}"/>
    <cellStyle name="常规 23 4 4 2 5 4 5" xfId="6947" xr:uid="{00000000-0005-0000-0000-0000D9130000}"/>
    <cellStyle name="常规 23 4 4 2 5 5" xfId="6949" xr:uid="{00000000-0005-0000-0000-0000DA130000}"/>
    <cellStyle name="常规 23 4 4 2 5 5 2" xfId="6950" xr:uid="{00000000-0005-0000-0000-0000DB130000}"/>
    <cellStyle name="常规 23 4 4 2 5 5 2 2" xfId="2508" xr:uid="{00000000-0005-0000-0000-0000DC130000}"/>
    <cellStyle name="常规 23 4 4 2 5 5 3" xfId="6951" xr:uid="{00000000-0005-0000-0000-0000DD130000}"/>
    <cellStyle name="常规 23 4 4 2 5 6" xfId="6953" xr:uid="{00000000-0005-0000-0000-0000DE130000}"/>
    <cellStyle name="常规 23 4 4 2 5 6 2" xfId="6954" xr:uid="{00000000-0005-0000-0000-0000DF130000}"/>
    <cellStyle name="常规 23 4 4 2 5 7" xfId="6955" xr:uid="{00000000-0005-0000-0000-0000E0130000}"/>
    <cellStyle name="常规 23 4 4 2 6" xfId="6956" xr:uid="{00000000-0005-0000-0000-0000E1130000}"/>
    <cellStyle name="常规 23 4 4 2 6 2" xfId="6958" xr:uid="{00000000-0005-0000-0000-0000E2130000}"/>
    <cellStyle name="常规 23 4 4 2 6 3" xfId="6959" xr:uid="{00000000-0005-0000-0000-0000E3130000}"/>
    <cellStyle name="常规 23 4 4 2 6 3 2" xfId="6960" xr:uid="{00000000-0005-0000-0000-0000E4130000}"/>
    <cellStyle name="常规 23 4 4 2 6 3 3" xfId="6961" xr:uid="{00000000-0005-0000-0000-0000E5130000}"/>
    <cellStyle name="常规 23 4 4 2 6 3 3 2" xfId="6962" xr:uid="{00000000-0005-0000-0000-0000E6130000}"/>
    <cellStyle name="常规 23 4 4 2 6 3 3 2 2" xfId="2751" xr:uid="{00000000-0005-0000-0000-0000E7130000}"/>
    <cellStyle name="常规 23 4 4 2 6 3 3 3" xfId="6963" xr:uid="{00000000-0005-0000-0000-0000E8130000}"/>
    <cellStyle name="常规 23 4 4 2 6 3 4" xfId="6965" xr:uid="{00000000-0005-0000-0000-0000E9130000}"/>
    <cellStyle name="常规 23 4 4 2 6 3 4 2" xfId="2284" xr:uid="{00000000-0005-0000-0000-0000EA130000}"/>
    <cellStyle name="常规 23 4 4 2 6 3 5" xfId="6966" xr:uid="{00000000-0005-0000-0000-0000EB130000}"/>
    <cellStyle name="常规 23 4 4 2 6 4" xfId="6969" xr:uid="{00000000-0005-0000-0000-0000EC130000}"/>
    <cellStyle name="常规 23 4 4 2 6 4 2" xfId="6970" xr:uid="{00000000-0005-0000-0000-0000ED130000}"/>
    <cellStyle name="常规 23 4 4 2 6 4 2 2" xfId="6971" xr:uid="{00000000-0005-0000-0000-0000EE130000}"/>
    <cellStyle name="常规 23 4 4 2 6 4 3" xfId="6972" xr:uid="{00000000-0005-0000-0000-0000EF130000}"/>
    <cellStyle name="常规 23 4 4 2 6 5" xfId="6973" xr:uid="{00000000-0005-0000-0000-0000F0130000}"/>
    <cellStyle name="常规 23 4 4 2 6 5 2" xfId="6976" xr:uid="{00000000-0005-0000-0000-0000F1130000}"/>
    <cellStyle name="常规 23 4 4 2 6 6" xfId="6978" xr:uid="{00000000-0005-0000-0000-0000F2130000}"/>
    <cellStyle name="常规 23 4 4 2 7" xfId="6980" xr:uid="{00000000-0005-0000-0000-0000F3130000}"/>
    <cellStyle name="常规 23 4 4 2 8" xfId="6981" xr:uid="{00000000-0005-0000-0000-0000F4130000}"/>
    <cellStyle name="常规 23 4 4 2 8 2" xfId="6982" xr:uid="{00000000-0005-0000-0000-0000F5130000}"/>
    <cellStyle name="常规 23 4 4 2 8 3" xfId="6983" xr:uid="{00000000-0005-0000-0000-0000F6130000}"/>
    <cellStyle name="常规 23 4 4 2 8 3 2" xfId="6984" xr:uid="{00000000-0005-0000-0000-0000F7130000}"/>
    <cellStyle name="常规 23 4 4 2 8 3 2 2" xfId="6985" xr:uid="{00000000-0005-0000-0000-0000F8130000}"/>
    <cellStyle name="常规 23 4 4 2 8 3 3" xfId="6987" xr:uid="{00000000-0005-0000-0000-0000F9130000}"/>
    <cellStyle name="常规 23 4 4 2 8 4" xfId="6988" xr:uid="{00000000-0005-0000-0000-0000FA130000}"/>
    <cellStyle name="常规 23 4 4 2 8 4 2" xfId="6989" xr:uid="{00000000-0005-0000-0000-0000FB130000}"/>
    <cellStyle name="常规 23 4 4 2 8 5" xfId="6990" xr:uid="{00000000-0005-0000-0000-0000FC130000}"/>
    <cellStyle name="常规 23 4 4 2 9" xfId="6991" xr:uid="{00000000-0005-0000-0000-0000FD130000}"/>
    <cellStyle name="常规 23 4 4 2 9 2" xfId="6992" xr:uid="{00000000-0005-0000-0000-0000FE130000}"/>
    <cellStyle name="常规 23 4 4 2 9 2 2" xfId="6993" xr:uid="{00000000-0005-0000-0000-0000FF130000}"/>
    <cellStyle name="常规 23 4 4 2 9 3" xfId="6994" xr:uid="{00000000-0005-0000-0000-000000140000}"/>
    <cellStyle name="常规 23 4 4 3" xfId="6995" xr:uid="{00000000-0005-0000-0000-000001140000}"/>
    <cellStyle name="常规 23 4 4 3 2" xfId="6996" xr:uid="{00000000-0005-0000-0000-000002140000}"/>
    <cellStyle name="常规 23 4 4 3 2 2" xfId="6997" xr:uid="{00000000-0005-0000-0000-000003140000}"/>
    <cellStyle name="常规 23 4 4 3 2 2 2" xfId="6998" xr:uid="{00000000-0005-0000-0000-000004140000}"/>
    <cellStyle name="常规 23 4 4 3 2 2 2 2" xfId="6999" xr:uid="{00000000-0005-0000-0000-000005140000}"/>
    <cellStyle name="常规 23 4 4 3 2 2 2 3" xfId="7000" xr:uid="{00000000-0005-0000-0000-000006140000}"/>
    <cellStyle name="常规 23 4 4 3 2 2 2 3 2" xfId="7004" xr:uid="{00000000-0005-0000-0000-000007140000}"/>
    <cellStyle name="常规 23 4 4 3 2 2 2 3 3" xfId="7006" xr:uid="{00000000-0005-0000-0000-000008140000}"/>
    <cellStyle name="常规 23 4 4 3 2 2 2 3 3 2" xfId="7008" xr:uid="{00000000-0005-0000-0000-000009140000}"/>
    <cellStyle name="常规 23 4 4 3 2 2 2 3 3 2 2" xfId="6098" xr:uid="{00000000-0005-0000-0000-00000A140000}"/>
    <cellStyle name="常规 23 4 4 3 2 2 2 3 3 3" xfId="7010" xr:uid="{00000000-0005-0000-0000-00000B140000}"/>
    <cellStyle name="常规 23 4 4 3 2 2 2 3 4" xfId="7013" xr:uid="{00000000-0005-0000-0000-00000C140000}"/>
    <cellStyle name="常规 23 4 4 3 2 2 2 3 4 2" xfId="7015" xr:uid="{00000000-0005-0000-0000-00000D140000}"/>
    <cellStyle name="常规 23 4 4 3 2 2 2 3 5" xfId="7017" xr:uid="{00000000-0005-0000-0000-00000E140000}"/>
    <cellStyle name="常规 23 4 4 3 2 2 2 4" xfId="974" xr:uid="{00000000-0005-0000-0000-00000F140000}"/>
    <cellStyle name="常规 23 4 4 3 2 2 2 4 2" xfId="978" xr:uid="{00000000-0005-0000-0000-000010140000}"/>
    <cellStyle name="常规 23 4 4 3 2 2 2 4 2 2" xfId="7019" xr:uid="{00000000-0005-0000-0000-000011140000}"/>
    <cellStyle name="常规 23 4 4 3 2 2 2 4 3" xfId="981" xr:uid="{00000000-0005-0000-0000-000012140000}"/>
    <cellStyle name="常规 23 4 4 3 2 2 2 5" xfId="111" xr:uid="{00000000-0005-0000-0000-000013140000}"/>
    <cellStyle name="常规 23 4 4 3 2 2 2 5 2" xfId="7021" xr:uid="{00000000-0005-0000-0000-000014140000}"/>
    <cellStyle name="常规 23 4 4 3 2 2 2 6" xfId="985" xr:uid="{00000000-0005-0000-0000-000015140000}"/>
    <cellStyle name="常规 23 4 4 3 2 2 3" xfId="7023" xr:uid="{00000000-0005-0000-0000-000016140000}"/>
    <cellStyle name="常规 23 4 4 3 2 2 4" xfId="7024" xr:uid="{00000000-0005-0000-0000-000017140000}"/>
    <cellStyle name="常规 23 4 4 3 2 2 4 2" xfId="7025" xr:uid="{00000000-0005-0000-0000-000018140000}"/>
    <cellStyle name="常规 23 4 4 3 2 2 4 3" xfId="7027" xr:uid="{00000000-0005-0000-0000-000019140000}"/>
    <cellStyle name="常规 23 4 4 3 2 2 4 3 2" xfId="7029" xr:uid="{00000000-0005-0000-0000-00001A140000}"/>
    <cellStyle name="常规 23 4 4 3 2 2 4 3 2 2" xfId="7031" xr:uid="{00000000-0005-0000-0000-00001B140000}"/>
    <cellStyle name="常规 23 4 4 3 2 2 4 3 3" xfId="7033" xr:uid="{00000000-0005-0000-0000-00001C140000}"/>
    <cellStyle name="常规 23 4 4 3 2 2 4 4" xfId="7034" xr:uid="{00000000-0005-0000-0000-00001D140000}"/>
    <cellStyle name="常规 23 4 4 3 2 2 4 4 2" xfId="7036" xr:uid="{00000000-0005-0000-0000-00001E140000}"/>
    <cellStyle name="常规 23 4 4 3 2 2 4 5" xfId="7037" xr:uid="{00000000-0005-0000-0000-00001F140000}"/>
    <cellStyle name="常规 23 4 4 3 2 2 5" xfId="7039" xr:uid="{00000000-0005-0000-0000-000020140000}"/>
    <cellStyle name="常规 23 4 4 3 2 2 5 2" xfId="7040" xr:uid="{00000000-0005-0000-0000-000021140000}"/>
    <cellStyle name="常规 23 4 4 3 2 2 5 2 2" xfId="7042" xr:uid="{00000000-0005-0000-0000-000022140000}"/>
    <cellStyle name="常规 23 4 4 3 2 2 5 3" xfId="7044" xr:uid="{00000000-0005-0000-0000-000023140000}"/>
    <cellStyle name="常规 23 4 4 3 2 2 6" xfId="7048" xr:uid="{00000000-0005-0000-0000-000024140000}"/>
    <cellStyle name="常规 23 4 4 3 2 2 6 2" xfId="7049" xr:uid="{00000000-0005-0000-0000-000025140000}"/>
    <cellStyle name="常规 23 4 4 3 2 2 7" xfId="7051" xr:uid="{00000000-0005-0000-0000-000026140000}"/>
    <cellStyle name="常规 23 4 4 3 2 3" xfId="7052" xr:uid="{00000000-0005-0000-0000-000027140000}"/>
    <cellStyle name="常规 23 4 4 3 2 3 2" xfId="7053" xr:uid="{00000000-0005-0000-0000-000028140000}"/>
    <cellStyle name="常规 23 4 4 3 2 3 3" xfId="7055" xr:uid="{00000000-0005-0000-0000-000029140000}"/>
    <cellStyle name="常规 23 4 4 3 2 3 3 2" xfId="7057" xr:uid="{00000000-0005-0000-0000-00002A140000}"/>
    <cellStyle name="常规 23 4 4 3 2 3 3 3" xfId="7059" xr:uid="{00000000-0005-0000-0000-00002B140000}"/>
    <cellStyle name="常规 23 4 4 3 2 3 3 3 2" xfId="7061" xr:uid="{00000000-0005-0000-0000-00002C140000}"/>
    <cellStyle name="常规 23 4 4 3 2 3 3 3 2 2" xfId="7063" xr:uid="{00000000-0005-0000-0000-00002D140000}"/>
    <cellStyle name="常规 23 4 4 3 2 3 3 3 3" xfId="7064" xr:uid="{00000000-0005-0000-0000-00002E140000}"/>
    <cellStyle name="常规 23 4 4 3 2 3 3 4" xfId="2051" xr:uid="{00000000-0005-0000-0000-00002F140000}"/>
    <cellStyle name="常规 23 4 4 3 2 3 3 4 2" xfId="7065" xr:uid="{00000000-0005-0000-0000-000030140000}"/>
    <cellStyle name="常规 23 4 4 3 2 3 3 5" xfId="2053" xr:uid="{00000000-0005-0000-0000-000031140000}"/>
    <cellStyle name="常规 23 4 4 3 2 3 4" xfId="7066" xr:uid="{00000000-0005-0000-0000-000032140000}"/>
    <cellStyle name="常规 23 4 4 3 2 3 4 2" xfId="7068" xr:uid="{00000000-0005-0000-0000-000033140000}"/>
    <cellStyle name="常规 23 4 4 3 2 3 4 2 2" xfId="7069" xr:uid="{00000000-0005-0000-0000-000034140000}"/>
    <cellStyle name="常规 23 4 4 3 2 3 4 3" xfId="7070" xr:uid="{00000000-0005-0000-0000-000035140000}"/>
    <cellStyle name="常规 23 4 4 3 2 3 5" xfId="7073" xr:uid="{00000000-0005-0000-0000-000036140000}"/>
    <cellStyle name="常规 23 4 4 3 2 3 5 2" xfId="7074" xr:uid="{00000000-0005-0000-0000-000037140000}"/>
    <cellStyle name="常规 23 4 4 3 2 3 6" xfId="7075" xr:uid="{00000000-0005-0000-0000-000038140000}"/>
    <cellStyle name="常规 23 4 4 3 2 4" xfId="7077" xr:uid="{00000000-0005-0000-0000-000039140000}"/>
    <cellStyle name="常规 23 4 4 3 2 5" xfId="7078" xr:uid="{00000000-0005-0000-0000-00003A140000}"/>
    <cellStyle name="常规 23 4 4 3 2 5 2" xfId="7080" xr:uid="{00000000-0005-0000-0000-00003B140000}"/>
    <cellStyle name="常规 23 4 4 3 2 5 3" xfId="7081" xr:uid="{00000000-0005-0000-0000-00003C140000}"/>
    <cellStyle name="常规 23 4 4 3 2 5 3 2" xfId="7082" xr:uid="{00000000-0005-0000-0000-00003D140000}"/>
    <cellStyle name="常规 23 4 4 3 2 5 3 2 2" xfId="7083" xr:uid="{00000000-0005-0000-0000-00003E140000}"/>
    <cellStyle name="常规 23 4 4 3 2 5 3 3" xfId="3815" xr:uid="{00000000-0005-0000-0000-00003F140000}"/>
    <cellStyle name="常规 23 4 4 3 2 5 4" xfId="7084" xr:uid="{00000000-0005-0000-0000-000040140000}"/>
    <cellStyle name="常规 23 4 4 3 2 5 4 2" xfId="7085" xr:uid="{00000000-0005-0000-0000-000041140000}"/>
    <cellStyle name="常规 23 4 4 3 2 5 5" xfId="7086" xr:uid="{00000000-0005-0000-0000-000042140000}"/>
    <cellStyle name="常规 23 4 4 3 2 6" xfId="7087" xr:uid="{00000000-0005-0000-0000-000043140000}"/>
    <cellStyle name="常规 23 4 4 3 2 6 2" xfId="7088" xr:uid="{00000000-0005-0000-0000-000044140000}"/>
    <cellStyle name="常规 23 4 4 3 2 6 2 2" xfId="7090" xr:uid="{00000000-0005-0000-0000-000045140000}"/>
    <cellStyle name="常规 23 4 4 3 2 6 3" xfId="7092" xr:uid="{00000000-0005-0000-0000-000046140000}"/>
    <cellStyle name="常规 23 4 4 3 2 7" xfId="7094" xr:uid="{00000000-0005-0000-0000-000047140000}"/>
    <cellStyle name="常规 23 4 4 3 2 7 2" xfId="7095" xr:uid="{00000000-0005-0000-0000-000048140000}"/>
    <cellStyle name="常规 23 4 4 3 2 8" xfId="7096" xr:uid="{00000000-0005-0000-0000-000049140000}"/>
    <cellStyle name="常规 23 4 4 3 3" xfId="7097" xr:uid="{00000000-0005-0000-0000-00004A140000}"/>
    <cellStyle name="常规 23 4 4 3 3 2" xfId="7099" xr:uid="{00000000-0005-0000-0000-00004B140000}"/>
    <cellStyle name="常规 23 4 4 3 3 2 2" xfId="7101" xr:uid="{00000000-0005-0000-0000-00004C140000}"/>
    <cellStyle name="常规 23 4 4 3 3 2 3" xfId="7102" xr:uid="{00000000-0005-0000-0000-00004D140000}"/>
    <cellStyle name="常规 23 4 4 3 3 2 3 2" xfId="7103" xr:uid="{00000000-0005-0000-0000-00004E140000}"/>
    <cellStyle name="常规 23 4 4 3 3 2 3 3" xfId="7104" xr:uid="{00000000-0005-0000-0000-00004F140000}"/>
    <cellStyle name="常规 23 4 4 3 3 2 3 3 2" xfId="7106" xr:uid="{00000000-0005-0000-0000-000050140000}"/>
    <cellStyle name="常规 23 4 4 3 3 2 3 3 2 2" xfId="7107" xr:uid="{00000000-0005-0000-0000-000051140000}"/>
    <cellStyle name="常规 23 4 4 3 3 2 3 3 3" xfId="7109" xr:uid="{00000000-0005-0000-0000-000052140000}"/>
    <cellStyle name="常规 23 4 4 3 3 2 3 4" xfId="7111" xr:uid="{00000000-0005-0000-0000-000053140000}"/>
    <cellStyle name="常规 23 4 4 3 3 2 3 4 2" xfId="7113" xr:uid="{00000000-0005-0000-0000-000054140000}"/>
    <cellStyle name="常规 23 4 4 3 3 2 3 5" xfId="7115" xr:uid="{00000000-0005-0000-0000-000055140000}"/>
    <cellStyle name="常规 23 4 4 3 3 2 4" xfId="7117" xr:uid="{00000000-0005-0000-0000-000056140000}"/>
    <cellStyle name="常规 23 4 4 3 3 2 4 2" xfId="7118" xr:uid="{00000000-0005-0000-0000-000057140000}"/>
    <cellStyle name="常规 23 4 4 3 3 2 4 2 2" xfId="7119" xr:uid="{00000000-0005-0000-0000-000058140000}"/>
    <cellStyle name="常规 23 4 4 3 3 2 4 3" xfId="7120" xr:uid="{00000000-0005-0000-0000-000059140000}"/>
    <cellStyle name="常规 23 4 4 3 3 2 5" xfId="7123" xr:uid="{00000000-0005-0000-0000-00005A140000}"/>
    <cellStyle name="常规 23 4 4 3 3 2 5 2" xfId="7124" xr:uid="{00000000-0005-0000-0000-00005B140000}"/>
    <cellStyle name="常规 23 4 4 3 3 2 6" xfId="7125" xr:uid="{00000000-0005-0000-0000-00005C140000}"/>
    <cellStyle name="常规 23 4 4 3 3 3" xfId="7126" xr:uid="{00000000-0005-0000-0000-00005D140000}"/>
    <cellStyle name="常规 23 4 4 3 3 4" xfId="7127" xr:uid="{00000000-0005-0000-0000-00005E140000}"/>
    <cellStyle name="常规 23 4 4 3 3 4 2" xfId="7128" xr:uid="{00000000-0005-0000-0000-00005F140000}"/>
    <cellStyle name="常规 23 4 4 3 3 4 3" xfId="7129" xr:uid="{00000000-0005-0000-0000-000060140000}"/>
    <cellStyle name="常规 23 4 4 3 3 4 3 2" xfId="7131" xr:uid="{00000000-0005-0000-0000-000061140000}"/>
    <cellStyle name="常规 23 4 4 3 3 4 3 2 2" xfId="7132" xr:uid="{00000000-0005-0000-0000-000062140000}"/>
    <cellStyle name="常规 23 4 4 3 3 4 3 3" xfId="7133" xr:uid="{00000000-0005-0000-0000-000063140000}"/>
    <cellStyle name="常规 23 4 4 3 3 4 4" xfId="7134" xr:uid="{00000000-0005-0000-0000-000064140000}"/>
    <cellStyle name="常规 23 4 4 3 3 4 4 2" xfId="7135" xr:uid="{00000000-0005-0000-0000-000065140000}"/>
    <cellStyle name="常规 23 4 4 3 3 4 5" xfId="7136" xr:uid="{00000000-0005-0000-0000-000066140000}"/>
    <cellStyle name="常规 23 4 4 3 3 5" xfId="7137" xr:uid="{00000000-0005-0000-0000-000067140000}"/>
    <cellStyle name="常规 23 4 4 3 3 5 2" xfId="7138" xr:uid="{00000000-0005-0000-0000-000068140000}"/>
    <cellStyle name="常规 23 4 4 3 3 5 2 2" xfId="7139" xr:uid="{00000000-0005-0000-0000-000069140000}"/>
    <cellStyle name="常规 23 4 4 3 3 5 3" xfId="7140" xr:uid="{00000000-0005-0000-0000-00006A140000}"/>
    <cellStyle name="常规 23 4 4 3 3 6" xfId="7141" xr:uid="{00000000-0005-0000-0000-00006B140000}"/>
    <cellStyle name="常规 23 4 4 3 3 6 2" xfId="7142" xr:uid="{00000000-0005-0000-0000-00006C140000}"/>
    <cellStyle name="常规 23 4 4 3 3 7" xfId="7144" xr:uid="{00000000-0005-0000-0000-00006D140000}"/>
    <cellStyle name="常规 23 4 4 3 4" xfId="7145" xr:uid="{00000000-0005-0000-0000-00006E140000}"/>
    <cellStyle name="常规 23 4 4 3 4 2" xfId="7147" xr:uid="{00000000-0005-0000-0000-00006F140000}"/>
    <cellStyle name="常规 23 4 4 3 4 3" xfId="7148" xr:uid="{00000000-0005-0000-0000-000070140000}"/>
    <cellStyle name="常规 23 4 4 3 4 3 2" xfId="7149" xr:uid="{00000000-0005-0000-0000-000071140000}"/>
    <cellStyle name="常规 23 4 4 3 4 3 3" xfId="7151" xr:uid="{00000000-0005-0000-0000-000072140000}"/>
    <cellStyle name="常规 23 4 4 3 4 3 3 2" xfId="7152" xr:uid="{00000000-0005-0000-0000-000073140000}"/>
    <cellStyle name="常规 23 4 4 3 4 3 3 2 2" xfId="7154" xr:uid="{00000000-0005-0000-0000-000074140000}"/>
    <cellStyle name="常规 23 4 4 3 4 3 3 3" xfId="7157" xr:uid="{00000000-0005-0000-0000-000075140000}"/>
    <cellStyle name="常规 23 4 4 3 4 3 4" xfId="7159" xr:uid="{00000000-0005-0000-0000-000076140000}"/>
    <cellStyle name="常规 23 4 4 3 4 3 4 2" xfId="7160" xr:uid="{00000000-0005-0000-0000-000077140000}"/>
    <cellStyle name="常规 23 4 4 3 4 3 5" xfId="7162" xr:uid="{00000000-0005-0000-0000-000078140000}"/>
    <cellStyle name="常规 23 4 4 3 4 4" xfId="7163" xr:uid="{00000000-0005-0000-0000-000079140000}"/>
    <cellStyle name="常规 23 4 4 3 4 4 2" xfId="7165" xr:uid="{00000000-0005-0000-0000-00007A140000}"/>
    <cellStyle name="常规 23 4 4 3 4 4 2 2" xfId="7166" xr:uid="{00000000-0005-0000-0000-00007B140000}"/>
    <cellStyle name="常规 23 4 4 3 4 4 3" xfId="7167" xr:uid="{00000000-0005-0000-0000-00007C140000}"/>
    <cellStyle name="常规 23 4 4 3 4 5" xfId="7168" xr:uid="{00000000-0005-0000-0000-00007D140000}"/>
    <cellStyle name="常规 23 4 4 3 4 5 2" xfId="7169" xr:uid="{00000000-0005-0000-0000-00007E140000}"/>
    <cellStyle name="常规 23 4 4 3 4 6" xfId="7170" xr:uid="{00000000-0005-0000-0000-00007F140000}"/>
    <cellStyle name="常规 23 4 4 3 5" xfId="7171" xr:uid="{00000000-0005-0000-0000-000080140000}"/>
    <cellStyle name="常规 23 4 4 3 6" xfId="7172" xr:uid="{00000000-0005-0000-0000-000081140000}"/>
    <cellStyle name="常规 23 4 4 3 6 2" xfId="7173" xr:uid="{00000000-0005-0000-0000-000082140000}"/>
    <cellStyle name="常规 23 4 4 3 6 3" xfId="7174" xr:uid="{00000000-0005-0000-0000-000083140000}"/>
    <cellStyle name="常规 23 4 4 3 6 3 2" xfId="7175" xr:uid="{00000000-0005-0000-0000-000084140000}"/>
    <cellStyle name="常规 23 4 4 3 6 3 2 2" xfId="7177" xr:uid="{00000000-0005-0000-0000-000085140000}"/>
    <cellStyle name="常规 23 4 4 3 6 3 3" xfId="4362" xr:uid="{00000000-0005-0000-0000-000086140000}"/>
    <cellStyle name="常规 23 4 4 3 6 4" xfId="7179" xr:uid="{00000000-0005-0000-0000-000087140000}"/>
    <cellStyle name="常规 23 4 4 3 6 4 2" xfId="7180" xr:uid="{00000000-0005-0000-0000-000088140000}"/>
    <cellStyle name="常规 23 4 4 3 6 5" xfId="7182" xr:uid="{00000000-0005-0000-0000-000089140000}"/>
    <cellStyle name="常规 23 4 4 3 7" xfId="7184" xr:uid="{00000000-0005-0000-0000-00008A140000}"/>
    <cellStyle name="常规 23 4 4 3 7 2" xfId="7185" xr:uid="{00000000-0005-0000-0000-00008B140000}"/>
    <cellStyle name="常规 23 4 4 3 7 2 2" xfId="7186" xr:uid="{00000000-0005-0000-0000-00008C140000}"/>
    <cellStyle name="常规 23 4 4 3 7 3" xfId="7187" xr:uid="{00000000-0005-0000-0000-00008D140000}"/>
    <cellStyle name="常规 23 4 4 3 8" xfId="7188" xr:uid="{00000000-0005-0000-0000-00008E140000}"/>
    <cellStyle name="常规 23 4 4 3 8 2" xfId="7189" xr:uid="{00000000-0005-0000-0000-00008F140000}"/>
    <cellStyle name="常规 23 4 4 3 9" xfId="7190" xr:uid="{00000000-0005-0000-0000-000090140000}"/>
    <cellStyle name="常规 23 4 4 4" xfId="7191" xr:uid="{00000000-0005-0000-0000-000091140000}"/>
    <cellStyle name="常规 23 4 4 4 2" xfId="7193" xr:uid="{00000000-0005-0000-0000-000092140000}"/>
    <cellStyle name="常规 23 4 4 4 2 2" xfId="7194" xr:uid="{00000000-0005-0000-0000-000093140000}"/>
    <cellStyle name="常规 23 4 4 4 2 2 2" xfId="7195" xr:uid="{00000000-0005-0000-0000-000094140000}"/>
    <cellStyle name="常规 23 4 4 4 2 2 2 2" xfId="7196" xr:uid="{00000000-0005-0000-0000-000095140000}"/>
    <cellStyle name="常规 23 4 4 4 2 2 2 3" xfId="7197" xr:uid="{00000000-0005-0000-0000-000096140000}"/>
    <cellStyle name="常规 23 4 4 4 2 2 2 3 2" xfId="7199" xr:uid="{00000000-0005-0000-0000-000097140000}"/>
    <cellStyle name="常规 23 4 4 4 2 2 2 3 3" xfId="7202" xr:uid="{00000000-0005-0000-0000-000098140000}"/>
    <cellStyle name="常规 23 4 4 4 2 2 2 3 3 2" xfId="7206" xr:uid="{00000000-0005-0000-0000-000099140000}"/>
    <cellStyle name="常规 23 4 4 4 2 2 2 3 3 2 2" xfId="7210" xr:uid="{00000000-0005-0000-0000-00009A140000}"/>
    <cellStyle name="常规 23 4 4 4 2 2 2 3 3 3" xfId="7211" xr:uid="{00000000-0005-0000-0000-00009B140000}"/>
    <cellStyle name="常规 23 4 4 4 2 2 2 3 4" xfId="7212" xr:uid="{00000000-0005-0000-0000-00009C140000}"/>
    <cellStyle name="常规 23 4 4 4 2 2 2 3 4 2" xfId="7217" xr:uid="{00000000-0005-0000-0000-00009D140000}"/>
    <cellStyle name="常规 23 4 4 4 2 2 2 3 5" xfId="7220" xr:uid="{00000000-0005-0000-0000-00009E140000}"/>
    <cellStyle name="常规 23 4 4 4 2 2 2 4" xfId="7223" xr:uid="{00000000-0005-0000-0000-00009F140000}"/>
    <cellStyle name="常规 23 4 4 4 2 2 2 4 2" xfId="7225" xr:uid="{00000000-0005-0000-0000-0000A0140000}"/>
    <cellStyle name="常规 23 4 4 4 2 2 2 4 2 2" xfId="7228" xr:uid="{00000000-0005-0000-0000-0000A1140000}"/>
    <cellStyle name="常规 23 4 4 4 2 2 2 4 3" xfId="7231" xr:uid="{00000000-0005-0000-0000-0000A2140000}"/>
    <cellStyle name="常规 23 4 4 4 2 2 2 5" xfId="7235" xr:uid="{00000000-0005-0000-0000-0000A3140000}"/>
    <cellStyle name="常规 23 4 4 4 2 2 2 5 2" xfId="7237" xr:uid="{00000000-0005-0000-0000-0000A4140000}"/>
    <cellStyle name="常规 23 4 4 4 2 2 2 6" xfId="1580" xr:uid="{00000000-0005-0000-0000-0000A5140000}"/>
    <cellStyle name="常规 23 4 4 4 2 2 3" xfId="7239" xr:uid="{00000000-0005-0000-0000-0000A6140000}"/>
    <cellStyle name="常规 23 4 4 4 2 2 4" xfId="7240" xr:uid="{00000000-0005-0000-0000-0000A7140000}"/>
    <cellStyle name="常规 23 4 4 4 2 2 4 2" xfId="7241" xr:uid="{00000000-0005-0000-0000-0000A8140000}"/>
    <cellStyle name="常规 23 4 4 4 2 2 4 3" xfId="7242" xr:uid="{00000000-0005-0000-0000-0000A9140000}"/>
    <cellStyle name="常规 23 4 4 4 2 2 4 3 2" xfId="7244" xr:uid="{00000000-0005-0000-0000-0000AA140000}"/>
    <cellStyle name="常规 23 4 4 4 2 2 4 3 2 2" xfId="7246" xr:uid="{00000000-0005-0000-0000-0000AB140000}"/>
    <cellStyle name="常规 23 4 4 4 2 2 4 3 3" xfId="7248" xr:uid="{00000000-0005-0000-0000-0000AC140000}"/>
    <cellStyle name="常规 23 4 4 4 2 2 4 4" xfId="7251" xr:uid="{00000000-0005-0000-0000-0000AD140000}"/>
    <cellStyle name="常规 23 4 4 4 2 2 4 4 2" xfId="7253" xr:uid="{00000000-0005-0000-0000-0000AE140000}"/>
    <cellStyle name="常规 23 4 4 4 2 2 4 5" xfId="7255" xr:uid="{00000000-0005-0000-0000-0000AF140000}"/>
    <cellStyle name="常规 23 4 4 4 2 2 5" xfId="7257" xr:uid="{00000000-0005-0000-0000-0000B0140000}"/>
    <cellStyle name="常规 23 4 4 4 2 2 5 2" xfId="7259" xr:uid="{00000000-0005-0000-0000-0000B1140000}"/>
    <cellStyle name="常规 23 4 4 4 2 2 5 2 2" xfId="7261" xr:uid="{00000000-0005-0000-0000-0000B2140000}"/>
    <cellStyle name="常规 23 4 4 4 2 2 5 3" xfId="4802" xr:uid="{00000000-0005-0000-0000-0000B3140000}"/>
    <cellStyle name="常规 23 4 4 4 2 2 6" xfId="7262" xr:uid="{00000000-0005-0000-0000-0000B4140000}"/>
    <cellStyle name="常规 23 4 4 4 2 2 6 2" xfId="7265" xr:uid="{00000000-0005-0000-0000-0000B5140000}"/>
    <cellStyle name="常规 23 4 4 4 2 2 7" xfId="7269" xr:uid="{00000000-0005-0000-0000-0000B6140000}"/>
    <cellStyle name="常规 23 4 4 4 2 3" xfId="7271" xr:uid="{00000000-0005-0000-0000-0000B7140000}"/>
    <cellStyle name="常规 23 4 4 4 2 3 2" xfId="7272" xr:uid="{00000000-0005-0000-0000-0000B8140000}"/>
    <cellStyle name="常规 23 4 4 4 2 3 3" xfId="7273" xr:uid="{00000000-0005-0000-0000-0000B9140000}"/>
    <cellStyle name="常规 23 4 4 4 2 3 3 2" xfId="7274" xr:uid="{00000000-0005-0000-0000-0000BA140000}"/>
    <cellStyle name="常规 23 4 4 4 2 3 3 3" xfId="7275" xr:uid="{00000000-0005-0000-0000-0000BB140000}"/>
    <cellStyle name="常规 23 4 4 4 2 3 3 3 2" xfId="7277" xr:uid="{00000000-0005-0000-0000-0000BC140000}"/>
    <cellStyle name="常规 23 4 4 4 2 3 3 3 2 2" xfId="7279" xr:uid="{00000000-0005-0000-0000-0000BD140000}"/>
    <cellStyle name="常规 23 4 4 4 2 3 3 3 3" xfId="7281" xr:uid="{00000000-0005-0000-0000-0000BE140000}"/>
    <cellStyle name="常规 23 4 4 4 2 3 3 4" xfId="2168" xr:uid="{00000000-0005-0000-0000-0000BF140000}"/>
    <cellStyle name="常规 23 4 4 4 2 3 3 4 2" xfId="7284" xr:uid="{00000000-0005-0000-0000-0000C0140000}"/>
    <cellStyle name="常规 23 4 4 4 2 3 3 5" xfId="2171" xr:uid="{00000000-0005-0000-0000-0000C1140000}"/>
    <cellStyle name="常规 23 4 4 4 2 3 4" xfId="7286" xr:uid="{00000000-0005-0000-0000-0000C2140000}"/>
    <cellStyle name="常规 23 4 4 4 2 3 4 2" xfId="7287" xr:uid="{00000000-0005-0000-0000-0000C3140000}"/>
    <cellStyle name="常规 23 4 4 4 2 3 4 2 2" xfId="7288" xr:uid="{00000000-0005-0000-0000-0000C4140000}"/>
    <cellStyle name="常规 23 4 4 4 2 3 4 3" xfId="7289" xr:uid="{00000000-0005-0000-0000-0000C5140000}"/>
    <cellStyle name="常规 23 4 4 4 2 3 5" xfId="7291" xr:uid="{00000000-0005-0000-0000-0000C6140000}"/>
    <cellStyle name="常规 23 4 4 4 2 3 5 2" xfId="7294" xr:uid="{00000000-0005-0000-0000-0000C7140000}"/>
    <cellStyle name="常规 23 4 4 4 2 3 6" xfId="7296" xr:uid="{00000000-0005-0000-0000-0000C8140000}"/>
    <cellStyle name="常规 23 4 4 4 2 4" xfId="7300" xr:uid="{00000000-0005-0000-0000-0000C9140000}"/>
    <cellStyle name="常规 23 4 4 4 2 5" xfId="7301" xr:uid="{00000000-0005-0000-0000-0000CA140000}"/>
    <cellStyle name="常规 23 4 4 4 2 5 2" xfId="7302" xr:uid="{00000000-0005-0000-0000-0000CB140000}"/>
    <cellStyle name="常规 23 4 4 4 2 5 3" xfId="7303" xr:uid="{00000000-0005-0000-0000-0000CC140000}"/>
    <cellStyle name="常规 23 4 4 4 2 5 3 2" xfId="7304" xr:uid="{00000000-0005-0000-0000-0000CD140000}"/>
    <cellStyle name="常规 23 4 4 4 2 5 3 2 2" xfId="7305" xr:uid="{00000000-0005-0000-0000-0000CE140000}"/>
    <cellStyle name="常规 23 4 4 4 2 5 3 3" xfId="3659" xr:uid="{00000000-0005-0000-0000-0000CF140000}"/>
    <cellStyle name="常规 23 4 4 4 2 5 4" xfId="7306" xr:uid="{00000000-0005-0000-0000-0000D0140000}"/>
    <cellStyle name="常规 23 4 4 4 2 5 4 2" xfId="7307" xr:uid="{00000000-0005-0000-0000-0000D1140000}"/>
    <cellStyle name="常规 23 4 4 4 2 5 5" xfId="7308" xr:uid="{00000000-0005-0000-0000-0000D2140000}"/>
    <cellStyle name="常规 23 4 4 4 2 6" xfId="7310" xr:uid="{00000000-0005-0000-0000-0000D3140000}"/>
    <cellStyle name="常规 23 4 4 4 2 6 2" xfId="7311" xr:uid="{00000000-0005-0000-0000-0000D4140000}"/>
    <cellStyle name="常规 23 4 4 4 2 6 2 2" xfId="7312" xr:uid="{00000000-0005-0000-0000-0000D5140000}"/>
    <cellStyle name="常规 23 4 4 4 2 6 3" xfId="7313" xr:uid="{00000000-0005-0000-0000-0000D6140000}"/>
    <cellStyle name="常规 23 4 4 4 2 7" xfId="7314" xr:uid="{00000000-0005-0000-0000-0000D7140000}"/>
    <cellStyle name="常规 23 4 4 4 2 7 2" xfId="7315" xr:uid="{00000000-0005-0000-0000-0000D8140000}"/>
    <cellStyle name="常规 23 4 4 4 2 8" xfId="7316" xr:uid="{00000000-0005-0000-0000-0000D9140000}"/>
    <cellStyle name="常规 23 4 4 4 3" xfId="7317" xr:uid="{00000000-0005-0000-0000-0000DA140000}"/>
    <cellStyle name="常规 23 4 4 4 3 2" xfId="7319" xr:uid="{00000000-0005-0000-0000-0000DB140000}"/>
    <cellStyle name="常规 23 4 4 4 3 2 2" xfId="7320" xr:uid="{00000000-0005-0000-0000-0000DC140000}"/>
    <cellStyle name="常规 23 4 4 4 3 2 3" xfId="7321" xr:uid="{00000000-0005-0000-0000-0000DD140000}"/>
    <cellStyle name="常规 23 4 4 4 3 2 3 2" xfId="7322" xr:uid="{00000000-0005-0000-0000-0000DE140000}"/>
    <cellStyle name="常规 23 4 4 4 3 2 3 3" xfId="7323" xr:uid="{00000000-0005-0000-0000-0000DF140000}"/>
    <cellStyle name="常规 23 4 4 4 3 2 3 3 2" xfId="7324" xr:uid="{00000000-0005-0000-0000-0000E0140000}"/>
    <cellStyle name="常规 23 4 4 4 3 2 3 3 2 2" xfId="7325" xr:uid="{00000000-0005-0000-0000-0000E1140000}"/>
    <cellStyle name="常规 23 4 4 4 3 2 3 3 3" xfId="7326" xr:uid="{00000000-0005-0000-0000-0000E2140000}"/>
    <cellStyle name="常规 23 4 4 4 3 2 3 4" xfId="7327" xr:uid="{00000000-0005-0000-0000-0000E3140000}"/>
    <cellStyle name="常规 23 4 4 4 3 2 3 4 2" xfId="7329" xr:uid="{00000000-0005-0000-0000-0000E4140000}"/>
    <cellStyle name="常规 23 4 4 4 3 2 3 5" xfId="7330" xr:uid="{00000000-0005-0000-0000-0000E5140000}"/>
    <cellStyle name="常规 23 4 4 4 3 2 4" xfId="7332" xr:uid="{00000000-0005-0000-0000-0000E6140000}"/>
    <cellStyle name="常规 23 4 4 4 3 2 4 2" xfId="7333" xr:uid="{00000000-0005-0000-0000-0000E7140000}"/>
    <cellStyle name="常规 23 4 4 4 3 2 4 2 2" xfId="7334" xr:uid="{00000000-0005-0000-0000-0000E8140000}"/>
    <cellStyle name="常规 23 4 4 4 3 2 4 3" xfId="7335" xr:uid="{00000000-0005-0000-0000-0000E9140000}"/>
    <cellStyle name="常规 23 4 4 4 3 2 5" xfId="7336" xr:uid="{00000000-0005-0000-0000-0000EA140000}"/>
    <cellStyle name="常规 23 4 4 4 3 2 5 2" xfId="7337" xr:uid="{00000000-0005-0000-0000-0000EB140000}"/>
    <cellStyle name="常规 23 4 4 4 3 2 6" xfId="7338" xr:uid="{00000000-0005-0000-0000-0000EC140000}"/>
    <cellStyle name="常规 23 4 4 4 3 3" xfId="7340" xr:uid="{00000000-0005-0000-0000-0000ED140000}"/>
    <cellStyle name="常规 23 4 4 4 3 4" xfId="7341" xr:uid="{00000000-0005-0000-0000-0000EE140000}"/>
    <cellStyle name="常规 23 4 4 4 3 4 2" xfId="7342" xr:uid="{00000000-0005-0000-0000-0000EF140000}"/>
    <cellStyle name="常规 23 4 4 4 3 4 3" xfId="7343" xr:uid="{00000000-0005-0000-0000-0000F0140000}"/>
    <cellStyle name="常规 23 4 4 4 3 4 3 2" xfId="7344" xr:uid="{00000000-0005-0000-0000-0000F1140000}"/>
    <cellStyle name="常规 23 4 4 4 3 4 3 2 2" xfId="7345" xr:uid="{00000000-0005-0000-0000-0000F2140000}"/>
    <cellStyle name="常规 23 4 4 4 3 4 3 3" xfId="7346" xr:uid="{00000000-0005-0000-0000-0000F3140000}"/>
    <cellStyle name="常规 23 4 4 4 3 4 4" xfId="7348" xr:uid="{00000000-0005-0000-0000-0000F4140000}"/>
    <cellStyle name="常规 23 4 4 4 3 4 4 2" xfId="7349" xr:uid="{00000000-0005-0000-0000-0000F5140000}"/>
    <cellStyle name="常规 23 4 4 4 3 4 5" xfId="7350" xr:uid="{00000000-0005-0000-0000-0000F6140000}"/>
    <cellStyle name="常规 23 4 4 4 3 5" xfId="7352" xr:uid="{00000000-0005-0000-0000-0000F7140000}"/>
    <cellStyle name="常规 23 4 4 4 3 5 2" xfId="7354" xr:uid="{00000000-0005-0000-0000-0000F8140000}"/>
    <cellStyle name="常规 23 4 4 4 3 5 2 2" xfId="7356" xr:uid="{00000000-0005-0000-0000-0000F9140000}"/>
    <cellStyle name="常规 23 4 4 4 3 5 3" xfId="7357" xr:uid="{00000000-0005-0000-0000-0000FA140000}"/>
    <cellStyle name="常规 23 4 4 4 3 6" xfId="7358" xr:uid="{00000000-0005-0000-0000-0000FB140000}"/>
    <cellStyle name="常规 23 4 4 4 3 6 2" xfId="7360" xr:uid="{00000000-0005-0000-0000-0000FC140000}"/>
    <cellStyle name="常规 23 4 4 4 3 7" xfId="7361" xr:uid="{00000000-0005-0000-0000-0000FD140000}"/>
    <cellStyle name="常规 23 4 4 4 4" xfId="7362" xr:uid="{00000000-0005-0000-0000-0000FE140000}"/>
    <cellStyle name="常规 23 4 4 4 4 2" xfId="7363" xr:uid="{00000000-0005-0000-0000-0000FF140000}"/>
    <cellStyle name="常规 23 4 4 4 4 3" xfId="7364" xr:uid="{00000000-0005-0000-0000-000000150000}"/>
    <cellStyle name="常规 23 4 4 4 4 3 2" xfId="7365" xr:uid="{00000000-0005-0000-0000-000001150000}"/>
    <cellStyle name="常规 23 4 4 4 4 3 3" xfId="7366" xr:uid="{00000000-0005-0000-0000-000002150000}"/>
    <cellStyle name="常规 23 4 4 4 4 3 3 2" xfId="7367" xr:uid="{00000000-0005-0000-0000-000003150000}"/>
    <cellStyle name="常规 23 4 4 4 4 3 3 2 2" xfId="7368" xr:uid="{00000000-0005-0000-0000-000004150000}"/>
    <cellStyle name="常规 23 4 4 4 4 3 3 3" xfId="7370" xr:uid="{00000000-0005-0000-0000-000005150000}"/>
    <cellStyle name="常规 23 4 4 4 4 3 4" xfId="7372" xr:uid="{00000000-0005-0000-0000-000006150000}"/>
    <cellStyle name="常规 23 4 4 4 4 3 4 2" xfId="7373" xr:uid="{00000000-0005-0000-0000-000007150000}"/>
    <cellStyle name="常规 23 4 4 4 4 3 5" xfId="7374" xr:uid="{00000000-0005-0000-0000-000008150000}"/>
    <cellStyle name="常规 23 4 4 4 4 4" xfId="7376" xr:uid="{00000000-0005-0000-0000-000009150000}"/>
    <cellStyle name="常规 23 4 4 4 4 4 2" xfId="7377" xr:uid="{00000000-0005-0000-0000-00000A150000}"/>
    <cellStyle name="常规 23 4 4 4 4 4 2 2" xfId="7378" xr:uid="{00000000-0005-0000-0000-00000B150000}"/>
    <cellStyle name="常规 23 4 4 4 4 4 3" xfId="7379" xr:uid="{00000000-0005-0000-0000-00000C150000}"/>
    <cellStyle name="常规 23 4 4 4 4 5" xfId="7380" xr:uid="{00000000-0005-0000-0000-00000D150000}"/>
    <cellStyle name="常规 23 4 4 4 4 5 2" xfId="7382" xr:uid="{00000000-0005-0000-0000-00000E150000}"/>
    <cellStyle name="常规 23 4 4 4 4 6" xfId="7383" xr:uid="{00000000-0005-0000-0000-00000F150000}"/>
    <cellStyle name="常规 23 4 4 4 5" xfId="7384" xr:uid="{00000000-0005-0000-0000-000010150000}"/>
    <cellStyle name="常规 23 4 4 4 6" xfId="7385" xr:uid="{00000000-0005-0000-0000-000011150000}"/>
    <cellStyle name="常规 23 4 4 4 6 2" xfId="7386" xr:uid="{00000000-0005-0000-0000-000012150000}"/>
    <cellStyle name="常规 23 4 4 4 6 3" xfId="7387" xr:uid="{00000000-0005-0000-0000-000013150000}"/>
    <cellStyle name="常规 23 4 4 4 6 3 2" xfId="7388" xr:uid="{00000000-0005-0000-0000-000014150000}"/>
    <cellStyle name="常规 23 4 4 4 6 3 2 2" xfId="7390" xr:uid="{00000000-0005-0000-0000-000015150000}"/>
    <cellStyle name="常规 23 4 4 4 6 3 3" xfId="7392" xr:uid="{00000000-0005-0000-0000-000016150000}"/>
    <cellStyle name="常规 23 4 4 4 6 4" xfId="7395" xr:uid="{00000000-0005-0000-0000-000017150000}"/>
    <cellStyle name="常规 23 4 4 4 6 4 2" xfId="7396" xr:uid="{00000000-0005-0000-0000-000018150000}"/>
    <cellStyle name="常规 23 4 4 4 6 5" xfId="6443" xr:uid="{00000000-0005-0000-0000-000019150000}"/>
    <cellStyle name="常规 23 4 4 4 7" xfId="7398" xr:uid="{00000000-0005-0000-0000-00001A150000}"/>
    <cellStyle name="常规 23 4 4 4 7 2" xfId="7399" xr:uid="{00000000-0005-0000-0000-00001B150000}"/>
    <cellStyle name="常规 23 4 4 4 7 2 2" xfId="7400" xr:uid="{00000000-0005-0000-0000-00001C150000}"/>
    <cellStyle name="常规 23 4 4 4 7 3" xfId="7401" xr:uid="{00000000-0005-0000-0000-00001D150000}"/>
    <cellStyle name="常规 23 4 4 4 8" xfId="7402" xr:uid="{00000000-0005-0000-0000-00001E150000}"/>
    <cellStyle name="常规 23 4 4 4 8 2" xfId="7403" xr:uid="{00000000-0005-0000-0000-00001F150000}"/>
    <cellStyle name="常规 23 4 4 4 9" xfId="7404" xr:uid="{00000000-0005-0000-0000-000020150000}"/>
    <cellStyle name="常规 23 4 4 5" xfId="114" xr:uid="{00000000-0005-0000-0000-000021150000}"/>
    <cellStyle name="常规 23 4 4 5 2" xfId="7405" xr:uid="{00000000-0005-0000-0000-000022150000}"/>
    <cellStyle name="常规 23 4 4 5 2 2" xfId="7407" xr:uid="{00000000-0005-0000-0000-000023150000}"/>
    <cellStyle name="常规 23 4 4 5 2 2 2" xfId="7409" xr:uid="{00000000-0005-0000-0000-000024150000}"/>
    <cellStyle name="常规 23 4 4 5 2 2 3" xfId="7411" xr:uid="{00000000-0005-0000-0000-000025150000}"/>
    <cellStyle name="常规 23 4 4 5 2 2 3 2" xfId="7413" xr:uid="{00000000-0005-0000-0000-000026150000}"/>
    <cellStyle name="常规 23 4 4 5 2 2 3 3" xfId="7415" xr:uid="{00000000-0005-0000-0000-000027150000}"/>
    <cellStyle name="常规 23 4 4 5 2 2 3 3 2" xfId="7417" xr:uid="{00000000-0005-0000-0000-000028150000}"/>
    <cellStyle name="常规 23 4 4 5 2 2 3 3 2 2" xfId="7419" xr:uid="{00000000-0005-0000-0000-000029150000}"/>
    <cellStyle name="常规 23 4 4 5 2 2 3 3 3" xfId="7420" xr:uid="{00000000-0005-0000-0000-00002A150000}"/>
    <cellStyle name="常规 23 4 4 5 2 2 3 4" xfId="7421" xr:uid="{00000000-0005-0000-0000-00002B150000}"/>
    <cellStyle name="常规 23 4 4 5 2 2 3 4 2" xfId="7423" xr:uid="{00000000-0005-0000-0000-00002C150000}"/>
    <cellStyle name="常规 23 4 4 5 2 2 3 5" xfId="7426" xr:uid="{00000000-0005-0000-0000-00002D150000}"/>
    <cellStyle name="常规 23 4 4 5 2 2 4" xfId="7428" xr:uid="{00000000-0005-0000-0000-00002E150000}"/>
    <cellStyle name="常规 23 4 4 5 2 2 4 2" xfId="7431" xr:uid="{00000000-0005-0000-0000-00002F150000}"/>
    <cellStyle name="常规 23 4 4 5 2 2 4 2 2" xfId="7433" xr:uid="{00000000-0005-0000-0000-000030150000}"/>
    <cellStyle name="常规 23 4 4 5 2 2 4 3" xfId="7435" xr:uid="{00000000-0005-0000-0000-000031150000}"/>
    <cellStyle name="常规 23 4 4 5 2 2 5" xfId="7437" xr:uid="{00000000-0005-0000-0000-000032150000}"/>
    <cellStyle name="常规 23 4 4 5 2 2 5 2" xfId="7440" xr:uid="{00000000-0005-0000-0000-000033150000}"/>
    <cellStyle name="常规 23 4 4 5 2 2 6" xfId="7443" xr:uid="{00000000-0005-0000-0000-000034150000}"/>
    <cellStyle name="常规 23 4 4 5 2 3" xfId="7446" xr:uid="{00000000-0005-0000-0000-000035150000}"/>
    <cellStyle name="常规 23 4 4 5 2 4" xfId="7448" xr:uid="{00000000-0005-0000-0000-000036150000}"/>
    <cellStyle name="常规 23 4 4 5 2 4 2" xfId="7450" xr:uid="{00000000-0005-0000-0000-000037150000}"/>
    <cellStyle name="常规 23 4 4 5 2 4 3" xfId="7452" xr:uid="{00000000-0005-0000-0000-000038150000}"/>
    <cellStyle name="常规 23 4 4 5 2 4 3 2" xfId="7454" xr:uid="{00000000-0005-0000-0000-000039150000}"/>
    <cellStyle name="常规 23 4 4 5 2 4 3 2 2" xfId="7456" xr:uid="{00000000-0005-0000-0000-00003A150000}"/>
    <cellStyle name="常规 23 4 4 5 2 4 3 3" xfId="7457" xr:uid="{00000000-0005-0000-0000-00003B150000}"/>
    <cellStyle name="常规 23 4 4 5 2 4 4" xfId="7458" xr:uid="{00000000-0005-0000-0000-00003C150000}"/>
    <cellStyle name="常规 23 4 4 5 2 4 4 2" xfId="7460" xr:uid="{00000000-0005-0000-0000-00003D150000}"/>
    <cellStyle name="常规 23 4 4 5 2 4 5" xfId="7462" xr:uid="{00000000-0005-0000-0000-00003E150000}"/>
    <cellStyle name="常规 23 4 4 5 2 5" xfId="7464" xr:uid="{00000000-0005-0000-0000-00003F150000}"/>
    <cellStyle name="常规 23 4 4 5 2 5 2" xfId="7467" xr:uid="{00000000-0005-0000-0000-000040150000}"/>
    <cellStyle name="常规 23 4 4 5 2 5 2 2" xfId="7469" xr:uid="{00000000-0005-0000-0000-000041150000}"/>
    <cellStyle name="常规 23 4 4 5 2 5 3" xfId="7472" xr:uid="{00000000-0005-0000-0000-000042150000}"/>
    <cellStyle name="常规 23 4 4 5 2 6" xfId="7474" xr:uid="{00000000-0005-0000-0000-000043150000}"/>
    <cellStyle name="常规 23 4 4 5 2 6 2" xfId="7476" xr:uid="{00000000-0005-0000-0000-000044150000}"/>
    <cellStyle name="常规 23 4 4 5 2 7" xfId="7478" xr:uid="{00000000-0005-0000-0000-000045150000}"/>
    <cellStyle name="常规 23 4 4 5 3" xfId="7480" xr:uid="{00000000-0005-0000-0000-000046150000}"/>
    <cellStyle name="常规 23 4 4 5 3 2" xfId="7482" xr:uid="{00000000-0005-0000-0000-000047150000}"/>
    <cellStyle name="常规 23 4 4 5 3 3" xfId="7484" xr:uid="{00000000-0005-0000-0000-000048150000}"/>
    <cellStyle name="常规 23 4 4 5 3 3 2" xfId="7486" xr:uid="{00000000-0005-0000-0000-000049150000}"/>
    <cellStyle name="常规 23 4 4 5 3 3 3" xfId="7488" xr:uid="{00000000-0005-0000-0000-00004A150000}"/>
    <cellStyle name="常规 23 4 4 5 3 3 3 2" xfId="7490" xr:uid="{00000000-0005-0000-0000-00004B150000}"/>
    <cellStyle name="常规 23 4 4 5 3 3 3 2 2" xfId="7493" xr:uid="{00000000-0005-0000-0000-00004C150000}"/>
    <cellStyle name="常规 23 4 4 5 3 3 3 3" xfId="7495" xr:uid="{00000000-0005-0000-0000-00004D150000}"/>
    <cellStyle name="常规 23 4 4 5 3 3 4" xfId="7498" xr:uid="{00000000-0005-0000-0000-00004E150000}"/>
    <cellStyle name="常规 23 4 4 5 3 3 4 2" xfId="7500" xr:uid="{00000000-0005-0000-0000-00004F150000}"/>
    <cellStyle name="常规 23 4 4 5 3 3 5" xfId="7503" xr:uid="{00000000-0005-0000-0000-000050150000}"/>
    <cellStyle name="常规 23 4 4 5 3 4" xfId="7505" xr:uid="{00000000-0005-0000-0000-000051150000}"/>
    <cellStyle name="常规 23 4 4 5 3 4 2" xfId="7507" xr:uid="{00000000-0005-0000-0000-000052150000}"/>
    <cellStyle name="常规 23 4 4 5 3 4 2 2" xfId="7509" xr:uid="{00000000-0005-0000-0000-000053150000}"/>
    <cellStyle name="常规 23 4 4 5 3 4 3" xfId="7512" xr:uid="{00000000-0005-0000-0000-000054150000}"/>
    <cellStyle name="常规 23 4 4 5 3 5" xfId="7514" xr:uid="{00000000-0005-0000-0000-000055150000}"/>
    <cellStyle name="常规 23 4 4 5 3 5 2" xfId="7516" xr:uid="{00000000-0005-0000-0000-000056150000}"/>
    <cellStyle name="常规 23 4 4 5 3 6" xfId="7518" xr:uid="{00000000-0005-0000-0000-000057150000}"/>
    <cellStyle name="常规 23 4 4 5 4" xfId="7520" xr:uid="{00000000-0005-0000-0000-000058150000}"/>
    <cellStyle name="常规 23 4 4 5 5" xfId="4991" xr:uid="{00000000-0005-0000-0000-000059150000}"/>
    <cellStyle name="常规 23 4 4 5 5 2" xfId="4994" xr:uid="{00000000-0005-0000-0000-00005A150000}"/>
    <cellStyle name="常规 23 4 4 5 5 3" xfId="7522" xr:uid="{00000000-0005-0000-0000-00005B150000}"/>
    <cellStyle name="常规 23 4 4 5 5 3 2" xfId="7524" xr:uid="{00000000-0005-0000-0000-00005C150000}"/>
    <cellStyle name="常规 23 4 4 5 5 3 2 2" xfId="7527" xr:uid="{00000000-0005-0000-0000-00005D150000}"/>
    <cellStyle name="常规 23 4 4 5 5 3 3" xfId="7530" xr:uid="{00000000-0005-0000-0000-00005E150000}"/>
    <cellStyle name="常规 23 4 4 5 5 4" xfId="7532" xr:uid="{00000000-0005-0000-0000-00005F150000}"/>
    <cellStyle name="常规 23 4 4 5 5 4 2" xfId="7534" xr:uid="{00000000-0005-0000-0000-000060150000}"/>
    <cellStyle name="常规 23 4 4 5 5 5" xfId="7536" xr:uid="{00000000-0005-0000-0000-000061150000}"/>
    <cellStyle name="常规 23 4 4 5 6" xfId="4997" xr:uid="{00000000-0005-0000-0000-000062150000}"/>
    <cellStyle name="常规 23 4 4 5 6 2" xfId="7538" xr:uid="{00000000-0005-0000-0000-000063150000}"/>
    <cellStyle name="常规 23 4 4 5 6 2 2" xfId="7540" xr:uid="{00000000-0005-0000-0000-000064150000}"/>
    <cellStyle name="常规 23 4 4 5 6 3" xfId="7544" xr:uid="{00000000-0005-0000-0000-000065150000}"/>
    <cellStyle name="常规 23 4 4 5 7" xfId="7546" xr:uid="{00000000-0005-0000-0000-000066150000}"/>
    <cellStyle name="常规 23 4 4 5 7 2" xfId="7548" xr:uid="{00000000-0005-0000-0000-000067150000}"/>
    <cellStyle name="常规 23 4 4 5 8" xfId="7550" xr:uid="{00000000-0005-0000-0000-000068150000}"/>
    <cellStyle name="常规 23 4 4 6" xfId="7553" xr:uid="{00000000-0005-0000-0000-000069150000}"/>
    <cellStyle name="常规 23 4 4 6 2" xfId="7554" xr:uid="{00000000-0005-0000-0000-00006A150000}"/>
    <cellStyle name="常规 23 4 4 6 2 2" xfId="7555" xr:uid="{00000000-0005-0000-0000-00006B150000}"/>
    <cellStyle name="常规 23 4 4 6 2 3" xfId="7556" xr:uid="{00000000-0005-0000-0000-00006C150000}"/>
    <cellStyle name="常规 23 4 4 6 2 3 2" xfId="7558" xr:uid="{00000000-0005-0000-0000-00006D150000}"/>
    <cellStyle name="常规 23 4 4 6 2 3 3" xfId="7560" xr:uid="{00000000-0005-0000-0000-00006E150000}"/>
    <cellStyle name="常规 23 4 4 6 2 3 3 2" xfId="7562" xr:uid="{00000000-0005-0000-0000-00006F150000}"/>
    <cellStyle name="常规 23 4 4 6 2 3 3 2 2" xfId="7563" xr:uid="{00000000-0005-0000-0000-000070150000}"/>
    <cellStyle name="常规 23 4 4 6 2 3 3 3" xfId="7565" xr:uid="{00000000-0005-0000-0000-000071150000}"/>
    <cellStyle name="常规 23 4 4 6 2 3 4" xfId="7566" xr:uid="{00000000-0005-0000-0000-000072150000}"/>
    <cellStyle name="常规 23 4 4 6 2 3 4 2" xfId="3362" xr:uid="{00000000-0005-0000-0000-000073150000}"/>
    <cellStyle name="常规 23 4 4 6 2 3 5" xfId="7567" xr:uid="{00000000-0005-0000-0000-000074150000}"/>
    <cellStyle name="常规 23 4 4 6 2 4" xfId="7568" xr:uid="{00000000-0005-0000-0000-000075150000}"/>
    <cellStyle name="常规 23 4 4 6 2 4 2" xfId="7570" xr:uid="{00000000-0005-0000-0000-000076150000}"/>
    <cellStyle name="常规 23 4 4 6 2 4 2 2" xfId="7572" xr:uid="{00000000-0005-0000-0000-000077150000}"/>
    <cellStyle name="常规 23 4 4 6 2 4 3" xfId="7573" xr:uid="{00000000-0005-0000-0000-000078150000}"/>
    <cellStyle name="常规 23 4 4 6 2 5" xfId="7574" xr:uid="{00000000-0005-0000-0000-000079150000}"/>
    <cellStyle name="常规 23 4 4 6 2 5 2" xfId="7576" xr:uid="{00000000-0005-0000-0000-00007A150000}"/>
    <cellStyle name="常规 23 4 4 6 2 6" xfId="7577" xr:uid="{00000000-0005-0000-0000-00007B150000}"/>
    <cellStyle name="常规 23 4 4 6 3" xfId="7578" xr:uid="{00000000-0005-0000-0000-00007C150000}"/>
    <cellStyle name="常规 23 4 4 6 4" xfId="7579" xr:uid="{00000000-0005-0000-0000-00007D150000}"/>
    <cellStyle name="常规 23 4 4 6 4 2" xfId="7580" xr:uid="{00000000-0005-0000-0000-00007E150000}"/>
    <cellStyle name="常规 23 4 4 6 4 3" xfId="7581" xr:uid="{00000000-0005-0000-0000-00007F150000}"/>
    <cellStyle name="常规 23 4 4 6 4 3 2" xfId="7582" xr:uid="{00000000-0005-0000-0000-000080150000}"/>
    <cellStyle name="常规 23 4 4 6 4 3 2 2" xfId="7584" xr:uid="{00000000-0005-0000-0000-000081150000}"/>
    <cellStyle name="常规 23 4 4 6 4 3 3" xfId="7585" xr:uid="{00000000-0005-0000-0000-000082150000}"/>
    <cellStyle name="常规 23 4 4 6 4 4" xfId="7586" xr:uid="{00000000-0005-0000-0000-000083150000}"/>
    <cellStyle name="常规 23 4 4 6 4 4 2" xfId="7587" xr:uid="{00000000-0005-0000-0000-000084150000}"/>
    <cellStyle name="常规 23 4 4 6 4 5" xfId="7588" xr:uid="{00000000-0005-0000-0000-000085150000}"/>
    <cellStyle name="常规 23 4 4 6 5" xfId="3638" xr:uid="{00000000-0005-0000-0000-000086150000}"/>
    <cellStyle name="常规 23 4 4 6 5 2" xfId="7589" xr:uid="{00000000-0005-0000-0000-000087150000}"/>
    <cellStyle name="常规 23 4 4 6 5 2 2" xfId="7590" xr:uid="{00000000-0005-0000-0000-000088150000}"/>
    <cellStyle name="常规 23 4 4 6 5 3" xfId="7593" xr:uid="{00000000-0005-0000-0000-000089150000}"/>
    <cellStyle name="常规 23 4 4 6 6" xfId="7594" xr:uid="{00000000-0005-0000-0000-00008A150000}"/>
    <cellStyle name="常规 23 4 4 6 6 2" xfId="7595" xr:uid="{00000000-0005-0000-0000-00008B150000}"/>
    <cellStyle name="常规 23 4 4 6 7" xfId="7596" xr:uid="{00000000-0005-0000-0000-00008C150000}"/>
    <cellStyle name="常规 23 4 4 7" xfId="7597" xr:uid="{00000000-0005-0000-0000-00008D150000}"/>
    <cellStyle name="常规 23 4 4 7 2" xfId="7598" xr:uid="{00000000-0005-0000-0000-00008E150000}"/>
    <cellStyle name="常规 23 4 4 7 3" xfId="7599" xr:uid="{00000000-0005-0000-0000-00008F150000}"/>
    <cellStyle name="常规 23 4 4 7 3 2" xfId="7600" xr:uid="{00000000-0005-0000-0000-000090150000}"/>
    <cellStyle name="常规 23 4 4 7 3 3" xfId="7601" xr:uid="{00000000-0005-0000-0000-000091150000}"/>
    <cellStyle name="常规 23 4 4 7 3 3 2" xfId="7602" xr:uid="{00000000-0005-0000-0000-000092150000}"/>
    <cellStyle name="常规 23 4 4 7 3 3 2 2" xfId="7603" xr:uid="{00000000-0005-0000-0000-000093150000}"/>
    <cellStyle name="常规 23 4 4 7 3 3 3" xfId="7604" xr:uid="{00000000-0005-0000-0000-000094150000}"/>
    <cellStyle name="常规 23 4 4 7 3 4" xfId="7605" xr:uid="{00000000-0005-0000-0000-000095150000}"/>
    <cellStyle name="常规 23 4 4 7 3 4 2" xfId="7606" xr:uid="{00000000-0005-0000-0000-000096150000}"/>
    <cellStyle name="常规 23 4 4 7 3 5" xfId="7607" xr:uid="{00000000-0005-0000-0000-000097150000}"/>
    <cellStyle name="常规 23 4 4 7 4" xfId="7608" xr:uid="{00000000-0005-0000-0000-000098150000}"/>
    <cellStyle name="常规 23 4 4 7 4 2" xfId="7609" xr:uid="{00000000-0005-0000-0000-000099150000}"/>
    <cellStyle name="常规 23 4 4 7 4 2 2" xfId="7610" xr:uid="{00000000-0005-0000-0000-00009A150000}"/>
    <cellStyle name="常规 23 4 4 7 4 3" xfId="7611" xr:uid="{00000000-0005-0000-0000-00009B150000}"/>
    <cellStyle name="常规 23 4 4 7 5" xfId="7612" xr:uid="{00000000-0005-0000-0000-00009C150000}"/>
    <cellStyle name="常规 23 4 4 7 5 2" xfId="7613" xr:uid="{00000000-0005-0000-0000-00009D150000}"/>
    <cellStyle name="常规 23 4 4 7 6" xfId="7614" xr:uid="{00000000-0005-0000-0000-00009E150000}"/>
    <cellStyle name="常规 23 4 4 8" xfId="7615" xr:uid="{00000000-0005-0000-0000-00009F150000}"/>
    <cellStyle name="常规 23 4 4 9" xfId="7616" xr:uid="{00000000-0005-0000-0000-0000A0150000}"/>
    <cellStyle name="常规 23 4 4 9 2" xfId="7617" xr:uid="{00000000-0005-0000-0000-0000A1150000}"/>
    <cellStyle name="常规 23 4 4 9 3" xfId="7619" xr:uid="{00000000-0005-0000-0000-0000A2150000}"/>
    <cellStyle name="常规 23 4 4 9 3 2" xfId="7621" xr:uid="{00000000-0005-0000-0000-0000A3150000}"/>
    <cellStyle name="常规 23 4 4 9 3 2 2" xfId="7623" xr:uid="{00000000-0005-0000-0000-0000A4150000}"/>
    <cellStyle name="常规 23 4 4 9 3 3" xfId="7625" xr:uid="{00000000-0005-0000-0000-0000A5150000}"/>
    <cellStyle name="常规 23 4 4 9 4" xfId="7628" xr:uid="{00000000-0005-0000-0000-0000A6150000}"/>
    <cellStyle name="常规 23 4 4 9 4 2" xfId="7630" xr:uid="{00000000-0005-0000-0000-0000A7150000}"/>
    <cellStyle name="常规 23 4 4 9 5" xfId="7633" xr:uid="{00000000-0005-0000-0000-0000A8150000}"/>
    <cellStyle name="常规 23 5" xfId="6341" xr:uid="{00000000-0005-0000-0000-0000A9150000}"/>
    <cellStyle name="常规 23 6" xfId="7635" xr:uid="{00000000-0005-0000-0000-0000AA150000}"/>
    <cellStyle name="常规 23 7" xfId="7636" xr:uid="{00000000-0005-0000-0000-0000AB150000}"/>
    <cellStyle name="常规 23 8" xfId="7637" xr:uid="{00000000-0005-0000-0000-0000AC150000}"/>
    <cellStyle name="常规 23 9" xfId="7638" xr:uid="{00000000-0005-0000-0000-0000AD150000}"/>
    <cellStyle name="常规 24" xfId="5738" xr:uid="{00000000-0005-0000-0000-0000AE150000}"/>
    <cellStyle name="常规 24 2" xfId="2918" xr:uid="{00000000-0005-0000-0000-0000AF150000}"/>
    <cellStyle name="常规 24 2 2" xfId="6344" xr:uid="{00000000-0005-0000-0000-0000B0150000}"/>
    <cellStyle name="常规 24 2 3" xfId="6347" xr:uid="{00000000-0005-0000-0000-0000B1150000}"/>
    <cellStyle name="常规 24 3" xfId="2922" xr:uid="{00000000-0005-0000-0000-0000B2150000}"/>
    <cellStyle name="常规 24 4" xfId="6354" xr:uid="{00000000-0005-0000-0000-0000B3150000}"/>
    <cellStyle name="常规 24 5" xfId="6356" xr:uid="{00000000-0005-0000-0000-0000B4150000}"/>
    <cellStyle name="常规 25" xfId="1508" xr:uid="{00000000-0005-0000-0000-0000B5150000}"/>
    <cellStyle name="常规 25 2" xfId="7639" xr:uid="{00000000-0005-0000-0000-0000B6150000}"/>
    <cellStyle name="常规 25 2 10" xfId="7641" xr:uid="{00000000-0005-0000-0000-0000B7150000}"/>
    <cellStyle name="常规 25 2 10 2" xfId="7644" xr:uid="{00000000-0005-0000-0000-0000B8150000}"/>
    <cellStyle name="常规 25 2 10 3" xfId="7646" xr:uid="{00000000-0005-0000-0000-0000B9150000}"/>
    <cellStyle name="常规 25 2 10 3 2" xfId="7648" xr:uid="{00000000-0005-0000-0000-0000BA150000}"/>
    <cellStyle name="常规 25 2 10 3 2 2" xfId="7650" xr:uid="{00000000-0005-0000-0000-0000BB150000}"/>
    <cellStyle name="常规 25 2 10 3 3" xfId="7653" xr:uid="{00000000-0005-0000-0000-0000BC150000}"/>
    <cellStyle name="常规 25 2 10 4" xfId="7655" xr:uid="{00000000-0005-0000-0000-0000BD150000}"/>
    <cellStyle name="常规 25 2 10 4 2" xfId="7657" xr:uid="{00000000-0005-0000-0000-0000BE150000}"/>
    <cellStyle name="常规 25 2 10 5" xfId="7660" xr:uid="{00000000-0005-0000-0000-0000BF150000}"/>
    <cellStyle name="常规 25 2 11" xfId="7662" xr:uid="{00000000-0005-0000-0000-0000C0150000}"/>
    <cellStyle name="常规 25 2 11 2" xfId="7664" xr:uid="{00000000-0005-0000-0000-0000C1150000}"/>
    <cellStyle name="常规 25 2 11 2 2" xfId="7666" xr:uid="{00000000-0005-0000-0000-0000C2150000}"/>
    <cellStyle name="常规 25 2 11 3" xfId="7668" xr:uid="{00000000-0005-0000-0000-0000C3150000}"/>
    <cellStyle name="常规 25 2 12" xfId="7670" xr:uid="{00000000-0005-0000-0000-0000C4150000}"/>
    <cellStyle name="常规 25 2 12 2" xfId="7672" xr:uid="{00000000-0005-0000-0000-0000C5150000}"/>
    <cellStyle name="常规 25 2 13" xfId="7674" xr:uid="{00000000-0005-0000-0000-0000C6150000}"/>
    <cellStyle name="常规 25 2 2" xfId="6839" xr:uid="{00000000-0005-0000-0000-0000C7150000}"/>
    <cellStyle name="常规 25 2 2 10" xfId="7677" xr:uid="{00000000-0005-0000-0000-0000C8150000}"/>
    <cellStyle name="常规 25 2 2 10 2" xfId="7678" xr:uid="{00000000-0005-0000-0000-0000C9150000}"/>
    <cellStyle name="常规 25 2 2 11" xfId="7679" xr:uid="{00000000-0005-0000-0000-0000CA150000}"/>
    <cellStyle name="常规 25 2 2 2" xfId="7680" xr:uid="{00000000-0005-0000-0000-0000CB150000}"/>
    <cellStyle name="常规 25 2 2 2 2" xfId="7681" xr:uid="{00000000-0005-0000-0000-0000CC150000}"/>
    <cellStyle name="常规 25 2 2 2 2 2" xfId="7682" xr:uid="{00000000-0005-0000-0000-0000CD150000}"/>
    <cellStyle name="常规 25 2 2 2 2 2 2" xfId="7683" xr:uid="{00000000-0005-0000-0000-0000CE150000}"/>
    <cellStyle name="常规 25 2 2 2 2 2 2 2" xfId="7685" xr:uid="{00000000-0005-0000-0000-0000CF150000}"/>
    <cellStyle name="常规 25 2 2 2 2 2 2 3" xfId="5029" xr:uid="{00000000-0005-0000-0000-0000D0150000}"/>
    <cellStyle name="常规 25 2 2 2 2 2 2 3 2" xfId="7686" xr:uid="{00000000-0005-0000-0000-0000D1150000}"/>
    <cellStyle name="常规 25 2 2 2 2 2 2 3 3" xfId="7687" xr:uid="{00000000-0005-0000-0000-0000D2150000}"/>
    <cellStyle name="常规 25 2 2 2 2 2 2 3 3 2" xfId="7688" xr:uid="{00000000-0005-0000-0000-0000D3150000}"/>
    <cellStyle name="常规 25 2 2 2 2 2 2 3 3 2 2" xfId="7690" xr:uid="{00000000-0005-0000-0000-0000D4150000}"/>
    <cellStyle name="常规 25 2 2 2 2 2 2 3 3 3" xfId="7692" xr:uid="{00000000-0005-0000-0000-0000D5150000}"/>
    <cellStyle name="常规 25 2 2 2 2 2 2 3 4" xfId="7694" xr:uid="{00000000-0005-0000-0000-0000D6150000}"/>
    <cellStyle name="常规 25 2 2 2 2 2 2 3 4 2" xfId="7695" xr:uid="{00000000-0005-0000-0000-0000D7150000}"/>
    <cellStyle name="常规 25 2 2 2 2 2 2 3 5" xfId="7697" xr:uid="{00000000-0005-0000-0000-0000D8150000}"/>
    <cellStyle name="常规 25 2 2 2 2 2 2 4" xfId="7698" xr:uid="{00000000-0005-0000-0000-0000D9150000}"/>
    <cellStyle name="常规 25 2 2 2 2 2 2 4 2" xfId="7699" xr:uid="{00000000-0005-0000-0000-0000DA150000}"/>
    <cellStyle name="常规 25 2 2 2 2 2 2 4 2 2" xfId="7700" xr:uid="{00000000-0005-0000-0000-0000DB150000}"/>
    <cellStyle name="常规 25 2 2 2 2 2 2 4 3" xfId="7701" xr:uid="{00000000-0005-0000-0000-0000DC150000}"/>
    <cellStyle name="常规 25 2 2 2 2 2 2 5" xfId="7702" xr:uid="{00000000-0005-0000-0000-0000DD150000}"/>
    <cellStyle name="常规 25 2 2 2 2 2 2 5 2" xfId="7703" xr:uid="{00000000-0005-0000-0000-0000DE150000}"/>
    <cellStyle name="常规 25 2 2 2 2 2 2 6" xfId="5645" xr:uid="{00000000-0005-0000-0000-0000DF150000}"/>
    <cellStyle name="常规 25 2 2 2 2 2 3" xfId="7704" xr:uid="{00000000-0005-0000-0000-0000E0150000}"/>
    <cellStyle name="常规 25 2 2 2 2 2 4" xfId="7705" xr:uid="{00000000-0005-0000-0000-0000E1150000}"/>
    <cellStyle name="常规 25 2 2 2 2 2 4 2" xfId="7706" xr:uid="{00000000-0005-0000-0000-0000E2150000}"/>
    <cellStyle name="常规 25 2 2 2 2 2 4 3" xfId="7707" xr:uid="{00000000-0005-0000-0000-0000E3150000}"/>
    <cellStyle name="常规 25 2 2 2 2 2 4 3 2" xfId="7708" xr:uid="{00000000-0005-0000-0000-0000E4150000}"/>
    <cellStyle name="常规 25 2 2 2 2 2 4 3 2 2" xfId="7709" xr:uid="{00000000-0005-0000-0000-0000E5150000}"/>
    <cellStyle name="常规 25 2 2 2 2 2 4 3 3" xfId="7710" xr:uid="{00000000-0005-0000-0000-0000E6150000}"/>
    <cellStyle name="常规 25 2 2 2 2 2 4 4" xfId="7711" xr:uid="{00000000-0005-0000-0000-0000E7150000}"/>
    <cellStyle name="常规 25 2 2 2 2 2 4 4 2" xfId="7712" xr:uid="{00000000-0005-0000-0000-0000E8150000}"/>
    <cellStyle name="常规 25 2 2 2 2 2 4 5" xfId="7713" xr:uid="{00000000-0005-0000-0000-0000E9150000}"/>
    <cellStyle name="常规 25 2 2 2 2 2 5" xfId="7714" xr:uid="{00000000-0005-0000-0000-0000EA150000}"/>
    <cellStyle name="常规 25 2 2 2 2 2 5 2" xfId="7715" xr:uid="{00000000-0005-0000-0000-0000EB150000}"/>
    <cellStyle name="常规 25 2 2 2 2 2 5 2 2" xfId="7716" xr:uid="{00000000-0005-0000-0000-0000EC150000}"/>
    <cellStyle name="常规 25 2 2 2 2 2 5 3" xfId="7717" xr:uid="{00000000-0005-0000-0000-0000ED150000}"/>
    <cellStyle name="常规 25 2 2 2 2 2 6" xfId="7718" xr:uid="{00000000-0005-0000-0000-0000EE150000}"/>
    <cellStyle name="常规 25 2 2 2 2 2 6 2" xfId="7719" xr:uid="{00000000-0005-0000-0000-0000EF150000}"/>
    <cellStyle name="常规 25 2 2 2 2 2 7" xfId="7720" xr:uid="{00000000-0005-0000-0000-0000F0150000}"/>
    <cellStyle name="常规 25 2 2 2 2 3" xfId="7721" xr:uid="{00000000-0005-0000-0000-0000F1150000}"/>
    <cellStyle name="常规 25 2 2 2 2 3 2" xfId="7722" xr:uid="{00000000-0005-0000-0000-0000F2150000}"/>
    <cellStyle name="常规 25 2 2 2 2 3 3" xfId="7723" xr:uid="{00000000-0005-0000-0000-0000F3150000}"/>
    <cellStyle name="常规 25 2 2 2 2 3 3 2" xfId="1625" xr:uid="{00000000-0005-0000-0000-0000F4150000}"/>
    <cellStyle name="常规 25 2 2 2 2 3 3 3" xfId="1638" xr:uid="{00000000-0005-0000-0000-0000F5150000}"/>
    <cellStyle name="常规 25 2 2 2 2 3 3 3 2" xfId="1640" xr:uid="{00000000-0005-0000-0000-0000F6150000}"/>
    <cellStyle name="常规 25 2 2 2 2 3 3 3 2 2" xfId="1643" xr:uid="{00000000-0005-0000-0000-0000F7150000}"/>
    <cellStyle name="常规 25 2 2 2 2 3 3 3 3" xfId="1651" xr:uid="{00000000-0005-0000-0000-0000F8150000}"/>
    <cellStyle name="常规 25 2 2 2 2 3 3 4" xfId="1655" xr:uid="{00000000-0005-0000-0000-0000F9150000}"/>
    <cellStyle name="常规 25 2 2 2 2 3 3 4 2" xfId="1663" xr:uid="{00000000-0005-0000-0000-0000FA150000}"/>
    <cellStyle name="常规 25 2 2 2 2 3 3 5" xfId="1672" xr:uid="{00000000-0005-0000-0000-0000FB150000}"/>
    <cellStyle name="常规 25 2 2 2 2 3 4" xfId="7725" xr:uid="{00000000-0005-0000-0000-0000FC150000}"/>
    <cellStyle name="常规 25 2 2 2 2 3 4 2" xfId="1747" xr:uid="{00000000-0005-0000-0000-0000FD150000}"/>
    <cellStyle name="常规 25 2 2 2 2 3 4 2 2" xfId="1750" xr:uid="{00000000-0005-0000-0000-0000FE150000}"/>
    <cellStyle name="常规 25 2 2 2 2 3 4 3" xfId="1763" xr:uid="{00000000-0005-0000-0000-0000FF150000}"/>
    <cellStyle name="常规 25 2 2 2 2 3 5" xfId="7727" xr:uid="{00000000-0005-0000-0000-000000160000}"/>
    <cellStyle name="常规 25 2 2 2 2 3 5 2" xfId="1883" xr:uid="{00000000-0005-0000-0000-000001160000}"/>
    <cellStyle name="常规 25 2 2 2 2 3 6" xfId="7729" xr:uid="{00000000-0005-0000-0000-000002160000}"/>
    <cellStyle name="常规 25 2 2 2 2 4" xfId="7732" xr:uid="{00000000-0005-0000-0000-000003160000}"/>
    <cellStyle name="常规 25 2 2 2 2 5" xfId="7733" xr:uid="{00000000-0005-0000-0000-000004160000}"/>
    <cellStyle name="常规 25 2 2 2 2 5 2" xfId="7734" xr:uid="{00000000-0005-0000-0000-000005160000}"/>
    <cellStyle name="常规 25 2 2 2 2 5 3" xfId="1769" xr:uid="{00000000-0005-0000-0000-000006160000}"/>
    <cellStyle name="常规 25 2 2 2 2 5 3 2" xfId="7735" xr:uid="{00000000-0005-0000-0000-000007160000}"/>
    <cellStyle name="常规 25 2 2 2 2 5 3 2 2" xfId="7736" xr:uid="{00000000-0005-0000-0000-000008160000}"/>
    <cellStyle name="常规 25 2 2 2 2 5 3 3" xfId="7737" xr:uid="{00000000-0005-0000-0000-000009160000}"/>
    <cellStyle name="常规 25 2 2 2 2 5 4" xfId="1773" xr:uid="{00000000-0005-0000-0000-00000A160000}"/>
    <cellStyle name="常规 25 2 2 2 2 5 4 2" xfId="7738" xr:uid="{00000000-0005-0000-0000-00000B160000}"/>
    <cellStyle name="常规 25 2 2 2 2 5 5" xfId="7739" xr:uid="{00000000-0005-0000-0000-00000C160000}"/>
    <cellStyle name="常规 25 2 2 2 2 6" xfId="7742" xr:uid="{00000000-0005-0000-0000-00000D160000}"/>
    <cellStyle name="常规 25 2 2 2 2 6 2" xfId="7743" xr:uid="{00000000-0005-0000-0000-00000E160000}"/>
    <cellStyle name="常规 25 2 2 2 2 6 2 2" xfId="7744" xr:uid="{00000000-0005-0000-0000-00000F160000}"/>
    <cellStyle name="常规 25 2 2 2 2 6 3" xfId="6771" xr:uid="{00000000-0005-0000-0000-000010160000}"/>
    <cellStyle name="常规 25 2 2 2 2 7" xfId="7745" xr:uid="{00000000-0005-0000-0000-000011160000}"/>
    <cellStyle name="常规 25 2 2 2 2 7 2" xfId="7747" xr:uid="{00000000-0005-0000-0000-000012160000}"/>
    <cellStyle name="常规 25 2 2 2 2 8" xfId="7749" xr:uid="{00000000-0005-0000-0000-000013160000}"/>
    <cellStyle name="常规 25 2 2 2 3" xfId="7751" xr:uid="{00000000-0005-0000-0000-000014160000}"/>
    <cellStyle name="常规 25 2 2 2 3 2" xfId="7752" xr:uid="{00000000-0005-0000-0000-000015160000}"/>
    <cellStyle name="常规 25 2 2 2 3 2 2" xfId="7753" xr:uid="{00000000-0005-0000-0000-000016160000}"/>
    <cellStyle name="常规 25 2 2 2 3 2 3" xfId="7754" xr:uid="{00000000-0005-0000-0000-000017160000}"/>
    <cellStyle name="常规 25 2 2 2 3 2 3 2" xfId="7755" xr:uid="{00000000-0005-0000-0000-000018160000}"/>
    <cellStyle name="常规 25 2 2 2 3 2 3 3" xfId="7757" xr:uid="{00000000-0005-0000-0000-000019160000}"/>
    <cellStyle name="常规 25 2 2 2 3 2 3 3 2" xfId="7758" xr:uid="{00000000-0005-0000-0000-00001A160000}"/>
    <cellStyle name="常规 25 2 2 2 3 2 3 3 2 2" xfId="7759" xr:uid="{00000000-0005-0000-0000-00001B160000}"/>
    <cellStyle name="常规 25 2 2 2 3 2 3 3 3" xfId="7760" xr:uid="{00000000-0005-0000-0000-00001C160000}"/>
    <cellStyle name="常规 25 2 2 2 3 2 3 4" xfId="7761" xr:uid="{00000000-0005-0000-0000-00001D160000}"/>
    <cellStyle name="常规 25 2 2 2 3 2 3 4 2" xfId="7762" xr:uid="{00000000-0005-0000-0000-00001E160000}"/>
    <cellStyle name="常规 25 2 2 2 3 2 3 5" xfId="7763" xr:uid="{00000000-0005-0000-0000-00001F160000}"/>
    <cellStyle name="常规 25 2 2 2 3 2 4" xfId="7764" xr:uid="{00000000-0005-0000-0000-000020160000}"/>
    <cellStyle name="常规 25 2 2 2 3 2 4 2" xfId="7765" xr:uid="{00000000-0005-0000-0000-000021160000}"/>
    <cellStyle name="常规 25 2 2 2 3 2 4 2 2" xfId="7766" xr:uid="{00000000-0005-0000-0000-000022160000}"/>
    <cellStyle name="常规 25 2 2 2 3 2 4 3" xfId="7767" xr:uid="{00000000-0005-0000-0000-000023160000}"/>
    <cellStyle name="常规 25 2 2 2 3 2 5" xfId="7768" xr:uid="{00000000-0005-0000-0000-000024160000}"/>
    <cellStyle name="常规 25 2 2 2 3 2 5 2" xfId="7769" xr:uid="{00000000-0005-0000-0000-000025160000}"/>
    <cellStyle name="常规 25 2 2 2 3 2 6" xfId="7770" xr:uid="{00000000-0005-0000-0000-000026160000}"/>
    <cellStyle name="常规 25 2 2 2 3 3" xfId="7772" xr:uid="{00000000-0005-0000-0000-000027160000}"/>
    <cellStyle name="常规 25 2 2 2 3 4" xfId="4337" xr:uid="{00000000-0005-0000-0000-000028160000}"/>
    <cellStyle name="常规 25 2 2 2 3 4 2" xfId="7773" xr:uid="{00000000-0005-0000-0000-000029160000}"/>
    <cellStyle name="常规 25 2 2 2 3 4 3" xfId="7774" xr:uid="{00000000-0005-0000-0000-00002A160000}"/>
    <cellStyle name="常规 25 2 2 2 3 4 3 2" xfId="7775" xr:uid="{00000000-0005-0000-0000-00002B160000}"/>
    <cellStyle name="常规 25 2 2 2 3 4 3 2 2" xfId="7776" xr:uid="{00000000-0005-0000-0000-00002C160000}"/>
    <cellStyle name="常规 25 2 2 2 3 4 3 3" xfId="7777" xr:uid="{00000000-0005-0000-0000-00002D160000}"/>
    <cellStyle name="常规 25 2 2 2 3 4 4" xfId="7778" xr:uid="{00000000-0005-0000-0000-00002E160000}"/>
    <cellStyle name="常规 25 2 2 2 3 4 4 2" xfId="7780" xr:uid="{00000000-0005-0000-0000-00002F160000}"/>
    <cellStyle name="常规 25 2 2 2 3 4 5" xfId="7781" xr:uid="{00000000-0005-0000-0000-000030160000}"/>
    <cellStyle name="常规 25 2 2 2 3 5" xfId="4339" xr:uid="{00000000-0005-0000-0000-000031160000}"/>
    <cellStyle name="常规 25 2 2 2 3 5 2" xfId="7782" xr:uid="{00000000-0005-0000-0000-000032160000}"/>
    <cellStyle name="常规 25 2 2 2 3 5 2 2" xfId="2647" xr:uid="{00000000-0005-0000-0000-000033160000}"/>
    <cellStyle name="常规 25 2 2 2 3 5 3" xfId="7783" xr:uid="{00000000-0005-0000-0000-000034160000}"/>
    <cellStyle name="常规 25 2 2 2 3 6" xfId="7784" xr:uid="{00000000-0005-0000-0000-000035160000}"/>
    <cellStyle name="常规 25 2 2 2 3 6 2" xfId="7785" xr:uid="{00000000-0005-0000-0000-000036160000}"/>
    <cellStyle name="常规 25 2 2 2 3 7" xfId="7786" xr:uid="{00000000-0005-0000-0000-000037160000}"/>
    <cellStyle name="常规 25 2 2 2 4" xfId="7788" xr:uid="{00000000-0005-0000-0000-000038160000}"/>
    <cellStyle name="常规 25 2 2 2 4 2" xfId="7789" xr:uid="{00000000-0005-0000-0000-000039160000}"/>
    <cellStyle name="常规 25 2 2 2 4 3" xfId="7790" xr:uid="{00000000-0005-0000-0000-00003A160000}"/>
    <cellStyle name="常规 25 2 2 2 4 3 2" xfId="4594" xr:uid="{00000000-0005-0000-0000-00003B160000}"/>
    <cellStyle name="常规 25 2 2 2 4 3 3" xfId="4618" xr:uid="{00000000-0005-0000-0000-00003C160000}"/>
    <cellStyle name="常规 25 2 2 2 4 3 3 2" xfId="121" xr:uid="{00000000-0005-0000-0000-00003D160000}"/>
    <cellStyle name="常规 25 2 2 2 4 3 3 2 2" xfId="7791" xr:uid="{00000000-0005-0000-0000-00003E160000}"/>
    <cellStyle name="常规 25 2 2 2 4 3 3 3" xfId="5139" xr:uid="{00000000-0005-0000-0000-00003F160000}"/>
    <cellStyle name="常规 25 2 2 2 4 3 4" xfId="4622" xr:uid="{00000000-0005-0000-0000-000040160000}"/>
    <cellStyle name="常规 25 2 2 2 4 3 4 2" xfId="2843" xr:uid="{00000000-0005-0000-0000-000041160000}"/>
    <cellStyle name="常规 25 2 2 2 4 3 5" xfId="4626" xr:uid="{00000000-0005-0000-0000-000042160000}"/>
    <cellStyle name="常规 25 2 2 2 4 4" xfId="7792" xr:uid="{00000000-0005-0000-0000-000043160000}"/>
    <cellStyle name="常规 25 2 2 2 4 4 2" xfId="2981" xr:uid="{00000000-0005-0000-0000-000044160000}"/>
    <cellStyle name="常规 25 2 2 2 4 4 2 2" xfId="2985" xr:uid="{00000000-0005-0000-0000-000045160000}"/>
    <cellStyle name="常规 25 2 2 2 4 4 3" xfId="2990" xr:uid="{00000000-0005-0000-0000-000046160000}"/>
    <cellStyle name="常规 25 2 2 2 4 5" xfId="7793" xr:uid="{00000000-0005-0000-0000-000047160000}"/>
    <cellStyle name="常规 25 2 2 2 4 5 2" xfId="4637" xr:uid="{00000000-0005-0000-0000-000048160000}"/>
    <cellStyle name="常规 25 2 2 2 4 6" xfId="7794" xr:uid="{00000000-0005-0000-0000-000049160000}"/>
    <cellStyle name="常规 25 2 2 2 5" xfId="7795" xr:uid="{00000000-0005-0000-0000-00004A160000}"/>
    <cellStyle name="常规 25 2 2 2 6" xfId="7797" xr:uid="{00000000-0005-0000-0000-00004B160000}"/>
    <cellStyle name="常规 25 2 2 2 6 2" xfId="7799" xr:uid="{00000000-0005-0000-0000-00004C160000}"/>
    <cellStyle name="常规 25 2 2 2 6 3" xfId="7800" xr:uid="{00000000-0005-0000-0000-00004D160000}"/>
    <cellStyle name="常规 25 2 2 2 6 3 2" xfId="5421" xr:uid="{00000000-0005-0000-0000-00004E160000}"/>
    <cellStyle name="常规 25 2 2 2 6 3 2 2" xfId="7801" xr:uid="{00000000-0005-0000-0000-00004F160000}"/>
    <cellStyle name="常规 25 2 2 2 6 3 3" xfId="1109" xr:uid="{00000000-0005-0000-0000-000050160000}"/>
    <cellStyle name="常规 25 2 2 2 6 4" xfId="7802" xr:uid="{00000000-0005-0000-0000-000051160000}"/>
    <cellStyle name="常规 25 2 2 2 6 4 2" xfId="5430" xr:uid="{00000000-0005-0000-0000-000052160000}"/>
    <cellStyle name="常规 25 2 2 2 6 5" xfId="7803" xr:uid="{00000000-0005-0000-0000-000053160000}"/>
    <cellStyle name="常规 25 2 2 2 7" xfId="7804" xr:uid="{00000000-0005-0000-0000-000054160000}"/>
    <cellStyle name="常规 25 2 2 2 7 2" xfId="7805" xr:uid="{00000000-0005-0000-0000-000055160000}"/>
    <cellStyle name="常规 25 2 2 2 7 2 2" xfId="5481" xr:uid="{00000000-0005-0000-0000-000056160000}"/>
    <cellStyle name="常规 25 2 2 2 7 3" xfId="7806" xr:uid="{00000000-0005-0000-0000-000057160000}"/>
    <cellStyle name="常规 25 2 2 2 8" xfId="7807" xr:uid="{00000000-0005-0000-0000-000058160000}"/>
    <cellStyle name="常规 25 2 2 2 8 2" xfId="7808" xr:uid="{00000000-0005-0000-0000-000059160000}"/>
    <cellStyle name="常规 25 2 2 2 9" xfId="7809" xr:uid="{00000000-0005-0000-0000-00005A160000}"/>
    <cellStyle name="常规 25 2 2 3" xfId="7810" xr:uid="{00000000-0005-0000-0000-00005B160000}"/>
    <cellStyle name="常规 25 2 2 3 2" xfId="7811" xr:uid="{00000000-0005-0000-0000-00005C160000}"/>
    <cellStyle name="常规 25 2 2 3 2 2" xfId="7812" xr:uid="{00000000-0005-0000-0000-00005D160000}"/>
    <cellStyle name="常规 25 2 2 3 2 2 2" xfId="1680" xr:uid="{00000000-0005-0000-0000-00005E160000}"/>
    <cellStyle name="常规 25 2 2 3 2 2 2 2" xfId="5719" xr:uid="{00000000-0005-0000-0000-00005F160000}"/>
    <cellStyle name="常规 25 2 2 3 2 2 2 3" xfId="4298" xr:uid="{00000000-0005-0000-0000-000060160000}"/>
    <cellStyle name="常规 25 2 2 3 2 2 2 3 2" xfId="4301" xr:uid="{00000000-0005-0000-0000-000061160000}"/>
    <cellStyle name="常规 25 2 2 3 2 2 2 3 3" xfId="4304" xr:uid="{00000000-0005-0000-0000-000062160000}"/>
    <cellStyle name="常规 25 2 2 3 2 2 2 3 3 2" xfId="7813" xr:uid="{00000000-0005-0000-0000-000063160000}"/>
    <cellStyle name="常规 25 2 2 3 2 2 2 3 3 2 2" xfId="7814" xr:uid="{00000000-0005-0000-0000-000064160000}"/>
    <cellStyle name="常规 25 2 2 3 2 2 2 3 3 3" xfId="7816" xr:uid="{00000000-0005-0000-0000-000065160000}"/>
    <cellStyle name="常规 25 2 2 3 2 2 2 3 4" xfId="6018" xr:uid="{00000000-0005-0000-0000-000066160000}"/>
    <cellStyle name="常规 25 2 2 3 2 2 2 3 4 2" xfId="7817" xr:uid="{00000000-0005-0000-0000-000067160000}"/>
    <cellStyle name="常规 25 2 2 3 2 2 2 3 5" xfId="6020" xr:uid="{00000000-0005-0000-0000-000068160000}"/>
    <cellStyle name="常规 25 2 2 3 2 2 2 4" xfId="4307" xr:uid="{00000000-0005-0000-0000-000069160000}"/>
    <cellStyle name="常规 25 2 2 3 2 2 2 4 2" xfId="5723" xr:uid="{00000000-0005-0000-0000-00006A160000}"/>
    <cellStyle name="常规 25 2 2 3 2 2 2 4 2 2" xfId="7818" xr:uid="{00000000-0005-0000-0000-00006B160000}"/>
    <cellStyle name="常规 25 2 2 3 2 2 2 4 3" xfId="7820" xr:uid="{00000000-0005-0000-0000-00006C160000}"/>
    <cellStyle name="常规 25 2 2 3 2 2 2 5" xfId="4310" xr:uid="{00000000-0005-0000-0000-00006D160000}"/>
    <cellStyle name="常规 25 2 2 3 2 2 2 5 2" xfId="3516" xr:uid="{00000000-0005-0000-0000-00006E160000}"/>
    <cellStyle name="常规 25 2 2 3 2 2 2 6" xfId="7821" xr:uid="{00000000-0005-0000-0000-00006F160000}"/>
    <cellStyle name="常规 25 2 2 3 2 2 3" xfId="5725" xr:uid="{00000000-0005-0000-0000-000070160000}"/>
    <cellStyle name="常规 25 2 2 3 2 2 4" xfId="5729" xr:uid="{00000000-0005-0000-0000-000071160000}"/>
    <cellStyle name="常规 25 2 2 3 2 2 4 2" xfId="5732" xr:uid="{00000000-0005-0000-0000-000072160000}"/>
    <cellStyle name="常规 25 2 2 3 2 2 4 3" xfId="7822" xr:uid="{00000000-0005-0000-0000-000073160000}"/>
    <cellStyle name="常规 25 2 2 3 2 2 4 3 2" xfId="7823" xr:uid="{00000000-0005-0000-0000-000074160000}"/>
    <cellStyle name="常规 25 2 2 3 2 2 4 3 2 2" xfId="7824" xr:uid="{00000000-0005-0000-0000-000075160000}"/>
    <cellStyle name="常规 25 2 2 3 2 2 4 3 3" xfId="7825" xr:uid="{00000000-0005-0000-0000-000076160000}"/>
    <cellStyle name="常规 25 2 2 3 2 2 4 4" xfId="7827" xr:uid="{00000000-0005-0000-0000-000077160000}"/>
    <cellStyle name="常规 25 2 2 3 2 2 4 4 2" xfId="7828" xr:uid="{00000000-0005-0000-0000-000078160000}"/>
    <cellStyle name="常规 25 2 2 3 2 2 4 5" xfId="7829" xr:uid="{00000000-0005-0000-0000-000079160000}"/>
    <cellStyle name="常规 25 2 2 3 2 2 5" xfId="5734" xr:uid="{00000000-0005-0000-0000-00007A160000}"/>
    <cellStyle name="常规 25 2 2 3 2 2 5 2" xfId="7830" xr:uid="{00000000-0005-0000-0000-00007B160000}"/>
    <cellStyle name="常规 25 2 2 3 2 2 5 2 2" xfId="7831" xr:uid="{00000000-0005-0000-0000-00007C160000}"/>
    <cellStyle name="常规 25 2 2 3 2 2 5 3" xfId="7832" xr:uid="{00000000-0005-0000-0000-00007D160000}"/>
    <cellStyle name="常规 25 2 2 3 2 2 6" xfId="7833" xr:uid="{00000000-0005-0000-0000-00007E160000}"/>
    <cellStyle name="常规 25 2 2 3 2 2 6 2" xfId="7834" xr:uid="{00000000-0005-0000-0000-00007F160000}"/>
    <cellStyle name="常规 25 2 2 3 2 2 7" xfId="7835" xr:uid="{00000000-0005-0000-0000-000080160000}"/>
    <cellStyle name="常规 25 2 2 3 2 3" xfId="7836" xr:uid="{00000000-0005-0000-0000-000081160000}"/>
    <cellStyle name="常规 25 2 2 3 2 3 2" xfId="1801" xr:uid="{00000000-0005-0000-0000-000082160000}"/>
    <cellStyle name="常规 25 2 2 3 2 3 3" xfId="7837" xr:uid="{00000000-0005-0000-0000-000083160000}"/>
    <cellStyle name="常规 25 2 2 3 2 3 3 2" xfId="7838" xr:uid="{00000000-0005-0000-0000-000084160000}"/>
    <cellStyle name="常规 25 2 2 3 2 3 3 3" xfId="7839" xr:uid="{00000000-0005-0000-0000-000085160000}"/>
    <cellStyle name="常规 25 2 2 3 2 3 3 3 2" xfId="7840" xr:uid="{00000000-0005-0000-0000-000086160000}"/>
    <cellStyle name="常规 25 2 2 3 2 3 3 3 2 2" xfId="7842" xr:uid="{00000000-0005-0000-0000-000087160000}"/>
    <cellStyle name="常规 25 2 2 3 2 3 3 3 3" xfId="7844" xr:uid="{00000000-0005-0000-0000-000088160000}"/>
    <cellStyle name="常规 25 2 2 3 2 3 3 4" xfId="7845" xr:uid="{00000000-0005-0000-0000-000089160000}"/>
    <cellStyle name="常规 25 2 2 3 2 3 3 4 2" xfId="7846" xr:uid="{00000000-0005-0000-0000-00008A160000}"/>
    <cellStyle name="常规 25 2 2 3 2 3 3 5" xfId="7847" xr:uid="{00000000-0005-0000-0000-00008B160000}"/>
    <cellStyle name="常规 25 2 2 3 2 3 4" xfId="7848" xr:uid="{00000000-0005-0000-0000-00008C160000}"/>
    <cellStyle name="常规 25 2 2 3 2 3 4 2" xfId="7849" xr:uid="{00000000-0005-0000-0000-00008D160000}"/>
    <cellStyle name="常规 25 2 2 3 2 3 4 2 2" xfId="7850" xr:uid="{00000000-0005-0000-0000-00008E160000}"/>
    <cellStyle name="常规 25 2 2 3 2 3 4 3" xfId="7851" xr:uid="{00000000-0005-0000-0000-00008F160000}"/>
    <cellStyle name="常规 25 2 2 3 2 3 5" xfId="7852" xr:uid="{00000000-0005-0000-0000-000090160000}"/>
    <cellStyle name="常规 25 2 2 3 2 3 5 2" xfId="7853" xr:uid="{00000000-0005-0000-0000-000091160000}"/>
    <cellStyle name="常规 25 2 2 3 2 3 6" xfId="7854" xr:uid="{00000000-0005-0000-0000-000092160000}"/>
    <cellStyle name="常规 25 2 2 3 2 4" xfId="7855" xr:uid="{00000000-0005-0000-0000-000093160000}"/>
    <cellStyle name="常规 25 2 2 3 2 5" xfId="7856" xr:uid="{00000000-0005-0000-0000-000094160000}"/>
    <cellStyle name="常规 25 2 2 3 2 5 2" xfId="1507" xr:uid="{00000000-0005-0000-0000-000095160000}"/>
    <cellStyle name="常规 25 2 2 3 2 5 3" xfId="7857" xr:uid="{00000000-0005-0000-0000-000096160000}"/>
    <cellStyle name="常规 25 2 2 3 2 5 3 2" xfId="26" xr:uid="{00000000-0005-0000-0000-000097160000}"/>
    <cellStyle name="常规 25 2 2 3 2 5 3 2 2" xfId="7860" xr:uid="{00000000-0005-0000-0000-000098160000}"/>
    <cellStyle name="常规 25 2 2 3 2 5 3 3" xfId="7863" xr:uid="{00000000-0005-0000-0000-000099160000}"/>
    <cellStyle name="常规 25 2 2 3 2 5 4" xfId="7866" xr:uid="{00000000-0005-0000-0000-00009A160000}"/>
    <cellStyle name="常规 25 2 2 3 2 5 4 2" xfId="7870" xr:uid="{00000000-0005-0000-0000-00009B160000}"/>
    <cellStyle name="常规 25 2 2 3 2 5 5" xfId="7874" xr:uid="{00000000-0005-0000-0000-00009C160000}"/>
    <cellStyle name="常规 25 2 2 3 2 6" xfId="7878" xr:uid="{00000000-0005-0000-0000-00009D160000}"/>
    <cellStyle name="常规 25 2 2 3 2 6 2" xfId="7879" xr:uid="{00000000-0005-0000-0000-00009E160000}"/>
    <cellStyle name="常规 25 2 2 3 2 6 2 2" xfId="7882" xr:uid="{00000000-0005-0000-0000-00009F160000}"/>
    <cellStyle name="常规 25 2 2 3 2 6 3" xfId="7884" xr:uid="{00000000-0005-0000-0000-0000A0160000}"/>
    <cellStyle name="常规 25 2 2 3 2 7" xfId="7887" xr:uid="{00000000-0005-0000-0000-0000A1160000}"/>
    <cellStyle name="常规 25 2 2 3 2 7 2" xfId="7889" xr:uid="{00000000-0005-0000-0000-0000A2160000}"/>
    <cellStyle name="常规 25 2 2 3 2 8" xfId="7890" xr:uid="{00000000-0005-0000-0000-0000A3160000}"/>
    <cellStyle name="常规 25 2 2 3 3" xfId="7891" xr:uid="{00000000-0005-0000-0000-0000A4160000}"/>
    <cellStyle name="常规 25 2 2 3 3 2" xfId="7892" xr:uid="{00000000-0005-0000-0000-0000A5160000}"/>
    <cellStyle name="常规 25 2 2 3 3 2 2" xfId="7893" xr:uid="{00000000-0005-0000-0000-0000A6160000}"/>
    <cellStyle name="常规 25 2 2 3 3 2 3" xfId="7894" xr:uid="{00000000-0005-0000-0000-0000A7160000}"/>
    <cellStyle name="常规 25 2 2 3 3 2 3 2" xfId="7895" xr:uid="{00000000-0005-0000-0000-0000A8160000}"/>
    <cellStyle name="常规 25 2 2 3 3 2 3 3" xfId="7897" xr:uid="{00000000-0005-0000-0000-0000A9160000}"/>
    <cellStyle name="常规 25 2 2 3 3 2 3 3 2" xfId="7898" xr:uid="{00000000-0005-0000-0000-0000AA160000}"/>
    <cellStyle name="常规 25 2 2 3 3 2 3 3 2 2" xfId="7899" xr:uid="{00000000-0005-0000-0000-0000AB160000}"/>
    <cellStyle name="常规 25 2 2 3 3 2 3 3 3" xfId="7900" xr:uid="{00000000-0005-0000-0000-0000AC160000}"/>
    <cellStyle name="常规 25 2 2 3 3 2 3 4" xfId="7901" xr:uid="{00000000-0005-0000-0000-0000AD160000}"/>
    <cellStyle name="常规 25 2 2 3 3 2 3 4 2" xfId="7902" xr:uid="{00000000-0005-0000-0000-0000AE160000}"/>
    <cellStyle name="常规 25 2 2 3 3 2 3 5" xfId="7903" xr:uid="{00000000-0005-0000-0000-0000AF160000}"/>
    <cellStyle name="常规 25 2 2 3 3 2 4" xfId="7904" xr:uid="{00000000-0005-0000-0000-0000B0160000}"/>
    <cellStyle name="常规 25 2 2 3 3 2 4 2" xfId="7905" xr:uid="{00000000-0005-0000-0000-0000B1160000}"/>
    <cellStyle name="常规 25 2 2 3 3 2 4 2 2" xfId="7906" xr:uid="{00000000-0005-0000-0000-0000B2160000}"/>
    <cellStyle name="常规 25 2 2 3 3 2 4 3" xfId="7907" xr:uid="{00000000-0005-0000-0000-0000B3160000}"/>
    <cellStyle name="常规 25 2 2 3 3 2 5" xfId="7908" xr:uid="{00000000-0005-0000-0000-0000B4160000}"/>
    <cellStyle name="常规 25 2 2 3 3 2 5 2" xfId="7909" xr:uid="{00000000-0005-0000-0000-0000B5160000}"/>
    <cellStyle name="常规 25 2 2 3 3 2 6" xfId="7910" xr:uid="{00000000-0005-0000-0000-0000B6160000}"/>
    <cellStyle name="常规 25 2 2 3 3 3" xfId="7911" xr:uid="{00000000-0005-0000-0000-0000B7160000}"/>
    <cellStyle name="常规 25 2 2 3 3 4" xfId="7912" xr:uid="{00000000-0005-0000-0000-0000B8160000}"/>
    <cellStyle name="常规 25 2 2 3 3 4 2" xfId="1584" xr:uid="{00000000-0005-0000-0000-0000B9160000}"/>
    <cellStyle name="常规 25 2 2 3 3 4 3" xfId="7913" xr:uid="{00000000-0005-0000-0000-0000BA160000}"/>
    <cellStyle name="常规 25 2 2 3 3 4 3 2" xfId="7915" xr:uid="{00000000-0005-0000-0000-0000BB160000}"/>
    <cellStyle name="常规 25 2 2 3 3 4 3 2 2" xfId="7916" xr:uid="{00000000-0005-0000-0000-0000BC160000}"/>
    <cellStyle name="常规 25 2 2 3 3 4 3 3" xfId="7918" xr:uid="{00000000-0005-0000-0000-0000BD160000}"/>
    <cellStyle name="常规 25 2 2 3 3 4 4" xfId="7919" xr:uid="{00000000-0005-0000-0000-0000BE160000}"/>
    <cellStyle name="常规 25 2 2 3 3 4 4 2" xfId="7922" xr:uid="{00000000-0005-0000-0000-0000BF160000}"/>
    <cellStyle name="常规 25 2 2 3 3 4 5" xfId="7923" xr:uid="{00000000-0005-0000-0000-0000C0160000}"/>
    <cellStyle name="常规 25 2 2 3 3 5" xfId="7924" xr:uid="{00000000-0005-0000-0000-0000C1160000}"/>
    <cellStyle name="常规 25 2 2 3 3 5 2" xfId="7925" xr:uid="{00000000-0005-0000-0000-0000C2160000}"/>
    <cellStyle name="常规 25 2 2 3 3 5 2 2" xfId="7926" xr:uid="{00000000-0005-0000-0000-0000C3160000}"/>
    <cellStyle name="常规 25 2 2 3 3 5 3" xfId="7927" xr:uid="{00000000-0005-0000-0000-0000C4160000}"/>
    <cellStyle name="常规 25 2 2 3 3 6" xfId="7928" xr:uid="{00000000-0005-0000-0000-0000C5160000}"/>
    <cellStyle name="常规 25 2 2 3 3 6 2" xfId="7930" xr:uid="{00000000-0005-0000-0000-0000C6160000}"/>
    <cellStyle name="常规 25 2 2 3 3 7" xfId="7932" xr:uid="{00000000-0005-0000-0000-0000C7160000}"/>
    <cellStyle name="常规 25 2 2 3 4" xfId="7934" xr:uid="{00000000-0005-0000-0000-0000C8160000}"/>
    <cellStyle name="常规 25 2 2 3 4 2" xfId="7935" xr:uid="{00000000-0005-0000-0000-0000C9160000}"/>
    <cellStyle name="常规 25 2 2 3 4 3" xfId="7936" xr:uid="{00000000-0005-0000-0000-0000CA160000}"/>
    <cellStyle name="常规 25 2 2 3 4 3 2" xfId="5806" xr:uid="{00000000-0005-0000-0000-0000CB160000}"/>
    <cellStyle name="常规 25 2 2 3 4 3 3" xfId="7937" xr:uid="{00000000-0005-0000-0000-0000CC160000}"/>
    <cellStyle name="常规 25 2 2 3 4 3 3 2" xfId="7938" xr:uid="{00000000-0005-0000-0000-0000CD160000}"/>
    <cellStyle name="常规 25 2 2 3 4 3 3 2 2" xfId="7939" xr:uid="{00000000-0005-0000-0000-0000CE160000}"/>
    <cellStyle name="常规 25 2 2 3 4 3 3 3" xfId="7940" xr:uid="{00000000-0005-0000-0000-0000CF160000}"/>
    <cellStyle name="常规 25 2 2 3 4 3 4" xfId="7941" xr:uid="{00000000-0005-0000-0000-0000D0160000}"/>
    <cellStyle name="常规 25 2 2 3 4 3 4 2" xfId="7942" xr:uid="{00000000-0005-0000-0000-0000D1160000}"/>
    <cellStyle name="常规 25 2 2 3 4 3 5" xfId="7943" xr:uid="{00000000-0005-0000-0000-0000D2160000}"/>
    <cellStyle name="常规 25 2 2 3 4 4" xfId="7944" xr:uid="{00000000-0005-0000-0000-0000D3160000}"/>
    <cellStyle name="常规 25 2 2 3 4 4 2" xfId="7945" xr:uid="{00000000-0005-0000-0000-0000D4160000}"/>
    <cellStyle name="常规 25 2 2 3 4 4 2 2" xfId="7946" xr:uid="{00000000-0005-0000-0000-0000D5160000}"/>
    <cellStyle name="常规 25 2 2 3 4 4 3" xfId="7947" xr:uid="{00000000-0005-0000-0000-0000D6160000}"/>
    <cellStyle name="常规 25 2 2 3 4 5" xfId="7949" xr:uid="{00000000-0005-0000-0000-0000D7160000}"/>
    <cellStyle name="常规 25 2 2 3 4 5 2" xfId="7951" xr:uid="{00000000-0005-0000-0000-0000D8160000}"/>
    <cellStyle name="常规 25 2 2 3 4 6" xfId="7952" xr:uid="{00000000-0005-0000-0000-0000D9160000}"/>
    <cellStyle name="常规 25 2 2 3 5" xfId="7954" xr:uid="{00000000-0005-0000-0000-0000DA160000}"/>
    <cellStyle name="常规 25 2 2 3 6" xfId="7956" xr:uid="{00000000-0005-0000-0000-0000DB160000}"/>
    <cellStyle name="常规 25 2 2 3 6 2" xfId="7957" xr:uid="{00000000-0005-0000-0000-0000DC160000}"/>
    <cellStyle name="常规 25 2 2 3 6 3" xfId="7959" xr:uid="{00000000-0005-0000-0000-0000DD160000}"/>
    <cellStyle name="常规 25 2 2 3 6 3 2" xfId="7961" xr:uid="{00000000-0005-0000-0000-0000DE160000}"/>
    <cellStyle name="常规 25 2 2 3 6 3 2 2" xfId="7963" xr:uid="{00000000-0005-0000-0000-0000DF160000}"/>
    <cellStyle name="常规 25 2 2 3 6 3 3" xfId="7964" xr:uid="{00000000-0005-0000-0000-0000E0160000}"/>
    <cellStyle name="常规 25 2 2 3 6 4" xfId="7966" xr:uid="{00000000-0005-0000-0000-0000E1160000}"/>
    <cellStyle name="常规 25 2 2 3 6 4 2" xfId="7968" xr:uid="{00000000-0005-0000-0000-0000E2160000}"/>
    <cellStyle name="常规 25 2 2 3 6 5" xfId="7970" xr:uid="{00000000-0005-0000-0000-0000E3160000}"/>
    <cellStyle name="常规 25 2 2 3 7" xfId="7973" xr:uid="{00000000-0005-0000-0000-0000E4160000}"/>
    <cellStyle name="常规 25 2 2 3 7 2" xfId="7974" xr:uid="{00000000-0005-0000-0000-0000E5160000}"/>
    <cellStyle name="常规 25 2 2 3 7 2 2" xfId="7976" xr:uid="{00000000-0005-0000-0000-0000E6160000}"/>
    <cellStyle name="常规 25 2 2 3 7 3" xfId="7978" xr:uid="{00000000-0005-0000-0000-0000E7160000}"/>
    <cellStyle name="常规 25 2 2 3 8" xfId="7980" xr:uid="{00000000-0005-0000-0000-0000E8160000}"/>
    <cellStyle name="常规 25 2 2 3 8 2" xfId="7981" xr:uid="{00000000-0005-0000-0000-0000E9160000}"/>
    <cellStyle name="常规 25 2 2 3 9" xfId="7982" xr:uid="{00000000-0005-0000-0000-0000EA160000}"/>
    <cellStyle name="常规 25 2 2 4" xfId="7983" xr:uid="{00000000-0005-0000-0000-0000EB160000}"/>
    <cellStyle name="常规 25 2 2 4 2" xfId="7984" xr:uid="{00000000-0005-0000-0000-0000EC160000}"/>
    <cellStyle name="常规 25 2 2 4 2 2" xfId="7985" xr:uid="{00000000-0005-0000-0000-0000ED160000}"/>
    <cellStyle name="常规 25 2 2 4 2 2 2" xfId="5976" xr:uid="{00000000-0005-0000-0000-0000EE160000}"/>
    <cellStyle name="常规 25 2 2 4 2 2 3" xfId="5981" xr:uid="{00000000-0005-0000-0000-0000EF160000}"/>
    <cellStyle name="常规 25 2 2 4 2 2 3 2" xfId="5983" xr:uid="{00000000-0005-0000-0000-0000F0160000}"/>
    <cellStyle name="常规 25 2 2 4 2 2 3 3" xfId="7986" xr:uid="{00000000-0005-0000-0000-0000F1160000}"/>
    <cellStyle name="常规 25 2 2 4 2 2 3 3 2" xfId="7987" xr:uid="{00000000-0005-0000-0000-0000F2160000}"/>
    <cellStyle name="常规 25 2 2 4 2 2 3 3 2 2" xfId="7988" xr:uid="{00000000-0005-0000-0000-0000F3160000}"/>
    <cellStyle name="常规 25 2 2 4 2 2 3 3 3" xfId="7989" xr:uid="{00000000-0005-0000-0000-0000F4160000}"/>
    <cellStyle name="常规 25 2 2 4 2 2 3 4" xfId="7990" xr:uid="{00000000-0005-0000-0000-0000F5160000}"/>
    <cellStyle name="常规 25 2 2 4 2 2 3 4 2" xfId="7991" xr:uid="{00000000-0005-0000-0000-0000F6160000}"/>
    <cellStyle name="常规 25 2 2 4 2 2 3 5" xfId="7992" xr:uid="{00000000-0005-0000-0000-0000F7160000}"/>
    <cellStyle name="常规 25 2 2 4 2 2 4" xfId="5985" xr:uid="{00000000-0005-0000-0000-0000F8160000}"/>
    <cellStyle name="常规 25 2 2 4 2 2 4 2" xfId="7993" xr:uid="{00000000-0005-0000-0000-0000F9160000}"/>
    <cellStyle name="常规 25 2 2 4 2 2 4 2 2" xfId="7994" xr:uid="{00000000-0005-0000-0000-0000FA160000}"/>
    <cellStyle name="常规 25 2 2 4 2 2 4 3" xfId="7995" xr:uid="{00000000-0005-0000-0000-0000FB160000}"/>
    <cellStyle name="常规 25 2 2 4 2 2 5" xfId="7996" xr:uid="{00000000-0005-0000-0000-0000FC160000}"/>
    <cellStyle name="常规 25 2 2 4 2 2 5 2" xfId="7997" xr:uid="{00000000-0005-0000-0000-0000FD160000}"/>
    <cellStyle name="常规 25 2 2 4 2 2 6" xfId="7999" xr:uid="{00000000-0005-0000-0000-0000FE160000}"/>
    <cellStyle name="常规 25 2 2 4 2 3" xfId="8000" xr:uid="{00000000-0005-0000-0000-0000FF160000}"/>
    <cellStyle name="常规 25 2 2 4 2 4" xfId="8002" xr:uid="{00000000-0005-0000-0000-000000170000}"/>
    <cellStyle name="常规 25 2 2 4 2 4 2" xfId="8004" xr:uid="{00000000-0005-0000-0000-000001170000}"/>
    <cellStyle name="常规 25 2 2 4 2 4 3" xfId="7658" xr:uid="{00000000-0005-0000-0000-000002170000}"/>
    <cellStyle name="常规 25 2 2 4 2 4 3 2" xfId="8005" xr:uid="{00000000-0005-0000-0000-000003170000}"/>
    <cellStyle name="常规 25 2 2 4 2 4 3 2 2" xfId="8007" xr:uid="{00000000-0005-0000-0000-000004170000}"/>
    <cellStyle name="常规 25 2 2 4 2 4 3 3" xfId="8008" xr:uid="{00000000-0005-0000-0000-000005170000}"/>
    <cellStyle name="常规 25 2 2 4 2 4 4" xfId="8009" xr:uid="{00000000-0005-0000-0000-000006170000}"/>
    <cellStyle name="常规 25 2 2 4 2 4 4 2" xfId="8011" xr:uid="{00000000-0005-0000-0000-000007170000}"/>
    <cellStyle name="常规 25 2 2 4 2 4 5" xfId="8012" xr:uid="{00000000-0005-0000-0000-000008170000}"/>
    <cellStyle name="常规 25 2 2 4 2 5" xfId="8013" xr:uid="{00000000-0005-0000-0000-000009170000}"/>
    <cellStyle name="常规 25 2 2 4 2 5 2" xfId="8015" xr:uid="{00000000-0005-0000-0000-00000A170000}"/>
    <cellStyle name="常规 25 2 2 4 2 5 2 2" xfId="8017" xr:uid="{00000000-0005-0000-0000-00000B170000}"/>
    <cellStyle name="常规 25 2 2 4 2 5 3" xfId="8018" xr:uid="{00000000-0005-0000-0000-00000C170000}"/>
    <cellStyle name="常规 25 2 2 4 2 6" xfId="8020" xr:uid="{00000000-0005-0000-0000-00000D170000}"/>
    <cellStyle name="常规 25 2 2 4 2 6 2" xfId="8023" xr:uid="{00000000-0005-0000-0000-00000E170000}"/>
    <cellStyle name="常规 25 2 2 4 2 7" xfId="8026" xr:uid="{00000000-0005-0000-0000-00000F170000}"/>
    <cellStyle name="常规 25 2 2 4 3" xfId="8028" xr:uid="{00000000-0005-0000-0000-000010170000}"/>
    <cellStyle name="常规 25 2 2 4 3 2" xfId="8029" xr:uid="{00000000-0005-0000-0000-000011170000}"/>
    <cellStyle name="常规 25 2 2 4 3 3" xfId="8030" xr:uid="{00000000-0005-0000-0000-000012170000}"/>
    <cellStyle name="常规 25 2 2 4 3 3 2" xfId="8031" xr:uid="{00000000-0005-0000-0000-000013170000}"/>
    <cellStyle name="常规 25 2 2 4 3 3 3" xfId="8032" xr:uid="{00000000-0005-0000-0000-000014170000}"/>
    <cellStyle name="常规 25 2 2 4 3 3 3 2" xfId="8033" xr:uid="{00000000-0005-0000-0000-000015170000}"/>
    <cellStyle name="常规 25 2 2 4 3 3 3 2 2" xfId="8034" xr:uid="{00000000-0005-0000-0000-000016170000}"/>
    <cellStyle name="常规 25 2 2 4 3 3 3 3" xfId="8035" xr:uid="{00000000-0005-0000-0000-000017170000}"/>
    <cellStyle name="常规 25 2 2 4 3 3 4" xfId="8036" xr:uid="{00000000-0005-0000-0000-000018170000}"/>
    <cellStyle name="常规 25 2 2 4 3 3 4 2" xfId="8037" xr:uid="{00000000-0005-0000-0000-000019170000}"/>
    <cellStyle name="常规 25 2 2 4 3 3 5" xfId="8039" xr:uid="{00000000-0005-0000-0000-00001A170000}"/>
    <cellStyle name="常规 25 2 2 4 3 4" xfId="8041" xr:uid="{00000000-0005-0000-0000-00001B170000}"/>
    <cellStyle name="常规 25 2 2 4 3 4 2" xfId="8042" xr:uid="{00000000-0005-0000-0000-00001C170000}"/>
    <cellStyle name="常规 25 2 2 4 3 4 2 2" xfId="8043" xr:uid="{00000000-0005-0000-0000-00001D170000}"/>
    <cellStyle name="常规 25 2 2 4 3 4 3" xfId="8044" xr:uid="{00000000-0005-0000-0000-00001E170000}"/>
    <cellStyle name="常规 25 2 2 4 3 5" xfId="8045" xr:uid="{00000000-0005-0000-0000-00001F170000}"/>
    <cellStyle name="常规 25 2 2 4 3 5 2" xfId="8046" xr:uid="{00000000-0005-0000-0000-000020170000}"/>
    <cellStyle name="常规 25 2 2 4 3 6" xfId="8047" xr:uid="{00000000-0005-0000-0000-000021170000}"/>
    <cellStyle name="常规 25 2 2 4 4" xfId="8048" xr:uid="{00000000-0005-0000-0000-000022170000}"/>
    <cellStyle name="常规 25 2 2 4 5" xfId="8049" xr:uid="{00000000-0005-0000-0000-000023170000}"/>
    <cellStyle name="常规 25 2 2 4 5 2" xfId="8050" xr:uid="{00000000-0005-0000-0000-000024170000}"/>
    <cellStyle name="常规 25 2 2 4 5 3" xfId="8051" xr:uid="{00000000-0005-0000-0000-000025170000}"/>
    <cellStyle name="常规 25 2 2 4 5 3 2" xfId="8052" xr:uid="{00000000-0005-0000-0000-000026170000}"/>
    <cellStyle name="常规 25 2 2 4 5 3 2 2" xfId="8053" xr:uid="{00000000-0005-0000-0000-000027170000}"/>
    <cellStyle name="常规 25 2 2 4 5 3 3" xfId="8055" xr:uid="{00000000-0005-0000-0000-000028170000}"/>
    <cellStyle name="常规 25 2 2 4 5 4" xfId="8056" xr:uid="{00000000-0005-0000-0000-000029170000}"/>
    <cellStyle name="常规 25 2 2 4 5 4 2" xfId="8058" xr:uid="{00000000-0005-0000-0000-00002A170000}"/>
    <cellStyle name="常规 25 2 2 4 5 5" xfId="8060" xr:uid="{00000000-0005-0000-0000-00002B170000}"/>
    <cellStyle name="常规 25 2 2 4 6" xfId="8062" xr:uid="{00000000-0005-0000-0000-00002C170000}"/>
    <cellStyle name="常规 25 2 2 4 6 2" xfId="8063" xr:uid="{00000000-0005-0000-0000-00002D170000}"/>
    <cellStyle name="常规 25 2 2 4 6 2 2" xfId="8065" xr:uid="{00000000-0005-0000-0000-00002E170000}"/>
    <cellStyle name="常规 25 2 2 4 6 3" xfId="8067" xr:uid="{00000000-0005-0000-0000-00002F170000}"/>
    <cellStyle name="常规 25 2 2 4 7" xfId="8069" xr:uid="{00000000-0005-0000-0000-000030170000}"/>
    <cellStyle name="常规 25 2 2 4 7 2" xfId="2070" xr:uid="{00000000-0005-0000-0000-000031170000}"/>
    <cellStyle name="常规 25 2 2 4 8" xfId="8070" xr:uid="{00000000-0005-0000-0000-000032170000}"/>
    <cellStyle name="常规 25 2 2 5" xfId="8072" xr:uid="{00000000-0005-0000-0000-000033170000}"/>
    <cellStyle name="常规 25 2 2 5 2" xfId="5870" xr:uid="{00000000-0005-0000-0000-000034170000}"/>
    <cellStyle name="常规 25 2 2 5 2 2" xfId="8073" xr:uid="{00000000-0005-0000-0000-000035170000}"/>
    <cellStyle name="常规 25 2 2 5 2 3" xfId="8074" xr:uid="{00000000-0005-0000-0000-000036170000}"/>
    <cellStyle name="常规 25 2 2 5 2 3 2" xfId="4909" xr:uid="{00000000-0005-0000-0000-000037170000}"/>
    <cellStyle name="常规 25 2 2 5 2 3 3" xfId="4912" xr:uid="{00000000-0005-0000-0000-000038170000}"/>
    <cellStyle name="常规 25 2 2 5 2 3 3 2" xfId="8075" xr:uid="{00000000-0005-0000-0000-000039170000}"/>
    <cellStyle name="常规 25 2 2 5 2 3 3 2 2" xfId="8076" xr:uid="{00000000-0005-0000-0000-00003A170000}"/>
    <cellStyle name="常规 25 2 2 5 2 3 3 3" xfId="8077" xr:uid="{00000000-0005-0000-0000-00003B170000}"/>
    <cellStyle name="常规 25 2 2 5 2 3 4" xfId="8078" xr:uid="{00000000-0005-0000-0000-00003C170000}"/>
    <cellStyle name="常规 25 2 2 5 2 3 4 2" xfId="8080" xr:uid="{00000000-0005-0000-0000-00003D170000}"/>
    <cellStyle name="常规 25 2 2 5 2 3 5" xfId="8081" xr:uid="{00000000-0005-0000-0000-00003E170000}"/>
    <cellStyle name="常规 25 2 2 5 2 4" xfId="8082" xr:uid="{00000000-0005-0000-0000-00003F170000}"/>
    <cellStyle name="常规 25 2 2 5 2 4 2" xfId="3706" xr:uid="{00000000-0005-0000-0000-000040170000}"/>
    <cellStyle name="常规 25 2 2 5 2 4 2 2" xfId="8083" xr:uid="{00000000-0005-0000-0000-000041170000}"/>
    <cellStyle name="常规 25 2 2 5 2 4 3" xfId="8084" xr:uid="{00000000-0005-0000-0000-000042170000}"/>
    <cellStyle name="常规 25 2 2 5 2 5" xfId="8085" xr:uid="{00000000-0005-0000-0000-000043170000}"/>
    <cellStyle name="常规 25 2 2 5 2 5 2" xfId="3712" xr:uid="{00000000-0005-0000-0000-000044170000}"/>
    <cellStyle name="常规 25 2 2 5 2 6" xfId="8086" xr:uid="{00000000-0005-0000-0000-000045170000}"/>
    <cellStyle name="常规 25 2 2 5 3" xfId="8087" xr:uid="{00000000-0005-0000-0000-000046170000}"/>
    <cellStyle name="常规 25 2 2 5 4" xfId="8088" xr:uid="{00000000-0005-0000-0000-000047170000}"/>
    <cellStyle name="常规 25 2 2 5 4 2" xfId="8089" xr:uid="{00000000-0005-0000-0000-000048170000}"/>
    <cellStyle name="常规 25 2 2 5 4 3" xfId="8090" xr:uid="{00000000-0005-0000-0000-000049170000}"/>
    <cellStyle name="常规 25 2 2 5 4 3 2" xfId="8091" xr:uid="{00000000-0005-0000-0000-00004A170000}"/>
    <cellStyle name="常规 25 2 2 5 4 3 2 2" xfId="8092" xr:uid="{00000000-0005-0000-0000-00004B170000}"/>
    <cellStyle name="常规 25 2 2 5 4 3 3" xfId="8093" xr:uid="{00000000-0005-0000-0000-00004C170000}"/>
    <cellStyle name="常规 25 2 2 5 4 4" xfId="8094" xr:uid="{00000000-0005-0000-0000-00004D170000}"/>
    <cellStyle name="常规 25 2 2 5 4 4 2" xfId="8096" xr:uid="{00000000-0005-0000-0000-00004E170000}"/>
    <cellStyle name="常规 25 2 2 5 4 5" xfId="8098" xr:uid="{00000000-0005-0000-0000-00004F170000}"/>
    <cellStyle name="常规 25 2 2 5 5" xfId="8100" xr:uid="{00000000-0005-0000-0000-000050170000}"/>
    <cellStyle name="常规 25 2 2 5 5 2" xfId="8101" xr:uid="{00000000-0005-0000-0000-000051170000}"/>
    <cellStyle name="常规 25 2 2 5 5 2 2" xfId="8102" xr:uid="{00000000-0005-0000-0000-000052170000}"/>
    <cellStyle name="常规 25 2 2 5 5 3" xfId="8103" xr:uid="{00000000-0005-0000-0000-000053170000}"/>
    <cellStyle name="常规 25 2 2 5 6" xfId="8104" xr:uid="{00000000-0005-0000-0000-000054170000}"/>
    <cellStyle name="常规 25 2 2 5 6 2" xfId="8105" xr:uid="{00000000-0005-0000-0000-000055170000}"/>
    <cellStyle name="常规 25 2 2 5 7" xfId="8106" xr:uid="{00000000-0005-0000-0000-000056170000}"/>
    <cellStyle name="常规 25 2 2 6" xfId="8108" xr:uid="{00000000-0005-0000-0000-000057170000}"/>
    <cellStyle name="常规 25 2 2 6 2" xfId="8109" xr:uid="{00000000-0005-0000-0000-000058170000}"/>
    <cellStyle name="常规 25 2 2 6 3" xfId="8110" xr:uid="{00000000-0005-0000-0000-000059170000}"/>
    <cellStyle name="常规 25 2 2 6 3 2" xfId="3633" xr:uid="{00000000-0005-0000-0000-00005A170000}"/>
    <cellStyle name="常规 25 2 2 6 3 3" xfId="8111" xr:uid="{00000000-0005-0000-0000-00005B170000}"/>
    <cellStyle name="常规 25 2 2 6 3 3 2" xfId="8112" xr:uid="{00000000-0005-0000-0000-00005C170000}"/>
    <cellStyle name="常规 25 2 2 6 3 3 2 2" xfId="8113" xr:uid="{00000000-0005-0000-0000-00005D170000}"/>
    <cellStyle name="常规 25 2 2 6 3 3 3" xfId="8114" xr:uid="{00000000-0005-0000-0000-00005E170000}"/>
    <cellStyle name="常规 25 2 2 6 3 4" xfId="8115" xr:uid="{00000000-0005-0000-0000-00005F170000}"/>
    <cellStyle name="常规 25 2 2 6 3 4 2" xfId="8116" xr:uid="{00000000-0005-0000-0000-000060170000}"/>
    <cellStyle name="常规 25 2 2 6 3 5" xfId="8117" xr:uid="{00000000-0005-0000-0000-000061170000}"/>
    <cellStyle name="常规 25 2 2 6 4" xfId="8118" xr:uid="{00000000-0005-0000-0000-000062170000}"/>
    <cellStyle name="常规 25 2 2 6 4 2" xfId="8119" xr:uid="{00000000-0005-0000-0000-000063170000}"/>
    <cellStyle name="常规 25 2 2 6 4 2 2" xfId="8120" xr:uid="{00000000-0005-0000-0000-000064170000}"/>
    <cellStyle name="常规 25 2 2 6 4 3" xfId="8121" xr:uid="{00000000-0005-0000-0000-000065170000}"/>
    <cellStyle name="常规 25 2 2 6 5" xfId="8122" xr:uid="{00000000-0005-0000-0000-000066170000}"/>
    <cellStyle name="常规 25 2 2 6 5 2" xfId="8123" xr:uid="{00000000-0005-0000-0000-000067170000}"/>
    <cellStyle name="常规 25 2 2 6 6" xfId="8124" xr:uid="{00000000-0005-0000-0000-000068170000}"/>
    <cellStyle name="常规 25 2 2 7" xfId="8125" xr:uid="{00000000-0005-0000-0000-000069170000}"/>
    <cellStyle name="常规 25 2 2 8" xfId="8126" xr:uid="{00000000-0005-0000-0000-00006A170000}"/>
    <cellStyle name="常规 25 2 2 8 2" xfId="8127" xr:uid="{00000000-0005-0000-0000-00006B170000}"/>
    <cellStyle name="常规 25 2 2 8 3" xfId="8129" xr:uid="{00000000-0005-0000-0000-00006C170000}"/>
    <cellStyle name="常规 25 2 2 8 3 2" xfId="8131" xr:uid="{00000000-0005-0000-0000-00006D170000}"/>
    <cellStyle name="常规 25 2 2 8 3 2 2" xfId="5672" xr:uid="{00000000-0005-0000-0000-00006E170000}"/>
    <cellStyle name="常规 25 2 2 8 3 3" xfId="8133" xr:uid="{00000000-0005-0000-0000-00006F170000}"/>
    <cellStyle name="常规 25 2 2 8 4" xfId="8134" xr:uid="{00000000-0005-0000-0000-000070170000}"/>
    <cellStyle name="常规 25 2 2 8 4 2" xfId="8136" xr:uid="{00000000-0005-0000-0000-000071170000}"/>
    <cellStyle name="常规 25 2 2 8 5" xfId="8137" xr:uid="{00000000-0005-0000-0000-000072170000}"/>
    <cellStyle name="常规 25 2 2 9" xfId="8139" xr:uid="{00000000-0005-0000-0000-000073170000}"/>
    <cellStyle name="常规 25 2 2 9 2" xfId="8140" xr:uid="{00000000-0005-0000-0000-000074170000}"/>
    <cellStyle name="常规 25 2 2 9 2 2" xfId="8142" xr:uid="{00000000-0005-0000-0000-000075170000}"/>
    <cellStyle name="常规 25 2 2 9 3" xfId="8143" xr:uid="{00000000-0005-0000-0000-000076170000}"/>
    <cellStyle name="常规 25 2 3" xfId="8144" xr:uid="{00000000-0005-0000-0000-000077170000}"/>
    <cellStyle name="常规 25 2 3 2" xfId="8146" xr:uid="{00000000-0005-0000-0000-000078170000}"/>
    <cellStyle name="常规 25 2 3 2 2" xfId="8147" xr:uid="{00000000-0005-0000-0000-000079170000}"/>
    <cellStyle name="常规 25 2 3 2 2 2" xfId="8148" xr:uid="{00000000-0005-0000-0000-00007A170000}"/>
    <cellStyle name="常规 25 2 3 2 2 2 2" xfId="8149" xr:uid="{00000000-0005-0000-0000-00007B170000}"/>
    <cellStyle name="常规 25 2 3 2 2 2 3" xfId="8152" xr:uid="{00000000-0005-0000-0000-00007C170000}"/>
    <cellStyle name="常规 25 2 3 2 2 2 3 2" xfId="8154" xr:uid="{00000000-0005-0000-0000-00007D170000}"/>
    <cellStyle name="常规 25 2 3 2 2 2 3 3" xfId="8156" xr:uid="{00000000-0005-0000-0000-00007E170000}"/>
    <cellStyle name="常规 25 2 3 2 2 2 3 3 2" xfId="8157" xr:uid="{00000000-0005-0000-0000-00007F170000}"/>
    <cellStyle name="常规 25 2 3 2 2 2 3 3 2 2" xfId="8158" xr:uid="{00000000-0005-0000-0000-000080170000}"/>
    <cellStyle name="常规 25 2 3 2 2 2 3 3 3" xfId="8159" xr:uid="{00000000-0005-0000-0000-000081170000}"/>
    <cellStyle name="常规 25 2 3 2 2 2 3 4" xfId="8160" xr:uid="{00000000-0005-0000-0000-000082170000}"/>
    <cellStyle name="常规 25 2 3 2 2 2 3 4 2" xfId="8161" xr:uid="{00000000-0005-0000-0000-000083170000}"/>
    <cellStyle name="常规 25 2 3 2 2 2 3 5" xfId="3033" xr:uid="{00000000-0005-0000-0000-000084170000}"/>
    <cellStyle name="常规 25 2 3 2 2 2 4" xfId="8164" xr:uid="{00000000-0005-0000-0000-000085170000}"/>
    <cellStyle name="常规 25 2 3 2 2 2 4 2" xfId="8166" xr:uid="{00000000-0005-0000-0000-000086170000}"/>
    <cellStyle name="常规 25 2 3 2 2 2 4 2 2" xfId="8167" xr:uid="{00000000-0005-0000-0000-000087170000}"/>
    <cellStyle name="常规 25 2 3 2 2 2 4 3" xfId="8168" xr:uid="{00000000-0005-0000-0000-000088170000}"/>
    <cellStyle name="常规 25 2 3 2 2 2 5" xfId="8170" xr:uid="{00000000-0005-0000-0000-000089170000}"/>
    <cellStyle name="常规 25 2 3 2 2 2 5 2" xfId="8171" xr:uid="{00000000-0005-0000-0000-00008A170000}"/>
    <cellStyle name="常规 25 2 3 2 2 2 6" xfId="8172" xr:uid="{00000000-0005-0000-0000-00008B170000}"/>
    <cellStyle name="常规 25 2 3 2 2 3" xfId="8173" xr:uid="{00000000-0005-0000-0000-00008C170000}"/>
    <cellStyle name="常规 25 2 3 2 2 4" xfId="8174" xr:uid="{00000000-0005-0000-0000-00008D170000}"/>
    <cellStyle name="常规 25 2 3 2 2 4 2" xfId="8175" xr:uid="{00000000-0005-0000-0000-00008E170000}"/>
    <cellStyle name="常规 25 2 3 2 2 4 3" xfId="8177" xr:uid="{00000000-0005-0000-0000-00008F170000}"/>
    <cellStyle name="常规 25 2 3 2 2 4 3 2" xfId="8178" xr:uid="{00000000-0005-0000-0000-000090170000}"/>
    <cellStyle name="常规 25 2 3 2 2 4 3 2 2" xfId="8179" xr:uid="{00000000-0005-0000-0000-000091170000}"/>
    <cellStyle name="常规 25 2 3 2 2 4 3 3" xfId="8180" xr:uid="{00000000-0005-0000-0000-000092170000}"/>
    <cellStyle name="常规 25 2 3 2 2 4 4" xfId="8181" xr:uid="{00000000-0005-0000-0000-000093170000}"/>
    <cellStyle name="常规 25 2 3 2 2 4 4 2" xfId="8183" xr:uid="{00000000-0005-0000-0000-000094170000}"/>
    <cellStyle name="常规 25 2 3 2 2 4 5" xfId="8185" xr:uid="{00000000-0005-0000-0000-000095170000}"/>
    <cellStyle name="常规 25 2 3 2 2 5" xfId="8187" xr:uid="{00000000-0005-0000-0000-000096170000}"/>
    <cellStyle name="常规 25 2 3 2 2 5 2" xfId="8188" xr:uid="{00000000-0005-0000-0000-000097170000}"/>
    <cellStyle name="常规 25 2 3 2 2 5 2 2" xfId="8191" xr:uid="{00000000-0005-0000-0000-000098170000}"/>
    <cellStyle name="常规 25 2 3 2 2 5 3" xfId="1931" xr:uid="{00000000-0005-0000-0000-000099170000}"/>
    <cellStyle name="常规 25 2 3 2 2 6" xfId="8192" xr:uid="{00000000-0005-0000-0000-00009A170000}"/>
    <cellStyle name="常规 25 2 3 2 2 6 2" xfId="8193" xr:uid="{00000000-0005-0000-0000-00009B170000}"/>
    <cellStyle name="常规 25 2 3 2 2 7" xfId="5317" xr:uid="{00000000-0005-0000-0000-00009C170000}"/>
    <cellStyle name="常规 25 2 3 2 3" xfId="8198" xr:uid="{00000000-0005-0000-0000-00009D170000}"/>
    <cellStyle name="常规 25 2 3 2 3 2" xfId="8199" xr:uid="{00000000-0005-0000-0000-00009E170000}"/>
    <cellStyle name="常规 25 2 3 2 3 3" xfId="8200" xr:uid="{00000000-0005-0000-0000-00009F170000}"/>
    <cellStyle name="常规 25 2 3 2 3 3 2" xfId="8201" xr:uid="{00000000-0005-0000-0000-0000A0170000}"/>
    <cellStyle name="常规 25 2 3 2 3 3 3" xfId="8203" xr:uid="{00000000-0005-0000-0000-0000A1170000}"/>
    <cellStyle name="常规 25 2 3 2 3 3 3 2" xfId="8205" xr:uid="{00000000-0005-0000-0000-0000A2170000}"/>
    <cellStyle name="常规 25 2 3 2 3 3 3 2 2" xfId="8207" xr:uid="{00000000-0005-0000-0000-0000A3170000}"/>
    <cellStyle name="常规 25 2 3 2 3 3 3 3" xfId="8208" xr:uid="{00000000-0005-0000-0000-0000A4170000}"/>
    <cellStyle name="常规 25 2 3 2 3 3 4" xfId="8209" xr:uid="{00000000-0005-0000-0000-0000A5170000}"/>
    <cellStyle name="常规 25 2 3 2 3 3 4 2" xfId="8211" xr:uid="{00000000-0005-0000-0000-0000A6170000}"/>
    <cellStyle name="常规 25 2 3 2 3 3 5" xfId="8212" xr:uid="{00000000-0005-0000-0000-0000A7170000}"/>
    <cellStyle name="常规 25 2 3 2 3 4" xfId="8213" xr:uid="{00000000-0005-0000-0000-0000A8170000}"/>
    <cellStyle name="常规 25 2 3 2 3 4 2" xfId="8214" xr:uid="{00000000-0005-0000-0000-0000A9170000}"/>
    <cellStyle name="常规 25 2 3 2 3 4 2 2" xfId="8215" xr:uid="{00000000-0005-0000-0000-0000AA170000}"/>
    <cellStyle name="常规 25 2 3 2 3 4 3" xfId="8216" xr:uid="{00000000-0005-0000-0000-0000AB170000}"/>
    <cellStyle name="常规 25 2 3 2 3 5" xfId="8218" xr:uid="{00000000-0005-0000-0000-0000AC170000}"/>
    <cellStyle name="常规 25 2 3 2 3 5 2" xfId="8219" xr:uid="{00000000-0005-0000-0000-0000AD170000}"/>
    <cellStyle name="常规 25 2 3 2 3 6" xfId="8221" xr:uid="{00000000-0005-0000-0000-0000AE170000}"/>
    <cellStyle name="常规 25 2 3 2 4" xfId="8222" xr:uid="{00000000-0005-0000-0000-0000AF170000}"/>
    <cellStyle name="常规 25 2 3 2 5" xfId="8223" xr:uid="{00000000-0005-0000-0000-0000B0170000}"/>
    <cellStyle name="常规 25 2 3 2 5 2" xfId="8224" xr:uid="{00000000-0005-0000-0000-0000B1170000}"/>
    <cellStyle name="常规 25 2 3 2 5 3" xfId="8225" xr:uid="{00000000-0005-0000-0000-0000B2170000}"/>
    <cellStyle name="常规 25 2 3 2 5 3 2" xfId="8226" xr:uid="{00000000-0005-0000-0000-0000B3170000}"/>
    <cellStyle name="常规 25 2 3 2 5 3 2 2" xfId="8228" xr:uid="{00000000-0005-0000-0000-0000B4170000}"/>
    <cellStyle name="常规 25 2 3 2 5 3 3" xfId="8229" xr:uid="{00000000-0005-0000-0000-0000B5170000}"/>
    <cellStyle name="常规 25 2 3 2 5 4" xfId="8231" xr:uid="{00000000-0005-0000-0000-0000B6170000}"/>
    <cellStyle name="常规 25 2 3 2 5 4 2" xfId="8232" xr:uid="{00000000-0005-0000-0000-0000B7170000}"/>
    <cellStyle name="常规 25 2 3 2 5 5" xfId="8235" xr:uid="{00000000-0005-0000-0000-0000B8170000}"/>
    <cellStyle name="常规 25 2 3 2 6" xfId="8236" xr:uid="{00000000-0005-0000-0000-0000B9170000}"/>
    <cellStyle name="常规 25 2 3 2 6 2" xfId="8237" xr:uid="{00000000-0005-0000-0000-0000BA170000}"/>
    <cellStyle name="常规 25 2 3 2 6 2 2" xfId="8239" xr:uid="{00000000-0005-0000-0000-0000BB170000}"/>
    <cellStyle name="常规 25 2 3 2 6 3" xfId="8241" xr:uid="{00000000-0005-0000-0000-0000BC170000}"/>
    <cellStyle name="常规 25 2 3 2 7" xfId="8243" xr:uid="{00000000-0005-0000-0000-0000BD170000}"/>
    <cellStyle name="常规 25 2 3 2 7 2" xfId="8244" xr:uid="{00000000-0005-0000-0000-0000BE170000}"/>
    <cellStyle name="常规 25 2 3 2 8" xfId="8245" xr:uid="{00000000-0005-0000-0000-0000BF170000}"/>
    <cellStyle name="常规 25 2 3 3" xfId="8246" xr:uid="{00000000-0005-0000-0000-0000C0170000}"/>
    <cellStyle name="常规 25 2 3 3 2" xfId="3104" xr:uid="{00000000-0005-0000-0000-0000C1170000}"/>
    <cellStyle name="常规 25 2 3 3 2 2" xfId="8247" xr:uid="{00000000-0005-0000-0000-0000C2170000}"/>
    <cellStyle name="常规 25 2 3 3 2 3" xfId="8248" xr:uid="{00000000-0005-0000-0000-0000C3170000}"/>
    <cellStyle name="常规 25 2 3 3 2 3 2" xfId="8249" xr:uid="{00000000-0005-0000-0000-0000C4170000}"/>
    <cellStyle name="常规 25 2 3 3 2 3 3" xfId="8251" xr:uid="{00000000-0005-0000-0000-0000C5170000}"/>
    <cellStyle name="常规 25 2 3 3 2 3 3 2" xfId="8254" xr:uid="{00000000-0005-0000-0000-0000C6170000}"/>
    <cellStyle name="常规 25 2 3 3 2 3 3 2 2" xfId="4953" xr:uid="{00000000-0005-0000-0000-0000C7170000}"/>
    <cellStyle name="常规 25 2 3 3 2 3 3 3" xfId="8257" xr:uid="{00000000-0005-0000-0000-0000C8170000}"/>
    <cellStyle name="常规 25 2 3 3 2 3 4" xfId="8259" xr:uid="{00000000-0005-0000-0000-0000C9170000}"/>
    <cellStyle name="常规 25 2 3 3 2 3 4 2" xfId="217" xr:uid="{00000000-0005-0000-0000-0000CA170000}"/>
    <cellStyle name="常规 25 2 3 3 2 3 5" xfId="8262" xr:uid="{00000000-0005-0000-0000-0000CB170000}"/>
    <cellStyle name="常规 25 2 3 3 2 4" xfId="8264" xr:uid="{00000000-0005-0000-0000-0000CC170000}"/>
    <cellStyle name="常规 25 2 3 3 2 4 2" xfId="8266" xr:uid="{00000000-0005-0000-0000-0000CD170000}"/>
    <cellStyle name="常规 25 2 3 3 2 4 2 2" xfId="8268" xr:uid="{00000000-0005-0000-0000-0000CE170000}"/>
    <cellStyle name="常规 25 2 3 3 2 4 3" xfId="8270" xr:uid="{00000000-0005-0000-0000-0000CF170000}"/>
    <cellStyle name="常规 25 2 3 3 2 5" xfId="8273" xr:uid="{00000000-0005-0000-0000-0000D0170000}"/>
    <cellStyle name="常规 25 2 3 3 2 5 2" xfId="8274" xr:uid="{00000000-0005-0000-0000-0000D1170000}"/>
    <cellStyle name="常规 25 2 3 3 2 6" xfId="8276" xr:uid="{00000000-0005-0000-0000-0000D2170000}"/>
    <cellStyle name="常规 25 2 3 3 3" xfId="8277" xr:uid="{00000000-0005-0000-0000-0000D3170000}"/>
    <cellStyle name="常规 25 2 3 3 4" xfId="8278" xr:uid="{00000000-0005-0000-0000-0000D4170000}"/>
    <cellStyle name="常规 25 2 3 3 4 2" xfId="8279" xr:uid="{00000000-0005-0000-0000-0000D5170000}"/>
    <cellStyle name="常规 25 2 3 3 4 3" xfId="8280" xr:uid="{00000000-0005-0000-0000-0000D6170000}"/>
    <cellStyle name="常规 25 2 3 3 4 3 2" xfId="8281" xr:uid="{00000000-0005-0000-0000-0000D7170000}"/>
    <cellStyle name="常规 25 2 3 3 4 3 2 2" xfId="8282" xr:uid="{00000000-0005-0000-0000-0000D8170000}"/>
    <cellStyle name="常规 25 2 3 3 4 3 3" xfId="8283" xr:uid="{00000000-0005-0000-0000-0000D9170000}"/>
    <cellStyle name="常规 25 2 3 3 4 4" xfId="8284" xr:uid="{00000000-0005-0000-0000-0000DA170000}"/>
    <cellStyle name="常规 25 2 3 3 4 4 2" xfId="8286" xr:uid="{00000000-0005-0000-0000-0000DB170000}"/>
    <cellStyle name="常规 25 2 3 3 4 5" xfId="8287" xr:uid="{00000000-0005-0000-0000-0000DC170000}"/>
    <cellStyle name="常规 25 2 3 3 5" xfId="8288" xr:uid="{00000000-0005-0000-0000-0000DD170000}"/>
    <cellStyle name="常规 25 2 3 3 5 2" xfId="8290" xr:uid="{00000000-0005-0000-0000-0000DE170000}"/>
    <cellStyle name="常规 25 2 3 3 5 2 2" xfId="8293" xr:uid="{00000000-0005-0000-0000-0000DF170000}"/>
    <cellStyle name="常规 25 2 3 3 5 3" xfId="8295" xr:uid="{00000000-0005-0000-0000-0000E0170000}"/>
    <cellStyle name="常规 25 2 3 3 6" xfId="8297" xr:uid="{00000000-0005-0000-0000-0000E1170000}"/>
    <cellStyle name="常规 25 2 3 3 6 2" xfId="8298" xr:uid="{00000000-0005-0000-0000-0000E2170000}"/>
    <cellStyle name="常规 25 2 3 3 7" xfId="8301" xr:uid="{00000000-0005-0000-0000-0000E3170000}"/>
    <cellStyle name="常规 25 2 3 4" xfId="8302" xr:uid="{00000000-0005-0000-0000-0000E4170000}"/>
    <cellStyle name="常规 25 2 3 4 2" xfId="8303" xr:uid="{00000000-0005-0000-0000-0000E5170000}"/>
    <cellStyle name="常规 25 2 3 4 3" xfId="8304" xr:uid="{00000000-0005-0000-0000-0000E6170000}"/>
    <cellStyle name="常规 25 2 3 4 3 2" xfId="8305" xr:uid="{00000000-0005-0000-0000-0000E7170000}"/>
    <cellStyle name="常规 25 2 3 4 3 3" xfId="8307" xr:uid="{00000000-0005-0000-0000-0000E8170000}"/>
    <cellStyle name="常规 25 2 3 4 3 3 2" xfId="8308" xr:uid="{00000000-0005-0000-0000-0000E9170000}"/>
    <cellStyle name="常规 25 2 3 4 3 3 2 2" xfId="6027" xr:uid="{00000000-0005-0000-0000-0000EA170000}"/>
    <cellStyle name="常规 25 2 3 4 3 3 3" xfId="8309" xr:uid="{00000000-0005-0000-0000-0000EB170000}"/>
    <cellStyle name="常规 25 2 3 4 3 4" xfId="8310" xr:uid="{00000000-0005-0000-0000-0000EC170000}"/>
    <cellStyle name="常规 25 2 3 4 3 4 2" xfId="8312" xr:uid="{00000000-0005-0000-0000-0000ED170000}"/>
    <cellStyle name="常规 25 2 3 4 3 5" xfId="8313" xr:uid="{00000000-0005-0000-0000-0000EE170000}"/>
    <cellStyle name="常规 25 2 3 4 4" xfId="8315" xr:uid="{00000000-0005-0000-0000-0000EF170000}"/>
    <cellStyle name="常规 25 2 3 4 4 2" xfId="8316" xr:uid="{00000000-0005-0000-0000-0000F0170000}"/>
    <cellStyle name="常规 25 2 3 4 4 2 2" xfId="8318" xr:uid="{00000000-0005-0000-0000-0000F1170000}"/>
    <cellStyle name="常规 25 2 3 4 4 3" xfId="8319" xr:uid="{00000000-0005-0000-0000-0000F2170000}"/>
    <cellStyle name="常规 25 2 3 4 5" xfId="8320" xr:uid="{00000000-0005-0000-0000-0000F3170000}"/>
    <cellStyle name="常规 25 2 3 4 5 2" xfId="8321" xr:uid="{00000000-0005-0000-0000-0000F4170000}"/>
    <cellStyle name="常规 25 2 3 4 6" xfId="8323" xr:uid="{00000000-0005-0000-0000-0000F5170000}"/>
    <cellStyle name="常规 25 2 3 5" xfId="8324" xr:uid="{00000000-0005-0000-0000-0000F6170000}"/>
    <cellStyle name="常规 25 2 3 6" xfId="8325" xr:uid="{00000000-0005-0000-0000-0000F7170000}"/>
    <cellStyle name="常规 25 2 3 6 2" xfId="8326" xr:uid="{00000000-0005-0000-0000-0000F8170000}"/>
    <cellStyle name="常规 25 2 3 6 3" xfId="8327" xr:uid="{00000000-0005-0000-0000-0000F9170000}"/>
    <cellStyle name="常规 25 2 3 6 3 2" xfId="8328" xr:uid="{00000000-0005-0000-0000-0000FA170000}"/>
    <cellStyle name="常规 25 2 3 6 3 2 2" xfId="8329" xr:uid="{00000000-0005-0000-0000-0000FB170000}"/>
    <cellStyle name="常规 25 2 3 6 3 3" xfId="8330" xr:uid="{00000000-0005-0000-0000-0000FC170000}"/>
    <cellStyle name="常规 25 2 3 6 4" xfId="8331" xr:uid="{00000000-0005-0000-0000-0000FD170000}"/>
    <cellStyle name="常规 25 2 3 6 4 2" xfId="8332" xr:uid="{00000000-0005-0000-0000-0000FE170000}"/>
    <cellStyle name="常规 25 2 3 6 5" xfId="8333" xr:uid="{00000000-0005-0000-0000-0000FF170000}"/>
    <cellStyle name="常规 25 2 3 7" xfId="8335" xr:uid="{00000000-0005-0000-0000-000000180000}"/>
    <cellStyle name="常规 25 2 3 7 2" xfId="8336" xr:uid="{00000000-0005-0000-0000-000001180000}"/>
    <cellStyle name="常规 25 2 3 7 2 2" xfId="8337" xr:uid="{00000000-0005-0000-0000-000002180000}"/>
    <cellStyle name="常规 25 2 3 7 3" xfId="8338" xr:uid="{00000000-0005-0000-0000-000003180000}"/>
    <cellStyle name="常规 25 2 3 8" xfId="2701" xr:uid="{00000000-0005-0000-0000-000004180000}"/>
    <cellStyle name="常规 25 2 3 8 2" xfId="163" xr:uid="{00000000-0005-0000-0000-000005180000}"/>
    <cellStyle name="常规 25 2 3 9" xfId="2715" xr:uid="{00000000-0005-0000-0000-000006180000}"/>
    <cellStyle name="常规 25 2 4" xfId="8339" xr:uid="{00000000-0005-0000-0000-000007180000}"/>
    <cellStyle name="常规 25 2 4 2" xfId="8341" xr:uid="{00000000-0005-0000-0000-000008180000}"/>
    <cellStyle name="常规 25 2 4 2 2" xfId="8342" xr:uid="{00000000-0005-0000-0000-000009180000}"/>
    <cellStyle name="常规 25 2 4 2 2 2" xfId="8343" xr:uid="{00000000-0005-0000-0000-00000A180000}"/>
    <cellStyle name="常规 25 2 4 2 2 2 2" xfId="5486" xr:uid="{00000000-0005-0000-0000-00000B180000}"/>
    <cellStyle name="常规 25 2 4 2 2 2 3" xfId="4528" xr:uid="{00000000-0005-0000-0000-00000C180000}"/>
    <cellStyle name="常规 25 2 4 2 2 2 3 2" xfId="4531" xr:uid="{00000000-0005-0000-0000-00000D180000}"/>
    <cellStyle name="常规 25 2 4 2 2 2 3 3" xfId="4535" xr:uid="{00000000-0005-0000-0000-00000E180000}"/>
    <cellStyle name="常规 25 2 4 2 2 2 3 3 2" xfId="8344" xr:uid="{00000000-0005-0000-0000-00000F180000}"/>
    <cellStyle name="常规 25 2 4 2 2 2 3 3 2 2" xfId="5926" xr:uid="{00000000-0005-0000-0000-000010180000}"/>
    <cellStyle name="常规 25 2 4 2 2 2 3 3 3" xfId="8346" xr:uid="{00000000-0005-0000-0000-000011180000}"/>
    <cellStyle name="常规 25 2 4 2 2 2 3 4" xfId="4009" xr:uid="{00000000-0005-0000-0000-000012180000}"/>
    <cellStyle name="常规 25 2 4 2 2 2 3 4 2" xfId="8349" xr:uid="{00000000-0005-0000-0000-000013180000}"/>
    <cellStyle name="常规 25 2 4 2 2 2 3 5" xfId="8352" xr:uid="{00000000-0005-0000-0000-000014180000}"/>
    <cellStyle name="常规 25 2 4 2 2 2 4" xfId="4539" xr:uid="{00000000-0005-0000-0000-000015180000}"/>
    <cellStyle name="常规 25 2 4 2 2 2 4 2" xfId="8354" xr:uid="{00000000-0005-0000-0000-000016180000}"/>
    <cellStyle name="常规 25 2 4 2 2 2 4 2 2" xfId="8356" xr:uid="{00000000-0005-0000-0000-000017180000}"/>
    <cellStyle name="常规 25 2 4 2 2 2 4 3" xfId="8357" xr:uid="{00000000-0005-0000-0000-000018180000}"/>
    <cellStyle name="常规 25 2 4 2 2 2 5" xfId="4543" xr:uid="{00000000-0005-0000-0000-000019180000}"/>
    <cellStyle name="常规 25 2 4 2 2 2 5 2" xfId="8358" xr:uid="{00000000-0005-0000-0000-00001A180000}"/>
    <cellStyle name="常规 25 2 4 2 2 2 6" xfId="4547" xr:uid="{00000000-0005-0000-0000-00001B180000}"/>
    <cellStyle name="常规 25 2 4 2 2 3" xfId="8359" xr:uid="{00000000-0005-0000-0000-00001C180000}"/>
    <cellStyle name="常规 25 2 4 2 2 4" xfId="8360" xr:uid="{00000000-0005-0000-0000-00001D180000}"/>
    <cellStyle name="常规 25 2 4 2 2 4 2" xfId="8361" xr:uid="{00000000-0005-0000-0000-00001E180000}"/>
    <cellStyle name="常规 25 2 4 2 2 4 3" xfId="3204" xr:uid="{00000000-0005-0000-0000-00001F180000}"/>
    <cellStyle name="常规 25 2 4 2 2 4 3 2" xfId="924" xr:uid="{00000000-0005-0000-0000-000020180000}"/>
    <cellStyle name="常规 25 2 4 2 2 4 3 2 2" xfId="4558" xr:uid="{00000000-0005-0000-0000-000021180000}"/>
    <cellStyle name="常规 25 2 4 2 2 4 3 3" xfId="4562" xr:uid="{00000000-0005-0000-0000-000022180000}"/>
    <cellStyle name="常规 25 2 4 2 2 4 4" xfId="3208" xr:uid="{00000000-0005-0000-0000-000023180000}"/>
    <cellStyle name="常规 25 2 4 2 2 4 4 2" xfId="8362" xr:uid="{00000000-0005-0000-0000-000024180000}"/>
    <cellStyle name="常规 25 2 4 2 2 4 5" xfId="4565" xr:uid="{00000000-0005-0000-0000-000025180000}"/>
    <cellStyle name="常规 25 2 4 2 2 5" xfId="8364" xr:uid="{00000000-0005-0000-0000-000026180000}"/>
    <cellStyle name="常规 25 2 4 2 2 5 2" xfId="8366" xr:uid="{00000000-0005-0000-0000-000027180000}"/>
    <cellStyle name="常规 25 2 4 2 2 5 2 2" xfId="8367" xr:uid="{00000000-0005-0000-0000-000028180000}"/>
    <cellStyle name="常规 25 2 4 2 2 5 3" xfId="3218" xr:uid="{00000000-0005-0000-0000-000029180000}"/>
    <cellStyle name="常规 25 2 4 2 2 6" xfId="8368" xr:uid="{00000000-0005-0000-0000-00002A180000}"/>
    <cellStyle name="常规 25 2 4 2 2 6 2" xfId="8370" xr:uid="{00000000-0005-0000-0000-00002B180000}"/>
    <cellStyle name="常规 25 2 4 2 2 7" xfId="8373" xr:uid="{00000000-0005-0000-0000-00002C180000}"/>
    <cellStyle name="常规 25 2 4 2 3" xfId="8375" xr:uid="{00000000-0005-0000-0000-00002D180000}"/>
    <cellStyle name="常规 25 2 4 2 3 2" xfId="8376" xr:uid="{00000000-0005-0000-0000-00002E180000}"/>
    <cellStyle name="常规 25 2 4 2 3 3" xfId="8377" xr:uid="{00000000-0005-0000-0000-00002F180000}"/>
    <cellStyle name="常规 25 2 4 2 3 3 2" xfId="8378" xr:uid="{00000000-0005-0000-0000-000030180000}"/>
    <cellStyle name="常规 25 2 4 2 3 3 3" xfId="8379" xr:uid="{00000000-0005-0000-0000-000031180000}"/>
    <cellStyle name="常规 25 2 4 2 3 3 3 2" xfId="8380" xr:uid="{00000000-0005-0000-0000-000032180000}"/>
    <cellStyle name="常规 25 2 4 2 3 3 3 2 2" xfId="8381" xr:uid="{00000000-0005-0000-0000-000033180000}"/>
    <cellStyle name="常规 25 2 4 2 3 3 3 3" xfId="7684" xr:uid="{00000000-0005-0000-0000-000034180000}"/>
    <cellStyle name="常规 25 2 4 2 3 3 4" xfId="8382" xr:uid="{00000000-0005-0000-0000-000035180000}"/>
    <cellStyle name="常规 25 2 4 2 3 3 4 2" xfId="8383" xr:uid="{00000000-0005-0000-0000-000036180000}"/>
    <cellStyle name="常规 25 2 4 2 3 3 5" xfId="8384" xr:uid="{00000000-0005-0000-0000-000037180000}"/>
    <cellStyle name="常规 25 2 4 2 3 4" xfId="8385" xr:uid="{00000000-0005-0000-0000-000038180000}"/>
    <cellStyle name="常规 25 2 4 2 3 4 2" xfId="8386" xr:uid="{00000000-0005-0000-0000-000039180000}"/>
    <cellStyle name="常规 25 2 4 2 3 4 2 2" xfId="8387" xr:uid="{00000000-0005-0000-0000-00003A180000}"/>
    <cellStyle name="常规 25 2 4 2 3 4 3" xfId="8389" xr:uid="{00000000-0005-0000-0000-00003B180000}"/>
    <cellStyle name="常规 25 2 4 2 3 5" xfId="8390" xr:uid="{00000000-0005-0000-0000-00003C180000}"/>
    <cellStyle name="常规 25 2 4 2 3 5 2" xfId="8391" xr:uid="{00000000-0005-0000-0000-00003D180000}"/>
    <cellStyle name="常规 25 2 4 2 3 6" xfId="8392" xr:uid="{00000000-0005-0000-0000-00003E180000}"/>
    <cellStyle name="常规 25 2 4 2 4" xfId="8394" xr:uid="{00000000-0005-0000-0000-00003F180000}"/>
    <cellStyle name="常规 25 2 4 2 5" xfId="8395" xr:uid="{00000000-0005-0000-0000-000040180000}"/>
    <cellStyle name="常规 25 2 4 2 5 2" xfId="8396" xr:uid="{00000000-0005-0000-0000-000041180000}"/>
    <cellStyle name="常规 25 2 4 2 5 3" xfId="8398" xr:uid="{00000000-0005-0000-0000-000042180000}"/>
    <cellStyle name="常规 25 2 4 2 5 3 2" xfId="5971" xr:uid="{00000000-0005-0000-0000-000043180000}"/>
    <cellStyle name="常规 25 2 4 2 5 3 2 2" xfId="8400" xr:uid="{00000000-0005-0000-0000-000044180000}"/>
    <cellStyle name="常规 25 2 4 2 5 3 3" xfId="5973" xr:uid="{00000000-0005-0000-0000-000045180000}"/>
    <cellStyle name="常规 25 2 4 2 5 4" xfId="8401" xr:uid="{00000000-0005-0000-0000-000046180000}"/>
    <cellStyle name="常规 25 2 4 2 5 4 2" xfId="5997" xr:uid="{00000000-0005-0000-0000-000047180000}"/>
    <cellStyle name="常规 25 2 4 2 5 5" xfId="8402" xr:uid="{00000000-0005-0000-0000-000048180000}"/>
    <cellStyle name="常规 25 2 4 2 6" xfId="8403" xr:uid="{00000000-0005-0000-0000-000049180000}"/>
    <cellStyle name="常规 25 2 4 2 6 2" xfId="8405" xr:uid="{00000000-0005-0000-0000-00004A180000}"/>
    <cellStyle name="常规 25 2 4 2 6 2 2" xfId="6082" xr:uid="{00000000-0005-0000-0000-00004B180000}"/>
    <cellStyle name="常规 25 2 4 2 6 3" xfId="8407" xr:uid="{00000000-0005-0000-0000-00004C180000}"/>
    <cellStyle name="常规 25 2 4 2 7" xfId="8409" xr:uid="{00000000-0005-0000-0000-00004D180000}"/>
    <cellStyle name="常规 25 2 4 2 7 2" xfId="8411" xr:uid="{00000000-0005-0000-0000-00004E180000}"/>
    <cellStyle name="常规 25 2 4 2 8" xfId="8413" xr:uid="{00000000-0005-0000-0000-00004F180000}"/>
    <cellStyle name="常规 25 2 4 3" xfId="8414" xr:uid="{00000000-0005-0000-0000-000050180000}"/>
    <cellStyle name="常规 25 2 4 3 2" xfId="8415" xr:uid="{00000000-0005-0000-0000-000051180000}"/>
    <cellStyle name="常规 25 2 4 3 2 2" xfId="8416" xr:uid="{00000000-0005-0000-0000-000052180000}"/>
    <cellStyle name="常规 25 2 4 3 2 3" xfId="8417" xr:uid="{00000000-0005-0000-0000-000053180000}"/>
    <cellStyle name="常规 25 2 4 3 2 3 2" xfId="8418" xr:uid="{00000000-0005-0000-0000-000054180000}"/>
    <cellStyle name="常规 25 2 4 3 2 3 3" xfId="8419" xr:uid="{00000000-0005-0000-0000-000055180000}"/>
    <cellStyle name="常规 25 2 4 3 2 3 3 2" xfId="8421" xr:uid="{00000000-0005-0000-0000-000056180000}"/>
    <cellStyle name="常规 25 2 4 3 2 3 3 2 2" xfId="8422" xr:uid="{00000000-0005-0000-0000-000057180000}"/>
    <cellStyle name="常规 25 2 4 3 2 3 3 3" xfId="8423" xr:uid="{00000000-0005-0000-0000-000058180000}"/>
    <cellStyle name="常规 25 2 4 3 2 3 4" xfId="8424" xr:uid="{00000000-0005-0000-0000-000059180000}"/>
    <cellStyle name="常规 25 2 4 3 2 3 4 2" xfId="8425" xr:uid="{00000000-0005-0000-0000-00005A180000}"/>
    <cellStyle name="常规 25 2 4 3 2 3 5" xfId="8426" xr:uid="{00000000-0005-0000-0000-00005B180000}"/>
    <cellStyle name="常规 25 2 4 3 2 4" xfId="8427" xr:uid="{00000000-0005-0000-0000-00005C180000}"/>
    <cellStyle name="常规 25 2 4 3 2 4 2" xfId="8428" xr:uid="{00000000-0005-0000-0000-00005D180000}"/>
    <cellStyle name="常规 25 2 4 3 2 4 2 2" xfId="8429" xr:uid="{00000000-0005-0000-0000-00005E180000}"/>
    <cellStyle name="常规 25 2 4 3 2 4 3" xfId="8430" xr:uid="{00000000-0005-0000-0000-00005F180000}"/>
    <cellStyle name="常规 25 2 4 3 2 5" xfId="8431" xr:uid="{00000000-0005-0000-0000-000060180000}"/>
    <cellStyle name="常规 25 2 4 3 2 5 2" xfId="8433" xr:uid="{00000000-0005-0000-0000-000061180000}"/>
    <cellStyle name="常规 25 2 4 3 2 6" xfId="8434" xr:uid="{00000000-0005-0000-0000-000062180000}"/>
    <cellStyle name="常规 25 2 4 3 3" xfId="8436" xr:uid="{00000000-0005-0000-0000-000063180000}"/>
    <cellStyle name="常规 25 2 4 3 4" xfId="8437" xr:uid="{00000000-0005-0000-0000-000064180000}"/>
    <cellStyle name="常规 25 2 4 3 4 2" xfId="8438" xr:uid="{00000000-0005-0000-0000-000065180000}"/>
    <cellStyle name="常规 25 2 4 3 4 3" xfId="8439" xr:uid="{00000000-0005-0000-0000-000066180000}"/>
    <cellStyle name="常规 25 2 4 3 4 3 2" xfId="8440" xr:uid="{00000000-0005-0000-0000-000067180000}"/>
    <cellStyle name="常规 25 2 4 3 4 3 2 2" xfId="8441" xr:uid="{00000000-0005-0000-0000-000068180000}"/>
    <cellStyle name="常规 25 2 4 3 4 3 3" xfId="8442" xr:uid="{00000000-0005-0000-0000-000069180000}"/>
    <cellStyle name="常规 25 2 4 3 4 4" xfId="8444" xr:uid="{00000000-0005-0000-0000-00006A180000}"/>
    <cellStyle name="常规 25 2 4 3 4 4 2" xfId="8445" xr:uid="{00000000-0005-0000-0000-00006B180000}"/>
    <cellStyle name="常规 25 2 4 3 4 5" xfId="8446" xr:uid="{00000000-0005-0000-0000-00006C180000}"/>
    <cellStyle name="常规 25 2 4 3 5" xfId="8447" xr:uid="{00000000-0005-0000-0000-00006D180000}"/>
    <cellStyle name="常规 25 2 4 3 5 2" xfId="8448" xr:uid="{00000000-0005-0000-0000-00006E180000}"/>
    <cellStyle name="常规 25 2 4 3 5 2 2" xfId="8449" xr:uid="{00000000-0005-0000-0000-00006F180000}"/>
    <cellStyle name="常规 25 2 4 3 5 3" xfId="8450" xr:uid="{00000000-0005-0000-0000-000070180000}"/>
    <cellStyle name="常规 25 2 4 3 6" xfId="8451" xr:uid="{00000000-0005-0000-0000-000071180000}"/>
    <cellStyle name="常规 25 2 4 3 6 2" xfId="8453" xr:uid="{00000000-0005-0000-0000-000072180000}"/>
    <cellStyle name="常规 25 2 4 3 7" xfId="8455" xr:uid="{00000000-0005-0000-0000-000073180000}"/>
    <cellStyle name="常规 25 2 4 4" xfId="8456" xr:uid="{00000000-0005-0000-0000-000074180000}"/>
    <cellStyle name="常规 25 2 4 4 2" xfId="8457" xr:uid="{00000000-0005-0000-0000-000075180000}"/>
    <cellStyle name="常规 25 2 4 4 3" xfId="8458" xr:uid="{00000000-0005-0000-0000-000076180000}"/>
    <cellStyle name="常规 25 2 4 4 3 2" xfId="8459" xr:uid="{00000000-0005-0000-0000-000077180000}"/>
    <cellStyle name="常规 25 2 4 4 3 3" xfId="8460" xr:uid="{00000000-0005-0000-0000-000078180000}"/>
    <cellStyle name="常规 25 2 4 4 3 3 2" xfId="8461" xr:uid="{00000000-0005-0000-0000-000079180000}"/>
    <cellStyle name="常规 25 2 4 4 3 3 2 2" xfId="8462" xr:uid="{00000000-0005-0000-0000-00007A180000}"/>
    <cellStyle name="常规 25 2 4 4 3 3 3" xfId="8463" xr:uid="{00000000-0005-0000-0000-00007B180000}"/>
    <cellStyle name="常规 25 2 4 4 3 4" xfId="8464" xr:uid="{00000000-0005-0000-0000-00007C180000}"/>
    <cellStyle name="常规 25 2 4 4 3 4 2" xfId="8465" xr:uid="{00000000-0005-0000-0000-00007D180000}"/>
    <cellStyle name="常规 25 2 4 4 3 5" xfId="8466" xr:uid="{00000000-0005-0000-0000-00007E180000}"/>
    <cellStyle name="常规 25 2 4 4 4" xfId="8467" xr:uid="{00000000-0005-0000-0000-00007F180000}"/>
    <cellStyle name="常规 25 2 4 4 4 2" xfId="8468" xr:uid="{00000000-0005-0000-0000-000080180000}"/>
    <cellStyle name="常规 25 2 4 4 4 2 2" xfId="8469" xr:uid="{00000000-0005-0000-0000-000081180000}"/>
    <cellStyle name="常规 25 2 4 4 4 3" xfId="8470" xr:uid="{00000000-0005-0000-0000-000082180000}"/>
    <cellStyle name="常规 25 2 4 4 5" xfId="8471" xr:uid="{00000000-0005-0000-0000-000083180000}"/>
    <cellStyle name="常规 25 2 4 4 5 2" xfId="8472" xr:uid="{00000000-0005-0000-0000-000084180000}"/>
    <cellStyle name="常规 25 2 4 4 6" xfId="8473" xr:uid="{00000000-0005-0000-0000-000085180000}"/>
    <cellStyle name="常规 25 2 4 5" xfId="225" xr:uid="{00000000-0005-0000-0000-000086180000}"/>
    <cellStyle name="常规 25 2 4 6" xfId="8475" xr:uid="{00000000-0005-0000-0000-000087180000}"/>
    <cellStyle name="常规 25 2 4 6 2" xfId="8476" xr:uid="{00000000-0005-0000-0000-000088180000}"/>
    <cellStyle name="常规 25 2 4 6 3" xfId="8477" xr:uid="{00000000-0005-0000-0000-000089180000}"/>
    <cellStyle name="常规 25 2 4 6 3 2" xfId="8478" xr:uid="{00000000-0005-0000-0000-00008A180000}"/>
    <cellStyle name="常规 25 2 4 6 3 2 2" xfId="8479" xr:uid="{00000000-0005-0000-0000-00008B180000}"/>
    <cellStyle name="常规 25 2 4 6 3 3" xfId="8480" xr:uid="{00000000-0005-0000-0000-00008C180000}"/>
    <cellStyle name="常规 25 2 4 6 4" xfId="8481" xr:uid="{00000000-0005-0000-0000-00008D180000}"/>
    <cellStyle name="常规 25 2 4 6 4 2" xfId="8482" xr:uid="{00000000-0005-0000-0000-00008E180000}"/>
    <cellStyle name="常规 25 2 4 6 5" xfId="8483" xr:uid="{00000000-0005-0000-0000-00008F180000}"/>
    <cellStyle name="常规 25 2 4 7" xfId="8484" xr:uid="{00000000-0005-0000-0000-000090180000}"/>
    <cellStyle name="常规 25 2 4 7 2" xfId="7110" xr:uid="{00000000-0005-0000-0000-000091180000}"/>
    <cellStyle name="常规 25 2 4 7 2 2" xfId="8485" xr:uid="{00000000-0005-0000-0000-000092180000}"/>
    <cellStyle name="常规 25 2 4 7 3" xfId="8486" xr:uid="{00000000-0005-0000-0000-000093180000}"/>
    <cellStyle name="常规 25 2 4 8" xfId="4224" xr:uid="{00000000-0005-0000-0000-000094180000}"/>
    <cellStyle name="常规 25 2 4 8 2" xfId="4226" xr:uid="{00000000-0005-0000-0000-000095180000}"/>
    <cellStyle name="常规 25 2 4 9" xfId="185" xr:uid="{00000000-0005-0000-0000-000096180000}"/>
    <cellStyle name="常规 25 2 5" xfId="8487" xr:uid="{00000000-0005-0000-0000-000097180000}"/>
    <cellStyle name="常规 25 2 5 2" xfId="8488" xr:uid="{00000000-0005-0000-0000-000098180000}"/>
    <cellStyle name="常规 25 2 5 2 2" xfId="8490" xr:uid="{00000000-0005-0000-0000-000099180000}"/>
    <cellStyle name="常规 25 2 5 2 2 2" xfId="8492" xr:uid="{00000000-0005-0000-0000-00009A180000}"/>
    <cellStyle name="常规 25 2 5 2 2 3" xfId="8493" xr:uid="{00000000-0005-0000-0000-00009B180000}"/>
    <cellStyle name="常规 25 2 5 2 2 3 2" xfId="8494" xr:uid="{00000000-0005-0000-0000-00009C180000}"/>
    <cellStyle name="常规 25 2 5 2 2 3 3" xfId="8495" xr:uid="{00000000-0005-0000-0000-00009D180000}"/>
    <cellStyle name="常规 25 2 5 2 2 3 3 2" xfId="8496" xr:uid="{00000000-0005-0000-0000-00009E180000}"/>
    <cellStyle name="常规 25 2 5 2 2 3 3 2 2" xfId="8497" xr:uid="{00000000-0005-0000-0000-00009F180000}"/>
    <cellStyle name="常规 25 2 5 2 2 3 3 3" xfId="8498" xr:uid="{00000000-0005-0000-0000-0000A0180000}"/>
    <cellStyle name="常规 25 2 5 2 2 3 4" xfId="8499" xr:uid="{00000000-0005-0000-0000-0000A1180000}"/>
    <cellStyle name="常规 25 2 5 2 2 3 4 2" xfId="8500" xr:uid="{00000000-0005-0000-0000-0000A2180000}"/>
    <cellStyle name="常规 25 2 5 2 2 3 5" xfId="8501" xr:uid="{00000000-0005-0000-0000-0000A3180000}"/>
    <cellStyle name="常规 25 2 5 2 2 4" xfId="8502" xr:uid="{00000000-0005-0000-0000-0000A4180000}"/>
    <cellStyle name="常规 25 2 5 2 2 4 2" xfId="8503" xr:uid="{00000000-0005-0000-0000-0000A5180000}"/>
    <cellStyle name="常规 25 2 5 2 2 4 2 2" xfId="8504" xr:uid="{00000000-0005-0000-0000-0000A6180000}"/>
    <cellStyle name="常规 25 2 5 2 2 4 3" xfId="8506" xr:uid="{00000000-0005-0000-0000-0000A7180000}"/>
    <cellStyle name="常规 25 2 5 2 2 5" xfId="8507" xr:uid="{00000000-0005-0000-0000-0000A8180000}"/>
    <cellStyle name="常规 25 2 5 2 2 5 2" xfId="8508" xr:uid="{00000000-0005-0000-0000-0000A9180000}"/>
    <cellStyle name="常规 25 2 5 2 2 6" xfId="8509" xr:uid="{00000000-0005-0000-0000-0000AA180000}"/>
    <cellStyle name="常规 25 2 5 2 3" xfId="8511" xr:uid="{00000000-0005-0000-0000-0000AB180000}"/>
    <cellStyle name="常规 25 2 5 2 4" xfId="8512" xr:uid="{00000000-0005-0000-0000-0000AC180000}"/>
    <cellStyle name="常规 25 2 5 2 4 2" xfId="8513" xr:uid="{00000000-0005-0000-0000-0000AD180000}"/>
    <cellStyle name="常规 25 2 5 2 4 3" xfId="8514" xr:uid="{00000000-0005-0000-0000-0000AE180000}"/>
    <cellStyle name="常规 25 2 5 2 4 3 2" xfId="8515" xr:uid="{00000000-0005-0000-0000-0000AF180000}"/>
    <cellStyle name="常规 25 2 5 2 4 3 2 2" xfId="8516" xr:uid="{00000000-0005-0000-0000-0000B0180000}"/>
    <cellStyle name="常规 25 2 5 2 4 3 3" xfId="8517" xr:uid="{00000000-0005-0000-0000-0000B1180000}"/>
    <cellStyle name="常规 25 2 5 2 4 4" xfId="8519" xr:uid="{00000000-0005-0000-0000-0000B2180000}"/>
    <cellStyle name="常规 25 2 5 2 4 4 2" xfId="8520" xr:uid="{00000000-0005-0000-0000-0000B3180000}"/>
    <cellStyle name="常规 25 2 5 2 4 5" xfId="8521" xr:uid="{00000000-0005-0000-0000-0000B4180000}"/>
    <cellStyle name="常规 25 2 5 2 5" xfId="8522" xr:uid="{00000000-0005-0000-0000-0000B5180000}"/>
    <cellStyle name="常规 25 2 5 2 5 2" xfId="8523" xr:uid="{00000000-0005-0000-0000-0000B6180000}"/>
    <cellStyle name="常规 25 2 5 2 5 2 2" xfId="6284" xr:uid="{00000000-0005-0000-0000-0000B7180000}"/>
    <cellStyle name="常规 25 2 5 2 5 3" xfId="8524" xr:uid="{00000000-0005-0000-0000-0000B8180000}"/>
    <cellStyle name="常规 25 2 5 2 6" xfId="8525" xr:uid="{00000000-0005-0000-0000-0000B9180000}"/>
    <cellStyle name="常规 25 2 5 2 6 2" xfId="8526" xr:uid="{00000000-0005-0000-0000-0000BA180000}"/>
    <cellStyle name="常规 25 2 5 2 7" xfId="8527" xr:uid="{00000000-0005-0000-0000-0000BB180000}"/>
    <cellStyle name="常规 25 2 5 3" xfId="8528" xr:uid="{00000000-0005-0000-0000-0000BC180000}"/>
    <cellStyle name="常规 25 2 5 3 2" xfId="8530" xr:uid="{00000000-0005-0000-0000-0000BD180000}"/>
    <cellStyle name="常规 25 2 5 3 3" xfId="8531" xr:uid="{00000000-0005-0000-0000-0000BE180000}"/>
    <cellStyle name="常规 25 2 5 3 3 2" xfId="8532" xr:uid="{00000000-0005-0000-0000-0000BF180000}"/>
    <cellStyle name="常规 25 2 5 3 3 3" xfId="8533" xr:uid="{00000000-0005-0000-0000-0000C0180000}"/>
    <cellStyle name="常规 25 2 5 3 3 3 2" xfId="8534" xr:uid="{00000000-0005-0000-0000-0000C1180000}"/>
    <cellStyle name="常规 25 2 5 3 3 3 2 2" xfId="8535" xr:uid="{00000000-0005-0000-0000-0000C2180000}"/>
    <cellStyle name="常规 25 2 5 3 3 3 3" xfId="8536" xr:uid="{00000000-0005-0000-0000-0000C3180000}"/>
    <cellStyle name="常规 25 2 5 3 3 4" xfId="8537" xr:uid="{00000000-0005-0000-0000-0000C4180000}"/>
    <cellStyle name="常规 25 2 5 3 3 4 2" xfId="8538" xr:uid="{00000000-0005-0000-0000-0000C5180000}"/>
    <cellStyle name="常规 25 2 5 3 3 5" xfId="8539" xr:uid="{00000000-0005-0000-0000-0000C6180000}"/>
    <cellStyle name="常规 25 2 5 3 4" xfId="8540" xr:uid="{00000000-0005-0000-0000-0000C7180000}"/>
    <cellStyle name="常规 25 2 5 3 4 2" xfId="8541" xr:uid="{00000000-0005-0000-0000-0000C8180000}"/>
    <cellStyle name="常规 25 2 5 3 4 2 2" xfId="8542" xr:uid="{00000000-0005-0000-0000-0000C9180000}"/>
    <cellStyle name="常规 25 2 5 3 4 3" xfId="8543" xr:uid="{00000000-0005-0000-0000-0000CA180000}"/>
    <cellStyle name="常规 25 2 5 3 5" xfId="8544" xr:uid="{00000000-0005-0000-0000-0000CB180000}"/>
    <cellStyle name="常规 25 2 5 3 5 2" xfId="8545" xr:uid="{00000000-0005-0000-0000-0000CC180000}"/>
    <cellStyle name="常规 25 2 5 3 6" xfId="8546" xr:uid="{00000000-0005-0000-0000-0000CD180000}"/>
    <cellStyle name="常规 25 2 5 4" xfId="8547" xr:uid="{00000000-0005-0000-0000-0000CE180000}"/>
    <cellStyle name="常规 25 2 5 5" xfId="8548" xr:uid="{00000000-0005-0000-0000-0000CF180000}"/>
    <cellStyle name="常规 25 2 5 5 2" xfId="8549" xr:uid="{00000000-0005-0000-0000-0000D0180000}"/>
    <cellStyle name="常规 25 2 5 5 3" xfId="8550" xr:uid="{00000000-0005-0000-0000-0000D1180000}"/>
    <cellStyle name="常规 25 2 5 5 3 2" xfId="437" xr:uid="{00000000-0005-0000-0000-0000D2180000}"/>
    <cellStyle name="常规 25 2 5 5 3 2 2" xfId="8551" xr:uid="{00000000-0005-0000-0000-0000D3180000}"/>
    <cellStyle name="常规 25 2 5 5 3 3" xfId="8552" xr:uid="{00000000-0005-0000-0000-0000D4180000}"/>
    <cellStyle name="常规 25 2 5 5 4" xfId="8553" xr:uid="{00000000-0005-0000-0000-0000D5180000}"/>
    <cellStyle name="常规 25 2 5 5 4 2" xfId="8555" xr:uid="{00000000-0005-0000-0000-0000D6180000}"/>
    <cellStyle name="常规 25 2 5 5 5" xfId="8557" xr:uid="{00000000-0005-0000-0000-0000D7180000}"/>
    <cellStyle name="常规 25 2 5 6" xfId="8559" xr:uid="{00000000-0005-0000-0000-0000D8180000}"/>
    <cellStyle name="常规 25 2 5 6 2" xfId="8560" xr:uid="{00000000-0005-0000-0000-0000D9180000}"/>
    <cellStyle name="常规 25 2 5 6 2 2" xfId="8561" xr:uid="{00000000-0005-0000-0000-0000DA180000}"/>
    <cellStyle name="常规 25 2 5 6 3" xfId="8562" xr:uid="{00000000-0005-0000-0000-0000DB180000}"/>
    <cellStyle name="常规 25 2 5 7" xfId="8563" xr:uid="{00000000-0005-0000-0000-0000DC180000}"/>
    <cellStyle name="常规 25 2 5 7 2" xfId="8564" xr:uid="{00000000-0005-0000-0000-0000DD180000}"/>
    <cellStyle name="常规 25 2 5 8" xfId="4233" xr:uid="{00000000-0005-0000-0000-0000DE180000}"/>
    <cellStyle name="常规 25 2 6" xfId="8565" xr:uid="{00000000-0005-0000-0000-0000DF180000}"/>
    <cellStyle name="常规 25 2 6 2" xfId="8566" xr:uid="{00000000-0005-0000-0000-0000E0180000}"/>
    <cellStyle name="常规 25 2 6 2 2" xfId="8567" xr:uid="{00000000-0005-0000-0000-0000E1180000}"/>
    <cellStyle name="常规 25 2 6 2 3" xfId="8568" xr:uid="{00000000-0005-0000-0000-0000E2180000}"/>
    <cellStyle name="常规 25 2 6 2 3 2" xfId="8569" xr:uid="{00000000-0005-0000-0000-0000E3180000}"/>
    <cellStyle name="常规 25 2 6 2 3 3" xfId="8570" xr:uid="{00000000-0005-0000-0000-0000E4180000}"/>
    <cellStyle name="常规 25 2 6 2 3 3 2" xfId="8571" xr:uid="{00000000-0005-0000-0000-0000E5180000}"/>
    <cellStyle name="常规 25 2 6 2 3 3 2 2" xfId="8572" xr:uid="{00000000-0005-0000-0000-0000E6180000}"/>
    <cellStyle name="常规 25 2 6 2 3 3 3" xfId="8573" xr:uid="{00000000-0005-0000-0000-0000E7180000}"/>
    <cellStyle name="常规 25 2 6 2 3 4" xfId="8574" xr:uid="{00000000-0005-0000-0000-0000E8180000}"/>
    <cellStyle name="常规 25 2 6 2 3 4 2" xfId="8575" xr:uid="{00000000-0005-0000-0000-0000E9180000}"/>
    <cellStyle name="常规 25 2 6 2 3 5" xfId="8576" xr:uid="{00000000-0005-0000-0000-0000EA180000}"/>
    <cellStyle name="常规 25 2 6 2 4" xfId="8577" xr:uid="{00000000-0005-0000-0000-0000EB180000}"/>
    <cellStyle name="常规 25 2 6 2 4 2" xfId="8578" xr:uid="{00000000-0005-0000-0000-0000EC180000}"/>
    <cellStyle name="常规 25 2 6 2 4 2 2" xfId="8579" xr:uid="{00000000-0005-0000-0000-0000ED180000}"/>
    <cellStyle name="常规 25 2 6 2 4 3" xfId="8580" xr:uid="{00000000-0005-0000-0000-0000EE180000}"/>
    <cellStyle name="常规 25 2 6 2 5" xfId="8581" xr:uid="{00000000-0005-0000-0000-0000EF180000}"/>
    <cellStyle name="常规 25 2 6 2 5 2" xfId="8582" xr:uid="{00000000-0005-0000-0000-0000F0180000}"/>
    <cellStyle name="常规 25 2 6 2 6" xfId="8583" xr:uid="{00000000-0005-0000-0000-0000F1180000}"/>
    <cellStyle name="常规 25 2 6 3" xfId="8584" xr:uid="{00000000-0005-0000-0000-0000F2180000}"/>
    <cellStyle name="常规 25 2 6 4" xfId="8585" xr:uid="{00000000-0005-0000-0000-0000F3180000}"/>
    <cellStyle name="常规 25 2 6 4 2" xfId="8586" xr:uid="{00000000-0005-0000-0000-0000F4180000}"/>
    <cellStyle name="常规 25 2 6 4 3" xfId="8587" xr:uid="{00000000-0005-0000-0000-0000F5180000}"/>
    <cellStyle name="常规 25 2 6 4 3 2" xfId="8588" xr:uid="{00000000-0005-0000-0000-0000F6180000}"/>
    <cellStyle name="常规 25 2 6 4 3 2 2" xfId="3244" xr:uid="{00000000-0005-0000-0000-0000F7180000}"/>
    <cellStyle name="常规 25 2 6 4 3 3" xfId="8590" xr:uid="{00000000-0005-0000-0000-0000F8180000}"/>
    <cellStyle name="常规 25 2 6 4 4" xfId="8592" xr:uid="{00000000-0005-0000-0000-0000F9180000}"/>
    <cellStyle name="常规 25 2 6 4 4 2" xfId="8593" xr:uid="{00000000-0005-0000-0000-0000FA180000}"/>
    <cellStyle name="常规 25 2 6 4 5" xfId="8595" xr:uid="{00000000-0005-0000-0000-0000FB180000}"/>
    <cellStyle name="常规 25 2 6 5" xfId="8596" xr:uid="{00000000-0005-0000-0000-0000FC180000}"/>
    <cellStyle name="常规 25 2 6 5 2" xfId="8597" xr:uid="{00000000-0005-0000-0000-0000FD180000}"/>
    <cellStyle name="常规 25 2 6 5 2 2" xfId="8598" xr:uid="{00000000-0005-0000-0000-0000FE180000}"/>
    <cellStyle name="常规 25 2 6 5 3" xfId="8599" xr:uid="{00000000-0005-0000-0000-0000FF180000}"/>
    <cellStyle name="常规 25 2 6 6" xfId="8600" xr:uid="{00000000-0005-0000-0000-000000190000}"/>
    <cellStyle name="常规 25 2 6 6 2" xfId="8601" xr:uid="{00000000-0005-0000-0000-000001190000}"/>
    <cellStyle name="常规 25 2 6 7" xfId="137" xr:uid="{00000000-0005-0000-0000-000002190000}"/>
    <cellStyle name="常规 25 2 7" xfId="8602" xr:uid="{00000000-0005-0000-0000-000003190000}"/>
    <cellStyle name="常规 25 2 7 2" xfId="8603" xr:uid="{00000000-0005-0000-0000-000004190000}"/>
    <cellStyle name="常规 25 2 7 3" xfId="8604" xr:uid="{00000000-0005-0000-0000-000005190000}"/>
    <cellStyle name="常规 25 2 7 3 2" xfId="8605" xr:uid="{00000000-0005-0000-0000-000006190000}"/>
    <cellStyle name="常规 25 2 7 3 3" xfId="1047" xr:uid="{00000000-0005-0000-0000-000007190000}"/>
    <cellStyle name="常规 25 2 7 3 3 2" xfId="8607" xr:uid="{00000000-0005-0000-0000-000008190000}"/>
    <cellStyle name="常规 25 2 7 3 3 2 2" xfId="8610" xr:uid="{00000000-0005-0000-0000-000009190000}"/>
    <cellStyle name="常规 25 2 7 3 3 3" xfId="8614" xr:uid="{00000000-0005-0000-0000-00000A190000}"/>
    <cellStyle name="常规 25 2 7 3 4" xfId="3991" xr:uid="{00000000-0005-0000-0000-00000B190000}"/>
    <cellStyle name="常规 25 2 7 3 4 2" xfId="4476" xr:uid="{00000000-0005-0000-0000-00000C190000}"/>
    <cellStyle name="常规 25 2 7 3 5" xfId="4492" xr:uid="{00000000-0005-0000-0000-00000D190000}"/>
    <cellStyle name="常规 25 2 7 4" xfId="8617" xr:uid="{00000000-0005-0000-0000-00000E190000}"/>
    <cellStyle name="常规 25 2 7 4 2" xfId="8618" xr:uid="{00000000-0005-0000-0000-00000F190000}"/>
    <cellStyle name="常规 25 2 7 4 2 2" xfId="8619" xr:uid="{00000000-0005-0000-0000-000010190000}"/>
    <cellStyle name="常规 25 2 7 4 3" xfId="4537" xr:uid="{00000000-0005-0000-0000-000011190000}"/>
    <cellStyle name="常规 25 2 7 5" xfId="8620" xr:uid="{00000000-0005-0000-0000-000012190000}"/>
    <cellStyle name="常规 25 2 7 5 2" xfId="8621" xr:uid="{00000000-0005-0000-0000-000013190000}"/>
    <cellStyle name="常规 25 2 7 6" xfId="8622" xr:uid="{00000000-0005-0000-0000-000014190000}"/>
    <cellStyle name="常规 25 2 8" xfId="8623" xr:uid="{00000000-0005-0000-0000-000015190000}"/>
    <cellStyle name="常规 25 2 9" xfId="8624" xr:uid="{00000000-0005-0000-0000-000016190000}"/>
    <cellStyle name="常规 25 3" xfId="8625" xr:uid="{00000000-0005-0000-0000-000017190000}"/>
    <cellStyle name="常规 25 4" xfId="8627" xr:uid="{00000000-0005-0000-0000-000018190000}"/>
    <cellStyle name="常规 25 5" xfId="8629" xr:uid="{00000000-0005-0000-0000-000019190000}"/>
    <cellStyle name="常规 26" xfId="7858" xr:uid="{00000000-0005-0000-0000-00001A190000}"/>
    <cellStyle name="常规 26 2" xfId="27" xr:uid="{00000000-0005-0000-0000-00001B190000}"/>
    <cellStyle name="常规 26 2 2" xfId="7861" xr:uid="{00000000-0005-0000-0000-00001C190000}"/>
    <cellStyle name="常规 26 2 3" xfId="8630" xr:uid="{00000000-0005-0000-0000-00001D190000}"/>
    <cellStyle name="常规 26 3" xfId="7864" xr:uid="{00000000-0005-0000-0000-00001E190000}"/>
    <cellStyle name="常规 26 3 10" xfId="8633" xr:uid="{00000000-0005-0000-0000-00001F190000}"/>
    <cellStyle name="常规 26 3 10 2" xfId="8634" xr:uid="{00000000-0005-0000-0000-000020190000}"/>
    <cellStyle name="常规 26 3 10 2 2" xfId="1286" xr:uid="{00000000-0005-0000-0000-000021190000}"/>
    <cellStyle name="常规 26 3 10 3" xfId="8635" xr:uid="{00000000-0005-0000-0000-000022190000}"/>
    <cellStyle name="常规 26 3 11" xfId="8637" xr:uid="{00000000-0005-0000-0000-000023190000}"/>
    <cellStyle name="常规 26 3 11 2" xfId="8638" xr:uid="{00000000-0005-0000-0000-000024190000}"/>
    <cellStyle name="常规 26 3 12" xfId="8639" xr:uid="{00000000-0005-0000-0000-000025190000}"/>
    <cellStyle name="常规 26 3 2" xfId="8640" xr:uid="{00000000-0005-0000-0000-000026190000}"/>
    <cellStyle name="常规 26 3 2 10" xfId="8641" xr:uid="{00000000-0005-0000-0000-000027190000}"/>
    <cellStyle name="常规 26 3 2 10 2" xfId="8642" xr:uid="{00000000-0005-0000-0000-000028190000}"/>
    <cellStyle name="常规 26 3 2 11" xfId="8643" xr:uid="{00000000-0005-0000-0000-000029190000}"/>
    <cellStyle name="常规 26 3 2 2" xfId="8107" xr:uid="{00000000-0005-0000-0000-00002A190000}"/>
    <cellStyle name="常规 26 3 2 2 2" xfId="8644" xr:uid="{00000000-0005-0000-0000-00002B190000}"/>
    <cellStyle name="常规 26 3 2 2 2 2" xfId="8646" xr:uid="{00000000-0005-0000-0000-00002C190000}"/>
    <cellStyle name="常规 26 3 2 2 2 2 2" xfId="8648" xr:uid="{00000000-0005-0000-0000-00002D190000}"/>
    <cellStyle name="常规 26 3 2 2 2 2 2 2" xfId="8650" xr:uid="{00000000-0005-0000-0000-00002E190000}"/>
    <cellStyle name="常规 26 3 2 2 2 2 2 3" xfId="8652" xr:uid="{00000000-0005-0000-0000-00002F190000}"/>
    <cellStyle name="常规 26 3 2 2 2 2 2 3 2" xfId="8654" xr:uid="{00000000-0005-0000-0000-000030190000}"/>
    <cellStyle name="常规 26 3 2 2 2 2 2 3 3" xfId="8655" xr:uid="{00000000-0005-0000-0000-000031190000}"/>
    <cellStyle name="常规 26 3 2 2 2 2 2 3 3 2" xfId="8656" xr:uid="{00000000-0005-0000-0000-000032190000}"/>
    <cellStyle name="常规 26 3 2 2 2 2 2 3 3 2 2" xfId="8657" xr:uid="{00000000-0005-0000-0000-000033190000}"/>
    <cellStyle name="常规 26 3 2 2 2 2 2 3 3 3" xfId="8658" xr:uid="{00000000-0005-0000-0000-000034190000}"/>
    <cellStyle name="常规 26 3 2 2 2 2 2 3 4" xfId="8659" xr:uid="{00000000-0005-0000-0000-000035190000}"/>
    <cellStyle name="常规 26 3 2 2 2 2 2 3 4 2" xfId="8660" xr:uid="{00000000-0005-0000-0000-000036190000}"/>
    <cellStyle name="常规 26 3 2 2 2 2 2 3 5" xfId="8661" xr:uid="{00000000-0005-0000-0000-000037190000}"/>
    <cellStyle name="常规 26 3 2 2 2 2 2 4" xfId="8662" xr:uid="{00000000-0005-0000-0000-000038190000}"/>
    <cellStyle name="常规 26 3 2 2 2 2 2 4 2" xfId="8663" xr:uid="{00000000-0005-0000-0000-000039190000}"/>
    <cellStyle name="常规 26 3 2 2 2 2 2 4 2 2" xfId="8664" xr:uid="{00000000-0005-0000-0000-00003A190000}"/>
    <cellStyle name="常规 26 3 2 2 2 2 2 4 3" xfId="8665" xr:uid="{00000000-0005-0000-0000-00003B190000}"/>
    <cellStyle name="常规 26 3 2 2 2 2 2 5" xfId="8666" xr:uid="{00000000-0005-0000-0000-00003C190000}"/>
    <cellStyle name="常规 26 3 2 2 2 2 2 5 2" xfId="8667" xr:uid="{00000000-0005-0000-0000-00003D190000}"/>
    <cellStyle name="常规 26 3 2 2 2 2 2 6" xfId="8668" xr:uid="{00000000-0005-0000-0000-00003E190000}"/>
    <cellStyle name="常规 26 3 2 2 2 2 3" xfId="7958" xr:uid="{00000000-0005-0000-0000-00003F190000}"/>
    <cellStyle name="常规 26 3 2 2 2 2 4" xfId="7960" xr:uid="{00000000-0005-0000-0000-000040190000}"/>
    <cellStyle name="常规 26 3 2 2 2 2 4 2" xfId="7962" xr:uid="{00000000-0005-0000-0000-000041190000}"/>
    <cellStyle name="常规 26 3 2 2 2 2 4 3" xfId="7965" xr:uid="{00000000-0005-0000-0000-000042190000}"/>
    <cellStyle name="常规 26 3 2 2 2 2 4 3 2" xfId="8669" xr:uid="{00000000-0005-0000-0000-000043190000}"/>
    <cellStyle name="常规 26 3 2 2 2 2 4 3 2 2" xfId="8670" xr:uid="{00000000-0005-0000-0000-000044190000}"/>
    <cellStyle name="常规 26 3 2 2 2 2 4 3 3" xfId="8671" xr:uid="{00000000-0005-0000-0000-000045190000}"/>
    <cellStyle name="常规 26 3 2 2 2 2 4 4" xfId="8672" xr:uid="{00000000-0005-0000-0000-000046190000}"/>
    <cellStyle name="常规 26 3 2 2 2 2 4 4 2" xfId="8673" xr:uid="{00000000-0005-0000-0000-000047190000}"/>
    <cellStyle name="常规 26 3 2 2 2 2 4 5" xfId="8674" xr:uid="{00000000-0005-0000-0000-000048190000}"/>
    <cellStyle name="常规 26 3 2 2 2 2 5" xfId="7967" xr:uid="{00000000-0005-0000-0000-000049190000}"/>
    <cellStyle name="常规 26 3 2 2 2 2 5 2" xfId="7969" xr:uid="{00000000-0005-0000-0000-00004A190000}"/>
    <cellStyle name="常规 26 3 2 2 2 2 5 2 2" xfId="8675" xr:uid="{00000000-0005-0000-0000-00004B190000}"/>
    <cellStyle name="常规 26 3 2 2 2 2 5 3" xfId="8676" xr:uid="{00000000-0005-0000-0000-00004C190000}"/>
    <cellStyle name="常规 26 3 2 2 2 2 6" xfId="7971" xr:uid="{00000000-0005-0000-0000-00004D190000}"/>
    <cellStyle name="常规 26 3 2 2 2 2 6 2" xfId="8677" xr:uid="{00000000-0005-0000-0000-00004E190000}"/>
    <cellStyle name="常规 26 3 2 2 2 2 7" xfId="8678" xr:uid="{00000000-0005-0000-0000-00004F190000}"/>
    <cellStyle name="常规 26 3 2 2 2 3" xfId="8679" xr:uid="{00000000-0005-0000-0000-000050190000}"/>
    <cellStyle name="常规 26 3 2 2 2 3 2" xfId="1630" xr:uid="{00000000-0005-0000-0000-000051190000}"/>
    <cellStyle name="常规 26 3 2 2 2 3 3" xfId="7975" xr:uid="{00000000-0005-0000-0000-000052190000}"/>
    <cellStyle name="常规 26 3 2 2 2 3 3 2" xfId="7977" xr:uid="{00000000-0005-0000-0000-000053190000}"/>
    <cellStyle name="常规 26 3 2 2 2 3 3 3" xfId="8681" xr:uid="{00000000-0005-0000-0000-000054190000}"/>
    <cellStyle name="常规 26 3 2 2 2 3 3 3 2" xfId="1390" xr:uid="{00000000-0005-0000-0000-000055190000}"/>
    <cellStyle name="常规 26 3 2 2 2 3 3 3 2 2" xfId="5211" xr:uid="{00000000-0005-0000-0000-000056190000}"/>
    <cellStyle name="常规 26 3 2 2 2 3 3 3 3" xfId="8682" xr:uid="{00000000-0005-0000-0000-000057190000}"/>
    <cellStyle name="常规 26 3 2 2 2 3 3 4" xfId="8683" xr:uid="{00000000-0005-0000-0000-000058190000}"/>
    <cellStyle name="常规 26 3 2 2 2 3 3 4 2" xfId="8684" xr:uid="{00000000-0005-0000-0000-000059190000}"/>
    <cellStyle name="常规 26 3 2 2 2 3 3 5" xfId="8685" xr:uid="{00000000-0005-0000-0000-00005A190000}"/>
    <cellStyle name="常规 26 3 2 2 2 3 4" xfId="7979" xr:uid="{00000000-0005-0000-0000-00005B190000}"/>
    <cellStyle name="常规 26 3 2 2 2 3 4 2" xfId="8686" xr:uid="{00000000-0005-0000-0000-00005C190000}"/>
    <cellStyle name="常规 26 3 2 2 2 3 4 2 2" xfId="8687" xr:uid="{00000000-0005-0000-0000-00005D190000}"/>
    <cellStyle name="常规 26 3 2 2 2 3 4 3" xfId="8688" xr:uid="{00000000-0005-0000-0000-00005E190000}"/>
    <cellStyle name="常规 26 3 2 2 2 3 5" xfId="8689" xr:uid="{00000000-0005-0000-0000-00005F190000}"/>
    <cellStyle name="常规 26 3 2 2 2 3 5 2" xfId="8690" xr:uid="{00000000-0005-0000-0000-000060190000}"/>
    <cellStyle name="常规 26 3 2 2 2 3 6" xfId="8691" xr:uid="{00000000-0005-0000-0000-000061190000}"/>
    <cellStyle name="常规 26 3 2 2 2 4" xfId="8692" xr:uid="{00000000-0005-0000-0000-000062190000}"/>
    <cellStyle name="常规 26 3 2 2 2 5" xfId="8693" xr:uid="{00000000-0005-0000-0000-000063190000}"/>
    <cellStyle name="常规 26 3 2 2 2 5 2" xfId="8694" xr:uid="{00000000-0005-0000-0000-000064190000}"/>
    <cellStyle name="常规 26 3 2 2 2 5 3" xfId="8695" xr:uid="{00000000-0005-0000-0000-000065190000}"/>
    <cellStyle name="常规 26 3 2 2 2 5 3 2" xfId="8696" xr:uid="{00000000-0005-0000-0000-000066190000}"/>
    <cellStyle name="常规 26 3 2 2 2 5 3 2 2" xfId="8697" xr:uid="{00000000-0005-0000-0000-000067190000}"/>
    <cellStyle name="常规 26 3 2 2 2 5 3 3" xfId="8698" xr:uid="{00000000-0005-0000-0000-000068190000}"/>
    <cellStyle name="常规 26 3 2 2 2 5 4" xfId="8699" xr:uid="{00000000-0005-0000-0000-000069190000}"/>
    <cellStyle name="常规 26 3 2 2 2 5 4 2" xfId="8700" xr:uid="{00000000-0005-0000-0000-00006A190000}"/>
    <cellStyle name="常规 26 3 2 2 2 5 5" xfId="8701" xr:uid="{00000000-0005-0000-0000-00006B190000}"/>
    <cellStyle name="常规 26 3 2 2 2 6" xfId="8702" xr:uid="{00000000-0005-0000-0000-00006C190000}"/>
    <cellStyle name="常规 26 3 2 2 2 6 2" xfId="8703" xr:uid="{00000000-0005-0000-0000-00006D190000}"/>
    <cellStyle name="常规 26 3 2 2 2 6 2 2" xfId="8704" xr:uid="{00000000-0005-0000-0000-00006E190000}"/>
    <cellStyle name="常规 26 3 2 2 2 6 3" xfId="8705" xr:uid="{00000000-0005-0000-0000-00006F190000}"/>
    <cellStyle name="常规 26 3 2 2 2 7" xfId="8706" xr:uid="{00000000-0005-0000-0000-000070190000}"/>
    <cellStyle name="常规 26 3 2 2 2 7 2" xfId="8707" xr:uid="{00000000-0005-0000-0000-000071190000}"/>
    <cellStyle name="常规 26 3 2 2 2 8" xfId="8708" xr:uid="{00000000-0005-0000-0000-000072190000}"/>
    <cellStyle name="常规 26 3 2 2 3" xfId="8709" xr:uid="{00000000-0005-0000-0000-000073190000}"/>
    <cellStyle name="常规 26 3 2 2 3 2" xfId="8711" xr:uid="{00000000-0005-0000-0000-000074190000}"/>
    <cellStyle name="常规 26 3 2 2 3 2 2" xfId="8713" xr:uid="{00000000-0005-0000-0000-000075190000}"/>
    <cellStyle name="常规 26 3 2 2 3 2 3" xfId="8064" xr:uid="{00000000-0005-0000-0000-000076190000}"/>
    <cellStyle name="常规 26 3 2 2 3 2 3 2" xfId="8066" xr:uid="{00000000-0005-0000-0000-000077190000}"/>
    <cellStyle name="常规 26 3 2 2 3 2 3 3" xfId="8714" xr:uid="{00000000-0005-0000-0000-000078190000}"/>
    <cellStyle name="常规 26 3 2 2 3 2 3 3 2" xfId="1513" xr:uid="{00000000-0005-0000-0000-000079190000}"/>
    <cellStyle name="常规 26 3 2 2 3 2 3 3 2 2" xfId="8716" xr:uid="{00000000-0005-0000-0000-00007A190000}"/>
    <cellStyle name="常规 26 3 2 2 3 2 3 3 3" xfId="6834" xr:uid="{00000000-0005-0000-0000-00007B190000}"/>
    <cellStyle name="常规 26 3 2 2 3 2 3 4" xfId="8717" xr:uid="{00000000-0005-0000-0000-00007C190000}"/>
    <cellStyle name="常规 26 3 2 2 3 2 3 4 2" xfId="8718" xr:uid="{00000000-0005-0000-0000-00007D190000}"/>
    <cellStyle name="常规 26 3 2 2 3 2 3 5" xfId="8719" xr:uid="{00000000-0005-0000-0000-00007E190000}"/>
    <cellStyle name="常规 26 3 2 2 3 2 4" xfId="8068" xr:uid="{00000000-0005-0000-0000-00007F190000}"/>
    <cellStyle name="常规 26 3 2 2 3 2 4 2" xfId="8720" xr:uid="{00000000-0005-0000-0000-000080190000}"/>
    <cellStyle name="常规 26 3 2 2 3 2 4 2 2" xfId="8721" xr:uid="{00000000-0005-0000-0000-000081190000}"/>
    <cellStyle name="常规 26 3 2 2 3 2 4 3" xfId="8722" xr:uid="{00000000-0005-0000-0000-000082190000}"/>
    <cellStyle name="常规 26 3 2 2 3 2 5" xfId="8723" xr:uid="{00000000-0005-0000-0000-000083190000}"/>
    <cellStyle name="常规 26 3 2 2 3 2 5 2" xfId="8725" xr:uid="{00000000-0005-0000-0000-000084190000}"/>
    <cellStyle name="常规 26 3 2 2 3 2 6" xfId="8726" xr:uid="{00000000-0005-0000-0000-000085190000}"/>
    <cellStyle name="常规 26 3 2 2 3 3" xfId="8727" xr:uid="{00000000-0005-0000-0000-000086190000}"/>
    <cellStyle name="常规 26 3 2 2 3 4" xfId="8728" xr:uid="{00000000-0005-0000-0000-000087190000}"/>
    <cellStyle name="常规 26 3 2 2 3 4 2" xfId="2180" xr:uid="{00000000-0005-0000-0000-000088190000}"/>
    <cellStyle name="常规 26 3 2 2 3 4 3" xfId="2202" xr:uid="{00000000-0005-0000-0000-000089190000}"/>
    <cellStyle name="常规 26 3 2 2 3 4 3 2" xfId="2207" xr:uid="{00000000-0005-0000-0000-00008A190000}"/>
    <cellStyle name="常规 26 3 2 2 3 4 3 2 2" xfId="2211" xr:uid="{00000000-0005-0000-0000-00008B190000}"/>
    <cellStyle name="常规 26 3 2 2 3 4 3 3" xfId="2218" xr:uid="{00000000-0005-0000-0000-00008C190000}"/>
    <cellStyle name="常规 26 3 2 2 3 4 4" xfId="2223" xr:uid="{00000000-0005-0000-0000-00008D190000}"/>
    <cellStyle name="常规 26 3 2 2 3 4 4 2" xfId="2229" xr:uid="{00000000-0005-0000-0000-00008E190000}"/>
    <cellStyle name="常规 26 3 2 2 3 4 5" xfId="2235" xr:uid="{00000000-0005-0000-0000-00008F190000}"/>
    <cellStyle name="常规 26 3 2 2 3 5" xfId="4765" xr:uid="{00000000-0005-0000-0000-000090190000}"/>
    <cellStyle name="常规 26 3 2 2 3 5 2" xfId="521" xr:uid="{00000000-0005-0000-0000-000091190000}"/>
    <cellStyle name="常规 26 3 2 2 3 5 2 2" xfId="2319" xr:uid="{00000000-0005-0000-0000-000092190000}"/>
    <cellStyle name="常规 26 3 2 2 3 5 3" xfId="2334" xr:uid="{00000000-0005-0000-0000-000093190000}"/>
    <cellStyle name="常规 26 3 2 2 3 6" xfId="8729" xr:uid="{00000000-0005-0000-0000-000094190000}"/>
    <cellStyle name="常规 26 3 2 2 3 6 2" xfId="2426" xr:uid="{00000000-0005-0000-0000-000095190000}"/>
    <cellStyle name="常规 26 3 2 2 3 7" xfId="8730" xr:uid="{00000000-0005-0000-0000-000096190000}"/>
    <cellStyle name="常规 26 3 2 2 4" xfId="8731" xr:uid="{00000000-0005-0000-0000-000097190000}"/>
    <cellStyle name="常规 26 3 2 2 4 2" xfId="8733" xr:uid="{00000000-0005-0000-0000-000098190000}"/>
    <cellStyle name="常规 26 3 2 2 4 3" xfId="8734" xr:uid="{00000000-0005-0000-0000-000099190000}"/>
    <cellStyle name="常规 26 3 2 2 4 3 2" xfId="8735" xr:uid="{00000000-0005-0000-0000-00009A190000}"/>
    <cellStyle name="常规 26 3 2 2 4 3 3" xfId="8645" xr:uid="{00000000-0005-0000-0000-00009B190000}"/>
    <cellStyle name="常规 26 3 2 2 4 3 3 2" xfId="8647" xr:uid="{00000000-0005-0000-0000-00009C190000}"/>
    <cellStyle name="常规 26 3 2 2 4 3 3 2 2" xfId="8649" xr:uid="{00000000-0005-0000-0000-00009D190000}"/>
    <cellStyle name="常规 26 3 2 2 4 3 3 3" xfId="8680" xr:uid="{00000000-0005-0000-0000-00009E190000}"/>
    <cellStyle name="常规 26 3 2 2 4 3 4" xfId="8710" xr:uid="{00000000-0005-0000-0000-00009F190000}"/>
    <cellStyle name="常规 26 3 2 2 4 3 4 2" xfId="8712" xr:uid="{00000000-0005-0000-0000-0000A0190000}"/>
    <cellStyle name="常规 26 3 2 2 4 3 5" xfId="8732" xr:uid="{00000000-0005-0000-0000-0000A1190000}"/>
    <cellStyle name="常规 26 3 2 2 4 4" xfId="8736" xr:uid="{00000000-0005-0000-0000-0000A2190000}"/>
    <cellStyle name="常规 26 3 2 2 4 4 2" xfId="8737" xr:uid="{00000000-0005-0000-0000-0000A3190000}"/>
    <cellStyle name="常规 26 3 2 2 4 4 2 2" xfId="8738" xr:uid="{00000000-0005-0000-0000-0000A4190000}"/>
    <cellStyle name="常规 26 3 2 2 4 4 3" xfId="8739" xr:uid="{00000000-0005-0000-0000-0000A5190000}"/>
    <cellStyle name="常规 26 3 2 2 4 5" xfId="5912" xr:uid="{00000000-0005-0000-0000-0000A6190000}"/>
    <cellStyle name="常规 26 3 2 2 4 5 2" xfId="5914" xr:uid="{00000000-0005-0000-0000-0000A7190000}"/>
    <cellStyle name="常规 26 3 2 2 4 6" xfId="3580" xr:uid="{00000000-0005-0000-0000-0000A8190000}"/>
    <cellStyle name="常规 26 3 2 2 5" xfId="8743" xr:uid="{00000000-0005-0000-0000-0000A9190000}"/>
    <cellStyle name="常规 26 3 2 2 6" xfId="8744" xr:uid="{00000000-0005-0000-0000-0000AA190000}"/>
    <cellStyle name="常规 26 3 2 2 6 2" xfId="8745" xr:uid="{00000000-0005-0000-0000-0000AB190000}"/>
    <cellStyle name="常规 26 3 2 2 6 3" xfId="2692" xr:uid="{00000000-0005-0000-0000-0000AC190000}"/>
    <cellStyle name="常规 26 3 2 2 6 3 2" xfId="7258" xr:uid="{00000000-0005-0000-0000-0000AD190000}"/>
    <cellStyle name="常规 26 3 2 2 6 3 2 2" xfId="7260" xr:uid="{00000000-0005-0000-0000-0000AE190000}"/>
    <cellStyle name="常规 26 3 2 2 6 3 3" xfId="7263" xr:uid="{00000000-0005-0000-0000-0000AF190000}"/>
    <cellStyle name="常规 26 3 2 2 6 4" xfId="8746" xr:uid="{00000000-0005-0000-0000-0000B0190000}"/>
    <cellStyle name="常规 26 3 2 2 6 4 2" xfId="7292" xr:uid="{00000000-0005-0000-0000-0000B1190000}"/>
    <cellStyle name="常规 26 3 2 2 6 5" xfId="251" xr:uid="{00000000-0005-0000-0000-0000B2190000}"/>
    <cellStyle name="常规 26 3 2 2 7" xfId="8748" xr:uid="{00000000-0005-0000-0000-0000B3190000}"/>
    <cellStyle name="常规 26 3 2 2 7 2" xfId="8749" xr:uid="{00000000-0005-0000-0000-0000B4190000}"/>
    <cellStyle name="常规 26 3 2 2 7 2 2" xfId="8750" xr:uid="{00000000-0005-0000-0000-0000B5190000}"/>
    <cellStyle name="常规 26 3 2 2 7 3" xfId="8751" xr:uid="{00000000-0005-0000-0000-0000B6190000}"/>
    <cellStyle name="常规 26 3 2 2 8" xfId="8752" xr:uid="{00000000-0005-0000-0000-0000B7190000}"/>
    <cellStyle name="常规 26 3 2 2 8 2" xfId="8753" xr:uid="{00000000-0005-0000-0000-0000B8190000}"/>
    <cellStyle name="常规 26 3 2 2 9" xfId="8754" xr:uid="{00000000-0005-0000-0000-0000B9190000}"/>
    <cellStyle name="常规 26 3 2 3" xfId="8755" xr:uid="{00000000-0005-0000-0000-0000BA190000}"/>
    <cellStyle name="常规 26 3 2 3 2" xfId="8740" xr:uid="{00000000-0005-0000-0000-0000BB190000}"/>
    <cellStyle name="常规 26 3 2 3 2 2" xfId="8757" xr:uid="{00000000-0005-0000-0000-0000BC190000}"/>
    <cellStyle name="常规 26 3 2 3 2 2 2" xfId="8761" xr:uid="{00000000-0005-0000-0000-0000BD190000}"/>
    <cellStyle name="常规 26 3 2 3 2 2 2 2" xfId="8766" xr:uid="{00000000-0005-0000-0000-0000BE190000}"/>
    <cellStyle name="常规 26 3 2 3 2 2 2 3" xfId="8767" xr:uid="{00000000-0005-0000-0000-0000BF190000}"/>
    <cellStyle name="常规 26 3 2 3 2 2 2 3 2" xfId="8768" xr:uid="{00000000-0005-0000-0000-0000C0190000}"/>
    <cellStyle name="常规 26 3 2 3 2 2 2 3 3" xfId="8769" xr:uid="{00000000-0005-0000-0000-0000C1190000}"/>
    <cellStyle name="常规 26 3 2 3 2 2 2 3 3 2" xfId="8770" xr:uid="{00000000-0005-0000-0000-0000C2190000}"/>
    <cellStyle name="常规 26 3 2 3 2 2 2 3 3 2 2" xfId="8771" xr:uid="{00000000-0005-0000-0000-0000C3190000}"/>
    <cellStyle name="常规 26 3 2 3 2 2 2 3 3 3" xfId="8772" xr:uid="{00000000-0005-0000-0000-0000C4190000}"/>
    <cellStyle name="常规 26 3 2 3 2 2 2 3 4" xfId="8773" xr:uid="{00000000-0005-0000-0000-0000C5190000}"/>
    <cellStyle name="常规 26 3 2 3 2 2 2 3 4 2" xfId="8774" xr:uid="{00000000-0005-0000-0000-0000C6190000}"/>
    <cellStyle name="常规 26 3 2 3 2 2 2 3 5" xfId="380" xr:uid="{00000000-0005-0000-0000-0000C7190000}"/>
    <cellStyle name="常规 26 3 2 3 2 2 2 4" xfId="8776" xr:uid="{00000000-0005-0000-0000-0000C8190000}"/>
    <cellStyle name="常规 26 3 2 3 2 2 2 4 2" xfId="8777" xr:uid="{00000000-0005-0000-0000-0000C9190000}"/>
    <cellStyle name="常规 26 3 2 3 2 2 2 4 2 2" xfId="8778" xr:uid="{00000000-0005-0000-0000-0000CA190000}"/>
    <cellStyle name="常规 26 3 2 3 2 2 2 4 3" xfId="8779" xr:uid="{00000000-0005-0000-0000-0000CB190000}"/>
    <cellStyle name="常规 26 3 2 3 2 2 2 5" xfId="8781" xr:uid="{00000000-0005-0000-0000-0000CC190000}"/>
    <cellStyle name="常规 26 3 2 3 2 2 2 5 2" xfId="8782" xr:uid="{00000000-0005-0000-0000-0000CD190000}"/>
    <cellStyle name="常规 26 3 2 3 2 2 2 6" xfId="8783" xr:uid="{00000000-0005-0000-0000-0000CE190000}"/>
    <cellStyle name="常规 26 3 2 3 2 2 3" xfId="8299" xr:uid="{00000000-0005-0000-0000-0000CF190000}"/>
    <cellStyle name="常规 26 3 2 3 2 2 4" xfId="8784" xr:uid="{00000000-0005-0000-0000-0000D0190000}"/>
    <cellStyle name="常规 26 3 2 3 2 2 4 2" xfId="8787" xr:uid="{00000000-0005-0000-0000-0000D1190000}"/>
    <cellStyle name="常规 26 3 2 3 2 2 4 3" xfId="8790" xr:uid="{00000000-0005-0000-0000-0000D2190000}"/>
    <cellStyle name="常规 26 3 2 3 2 2 4 3 2" xfId="1059" xr:uid="{00000000-0005-0000-0000-0000D3190000}"/>
    <cellStyle name="常规 26 3 2 3 2 2 4 3 2 2" xfId="1062" xr:uid="{00000000-0005-0000-0000-0000D4190000}"/>
    <cellStyle name="常规 26 3 2 3 2 2 4 3 3" xfId="1074" xr:uid="{00000000-0005-0000-0000-0000D5190000}"/>
    <cellStyle name="常规 26 3 2 3 2 2 4 4" xfId="8793" xr:uid="{00000000-0005-0000-0000-0000D6190000}"/>
    <cellStyle name="常规 26 3 2 3 2 2 4 4 2" xfId="1136" xr:uid="{00000000-0005-0000-0000-0000D7190000}"/>
    <cellStyle name="常规 26 3 2 3 2 2 4 5" xfId="8794" xr:uid="{00000000-0005-0000-0000-0000D8190000}"/>
    <cellStyle name="常规 26 3 2 3 2 2 5" xfId="8795" xr:uid="{00000000-0005-0000-0000-0000D9190000}"/>
    <cellStyle name="常规 26 3 2 3 2 2 5 2" xfId="8797" xr:uid="{00000000-0005-0000-0000-0000DA190000}"/>
    <cellStyle name="常规 26 3 2 3 2 2 5 2 2" xfId="8799" xr:uid="{00000000-0005-0000-0000-0000DB190000}"/>
    <cellStyle name="常规 26 3 2 3 2 2 5 3" xfId="8800" xr:uid="{00000000-0005-0000-0000-0000DC190000}"/>
    <cellStyle name="常规 26 3 2 3 2 2 6" xfId="8801" xr:uid="{00000000-0005-0000-0000-0000DD190000}"/>
    <cellStyle name="常规 26 3 2 3 2 2 6 2" xfId="8803" xr:uid="{00000000-0005-0000-0000-0000DE190000}"/>
    <cellStyle name="常规 26 3 2 3 2 2 7" xfId="8804" xr:uid="{00000000-0005-0000-0000-0000DF190000}"/>
    <cellStyle name="常规 26 3 2 3 2 3" xfId="5349" xr:uid="{00000000-0005-0000-0000-0000E0190000}"/>
    <cellStyle name="常规 26 3 2 3 2 3 2" xfId="1648" xr:uid="{00000000-0005-0000-0000-0000E1190000}"/>
    <cellStyle name="常规 26 3 2 3 2 3 3" xfId="8805" xr:uid="{00000000-0005-0000-0000-0000E2190000}"/>
    <cellStyle name="常规 26 3 2 3 2 3 3 2" xfId="8806" xr:uid="{00000000-0005-0000-0000-0000E3190000}"/>
    <cellStyle name="常规 26 3 2 3 2 3 3 3" xfId="8807" xr:uid="{00000000-0005-0000-0000-0000E4190000}"/>
    <cellStyle name="常规 26 3 2 3 2 3 3 3 2" xfId="6948" xr:uid="{00000000-0005-0000-0000-0000E5190000}"/>
    <cellStyle name="常规 26 3 2 3 2 3 3 3 2 2" xfId="6927" xr:uid="{00000000-0005-0000-0000-0000E6190000}"/>
    <cellStyle name="常规 26 3 2 3 2 3 3 3 3" xfId="8808" xr:uid="{00000000-0005-0000-0000-0000E7190000}"/>
    <cellStyle name="常规 26 3 2 3 2 3 3 4" xfId="8809" xr:uid="{00000000-0005-0000-0000-0000E8190000}"/>
    <cellStyle name="常规 26 3 2 3 2 3 3 4 2" xfId="8810" xr:uid="{00000000-0005-0000-0000-0000E9190000}"/>
    <cellStyle name="常规 26 3 2 3 2 3 3 5" xfId="8811" xr:uid="{00000000-0005-0000-0000-0000EA190000}"/>
    <cellStyle name="常规 26 3 2 3 2 3 4" xfId="8812" xr:uid="{00000000-0005-0000-0000-0000EB190000}"/>
    <cellStyle name="常规 26 3 2 3 2 3 4 2" xfId="8814" xr:uid="{00000000-0005-0000-0000-0000EC190000}"/>
    <cellStyle name="常规 26 3 2 3 2 3 4 2 2" xfId="6967" xr:uid="{00000000-0005-0000-0000-0000ED190000}"/>
    <cellStyle name="常规 26 3 2 3 2 3 4 3" xfId="8816" xr:uid="{00000000-0005-0000-0000-0000EE190000}"/>
    <cellStyle name="常规 26 3 2 3 2 3 5" xfId="8818" xr:uid="{00000000-0005-0000-0000-0000EF190000}"/>
    <cellStyle name="常规 26 3 2 3 2 3 5 2" xfId="8820" xr:uid="{00000000-0005-0000-0000-0000F0190000}"/>
    <cellStyle name="常规 26 3 2 3 2 3 6" xfId="8822" xr:uid="{00000000-0005-0000-0000-0000F1190000}"/>
    <cellStyle name="常规 26 3 2 3 2 4" xfId="5353" xr:uid="{00000000-0005-0000-0000-0000F2190000}"/>
    <cellStyle name="常规 26 3 2 3 2 5" xfId="8824" xr:uid="{00000000-0005-0000-0000-0000F3190000}"/>
    <cellStyle name="常规 26 3 2 3 2 5 2" xfId="8827" xr:uid="{00000000-0005-0000-0000-0000F4190000}"/>
    <cellStyle name="常规 26 3 2 3 2 5 3" xfId="8831" xr:uid="{00000000-0005-0000-0000-0000F5190000}"/>
    <cellStyle name="常规 26 3 2 3 2 5 3 2" xfId="8835" xr:uid="{00000000-0005-0000-0000-0000F6190000}"/>
    <cellStyle name="常规 26 3 2 3 2 5 3 2 2" xfId="8837" xr:uid="{00000000-0005-0000-0000-0000F7190000}"/>
    <cellStyle name="常规 26 3 2 3 2 5 3 3" xfId="8839" xr:uid="{00000000-0005-0000-0000-0000F8190000}"/>
    <cellStyle name="常规 26 3 2 3 2 5 4" xfId="8841" xr:uid="{00000000-0005-0000-0000-0000F9190000}"/>
    <cellStyle name="常规 26 3 2 3 2 5 4 2" xfId="8844" xr:uid="{00000000-0005-0000-0000-0000FA190000}"/>
    <cellStyle name="常规 26 3 2 3 2 5 5" xfId="8847" xr:uid="{00000000-0005-0000-0000-0000FB190000}"/>
    <cellStyle name="常规 26 3 2 3 2 6" xfId="8849" xr:uid="{00000000-0005-0000-0000-0000FC190000}"/>
    <cellStyle name="常规 26 3 2 3 2 6 2" xfId="8853" xr:uid="{00000000-0005-0000-0000-0000FD190000}"/>
    <cellStyle name="常规 26 3 2 3 2 6 2 2" xfId="8856" xr:uid="{00000000-0005-0000-0000-0000FE190000}"/>
    <cellStyle name="常规 26 3 2 3 2 6 3" xfId="8858" xr:uid="{00000000-0005-0000-0000-0000FF190000}"/>
    <cellStyle name="常规 26 3 2 3 2 7" xfId="8859" xr:uid="{00000000-0005-0000-0000-0000001A0000}"/>
    <cellStyle name="常规 26 3 2 3 2 7 2" xfId="8862" xr:uid="{00000000-0005-0000-0000-0000011A0000}"/>
    <cellStyle name="常规 26 3 2 3 2 8" xfId="8863" xr:uid="{00000000-0005-0000-0000-0000021A0000}"/>
    <cellStyle name="常规 26 3 2 3 3" xfId="8864" xr:uid="{00000000-0005-0000-0000-0000031A0000}"/>
    <cellStyle name="常规 26 3 2 3 3 2" xfId="8866" xr:uid="{00000000-0005-0000-0000-0000041A0000}"/>
    <cellStyle name="常规 26 3 2 3 3 2 2" xfId="8868" xr:uid="{00000000-0005-0000-0000-0000051A0000}"/>
    <cellStyle name="常规 26 3 2 3 3 2 3" xfId="8870" xr:uid="{00000000-0005-0000-0000-0000061A0000}"/>
    <cellStyle name="常规 26 3 2 3 3 2 3 2" xfId="8871" xr:uid="{00000000-0005-0000-0000-0000071A0000}"/>
    <cellStyle name="常规 26 3 2 3 3 2 3 3" xfId="8872" xr:uid="{00000000-0005-0000-0000-0000081A0000}"/>
    <cellStyle name="常规 26 3 2 3 3 2 3 3 2" xfId="8873" xr:uid="{00000000-0005-0000-0000-0000091A0000}"/>
    <cellStyle name="常规 26 3 2 3 3 2 3 3 2 2" xfId="8874" xr:uid="{00000000-0005-0000-0000-00000A1A0000}"/>
    <cellStyle name="常规 26 3 2 3 3 2 3 3 3" xfId="8875" xr:uid="{00000000-0005-0000-0000-00000B1A0000}"/>
    <cellStyle name="常规 26 3 2 3 3 2 3 4" xfId="8876" xr:uid="{00000000-0005-0000-0000-00000C1A0000}"/>
    <cellStyle name="常规 26 3 2 3 3 2 3 4 2" xfId="8877" xr:uid="{00000000-0005-0000-0000-00000D1A0000}"/>
    <cellStyle name="常规 26 3 2 3 3 2 3 5" xfId="8878" xr:uid="{00000000-0005-0000-0000-00000E1A0000}"/>
    <cellStyle name="常规 26 3 2 3 3 2 4" xfId="8880" xr:uid="{00000000-0005-0000-0000-00000F1A0000}"/>
    <cellStyle name="常规 26 3 2 3 3 2 4 2" xfId="8881" xr:uid="{00000000-0005-0000-0000-0000101A0000}"/>
    <cellStyle name="常规 26 3 2 3 3 2 4 2 2" xfId="8882" xr:uid="{00000000-0005-0000-0000-0000111A0000}"/>
    <cellStyle name="常规 26 3 2 3 3 2 4 3" xfId="8885" xr:uid="{00000000-0005-0000-0000-0000121A0000}"/>
    <cellStyle name="常规 26 3 2 3 3 2 5" xfId="8886" xr:uid="{00000000-0005-0000-0000-0000131A0000}"/>
    <cellStyle name="常规 26 3 2 3 3 2 5 2" xfId="8887" xr:uid="{00000000-0005-0000-0000-0000141A0000}"/>
    <cellStyle name="常规 26 3 2 3 3 2 6" xfId="8888" xr:uid="{00000000-0005-0000-0000-0000151A0000}"/>
    <cellStyle name="常规 26 3 2 3 3 3" xfId="5358" xr:uid="{00000000-0005-0000-0000-0000161A0000}"/>
    <cellStyle name="常规 26 3 2 3 3 4" xfId="2134" xr:uid="{00000000-0005-0000-0000-0000171A0000}"/>
    <cellStyle name="常规 26 3 2 3 3 4 2" xfId="8890" xr:uid="{00000000-0005-0000-0000-0000181A0000}"/>
    <cellStyle name="常规 26 3 2 3 3 4 3" xfId="8893" xr:uid="{00000000-0005-0000-0000-0000191A0000}"/>
    <cellStyle name="常规 26 3 2 3 3 4 3 2" xfId="8896" xr:uid="{00000000-0005-0000-0000-00001A1A0000}"/>
    <cellStyle name="常规 26 3 2 3 3 4 3 2 2" xfId="8898" xr:uid="{00000000-0005-0000-0000-00001B1A0000}"/>
    <cellStyle name="常规 26 3 2 3 3 4 3 3" xfId="8899" xr:uid="{00000000-0005-0000-0000-00001C1A0000}"/>
    <cellStyle name="常规 26 3 2 3 3 4 4" xfId="8901" xr:uid="{00000000-0005-0000-0000-00001D1A0000}"/>
    <cellStyle name="常规 26 3 2 3 3 4 4 2" xfId="8905" xr:uid="{00000000-0005-0000-0000-00001E1A0000}"/>
    <cellStyle name="常规 26 3 2 3 3 4 5" xfId="8908" xr:uid="{00000000-0005-0000-0000-00001F1A0000}"/>
    <cellStyle name="常规 26 3 2 3 3 5" xfId="5921" xr:uid="{00000000-0005-0000-0000-0000201A0000}"/>
    <cellStyle name="常规 26 3 2 3 3 5 2" xfId="8911" xr:uid="{00000000-0005-0000-0000-0000211A0000}"/>
    <cellStyle name="常规 26 3 2 3 3 5 2 2" xfId="8914" xr:uid="{00000000-0005-0000-0000-0000221A0000}"/>
    <cellStyle name="常规 26 3 2 3 3 5 3" xfId="8915" xr:uid="{00000000-0005-0000-0000-0000231A0000}"/>
    <cellStyle name="常规 26 3 2 3 3 6" xfId="3599" xr:uid="{00000000-0005-0000-0000-0000241A0000}"/>
    <cellStyle name="常规 26 3 2 3 3 6 2" xfId="8918" xr:uid="{00000000-0005-0000-0000-0000251A0000}"/>
    <cellStyle name="常规 26 3 2 3 3 7" xfId="8920" xr:uid="{00000000-0005-0000-0000-0000261A0000}"/>
    <cellStyle name="常规 26 3 2 3 4" xfId="8921" xr:uid="{00000000-0005-0000-0000-0000271A0000}"/>
    <cellStyle name="常规 26 3 2 3 4 2" xfId="8923" xr:uid="{00000000-0005-0000-0000-0000281A0000}"/>
    <cellStyle name="常规 26 3 2 3 4 3" xfId="3819" xr:uid="{00000000-0005-0000-0000-0000291A0000}"/>
    <cellStyle name="常规 26 3 2 3 4 3 2" xfId="8924" xr:uid="{00000000-0005-0000-0000-00002A1A0000}"/>
    <cellStyle name="常规 26 3 2 3 4 3 3" xfId="8925" xr:uid="{00000000-0005-0000-0000-00002B1A0000}"/>
    <cellStyle name="常规 26 3 2 3 4 3 3 2" xfId="8926" xr:uid="{00000000-0005-0000-0000-00002C1A0000}"/>
    <cellStyle name="常规 26 3 2 3 4 3 3 2 2" xfId="8927" xr:uid="{00000000-0005-0000-0000-00002D1A0000}"/>
    <cellStyle name="常规 26 3 2 3 4 3 3 3" xfId="1698" xr:uid="{00000000-0005-0000-0000-00002E1A0000}"/>
    <cellStyle name="常规 26 3 2 3 4 3 4" xfId="1706" xr:uid="{00000000-0005-0000-0000-00002F1A0000}"/>
    <cellStyle name="常规 26 3 2 3 4 3 4 2" xfId="8928" xr:uid="{00000000-0005-0000-0000-0000301A0000}"/>
    <cellStyle name="常规 26 3 2 3 4 3 5" xfId="8930" xr:uid="{00000000-0005-0000-0000-0000311A0000}"/>
    <cellStyle name="常规 26 3 2 3 4 4" xfId="8932" xr:uid="{00000000-0005-0000-0000-0000321A0000}"/>
    <cellStyle name="常规 26 3 2 3 4 4 2" xfId="8934" xr:uid="{00000000-0005-0000-0000-0000331A0000}"/>
    <cellStyle name="常规 26 3 2 3 4 4 2 2" xfId="7626" xr:uid="{00000000-0005-0000-0000-0000341A0000}"/>
    <cellStyle name="常规 26 3 2 3 4 4 3" xfId="8935" xr:uid="{00000000-0005-0000-0000-0000351A0000}"/>
    <cellStyle name="常规 26 3 2 3 4 5" xfId="8937" xr:uid="{00000000-0005-0000-0000-0000361A0000}"/>
    <cellStyle name="常规 26 3 2 3 4 5 2" xfId="8938" xr:uid="{00000000-0005-0000-0000-0000371A0000}"/>
    <cellStyle name="常规 26 3 2 3 4 6" xfId="8940" xr:uid="{00000000-0005-0000-0000-0000381A0000}"/>
    <cellStyle name="常规 26 3 2 3 5" xfId="8941" xr:uid="{00000000-0005-0000-0000-0000391A0000}"/>
    <cellStyle name="常规 26 3 2 3 6" xfId="8943" xr:uid="{00000000-0005-0000-0000-00003A1A0000}"/>
    <cellStyle name="常规 26 3 2 3 6 2" xfId="8946" xr:uid="{00000000-0005-0000-0000-00003B1A0000}"/>
    <cellStyle name="常规 26 3 2 3 6 3" xfId="8948" xr:uid="{00000000-0005-0000-0000-00003C1A0000}"/>
    <cellStyle name="常规 26 3 2 3 6 3 2" xfId="7438" xr:uid="{00000000-0005-0000-0000-00003D1A0000}"/>
    <cellStyle name="常规 26 3 2 3 6 3 2 2" xfId="7441" xr:uid="{00000000-0005-0000-0000-00003E1A0000}"/>
    <cellStyle name="常规 26 3 2 3 6 3 3" xfId="7444" xr:uid="{00000000-0005-0000-0000-00003F1A0000}"/>
    <cellStyle name="常规 26 3 2 3 6 4" xfId="8950" xr:uid="{00000000-0005-0000-0000-0000401A0000}"/>
    <cellStyle name="常规 26 3 2 3 6 4 2" xfId="8951" xr:uid="{00000000-0005-0000-0000-0000411A0000}"/>
    <cellStyle name="常规 26 3 2 3 6 5" xfId="8953" xr:uid="{00000000-0005-0000-0000-0000421A0000}"/>
    <cellStyle name="常规 26 3 2 3 7" xfId="8954" xr:uid="{00000000-0005-0000-0000-0000431A0000}"/>
    <cellStyle name="常规 26 3 2 3 7 2" xfId="8956" xr:uid="{00000000-0005-0000-0000-0000441A0000}"/>
    <cellStyle name="常规 26 3 2 3 7 2 2" xfId="8958" xr:uid="{00000000-0005-0000-0000-0000451A0000}"/>
    <cellStyle name="常规 26 3 2 3 7 3" xfId="8959" xr:uid="{00000000-0005-0000-0000-0000461A0000}"/>
    <cellStyle name="常规 26 3 2 3 8" xfId="8960" xr:uid="{00000000-0005-0000-0000-0000471A0000}"/>
    <cellStyle name="常规 26 3 2 3 8 2" xfId="8962" xr:uid="{00000000-0005-0000-0000-0000481A0000}"/>
    <cellStyle name="常规 26 3 2 3 9" xfId="8963" xr:uid="{00000000-0005-0000-0000-0000491A0000}"/>
    <cellStyle name="常规 26 3 2 4" xfId="8964" xr:uid="{00000000-0005-0000-0000-00004A1A0000}"/>
    <cellStyle name="常规 26 3 2 4 2" xfId="8966" xr:uid="{00000000-0005-0000-0000-00004B1A0000}"/>
    <cellStyle name="常规 26 3 2 4 2 2" xfId="8969" xr:uid="{00000000-0005-0000-0000-00004C1A0000}"/>
    <cellStyle name="常规 26 3 2 4 2 2 2" xfId="8971" xr:uid="{00000000-0005-0000-0000-00004D1A0000}"/>
    <cellStyle name="常规 26 3 2 4 2 2 3" xfId="8454" xr:uid="{00000000-0005-0000-0000-00004E1A0000}"/>
    <cellStyle name="常规 26 3 2 4 2 2 3 2" xfId="6703" xr:uid="{00000000-0005-0000-0000-00004F1A0000}"/>
    <cellStyle name="常规 26 3 2 4 2 2 3 3" xfId="6842" xr:uid="{00000000-0005-0000-0000-0000501A0000}"/>
    <cellStyle name="常规 26 3 2 4 2 2 3 3 2" xfId="6844" xr:uid="{00000000-0005-0000-0000-0000511A0000}"/>
    <cellStyle name="常规 26 3 2 4 2 2 3 3 2 2" xfId="6846" xr:uid="{00000000-0005-0000-0000-0000521A0000}"/>
    <cellStyle name="常规 26 3 2 4 2 2 3 3 3" xfId="6886" xr:uid="{00000000-0005-0000-0000-0000531A0000}"/>
    <cellStyle name="常规 26 3 2 4 2 2 3 4" xfId="6918" xr:uid="{00000000-0005-0000-0000-0000541A0000}"/>
    <cellStyle name="常规 26 3 2 4 2 2 3 4 2" xfId="6920" xr:uid="{00000000-0005-0000-0000-0000551A0000}"/>
    <cellStyle name="常规 26 3 2 4 2 2 3 5" xfId="6957" xr:uid="{00000000-0005-0000-0000-0000561A0000}"/>
    <cellStyle name="常规 26 3 2 4 2 2 4" xfId="8972" xr:uid="{00000000-0005-0000-0000-0000571A0000}"/>
    <cellStyle name="常规 26 3 2 4 2 2 4 2" xfId="7098" xr:uid="{00000000-0005-0000-0000-0000581A0000}"/>
    <cellStyle name="常规 26 3 2 4 2 2 4 2 2" xfId="7100" xr:uid="{00000000-0005-0000-0000-0000591A0000}"/>
    <cellStyle name="常规 26 3 2 4 2 2 4 3" xfId="7146" xr:uid="{00000000-0005-0000-0000-00005A1A0000}"/>
    <cellStyle name="常规 26 3 2 4 2 2 5" xfId="8973" xr:uid="{00000000-0005-0000-0000-00005B1A0000}"/>
    <cellStyle name="常规 26 3 2 4 2 2 5 2" xfId="7318" xr:uid="{00000000-0005-0000-0000-00005C1A0000}"/>
    <cellStyle name="常规 26 3 2 4 2 2 6" xfId="8974" xr:uid="{00000000-0005-0000-0000-00005D1A0000}"/>
    <cellStyle name="常规 26 3 2 4 2 3" xfId="5377" xr:uid="{00000000-0005-0000-0000-00005E1A0000}"/>
    <cellStyle name="常规 26 3 2 4 2 4" xfId="8975" xr:uid="{00000000-0005-0000-0000-00005F1A0000}"/>
    <cellStyle name="常规 26 3 2 4 2 4 2" xfId="8977" xr:uid="{00000000-0005-0000-0000-0000601A0000}"/>
    <cellStyle name="常规 26 3 2 4 2 4 3" xfId="8979" xr:uid="{00000000-0005-0000-0000-0000611A0000}"/>
    <cellStyle name="常规 26 3 2 4 2 4 3 2" xfId="8981" xr:uid="{00000000-0005-0000-0000-0000621A0000}"/>
    <cellStyle name="常规 26 3 2 4 2 4 3 2 2" xfId="8982" xr:uid="{00000000-0005-0000-0000-0000631A0000}"/>
    <cellStyle name="常规 26 3 2 4 2 4 3 3" xfId="8983" xr:uid="{00000000-0005-0000-0000-0000641A0000}"/>
    <cellStyle name="常规 26 3 2 4 2 4 4" xfId="8984" xr:uid="{00000000-0005-0000-0000-0000651A0000}"/>
    <cellStyle name="常规 26 3 2 4 2 4 4 2" xfId="8985" xr:uid="{00000000-0005-0000-0000-0000661A0000}"/>
    <cellStyle name="常规 26 3 2 4 2 4 5" xfId="8986" xr:uid="{00000000-0005-0000-0000-0000671A0000}"/>
    <cellStyle name="常规 26 3 2 4 2 5" xfId="8987" xr:uid="{00000000-0005-0000-0000-0000681A0000}"/>
    <cellStyle name="常规 26 3 2 4 2 5 2" xfId="8989" xr:uid="{00000000-0005-0000-0000-0000691A0000}"/>
    <cellStyle name="常规 26 3 2 4 2 5 2 2" xfId="8991" xr:uid="{00000000-0005-0000-0000-00006A1A0000}"/>
    <cellStyle name="常规 26 3 2 4 2 5 3" xfId="8992" xr:uid="{00000000-0005-0000-0000-00006B1A0000}"/>
    <cellStyle name="常规 26 3 2 4 2 6" xfId="8993" xr:uid="{00000000-0005-0000-0000-00006C1A0000}"/>
    <cellStyle name="常规 26 3 2 4 2 6 2" xfId="8995" xr:uid="{00000000-0005-0000-0000-00006D1A0000}"/>
    <cellStyle name="常规 26 3 2 4 2 7" xfId="8996" xr:uid="{00000000-0005-0000-0000-00006E1A0000}"/>
    <cellStyle name="常规 26 3 2 4 3" xfId="8997" xr:uid="{00000000-0005-0000-0000-00006F1A0000}"/>
    <cellStyle name="常规 26 3 2 4 3 2" xfId="9000" xr:uid="{00000000-0005-0000-0000-0000701A0000}"/>
    <cellStyle name="常规 26 3 2 4 3 3" xfId="9002" xr:uid="{00000000-0005-0000-0000-0000711A0000}"/>
    <cellStyle name="常规 26 3 2 4 3 3 2" xfId="9004" xr:uid="{00000000-0005-0000-0000-0000721A0000}"/>
    <cellStyle name="常规 26 3 2 4 3 3 3" xfId="9006" xr:uid="{00000000-0005-0000-0000-0000731A0000}"/>
    <cellStyle name="常规 26 3 2 4 3 3 3 2" xfId="9008" xr:uid="{00000000-0005-0000-0000-0000741A0000}"/>
    <cellStyle name="常规 26 3 2 4 3 3 3 2 2" xfId="9009" xr:uid="{00000000-0005-0000-0000-0000751A0000}"/>
    <cellStyle name="常规 26 3 2 4 3 3 3 3" xfId="9011" xr:uid="{00000000-0005-0000-0000-0000761A0000}"/>
    <cellStyle name="常规 26 3 2 4 3 3 4" xfId="9012" xr:uid="{00000000-0005-0000-0000-0000771A0000}"/>
    <cellStyle name="常规 26 3 2 4 3 3 4 2" xfId="9013" xr:uid="{00000000-0005-0000-0000-0000781A0000}"/>
    <cellStyle name="常规 26 3 2 4 3 3 5" xfId="9014" xr:uid="{00000000-0005-0000-0000-0000791A0000}"/>
    <cellStyle name="常规 26 3 2 4 3 4" xfId="9015" xr:uid="{00000000-0005-0000-0000-00007A1A0000}"/>
    <cellStyle name="常规 26 3 2 4 3 4 2" xfId="9017" xr:uid="{00000000-0005-0000-0000-00007B1A0000}"/>
    <cellStyle name="常规 26 3 2 4 3 4 2 2" xfId="9019" xr:uid="{00000000-0005-0000-0000-00007C1A0000}"/>
    <cellStyle name="常规 26 3 2 4 3 4 3" xfId="9020" xr:uid="{00000000-0005-0000-0000-00007D1A0000}"/>
    <cellStyle name="常规 26 3 2 4 3 5" xfId="9022" xr:uid="{00000000-0005-0000-0000-00007E1A0000}"/>
    <cellStyle name="常规 26 3 2 4 3 5 2" xfId="9024" xr:uid="{00000000-0005-0000-0000-00007F1A0000}"/>
    <cellStyle name="常规 26 3 2 4 3 6" xfId="9026" xr:uid="{00000000-0005-0000-0000-0000801A0000}"/>
    <cellStyle name="常规 26 3 2 4 4" xfId="9027" xr:uid="{00000000-0005-0000-0000-0000811A0000}"/>
    <cellStyle name="常规 26 3 2 4 5" xfId="9030" xr:uid="{00000000-0005-0000-0000-0000821A0000}"/>
    <cellStyle name="常规 26 3 2 4 5 2" xfId="9033" xr:uid="{00000000-0005-0000-0000-0000831A0000}"/>
    <cellStyle name="常规 26 3 2 4 5 3" xfId="6270" xr:uid="{00000000-0005-0000-0000-0000841A0000}"/>
    <cellStyle name="常规 26 3 2 4 5 3 2" xfId="9036" xr:uid="{00000000-0005-0000-0000-0000851A0000}"/>
    <cellStyle name="常规 26 3 2 4 5 3 2 2" xfId="9037" xr:uid="{00000000-0005-0000-0000-0000861A0000}"/>
    <cellStyle name="常规 26 3 2 4 5 3 3" xfId="9038" xr:uid="{00000000-0005-0000-0000-0000871A0000}"/>
    <cellStyle name="常规 26 3 2 4 5 4" xfId="9039" xr:uid="{00000000-0005-0000-0000-0000881A0000}"/>
    <cellStyle name="常规 26 3 2 4 5 4 2" xfId="9040" xr:uid="{00000000-0005-0000-0000-0000891A0000}"/>
    <cellStyle name="常规 26 3 2 4 5 5" xfId="9041" xr:uid="{00000000-0005-0000-0000-00008A1A0000}"/>
    <cellStyle name="常规 26 3 2 4 6" xfId="9042" xr:uid="{00000000-0005-0000-0000-00008B1A0000}"/>
    <cellStyle name="常规 26 3 2 4 6 2" xfId="9045" xr:uid="{00000000-0005-0000-0000-00008C1A0000}"/>
    <cellStyle name="常规 26 3 2 4 6 2 2" xfId="9047" xr:uid="{00000000-0005-0000-0000-00008D1A0000}"/>
    <cellStyle name="常规 26 3 2 4 6 3" xfId="9048" xr:uid="{00000000-0005-0000-0000-00008E1A0000}"/>
    <cellStyle name="常规 26 3 2 4 7" xfId="9049" xr:uid="{00000000-0005-0000-0000-00008F1A0000}"/>
    <cellStyle name="常规 26 3 2 4 7 2" xfId="9051" xr:uid="{00000000-0005-0000-0000-0000901A0000}"/>
    <cellStyle name="常规 26 3 2 4 8" xfId="9052" xr:uid="{00000000-0005-0000-0000-0000911A0000}"/>
    <cellStyle name="常规 26 3 2 5" xfId="9053" xr:uid="{00000000-0005-0000-0000-0000921A0000}"/>
    <cellStyle name="常规 26 3 2 5 2" xfId="9055" xr:uid="{00000000-0005-0000-0000-0000931A0000}"/>
    <cellStyle name="常规 26 3 2 5 2 2" xfId="9058" xr:uid="{00000000-0005-0000-0000-0000941A0000}"/>
    <cellStyle name="常规 26 3 2 5 2 3" xfId="9060" xr:uid="{00000000-0005-0000-0000-0000951A0000}"/>
    <cellStyle name="常规 26 3 2 5 2 3 2" xfId="9062" xr:uid="{00000000-0005-0000-0000-0000961A0000}"/>
    <cellStyle name="常规 26 3 2 5 2 3 3" xfId="9064" xr:uid="{00000000-0005-0000-0000-0000971A0000}"/>
    <cellStyle name="常规 26 3 2 5 2 3 3 2" xfId="9066" xr:uid="{00000000-0005-0000-0000-0000981A0000}"/>
    <cellStyle name="常规 26 3 2 5 2 3 3 2 2" xfId="9067" xr:uid="{00000000-0005-0000-0000-0000991A0000}"/>
    <cellStyle name="常规 26 3 2 5 2 3 3 3" xfId="9068" xr:uid="{00000000-0005-0000-0000-00009A1A0000}"/>
    <cellStyle name="常规 26 3 2 5 2 3 4" xfId="9069" xr:uid="{00000000-0005-0000-0000-00009B1A0000}"/>
    <cellStyle name="常规 26 3 2 5 2 3 4 2" xfId="9070" xr:uid="{00000000-0005-0000-0000-00009C1A0000}"/>
    <cellStyle name="常规 26 3 2 5 2 3 5" xfId="9071" xr:uid="{00000000-0005-0000-0000-00009D1A0000}"/>
    <cellStyle name="常规 26 3 2 5 2 4" xfId="9072" xr:uid="{00000000-0005-0000-0000-00009E1A0000}"/>
    <cellStyle name="常规 26 3 2 5 2 4 2" xfId="9075" xr:uid="{00000000-0005-0000-0000-00009F1A0000}"/>
    <cellStyle name="常规 26 3 2 5 2 4 2 2" xfId="9079" xr:uid="{00000000-0005-0000-0000-0000A01A0000}"/>
    <cellStyle name="常规 26 3 2 5 2 4 3" xfId="9081" xr:uid="{00000000-0005-0000-0000-0000A11A0000}"/>
    <cellStyle name="常规 26 3 2 5 2 5" xfId="9083" xr:uid="{00000000-0005-0000-0000-0000A21A0000}"/>
    <cellStyle name="常规 26 3 2 5 2 5 2" xfId="9086" xr:uid="{00000000-0005-0000-0000-0000A31A0000}"/>
    <cellStyle name="常规 26 3 2 5 2 6" xfId="9087" xr:uid="{00000000-0005-0000-0000-0000A41A0000}"/>
    <cellStyle name="常规 26 3 2 5 3" xfId="9088" xr:uid="{00000000-0005-0000-0000-0000A51A0000}"/>
    <cellStyle name="常规 26 3 2 5 4" xfId="9091" xr:uid="{00000000-0005-0000-0000-0000A61A0000}"/>
    <cellStyle name="常规 26 3 2 5 4 2" xfId="9094" xr:uid="{00000000-0005-0000-0000-0000A71A0000}"/>
    <cellStyle name="常规 26 3 2 5 4 3" xfId="9097" xr:uid="{00000000-0005-0000-0000-0000A81A0000}"/>
    <cellStyle name="常规 26 3 2 5 4 3 2" xfId="9099" xr:uid="{00000000-0005-0000-0000-0000A91A0000}"/>
    <cellStyle name="常规 26 3 2 5 4 3 2 2" xfId="9101" xr:uid="{00000000-0005-0000-0000-0000AA1A0000}"/>
    <cellStyle name="常规 26 3 2 5 4 3 3" xfId="9103" xr:uid="{00000000-0005-0000-0000-0000AB1A0000}"/>
    <cellStyle name="常规 26 3 2 5 4 4" xfId="9106" xr:uid="{00000000-0005-0000-0000-0000AC1A0000}"/>
    <cellStyle name="常规 26 3 2 5 4 4 2" xfId="9107" xr:uid="{00000000-0005-0000-0000-0000AD1A0000}"/>
    <cellStyle name="常规 26 3 2 5 4 5" xfId="9109" xr:uid="{00000000-0005-0000-0000-0000AE1A0000}"/>
    <cellStyle name="常规 26 3 2 5 5" xfId="9110" xr:uid="{00000000-0005-0000-0000-0000AF1A0000}"/>
    <cellStyle name="常规 26 3 2 5 5 2" xfId="9113" xr:uid="{00000000-0005-0000-0000-0000B01A0000}"/>
    <cellStyle name="常规 26 3 2 5 5 2 2" xfId="3041" xr:uid="{00000000-0005-0000-0000-0000B11A0000}"/>
    <cellStyle name="常规 26 3 2 5 5 3" xfId="9115" xr:uid="{00000000-0005-0000-0000-0000B21A0000}"/>
    <cellStyle name="常规 26 3 2 5 6" xfId="9116" xr:uid="{00000000-0005-0000-0000-0000B31A0000}"/>
    <cellStyle name="常规 26 3 2 5 6 2" xfId="9119" xr:uid="{00000000-0005-0000-0000-0000B41A0000}"/>
    <cellStyle name="常规 26 3 2 5 7" xfId="9121" xr:uid="{00000000-0005-0000-0000-0000B51A0000}"/>
    <cellStyle name="常规 26 3 2 6" xfId="9123" xr:uid="{00000000-0005-0000-0000-0000B61A0000}"/>
    <cellStyle name="常规 26 3 2 6 2" xfId="9125" xr:uid="{00000000-0005-0000-0000-0000B71A0000}"/>
    <cellStyle name="常规 26 3 2 6 3" xfId="9127" xr:uid="{00000000-0005-0000-0000-0000B81A0000}"/>
    <cellStyle name="常规 26 3 2 6 3 2" xfId="9129" xr:uid="{00000000-0005-0000-0000-0000B91A0000}"/>
    <cellStyle name="常规 26 3 2 6 3 3" xfId="9132" xr:uid="{00000000-0005-0000-0000-0000BA1A0000}"/>
    <cellStyle name="常规 26 3 2 6 3 3 2" xfId="9133" xr:uid="{00000000-0005-0000-0000-0000BB1A0000}"/>
    <cellStyle name="常规 26 3 2 6 3 3 2 2" xfId="9134" xr:uid="{00000000-0005-0000-0000-0000BC1A0000}"/>
    <cellStyle name="常规 26 3 2 6 3 3 3" xfId="6549" xr:uid="{00000000-0005-0000-0000-0000BD1A0000}"/>
    <cellStyle name="常规 26 3 2 6 3 4" xfId="9136" xr:uid="{00000000-0005-0000-0000-0000BE1A0000}"/>
    <cellStyle name="常规 26 3 2 6 3 4 2" xfId="9137" xr:uid="{00000000-0005-0000-0000-0000BF1A0000}"/>
    <cellStyle name="常规 26 3 2 6 3 5" xfId="9138" xr:uid="{00000000-0005-0000-0000-0000C01A0000}"/>
    <cellStyle name="常规 26 3 2 6 4" xfId="9139" xr:uid="{00000000-0005-0000-0000-0000C11A0000}"/>
    <cellStyle name="常规 26 3 2 6 4 2" xfId="9141" xr:uid="{00000000-0005-0000-0000-0000C21A0000}"/>
    <cellStyle name="常规 26 3 2 6 4 2 2" xfId="9142" xr:uid="{00000000-0005-0000-0000-0000C31A0000}"/>
    <cellStyle name="常规 26 3 2 6 4 3" xfId="9143" xr:uid="{00000000-0005-0000-0000-0000C41A0000}"/>
    <cellStyle name="常规 26 3 2 6 5" xfId="9144" xr:uid="{00000000-0005-0000-0000-0000C51A0000}"/>
    <cellStyle name="常规 26 3 2 6 5 2" xfId="9145" xr:uid="{00000000-0005-0000-0000-0000C61A0000}"/>
    <cellStyle name="常规 26 3 2 6 6" xfId="9146" xr:uid="{00000000-0005-0000-0000-0000C71A0000}"/>
    <cellStyle name="常规 26 3 2 7" xfId="9148" xr:uid="{00000000-0005-0000-0000-0000C81A0000}"/>
    <cellStyle name="常规 26 3 2 8" xfId="9150" xr:uid="{00000000-0005-0000-0000-0000C91A0000}"/>
    <cellStyle name="常规 26 3 2 8 2" xfId="9152" xr:uid="{00000000-0005-0000-0000-0000CA1A0000}"/>
    <cellStyle name="常规 26 3 2 8 3" xfId="9155" xr:uid="{00000000-0005-0000-0000-0000CB1A0000}"/>
    <cellStyle name="常规 26 3 2 8 3 2" xfId="9159" xr:uid="{00000000-0005-0000-0000-0000CC1A0000}"/>
    <cellStyle name="常规 26 3 2 8 3 2 2" xfId="9160" xr:uid="{00000000-0005-0000-0000-0000CD1A0000}"/>
    <cellStyle name="常规 26 3 2 8 3 3" xfId="9161" xr:uid="{00000000-0005-0000-0000-0000CE1A0000}"/>
    <cellStyle name="常规 26 3 2 8 4" xfId="9162" xr:uid="{00000000-0005-0000-0000-0000CF1A0000}"/>
    <cellStyle name="常规 26 3 2 8 4 2" xfId="9164" xr:uid="{00000000-0005-0000-0000-0000D01A0000}"/>
    <cellStyle name="常规 26 3 2 8 5" xfId="9165" xr:uid="{00000000-0005-0000-0000-0000D11A0000}"/>
    <cellStyle name="常规 26 3 2 9" xfId="9166" xr:uid="{00000000-0005-0000-0000-0000D21A0000}"/>
    <cellStyle name="常规 26 3 2 9 2" xfId="3636" xr:uid="{00000000-0005-0000-0000-0000D31A0000}"/>
    <cellStyle name="常规 26 3 2 9 2 2" xfId="3643" xr:uid="{00000000-0005-0000-0000-0000D41A0000}"/>
    <cellStyle name="常规 26 3 2 9 3" xfId="3661" xr:uid="{00000000-0005-0000-0000-0000D51A0000}"/>
    <cellStyle name="常规 26 3 3" xfId="9168" xr:uid="{00000000-0005-0000-0000-0000D61A0000}"/>
    <cellStyle name="常规 26 3 3 2" xfId="9170" xr:uid="{00000000-0005-0000-0000-0000D71A0000}"/>
    <cellStyle name="常规 26 3 3 2 2" xfId="9172" xr:uid="{00000000-0005-0000-0000-0000D81A0000}"/>
    <cellStyle name="常规 26 3 3 2 2 2" xfId="9173" xr:uid="{00000000-0005-0000-0000-0000D91A0000}"/>
    <cellStyle name="常规 26 3 3 2 2 2 2" xfId="9174" xr:uid="{00000000-0005-0000-0000-0000DA1A0000}"/>
    <cellStyle name="常规 26 3 3 2 2 2 3" xfId="9175" xr:uid="{00000000-0005-0000-0000-0000DB1A0000}"/>
    <cellStyle name="常规 26 3 3 2 2 2 3 2" xfId="9176" xr:uid="{00000000-0005-0000-0000-0000DC1A0000}"/>
    <cellStyle name="常规 26 3 3 2 2 2 3 3" xfId="9177" xr:uid="{00000000-0005-0000-0000-0000DD1A0000}"/>
    <cellStyle name="常规 26 3 3 2 2 2 3 3 2" xfId="9178" xr:uid="{00000000-0005-0000-0000-0000DE1A0000}"/>
    <cellStyle name="常规 26 3 3 2 2 2 3 3 2 2" xfId="9179" xr:uid="{00000000-0005-0000-0000-0000DF1A0000}"/>
    <cellStyle name="常规 26 3 3 2 2 2 3 3 3" xfId="9180" xr:uid="{00000000-0005-0000-0000-0000E01A0000}"/>
    <cellStyle name="常规 26 3 3 2 2 2 3 4" xfId="9181" xr:uid="{00000000-0005-0000-0000-0000E11A0000}"/>
    <cellStyle name="常规 26 3 3 2 2 2 3 4 2" xfId="9182" xr:uid="{00000000-0005-0000-0000-0000E21A0000}"/>
    <cellStyle name="常规 26 3 3 2 2 2 3 5" xfId="6484" xr:uid="{00000000-0005-0000-0000-0000E31A0000}"/>
    <cellStyle name="常规 26 3 3 2 2 2 4" xfId="9183" xr:uid="{00000000-0005-0000-0000-0000E41A0000}"/>
    <cellStyle name="常规 26 3 3 2 2 2 4 2" xfId="9186" xr:uid="{00000000-0005-0000-0000-0000E51A0000}"/>
    <cellStyle name="常规 26 3 3 2 2 2 4 2 2" xfId="9188" xr:uid="{00000000-0005-0000-0000-0000E61A0000}"/>
    <cellStyle name="常规 26 3 3 2 2 2 4 3" xfId="9189" xr:uid="{00000000-0005-0000-0000-0000E71A0000}"/>
    <cellStyle name="常规 26 3 3 2 2 2 5" xfId="9190" xr:uid="{00000000-0005-0000-0000-0000E81A0000}"/>
    <cellStyle name="常规 26 3 3 2 2 2 5 2" xfId="9193" xr:uid="{00000000-0005-0000-0000-0000E91A0000}"/>
    <cellStyle name="常规 26 3 3 2 2 2 6" xfId="9194" xr:uid="{00000000-0005-0000-0000-0000EA1A0000}"/>
    <cellStyle name="常规 26 3 3 2 2 3" xfId="9195" xr:uid="{00000000-0005-0000-0000-0000EB1A0000}"/>
    <cellStyle name="常规 26 3 3 2 2 4" xfId="9196" xr:uid="{00000000-0005-0000-0000-0000EC1A0000}"/>
    <cellStyle name="常规 26 3 3 2 2 4 2" xfId="9197" xr:uid="{00000000-0005-0000-0000-0000ED1A0000}"/>
    <cellStyle name="常规 26 3 3 2 2 4 3" xfId="9198" xr:uid="{00000000-0005-0000-0000-0000EE1A0000}"/>
    <cellStyle name="常规 26 3 3 2 2 4 3 2" xfId="9199" xr:uid="{00000000-0005-0000-0000-0000EF1A0000}"/>
    <cellStyle name="常规 26 3 3 2 2 4 3 2 2" xfId="6256" xr:uid="{00000000-0005-0000-0000-0000F01A0000}"/>
    <cellStyle name="常规 26 3 3 2 2 4 3 3" xfId="9200" xr:uid="{00000000-0005-0000-0000-0000F11A0000}"/>
    <cellStyle name="常规 26 3 3 2 2 4 4" xfId="9201" xr:uid="{00000000-0005-0000-0000-0000F21A0000}"/>
    <cellStyle name="常规 26 3 3 2 2 4 4 2" xfId="9202" xr:uid="{00000000-0005-0000-0000-0000F31A0000}"/>
    <cellStyle name="常规 26 3 3 2 2 4 5" xfId="9203" xr:uid="{00000000-0005-0000-0000-0000F41A0000}"/>
    <cellStyle name="常规 26 3 3 2 2 5" xfId="9204" xr:uid="{00000000-0005-0000-0000-0000F51A0000}"/>
    <cellStyle name="常规 26 3 3 2 2 5 2" xfId="9205" xr:uid="{00000000-0005-0000-0000-0000F61A0000}"/>
    <cellStyle name="常规 26 3 3 2 2 5 2 2" xfId="9206" xr:uid="{00000000-0005-0000-0000-0000F71A0000}"/>
    <cellStyle name="常规 26 3 3 2 2 5 3" xfId="9207" xr:uid="{00000000-0005-0000-0000-0000F81A0000}"/>
    <cellStyle name="常规 26 3 3 2 2 6" xfId="9208" xr:uid="{00000000-0005-0000-0000-0000F91A0000}"/>
    <cellStyle name="常规 26 3 3 2 2 6 2" xfId="9209" xr:uid="{00000000-0005-0000-0000-0000FA1A0000}"/>
    <cellStyle name="常规 26 3 3 2 2 7" xfId="9210" xr:uid="{00000000-0005-0000-0000-0000FB1A0000}"/>
    <cellStyle name="常规 26 3 3 2 3" xfId="9211" xr:uid="{00000000-0005-0000-0000-0000FC1A0000}"/>
    <cellStyle name="常规 26 3 3 2 3 2" xfId="9212" xr:uid="{00000000-0005-0000-0000-0000FD1A0000}"/>
    <cellStyle name="常规 26 3 3 2 3 3" xfId="9213" xr:uid="{00000000-0005-0000-0000-0000FE1A0000}"/>
    <cellStyle name="常规 26 3 3 2 3 3 2" xfId="9214" xr:uid="{00000000-0005-0000-0000-0000FF1A0000}"/>
    <cellStyle name="常规 26 3 3 2 3 3 3" xfId="9215" xr:uid="{00000000-0005-0000-0000-0000001B0000}"/>
    <cellStyle name="常规 26 3 3 2 3 3 3 2" xfId="9217" xr:uid="{00000000-0005-0000-0000-0000011B0000}"/>
    <cellStyle name="常规 26 3 3 2 3 3 3 2 2" xfId="9219" xr:uid="{00000000-0005-0000-0000-0000021B0000}"/>
    <cellStyle name="常规 26 3 3 2 3 3 3 3" xfId="9221" xr:uid="{00000000-0005-0000-0000-0000031B0000}"/>
    <cellStyle name="常规 26 3 3 2 3 3 4" xfId="9223" xr:uid="{00000000-0005-0000-0000-0000041B0000}"/>
    <cellStyle name="常规 26 3 3 2 3 3 4 2" xfId="260" xr:uid="{00000000-0005-0000-0000-0000051B0000}"/>
    <cellStyle name="常规 26 3 3 2 3 3 5" xfId="9225" xr:uid="{00000000-0005-0000-0000-0000061B0000}"/>
    <cellStyle name="常规 26 3 3 2 3 4" xfId="9227" xr:uid="{00000000-0005-0000-0000-0000071B0000}"/>
    <cellStyle name="常规 26 3 3 2 3 4 2" xfId="9228" xr:uid="{00000000-0005-0000-0000-0000081B0000}"/>
    <cellStyle name="常规 26 3 3 2 3 4 2 2" xfId="9229" xr:uid="{00000000-0005-0000-0000-0000091B0000}"/>
    <cellStyle name="常规 26 3 3 2 3 4 3" xfId="9230" xr:uid="{00000000-0005-0000-0000-00000A1B0000}"/>
    <cellStyle name="常规 26 3 3 2 3 5" xfId="9232" xr:uid="{00000000-0005-0000-0000-00000B1B0000}"/>
    <cellStyle name="常规 26 3 3 2 3 5 2" xfId="9233" xr:uid="{00000000-0005-0000-0000-00000C1B0000}"/>
    <cellStyle name="常规 26 3 3 2 3 6" xfId="9234" xr:uid="{00000000-0005-0000-0000-00000D1B0000}"/>
    <cellStyle name="常规 26 3 3 2 4" xfId="9235" xr:uid="{00000000-0005-0000-0000-00000E1B0000}"/>
    <cellStyle name="常规 26 3 3 2 5" xfId="9236" xr:uid="{00000000-0005-0000-0000-00000F1B0000}"/>
    <cellStyle name="常规 26 3 3 2 5 2" xfId="9238" xr:uid="{00000000-0005-0000-0000-0000101B0000}"/>
    <cellStyle name="常规 26 3 3 2 5 3" xfId="9239" xr:uid="{00000000-0005-0000-0000-0000111B0000}"/>
    <cellStyle name="常规 26 3 3 2 5 3 2" xfId="9240" xr:uid="{00000000-0005-0000-0000-0000121B0000}"/>
    <cellStyle name="常规 26 3 3 2 5 3 2 2" xfId="9241" xr:uid="{00000000-0005-0000-0000-0000131B0000}"/>
    <cellStyle name="常规 26 3 3 2 5 3 3" xfId="9242" xr:uid="{00000000-0005-0000-0000-0000141B0000}"/>
    <cellStyle name="常规 26 3 3 2 5 4" xfId="9245" xr:uid="{00000000-0005-0000-0000-0000151B0000}"/>
    <cellStyle name="常规 26 3 3 2 5 4 2" xfId="9246" xr:uid="{00000000-0005-0000-0000-0000161B0000}"/>
    <cellStyle name="常规 26 3 3 2 5 5" xfId="9247" xr:uid="{00000000-0005-0000-0000-0000171B0000}"/>
    <cellStyle name="常规 26 3 3 2 6" xfId="9248" xr:uid="{00000000-0005-0000-0000-0000181B0000}"/>
    <cellStyle name="常规 26 3 3 2 6 2" xfId="9249" xr:uid="{00000000-0005-0000-0000-0000191B0000}"/>
    <cellStyle name="常规 26 3 3 2 6 2 2" xfId="9250" xr:uid="{00000000-0005-0000-0000-00001A1B0000}"/>
    <cellStyle name="常规 26 3 3 2 6 3" xfId="9251" xr:uid="{00000000-0005-0000-0000-00001B1B0000}"/>
    <cellStyle name="常规 26 3 3 2 7" xfId="9252" xr:uid="{00000000-0005-0000-0000-00001C1B0000}"/>
    <cellStyle name="常规 26 3 3 2 7 2" xfId="9253" xr:uid="{00000000-0005-0000-0000-00001D1B0000}"/>
    <cellStyle name="常规 26 3 3 2 8" xfId="9254" xr:uid="{00000000-0005-0000-0000-00001E1B0000}"/>
    <cellStyle name="常规 26 3 3 3" xfId="9256" xr:uid="{00000000-0005-0000-0000-00001F1B0000}"/>
    <cellStyle name="常规 26 3 3 3 2" xfId="9259" xr:uid="{00000000-0005-0000-0000-0000201B0000}"/>
    <cellStyle name="常规 26 3 3 3 2 2" xfId="9262" xr:uid="{00000000-0005-0000-0000-0000211B0000}"/>
    <cellStyle name="常规 26 3 3 3 2 3" xfId="5415" xr:uid="{00000000-0005-0000-0000-0000221B0000}"/>
    <cellStyle name="常规 26 3 3 3 2 3 2" xfId="1772" xr:uid="{00000000-0005-0000-0000-0000231B0000}"/>
    <cellStyle name="常规 26 3 3 3 2 3 3" xfId="7740" xr:uid="{00000000-0005-0000-0000-0000241B0000}"/>
    <cellStyle name="常规 26 3 3 3 2 3 3 2" xfId="9264" xr:uid="{00000000-0005-0000-0000-0000251B0000}"/>
    <cellStyle name="常规 26 3 3 3 2 3 3 2 2" xfId="2627" xr:uid="{00000000-0005-0000-0000-0000261B0000}"/>
    <cellStyle name="常规 26 3 3 3 2 3 3 3" xfId="9266" xr:uid="{00000000-0005-0000-0000-0000271B0000}"/>
    <cellStyle name="常规 26 3 3 3 2 3 4" xfId="9268" xr:uid="{00000000-0005-0000-0000-0000281B0000}"/>
    <cellStyle name="常规 26 3 3 3 2 3 4 2" xfId="9270" xr:uid="{00000000-0005-0000-0000-0000291B0000}"/>
    <cellStyle name="常规 26 3 3 3 2 3 5" xfId="9272" xr:uid="{00000000-0005-0000-0000-00002A1B0000}"/>
    <cellStyle name="常规 26 3 3 3 2 4" xfId="9274" xr:uid="{00000000-0005-0000-0000-00002B1B0000}"/>
    <cellStyle name="常规 26 3 3 3 2 4 2" xfId="9276" xr:uid="{00000000-0005-0000-0000-00002C1B0000}"/>
    <cellStyle name="常规 26 3 3 3 2 4 2 2" xfId="9278" xr:uid="{00000000-0005-0000-0000-00002D1B0000}"/>
    <cellStyle name="常规 26 3 3 3 2 4 3" xfId="9280" xr:uid="{00000000-0005-0000-0000-00002E1B0000}"/>
    <cellStyle name="常规 26 3 3 3 2 5" xfId="9282" xr:uid="{00000000-0005-0000-0000-00002F1B0000}"/>
    <cellStyle name="常规 26 3 3 3 2 5 2" xfId="9284" xr:uid="{00000000-0005-0000-0000-0000301B0000}"/>
    <cellStyle name="常规 26 3 3 3 2 6" xfId="9286" xr:uid="{00000000-0005-0000-0000-0000311B0000}"/>
    <cellStyle name="常规 26 3 3 3 3" xfId="9288" xr:uid="{00000000-0005-0000-0000-0000321B0000}"/>
    <cellStyle name="常规 26 3 3 3 4" xfId="9291" xr:uid="{00000000-0005-0000-0000-0000331B0000}"/>
    <cellStyle name="常规 26 3 3 3 4 2" xfId="9294" xr:uid="{00000000-0005-0000-0000-0000341B0000}"/>
    <cellStyle name="常规 26 3 3 3 4 3" xfId="9297" xr:uid="{00000000-0005-0000-0000-0000351B0000}"/>
    <cellStyle name="常规 26 3 3 3 4 3 2" xfId="4651" xr:uid="{00000000-0005-0000-0000-0000361B0000}"/>
    <cellStyle name="常规 26 3 3 3 4 3 2 2" xfId="4914" xr:uid="{00000000-0005-0000-0000-0000371B0000}"/>
    <cellStyle name="常规 26 3 3 3 4 3 3" xfId="3052" xr:uid="{00000000-0005-0000-0000-0000381B0000}"/>
    <cellStyle name="常规 26 3 3 3 4 4" xfId="9299" xr:uid="{00000000-0005-0000-0000-0000391B0000}"/>
    <cellStyle name="常规 26 3 3 3 4 4 2" xfId="4666" xr:uid="{00000000-0005-0000-0000-00003A1B0000}"/>
    <cellStyle name="常规 26 3 3 3 4 5" xfId="9301" xr:uid="{00000000-0005-0000-0000-00003B1B0000}"/>
    <cellStyle name="常规 26 3 3 3 5" xfId="9303" xr:uid="{00000000-0005-0000-0000-00003C1B0000}"/>
    <cellStyle name="常规 26 3 3 3 5 2" xfId="9306" xr:uid="{00000000-0005-0000-0000-00003D1B0000}"/>
    <cellStyle name="常规 26 3 3 3 5 2 2" xfId="5322" xr:uid="{00000000-0005-0000-0000-00003E1B0000}"/>
    <cellStyle name="常规 26 3 3 3 5 3" xfId="9308" xr:uid="{00000000-0005-0000-0000-00003F1B0000}"/>
    <cellStyle name="常规 26 3 3 3 6" xfId="9310" xr:uid="{00000000-0005-0000-0000-0000401B0000}"/>
    <cellStyle name="常规 26 3 3 3 6 2" xfId="9312" xr:uid="{00000000-0005-0000-0000-0000411B0000}"/>
    <cellStyle name="常规 26 3 3 3 7" xfId="9314" xr:uid="{00000000-0005-0000-0000-0000421B0000}"/>
    <cellStyle name="常规 26 3 3 4" xfId="9316" xr:uid="{00000000-0005-0000-0000-0000431B0000}"/>
    <cellStyle name="常规 26 3 3 4 2" xfId="9319" xr:uid="{00000000-0005-0000-0000-0000441B0000}"/>
    <cellStyle name="常规 26 3 3 4 3" xfId="9323" xr:uid="{00000000-0005-0000-0000-0000451B0000}"/>
    <cellStyle name="常规 26 3 3 4 3 2" xfId="9327" xr:uid="{00000000-0005-0000-0000-0000461B0000}"/>
    <cellStyle name="常规 26 3 3 4 3 3" xfId="9331" xr:uid="{00000000-0005-0000-0000-0000471B0000}"/>
    <cellStyle name="常规 26 3 3 4 3 3 2" xfId="9334" xr:uid="{00000000-0005-0000-0000-0000481B0000}"/>
    <cellStyle name="常规 26 3 3 4 3 3 2 2" xfId="9336" xr:uid="{00000000-0005-0000-0000-0000491B0000}"/>
    <cellStyle name="常规 26 3 3 4 3 3 3" xfId="9338" xr:uid="{00000000-0005-0000-0000-00004A1B0000}"/>
    <cellStyle name="常规 26 3 3 4 3 4" xfId="9340" xr:uid="{00000000-0005-0000-0000-00004B1B0000}"/>
    <cellStyle name="常规 26 3 3 4 3 4 2" xfId="9343" xr:uid="{00000000-0005-0000-0000-00004C1B0000}"/>
    <cellStyle name="常规 26 3 3 4 3 5" xfId="9345" xr:uid="{00000000-0005-0000-0000-00004D1B0000}"/>
    <cellStyle name="常规 26 3 3 4 4" xfId="9347" xr:uid="{00000000-0005-0000-0000-00004E1B0000}"/>
    <cellStyle name="常规 26 3 3 4 4 2" xfId="9350" xr:uid="{00000000-0005-0000-0000-00004F1B0000}"/>
    <cellStyle name="常规 26 3 3 4 4 2 2" xfId="9353" xr:uid="{00000000-0005-0000-0000-0000501B0000}"/>
    <cellStyle name="常规 26 3 3 4 4 3" xfId="9355" xr:uid="{00000000-0005-0000-0000-0000511B0000}"/>
    <cellStyle name="常规 26 3 3 4 5" xfId="9357" xr:uid="{00000000-0005-0000-0000-0000521B0000}"/>
    <cellStyle name="常规 26 3 3 4 5 2" xfId="9360" xr:uid="{00000000-0005-0000-0000-0000531B0000}"/>
    <cellStyle name="常规 26 3 3 4 6" xfId="9362" xr:uid="{00000000-0005-0000-0000-0000541B0000}"/>
    <cellStyle name="常规 26 3 3 5" xfId="9365" xr:uid="{00000000-0005-0000-0000-0000551B0000}"/>
    <cellStyle name="常规 26 3 3 6" xfId="9368" xr:uid="{00000000-0005-0000-0000-0000561B0000}"/>
    <cellStyle name="常规 26 3 3 6 2" xfId="9371" xr:uid="{00000000-0005-0000-0000-0000571B0000}"/>
    <cellStyle name="常规 26 3 3 6 3" xfId="9373" xr:uid="{00000000-0005-0000-0000-0000581B0000}"/>
    <cellStyle name="常规 26 3 3 6 3 2" xfId="9375" xr:uid="{00000000-0005-0000-0000-0000591B0000}"/>
    <cellStyle name="常规 26 3 3 6 3 2 2" xfId="9377" xr:uid="{00000000-0005-0000-0000-00005A1B0000}"/>
    <cellStyle name="常规 26 3 3 6 3 3" xfId="9379" xr:uid="{00000000-0005-0000-0000-00005B1B0000}"/>
    <cellStyle name="常规 26 3 3 6 4" xfId="9381" xr:uid="{00000000-0005-0000-0000-00005C1B0000}"/>
    <cellStyle name="常规 26 3 3 6 4 2" xfId="9383" xr:uid="{00000000-0005-0000-0000-00005D1B0000}"/>
    <cellStyle name="常规 26 3 3 6 5" xfId="9386" xr:uid="{00000000-0005-0000-0000-00005E1B0000}"/>
    <cellStyle name="常规 26 3 3 7" xfId="8883" xr:uid="{00000000-0005-0000-0000-00005F1B0000}"/>
    <cellStyle name="常规 26 3 3 7 2" xfId="9388" xr:uid="{00000000-0005-0000-0000-0000601B0000}"/>
    <cellStyle name="常规 26 3 3 7 2 2" xfId="9391" xr:uid="{00000000-0005-0000-0000-0000611B0000}"/>
    <cellStyle name="常规 26 3 3 7 3" xfId="9394" xr:uid="{00000000-0005-0000-0000-0000621B0000}"/>
    <cellStyle name="常规 26 3 3 8" xfId="9397" xr:uid="{00000000-0005-0000-0000-0000631B0000}"/>
    <cellStyle name="常规 26 3 3 8 2" xfId="9399" xr:uid="{00000000-0005-0000-0000-0000641B0000}"/>
    <cellStyle name="常规 26 3 3 9" xfId="832" xr:uid="{00000000-0005-0000-0000-0000651B0000}"/>
    <cellStyle name="常规 26 3 4" xfId="9402" xr:uid="{00000000-0005-0000-0000-0000661B0000}"/>
    <cellStyle name="常规 26 3 4 2" xfId="9405" xr:uid="{00000000-0005-0000-0000-0000671B0000}"/>
    <cellStyle name="常规 26 3 4 2 2" xfId="7264" xr:uid="{00000000-0005-0000-0000-0000681B0000}"/>
    <cellStyle name="常规 26 3 4 2 2 2" xfId="7266" xr:uid="{00000000-0005-0000-0000-0000691B0000}"/>
    <cellStyle name="常规 26 3 4 2 2 2 2" xfId="9407" xr:uid="{00000000-0005-0000-0000-00006A1B0000}"/>
    <cellStyle name="常规 26 3 4 2 2 2 3" xfId="9410" xr:uid="{00000000-0005-0000-0000-00006B1B0000}"/>
    <cellStyle name="常规 26 3 4 2 2 2 3 2" xfId="9413" xr:uid="{00000000-0005-0000-0000-00006C1B0000}"/>
    <cellStyle name="常规 26 3 4 2 2 2 3 3" xfId="9414" xr:uid="{00000000-0005-0000-0000-00006D1B0000}"/>
    <cellStyle name="常规 26 3 4 2 2 2 3 3 2" xfId="9415" xr:uid="{00000000-0005-0000-0000-00006E1B0000}"/>
    <cellStyle name="常规 26 3 4 2 2 2 3 3 2 2" xfId="9416" xr:uid="{00000000-0005-0000-0000-00006F1B0000}"/>
    <cellStyle name="常规 26 3 4 2 2 2 3 3 3" xfId="9417" xr:uid="{00000000-0005-0000-0000-0000701B0000}"/>
    <cellStyle name="常规 26 3 4 2 2 2 3 4" xfId="9418" xr:uid="{00000000-0005-0000-0000-0000711B0000}"/>
    <cellStyle name="常规 26 3 4 2 2 2 3 4 2" xfId="9419" xr:uid="{00000000-0005-0000-0000-0000721B0000}"/>
    <cellStyle name="常规 26 3 4 2 2 2 3 5" xfId="9422" xr:uid="{00000000-0005-0000-0000-0000731B0000}"/>
    <cellStyle name="常规 26 3 4 2 2 2 4" xfId="9423" xr:uid="{00000000-0005-0000-0000-0000741B0000}"/>
    <cellStyle name="常规 26 3 4 2 2 2 4 2" xfId="9424" xr:uid="{00000000-0005-0000-0000-0000751B0000}"/>
    <cellStyle name="常规 26 3 4 2 2 2 4 2 2" xfId="9425" xr:uid="{00000000-0005-0000-0000-0000761B0000}"/>
    <cellStyle name="常规 26 3 4 2 2 2 4 3" xfId="9426" xr:uid="{00000000-0005-0000-0000-0000771B0000}"/>
    <cellStyle name="常规 26 3 4 2 2 2 5" xfId="9427" xr:uid="{00000000-0005-0000-0000-0000781B0000}"/>
    <cellStyle name="常规 26 3 4 2 2 2 5 2" xfId="9429" xr:uid="{00000000-0005-0000-0000-0000791B0000}"/>
    <cellStyle name="常规 26 3 4 2 2 2 6" xfId="9430" xr:uid="{00000000-0005-0000-0000-00007A1B0000}"/>
    <cellStyle name="常规 26 3 4 2 2 3" xfId="9431" xr:uid="{00000000-0005-0000-0000-00007B1B0000}"/>
    <cellStyle name="常规 26 3 4 2 2 4" xfId="9435" xr:uid="{00000000-0005-0000-0000-00007C1B0000}"/>
    <cellStyle name="常规 26 3 4 2 2 4 2" xfId="9438" xr:uid="{00000000-0005-0000-0000-00007D1B0000}"/>
    <cellStyle name="常规 26 3 4 2 2 4 3" xfId="9441" xr:uid="{00000000-0005-0000-0000-00007E1B0000}"/>
    <cellStyle name="常规 26 3 4 2 2 4 3 2" xfId="6617" xr:uid="{00000000-0005-0000-0000-00007F1B0000}"/>
    <cellStyle name="常规 26 3 4 2 2 4 3 2 2" xfId="9443" xr:uid="{00000000-0005-0000-0000-0000801B0000}"/>
    <cellStyle name="常规 26 3 4 2 2 4 3 3" xfId="9444" xr:uid="{00000000-0005-0000-0000-0000811B0000}"/>
    <cellStyle name="常规 26 3 4 2 2 4 4" xfId="9445" xr:uid="{00000000-0005-0000-0000-0000821B0000}"/>
    <cellStyle name="常规 26 3 4 2 2 4 4 2" xfId="9446" xr:uid="{00000000-0005-0000-0000-0000831B0000}"/>
    <cellStyle name="常规 26 3 4 2 2 4 5" xfId="9447" xr:uid="{00000000-0005-0000-0000-0000841B0000}"/>
    <cellStyle name="常规 26 3 4 2 2 5" xfId="9448" xr:uid="{00000000-0005-0000-0000-0000851B0000}"/>
    <cellStyle name="常规 26 3 4 2 2 5 2" xfId="4354" xr:uid="{00000000-0005-0000-0000-0000861B0000}"/>
    <cellStyle name="常规 26 3 4 2 2 5 2 2" xfId="4360" xr:uid="{00000000-0005-0000-0000-0000871B0000}"/>
    <cellStyle name="常规 26 3 4 2 2 5 3" xfId="4365" xr:uid="{00000000-0005-0000-0000-0000881B0000}"/>
    <cellStyle name="常规 26 3 4 2 2 6" xfId="9451" xr:uid="{00000000-0005-0000-0000-0000891B0000}"/>
    <cellStyle name="常规 26 3 4 2 2 6 2" xfId="4374" xr:uid="{00000000-0005-0000-0000-00008A1B0000}"/>
    <cellStyle name="常规 26 3 4 2 2 7" xfId="9454" xr:uid="{00000000-0005-0000-0000-00008B1B0000}"/>
    <cellStyle name="常规 26 3 4 2 3" xfId="7270" xr:uid="{00000000-0005-0000-0000-00008C1B0000}"/>
    <cellStyle name="常规 26 3 4 2 3 2" xfId="9457" xr:uid="{00000000-0005-0000-0000-00008D1B0000}"/>
    <cellStyle name="常规 26 3 4 2 3 3" xfId="9458" xr:uid="{00000000-0005-0000-0000-00008E1B0000}"/>
    <cellStyle name="常规 26 3 4 2 3 3 2" xfId="9460" xr:uid="{00000000-0005-0000-0000-00008F1B0000}"/>
    <cellStyle name="常规 26 3 4 2 3 3 3" xfId="9461" xr:uid="{00000000-0005-0000-0000-0000901B0000}"/>
    <cellStyle name="常规 26 3 4 2 3 3 3 2" xfId="4445" xr:uid="{00000000-0005-0000-0000-0000911B0000}"/>
    <cellStyle name="常规 26 3 4 2 3 3 3 2 2" xfId="1667" xr:uid="{00000000-0005-0000-0000-0000921B0000}"/>
    <cellStyle name="常规 26 3 4 2 3 3 3 3" xfId="9462" xr:uid="{00000000-0005-0000-0000-0000931B0000}"/>
    <cellStyle name="常规 26 3 4 2 3 3 4" xfId="9463" xr:uid="{00000000-0005-0000-0000-0000941B0000}"/>
    <cellStyle name="常规 26 3 4 2 3 3 4 2" xfId="9464" xr:uid="{00000000-0005-0000-0000-0000951B0000}"/>
    <cellStyle name="常规 26 3 4 2 3 3 5" xfId="9465" xr:uid="{00000000-0005-0000-0000-0000961B0000}"/>
    <cellStyle name="常规 26 3 4 2 3 4" xfId="9466" xr:uid="{00000000-0005-0000-0000-0000971B0000}"/>
    <cellStyle name="常规 26 3 4 2 3 4 2" xfId="9467" xr:uid="{00000000-0005-0000-0000-0000981B0000}"/>
    <cellStyle name="常规 26 3 4 2 3 4 2 2" xfId="6769" xr:uid="{00000000-0005-0000-0000-0000991B0000}"/>
    <cellStyle name="常规 26 3 4 2 3 4 3" xfId="9468" xr:uid="{00000000-0005-0000-0000-00009A1B0000}"/>
    <cellStyle name="常规 26 3 4 2 3 5" xfId="5936" xr:uid="{00000000-0005-0000-0000-00009B1B0000}"/>
    <cellStyle name="常规 26 3 4 2 3 5 2" xfId="5185" xr:uid="{00000000-0005-0000-0000-00009C1B0000}"/>
    <cellStyle name="常规 26 3 4 2 3 6" xfId="3618" xr:uid="{00000000-0005-0000-0000-00009D1B0000}"/>
    <cellStyle name="常规 26 3 4 2 4" xfId="9469" xr:uid="{00000000-0005-0000-0000-00009E1B0000}"/>
    <cellStyle name="常规 26 3 4 2 5" xfId="9470" xr:uid="{00000000-0005-0000-0000-00009F1B0000}"/>
    <cellStyle name="常规 26 3 4 2 5 2" xfId="9471" xr:uid="{00000000-0005-0000-0000-0000A01B0000}"/>
    <cellStyle name="常规 26 3 4 2 5 3" xfId="9472" xr:uid="{00000000-0005-0000-0000-0000A11B0000}"/>
    <cellStyle name="常规 26 3 4 2 5 3 2" xfId="9474" xr:uid="{00000000-0005-0000-0000-0000A21B0000}"/>
    <cellStyle name="常规 26 3 4 2 5 3 2 2" xfId="5584" xr:uid="{00000000-0005-0000-0000-0000A31B0000}"/>
    <cellStyle name="常规 26 3 4 2 5 3 3" xfId="9477" xr:uid="{00000000-0005-0000-0000-0000A41B0000}"/>
    <cellStyle name="常规 26 3 4 2 5 4" xfId="9478" xr:uid="{00000000-0005-0000-0000-0000A51B0000}"/>
    <cellStyle name="常规 26 3 4 2 5 4 2" xfId="9480" xr:uid="{00000000-0005-0000-0000-0000A61B0000}"/>
    <cellStyle name="常规 26 3 4 2 5 5" xfId="9481" xr:uid="{00000000-0005-0000-0000-0000A71B0000}"/>
    <cellStyle name="常规 26 3 4 2 6" xfId="9482" xr:uid="{00000000-0005-0000-0000-0000A81B0000}"/>
    <cellStyle name="常规 26 3 4 2 6 2" xfId="9484" xr:uid="{00000000-0005-0000-0000-0000A91B0000}"/>
    <cellStyle name="常规 26 3 4 2 6 2 2" xfId="9485" xr:uid="{00000000-0005-0000-0000-0000AA1B0000}"/>
    <cellStyle name="常规 26 3 4 2 6 3" xfId="9487" xr:uid="{00000000-0005-0000-0000-0000AB1B0000}"/>
    <cellStyle name="常规 26 3 4 2 7" xfId="9489" xr:uid="{00000000-0005-0000-0000-0000AC1B0000}"/>
    <cellStyle name="常规 26 3 4 2 7 2" xfId="9490" xr:uid="{00000000-0005-0000-0000-0000AD1B0000}"/>
    <cellStyle name="常规 26 3 4 2 8" xfId="9491" xr:uid="{00000000-0005-0000-0000-0000AE1B0000}"/>
    <cellStyle name="常规 26 3 4 3" xfId="9492" xr:uid="{00000000-0005-0000-0000-0000AF1B0000}"/>
    <cellStyle name="常规 26 3 4 3 2" xfId="7297" xr:uid="{00000000-0005-0000-0000-0000B01B0000}"/>
    <cellStyle name="常规 26 3 4 3 2 2" xfId="9494" xr:uid="{00000000-0005-0000-0000-0000B11B0000}"/>
    <cellStyle name="常规 26 3 4 3 2 3" xfId="9496" xr:uid="{00000000-0005-0000-0000-0000B21B0000}"/>
    <cellStyle name="常规 26 3 4 3 2 3 2" xfId="1938" xr:uid="{00000000-0005-0000-0000-0000B31B0000}"/>
    <cellStyle name="常规 26 3 4 3 2 3 3" xfId="9499" xr:uid="{00000000-0005-0000-0000-0000B41B0000}"/>
    <cellStyle name="常规 26 3 4 3 2 3 3 2" xfId="9501" xr:uid="{00000000-0005-0000-0000-0000B51B0000}"/>
    <cellStyle name="常规 26 3 4 3 2 3 3 2 2" xfId="9503" xr:uid="{00000000-0005-0000-0000-0000B61B0000}"/>
    <cellStyle name="常规 26 3 4 3 2 3 3 3" xfId="9504" xr:uid="{00000000-0005-0000-0000-0000B71B0000}"/>
    <cellStyle name="常规 26 3 4 3 2 3 4" xfId="9505" xr:uid="{00000000-0005-0000-0000-0000B81B0000}"/>
    <cellStyle name="常规 26 3 4 3 2 3 4 2" xfId="9507" xr:uid="{00000000-0005-0000-0000-0000B91B0000}"/>
    <cellStyle name="常规 26 3 4 3 2 3 5" xfId="9508" xr:uid="{00000000-0005-0000-0000-0000BA1B0000}"/>
    <cellStyle name="常规 26 3 4 3 2 4" xfId="9509" xr:uid="{00000000-0005-0000-0000-0000BB1B0000}"/>
    <cellStyle name="常规 26 3 4 3 2 4 2" xfId="9511" xr:uid="{00000000-0005-0000-0000-0000BC1B0000}"/>
    <cellStyle name="常规 26 3 4 3 2 4 2 2" xfId="7045" xr:uid="{00000000-0005-0000-0000-0000BD1B0000}"/>
    <cellStyle name="常规 26 3 4 3 2 4 3" xfId="9515" xr:uid="{00000000-0005-0000-0000-0000BE1B0000}"/>
    <cellStyle name="常规 26 3 4 3 2 5" xfId="9518" xr:uid="{00000000-0005-0000-0000-0000BF1B0000}"/>
    <cellStyle name="常规 26 3 4 3 2 5 2" xfId="9520" xr:uid="{00000000-0005-0000-0000-0000C01B0000}"/>
    <cellStyle name="常规 26 3 4 3 2 6" xfId="9523" xr:uid="{00000000-0005-0000-0000-0000C11B0000}"/>
    <cellStyle name="常规 26 3 4 3 3" xfId="9524" xr:uid="{00000000-0005-0000-0000-0000C21B0000}"/>
    <cellStyle name="常规 26 3 4 3 4" xfId="9527" xr:uid="{00000000-0005-0000-0000-0000C31B0000}"/>
    <cellStyle name="常规 26 3 4 3 4 2" xfId="9530" xr:uid="{00000000-0005-0000-0000-0000C41B0000}"/>
    <cellStyle name="常规 26 3 4 3 4 3" xfId="9533" xr:uid="{00000000-0005-0000-0000-0000C51B0000}"/>
    <cellStyle name="常规 26 3 4 3 4 3 2" xfId="9536" xr:uid="{00000000-0005-0000-0000-0000C61B0000}"/>
    <cellStyle name="常规 26 3 4 3 4 3 2 2" xfId="9539" xr:uid="{00000000-0005-0000-0000-0000C71B0000}"/>
    <cellStyle name="常规 26 3 4 3 4 3 3" xfId="9541" xr:uid="{00000000-0005-0000-0000-0000C81B0000}"/>
    <cellStyle name="常规 26 3 4 3 4 4" xfId="9543" xr:uid="{00000000-0005-0000-0000-0000C91B0000}"/>
    <cellStyle name="常规 26 3 4 3 4 4 2" xfId="9545" xr:uid="{00000000-0005-0000-0000-0000CA1B0000}"/>
    <cellStyle name="常规 26 3 4 3 4 5" xfId="9548" xr:uid="{00000000-0005-0000-0000-0000CB1B0000}"/>
    <cellStyle name="常规 26 3 4 3 5" xfId="9549" xr:uid="{00000000-0005-0000-0000-0000CC1B0000}"/>
    <cellStyle name="常规 26 3 4 3 5 2" xfId="9552" xr:uid="{00000000-0005-0000-0000-0000CD1B0000}"/>
    <cellStyle name="常规 26 3 4 3 5 2 2" xfId="9555" xr:uid="{00000000-0005-0000-0000-0000CE1B0000}"/>
    <cellStyle name="常规 26 3 4 3 5 3" xfId="9558" xr:uid="{00000000-0005-0000-0000-0000CF1B0000}"/>
    <cellStyle name="常规 26 3 4 3 6" xfId="9561" xr:uid="{00000000-0005-0000-0000-0000D01B0000}"/>
    <cellStyle name="常规 26 3 4 3 6 2" xfId="9564" xr:uid="{00000000-0005-0000-0000-0000D11B0000}"/>
    <cellStyle name="常规 26 3 4 3 7" xfId="9566" xr:uid="{00000000-0005-0000-0000-0000D21B0000}"/>
    <cellStyle name="常规 26 3 4 4" xfId="9568" xr:uid="{00000000-0005-0000-0000-0000D31B0000}"/>
    <cellStyle name="常规 26 3 4 4 2" xfId="9570" xr:uid="{00000000-0005-0000-0000-0000D41B0000}"/>
    <cellStyle name="常规 26 3 4 4 3" xfId="6370" xr:uid="{00000000-0005-0000-0000-0000D51B0000}"/>
    <cellStyle name="常规 26 3 4 4 3 2" xfId="6375" xr:uid="{00000000-0005-0000-0000-0000D61B0000}"/>
    <cellStyle name="常规 26 3 4 4 3 3" xfId="6292" xr:uid="{00000000-0005-0000-0000-0000D71B0000}"/>
    <cellStyle name="常规 26 3 4 4 3 3 2" xfId="9573" xr:uid="{00000000-0005-0000-0000-0000D81B0000}"/>
    <cellStyle name="常规 26 3 4 4 3 3 2 2" xfId="9574" xr:uid="{00000000-0005-0000-0000-0000D91B0000}"/>
    <cellStyle name="常规 26 3 4 4 3 3 3" xfId="9575" xr:uid="{00000000-0005-0000-0000-0000DA1B0000}"/>
    <cellStyle name="常规 26 3 4 4 3 4" xfId="6382" xr:uid="{00000000-0005-0000-0000-0000DB1B0000}"/>
    <cellStyle name="常规 26 3 4 4 3 4 2" xfId="9576" xr:uid="{00000000-0005-0000-0000-0000DC1B0000}"/>
    <cellStyle name="常规 26 3 4 4 3 5" xfId="6384" xr:uid="{00000000-0005-0000-0000-0000DD1B0000}"/>
    <cellStyle name="常规 26 3 4 4 4" xfId="6388" xr:uid="{00000000-0005-0000-0000-0000DE1B0000}"/>
    <cellStyle name="常规 26 3 4 4 4 2" xfId="6393" xr:uid="{00000000-0005-0000-0000-0000DF1B0000}"/>
    <cellStyle name="常规 26 3 4 4 4 2 2" xfId="9577" xr:uid="{00000000-0005-0000-0000-0000E01B0000}"/>
    <cellStyle name="常规 26 3 4 4 4 3" xfId="6395" xr:uid="{00000000-0005-0000-0000-0000E11B0000}"/>
    <cellStyle name="常规 26 3 4 4 5" xfId="6398" xr:uid="{00000000-0005-0000-0000-0000E21B0000}"/>
    <cellStyle name="常规 26 3 4 4 5 2" xfId="9578" xr:uid="{00000000-0005-0000-0000-0000E31B0000}"/>
    <cellStyle name="常规 26 3 4 4 6" xfId="6400" xr:uid="{00000000-0005-0000-0000-0000E41B0000}"/>
    <cellStyle name="常规 26 3 4 5" xfId="9579" xr:uid="{00000000-0005-0000-0000-0000E51B0000}"/>
    <cellStyle name="常规 26 3 4 6" xfId="9581" xr:uid="{00000000-0005-0000-0000-0000E61B0000}"/>
    <cellStyle name="常规 26 3 4 6 2" xfId="9583" xr:uid="{00000000-0005-0000-0000-0000E71B0000}"/>
    <cellStyle name="常规 26 3 4 6 3" xfId="6435" xr:uid="{00000000-0005-0000-0000-0000E81B0000}"/>
    <cellStyle name="常规 26 3 4 6 3 2" xfId="6440" xr:uid="{00000000-0005-0000-0000-0000E91B0000}"/>
    <cellStyle name="常规 26 3 4 6 3 2 2" xfId="6444" xr:uid="{00000000-0005-0000-0000-0000EA1B0000}"/>
    <cellStyle name="常规 26 3 4 6 3 3" xfId="6450" xr:uid="{00000000-0005-0000-0000-0000EB1B0000}"/>
    <cellStyle name="常规 26 3 4 6 4" xfId="6453" xr:uid="{00000000-0005-0000-0000-0000EC1B0000}"/>
    <cellStyle name="常规 26 3 4 6 4 2" xfId="6456" xr:uid="{00000000-0005-0000-0000-0000ED1B0000}"/>
    <cellStyle name="常规 26 3 4 6 5" xfId="6464" xr:uid="{00000000-0005-0000-0000-0000EE1B0000}"/>
    <cellStyle name="常规 26 3 4 7" xfId="9587" xr:uid="{00000000-0005-0000-0000-0000EF1B0000}"/>
    <cellStyle name="常规 26 3 4 7 2" xfId="9589" xr:uid="{00000000-0005-0000-0000-0000F01B0000}"/>
    <cellStyle name="常规 26 3 4 7 2 2" xfId="9592" xr:uid="{00000000-0005-0000-0000-0000F11B0000}"/>
    <cellStyle name="常规 26 3 4 7 3" xfId="6473" xr:uid="{00000000-0005-0000-0000-0000F21B0000}"/>
    <cellStyle name="常规 26 3 4 8" xfId="9594" xr:uid="{00000000-0005-0000-0000-0000F31B0000}"/>
    <cellStyle name="常规 26 3 4 8 2" xfId="9597" xr:uid="{00000000-0005-0000-0000-0000F41B0000}"/>
    <cellStyle name="常规 26 3 4 9" xfId="9599" xr:uid="{00000000-0005-0000-0000-0000F51B0000}"/>
    <cellStyle name="常规 26 3 5" xfId="9600" xr:uid="{00000000-0005-0000-0000-0000F61B0000}"/>
    <cellStyle name="常规 26 3 5 2" xfId="9603" xr:uid="{00000000-0005-0000-0000-0000F71B0000}"/>
    <cellStyle name="常规 26 3 5 2 2" xfId="7339" xr:uid="{00000000-0005-0000-0000-0000F81B0000}"/>
    <cellStyle name="常规 26 3 5 2 2 2" xfId="6282" xr:uid="{00000000-0005-0000-0000-0000F91B0000}"/>
    <cellStyle name="常规 26 3 5 2 2 3" xfId="9605" xr:uid="{00000000-0005-0000-0000-0000FA1B0000}"/>
    <cellStyle name="常规 26 3 5 2 2 3 2" xfId="4896" xr:uid="{00000000-0005-0000-0000-0000FB1B0000}"/>
    <cellStyle name="常规 26 3 5 2 2 3 3" xfId="4898" xr:uid="{00000000-0005-0000-0000-0000FC1B0000}"/>
    <cellStyle name="常规 26 3 5 2 2 3 3 2" xfId="9606" xr:uid="{00000000-0005-0000-0000-0000FD1B0000}"/>
    <cellStyle name="常规 26 3 5 2 2 3 3 2 2" xfId="9607" xr:uid="{00000000-0005-0000-0000-0000FE1B0000}"/>
    <cellStyle name="常规 26 3 5 2 2 3 3 3" xfId="9608" xr:uid="{00000000-0005-0000-0000-0000FF1B0000}"/>
    <cellStyle name="常规 26 3 5 2 2 3 4" xfId="4900" xr:uid="{00000000-0005-0000-0000-0000001C0000}"/>
    <cellStyle name="常规 26 3 5 2 2 3 4 2" xfId="9609" xr:uid="{00000000-0005-0000-0000-0000011C0000}"/>
    <cellStyle name="常规 26 3 5 2 2 3 5" xfId="4903" xr:uid="{00000000-0005-0000-0000-0000021C0000}"/>
    <cellStyle name="常规 26 3 5 2 2 4" xfId="9610" xr:uid="{00000000-0005-0000-0000-0000031C0000}"/>
    <cellStyle name="常规 26 3 5 2 2 4 2" xfId="9611" xr:uid="{00000000-0005-0000-0000-0000041C0000}"/>
    <cellStyle name="常规 26 3 5 2 2 4 2 2" xfId="9612" xr:uid="{00000000-0005-0000-0000-0000051C0000}"/>
    <cellStyle name="常规 26 3 5 2 2 4 3" xfId="9613" xr:uid="{00000000-0005-0000-0000-0000061C0000}"/>
    <cellStyle name="常规 26 3 5 2 2 5" xfId="9614" xr:uid="{00000000-0005-0000-0000-0000071C0000}"/>
    <cellStyle name="常规 26 3 5 2 2 5 2" xfId="9615" xr:uid="{00000000-0005-0000-0000-0000081C0000}"/>
    <cellStyle name="常规 26 3 5 2 2 6" xfId="9616" xr:uid="{00000000-0005-0000-0000-0000091C0000}"/>
    <cellStyle name="常规 26 3 5 2 3" xfId="9617" xr:uid="{00000000-0005-0000-0000-00000A1C0000}"/>
    <cellStyle name="常规 26 3 5 2 4" xfId="9618" xr:uid="{00000000-0005-0000-0000-00000B1C0000}"/>
    <cellStyle name="常规 26 3 5 2 4 2" xfId="9619" xr:uid="{00000000-0005-0000-0000-00000C1C0000}"/>
    <cellStyle name="常规 26 3 5 2 4 3" xfId="9620" xr:uid="{00000000-0005-0000-0000-00000D1C0000}"/>
    <cellStyle name="常规 26 3 5 2 4 3 2" xfId="9621" xr:uid="{00000000-0005-0000-0000-00000E1C0000}"/>
    <cellStyle name="常规 26 3 5 2 4 3 2 2" xfId="6496" xr:uid="{00000000-0005-0000-0000-00000F1C0000}"/>
    <cellStyle name="常规 26 3 5 2 4 3 3" xfId="9622" xr:uid="{00000000-0005-0000-0000-0000101C0000}"/>
    <cellStyle name="常规 26 3 5 2 4 4" xfId="9623" xr:uid="{00000000-0005-0000-0000-0000111C0000}"/>
    <cellStyle name="常规 26 3 5 2 4 4 2" xfId="9624" xr:uid="{00000000-0005-0000-0000-0000121C0000}"/>
    <cellStyle name="常规 26 3 5 2 4 5" xfId="9625" xr:uid="{00000000-0005-0000-0000-0000131C0000}"/>
    <cellStyle name="常规 26 3 5 2 5" xfId="9626" xr:uid="{00000000-0005-0000-0000-0000141C0000}"/>
    <cellStyle name="常规 26 3 5 2 5 2" xfId="9627" xr:uid="{00000000-0005-0000-0000-0000151C0000}"/>
    <cellStyle name="常规 26 3 5 2 5 2 2" xfId="9628" xr:uid="{00000000-0005-0000-0000-0000161C0000}"/>
    <cellStyle name="常规 26 3 5 2 5 3" xfId="9629" xr:uid="{00000000-0005-0000-0000-0000171C0000}"/>
    <cellStyle name="常规 26 3 5 2 6" xfId="9631" xr:uid="{00000000-0005-0000-0000-0000181C0000}"/>
    <cellStyle name="常规 26 3 5 2 6 2" xfId="9632" xr:uid="{00000000-0005-0000-0000-0000191C0000}"/>
    <cellStyle name="常规 26 3 5 2 7" xfId="9633" xr:uid="{00000000-0005-0000-0000-00001A1C0000}"/>
    <cellStyle name="常规 26 3 5 3" xfId="9634" xr:uid="{00000000-0005-0000-0000-00001B1C0000}"/>
    <cellStyle name="常规 26 3 5 3 2" xfId="9637" xr:uid="{00000000-0005-0000-0000-00001C1C0000}"/>
    <cellStyle name="常规 26 3 5 3 3" xfId="9640" xr:uid="{00000000-0005-0000-0000-00001D1C0000}"/>
    <cellStyle name="常规 26 3 5 3 3 2" xfId="9644" xr:uid="{00000000-0005-0000-0000-00001E1C0000}"/>
    <cellStyle name="常规 26 3 5 3 3 3" xfId="9646" xr:uid="{00000000-0005-0000-0000-00001F1C0000}"/>
    <cellStyle name="常规 26 3 5 3 3 3 2" xfId="5083" xr:uid="{00000000-0005-0000-0000-0000201C0000}"/>
    <cellStyle name="常规 26 3 5 3 3 3 2 2" xfId="2066" xr:uid="{00000000-0005-0000-0000-0000211C0000}"/>
    <cellStyle name="常规 26 3 5 3 3 3 3" xfId="2777" xr:uid="{00000000-0005-0000-0000-0000221C0000}"/>
    <cellStyle name="常规 26 3 5 3 3 4" xfId="9648" xr:uid="{00000000-0005-0000-0000-0000231C0000}"/>
    <cellStyle name="常规 26 3 5 3 3 4 2" xfId="5287" xr:uid="{00000000-0005-0000-0000-0000241C0000}"/>
    <cellStyle name="常规 26 3 5 3 3 5" xfId="9650" xr:uid="{00000000-0005-0000-0000-0000251C0000}"/>
    <cellStyle name="常规 26 3 5 3 4" xfId="9652" xr:uid="{00000000-0005-0000-0000-0000261C0000}"/>
    <cellStyle name="常规 26 3 5 3 4 2" xfId="9654" xr:uid="{00000000-0005-0000-0000-0000271C0000}"/>
    <cellStyle name="常规 26 3 5 3 4 2 2" xfId="5772" xr:uid="{00000000-0005-0000-0000-0000281C0000}"/>
    <cellStyle name="常规 26 3 5 3 4 3" xfId="9656" xr:uid="{00000000-0005-0000-0000-0000291C0000}"/>
    <cellStyle name="常规 26 3 5 3 5" xfId="4946" xr:uid="{00000000-0005-0000-0000-00002A1C0000}"/>
    <cellStyle name="常规 26 3 5 3 5 2" xfId="4949" xr:uid="{00000000-0005-0000-0000-00002B1C0000}"/>
    <cellStyle name="常规 26 3 5 3 6" xfId="617" xr:uid="{00000000-0005-0000-0000-00002C1C0000}"/>
    <cellStyle name="常规 26 3 5 4" xfId="9658" xr:uid="{00000000-0005-0000-0000-00002D1C0000}"/>
    <cellStyle name="常规 26 3 5 5" xfId="9661" xr:uid="{00000000-0005-0000-0000-00002E1C0000}"/>
    <cellStyle name="常规 26 3 5 5 2" xfId="9664" xr:uid="{00000000-0005-0000-0000-00002F1C0000}"/>
    <cellStyle name="常规 26 3 5 5 3" xfId="9668" xr:uid="{00000000-0005-0000-0000-0000301C0000}"/>
    <cellStyle name="常规 26 3 5 5 3 2" xfId="9673" xr:uid="{00000000-0005-0000-0000-0000311C0000}"/>
    <cellStyle name="常规 26 3 5 5 3 2 2" xfId="9676" xr:uid="{00000000-0005-0000-0000-0000321C0000}"/>
    <cellStyle name="常规 26 3 5 5 3 3" xfId="9677" xr:uid="{00000000-0005-0000-0000-0000331C0000}"/>
    <cellStyle name="常规 26 3 5 5 4" xfId="9678" xr:uid="{00000000-0005-0000-0000-0000341C0000}"/>
    <cellStyle name="常规 26 3 5 5 4 2" xfId="9681" xr:uid="{00000000-0005-0000-0000-0000351C0000}"/>
    <cellStyle name="常规 26 3 5 5 5" xfId="9682" xr:uid="{00000000-0005-0000-0000-0000361C0000}"/>
    <cellStyle name="常规 26 3 5 6" xfId="9684" xr:uid="{00000000-0005-0000-0000-0000371C0000}"/>
    <cellStyle name="常规 26 3 5 6 2" xfId="9686" xr:uid="{00000000-0005-0000-0000-0000381C0000}"/>
    <cellStyle name="常规 26 3 5 6 2 2" xfId="9689" xr:uid="{00000000-0005-0000-0000-0000391C0000}"/>
    <cellStyle name="常规 26 3 5 6 3" xfId="9690" xr:uid="{00000000-0005-0000-0000-00003A1C0000}"/>
    <cellStyle name="常规 26 3 5 7" xfId="9692" xr:uid="{00000000-0005-0000-0000-00003B1C0000}"/>
    <cellStyle name="常规 26 3 5 7 2" xfId="9694" xr:uid="{00000000-0005-0000-0000-00003C1C0000}"/>
    <cellStyle name="常规 26 3 5 8" xfId="9695" xr:uid="{00000000-0005-0000-0000-00003D1C0000}"/>
    <cellStyle name="常规 26 3 6" xfId="1659" xr:uid="{00000000-0005-0000-0000-00003E1C0000}"/>
    <cellStyle name="常规 26 3 6 2" xfId="9696" xr:uid="{00000000-0005-0000-0000-00003F1C0000}"/>
    <cellStyle name="常规 26 3 6 2 2" xfId="9698" xr:uid="{00000000-0005-0000-0000-0000401C0000}"/>
    <cellStyle name="常规 26 3 6 2 3" xfId="9700" xr:uid="{00000000-0005-0000-0000-0000411C0000}"/>
    <cellStyle name="常规 26 3 6 2 3 2" xfId="9701" xr:uid="{00000000-0005-0000-0000-0000421C0000}"/>
    <cellStyle name="常规 26 3 6 2 3 3" xfId="9702" xr:uid="{00000000-0005-0000-0000-0000431C0000}"/>
    <cellStyle name="常规 26 3 6 2 3 3 2" xfId="9703" xr:uid="{00000000-0005-0000-0000-0000441C0000}"/>
    <cellStyle name="常规 26 3 6 2 3 3 2 2" xfId="4816" xr:uid="{00000000-0005-0000-0000-0000451C0000}"/>
    <cellStyle name="常规 26 3 6 2 3 3 3" xfId="9704" xr:uid="{00000000-0005-0000-0000-0000461C0000}"/>
    <cellStyle name="常规 26 3 6 2 3 4" xfId="9705" xr:uid="{00000000-0005-0000-0000-0000471C0000}"/>
    <cellStyle name="常规 26 3 6 2 3 4 2" xfId="9706" xr:uid="{00000000-0005-0000-0000-0000481C0000}"/>
    <cellStyle name="常规 26 3 6 2 3 5" xfId="9707" xr:uid="{00000000-0005-0000-0000-0000491C0000}"/>
    <cellStyle name="常规 26 3 6 2 4" xfId="9708" xr:uid="{00000000-0005-0000-0000-00004A1C0000}"/>
    <cellStyle name="常规 26 3 6 2 4 2" xfId="9709" xr:uid="{00000000-0005-0000-0000-00004B1C0000}"/>
    <cellStyle name="常规 26 3 6 2 4 2 2" xfId="9710" xr:uid="{00000000-0005-0000-0000-00004C1C0000}"/>
    <cellStyle name="常规 26 3 6 2 4 3" xfId="9711" xr:uid="{00000000-0005-0000-0000-00004D1C0000}"/>
    <cellStyle name="常规 26 3 6 2 5" xfId="9712" xr:uid="{00000000-0005-0000-0000-00004E1C0000}"/>
    <cellStyle name="常规 26 3 6 2 5 2" xfId="9713" xr:uid="{00000000-0005-0000-0000-00004F1C0000}"/>
    <cellStyle name="常规 26 3 6 2 6" xfId="3216" xr:uid="{00000000-0005-0000-0000-0000501C0000}"/>
    <cellStyle name="常规 26 3 6 3" xfId="9714" xr:uid="{00000000-0005-0000-0000-0000511C0000}"/>
    <cellStyle name="常规 26 3 6 4" xfId="9716" xr:uid="{00000000-0005-0000-0000-0000521C0000}"/>
    <cellStyle name="常规 26 3 6 4 2" xfId="9717" xr:uid="{00000000-0005-0000-0000-0000531C0000}"/>
    <cellStyle name="常规 26 3 6 4 3" xfId="9719" xr:uid="{00000000-0005-0000-0000-0000541C0000}"/>
    <cellStyle name="常规 26 3 6 4 3 2" xfId="9722" xr:uid="{00000000-0005-0000-0000-0000551C0000}"/>
    <cellStyle name="常规 26 3 6 4 3 2 2" xfId="9725" xr:uid="{00000000-0005-0000-0000-0000561C0000}"/>
    <cellStyle name="常规 26 3 6 4 3 3" xfId="9727" xr:uid="{00000000-0005-0000-0000-0000571C0000}"/>
    <cellStyle name="常规 26 3 6 4 4" xfId="9729" xr:uid="{00000000-0005-0000-0000-0000581C0000}"/>
    <cellStyle name="常规 26 3 6 4 4 2" xfId="9732" xr:uid="{00000000-0005-0000-0000-0000591C0000}"/>
    <cellStyle name="常规 26 3 6 4 5" xfId="9734" xr:uid="{00000000-0005-0000-0000-00005A1C0000}"/>
    <cellStyle name="常规 26 3 6 5" xfId="9736" xr:uid="{00000000-0005-0000-0000-00005B1C0000}"/>
    <cellStyle name="常规 26 3 6 5 2" xfId="9737" xr:uid="{00000000-0005-0000-0000-00005C1C0000}"/>
    <cellStyle name="常规 26 3 6 5 2 2" xfId="9739" xr:uid="{00000000-0005-0000-0000-00005D1C0000}"/>
    <cellStyle name="常规 26 3 6 5 3" xfId="9741" xr:uid="{00000000-0005-0000-0000-00005E1C0000}"/>
    <cellStyle name="常规 26 3 6 6" xfId="9744" xr:uid="{00000000-0005-0000-0000-00005F1C0000}"/>
    <cellStyle name="常规 26 3 6 6 2" xfId="9745" xr:uid="{00000000-0005-0000-0000-0000601C0000}"/>
    <cellStyle name="常规 26 3 6 7" xfId="9747" xr:uid="{00000000-0005-0000-0000-0000611C0000}"/>
    <cellStyle name="常规 26 3 7" xfId="9748" xr:uid="{00000000-0005-0000-0000-0000621C0000}"/>
    <cellStyle name="常规 26 3 7 2" xfId="9750" xr:uid="{00000000-0005-0000-0000-0000631C0000}"/>
    <cellStyle name="常规 26 3 7 3" xfId="9752" xr:uid="{00000000-0005-0000-0000-0000641C0000}"/>
    <cellStyle name="常规 26 3 7 3 2" xfId="9754" xr:uid="{00000000-0005-0000-0000-0000651C0000}"/>
    <cellStyle name="常规 26 3 7 3 3" xfId="9756" xr:uid="{00000000-0005-0000-0000-0000661C0000}"/>
    <cellStyle name="常规 26 3 7 3 3 2" xfId="9758" xr:uid="{00000000-0005-0000-0000-0000671C0000}"/>
    <cellStyle name="常规 26 3 7 3 3 2 2" xfId="9761" xr:uid="{00000000-0005-0000-0000-0000681C0000}"/>
    <cellStyle name="常规 26 3 7 3 3 3" xfId="9763" xr:uid="{00000000-0005-0000-0000-0000691C0000}"/>
    <cellStyle name="常规 26 3 7 3 4" xfId="9765" xr:uid="{00000000-0005-0000-0000-00006A1C0000}"/>
    <cellStyle name="常规 26 3 7 3 4 2" xfId="106" xr:uid="{00000000-0005-0000-0000-00006B1C0000}"/>
    <cellStyle name="常规 26 3 7 3 5" xfId="9767" xr:uid="{00000000-0005-0000-0000-00006C1C0000}"/>
    <cellStyle name="常规 26 3 7 4" xfId="9769" xr:uid="{00000000-0005-0000-0000-00006D1C0000}"/>
    <cellStyle name="常规 26 3 7 4 2" xfId="9771" xr:uid="{00000000-0005-0000-0000-00006E1C0000}"/>
    <cellStyle name="常规 26 3 7 4 2 2" xfId="9774" xr:uid="{00000000-0005-0000-0000-00006F1C0000}"/>
    <cellStyle name="常规 26 3 7 4 3" xfId="9777" xr:uid="{00000000-0005-0000-0000-0000701C0000}"/>
    <cellStyle name="常规 26 3 7 5" xfId="9781" xr:uid="{00000000-0005-0000-0000-0000711C0000}"/>
    <cellStyle name="常规 26 3 7 5 2" xfId="9783" xr:uid="{00000000-0005-0000-0000-0000721C0000}"/>
    <cellStyle name="常规 26 3 7 6" xfId="9786" xr:uid="{00000000-0005-0000-0000-0000731C0000}"/>
    <cellStyle name="常规 26 3 8" xfId="9788" xr:uid="{00000000-0005-0000-0000-0000741C0000}"/>
    <cellStyle name="常规 26 3 9" xfId="9790" xr:uid="{00000000-0005-0000-0000-0000751C0000}"/>
    <cellStyle name="常规 26 3 9 2" xfId="9791" xr:uid="{00000000-0005-0000-0000-0000761C0000}"/>
    <cellStyle name="常规 26 3 9 3" xfId="9792" xr:uid="{00000000-0005-0000-0000-0000771C0000}"/>
    <cellStyle name="常规 26 3 9 3 2" xfId="9793" xr:uid="{00000000-0005-0000-0000-0000781C0000}"/>
    <cellStyle name="常规 26 3 9 3 2 2" xfId="9797" xr:uid="{00000000-0005-0000-0000-0000791C0000}"/>
    <cellStyle name="常规 26 3 9 3 3" xfId="9800" xr:uid="{00000000-0005-0000-0000-00007A1C0000}"/>
    <cellStyle name="常规 26 3 9 4" xfId="9803" xr:uid="{00000000-0005-0000-0000-00007B1C0000}"/>
    <cellStyle name="常规 26 3 9 4 2" xfId="9806" xr:uid="{00000000-0005-0000-0000-00007C1C0000}"/>
    <cellStyle name="常规 26 3 9 5" xfId="9809" xr:uid="{00000000-0005-0000-0000-00007D1C0000}"/>
    <cellStyle name="常规 26 4" xfId="9811" xr:uid="{00000000-0005-0000-0000-00007E1C0000}"/>
    <cellStyle name="常规 26 5" xfId="9813" xr:uid="{00000000-0005-0000-0000-00007F1C0000}"/>
    <cellStyle name="常规 27" xfId="7867" xr:uid="{00000000-0005-0000-0000-0000801C0000}"/>
    <cellStyle name="常规 27 2" xfId="7871" xr:uid="{00000000-0005-0000-0000-0000811C0000}"/>
    <cellStyle name="常规 27 2 2" xfId="9814" xr:uid="{00000000-0005-0000-0000-0000821C0000}"/>
    <cellStyle name="常规 27 2 3" xfId="9815" xr:uid="{00000000-0005-0000-0000-0000831C0000}"/>
    <cellStyle name="常规 27 3" xfId="9817" xr:uid="{00000000-0005-0000-0000-0000841C0000}"/>
    <cellStyle name="常规 27 3 10" xfId="9819" xr:uid="{00000000-0005-0000-0000-0000851C0000}"/>
    <cellStyle name="常规 27 3 10 2" xfId="9821" xr:uid="{00000000-0005-0000-0000-0000861C0000}"/>
    <cellStyle name="常规 27 3 10 2 2" xfId="9824" xr:uid="{00000000-0005-0000-0000-0000871C0000}"/>
    <cellStyle name="常规 27 3 10 3" xfId="9825" xr:uid="{00000000-0005-0000-0000-0000881C0000}"/>
    <cellStyle name="常规 27 3 11" xfId="9826" xr:uid="{00000000-0005-0000-0000-0000891C0000}"/>
    <cellStyle name="常规 27 3 11 2" xfId="9828" xr:uid="{00000000-0005-0000-0000-00008A1C0000}"/>
    <cellStyle name="常规 27 3 12" xfId="9829" xr:uid="{00000000-0005-0000-0000-00008B1C0000}"/>
    <cellStyle name="常规 27 3 2" xfId="9830" xr:uid="{00000000-0005-0000-0000-00008C1C0000}"/>
    <cellStyle name="常规 27 3 2 10" xfId="9831" xr:uid="{00000000-0005-0000-0000-00008D1C0000}"/>
    <cellStyle name="常规 27 3 2 10 2" xfId="9833" xr:uid="{00000000-0005-0000-0000-00008E1C0000}"/>
    <cellStyle name="常规 27 3 2 11" xfId="9834" xr:uid="{00000000-0005-0000-0000-00008F1C0000}"/>
    <cellStyle name="常规 27 3 2 2" xfId="9835" xr:uid="{00000000-0005-0000-0000-0000901C0000}"/>
    <cellStyle name="常规 27 3 2 2 2" xfId="9836" xr:uid="{00000000-0005-0000-0000-0000911C0000}"/>
    <cellStyle name="常规 27 3 2 2 2 2" xfId="9837" xr:uid="{00000000-0005-0000-0000-0000921C0000}"/>
    <cellStyle name="常规 27 3 2 2 2 2 2" xfId="9838" xr:uid="{00000000-0005-0000-0000-0000931C0000}"/>
    <cellStyle name="常规 27 3 2 2 2 2 2 2" xfId="5472" xr:uid="{00000000-0005-0000-0000-0000941C0000}"/>
    <cellStyle name="常规 27 3 2 2 2 2 2 3" xfId="9840" xr:uid="{00000000-0005-0000-0000-0000951C0000}"/>
    <cellStyle name="常规 27 3 2 2 2 2 2 3 2" xfId="9841" xr:uid="{00000000-0005-0000-0000-0000961C0000}"/>
    <cellStyle name="常规 27 3 2 2 2 2 2 3 3" xfId="9843" xr:uid="{00000000-0005-0000-0000-0000971C0000}"/>
    <cellStyle name="常规 27 3 2 2 2 2 2 3 3 2" xfId="9845" xr:uid="{00000000-0005-0000-0000-0000981C0000}"/>
    <cellStyle name="常规 27 3 2 2 2 2 2 3 3 2 2" xfId="9847" xr:uid="{00000000-0005-0000-0000-0000991C0000}"/>
    <cellStyle name="常规 27 3 2 2 2 2 2 3 3 3" xfId="9849" xr:uid="{00000000-0005-0000-0000-00009A1C0000}"/>
    <cellStyle name="常规 27 3 2 2 2 2 2 3 4" xfId="9851" xr:uid="{00000000-0005-0000-0000-00009B1C0000}"/>
    <cellStyle name="常规 27 3 2 2 2 2 2 3 4 2" xfId="1430" xr:uid="{00000000-0005-0000-0000-00009C1C0000}"/>
    <cellStyle name="常规 27 3 2 2 2 2 2 3 5" xfId="9853" xr:uid="{00000000-0005-0000-0000-00009D1C0000}"/>
    <cellStyle name="常规 27 3 2 2 2 2 2 4" xfId="2183" xr:uid="{00000000-0005-0000-0000-00009E1C0000}"/>
    <cellStyle name="常规 27 3 2 2 2 2 2 4 2" xfId="2185" xr:uid="{00000000-0005-0000-0000-00009F1C0000}"/>
    <cellStyle name="常规 27 3 2 2 2 2 2 4 2 2" xfId="2188" xr:uid="{00000000-0005-0000-0000-0000A01C0000}"/>
    <cellStyle name="常规 27 3 2 2 2 2 2 4 3" xfId="2193" xr:uid="{00000000-0005-0000-0000-0000A11C0000}"/>
    <cellStyle name="常规 27 3 2 2 2 2 2 5" xfId="2197" xr:uid="{00000000-0005-0000-0000-0000A21C0000}"/>
    <cellStyle name="常规 27 3 2 2 2 2 2 5 2" xfId="2654" xr:uid="{00000000-0005-0000-0000-0000A31C0000}"/>
    <cellStyle name="常规 27 3 2 2 2 2 2 6" xfId="2199" xr:uid="{00000000-0005-0000-0000-0000A41C0000}"/>
    <cellStyle name="常规 27 3 2 2 2 2 3" xfId="9855" xr:uid="{00000000-0005-0000-0000-0000A51C0000}"/>
    <cellStyle name="常规 27 3 2 2 2 2 4" xfId="9856" xr:uid="{00000000-0005-0000-0000-0000A61C0000}"/>
    <cellStyle name="常规 27 3 2 2 2 2 4 2" xfId="9858" xr:uid="{00000000-0005-0000-0000-0000A71C0000}"/>
    <cellStyle name="常规 27 3 2 2 2 2 4 3" xfId="9860" xr:uid="{00000000-0005-0000-0000-0000A81C0000}"/>
    <cellStyle name="常规 27 3 2 2 2 2 4 3 2" xfId="9861" xr:uid="{00000000-0005-0000-0000-0000A91C0000}"/>
    <cellStyle name="常规 27 3 2 2 2 2 4 3 2 2" xfId="9863" xr:uid="{00000000-0005-0000-0000-0000AA1C0000}"/>
    <cellStyle name="常规 27 3 2 2 2 2 4 3 3" xfId="9865" xr:uid="{00000000-0005-0000-0000-0000AB1C0000}"/>
    <cellStyle name="常规 27 3 2 2 2 2 4 4" xfId="2228" xr:uid="{00000000-0005-0000-0000-0000AC1C0000}"/>
    <cellStyle name="常规 27 3 2 2 2 2 4 4 2" xfId="9867" xr:uid="{00000000-0005-0000-0000-0000AD1C0000}"/>
    <cellStyle name="常规 27 3 2 2 2 2 4 5" xfId="2232" xr:uid="{00000000-0005-0000-0000-0000AE1C0000}"/>
    <cellStyle name="常规 27 3 2 2 2 2 5" xfId="9869" xr:uid="{00000000-0005-0000-0000-0000AF1C0000}"/>
    <cellStyle name="常规 27 3 2 2 2 2 5 2" xfId="9871" xr:uid="{00000000-0005-0000-0000-0000B01C0000}"/>
    <cellStyle name="常规 27 3 2 2 2 2 5 2 2" xfId="9872" xr:uid="{00000000-0005-0000-0000-0000B11C0000}"/>
    <cellStyle name="常规 27 3 2 2 2 2 5 3" xfId="9873" xr:uid="{00000000-0005-0000-0000-0000B21C0000}"/>
    <cellStyle name="常规 27 3 2 2 2 2 6" xfId="9874" xr:uid="{00000000-0005-0000-0000-0000B31C0000}"/>
    <cellStyle name="常规 27 3 2 2 2 2 6 2" xfId="9875" xr:uid="{00000000-0005-0000-0000-0000B41C0000}"/>
    <cellStyle name="常规 27 3 2 2 2 2 7" xfId="9876" xr:uid="{00000000-0005-0000-0000-0000B51C0000}"/>
    <cellStyle name="常规 27 3 2 2 2 3" xfId="9877" xr:uid="{00000000-0005-0000-0000-0000B61C0000}"/>
    <cellStyle name="常规 27 3 2 2 2 3 2" xfId="9878" xr:uid="{00000000-0005-0000-0000-0000B71C0000}"/>
    <cellStyle name="常规 27 3 2 2 2 3 3" xfId="9879" xr:uid="{00000000-0005-0000-0000-0000B81C0000}"/>
    <cellStyle name="常规 27 3 2 2 2 3 3 2" xfId="9880" xr:uid="{00000000-0005-0000-0000-0000B91C0000}"/>
    <cellStyle name="常规 27 3 2 2 2 3 3 3" xfId="9881" xr:uid="{00000000-0005-0000-0000-0000BA1C0000}"/>
    <cellStyle name="常规 27 3 2 2 2 3 3 3 2" xfId="9882" xr:uid="{00000000-0005-0000-0000-0000BB1C0000}"/>
    <cellStyle name="常规 27 3 2 2 2 3 3 3 2 2" xfId="9883" xr:uid="{00000000-0005-0000-0000-0000BC1C0000}"/>
    <cellStyle name="常规 27 3 2 2 2 3 3 3 3" xfId="9885" xr:uid="{00000000-0005-0000-0000-0000BD1C0000}"/>
    <cellStyle name="常规 27 3 2 2 2 3 3 4" xfId="2337" xr:uid="{00000000-0005-0000-0000-0000BE1C0000}"/>
    <cellStyle name="常规 27 3 2 2 2 3 3 4 2" xfId="2340" xr:uid="{00000000-0005-0000-0000-0000BF1C0000}"/>
    <cellStyle name="常规 27 3 2 2 2 3 3 5" xfId="2349" xr:uid="{00000000-0005-0000-0000-0000C01C0000}"/>
    <cellStyle name="常规 27 3 2 2 2 3 4" xfId="9886" xr:uid="{00000000-0005-0000-0000-0000C11C0000}"/>
    <cellStyle name="常规 27 3 2 2 2 3 4 2" xfId="9888" xr:uid="{00000000-0005-0000-0000-0000C21C0000}"/>
    <cellStyle name="常规 27 3 2 2 2 3 4 2 2" xfId="9890" xr:uid="{00000000-0005-0000-0000-0000C31C0000}"/>
    <cellStyle name="常规 27 3 2 2 2 3 4 3" xfId="9891" xr:uid="{00000000-0005-0000-0000-0000C41C0000}"/>
    <cellStyle name="常规 27 3 2 2 2 3 5" xfId="9893" xr:uid="{00000000-0005-0000-0000-0000C51C0000}"/>
    <cellStyle name="常规 27 3 2 2 2 3 5 2" xfId="9894" xr:uid="{00000000-0005-0000-0000-0000C61C0000}"/>
    <cellStyle name="常规 27 3 2 2 2 3 6" xfId="9895" xr:uid="{00000000-0005-0000-0000-0000C71C0000}"/>
    <cellStyle name="常规 27 3 2 2 2 4" xfId="9896" xr:uid="{00000000-0005-0000-0000-0000C81C0000}"/>
    <cellStyle name="常规 27 3 2 2 2 5" xfId="9897" xr:uid="{00000000-0005-0000-0000-0000C91C0000}"/>
    <cellStyle name="常规 27 3 2 2 2 5 2" xfId="9898" xr:uid="{00000000-0005-0000-0000-0000CA1C0000}"/>
    <cellStyle name="常规 27 3 2 2 2 5 3" xfId="9899" xr:uid="{00000000-0005-0000-0000-0000CB1C0000}"/>
    <cellStyle name="常规 27 3 2 2 2 5 3 2" xfId="9900" xr:uid="{00000000-0005-0000-0000-0000CC1C0000}"/>
    <cellStyle name="常规 27 3 2 2 2 5 3 2 2" xfId="9903" xr:uid="{00000000-0005-0000-0000-0000CD1C0000}"/>
    <cellStyle name="常规 27 3 2 2 2 5 3 3" xfId="9905" xr:uid="{00000000-0005-0000-0000-0000CE1C0000}"/>
    <cellStyle name="常规 27 3 2 2 2 5 4" xfId="9907" xr:uid="{00000000-0005-0000-0000-0000CF1C0000}"/>
    <cellStyle name="常规 27 3 2 2 2 5 4 2" xfId="9908" xr:uid="{00000000-0005-0000-0000-0000D01C0000}"/>
    <cellStyle name="常规 27 3 2 2 2 5 5" xfId="9910" xr:uid="{00000000-0005-0000-0000-0000D11C0000}"/>
    <cellStyle name="常规 27 3 2 2 2 6" xfId="9912" xr:uid="{00000000-0005-0000-0000-0000D21C0000}"/>
    <cellStyle name="常规 27 3 2 2 2 6 2" xfId="9913" xr:uid="{00000000-0005-0000-0000-0000D31C0000}"/>
    <cellStyle name="常规 27 3 2 2 2 6 2 2" xfId="9914" xr:uid="{00000000-0005-0000-0000-0000D41C0000}"/>
    <cellStyle name="常规 27 3 2 2 2 6 3" xfId="9915" xr:uid="{00000000-0005-0000-0000-0000D51C0000}"/>
    <cellStyle name="常规 27 3 2 2 2 7" xfId="9916" xr:uid="{00000000-0005-0000-0000-0000D61C0000}"/>
    <cellStyle name="常规 27 3 2 2 2 7 2" xfId="9917" xr:uid="{00000000-0005-0000-0000-0000D71C0000}"/>
    <cellStyle name="常规 27 3 2 2 2 8" xfId="9918" xr:uid="{00000000-0005-0000-0000-0000D81C0000}"/>
    <cellStyle name="常规 27 3 2 2 3" xfId="5708" xr:uid="{00000000-0005-0000-0000-0000D91C0000}"/>
    <cellStyle name="常规 27 3 2 2 3 2" xfId="4394" xr:uid="{00000000-0005-0000-0000-0000DA1C0000}"/>
    <cellStyle name="常规 27 3 2 2 3 2 2" xfId="9919" xr:uid="{00000000-0005-0000-0000-0000DB1C0000}"/>
    <cellStyle name="常规 27 3 2 2 3 2 3" xfId="9920" xr:uid="{00000000-0005-0000-0000-0000DC1C0000}"/>
    <cellStyle name="常规 27 3 2 2 3 2 3 2" xfId="9921" xr:uid="{00000000-0005-0000-0000-0000DD1C0000}"/>
    <cellStyle name="常规 27 3 2 2 3 2 3 3" xfId="9922" xr:uid="{00000000-0005-0000-0000-0000DE1C0000}"/>
    <cellStyle name="常规 27 3 2 2 3 2 3 3 2" xfId="9923" xr:uid="{00000000-0005-0000-0000-0000DF1C0000}"/>
    <cellStyle name="常规 27 3 2 2 3 2 3 3 2 2" xfId="9925" xr:uid="{00000000-0005-0000-0000-0000E01C0000}"/>
    <cellStyle name="常规 27 3 2 2 3 2 3 3 3" xfId="8291" xr:uid="{00000000-0005-0000-0000-0000E11C0000}"/>
    <cellStyle name="常规 27 3 2 2 3 2 3 4" xfId="8758" xr:uid="{00000000-0005-0000-0000-0000E21C0000}"/>
    <cellStyle name="常规 27 3 2 2 3 2 3 4 2" xfId="8762" xr:uid="{00000000-0005-0000-0000-0000E31C0000}"/>
    <cellStyle name="常规 27 3 2 2 3 2 3 5" xfId="5350" xr:uid="{00000000-0005-0000-0000-0000E41C0000}"/>
    <cellStyle name="常规 27 3 2 2 3 2 4" xfId="9927" xr:uid="{00000000-0005-0000-0000-0000E51C0000}"/>
    <cellStyle name="常规 27 3 2 2 3 2 4 2" xfId="9928" xr:uid="{00000000-0005-0000-0000-0000E61C0000}"/>
    <cellStyle name="常规 27 3 2 2 3 2 4 2 2" xfId="9929" xr:uid="{00000000-0005-0000-0000-0000E71C0000}"/>
    <cellStyle name="常规 27 3 2 2 3 2 4 3" xfId="9931" xr:uid="{00000000-0005-0000-0000-0000E81C0000}"/>
    <cellStyle name="常规 27 3 2 2 3 2 5" xfId="9932" xr:uid="{00000000-0005-0000-0000-0000E91C0000}"/>
    <cellStyle name="常规 27 3 2 2 3 2 5 2" xfId="9933" xr:uid="{00000000-0005-0000-0000-0000EA1C0000}"/>
    <cellStyle name="常规 27 3 2 2 3 2 6" xfId="9822" xr:uid="{00000000-0005-0000-0000-0000EB1C0000}"/>
    <cellStyle name="常规 27 3 2 2 3 3" xfId="9934" xr:uid="{00000000-0005-0000-0000-0000EC1C0000}"/>
    <cellStyle name="常规 27 3 2 2 3 4" xfId="9935" xr:uid="{00000000-0005-0000-0000-0000ED1C0000}"/>
    <cellStyle name="常规 27 3 2 2 3 4 2" xfId="9936" xr:uid="{00000000-0005-0000-0000-0000EE1C0000}"/>
    <cellStyle name="常规 27 3 2 2 3 4 3" xfId="9937" xr:uid="{00000000-0005-0000-0000-0000EF1C0000}"/>
    <cellStyle name="常规 27 3 2 2 3 4 3 2" xfId="9938" xr:uid="{00000000-0005-0000-0000-0000F01C0000}"/>
    <cellStyle name="常规 27 3 2 2 3 4 3 2 2" xfId="9940" xr:uid="{00000000-0005-0000-0000-0000F11C0000}"/>
    <cellStyle name="常规 27 3 2 2 3 4 3 3" xfId="9941" xr:uid="{00000000-0005-0000-0000-0000F21C0000}"/>
    <cellStyle name="常规 27 3 2 2 3 4 4" xfId="9942" xr:uid="{00000000-0005-0000-0000-0000F31C0000}"/>
    <cellStyle name="常规 27 3 2 2 3 4 4 2" xfId="9943" xr:uid="{00000000-0005-0000-0000-0000F41C0000}"/>
    <cellStyle name="常规 27 3 2 2 3 4 5" xfId="9944" xr:uid="{00000000-0005-0000-0000-0000F51C0000}"/>
    <cellStyle name="常规 27 3 2 2 3 5" xfId="1847" xr:uid="{00000000-0005-0000-0000-0000F61C0000}"/>
    <cellStyle name="常规 27 3 2 2 3 5 2" xfId="9945" xr:uid="{00000000-0005-0000-0000-0000F71C0000}"/>
    <cellStyle name="常规 27 3 2 2 3 5 2 2" xfId="9946" xr:uid="{00000000-0005-0000-0000-0000F81C0000}"/>
    <cellStyle name="常规 27 3 2 2 3 5 3" xfId="9947" xr:uid="{00000000-0005-0000-0000-0000F91C0000}"/>
    <cellStyle name="常规 27 3 2 2 3 6" xfId="9948" xr:uid="{00000000-0005-0000-0000-0000FA1C0000}"/>
    <cellStyle name="常规 27 3 2 2 3 6 2" xfId="9949" xr:uid="{00000000-0005-0000-0000-0000FB1C0000}"/>
    <cellStyle name="常规 27 3 2 2 3 7" xfId="9950" xr:uid="{00000000-0005-0000-0000-0000FC1C0000}"/>
    <cellStyle name="常规 27 3 2 2 4" xfId="9952" xr:uid="{00000000-0005-0000-0000-0000FD1C0000}"/>
    <cellStyle name="常规 27 3 2 2 4 2" xfId="9953" xr:uid="{00000000-0005-0000-0000-0000FE1C0000}"/>
    <cellStyle name="常规 27 3 2 2 4 3" xfId="9954" xr:uid="{00000000-0005-0000-0000-0000FF1C0000}"/>
    <cellStyle name="常规 27 3 2 2 4 3 2" xfId="9955" xr:uid="{00000000-0005-0000-0000-0000001D0000}"/>
    <cellStyle name="常规 27 3 2 2 4 3 3" xfId="9956" xr:uid="{00000000-0005-0000-0000-0000011D0000}"/>
    <cellStyle name="常规 27 3 2 2 4 3 3 2" xfId="9957" xr:uid="{00000000-0005-0000-0000-0000021D0000}"/>
    <cellStyle name="常规 27 3 2 2 4 3 3 2 2" xfId="5730" xr:uid="{00000000-0005-0000-0000-0000031D0000}"/>
    <cellStyle name="常规 27 3 2 2 4 3 3 3" xfId="9959" xr:uid="{00000000-0005-0000-0000-0000041D0000}"/>
    <cellStyle name="常规 27 3 2 2 4 3 4" xfId="9961" xr:uid="{00000000-0005-0000-0000-0000051D0000}"/>
    <cellStyle name="常规 27 3 2 2 4 3 4 2" xfId="9962" xr:uid="{00000000-0005-0000-0000-0000061D0000}"/>
    <cellStyle name="常规 27 3 2 2 4 3 5" xfId="9964" xr:uid="{00000000-0005-0000-0000-0000071D0000}"/>
    <cellStyle name="常规 27 3 2 2 4 4" xfId="9965" xr:uid="{00000000-0005-0000-0000-0000081D0000}"/>
    <cellStyle name="常规 27 3 2 2 4 4 2" xfId="9966" xr:uid="{00000000-0005-0000-0000-0000091D0000}"/>
    <cellStyle name="常规 27 3 2 2 4 4 2 2" xfId="8347" xr:uid="{00000000-0005-0000-0000-00000A1D0000}"/>
    <cellStyle name="常规 27 3 2 2 4 4 3" xfId="9967" xr:uid="{00000000-0005-0000-0000-00000B1D0000}"/>
    <cellStyle name="常规 27 3 2 2 4 5" xfId="6084" xr:uid="{00000000-0005-0000-0000-00000C1D0000}"/>
    <cellStyle name="常规 27 3 2 2 4 5 2" xfId="6086" xr:uid="{00000000-0005-0000-0000-00000D1D0000}"/>
    <cellStyle name="常规 27 3 2 2 4 6" xfId="6088" xr:uid="{00000000-0005-0000-0000-00000E1D0000}"/>
    <cellStyle name="常规 27 3 2 2 5" xfId="9968" xr:uid="{00000000-0005-0000-0000-00000F1D0000}"/>
    <cellStyle name="常规 27 3 2 2 6" xfId="274" xr:uid="{00000000-0005-0000-0000-0000101D0000}"/>
    <cellStyle name="常规 27 3 2 2 6 2" xfId="66" xr:uid="{00000000-0005-0000-0000-0000111D0000}"/>
    <cellStyle name="常规 27 3 2 2 6 3" xfId="73" xr:uid="{00000000-0005-0000-0000-0000121D0000}"/>
    <cellStyle name="常规 27 3 2 2 6 3 2" xfId="9969" xr:uid="{00000000-0005-0000-0000-0000131D0000}"/>
    <cellStyle name="常规 27 3 2 2 6 3 2 2" xfId="9970" xr:uid="{00000000-0005-0000-0000-0000141D0000}"/>
    <cellStyle name="常规 27 3 2 2 6 3 3" xfId="9971" xr:uid="{00000000-0005-0000-0000-0000151D0000}"/>
    <cellStyle name="常规 27 3 2 2 6 4" xfId="9972" xr:uid="{00000000-0005-0000-0000-0000161D0000}"/>
    <cellStyle name="常规 27 3 2 2 6 4 2" xfId="9973" xr:uid="{00000000-0005-0000-0000-0000171D0000}"/>
    <cellStyle name="常规 27 3 2 2 6 5" xfId="3331" xr:uid="{00000000-0005-0000-0000-0000181D0000}"/>
    <cellStyle name="常规 27 3 2 2 7" xfId="278" xr:uid="{00000000-0005-0000-0000-0000191D0000}"/>
    <cellStyle name="常规 27 3 2 2 7 2" xfId="9975" xr:uid="{00000000-0005-0000-0000-00001A1D0000}"/>
    <cellStyle name="常规 27 3 2 2 7 2 2" xfId="9976" xr:uid="{00000000-0005-0000-0000-00001B1D0000}"/>
    <cellStyle name="常规 27 3 2 2 7 3" xfId="9977" xr:uid="{00000000-0005-0000-0000-00001C1D0000}"/>
    <cellStyle name="常规 27 3 2 2 8" xfId="677" xr:uid="{00000000-0005-0000-0000-00001D1D0000}"/>
    <cellStyle name="常规 27 3 2 2 8 2" xfId="9978" xr:uid="{00000000-0005-0000-0000-00001E1D0000}"/>
    <cellStyle name="常规 27 3 2 2 9" xfId="9979" xr:uid="{00000000-0005-0000-0000-00001F1D0000}"/>
    <cellStyle name="常规 27 3 2 3" xfId="9980" xr:uid="{00000000-0005-0000-0000-0000201D0000}"/>
    <cellStyle name="常规 27 3 2 3 2" xfId="9981" xr:uid="{00000000-0005-0000-0000-0000211D0000}"/>
    <cellStyle name="常规 27 3 2 3 2 2" xfId="9982" xr:uid="{00000000-0005-0000-0000-0000221D0000}"/>
    <cellStyle name="常规 27 3 2 3 2 2 2" xfId="9983" xr:uid="{00000000-0005-0000-0000-0000231D0000}"/>
    <cellStyle name="常规 27 3 2 3 2 2 2 2" xfId="9984" xr:uid="{00000000-0005-0000-0000-0000241D0000}"/>
    <cellStyle name="常规 27 3 2 3 2 2 2 3" xfId="9985" xr:uid="{00000000-0005-0000-0000-0000251D0000}"/>
    <cellStyle name="常规 27 3 2 3 2 2 2 3 2" xfId="9986" xr:uid="{00000000-0005-0000-0000-0000261D0000}"/>
    <cellStyle name="常规 27 3 2 3 2 2 2 3 3" xfId="9987" xr:uid="{00000000-0005-0000-0000-0000271D0000}"/>
    <cellStyle name="常规 27 3 2 3 2 2 2 3 3 2" xfId="8369" xr:uid="{00000000-0005-0000-0000-0000281D0000}"/>
    <cellStyle name="常规 27 3 2 3 2 2 2 3 3 2 2" xfId="8371" xr:uid="{00000000-0005-0000-0000-0000291D0000}"/>
    <cellStyle name="常规 27 3 2 3 2 2 2 3 3 3" xfId="8374" xr:uid="{00000000-0005-0000-0000-00002A1D0000}"/>
    <cellStyle name="常规 27 3 2 3 2 2 2 3 4" xfId="9988" xr:uid="{00000000-0005-0000-0000-00002B1D0000}"/>
    <cellStyle name="常规 27 3 2 3 2 2 2 3 4 2" xfId="8393" xr:uid="{00000000-0005-0000-0000-00002C1D0000}"/>
    <cellStyle name="常规 27 3 2 3 2 2 2 3 5" xfId="9989" xr:uid="{00000000-0005-0000-0000-00002D1D0000}"/>
    <cellStyle name="常规 27 3 2 3 2 2 2 4" xfId="9990" xr:uid="{00000000-0005-0000-0000-00002E1D0000}"/>
    <cellStyle name="常规 27 3 2 3 2 2 2 4 2" xfId="9992" xr:uid="{00000000-0005-0000-0000-00002F1D0000}"/>
    <cellStyle name="常规 27 3 2 3 2 2 2 4 2 2" xfId="9993" xr:uid="{00000000-0005-0000-0000-0000301D0000}"/>
    <cellStyle name="常规 27 3 2 3 2 2 2 4 3" xfId="9994" xr:uid="{00000000-0005-0000-0000-0000311D0000}"/>
    <cellStyle name="常规 27 3 2 3 2 2 2 5" xfId="9996" xr:uid="{00000000-0005-0000-0000-0000321D0000}"/>
    <cellStyle name="常规 27 3 2 3 2 2 2 5 2" xfId="9997" xr:uid="{00000000-0005-0000-0000-0000331D0000}"/>
    <cellStyle name="常规 27 3 2 3 2 2 2 6" xfId="9998" xr:uid="{00000000-0005-0000-0000-0000341D0000}"/>
    <cellStyle name="常规 27 3 2 3 2 2 3" xfId="9999" xr:uid="{00000000-0005-0000-0000-0000351D0000}"/>
    <cellStyle name="常规 27 3 2 3 2 2 4" xfId="10000" xr:uid="{00000000-0005-0000-0000-0000361D0000}"/>
    <cellStyle name="常规 27 3 2 3 2 2 4 2" xfId="10002" xr:uid="{00000000-0005-0000-0000-0000371D0000}"/>
    <cellStyle name="常规 27 3 2 3 2 2 4 3" xfId="10003" xr:uid="{00000000-0005-0000-0000-0000381D0000}"/>
    <cellStyle name="常规 27 3 2 3 2 2 4 3 2" xfId="10005" xr:uid="{00000000-0005-0000-0000-0000391D0000}"/>
    <cellStyle name="常规 27 3 2 3 2 2 4 3 2 2" xfId="10006" xr:uid="{00000000-0005-0000-0000-00003A1D0000}"/>
    <cellStyle name="常规 27 3 2 3 2 2 4 3 3" xfId="10007" xr:uid="{00000000-0005-0000-0000-00003B1D0000}"/>
    <cellStyle name="常规 27 3 2 3 2 2 4 4" xfId="8906" xr:uid="{00000000-0005-0000-0000-00003C1D0000}"/>
    <cellStyle name="常规 27 3 2 3 2 2 4 4 2" xfId="10008" xr:uid="{00000000-0005-0000-0000-00003D1D0000}"/>
    <cellStyle name="常规 27 3 2 3 2 2 4 5" xfId="10009" xr:uid="{00000000-0005-0000-0000-00003E1D0000}"/>
    <cellStyle name="常规 27 3 2 3 2 2 5" xfId="10011" xr:uid="{00000000-0005-0000-0000-00003F1D0000}"/>
    <cellStyle name="常规 27 3 2 3 2 2 5 2" xfId="10013" xr:uid="{00000000-0005-0000-0000-0000401D0000}"/>
    <cellStyle name="常规 27 3 2 3 2 2 5 2 2" xfId="10014" xr:uid="{00000000-0005-0000-0000-0000411D0000}"/>
    <cellStyle name="常规 27 3 2 3 2 2 5 3" xfId="10015" xr:uid="{00000000-0005-0000-0000-0000421D0000}"/>
    <cellStyle name="常规 27 3 2 3 2 2 6" xfId="10016" xr:uid="{00000000-0005-0000-0000-0000431D0000}"/>
    <cellStyle name="常规 27 3 2 3 2 2 6 2" xfId="10017" xr:uid="{00000000-0005-0000-0000-0000441D0000}"/>
    <cellStyle name="常规 27 3 2 3 2 2 7" xfId="10018" xr:uid="{00000000-0005-0000-0000-0000451D0000}"/>
    <cellStyle name="常规 27 3 2 3 2 3" xfId="10019" xr:uid="{00000000-0005-0000-0000-0000461D0000}"/>
    <cellStyle name="常规 27 3 2 3 2 3 2" xfId="9255" xr:uid="{00000000-0005-0000-0000-0000471D0000}"/>
    <cellStyle name="常规 27 3 2 3 2 3 3" xfId="10020" xr:uid="{00000000-0005-0000-0000-0000481D0000}"/>
    <cellStyle name="常规 27 3 2 3 2 3 3 2" xfId="10021" xr:uid="{00000000-0005-0000-0000-0000491D0000}"/>
    <cellStyle name="常规 27 3 2 3 2 3 3 3" xfId="10022" xr:uid="{00000000-0005-0000-0000-00004A1D0000}"/>
    <cellStyle name="常规 27 3 2 3 2 3 3 3 2" xfId="10023" xr:uid="{00000000-0005-0000-0000-00004B1D0000}"/>
    <cellStyle name="常规 27 3 2 3 2 3 3 3 2 2" xfId="10024" xr:uid="{00000000-0005-0000-0000-00004C1D0000}"/>
    <cellStyle name="常规 27 3 2 3 2 3 3 3 3" xfId="10025" xr:uid="{00000000-0005-0000-0000-00004D1D0000}"/>
    <cellStyle name="常规 27 3 2 3 2 3 3 4" xfId="10026" xr:uid="{00000000-0005-0000-0000-00004E1D0000}"/>
    <cellStyle name="常规 27 3 2 3 2 3 3 4 2" xfId="10028" xr:uid="{00000000-0005-0000-0000-00004F1D0000}"/>
    <cellStyle name="常规 27 3 2 3 2 3 3 5" xfId="10029" xr:uid="{00000000-0005-0000-0000-0000501D0000}"/>
    <cellStyle name="常规 27 3 2 3 2 3 4" xfId="10031" xr:uid="{00000000-0005-0000-0000-0000511D0000}"/>
    <cellStyle name="常规 27 3 2 3 2 3 4 2" xfId="10032" xr:uid="{00000000-0005-0000-0000-0000521D0000}"/>
    <cellStyle name="常规 27 3 2 3 2 3 4 2 2" xfId="10033" xr:uid="{00000000-0005-0000-0000-0000531D0000}"/>
    <cellStyle name="常规 27 3 2 3 2 3 4 3" xfId="10034" xr:uid="{00000000-0005-0000-0000-0000541D0000}"/>
    <cellStyle name="常规 27 3 2 3 2 3 5" xfId="10035" xr:uid="{00000000-0005-0000-0000-0000551D0000}"/>
    <cellStyle name="常规 27 3 2 3 2 3 5 2" xfId="10036" xr:uid="{00000000-0005-0000-0000-0000561D0000}"/>
    <cellStyle name="常规 27 3 2 3 2 3 6" xfId="10037" xr:uid="{00000000-0005-0000-0000-0000571D0000}"/>
    <cellStyle name="常规 27 3 2 3 2 4" xfId="10038" xr:uid="{00000000-0005-0000-0000-0000581D0000}"/>
    <cellStyle name="常规 27 3 2 3 2 5" xfId="10040" xr:uid="{00000000-0005-0000-0000-0000591D0000}"/>
    <cellStyle name="常规 27 3 2 3 2 5 2" xfId="10043" xr:uid="{00000000-0005-0000-0000-00005A1D0000}"/>
    <cellStyle name="常规 27 3 2 3 2 5 3" xfId="10045" xr:uid="{00000000-0005-0000-0000-00005B1D0000}"/>
    <cellStyle name="常规 27 3 2 3 2 5 3 2" xfId="10047" xr:uid="{00000000-0005-0000-0000-00005C1D0000}"/>
    <cellStyle name="常规 27 3 2 3 2 5 3 2 2" xfId="10049" xr:uid="{00000000-0005-0000-0000-00005D1D0000}"/>
    <cellStyle name="常规 27 3 2 3 2 5 3 3" xfId="10050" xr:uid="{00000000-0005-0000-0000-00005E1D0000}"/>
    <cellStyle name="常规 27 3 2 3 2 5 4" xfId="10051" xr:uid="{00000000-0005-0000-0000-00005F1D0000}"/>
    <cellStyle name="常规 27 3 2 3 2 5 4 2" xfId="10052" xr:uid="{00000000-0005-0000-0000-0000601D0000}"/>
    <cellStyle name="常规 27 3 2 3 2 5 5" xfId="10053" xr:uid="{00000000-0005-0000-0000-0000611D0000}"/>
    <cellStyle name="常规 27 3 2 3 2 6" xfId="10056" xr:uid="{00000000-0005-0000-0000-0000621D0000}"/>
    <cellStyle name="常规 27 3 2 3 2 6 2" xfId="10059" xr:uid="{00000000-0005-0000-0000-0000631D0000}"/>
    <cellStyle name="常规 27 3 2 3 2 6 2 2" xfId="10063" xr:uid="{00000000-0005-0000-0000-0000641D0000}"/>
    <cellStyle name="常规 27 3 2 3 2 6 3" xfId="10065" xr:uid="{00000000-0005-0000-0000-0000651D0000}"/>
    <cellStyle name="常规 27 3 2 3 2 7" xfId="10067" xr:uid="{00000000-0005-0000-0000-0000661D0000}"/>
    <cellStyle name="常规 27 3 2 3 2 7 2" xfId="10071" xr:uid="{00000000-0005-0000-0000-0000671D0000}"/>
    <cellStyle name="常规 27 3 2 3 2 8" xfId="3280" xr:uid="{00000000-0005-0000-0000-0000681D0000}"/>
    <cellStyle name="常规 27 3 2 3 3" xfId="10073" xr:uid="{00000000-0005-0000-0000-0000691D0000}"/>
    <cellStyle name="常规 27 3 2 3 3 2" xfId="10074" xr:uid="{00000000-0005-0000-0000-00006A1D0000}"/>
    <cellStyle name="常规 27 3 2 3 3 2 2" xfId="10075" xr:uid="{00000000-0005-0000-0000-00006B1D0000}"/>
    <cellStyle name="常规 27 3 2 3 3 2 3" xfId="10076" xr:uid="{00000000-0005-0000-0000-00006C1D0000}"/>
    <cellStyle name="常规 27 3 2 3 3 2 3 2" xfId="10077" xr:uid="{00000000-0005-0000-0000-00006D1D0000}"/>
    <cellStyle name="常规 27 3 2 3 3 2 3 3" xfId="7631" xr:uid="{00000000-0005-0000-0000-00006E1D0000}"/>
    <cellStyle name="常规 27 3 2 3 3 2 3 3 2" xfId="4776" xr:uid="{00000000-0005-0000-0000-00006F1D0000}"/>
    <cellStyle name="常规 27 3 2 3 3 2 3 3 2 2" xfId="10078" xr:uid="{00000000-0005-0000-0000-0000701D0000}"/>
    <cellStyle name="常规 27 3 2 3 3 2 3 3 3" xfId="1810" xr:uid="{00000000-0005-0000-0000-0000711D0000}"/>
    <cellStyle name="常规 27 3 2 3 3 2 3 4" xfId="10080" xr:uid="{00000000-0005-0000-0000-0000721D0000}"/>
    <cellStyle name="常规 27 3 2 3 3 2 3 4 2" xfId="10082" xr:uid="{00000000-0005-0000-0000-0000731D0000}"/>
    <cellStyle name="常规 27 3 2 3 3 2 3 5" xfId="4137" xr:uid="{00000000-0005-0000-0000-0000741D0000}"/>
    <cellStyle name="常规 27 3 2 3 3 2 4" xfId="10084" xr:uid="{00000000-0005-0000-0000-0000751D0000}"/>
    <cellStyle name="常规 27 3 2 3 3 2 4 2" xfId="10086" xr:uid="{00000000-0005-0000-0000-0000761D0000}"/>
    <cellStyle name="常规 27 3 2 3 3 2 4 2 2" xfId="10087" xr:uid="{00000000-0005-0000-0000-0000771D0000}"/>
    <cellStyle name="常规 27 3 2 3 3 2 4 3" xfId="10088" xr:uid="{00000000-0005-0000-0000-0000781D0000}"/>
    <cellStyle name="常规 27 3 2 3 3 2 5" xfId="10090" xr:uid="{00000000-0005-0000-0000-0000791D0000}"/>
    <cellStyle name="常规 27 3 2 3 3 2 5 2" xfId="10091" xr:uid="{00000000-0005-0000-0000-00007A1D0000}"/>
    <cellStyle name="常规 27 3 2 3 3 2 6" xfId="10092" xr:uid="{00000000-0005-0000-0000-00007B1D0000}"/>
    <cellStyle name="常规 27 3 2 3 3 3" xfId="10093" xr:uid="{00000000-0005-0000-0000-00007C1D0000}"/>
    <cellStyle name="常规 27 3 2 3 3 4" xfId="10094" xr:uid="{00000000-0005-0000-0000-00007D1D0000}"/>
    <cellStyle name="常规 27 3 2 3 3 4 2" xfId="10096" xr:uid="{00000000-0005-0000-0000-00007E1D0000}"/>
    <cellStyle name="常规 27 3 2 3 3 4 3" xfId="10099" xr:uid="{00000000-0005-0000-0000-00007F1D0000}"/>
    <cellStyle name="常规 27 3 2 3 3 4 3 2" xfId="10100" xr:uid="{00000000-0005-0000-0000-0000801D0000}"/>
    <cellStyle name="常规 27 3 2 3 3 4 3 2 2" xfId="10102" xr:uid="{00000000-0005-0000-0000-0000811D0000}"/>
    <cellStyle name="常规 27 3 2 3 3 4 3 3" xfId="10103" xr:uid="{00000000-0005-0000-0000-0000821D0000}"/>
    <cellStyle name="常规 27 3 2 3 3 4 4" xfId="10104" xr:uid="{00000000-0005-0000-0000-0000831D0000}"/>
    <cellStyle name="常规 27 3 2 3 3 4 4 2" xfId="10105" xr:uid="{00000000-0005-0000-0000-0000841D0000}"/>
    <cellStyle name="常规 27 3 2 3 3 4 5" xfId="10106" xr:uid="{00000000-0005-0000-0000-0000851D0000}"/>
    <cellStyle name="常规 27 3 2 3 3 5" xfId="6094" xr:uid="{00000000-0005-0000-0000-0000861D0000}"/>
    <cellStyle name="常规 27 3 2 3 3 5 2" xfId="6403" xr:uid="{00000000-0005-0000-0000-0000871D0000}"/>
    <cellStyle name="常规 27 3 2 3 3 5 2 2" xfId="10107" xr:uid="{00000000-0005-0000-0000-0000881D0000}"/>
    <cellStyle name="常规 27 3 2 3 3 5 3" xfId="2616" xr:uid="{00000000-0005-0000-0000-0000891D0000}"/>
    <cellStyle name="常规 27 3 2 3 3 6" xfId="10108" xr:uid="{00000000-0005-0000-0000-00008A1D0000}"/>
    <cellStyle name="常规 27 3 2 3 3 6 2" xfId="6431" xr:uid="{00000000-0005-0000-0000-00008B1D0000}"/>
    <cellStyle name="常规 27 3 2 3 3 7" xfId="10110" xr:uid="{00000000-0005-0000-0000-00008C1D0000}"/>
    <cellStyle name="常规 27 3 2 3 4" xfId="10111" xr:uid="{00000000-0005-0000-0000-00008D1D0000}"/>
    <cellStyle name="常规 27 3 2 3 4 2" xfId="10112" xr:uid="{00000000-0005-0000-0000-00008E1D0000}"/>
    <cellStyle name="常规 27 3 2 3 4 3" xfId="10113" xr:uid="{00000000-0005-0000-0000-00008F1D0000}"/>
    <cellStyle name="常规 27 3 2 3 4 3 2" xfId="10114" xr:uid="{00000000-0005-0000-0000-0000901D0000}"/>
    <cellStyle name="常规 27 3 2 3 4 3 3" xfId="10115" xr:uid="{00000000-0005-0000-0000-0000911D0000}"/>
    <cellStyle name="常规 27 3 2 3 4 3 3 2" xfId="10116" xr:uid="{00000000-0005-0000-0000-0000921D0000}"/>
    <cellStyle name="常规 27 3 2 3 4 3 3 2 2" xfId="10117" xr:uid="{00000000-0005-0000-0000-0000931D0000}"/>
    <cellStyle name="常规 27 3 2 3 4 3 3 3" xfId="10118" xr:uid="{00000000-0005-0000-0000-0000941D0000}"/>
    <cellStyle name="常规 27 3 2 3 4 3 4" xfId="10119" xr:uid="{00000000-0005-0000-0000-0000951D0000}"/>
    <cellStyle name="常规 27 3 2 3 4 3 4 2" xfId="10120" xr:uid="{00000000-0005-0000-0000-0000961D0000}"/>
    <cellStyle name="常规 27 3 2 3 4 3 5" xfId="10121" xr:uid="{00000000-0005-0000-0000-0000971D0000}"/>
    <cellStyle name="常规 27 3 2 3 4 4" xfId="10122" xr:uid="{00000000-0005-0000-0000-0000981D0000}"/>
    <cellStyle name="常规 27 3 2 3 4 4 2" xfId="708" xr:uid="{00000000-0005-0000-0000-0000991D0000}"/>
    <cellStyle name="常规 27 3 2 3 4 4 2 2" xfId="87" xr:uid="{00000000-0005-0000-0000-00009A1D0000}"/>
    <cellStyle name="常规 27 3 2 3 4 4 3" xfId="723" xr:uid="{00000000-0005-0000-0000-00009B1D0000}"/>
    <cellStyle name="常规 27 3 2 3 4 5" xfId="10124" xr:uid="{00000000-0005-0000-0000-00009C1D0000}"/>
    <cellStyle name="常规 27 3 2 3 4 5 2" xfId="842" xr:uid="{00000000-0005-0000-0000-00009D1D0000}"/>
    <cellStyle name="常规 27 3 2 3 4 6" xfId="10125" xr:uid="{00000000-0005-0000-0000-00009E1D0000}"/>
    <cellStyle name="常规 27 3 2 3 5" xfId="10126" xr:uid="{00000000-0005-0000-0000-00009F1D0000}"/>
    <cellStyle name="常规 27 3 2 3 6" xfId="10127" xr:uid="{00000000-0005-0000-0000-0000A01D0000}"/>
    <cellStyle name="常规 27 3 2 3 6 2" xfId="2571" xr:uid="{00000000-0005-0000-0000-0000A11D0000}"/>
    <cellStyle name="常规 27 3 2 3 6 3" xfId="2773" xr:uid="{00000000-0005-0000-0000-0000A21D0000}"/>
    <cellStyle name="常规 27 3 2 3 6 3 2" xfId="2775" xr:uid="{00000000-0005-0000-0000-0000A31D0000}"/>
    <cellStyle name="常规 27 3 2 3 6 3 2 2" xfId="10128" xr:uid="{00000000-0005-0000-0000-0000A41D0000}"/>
    <cellStyle name="常规 27 3 2 3 6 3 3" xfId="2779" xr:uid="{00000000-0005-0000-0000-0000A51D0000}"/>
    <cellStyle name="常规 27 3 2 3 6 4" xfId="2786" xr:uid="{00000000-0005-0000-0000-0000A61D0000}"/>
    <cellStyle name="常规 27 3 2 3 6 4 2" xfId="2788" xr:uid="{00000000-0005-0000-0000-0000A71D0000}"/>
    <cellStyle name="常规 27 3 2 3 6 5" xfId="2792" xr:uid="{00000000-0005-0000-0000-0000A81D0000}"/>
    <cellStyle name="常规 27 3 2 3 7" xfId="10129" xr:uid="{00000000-0005-0000-0000-0000A91D0000}"/>
    <cellStyle name="常规 27 3 2 3 7 2" xfId="10130" xr:uid="{00000000-0005-0000-0000-0000AA1D0000}"/>
    <cellStyle name="常规 27 3 2 3 7 2 2" xfId="10131" xr:uid="{00000000-0005-0000-0000-0000AB1D0000}"/>
    <cellStyle name="常规 27 3 2 3 7 3" xfId="10132" xr:uid="{00000000-0005-0000-0000-0000AC1D0000}"/>
    <cellStyle name="常规 27 3 2 3 8" xfId="10133" xr:uid="{00000000-0005-0000-0000-0000AD1D0000}"/>
    <cellStyle name="常规 27 3 2 3 8 2" xfId="10134" xr:uid="{00000000-0005-0000-0000-0000AE1D0000}"/>
    <cellStyle name="常规 27 3 2 3 9" xfId="8505" xr:uid="{00000000-0005-0000-0000-0000AF1D0000}"/>
    <cellStyle name="常规 27 3 2 4" xfId="10135" xr:uid="{00000000-0005-0000-0000-0000B01D0000}"/>
    <cellStyle name="常规 27 3 2 4 2" xfId="10136" xr:uid="{00000000-0005-0000-0000-0000B11D0000}"/>
    <cellStyle name="常规 27 3 2 4 2 2" xfId="10137" xr:uid="{00000000-0005-0000-0000-0000B21D0000}"/>
    <cellStyle name="常规 27 3 2 4 2 2 2" xfId="10139" xr:uid="{00000000-0005-0000-0000-0000B31D0000}"/>
    <cellStyle name="常规 27 3 2 4 2 2 3" xfId="10141" xr:uid="{00000000-0005-0000-0000-0000B41D0000}"/>
    <cellStyle name="常规 27 3 2 4 2 2 3 2" xfId="10143" xr:uid="{00000000-0005-0000-0000-0000B51D0000}"/>
    <cellStyle name="常规 27 3 2 4 2 2 3 3" xfId="10145" xr:uid="{00000000-0005-0000-0000-0000B61D0000}"/>
    <cellStyle name="常规 27 3 2 4 2 2 3 3 2" xfId="10146" xr:uid="{00000000-0005-0000-0000-0000B71D0000}"/>
    <cellStyle name="常规 27 3 2 4 2 2 3 3 2 2" xfId="10147" xr:uid="{00000000-0005-0000-0000-0000B81D0000}"/>
    <cellStyle name="常规 27 3 2 4 2 2 3 3 3" xfId="10148" xr:uid="{00000000-0005-0000-0000-0000B91D0000}"/>
    <cellStyle name="常规 27 3 2 4 2 2 3 4" xfId="10150" xr:uid="{00000000-0005-0000-0000-0000BA1D0000}"/>
    <cellStyle name="常规 27 3 2 4 2 2 3 4 2" xfId="10152" xr:uid="{00000000-0005-0000-0000-0000BB1D0000}"/>
    <cellStyle name="常规 27 3 2 4 2 2 3 5" xfId="10153" xr:uid="{00000000-0005-0000-0000-0000BC1D0000}"/>
    <cellStyle name="常规 27 3 2 4 2 2 4" xfId="10155" xr:uid="{00000000-0005-0000-0000-0000BD1D0000}"/>
    <cellStyle name="常规 27 3 2 4 2 2 4 2" xfId="10156" xr:uid="{00000000-0005-0000-0000-0000BE1D0000}"/>
    <cellStyle name="常规 27 3 2 4 2 2 4 2 2" xfId="10157" xr:uid="{00000000-0005-0000-0000-0000BF1D0000}"/>
    <cellStyle name="常规 27 3 2 4 2 2 4 3" xfId="10158" xr:uid="{00000000-0005-0000-0000-0000C01D0000}"/>
    <cellStyle name="常规 27 3 2 4 2 2 5" xfId="10160" xr:uid="{00000000-0005-0000-0000-0000C11D0000}"/>
    <cellStyle name="常规 27 3 2 4 2 2 5 2" xfId="10161" xr:uid="{00000000-0005-0000-0000-0000C21D0000}"/>
    <cellStyle name="常规 27 3 2 4 2 2 6" xfId="10162" xr:uid="{00000000-0005-0000-0000-0000C31D0000}"/>
    <cellStyle name="常规 27 3 2 4 2 3" xfId="10163" xr:uid="{00000000-0005-0000-0000-0000C41D0000}"/>
    <cellStyle name="常规 27 3 2 4 2 4" xfId="10165" xr:uid="{00000000-0005-0000-0000-0000C51D0000}"/>
    <cellStyle name="常规 27 3 2 4 2 4 2" xfId="10167" xr:uid="{00000000-0005-0000-0000-0000C61D0000}"/>
    <cellStyle name="常规 27 3 2 4 2 4 3" xfId="10168" xr:uid="{00000000-0005-0000-0000-0000C71D0000}"/>
    <cellStyle name="常规 27 3 2 4 2 4 3 2" xfId="684" xr:uid="{00000000-0005-0000-0000-0000C81D0000}"/>
    <cellStyle name="常规 27 3 2 4 2 4 3 2 2" xfId="1157" xr:uid="{00000000-0005-0000-0000-0000C91D0000}"/>
    <cellStyle name="常规 27 3 2 4 2 4 3 3" xfId="695" xr:uid="{00000000-0005-0000-0000-0000CA1D0000}"/>
    <cellStyle name="常规 27 3 2 4 2 4 4" xfId="10169" xr:uid="{00000000-0005-0000-0000-0000CB1D0000}"/>
    <cellStyle name="常规 27 3 2 4 2 4 4 2" xfId="10170" xr:uid="{00000000-0005-0000-0000-0000CC1D0000}"/>
    <cellStyle name="常规 27 3 2 4 2 4 5" xfId="10171" xr:uid="{00000000-0005-0000-0000-0000CD1D0000}"/>
    <cellStyle name="常规 27 3 2 4 2 5" xfId="10172" xr:uid="{00000000-0005-0000-0000-0000CE1D0000}"/>
    <cellStyle name="常规 27 3 2 4 2 5 2" xfId="10174" xr:uid="{00000000-0005-0000-0000-0000CF1D0000}"/>
    <cellStyle name="常规 27 3 2 4 2 5 2 2" xfId="10175" xr:uid="{00000000-0005-0000-0000-0000D01D0000}"/>
    <cellStyle name="常规 27 3 2 4 2 5 3" xfId="10176" xr:uid="{00000000-0005-0000-0000-0000D11D0000}"/>
    <cellStyle name="常规 27 3 2 4 2 6" xfId="10177" xr:uid="{00000000-0005-0000-0000-0000D21D0000}"/>
    <cellStyle name="常规 27 3 2 4 2 6 2" xfId="1220" xr:uid="{00000000-0005-0000-0000-0000D31D0000}"/>
    <cellStyle name="常规 27 3 2 4 2 7" xfId="10178" xr:uid="{00000000-0005-0000-0000-0000D41D0000}"/>
    <cellStyle name="常规 27 3 2 4 3" xfId="10179" xr:uid="{00000000-0005-0000-0000-0000D51D0000}"/>
    <cellStyle name="常规 27 3 2 4 3 2" xfId="10180" xr:uid="{00000000-0005-0000-0000-0000D61D0000}"/>
    <cellStyle name="常规 27 3 2 4 3 3" xfId="10181" xr:uid="{00000000-0005-0000-0000-0000D71D0000}"/>
    <cellStyle name="常规 27 3 2 4 3 3 2" xfId="10182" xr:uid="{00000000-0005-0000-0000-0000D81D0000}"/>
    <cellStyle name="常规 27 3 2 4 3 3 3" xfId="10183" xr:uid="{00000000-0005-0000-0000-0000D91D0000}"/>
    <cellStyle name="常规 27 3 2 4 3 3 3 2" xfId="10184" xr:uid="{00000000-0005-0000-0000-0000DA1D0000}"/>
    <cellStyle name="常规 27 3 2 4 3 3 3 2 2" xfId="7950" xr:uid="{00000000-0005-0000-0000-0000DB1D0000}"/>
    <cellStyle name="常规 27 3 2 4 3 3 3 3" xfId="10185" xr:uid="{00000000-0005-0000-0000-0000DC1D0000}"/>
    <cellStyle name="常规 27 3 2 4 3 3 4" xfId="10186" xr:uid="{00000000-0005-0000-0000-0000DD1D0000}"/>
    <cellStyle name="常规 27 3 2 4 3 3 4 2" xfId="10187" xr:uid="{00000000-0005-0000-0000-0000DE1D0000}"/>
    <cellStyle name="常规 27 3 2 4 3 3 5" xfId="10188" xr:uid="{00000000-0005-0000-0000-0000DF1D0000}"/>
    <cellStyle name="常规 27 3 2 4 3 4" xfId="10189" xr:uid="{00000000-0005-0000-0000-0000E01D0000}"/>
    <cellStyle name="常规 27 3 2 4 3 4 2" xfId="10190" xr:uid="{00000000-0005-0000-0000-0000E11D0000}"/>
    <cellStyle name="常规 27 3 2 4 3 4 2 2" xfId="10191" xr:uid="{00000000-0005-0000-0000-0000E21D0000}"/>
    <cellStyle name="常规 27 3 2 4 3 4 3" xfId="10192" xr:uid="{00000000-0005-0000-0000-0000E31D0000}"/>
    <cellStyle name="常规 27 3 2 4 3 5" xfId="10193" xr:uid="{00000000-0005-0000-0000-0000E41D0000}"/>
    <cellStyle name="常规 27 3 2 4 3 5 2" xfId="10194" xr:uid="{00000000-0005-0000-0000-0000E51D0000}"/>
    <cellStyle name="常规 27 3 2 4 3 6" xfId="10195" xr:uid="{00000000-0005-0000-0000-0000E61D0000}"/>
    <cellStyle name="常规 27 3 2 4 4" xfId="10196" xr:uid="{00000000-0005-0000-0000-0000E71D0000}"/>
    <cellStyle name="常规 27 3 2 4 5" xfId="10197" xr:uid="{00000000-0005-0000-0000-0000E81D0000}"/>
    <cellStyle name="常规 27 3 2 4 5 2" xfId="10198" xr:uid="{00000000-0005-0000-0000-0000E91D0000}"/>
    <cellStyle name="常规 27 3 2 4 5 3" xfId="10199" xr:uid="{00000000-0005-0000-0000-0000EA1D0000}"/>
    <cellStyle name="常规 27 3 2 4 5 3 2" xfId="10200" xr:uid="{00000000-0005-0000-0000-0000EB1D0000}"/>
    <cellStyle name="常规 27 3 2 4 5 3 2 2" xfId="10201" xr:uid="{00000000-0005-0000-0000-0000EC1D0000}"/>
    <cellStyle name="常规 27 3 2 4 5 3 3" xfId="10202" xr:uid="{00000000-0005-0000-0000-0000ED1D0000}"/>
    <cellStyle name="常规 27 3 2 4 5 4" xfId="10203" xr:uid="{00000000-0005-0000-0000-0000EE1D0000}"/>
    <cellStyle name="常规 27 3 2 4 5 4 2" xfId="1700" xr:uid="{00000000-0005-0000-0000-0000EF1D0000}"/>
    <cellStyle name="常规 27 3 2 4 5 5" xfId="10204" xr:uid="{00000000-0005-0000-0000-0000F01D0000}"/>
    <cellStyle name="常规 27 3 2 4 6" xfId="10206" xr:uid="{00000000-0005-0000-0000-0000F11D0000}"/>
    <cellStyle name="常规 27 3 2 4 6 2" xfId="10207" xr:uid="{00000000-0005-0000-0000-0000F21D0000}"/>
    <cellStyle name="常规 27 3 2 4 6 2 2" xfId="10208" xr:uid="{00000000-0005-0000-0000-0000F31D0000}"/>
    <cellStyle name="常规 27 3 2 4 6 3" xfId="10209" xr:uid="{00000000-0005-0000-0000-0000F41D0000}"/>
    <cellStyle name="常规 27 3 2 4 7" xfId="10210" xr:uid="{00000000-0005-0000-0000-0000F51D0000}"/>
    <cellStyle name="常规 27 3 2 4 7 2" xfId="10211" xr:uid="{00000000-0005-0000-0000-0000F61D0000}"/>
    <cellStyle name="常规 27 3 2 4 8" xfId="10212" xr:uid="{00000000-0005-0000-0000-0000F71D0000}"/>
    <cellStyle name="常规 27 3 2 5" xfId="10213" xr:uid="{00000000-0005-0000-0000-0000F81D0000}"/>
    <cellStyle name="常规 27 3 2 5 2" xfId="10214" xr:uid="{00000000-0005-0000-0000-0000F91D0000}"/>
    <cellStyle name="常规 27 3 2 5 2 2" xfId="10215" xr:uid="{00000000-0005-0000-0000-0000FA1D0000}"/>
    <cellStyle name="常规 27 3 2 5 2 3" xfId="10216" xr:uid="{00000000-0005-0000-0000-0000FB1D0000}"/>
    <cellStyle name="常规 27 3 2 5 2 3 2" xfId="10217" xr:uid="{00000000-0005-0000-0000-0000FC1D0000}"/>
    <cellStyle name="常规 27 3 2 5 2 3 3" xfId="10218" xr:uid="{00000000-0005-0000-0000-0000FD1D0000}"/>
    <cellStyle name="常规 27 3 2 5 2 3 3 2" xfId="10219" xr:uid="{00000000-0005-0000-0000-0000FE1D0000}"/>
    <cellStyle name="常规 27 3 2 5 2 3 3 2 2" xfId="10220" xr:uid="{00000000-0005-0000-0000-0000FF1D0000}"/>
    <cellStyle name="常规 27 3 2 5 2 3 3 3" xfId="10222" xr:uid="{00000000-0005-0000-0000-0000001E0000}"/>
    <cellStyle name="常规 27 3 2 5 2 3 4" xfId="10223" xr:uid="{00000000-0005-0000-0000-0000011E0000}"/>
    <cellStyle name="常规 27 3 2 5 2 3 4 2" xfId="10224" xr:uid="{00000000-0005-0000-0000-0000021E0000}"/>
    <cellStyle name="常规 27 3 2 5 2 3 5" xfId="10225" xr:uid="{00000000-0005-0000-0000-0000031E0000}"/>
    <cellStyle name="常规 27 3 2 5 2 4" xfId="10226" xr:uid="{00000000-0005-0000-0000-0000041E0000}"/>
    <cellStyle name="常规 27 3 2 5 2 4 2" xfId="10228" xr:uid="{00000000-0005-0000-0000-0000051E0000}"/>
    <cellStyle name="常规 27 3 2 5 2 4 2 2" xfId="10230" xr:uid="{00000000-0005-0000-0000-0000061E0000}"/>
    <cellStyle name="常规 27 3 2 5 2 4 3" xfId="10231" xr:uid="{00000000-0005-0000-0000-0000071E0000}"/>
    <cellStyle name="常规 27 3 2 5 2 5" xfId="10232" xr:uid="{00000000-0005-0000-0000-0000081E0000}"/>
    <cellStyle name="常规 27 3 2 5 2 5 2" xfId="10235" xr:uid="{00000000-0005-0000-0000-0000091E0000}"/>
    <cellStyle name="常规 27 3 2 5 2 6" xfId="10236" xr:uid="{00000000-0005-0000-0000-00000A1E0000}"/>
    <cellStyle name="常规 27 3 2 5 3" xfId="10237" xr:uid="{00000000-0005-0000-0000-00000B1E0000}"/>
    <cellStyle name="常规 27 3 2 5 4" xfId="10238" xr:uid="{00000000-0005-0000-0000-00000C1E0000}"/>
    <cellStyle name="常规 27 3 2 5 4 2" xfId="10239" xr:uid="{00000000-0005-0000-0000-00000D1E0000}"/>
    <cellStyle name="常规 27 3 2 5 4 3" xfId="10240" xr:uid="{00000000-0005-0000-0000-00000E1E0000}"/>
    <cellStyle name="常规 27 3 2 5 4 3 2" xfId="6650" xr:uid="{00000000-0005-0000-0000-00000F1E0000}"/>
    <cellStyle name="常规 27 3 2 5 4 3 2 2" xfId="5910" xr:uid="{00000000-0005-0000-0000-0000101E0000}"/>
    <cellStyle name="常规 27 3 2 5 4 3 3" xfId="10241" xr:uid="{00000000-0005-0000-0000-0000111E0000}"/>
    <cellStyle name="常规 27 3 2 5 4 4" xfId="10242" xr:uid="{00000000-0005-0000-0000-0000121E0000}"/>
    <cellStyle name="常规 27 3 2 5 4 4 2" xfId="5148" xr:uid="{00000000-0005-0000-0000-0000131E0000}"/>
    <cellStyle name="常规 27 3 2 5 4 5" xfId="10243" xr:uid="{00000000-0005-0000-0000-0000141E0000}"/>
    <cellStyle name="常规 27 3 2 5 5" xfId="10245" xr:uid="{00000000-0005-0000-0000-0000151E0000}"/>
    <cellStyle name="常规 27 3 2 5 5 2" xfId="10246" xr:uid="{00000000-0005-0000-0000-0000161E0000}"/>
    <cellStyle name="常规 27 3 2 5 5 2 2" xfId="10247" xr:uid="{00000000-0005-0000-0000-0000171E0000}"/>
    <cellStyle name="常规 27 3 2 5 5 3" xfId="10248" xr:uid="{00000000-0005-0000-0000-0000181E0000}"/>
    <cellStyle name="常规 27 3 2 5 6" xfId="10249" xr:uid="{00000000-0005-0000-0000-0000191E0000}"/>
    <cellStyle name="常规 27 3 2 5 6 2" xfId="10251" xr:uid="{00000000-0005-0000-0000-00001A1E0000}"/>
    <cellStyle name="常规 27 3 2 5 7" xfId="10253" xr:uid="{00000000-0005-0000-0000-00001B1E0000}"/>
    <cellStyle name="常规 27 3 2 6" xfId="10255" xr:uid="{00000000-0005-0000-0000-00001C1E0000}"/>
    <cellStyle name="常规 27 3 2 6 2" xfId="10256" xr:uid="{00000000-0005-0000-0000-00001D1E0000}"/>
    <cellStyle name="常规 27 3 2 6 3" xfId="10257" xr:uid="{00000000-0005-0000-0000-00001E1E0000}"/>
    <cellStyle name="常规 27 3 2 6 3 2" xfId="10258" xr:uid="{00000000-0005-0000-0000-00001F1E0000}"/>
    <cellStyle name="常规 27 3 2 6 3 3" xfId="10259" xr:uid="{00000000-0005-0000-0000-0000201E0000}"/>
    <cellStyle name="常规 27 3 2 6 3 3 2" xfId="6740" xr:uid="{00000000-0005-0000-0000-0000211E0000}"/>
    <cellStyle name="常规 27 3 2 6 3 3 2 2" xfId="6742" xr:uid="{00000000-0005-0000-0000-0000221E0000}"/>
    <cellStyle name="常规 27 3 2 6 3 3 3" xfId="6745" xr:uid="{00000000-0005-0000-0000-0000231E0000}"/>
    <cellStyle name="常规 27 3 2 6 3 4" xfId="10260" xr:uid="{00000000-0005-0000-0000-0000241E0000}"/>
    <cellStyle name="常规 27 3 2 6 3 4 2" xfId="6763" xr:uid="{00000000-0005-0000-0000-0000251E0000}"/>
    <cellStyle name="常规 27 3 2 6 3 5" xfId="10261" xr:uid="{00000000-0005-0000-0000-0000261E0000}"/>
    <cellStyle name="常规 27 3 2 6 4" xfId="10262" xr:uid="{00000000-0005-0000-0000-0000271E0000}"/>
    <cellStyle name="常规 27 3 2 6 4 2" xfId="10263" xr:uid="{00000000-0005-0000-0000-0000281E0000}"/>
    <cellStyle name="常规 27 3 2 6 4 2 2" xfId="10264" xr:uid="{00000000-0005-0000-0000-0000291E0000}"/>
    <cellStyle name="常规 27 3 2 6 4 3" xfId="10265" xr:uid="{00000000-0005-0000-0000-00002A1E0000}"/>
    <cellStyle name="常规 27 3 2 6 5" xfId="10266" xr:uid="{00000000-0005-0000-0000-00002B1E0000}"/>
    <cellStyle name="常规 27 3 2 6 5 2" xfId="10267" xr:uid="{00000000-0005-0000-0000-00002C1E0000}"/>
    <cellStyle name="常规 27 3 2 6 6" xfId="4796" xr:uid="{00000000-0005-0000-0000-00002D1E0000}"/>
    <cellStyle name="常规 27 3 2 7" xfId="10269" xr:uid="{00000000-0005-0000-0000-00002E1E0000}"/>
    <cellStyle name="常规 27 3 2 8" xfId="10271" xr:uid="{00000000-0005-0000-0000-00002F1E0000}"/>
    <cellStyle name="常规 27 3 2 8 2" xfId="10041" xr:uid="{00000000-0005-0000-0000-0000301E0000}"/>
    <cellStyle name="常规 27 3 2 8 3" xfId="10057" xr:uid="{00000000-0005-0000-0000-0000311E0000}"/>
    <cellStyle name="常规 27 3 2 8 3 2" xfId="10060" xr:uid="{00000000-0005-0000-0000-0000321E0000}"/>
    <cellStyle name="常规 27 3 2 8 3 2 2" xfId="10064" xr:uid="{00000000-0005-0000-0000-0000331E0000}"/>
    <cellStyle name="常规 27 3 2 8 3 3" xfId="10066" xr:uid="{00000000-0005-0000-0000-0000341E0000}"/>
    <cellStyle name="常规 27 3 2 8 4" xfId="10068" xr:uid="{00000000-0005-0000-0000-0000351E0000}"/>
    <cellStyle name="常规 27 3 2 8 4 2" xfId="10072" xr:uid="{00000000-0005-0000-0000-0000361E0000}"/>
    <cellStyle name="常规 27 3 2 8 5" xfId="3279" xr:uid="{00000000-0005-0000-0000-0000371E0000}"/>
    <cellStyle name="常规 27 3 2 9" xfId="6092" xr:uid="{00000000-0005-0000-0000-0000381E0000}"/>
    <cellStyle name="常规 27 3 2 9 2" xfId="6095" xr:uid="{00000000-0005-0000-0000-0000391E0000}"/>
    <cellStyle name="常规 27 3 2 9 2 2" xfId="6404" xr:uid="{00000000-0005-0000-0000-00003A1E0000}"/>
    <cellStyle name="常规 27 3 2 9 3" xfId="10109" xr:uid="{00000000-0005-0000-0000-00003B1E0000}"/>
    <cellStyle name="常规 27 3 3" xfId="10272" xr:uid="{00000000-0005-0000-0000-00003C1E0000}"/>
    <cellStyle name="常规 27 3 3 2" xfId="10274" xr:uid="{00000000-0005-0000-0000-00003D1E0000}"/>
    <cellStyle name="常规 27 3 3 2 2" xfId="9243" xr:uid="{00000000-0005-0000-0000-00003E1E0000}"/>
    <cellStyle name="常规 27 3 3 2 2 2" xfId="10277" xr:uid="{00000000-0005-0000-0000-00003F1E0000}"/>
    <cellStyle name="常规 27 3 3 2 2 2 2" xfId="10279" xr:uid="{00000000-0005-0000-0000-0000401E0000}"/>
    <cellStyle name="常规 27 3 3 2 2 2 3" xfId="10280" xr:uid="{00000000-0005-0000-0000-0000411E0000}"/>
    <cellStyle name="常规 27 3 3 2 2 2 3 2" xfId="10281" xr:uid="{00000000-0005-0000-0000-0000421E0000}"/>
    <cellStyle name="常规 27 3 3 2 2 2 3 3" xfId="10282" xr:uid="{00000000-0005-0000-0000-0000431E0000}"/>
    <cellStyle name="常规 27 3 3 2 2 2 3 3 2" xfId="10283" xr:uid="{00000000-0005-0000-0000-0000441E0000}"/>
    <cellStyle name="常规 27 3 3 2 2 2 3 3 2 2" xfId="10284" xr:uid="{00000000-0005-0000-0000-0000451E0000}"/>
    <cellStyle name="常规 27 3 3 2 2 2 3 3 3" xfId="10285" xr:uid="{00000000-0005-0000-0000-0000461E0000}"/>
    <cellStyle name="常规 27 3 3 2 2 2 3 4" xfId="10286" xr:uid="{00000000-0005-0000-0000-0000471E0000}"/>
    <cellStyle name="常规 27 3 3 2 2 2 3 4 2" xfId="10288" xr:uid="{00000000-0005-0000-0000-0000481E0000}"/>
    <cellStyle name="常规 27 3 3 2 2 2 3 5" xfId="10290" xr:uid="{00000000-0005-0000-0000-0000491E0000}"/>
    <cellStyle name="常规 27 3 3 2 2 2 4" xfId="4381" xr:uid="{00000000-0005-0000-0000-00004A1E0000}"/>
    <cellStyle name="常规 27 3 3 2 2 2 4 2" xfId="10292" xr:uid="{00000000-0005-0000-0000-00004B1E0000}"/>
    <cellStyle name="常规 27 3 3 2 2 2 4 2 2" xfId="7393" xr:uid="{00000000-0005-0000-0000-00004C1E0000}"/>
    <cellStyle name="常规 27 3 3 2 2 2 4 3" xfId="10293" xr:uid="{00000000-0005-0000-0000-00004D1E0000}"/>
    <cellStyle name="常规 27 3 3 2 2 2 5" xfId="10294" xr:uid="{00000000-0005-0000-0000-00004E1E0000}"/>
    <cellStyle name="常规 27 3 3 2 2 2 5 2" xfId="4643" xr:uid="{00000000-0005-0000-0000-00004F1E0000}"/>
    <cellStyle name="常规 27 3 3 2 2 2 6" xfId="10295" xr:uid="{00000000-0005-0000-0000-0000501E0000}"/>
    <cellStyle name="常规 27 3 3 2 2 3" xfId="10296" xr:uid="{00000000-0005-0000-0000-0000511E0000}"/>
    <cellStyle name="常规 27 3 3 2 2 4" xfId="10297" xr:uid="{00000000-0005-0000-0000-0000521E0000}"/>
    <cellStyle name="常规 27 3 3 2 2 4 2" xfId="10298" xr:uid="{00000000-0005-0000-0000-0000531E0000}"/>
    <cellStyle name="常规 27 3 3 2 2 4 3" xfId="10299" xr:uid="{00000000-0005-0000-0000-0000541E0000}"/>
    <cellStyle name="常规 27 3 3 2 2 4 3 2" xfId="10300" xr:uid="{00000000-0005-0000-0000-0000551E0000}"/>
    <cellStyle name="常规 27 3 3 2 2 4 3 2 2" xfId="10301" xr:uid="{00000000-0005-0000-0000-0000561E0000}"/>
    <cellStyle name="常规 27 3 3 2 2 4 3 3" xfId="10303" xr:uid="{00000000-0005-0000-0000-0000571E0000}"/>
    <cellStyle name="常规 27 3 3 2 2 4 4" xfId="4386" xr:uid="{00000000-0005-0000-0000-0000581E0000}"/>
    <cellStyle name="常规 27 3 3 2 2 4 4 2" xfId="10304" xr:uid="{00000000-0005-0000-0000-0000591E0000}"/>
    <cellStyle name="常规 27 3 3 2 2 4 5" xfId="10305" xr:uid="{00000000-0005-0000-0000-00005A1E0000}"/>
    <cellStyle name="常规 27 3 3 2 2 5" xfId="10306" xr:uid="{00000000-0005-0000-0000-00005B1E0000}"/>
    <cellStyle name="常规 27 3 3 2 2 5 2" xfId="10307" xr:uid="{00000000-0005-0000-0000-00005C1E0000}"/>
    <cellStyle name="常规 27 3 3 2 2 5 2 2" xfId="10308" xr:uid="{00000000-0005-0000-0000-00005D1E0000}"/>
    <cellStyle name="常规 27 3 3 2 2 5 3" xfId="10309" xr:uid="{00000000-0005-0000-0000-00005E1E0000}"/>
    <cellStyle name="常规 27 3 3 2 2 6" xfId="10310" xr:uid="{00000000-0005-0000-0000-00005F1E0000}"/>
    <cellStyle name="常规 27 3 3 2 2 6 2" xfId="10311" xr:uid="{00000000-0005-0000-0000-0000601E0000}"/>
    <cellStyle name="常规 27 3 3 2 2 7" xfId="10312" xr:uid="{00000000-0005-0000-0000-0000611E0000}"/>
    <cellStyle name="常规 27 3 3 2 3" xfId="10314" xr:uid="{00000000-0005-0000-0000-0000621E0000}"/>
    <cellStyle name="常规 27 3 3 2 3 2" xfId="4402" xr:uid="{00000000-0005-0000-0000-0000631E0000}"/>
    <cellStyle name="常规 27 3 3 2 3 3" xfId="10316" xr:uid="{00000000-0005-0000-0000-0000641E0000}"/>
    <cellStyle name="常规 27 3 3 2 3 3 2" xfId="518" xr:uid="{00000000-0005-0000-0000-0000651E0000}"/>
    <cellStyle name="常规 27 3 3 2 3 3 3" xfId="10317" xr:uid="{00000000-0005-0000-0000-0000661E0000}"/>
    <cellStyle name="常规 27 3 3 2 3 3 3 2" xfId="10319" xr:uid="{00000000-0005-0000-0000-0000671E0000}"/>
    <cellStyle name="常规 27 3 3 2 3 3 3 2 2" xfId="2342" xr:uid="{00000000-0005-0000-0000-0000681E0000}"/>
    <cellStyle name="常规 27 3 3 2 3 3 3 3" xfId="10322" xr:uid="{00000000-0005-0000-0000-0000691E0000}"/>
    <cellStyle name="常规 27 3 3 2 3 3 4" xfId="2355" xr:uid="{00000000-0005-0000-0000-00006A1E0000}"/>
    <cellStyle name="常规 27 3 3 2 3 3 4 2" xfId="10324" xr:uid="{00000000-0005-0000-0000-00006B1E0000}"/>
    <cellStyle name="常规 27 3 3 2 3 3 5" xfId="9901" xr:uid="{00000000-0005-0000-0000-00006C1E0000}"/>
    <cellStyle name="常规 27 3 3 2 3 4" xfId="10325" xr:uid="{00000000-0005-0000-0000-00006D1E0000}"/>
    <cellStyle name="常规 27 3 3 2 3 4 2" xfId="10326" xr:uid="{00000000-0005-0000-0000-00006E1E0000}"/>
    <cellStyle name="常规 27 3 3 2 3 4 2 2" xfId="10327" xr:uid="{00000000-0005-0000-0000-00006F1E0000}"/>
    <cellStyle name="常规 27 3 3 2 3 4 3" xfId="10328" xr:uid="{00000000-0005-0000-0000-0000701E0000}"/>
    <cellStyle name="常规 27 3 3 2 3 5" xfId="10330" xr:uid="{00000000-0005-0000-0000-0000711E0000}"/>
    <cellStyle name="常规 27 3 3 2 3 5 2" xfId="10331" xr:uid="{00000000-0005-0000-0000-0000721E0000}"/>
    <cellStyle name="常规 27 3 3 2 3 6" xfId="10332" xr:uid="{00000000-0005-0000-0000-0000731E0000}"/>
    <cellStyle name="常规 27 3 3 2 4" xfId="10334" xr:uid="{00000000-0005-0000-0000-0000741E0000}"/>
    <cellStyle name="常规 27 3 3 2 5" xfId="10335" xr:uid="{00000000-0005-0000-0000-0000751E0000}"/>
    <cellStyle name="常规 27 3 3 2 5 2" xfId="3809" xr:uid="{00000000-0005-0000-0000-0000761E0000}"/>
    <cellStyle name="常规 27 3 3 2 5 3" xfId="10336" xr:uid="{00000000-0005-0000-0000-0000771E0000}"/>
    <cellStyle name="常规 27 3 3 2 5 3 2" xfId="10337" xr:uid="{00000000-0005-0000-0000-0000781E0000}"/>
    <cellStyle name="常规 27 3 3 2 5 3 2 2" xfId="10338" xr:uid="{00000000-0005-0000-0000-0000791E0000}"/>
    <cellStyle name="常规 27 3 3 2 5 3 3" xfId="10339" xr:uid="{00000000-0005-0000-0000-00007A1E0000}"/>
    <cellStyle name="常规 27 3 3 2 5 4" xfId="10340" xr:uid="{00000000-0005-0000-0000-00007B1E0000}"/>
    <cellStyle name="常规 27 3 3 2 5 4 2" xfId="10341" xr:uid="{00000000-0005-0000-0000-00007C1E0000}"/>
    <cellStyle name="常规 27 3 3 2 5 5" xfId="10342" xr:uid="{00000000-0005-0000-0000-00007D1E0000}"/>
    <cellStyle name="常规 27 3 3 2 6" xfId="148" xr:uid="{00000000-0005-0000-0000-00007E1E0000}"/>
    <cellStyle name="常规 27 3 3 2 6 2" xfId="612" xr:uid="{00000000-0005-0000-0000-00007F1E0000}"/>
    <cellStyle name="常规 27 3 3 2 6 2 2" xfId="10343" xr:uid="{00000000-0005-0000-0000-0000801E0000}"/>
    <cellStyle name="常规 27 3 3 2 6 3" xfId="254" xr:uid="{00000000-0005-0000-0000-0000811E0000}"/>
    <cellStyle name="常规 27 3 3 2 7" xfId="10" xr:uid="{00000000-0005-0000-0000-0000821E0000}"/>
    <cellStyle name="常规 27 3 3 2 7 2" xfId="10344" xr:uid="{00000000-0005-0000-0000-0000831E0000}"/>
    <cellStyle name="常规 27 3 3 2 8" xfId="159" xr:uid="{00000000-0005-0000-0000-0000841E0000}"/>
    <cellStyle name="常规 27 3 3 3" xfId="10345" xr:uid="{00000000-0005-0000-0000-0000851E0000}"/>
    <cellStyle name="常规 27 3 3 3 2" xfId="10348" xr:uid="{00000000-0005-0000-0000-0000861E0000}"/>
    <cellStyle name="常规 27 3 3 3 2 2" xfId="10351" xr:uid="{00000000-0005-0000-0000-0000871E0000}"/>
    <cellStyle name="常规 27 3 3 3 2 3" xfId="10352" xr:uid="{00000000-0005-0000-0000-0000881E0000}"/>
    <cellStyle name="常规 27 3 3 3 2 3 2" xfId="160" xr:uid="{00000000-0005-0000-0000-0000891E0000}"/>
    <cellStyle name="常规 27 3 3 3 2 3 3" xfId="10353" xr:uid="{00000000-0005-0000-0000-00008A1E0000}"/>
    <cellStyle name="常规 27 3 3 3 2 3 3 2" xfId="10354" xr:uid="{00000000-0005-0000-0000-00008B1E0000}"/>
    <cellStyle name="常规 27 3 3 3 2 3 3 2 2" xfId="10355" xr:uid="{00000000-0005-0000-0000-00008C1E0000}"/>
    <cellStyle name="常规 27 3 3 3 2 3 3 3" xfId="10356" xr:uid="{00000000-0005-0000-0000-00008D1E0000}"/>
    <cellStyle name="常规 27 3 3 3 2 3 4" xfId="10357" xr:uid="{00000000-0005-0000-0000-00008E1E0000}"/>
    <cellStyle name="常规 27 3 3 3 2 3 4 2" xfId="10358" xr:uid="{00000000-0005-0000-0000-00008F1E0000}"/>
    <cellStyle name="常规 27 3 3 3 2 3 5" xfId="9939" xr:uid="{00000000-0005-0000-0000-0000901E0000}"/>
    <cellStyle name="常规 27 3 3 3 2 4" xfId="10359" xr:uid="{00000000-0005-0000-0000-0000911E0000}"/>
    <cellStyle name="常规 27 3 3 3 2 4 2" xfId="10360" xr:uid="{00000000-0005-0000-0000-0000921E0000}"/>
    <cellStyle name="常规 27 3 3 3 2 4 2 2" xfId="10361" xr:uid="{00000000-0005-0000-0000-0000931E0000}"/>
    <cellStyle name="常规 27 3 3 3 2 4 3" xfId="10362" xr:uid="{00000000-0005-0000-0000-0000941E0000}"/>
    <cellStyle name="常规 27 3 3 3 2 5" xfId="10363" xr:uid="{00000000-0005-0000-0000-0000951E0000}"/>
    <cellStyle name="常规 27 3 3 3 2 5 2" xfId="426" xr:uid="{00000000-0005-0000-0000-0000961E0000}"/>
    <cellStyle name="常规 27 3 3 3 2 6" xfId="10364" xr:uid="{00000000-0005-0000-0000-0000971E0000}"/>
    <cellStyle name="常规 27 3 3 3 3" xfId="10365" xr:uid="{00000000-0005-0000-0000-0000981E0000}"/>
    <cellStyle name="常规 27 3 3 3 4" xfId="10367" xr:uid="{00000000-0005-0000-0000-0000991E0000}"/>
    <cellStyle name="常规 27 3 3 3 4 2" xfId="10369" xr:uid="{00000000-0005-0000-0000-00009A1E0000}"/>
    <cellStyle name="常规 27 3 3 3 4 3" xfId="10371" xr:uid="{00000000-0005-0000-0000-00009B1E0000}"/>
    <cellStyle name="常规 27 3 3 3 4 3 2" xfId="10372" xr:uid="{00000000-0005-0000-0000-00009C1E0000}"/>
    <cellStyle name="常规 27 3 3 3 4 3 2 2" xfId="10375" xr:uid="{00000000-0005-0000-0000-00009D1E0000}"/>
    <cellStyle name="常规 27 3 3 3 4 3 3" xfId="10377" xr:uid="{00000000-0005-0000-0000-00009E1E0000}"/>
    <cellStyle name="常规 27 3 3 3 4 4" xfId="10380" xr:uid="{00000000-0005-0000-0000-00009F1E0000}"/>
    <cellStyle name="常规 27 3 3 3 4 4 2" xfId="178" xr:uid="{00000000-0005-0000-0000-0000A01E0000}"/>
    <cellStyle name="常规 27 3 3 3 4 5" xfId="10381" xr:uid="{00000000-0005-0000-0000-0000A11E0000}"/>
    <cellStyle name="常规 27 3 3 3 5" xfId="10382" xr:uid="{00000000-0005-0000-0000-0000A21E0000}"/>
    <cellStyle name="常规 27 3 3 3 5 2" xfId="10384" xr:uid="{00000000-0005-0000-0000-0000A31E0000}"/>
    <cellStyle name="常规 27 3 3 3 5 2 2" xfId="10385" xr:uid="{00000000-0005-0000-0000-0000A41E0000}"/>
    <cellStyle name="常规 27 3 3 3 5 3" xfId="10386" xr:uid="{00000000-0005-0000-0000-0000A51E0000}"/>
    <cellStyle name="常规 27 3 3 3 6" xfId="10387" xr:uid="{00000000-0005-0000-0000-0000A61E0000}"/>
    <cellStyle name="常规 27 3 3 3 6 2" xfId="2708" xr:uid="{00000000-0005-0000-0000-0000A71E0000}"/>
    <cellStyle name="常规 27 3 3 3 7" xfId="10388" xr:uid="{00000000-0005-0000-0000-0000A81E0000}"/>
    <cellStyle name="常规 27 3 3 4" xfId="10389" xr:uid="{00000000-0005-0000-0000-0000A91E0000}"/>
    <cellStyle name="常规 27 3 3 4 2" xfId="10392" xr:uid="{00000000-0005-0000-0000-0000AA1E0000}"/>
    <cellStyle name="常规 27 3 3 4 3" xfId="10394" xr:uid="{00000000-0005-0000-0000-0000AB1E0000}"/>
    <cellStyle name="常规 27 3 3 4 3 2" xfId="10396" xr:uid="{00000000-0005-0000-0000-0000AC1E0000}"/>
    <cellStyle name="常规 27 3 3 4 3 3" xfId="10398" xr:uid="{00000000-0005-0000-0000-0000AD1E0000}"/>
    <cellStyle name="常规 27 3 3 4 3 3 2" xfId="879" xr:uid="{00000000-0005-0000-0000-0000AE1E0000}"/>
    <cellStyle name="常规 27 3 3 4 3 3 2 2" xfId="10400" xr:uid="{00000000-0005-0000-0000-0000AF1E0000}"/>
    <cellStyle name="常规 27 3 3 4 3 3 3" xfId="10403" xr:uid="{00000000-0005-0000-0000-0000B01E0000}"/>
    <cellStyle name="常规 27 3 3 4 3 4" xfId="10407" xr:uid="{00000000-0005-0000-0000-0000B11E0000}"/>
    <cellStyle name="常规 27 3 3 4 3 4 2" xfId="10409" xr:uid="{00000000-0005-0000-0000-0000B21E0000}"/>
    <cellStyle name="常规 27 3 3 4 3 5" xfId="10412" xr:uid="{00000000-0005-0000-0000-0000B31E0000}"/>
    <cellStyle name="常规 27 3 3 4 4" xfId="10413" xr:uid="{00000000-0005-0000-0000-0000B41E0000}"/>
    <cellStyle name="常规 27 3 3 4 4 2" xfId="5639" xr:uid="{00000000-0005-0000-0000-0000B51E0000}"/>
    <cellStyle name="常规 27 3 3 4 4 2 2" xfId="10414" xr:uid="{00000000-0005-0000-0000-0000B61E0000}"/>
    <cellStyle name="常规 27 3 3 4 4 3" xfId="10416" xr:uid="{00000000-0005-0000-0000-0000B71E0000}"/>
    <cellStyle name="常规 27 3 3 4 5" xfId="10417" xr:uid="{00000000-0005-0000-0000-0000B81E0000}"/>
    <cellStyle name="常规 27 3 3 4 5 2" xfId="10418" xr:uid="{00000000-0005-0000-0000-0000B91E0000}"/>
    <cellStyle name="常规 27 3 3 4 6" xfId="10419" xr:uid="{00000000-0005-0000-0000-0000BA1E0000}"/>
    <cellStyle name="常规 27 3 3 5" xfId="10421" xr:uid="{00000000-0005-0000-0000-0000BB1E0000}"/>
    <cellStyle name="常规 27 3 3 6" xfId="10423" xr:uid="{00000000-0005-0000-0000-0000BC1E0000}"/>
    <cellStyle name="常规 27 3 3 6 2" xfId="10425" xr:uid="{00000000-0005-0000-0000-0000BD1E0000}"/>
    <cellStyle name="常规 27 3 3 6 3" xfId="10426" xr:uid="{00000000-0005-0000-0000-0000BE1E0000}"/>
    <cellStyle name="常规 27 3 3 6 3 2" xfId="10427" xr:uid="{00000000-0005-0000-0000-0000BF1E0000}"/>
    <cellStyle name="常规 27 3 3 6 3 2 2" xfId="10428" xr:uid="{00000000-0005-0000-0000-0000C01E0000}"/>
    <cellStyle name="常规 27 3 3 6 3 3" xfId="10430" xr:uid="{00000000-0005-0000-0000-0000C11E0000}"/>
    <cellStyle name="常规 27 3 3 6 4" xfId="10431" xr:uid="{00000000-0005-0000-0000-0000C21E0000}"/>
    <cellStyle name="常规 27 3 3 6 4 2" xfId="10432" xr:uid="{00000000-0005-0000-0000-0000C31E0000}"/>
    <cellStyle name="常规 27 3 3 6 5" xfId="10433" xr:uid="{00000000-0005-0000-0000-0000C41E0000}"/>
    <cellStyle name="常规 27 3 3 7" xfId="10434" xr:uid="{00000000-0005-0000-0000-0000C51E0000}"/>
    <cellStyle name="常规 27 3 3 7 2" xfId="10436" xr:uid="{00000000-0005-0000-0000-0000C61E0000}"/>
    <cellStyle name="常规 27 3 3 7 2 2" xfId="10437" xr:uid="{00000000-0005-0000-0000-0000C71E0000}"/>
    <cellStyle name="常规 27 3 3 7 3" xfId="10438" xr:uid="{00000000-0005-0000-0000-0000C81E0000}"/>
    <cellStyle name="常规 27 3 3 8" xfId="10439" xr:uid="{00000000-0005-0000-0000-0000C91E0000}"/>
    <cellStyle name="常规 27 3 3 8 2" xfId="10173" xr:uid="{00000000-0005-0000-0000-0000CA1E0000}"/>
    <cellStyle name="常规 27 3 3 9" xfId="1014" xr:uid="{00000000-0005-0000-0000-0000CB1E0000}"/>
    <cellStyle name="常规 27 3 4" xfId="10441" xr:uid="{00000000-0005-0000-0000-0000CC1E0000}"/>
    <cellStyle name="常规 27 3 4 2" xfId="10444" xr:uid="{00000000-0005-0000-0000-0000CD1E0000}"/>
    <cellStyle name="常规 27 3 4 2 2" xfId="10446" xr:uid="{00000000-0005-0000-0000-0000CE1E0000}"/>
    <cellStyle name="常规 27 3 4 2 2 2" xfId="10447" xr:uid="{00000000-0005-0000-0000-0000CF1E0000}"/>
    <cellStyle name="常规 27 3 4 2 2 2 2" xfId="10448" xr:uid="{00000000-0005-0000-0000-0000D01E0000}"/>
    <cellStyle name="常规 27 3 4 2 2 2 3" xfId="10449" xr:uid="{00000000-0005-0000-0000-0000D11E0000}"/>
    <cellStyle name="常规 27 3 4 2 2 2 3 2" xfId="5533" xr:uid="{00000000-0005-0000-0000-0000D21E0000}"/>
    <cellStyle name="常规 27 3 4 2 2 2 3 3" xfId="1407" xr:uid="{00000000-0005-0000-0000-0000D31E0000}"/>
    <cellStyle name="常规 27 3 4 2 2 2 3 3 2" xfId="6777" xr:uid="{00000000-0005-0000-0000-0000D41E0000}"/>
    <cellStyle name="常规 27 3 4 2 2 2 3 3 2 2" xfId="10450" xr:uid="{00000000-0005-0000-0000-0000D51E0000}"/>
    <cellStyle name="常规 27 3 4 2 2 2 3 3 3" xfId="10451" xr:uid="{00000000-0005-0000-0000-0000D61E0000}"/>
    <cellStyle name="常规 27 3 4 2 2 2 3 4" xfId="6780" xr:uid="{00000000-0005-0000-0000-0000D71E0000}"/>
    <cellStyle name="常规 27 3 4 2 2 2 3 4 2" xfId="1787" xr:uid="{00000000-0005-0000-0000-0000D81E0000}"/>
    <cellStyle name="常规 27 3 4 2 2 2 3 5" xfId="10452" xr:uid="{00000000-0005-0000-0000-0000D91E0000}"/>
    <cellStyle name="常规 27 3 4 2 2 2 4" xfId="10453" xr:uid="{00000000-0005-0000-0000-0000DA1E0000}"/>
    <cellStyle name="常规 27 3 4 2 2 2 4 2" xfId="10454" xr:uid="{00000000-0005-0000-0000-0000DB1E0000}"/>
    <cellStyle name="常规 27 3 4 2 2 2 4 2 2" xfId="10455" xr:uid="{00000000-0005-0000-0000-0000DC1E0000}"/>
    <cellStyle name="常规 27 3 4 2 2 2 4 3" xfId="6783" xr:uid="{00000000-0005-0000-0000-0000DD1E0000}"/>
    <cellStyle name="常规 27 3 4 2 2 2 5" xfId="10456" xr:uid="{00000000-0005-0000-0000-0000DE1E0000}"/>
    <cellStyle name="常规 27 3 4 2 2 2 5 2" xfId="5542" xr:uid="{00000000-0005-0000-0000-0000DF1E0000}"/>
    <cellStyle name="常规 27 3 4 2 2 2 6" xfId="10457" xr:uid="{00000000-0005-0000-0000-0000E01E0000}"/>
    <cellStyle name="常规 27 3 4 2 2 3" xfId="10459" xr:uid="{00000000-0005-0000-0000-0000E11E0000}"/>
    <cellStyle name="常规 27 3 4 2 2 4" xfId="10460" xr:uid="{00000000-0005-0000-0000-0000E21E0000}"/>
    <cellStyle name="常规 27 3 4 2 2 4 2" xfId="10461" xr:uid="{00000000-0005-0000-0000-0000E31E0000}"/>
    <cellStyle name="常规 27 3 4 2 2 4 3" xfId="10462" xr:uid="{00000000-0005-0000-0000-0000E41E0000}"/>
    <cellStyle name="常规 27 3 4 2 2 4 3 2" xfId="10463" xr:uid="{00000000-0005-0000-0000-0000E51E0000}"/>
    <cellStyle name="常规 27 3 4 2 2 4 3 2 2" xfId="10464" xr:uid="{00000000-0005-0000-0000-0000E61E0000}"/>
    <cellStyle name="常规 27 3 4 2 2 4 3 3" xfId="10465" xr:uid="{00000000-0005-0000-0000-0000E71E0000}"/>
    <cellStyle name="常规 27 3 4 2 2 4 4" xfId="10466" xr:uid="{00000000-0005-0000-0000-0000E81E0000}"/>
    <cellStyle name="常规 27 3 4 2 2 4 4 2" xfId="10467" xr:uid="{00000000-0005-0000-0000-0000E91E0000}"/>
    <cellStyle name="常规 27 3 4 2 2 4 5" xfId="10468" xr:uid="{00000000-0005-0000-0000-0000EA1E0000}"/>
    <cellStyle name="常规 27 3 4 2 2 5" xfId="10469" xr:uid="{00000000-0005-0000-0000-0000EB1E0000}"/>
    <cellStyle name="常规 27 3 4 2 2 5 2" xfId="10470" xr:uid="{00000000-0005-0000-0000-0000EC1E0000}"/>
    <cellStyle name="常规 27 3 4 2 2 5 2 2" xfId="10471" xr:uid="{00000000-0005-0000-0000-0000ED1E0000}"/>
    <cellStyle name="常规 27 3 4 2 2 5 3" xfId="10472" xr:uid="{00000000-0005-0000-0000-0000EE1E0000}"/>
    <cellStyle name="常规 27 3 4 2 2 6" xfId="10473" xr:uid="{00000000-0005-0000-0000-0000EF1E0000}"/>
    <cellStyle name="常规 27 3 4 2 2 6 2" xfId="10474" xr:uid="{00000000-0005-0000-0000-0000F01E0000}"/>
    <cellStyle name="常规 27 3 4 2 2 7" xfId="10475" xr:uid="{00000000-0005-0000-0000-0000F11E0000}"/>
    <cellStyle name="常规 27 3 4 2 3" xfId="10476" xr:uid="{00000000-0005-0000-0000-0000F21E0000}"/>
    <cellStyle name="常规 27 3 4 2 3 2" xfId="4420" xr:uid="{00000000-0005-0000-0000-0000F31E0000}"/>
    <cellStyle name="常规 27 3 4 2 3 3" xfId="10477" xr:uid="{00000000-0005-0000-0000-0000F41E0000}"/>
    <cellStyle name="常规 27 3 4 2 3 3 2" xfId="2029" xr:uid="{00000000-0005-0000-0000-0000F51E0000}"/>
    <cellStyle name="常规 27 3 4 2 3 3 3" xfId="10478" xr:uid="{00000000-0005-0000-0000-0000F61E0000}"/>
    <cellStyle name="常规 27 3 4 2 3 3 3 2" xfId="10479" xr:uid="{00000000-0005-0000-0000-0000F71E0000}"/>
    <cellStyle name="常规 27 3 4 2 3 3 3 2 2" xfId="10480" xr:uid="{00000000-0005-0000-0000-0000F81E0000}"/>
    <cellStyle name="常规 27 3 4 2 3 3 3 3" xfId="10481" xr:uid="{00000000-0005-0000-0000-0000F91E0000}"/>
    <cellStyle name="常规 27 3 4 2 3 3 4" xfId="10482" xr:uid="{00000000-0005-0000-0000-0000FA1E0000}"/>
    <cellStyle name="常规 27 3 4 2 3 3 4 2" xfId="10483" xr:uid="{00000000-0005-0000-0000-0000FB1E0000}"/>
    <cellStyle name="常规 27 3 4 2 3 3 5" xfId="10048" xr:uid="{00000000-0005-0000-0000-0000FC1E0000}"/>
    <cellStyle name="常规 27 3 4 2 3 4" xfId="10484" xr:uid="{00000000-0005-0000-0000-0000FD1E0000}"/>
    <cellStyle name="常规 27 3 4 2 3 4 2" xfId="10485" xr:uid="{00000000-0005-0000-0000-0000FE1E0000}"/>
    <cellStyle name="常规 27 3 4 2 3 4 2 2" xfId="10486" xr:uid="{00000000-0005-0000-0000-0000FF1E0000}"/>
    <cellStyle name="常规 27 3 4 2 3 4 3" xfId="10487" xr:uid="{00000000-0005-0000-0000-0000001F0000}"/>
    <cellStyle name="常规 27 3 4 2 3 5" xfId="6106" xr:uid="{00000000-0005-0000-0000-0000011F0000}"/>
    <cellStyle name="常规 27 3 4 2 3 5 2" xfId="10488" xr:uid="{00000000-0005-0000-0000-0000021F0000}"/>
    <cellStyle name="常规 27 3 4 2 3 6" xfId="9475" xr:uid="{00000000-0005-0000-0000-0000031F0000}"/>
    <cellStyle name="常规 27 3 4 2 4" xfId="10489" xr:uid="{00000000-0005-0000-0000-0000041F0000}"/>
    <cellStyle name="常规 27 3 4 2 5" xfId="10490" xr:uid="{00000000-0005-0000-0000-0000051F0000}"/>
    <cellStyle name="常规 27 3 4 2 5 2" xfId="10492" xr:uid="{00000000-0005-0000-0000-0000061F0000}"/>
    <cellStyle name="常规 27 3 4 2 5 3" xfId="10494" xr:uid="{00000000-0005-0000-0000-0000071F0000}"/>
    <cellStyle name="常规 27 3 4 2 5 3 2" xfId="2287" xr:uid="{00000000-0005-0000-0000-0000081F0000}"/>
    <cellStyle name="常规 27 3 4 2 5 3 2 2" xfId="5373" xr:uid="{00000000-0005-0000-0000-0000091F0000}"/>
    <cellStyle name="常规 27 3 4 2 5 3 3" xfId="10496" xr:uid="{00000000-0005-0000-0000-00000A1F0000}"/>
    <cellStyle name="常规 27 3 4 2 5 4" xfId="10497" xr:uid="{00000000-0005-0000-0000-00000B1F0000}"/>
    <cellStyle name="常规 27 3 4 2 5 4 2" xfId="10499" xr:uid="{00000000-0005-0000-0000-00000C1F0000}"/>
    <cellStyle name="常规 27 3 4 2 5 5" xfId="10501" xr:uid="{00000000-0005-0000-0000-00000D1F0000}"/>
    <cellStyle name="常规 27 3 4 2 6" xfId="731" xr:uid="{00000000-0005-0000-0000-00000E1F0000}"/>
    <cellStyle name="常规 27 3 4 2 6 2" xfId="734" xr:uid="{00000000-0005-0000-0000-00000F1F0000}"/>
    <cellStyle name="常规 27 3 4 2 6 2 2" xfId="1797" xr:uid="{00000000-0005-0000-0000-0000101F0000}"/>
    <cellStyle name="常规 27 3 4 2 6 3" xfId="45" xr:uid="{00000000-0005-0000-0000-0000111F0000}"/>
    <cellStyle name="常规 27 3 4 2 7" xfId="742" xr:uid="{00000000-0005-0000-0000-0000121F0000}"/>
    <cellStyle name="常规 27 3 4 2 7 2" xfId="10503" xr:uid="{00000000-0005-0000-0000-0000131F0000}"/>
    <cellStyle name="常规 27 3 4 2 8" xfId="748" xr:uid="{00000000-0005-0000-0000-0000141F0000}"/>
    <cellStyle name="常规 27 3 4 3" xfId="10504" xr:uid="{00000000-0005-0000-0000-0000151F0000}"/>
    <cellStyle name="常规 27 3 4 3 2" xfId="10505" xr:uid="{00000000-0005-0000-0000-0000161F0000}"/>
    <cellStyle name="常规 27 3 4 3 2 2" xfId="10506" xr:uid="{00000000-0005-0000-0000-0000171F0000}"/>
    <cellStyle name="常规 27 3 4 3 2 3" xfId="10507" xr:uid="{00000000-0005-0000-0000-0000181F0000}"/>
    <cellStyle name="常规 27 3 4 3 2 3 2" xfId="10508" xr:uid="{00000000-0005-0000-0000-0000191F0000}"/>
    <cellStyle name="常规 27 3 4 3 2 3 3" xfId="10509" xr:uid="{00000000-0005-0000-0000-00001A1F0000}"/>
    <cellStyle name="常规 27 3 4 3 2 3 3 2" xfId="10510" xr:uid="{00000000-0005-0000-0000-00001B1F0000}"/>
    <cellStyle name="常规 27 3 4 3 2 3 3 2 2" xfId="8636" xr:uid="{00000000-0005-0000-0000-00001C1F0000}"/>
    <cellStyle name="常规 27 3 4 3 2 3 3 3" xfId="10511" xr:uid="{00000000-0005-0000-0000-00001D1F0000}"/>
    <cellStyle name="常规 27 3 4 3 2 3 4" xfId="10512" xr:uid="{00000000-0005-0000-0000-00001E1F0000}"/>
    <cellStyle name="常规 27 3 4 3 2 3 4 2" xfId="10513" xr:uid="{00000000-0005-0000-0000-00001F1F0000}"/>
    <cellStyle name="常规 27 3 4 3 2 3 5" xfId="10101" xr:uid="{00000000-0005-0000-0000-0000201F0000}"/>
    <cellStyle name="常规 27 3 4 3 2 4" xfId="10514" xr:uid="{00000000-0005-0000-0000-0000211F0000}"/>
    <cellStyle name="常规 27 3 4 3 2 4 2" xfId="10515" xr:uid="{00000000-0005-0000-0000-0000221F0000}"/>
    <cellStyle name="常规 27 3 4 3 2 4 2 2" xfId="10516" xr:uid="{00000000-0005-0000-0000-0000231F0000}"/>
    <cellStyle name="常规 27 3 4 3 2 4 3" xfId="10517" xr:uid="{00000000-0005-0000-0000-0000241F0000}"/>
    <cellStyle name="常规 27 3 4 3 2 5" xfId="10518" xr:uid="{00000000-0005-0000-0000-0000251F0000}"/>
    <cellStyle name="常规 27 3 4 3 2 5 2" xfId="10519" xr:uid="{00000000-0005-0000-0000-0000261F0000}"/>
    <cellStyle name="常规 27 3 4 3 2 6" xfId="9486" xr:uid="{00000000-0005-0000-0000-0000271F0000}"/>
    <cellStyle name="常规 27 3 4 3 3" xfId="10520" xr:uid="{00000000-0005-0000-0000-0000281F0000}"/>
    <cellStyle name="常规 27 3 4 3 4" xfId="10521" xr:uid="{00000000-0005-0000-0000-0000291F0000}"/>
    <cellStyle name="常规 27 3 4 3 4 2" xfId="5610" xr:uid="{00000000-0005-0000-0000-00002A1F0000}"/>
    <cellStyle name="常规 27 3 4 3 4 3" xfId="10522" xr:uid="{00000000-0005-0000-0000-00002B1F0000}"/>
    <cellStyle name="常规 27 3 4 3 4 3 2" xfId="10523" xr:uid="{00000000-0005-0000-0000-00002C1F0000}"/>
    <cellStyle name="常规 27 3 4 3 4 3 2 2" xfId="10524" xr:uid="{00000000-0005-0000-0000-00002D1F0000}"/>
    <cellStyle name="常规 27 3 4 3 4 3 3" xfId="10525" xr:uid="{00000000-0005-0000-0000-00002E1F0000}"/>
    <cellStyle name="常规 27 3 4 3 4 4" xfId="10526" xr:uid="{00000000-0005-0000-0000-00002F1F0000}"/>
    <cellStyle name="常规 27 3 4 3 4 4 2" xfId="5216" xr:uid="{00000000-0005-0000-0000-0000301F0000}"/>
    <cellStyle name="常规 27 3 4 3 4 5" xfId="10527" xr:uid="{00000000-0005-0000-0000-0000311F0000}"/>
    <cellStyle name="常规 27 3 4 3 5" xfId="10528" xr:uid="{00000000-0005-0000-0000-0000321F0000}"/>
    <cellStyle name="常规 27 3 4 3 5 2" xfId="10530" xr:uid="{00000000-0005-0000-0000-0000331F0000}"/>
    <cellStyle name="常规 27 3 4 3 5 2 2" xfId="2264" xr:uid="{00000000-0005-0000-0000-0000341F0000}"/>
    <cellStyle name="常规 27 3 4 3 5 3" xfId="10533" xr:uid="{00000000-0005-0000-0000-0000351F0000}"/>
    <cellStyle name="常规 27 3 4 3 6" xfId="10536" xr:uid="{00000000-0005-0000-0000-0000361F0000}"/>
    <cellStyle name="常规 27 3 4 3 6 2" xfId="10538" xr:uid="{00000000-0005-0000-0000-0000371F0000}"/>
    <cellStyle name="常规 27 3 4 3 7" xfId="10539" xr:uid="{00000000-0005-0000-0000-0000381F0000}"/>
    <cellStyle name="常规 27 3 4 4" xfId="10541" xr:uid="{00000000-0005-0000-0000-0000391F0000}"/>
    <cellStyle name="常规 27 3 4 4 2" xfId="10542" xr:uid="{00000000-0005-0000-0000-00003A1F0000}"/>
    <cellStyle name="常规 27 3 4 4 3" xfId="10543" xr:uid="{00000000-0005-0000-0000-00003B1F0000}"/>
    <cellStyle name="常规 27 3 4 4 3 2" xfId="10546" xr:uid="{00000000-0005-0000-0000-00003C1F0000}"/>
    <cellStyle name="常规 27 3 4 4 3 3" xfId="10549" xr:uid="{00000000-0005-0000-0000-00003D1F0000}"/>
    <cellStyle name="常规 27 3 4 4 3 3 2" xfId="10550" xr:uid="{00000000-0005-0000-0000-00003E1F0000}"/>
    <cellStyle name="常规 27 3 4 4 3 3 2 2" xfId="10551" xr:uid="{00000000-0005-0000-0000-00003F1F0000}"/>
    <cellStyle name="常规 27 3 4 4 3 3 3" xfId="10552" xr:uid="{00000000-0005-0000-0000-0000401F0000}"/>
    <cellStyle name="常规 27 3 4 4 3 4" xfId="10553" xr:uid="{00000000-0005-0000-0000-0000411F0000}"/>
    <cellStyle name="常规 27 3 4 4 3 4 2" xfId="10554" xr:uid="{00000000-0005-0000-0000-0000421F0000}"/>
    <cellStyle name="常规 27 3 4 4 3 5" xfId="10555" xr:uid="{00000000-0005-0000-0000-0000431F0000}"/>
    <cellStyle name="常规 27 3 4 4 4" xfId="10556" xr:uid="{00000000-0005-0000-0000-0000441F0000}"/>
    <cellStyle name="常规 27 3 4 4 4 2" xfId="10559" xr:uid="{00000000-0005-0000-0000-0000451F0000}"/>
    <cellStyle name="常规 27 3 4 4 4 2 2" xfId="10560" xr:uid="{00000000-0005-0000-0000-0000461F0000}"/>
    <cellStyle name="常规 27 3 4 4 4 3" xfId="10561" xr:uid="{00000000-0005-0000-0000-0000471F0000}"/>
    <cellStyle name="常规 27 3 4 4 5" xfId="10562" xr:uid="{00000000-0005-0000-0000-0000481F0000}"/>
    <cellStyle name="常规 27 3 4 4 5 2" xfId="10564" xr:uid="{00000000-0005-0000-0000-0000491F0000}"/>
    <cellStyle name="常规 27 3 4 4 6" xfId="10566" xr:uid="{00000000-0005-0000-0000-00004A1F0000}"/>
    <cellStyle name="常规 27 3 4 5" xfId="10568" xr:uid="{00000000-0005-0000-0000-00004B1F0000}"/>
    <cellStyle name="常规 27 3 4 6" xfId="10569" xr:uid="{00000000-0005-0000-0000-00004C1F0000}"/>
    <cellStyle name="常规 27 3 4 6 2" xfId="10570" xr:uid="{00000000-0005-0000-0000-00004D1F0000}"/>
    <cellStyle name="常规 27 3 4 6 3" xfId="10571" xr:uid="{00000000-0005-0000-0000-00004E1F0000}"/>
    <cellStyle name="常规 27 3 4 6 3 2" xfId="10572" xr:uid="{00000000-0005-0000-0000-00004F1F0000}"/>
    <cellStyle name="常规 27 3 4 6 3 2 2" xfId="10573" xr:uid="{00000000-0005-0000-0000-0000501F0000}"/>
    <cellStyle name="常规 27 3 4 6 3 3" xfId="10574" xr:uid="{00000000-0005-0000-0000-0000511F0000}"/>
    <cellStyle name="常规 27 3 4 6 4" xfId="10575" xr:uid="{00000000-0005-0000-0000-0000521F0000}"/>
    <cellStyle name="常规 27 3 4 6 4 2" xfId="10576" xr:uid="{00000000-0005-0000-0000-0000531F0000}"/>
    <cellStyle name="常规 27 3 4 6 5" xfId="356" xr:uid="{00000000-0005-0000-0000-0000541F0000}"/>
    <cellStyle name="常规 27 3 4 7" xfId="10577" xr:uid="{00000000-0005-0000-0000-0000551F0000}"/>
    <cellStyle name="常规 27 3 4 7 2" xfId="10578" xr:uid="{00000000-0005-0000-0000-0000561F0000}"/>
    <cellStyle name="常规 27 3 4 7 2 2" xfId="10579" xr:uid="{00000000-0005-0000-0000-0000571F0000}"/>
    <cellStyle name="常规 27 3 4 7 3" xfId="10580" xr:uid="{00000000-0005-0000-0000-0000581F0000}"/>
    <cellStyle name="常规 27 3 4 8" xfId="10581" xr:uid="{00000000-0005-0000-0000-0000591F0000}"/>
    <cellStyle name="常规 27 3 4 8 2" xfId="10233" xr:uid="{00000000-0005-0000-0000-00005A1F0000}"/>
    <cellStyle name="常规 27 3 4 9" xfId="10582" xr:uid="{00000000-0005-0000-0000-00005B1F0000}"/>
    <cellStyle name="常规 27 3 5" xfId="6851" xr:uid="{00000000-0005-0000-0000-00005C1F0000}"/>
    <cellStyle name="常规 27 3 5 2" xfId="10583" xr:uid="{00000000-0005-0000-0000-00005D1F0000}"/>
    <cellStyle name="常规 27 3 5 2 2" xfId="10585" xr:uid="{00000000-0005-0000-0000-00005E1F0000}"/>
    <cellStyle name="常规 27 3 5 2 2 2" xfId="10586" xr:uid="{00000000-0005-0000-0000-00005F1F0000}"/>
    <cellStyle name="常规 27 3 5 2 2 3" xfId="10587" xr:uid="{00000000-0005-0000-0000-0000601F0000}"/>
    <cellStyle name="常规 27 3 5 2 2 3 2" xfId="10589" xr:uid="{00000000-0005-0000-0000-0000611F0000}"/>
    <cellStyle name="常规 27 3 5 2 2 3 3" xfId="10591" xr:uid="{00000000-0005-0000-0000-0000621F0000}"/>
    <cellStyle name="常规 27 3 5 2 2 3 3 2" xfId="10593" xr:uid="{00000000-0005-0000-0000-0000631F0000}"/>
    <cellStyle name="常规 27 3 5 2 2 3 3 2 2" xfId="10594" xr:uid="{00000000-0005-0000-0000-0000641F0000}"/>
    <cellStyle name="常规 27 3 5 2 2 3 3 3" xfId="10595" xr:uid="{00000000-0005-0000-0000-0000651F0000}"/>
    <cellStyle name="常规 27 3 5 2 2 3 4" xfId="10596" xr:uid="{00000000-0005-0000-0000-0000661F0000}"/>
    <cellStyle name="常规 27 3 5 2 2 3 4 2" xfId="10598" xr:uid="{00000000-0005-0000-0000-0000671F0000}"/>
    <cellStyle name="常规 27 3 5 2 2 3 5" xfId="683" xr:uid="{00000000-0005-0000-0000-0000681F0000}"/>
    <cellStyle name="常规 27 3 5 2 2 4" xfId="8233" xr:uid="{00000000-0005-0000-0000-0000691F0000}"/>
    <cellStyle name="常规 27 3 5 2 2 4 2" xfId="10599" xr:uid="{00000000-0005-0000-0000-00006A1F0000}"/>
    <cellStyle name="常规 27 3 5 2 2 4 2 2" xfId="10600" xr:uid="{00000000-0005-0000-0000-00006B1F0000}"/>
    <cellStyle name="常规 27 3 5 2 2 4 3" xfId="10602" xr:uid="{00000000-0005-0000-0000-00006C1F0000}"/>
    <cellStyle name="常规 27 3 5 2 2 5" xfId="10603" xr:uid="{00000000-0005-0000-0000-00006D1F0000}"/>
    <cellStyle name="常规 27 3 5 2 2 5 2" xfId="10605" xr:uid="{00000000-0005-0000-0000-00006E1F0000}"/>
    <cellStyle name="常规 27 3 5 2 2 6" xfId="9556" xr:uid="{00000000-0005-0000-0000-00006F1F0000}"/>
    <cellStyle name="常规 27 3 5 2 3" xfId="10606" xr:uid="{00000000-0005-0000-0000-0000701F0000}"/>
    <cellStyle name="常规 27 3 5 2 4" xfId="10608" xr:uid="{00000000-0005-0000-0000-0000711F0000}"/>
    <cellStyle name="常规 27 3 5 2 4 2" xfId="4247" xr:uid="{00000000-0005-0000-0000-0000721F0000}"/>
    <cellStyle name="常规 27 3 5 2 4 3" xfId="10610" xr:uid="{00000000-0005-0000-0000-0000731F0000}"/>
    <cellStyle name="常规 27 3 5 2 4 3 2" xfId="10612" xr:uid="{00000000-0005-0000-0000-0000741F0000}"/>
    <cellStyle name="常规 27 3 5 2 4 3 2 2" xfId="10613" xr:uid="{00000000-0005-0000-0000-0000751F0000}"/>
    <cellStyle name="常规 27 3 5 2 4 3 3" xfId="10614" xr:uid="{00000000-0005-0000-0000-0000761F0000}"/>
    <cellStyle name="常规 27 3 5 2 4 4" xfId="10615" xr:uid="{00000000-0005-0000-0000-0000771F0000}"/>
    <cellStyle name="常规 27 3 5 2 4 4 2" xfId="10617" xr:uid="{00000000-0005-0000-0000-0000781F0000}"/>
    <cellStyle name="常规 27 3 5 2 4 5" xfId="10618" xr:uid="{00000000-0005-0000-0000-0000791F0000}"/>
    <cellStyle name="常规 27 3 5 2 5" xfId="10619" xr:uid="{00000000-0005-0000-0000-00007A1F0000}"/>
    <cellStyle name="常规 27 3 5 2 5 2" xfId="10622" xr:uid="{00000000-0005-0000-0000-00007B1F0000}"/>
    <cellStyle name="常规 27 3 5 2 5 2 2" xfId="10625" xr:uid="{00000000-0005-0000-0000-00007C1F0000}"/>
    <cellStyle name="常规 27 3 5 2 5 3" xfId="10627" xr:uid="{00000000-0005-0000-0000-00007D1F0000}"/>
    <cellStyle name="常规 27 3 5 2 6" xfId="758" xr:uid="{00000000-0005-0000-0000-00007E1F0000}"/>
    <cellStyle name="常规 27 3 5 2 6 2" xfId="10632" xr:uid="{00000000-0005-0000-0000-00007F1F0000}"/>
    <cellStyle name="常规 27 3 5 2 7" xfId="762" xr:uid="{00000000-0005-0000-0000-0000801F0000}"/>
    <cellStyle name="常规 27 3 5 3" xfId="10635" xr:uid="{00000000-0005-0000-0000-0000811F0000}"/>
    <cellStyle name="常规 27 3 5 3 2" xfId="10637" xr:uid="{00000000-0005-0000-0000-0000821F0000}"/>
    <cellStyle name="常规 27 3 5 3 3" xfId="10639" xr:uid="{00000000-0005-0000-0000-0000831F0000}"/>
    <cellStyle name="常规 27 3 5 3 3 2" xfId="10644" xr:uid="{00000000-0005-0000-0000-0000841F0000}"/>
    <cellStyle name="常规 27 3 5 3 3 3" xfId="10645" xr:uid="{00000000-0005-0000-0000-0000851F0000}"/>
    <cellStyle name="常规 27 3 5 3 3 3 2" xfId="10646" xr:uid="{00000000-0005-0000-0000-0000861F0000}"/>
    <cellStyle name="常规 27 3 5 3 3 3 2 2" xfId="10648" xr:uid="{00000000-0005-0000-0000-0000871F0000}"/>
    <cellStyle name="常规 27 3 5 3 3 3 3" xfId="10650" xr:uid="{00000000-0005-0000-0000-0000881F0000}"/>
    <cellStyle name="常规 27 3 5 3 3 4" xfId="10652" xr:uid="{00000000-0005-0000-0000-0000891F0000}"/>
    <cellStyle name="常规 27 3 5 3 3 4 2" xfId="10653" xr:uid="{00000000-0005-0000-0000-00008A1F0000}"/>
    <cellStyle name="常规 27 3 5 3 3 5" xfId="10655" xr:uid="{00000000-0005-0000-0000-00008B1F0000}"/>
    <cellStyle name="常规 27 3 5 3 4" xfId="10656" xr:uid="{00000000-0005-0000-0000-00008C1F0000}"/>
    <cellStyle name="常规 27 3 5 3 4 2" xfId="10658" xr:uid="{00000000-0005-0000-0000-00008D1F0000}"/>
    <cellStyle name="常规 27 3 5 3 4 2 2" xfId="10660" xr:uid="{00000000-0005-0000-0000-00008E1F0000}"/>
    <cellStyle name="常规 27 3 5 3 4 3" xfId="10662" xr:uid="{00000000-0005-0000-0000-00008F1F0000}"/>
    <cellStyle name="常规 27 3 5 3 5" xfId="5228" xr:uid="{00000000-0005-0000-0000-0000901F0000}"/>
    <cellStyle name="常规 27 3 5 3 5 2" xfId="10665" xr:uid="{00000000-0005-0000-0000-0000911F0000}"/>
    <cellStyle name="常规 27 3 5 3 6" xfId="2003" xr:uid="{00000000-0005-0000-0000-0000921F0000}"/>
    <cellStyle name="常规 27 3 5 4" xfId="10668" xr:uid="{00000000-0005-0000-0000-0000931F0000}"/>
    <cellStyle name="常规 27 3 5 5" xfId="10670" xr:uid="{00000000-0005-0000-0000-0000941F0000}"/>
    <cellStyle name="常规 27 3 5 5 2" xfId="10672" xr:uid="{00000000-0005-0000-0000-0000951F0000}"/>
    <cellStyle name="常规 27 3 5 5 3" xfId="10674" xr:uid="{00000000-0005-0000-0000-0000961F0000}"/>
    <cellStyle name="常规 27 3 5 5 3 2" xfId="10676" xr:uid="{00000000-0005-0000-0000-0000971F0000}"/>
    <cellStyle name="常规 27 3 5 5 3 2 2" xfId="10677" xr:uid="{00000000-0005-0000-0000-0000981F0000}"/>
    <cellStyle name="常规 27 3 5 5 3 3" xfId="10678" xr:uid="{00000000-0005-0000-0000-0000991F0000}"/>
    <cellStyle name="常规 27 3 5 5 4" xfId="10679" xr:uid="{00000000-0005-0000-0000-00009A1F0000}"/>
    <cellStyle name="常规 27 3 5 5 4 2" xfId="10681" xr:uid="{00000000-0005-0000-0000-00009B1F0000}"/>
    <cellStyle name="常规 27 3 5 5 5" xfId="1622" xr:uid="{00000000-0005-0000-0000-00009C1F0000}"/>
    <cellStyle name="常规 27 3 5 6" xfId="10683" xr:uid="{00000000-0005-0000-0000-00009D1F0000}"/>
    <cellStyle name="常规 27 3 5 6 2" xfId="10684" xr:uid="{00000000-0005-0000-0000-00009E1F0000}"/>
    <cellStyle name="常规 27 3 5 6 2 2" xfId="10685" xr:uid="{00000000-0005-0000-0000-00009F1F0000}"/>
    <cellStyle name="常规 27 3 5 6 3" xfId="10686" xr:uid="{00000000-0005-0000-0000-0000A01F0000}"/>
    <cellStyle name="常规 27 3 5 7" xfId="10687" xr:uid="{00000000-0005-0000-0000-0000A11F0000}"/>
    <cellStyle name="常规 27 3 5 7 2" xfId="10688" xr:uid="{00000000-0005-0000-0000-0000A21F0000}"/>
    <cellStyle name="常规 27 3 5 8" xfId="10689" xr:uid="{00000000-0005-0000-0000-0000A31F0000}"/>
    <cellStyle name="常规 27 3 6" xfId="10690" xr:uid="{00000000-0005-0000-0000-0000A41F0000}"/>
    <cellStyle name="常规 27 3 6 2" xfId="10692" xr:uid="{00000000-0005-0000-0000-0000A51F0000}"/>
    <cellStyle name="常规 27 3 6 2 2" xfId="10694" xr:uid="{00000000-0005-0000-0000-0000A61F0000}"/>
    <cellStyle name="常规 27 3 6 2 3" xfId="4737" xr:uid="{00000000-0005-0000-0000-0000A71F0000}"/>
    <cellStyle name="常规 27 3 6 2 3 2" xfId="4740" xr:uid="{00000000-0005-0000-0000-0000A81F0000}"/>
    <cellStyle name="常规 27 3 6 2 3 3" xfId="4748" xr:uid="{00000000-0005-0000-0000-0000A91F0000}"/>
    <cellStyle name="常规 27 3 6 2 3 3 2" xfId="10696" xr:uid="{00000000-0005-0000-0000-0000AA1F0000}"/>
    <cellStyle name="常规 27 3 6 2 3 3 2 2" xfId="5154" xr:uid="{00000000-0005-0000-0000-0000AB1F0000}"/>
    <cellStyle name="常规 27 3 6 2 3 3 3" xfId="10698" xr:uid="{00000000-0005-0000-0000-0000AC1F0000}"/>
    <cellStyle name="常规 27 3 6 2 3 4" xfId="4752" xr:uid="{00000000-0005-0000-0000-0000AD1F0000}"/>
    <cellStyle name="常规 27 3 6 2 3 4 2" xfId="10699" xr:uid="{00000000-0005-0000-0000-0000AE1F0000}"/>
    <cellStyle name="常规 27 3 6 2 3 5" xfId="10700" xr:uid="{00000000-0005-0000-0000-0000AF1F0000}"/>
    <cellStyle name="常规 27 3 6 2 4" xfId="4756" xr:uid="{00000000-0005-0000-0000-0000B01F0000}"/>
    <cellStyle name="常规 27 3 6 2 4 2" xfId="10701" xr:uid="{00000000-0005-0000-0000-0000B11F0000}"/>
    <cellStyle name="常规 27 3 6 2 4 2 2" xfId="10703" xr:uid="{00000000-0005-0000-0000-0000B21F0000}"/>
    <cellStyle name="常规 27 3 6 2 4 3" xfId="10704" xr:uid="{00000000-0005-0000-0000-0000B31F0000}"/>
    <cellStyle name="常规 27 3 6 2 5" xfId="4758" xr:uid="{00000000-0005-0000-0000-0000B41F0000}"/>
    <cellStyle name="常规 27 3 6 2 5 2" xfId="10706" xr:uid="{00000000-0005-0000-0000-0000B51F0000}"/>
    <cellStyle name="常规 27 3 6 2 6" xfId="3431" xr:uid="{00000000-0005-0000-0000-0000B61F0000}"/>
    <cellStyle name="常规 27 3 6 3" xfId="10710" xr:uid="{00000000-0005-0000-0000-0000B71F0000}"/>
    <cellStyle name="常规 27 3 6 4" xfId="10712" xr:uid="{00000000-0005-0000-0000-0000B81F0000}"/>
    <cellStyle name="常规 27 3 6 4 2" xfId="10713" xr:uid="{00000000-0005-0000-0000-0000B91F0000}"/>
    <cellStyle name="常规 27 3 6 4 3" xfId="10715" xr:uid="{00000000-0005-0000-0000-0000BA1F0000}"/>
    <cellStyle name="常规 27 3 6 4 3 2" xfId="10716" xr:uid="{00000000-0005-0000-0000-0000BB1F0000}"/>
    <cellStyle name="常规 27 3 6 4 3 2 2" xfId="10718" xr:uid="{00000000-0005-0000-0000-0000BC1F0000}"/>
    <cellStyle name="常规 27 3 6 4 3 3" xfId="10719" xr:uid="{00000000-0005-0000-0000-0000BD1F0000}"/>
    <cellStyle name="常规 27 3 6 4 4" xfId="10721" xr:uid="{00000000-0005-0000-0000-0000BE1F0000}"/>
    <cellStyle name="常规 27 3 6 4 4 2" xfId="10722" xr:uid="{00000000-0005-0000-0000-0000BF1F0000}"/>
    <cellStyle name="常规 27 3 6 4 5" xfId="1721" xr:uid="{00000000-0005-0000-0000-0000C01F0000}"/>
    <cellStyle name="常规 27 3 6 5" xfId="10724" xr:uid="{00000000-0005-0000-0000-0000C11F0000}"/>
    <cellStyle name="常规 27 3 6 5 2" xfId="10726" xr:uid="{00000000-0005-0000-0000-0000C21F0000}"/>
    <cellStyle name="常规 27 3 6 5 2 2" xfId="10728" xr:uid="{00000000-0005-0000-0000-0000C31F0000}"/>
    <cellStyle name="常规 27 3 6 5 3" xfId="10731" xr:uid="{00000000-0005-0000-0000-0000C41F0000}"/>
    <cellStyle name="常规 27 3 6 6" xfId="10733" xr:uid="{00000000-0005-0000-0000-0000C51F0000}"/>
    <cellStyle name="常规 27 3 6 6 2" xfId="10734" xr:uid="{00000000-0005-0000-0000-0000C61F0000}"/>
    <cellStyle name="常规 27 3 6 7" xfId="10735" xr:uid="{00000000-0005-0000-0000-0000C71F0000}"/>
    <cellStyle name="常规 27 3 7" xfId="10736" xr:uid="{00000000-0005-0000-0000-0000C81F0000}"/>
    <cellStyle name="常规 27 3 7 2" xfId="10739" xr:uid="{00000000-0005-0000-0000-0000C91F0000}"/>
    <cellStyle name="常规 27 3 7 3" xfId="10741" xr:uid="{00000000-0005-0000-0000-0000CA1F0000}"/>
    <cellStyle name="常规 27 3 7 3 2" xfId="10743" xr:uid="{00000000-0005-0000-0000-0000CB1F0000}"/>
    <cellStyle name="常规 27 3 7 3 3" xfId="10745" xr:uid="{00000000-0005-0000-0000-0000CC1F0000}"/>
    <cellStyle name="常规 27 3 7 3 3 2" xfId="10746" xr:uid="{00000000-0005-0000-0000-0000CD1F0000}"/>
    <cellStyle name="常规 27 3 7 3 3 2 2" xfId="10747" xr:uid="{00000000-0005-0000-0000-0000CE1F0000}"/>
    <cellStyle name="常规 27 3 7 3 3 3" xfId="10750" xr:uid="{00000000-0005-0000-0000-0000CF1F0000}"/>
    <cellStyle name="常规 27 3 7 3 4" xfId="10751" xr:uid="{00000000-0005-0000-0000-0000D01F0000}"/>
    <cellStyle name="常规 27 3 7 3 4 2" xfId="10752" xr:uid="{00000000-0005-0000-0000-0000D11F0000}"/>
    <cellStyle name="常规 27 3 7 3 5" xfId="10753" xr:uid="{00000000-0005-0000-0000-0000D21F0000}"/>
    <cellStyle name="常规 27 3 7 4" xfId="10754" xr:uid="{00000000-0005-0000-0000-0000D31F0000}"/>
    <cellStyle name="常规 27 3 7 4 2" xfId="10756" xr:uid="{00000000-0005-0000-0000-0000D41F0000}"/>
    <cellStyle name="常规 27 3 7 4 2 2" xfId="10759" xr:uid="{00000000-0005-0000-0000-0000D51F0000}"/>
    <cellStyle name="常规 27 3 7 4 3" xfId="10761" xr:uid="{00000000-0005-0000-0000-0000D61F0000}"/>
    <cellStyle name="常规 27 3 7 5" xfId="10762" xr:uid="{00000000-0005-0000-0000-0000D71F0000}"/>
    <cellStyle name="常规 27 3 7 5 2" xfId="10012" xr:uid="{00000000-0005-0000-0000-0000D81F0000}"/>
    <cellStyle name="常规 27 3 7 6" xfId="10763" xr:uid="{00000000-0005-0000-0000-0000D91F0000}"/>
    <cellStyle name="常规 27 3 8" xfId="10764" xr:uid="{00000000-0005-0000-0000-0000DA1F0000}"/>
    <cellStyle name="常规 27 3 9" xfId="7226" xr:uid="{00000000-0005-0000-0000-0000DB1F0000}"/>
    <cellStyle name="常规 27 3 9 2" xfId="7229" xr:uid="{00000000-0005-0000-0000-0000DC1F0000}"/>
    <cellStyle name="常规 27 3 9 3" xfId="10766" xr:uid="{00000000-0005-0000-0000-0000DD1F0000}"/>
    <cellStyle name="常规 27 3 9 3 2" xfId="10768" xr:uid="{00000000-0005-0000-0000-0000DE1F0000}"/>
    <cellStyle name="常规 27 3 9 3 2 2" xfId="10769" xr:uid="{00000000-0005-0000-0000-0000DF1F0000}"/>
    <cellStyle name="常规 27 3 9 3 3" xfId="10770" xr:uid="{00000000-0005-0000-0000-0000E01F0000}"/>
    <cellStyle name="常规 27 3 9 4" xfId="10771" xr:uid="{00000000-0005-0000-0000-0000E11F0000}"/>
    <cellStyle name="常规 27 3 9 4 2" xfId="10772" xr:uid="{00000000-0005-0000-0000-0000E21F0000}"/>
    <cellStyle name="常规 27 3 9 5" xfId="10773" xr:uid="{00000000-0005-0000-0000-0000E31F0000}"/>
    <cellStyle name="常规 27 4" xfId="10774" xr:uid="{00000000-0005-0000-0000-0000E41F0000}"/>
    <cellStyle name="常规 27 5" xfId="10776" xr:uid="{00000000-0005-0000-0000-0000E51F0000}"/>
    <cellStyle name="常规 28" xfId="7875" xr:uid="{00000000-0005-0000-0000-0000E61F0000}"/>
    <cellStyle name="常规 28 2" xfId="10777" xr:uid="{00000000-0005-0000-0000-0000E71F0000}"/>
    <cellStyle name="常规 28 3" xfId="10779" xr:uid="{00000000-0005-0000-0000-0000E81F0000}"/>
    <cellStyle name="常规 28 4" xfId="10781" xr:uid="{00000000-0005-0000-0000-0000E91F0000}"/>
    <cellStyle name="常规 29" xfId="8162" xr:uid="{00000000-0005-0000-0000-0000EA1F0000}"/>
    <cellStyle name="常规 29 2" xfId="10783" xr:uid="{00000000-0005-0000-0000-0000EB1F0000}"/>
    <cellStyle name="常规 29 2 2" xfId="10785" xr:uid="{00000000-0005-0000-0000-0000EC1F0000}"/>
    <cellStyle name="常规 29 2 3" xfId="10787" xr:uid="{00000000-0005-0000-0000-0000ED1F0000}"/>
    <cellStyle name="常规 29 2 4" xfId="10790" xr:uid="{00000000-0005-0000-0000-0000EE1F0000}"/>
    <cellStyle name="常规 29 3" xfId="10792" xr:uid="{00000000-0005-0000-0000-0000EF1F0000}"/>
    <cellStyle name="常规 29 4" xfId="10794" xr:uid="{00000000-0005-0000-0000-0000F01F0000}"/>
    <cellStyle name="常规 3" xfId="10796" xr:uid="{00000000-0005-0000-0000-0000F11F0000}"/>
    <cellStyle name="常规 3 10" xfId="10797" xr:uid="{00000000-0005-0000-0000-0000F21F0000}"/>
    <cellStyle name="常规 3 11" xfId="10798" xr:uid="{00000000-0005-0000-0000-0000F31F0000}"/>
    <cellStyle name="常规 3 2" xfId="10799" xr:uid="{00000000-0005-0000-0000-0000F41F0000}"/>
    <cellStyle name="常规 3 2 2" xfId="10801" xr:uid="{00000000-0005-0000-0000-0000F51F0000}"/>
    <cellStyle name="常规 3 2 2 2" xfId="10804" xr:uid="{00000000-0005-0000-0000-0000F61F0000}"/>
    <cellStyle name="常规 3 2 2 3" xfId="10807" xr:uid="{00000000-0005-0000-0000-0000F71F0000}"/>
    <cellStyle name="常规 3 2 3" xfId="10809" xr:uid="{00000000-0005-0000-0000-0000F81F0000}"/>
    <cellStyle name="常规 3 2 3 2" xfId="10812" xr:uid="{00000000-0005-0000-0000-0000F91F0000}"/>
    <cellStyle name="常规 3 2 3 3" xfId="10815" xr:uid="{00000000-0005-0000-0000-0000FA1F0000}"/>
    <cellStyle name="常规 3 2 4" xfId="4988" xr:uid="{00000000-0005-0000-0000-0000FB1F0000}"/>
    <cellStyle name="常规 3 2 5" xfId="773" xr:uid="{00000000-0005-0000-0000-0000FC1F0000}"/>
    <cellStyle name="常规 3 2 6" xfId="130" xr:uid="{00000000-0005-0000-0000-0000FD1F0000}"/>
    <cellStyle name="常规 3 3" xfId="10816" xr:uid="{00000000-0005-0000-0000-0000FE1F0000}"/>
    <cellStyle name="常规 3 3 10" xfId="9889" xr:uid="{00000000-0005-0000-0000-0000FF1F0000}"/>
    <cellStyle name="常规 3 3 11" xfId="9892" xr:uid="{00000000-0005-0000-0000-000000200000}"/>
    <cellStyle name="常规 3 3 2" xfId="9669" xr:uid="{00000000-0005-0000-0000-000001200000}"/>
    <cellStyle name="常规 3 3 2 2" xfId="9674" xr:uid="{00000000-0005-0000-0000-000002200000}"/>
    <cellStyle name="常规 3 3 3" xfId="9679" xr:uid="{00000000-0005-0000-0000-000003200000}"/>
    <cellStyle name="常规 3 3 4" xfId="9683" xr:uid="{00000000-0005-0000-0000-000004200000}"/>
    <cellStyle name="常规 3 3 5" xfId="10817" xr:uid="{00000000-0005-0000-0000-000005200000}"/>
    <cellStyle name="常规 3 3 6" xfId="10818" xr:uid="{00000000-0005-0000-0000-000006200000}"/>
    <cellStyle name="常规 3 3 7" xfId="10819" xr:uid="{00000000-0005-0000-0000-000007200000}"/>
    <cellStyle name="常规 3 3 8" xfId="10820" xr:uid="{00000000-0005-0000-0000-000008200000}"/>
    <cellStyle name="常规 3 3 8 2" xfId="10821" xr:uid="{00000000-0005-0000-0000-000009200000}"/>
    <cellStyle name="常规 3 3 9" xfId="10822" xr:uid="{00000000-0005-0000-0000-00000A200000}"/>
    <cellStyle name="常规 3 4" xfId="10823" xr:uid="{00000000-0005-0000-0000-00000B200000}"/>
    <cellStyle name="常规 3 4 2" xfId="9691" xr:uid="{00000000-0005-0000-0000-00000C200000}"/>
    <cellStyle name="常规 3 4 3" xfId="10824" xr:uid="{00000000-0005-0000-0000-00000D200000}"/>
    <cellStyle name="常规 3 4 4" xfId="5003" xr:uid="{00000000-0005-0000-0000-00000E200000}"/>
    <cellStyle name="常规 3 5" xfId="10825" xr:uid="{00000000-0005-0000-0000-00000F200000}"/>
    <cellStyle name="常规 3 5 2" xfId="10826" xr:uid="{00000000-0005-0000-0000-000010200000}"/>
    <cellStyle name="常规 3 5 3" xfId="10827" xr:uid="{00000000-0005-0000-0000-000011200000}"/>
    <cellStyle name="常规 3 6" xfId="10828" xr:uid="{00000000-0005-0000-0000-000012200000}"/>
    <cellStyle name="常规 3 6 10" xfId="10830" xr:uid="{00000000-0005-0000-0000-000013200000}"/>
    <cellStyle name="常规 3 6 10 2" xfId="7826" xr:uid="{00000000-0005-0000-0000-000014200000}"/>
    <cellStyle name="常规 3 6 10 2 2" xfId="10831" xr:uid="{00000000-0005-0000-0000-000015200000}"/>
    <cellStyle name="常规 3 6 10 3" xfId="6250" xr:uid="{00000000-0005-0000-0000-000016200000}"/>
    <cellStyle name="常规 3 6 11" xfId="1003" xr:uid="{00000000-0005-0000-0000-000017200000}"/>
    <cellStyle name="常规 3 6 11 2" xfId="10832" xr:uid="{00000000-0005-0000-0000-000018200000}"/>
    <cellStyle name="常规 3 6 12" xfId="941" xr:uid="{00000000-0005-0000-0000-000019200000}"/>
    <cellStyle name="常规 3 6 2" xfId="10833" xr:uid="{00000000-0005-0000-0000-00001A200000}"/>
    <cellStyle name="常规 3 6 2 10" xfId="10834" xr:uid="{00000000-0005-0000-0000-00001B200000}"/>
    <cellStyle name="常规 3 6 2 10 2" xfId="4101" xr:uid="{00000000-0005-0000-0000-00001C200000}"/>
    <cellStyle name="常规 3 6 2 11" xfId="10836" xr:uid="{00000000-0005-0000-0000-00001D200000}"/>
    <cellStyle name="常规 3 6 2 2" xfId="10838" xr:uid="{00000000-0005-0000-0000-00001E200000}"/>
    <cellStyle name="常规 3 6 2 2 2" xfId="8071" xr:uid="{00000000-0005-0000-0000-00001F200000}"/>
    <cellStyle name="常规 3 6 2 2 2 2" xfId="2201" xr:uid="{00000000-0005-0000-0000-000020200000}"/>
    <cellStyle name="常规 3 6 2 2 2 2 2" xfId="2206" xr:uid="{00000000-0005-0000-0000-000021200000}"/>
    <cellStyle name="常规 3 6 2 2 2 2 2 2" xfId="2210" xr:uid="{00000000-0005-0000-0000-000022200000}"/>
    <cellStyle name="常规 3 6 2 2 2 2 2 3" xfId="2214" xr:uid="{00000000-0005-0000-0000-000023200000}"/>
    <cellStyle name="常规 3 6 2 2 2 2 2 3 2" xfId="10839" xr:uid="{00000000-0005-0000-0000-000024200000}"/>
    <cellStyle name="常规 3 6 2 2 2 2 2 3 3" xfId="10842" xr:uid="{00000000-0005-0000-0000-000025200000}"/>
    <cellStyle name="常规 3 6 2 2 2 2 2 3 3 2" xfId="10843" xr:uid="{00000000-0005-0000-0000-000026200000}"/>
    <cellStyle name="常规 3 6 2 2 2 2 2 3 3 2 2" xfId="10845" xr:uid="{00000000-0005-0000-0000-000027200000}"/>
    <cellStyle name="常规 3 6 2 2 2 2 2 3 3 3" xfId="307" xr:uid="{00000000-0005-0000-0000-000028200000}"/>
    <cellStyle name="常规 3 6 2 2 2 2 2 3 4" xfId="10846" xr:uid="{00000000-0005-0000-0000-000029200000}"/>
    <cellStyle name="常规 3 6 2 2 2 2 2 3 4 2" xfId="10847" xr:uid="{00000000-0005-0000-0000-00002A200000}"/>
    <cellStyle name="常规 3 6 2 2 2 2 2 3 5" xfId="10849" xr:uid="{00000000-0005-0000-0000-00002B200000}"/>
    <cellStyle name="常规 3 6 2 2 2 2 2 4" xfId="10850" xr:uid="{00000000-0005-0000-0000-00002C200000}"/>
    <cellStyle name="常规 3 6 2 2 2 2 2 4 2" xfId="10853" xr:uid="{00000000-0005-0000-0000-00002D200000}"/>
    <cellStyle name="常规 3 6 2 2 2 2 2 4 2 2" xfId="10855" xr:uid="{00000000-0005-0000-0000-00002E200000}"/>
    <cellStyle name="常规 3 6 2 2 2 2 2 4 3" xfId="10858" xr:uid="{00000000-0005-0000-0000-00002F200000}"/>
    <cellStyle name="常规 3 6 2 2 2 2 2 5" xfId="10860" xr:uid="{00000000-0005-0000-0000-000030200000}"/>
    <cellStyle name="常规 3 6 2 2 2 2 2 5 2" xfId="10861" xr:uid="{00000000-0005-0000-0000-000031200000}"/>
    <cellStyle name="常规 3 6 2 2 2 2 2 6" xfId="10863" xr:uid="{00000000-0005-0000-0000-000032200000}"/>
    <cellStyle name="常规 3 6 2 2 2 2 3" xfId="2217" xr:uid="{00000000-0005-0000-0000-000033200000}"/>
    <cellStyle name="常规 3 6 2 2 2 2 4" xfId="2220" xr:uid="{00000000-0005-0000-0000-000034200000}"/>
    <cellStyle name="常规 3 6 2 2 2 2 4 2" xfId="10865" xr:uid="{00000000-0005-0000-0000-000035200000}"/>
    <cellStyle name="常规 3 6 2 2 2 2 4 3" xfId="10866" xr:uid="{00000000-0005-0000-0000-000036200000}"/>
    <cellStyle name="常规 3 6 2 2 2 2 4 3 2" xfId="10867" xr:uid="{00000000-0005-0000-0000-000037200000}"/>
    <cellStyle name="常规 3 6 2 2 2 2 4 3 2 2" xfId="10868" xr:uid="{00000000-0005-0000-0000-000038200000}"/>
    <cellStyle name="常规 3 6 2 2 2 2 4 3 3" xfId="10869" xr:uid="{00000000-0005-0000-0000-000039200000}"/>
    <cellStyle name="常规 3 6 2 2 2 2 4 4" xfId="10871" xr:uid="{00000000-0005-0000-0000-00003A200000}"/>
    <cellStyle name="常规 3 6 2 2 2 2 4 4 2" xfId="10873" xr:uid="{00000000-0005-0000-0000-00003B200000}"/>
    <cellStyle name="常规 3 6 2 2 2 2 4 5" xfId="10875" xr:uid="{00000000-0005-0000-0000-00003C200000}"/>
    <cellStyle name="常规 3 6 2 2 2 2 5" xfId="10877" xr:uid="{00000000-0005-0000-0000-00003D200000}"/>
    <cellStyle name="常规 3 6 2 2 2 2 5 2" xfId="10878" xr:uid="{00000000-0005-0000-0000-00003E200000}"/>
    <cellStyle name="常规 3 6 2 2 2 2 5 2 2" xfId="10879" xr:uid="{00000000-0005-0000-0000-00003F200000}"/>
    <cellStyle name="常规 3 6 2 2 2 2 5 3" xfId="10880" xr:uid="{00000000-0005-0000-0000-000040200000}"/>
    <cellStyle name="常规 3 6 2 2 2 2 6" xfId="387" xr:uid="{00000000-0005-0000-0000-000041200000}"/>
    <cellStyle name="常规 3 6 2 2 2 2 6 2" xfId="10881" xr:uid="{00000000-0005-0000-0000-000042200000}"/>
    <cellStyle name="常规 3 6 2 2 2 2 7" xfId="10882" xr:uid="{00000000-0005-0000-0000-000043200000}"/>
    <cellStyle name="常规 3 6 2 2 2 3" xfId="2222" xr:uid="{00000000-0005-0000-0000-000044200000}"/>
    <cellStyle name="常规 3 6 2 2 2 3 2" xfId="2227" xr:uid="{00000000-0005-0000-0000-000045200000}"/>
    <cellStyle name="常规 3 6 2 2 2 3 3" xfId="2231" xr:uid="{00000000-0005-0000-0000-000046200000}"/>
    <cellStyle name="常规 3 6 2 2 2 3 3 2" xfId="10883" xr:uid="{00000000-0005-0000-0000-000047200000}"/>
    <cellStyle name="常规 3 6 2 2 2 3 3 3" xfId="10884" xr:uid="{00000000-0005-0000-0000-000048200000}"/>
    <cellStyle name="常规 3 6 2 2 2 3 3 3 2" xfId="10885" xr:uid="{00000000-0005-0000-0000-000049200000}"/>
    <cellStyle name="常规 3 6 2 2 2 3 3 3 2 2" xfId="10886" xr:uid="{00000000-0005-0000-0000-00004A200000}"/>
    <cellStyle name="常规 3 6 2 2 2 3 3 3 3" xfId="10887" xr:uid="{00000000-0005-0000-0000-00004B200000}"/>
    <cellStyle name="常规 3 6 2 2 2 3 3 4" xfId="10888" xr:uid="{00000000-0005-0000-0000-00004C200000}"/>
    <cellStyle name="常规 3 6 2 2 2 3 3 4 2" xfId="10889" xr:uid="{00000000-0005-0000-0000-00004D200000}"/>
    <cellStyle name="常规 3 6 2 2 2 3 3 5" xfId="10890" xr:uid="{00000000-0005-0000-0000-00004E200000}"/>
    <cellStyle name="常规 3 6 2 2 2 3 4" xfId="10891" xr:uid="{00000000-0005-0000-0000-00004F200000}"/>
    <cellStyle name="常规 3 6 2 2 2 3 4 2" xfId="10892" xr:uid="{00000000-0005-0000-0000-000050200000}"/>
    <cellStyle name="常规 3 6 2 2 2 3 4 2 2" xfId="10893" xr:uid="{00000000-0005-0000-0000-000051200000}"/>
    <cellStyle name="常规 3 6 2 2 2 3 4 3" xfId="10894" xr:uid="{00000000-0005-0000-0000-000052200000}"/>
    <cellStyle name="常规 3 6 2 2 2 3 5" xfId="10895" xr:uid="{00000000-0005-0000-0000-000053200000}"/>
    <cellStyle name="常规 3 6 2 2 2 3 5 2" xfId="10896" xr:uid="{00000000-0005-0000-0000-000054200000}"/>
    <cellStyle name="常规 3 6 2 2 2 3 6" xfId="10897" xr:uid="{00000000-0005-0000-0000-000055200000}"/>
    <cellStyle name="常规 3 6 2 2 2 4" xfId="2234" xr:uid="{00000000-0005-0000-0000-000056200000}"/>
    <cellStyle name="常规 3 6 2 2 2 5" xfId="2239" xr:uid="{00000000-0005-0000-0000-000057200000}"/>
    <cellStyle name="常规 3 6 2 2 2 5 2" xfId="10898" xr:uid="{00000000-0005-0000-0000-000058200000}"/>
    <cellStyle name="常规 3 6 2 2 2 5 3" xfId="3735" xr:uid="{00000000-0005-0000-0000-000059200000}"/>
    <cellStyle name="常规 3 6 2 2 2 5 3 2" xfId="3738" xr:uid="{00000000-0005-0000-0000-00005A200000}"/>
    <cellStyle name="常规 3 6 2 2 2 5 3 2 2" xfId="10899" xr:uid="{00000000-0005-0000-0000-00005B200000}"/>
    <cellStyle name="常规 3 6 2 2 2 5 3 3" xfId="10900" xr:uid="{00000000-0005-0000-0000-00005C200000}"/>
    <cellStyle name="常规 3 6 2 2 2 5 4" xfId="3742" xr:uid="{00000000-0005-0000-0000-00005D200000}"/>
    <cellStyle name="常规 3 6 2 2 2 5 4 2" xfId="10903" xr:uid="{00000000-0005-0000-0000-00005E200000}"/>
    <cellStyle name="常规 3 6 2 2 2 5 5" xfId="5891" xr:uid="{00000000-0005-0000-0000-00005F200000}"/>
    <cellStyle name="常规 3 6 2 2 2 6" xfId="10904" xr:uid="{00000000-0005-0000-0000-000060200000}"/>
    <cellStyle name="常规 3 6 2 2 2 6 2" xfId="10905" xr:uid="{00000000-0005-0000-0000-000061200000}"/>
    <cellStyle name="常规 3 6 2 2 2 6 2 2" xfId="10906" xr:uid="{00000000-0005-0000-0000-000062200000}"/>
    <cellStyle name="常规 3 6 2 2 2 6 3" xfId="2569" xr:uid="{00000000-0005-0000-0000-000063200000}"/>
    <cellStyle name="常规 3 6 2 2 2 7" xfId="10908" xr:uid="{00000000-0005-0000-0000-000064200000}"/>
    <cellStyle name="常规 3 6 2 2 2 7 2" xfId="10909" xr:uid="{00000000-0005-0000-0000-000065200000}"/>
    <cellStyle name="常规 3 6 2 2 2 8" xfId="10910" xr:uid="{00000000-0005-0000-0000-000066200000}"/>
    <cellStyle name="常规 3 6 2 2 3" xfId="10911" xr:uid="{00000000-0005-0000-0000-000067200000}"/>
    <cellStyle name="常规 3 6 2 2 3 2" xfId="2333" xr:uid="{00000000-0005-0000-0000-000068200000}"/>
    <cellStyle name="常规 3 6 2 2 3 2 2" xfId="2336" xr:uid="{00000000-0005-0000-0000-000069200000}"/>
    <cellStyle name="常规 3 6 2 2 3 2 3" xfId="2348" xr:uid="{00000000-0005-0000-0000-00006A200000}"/>
    <cellStyle name="常规 3 6 2 2 3 2 3 2" xfId="10912" xr:uid="{00000000-0005-0000-0000-00006B200000}"/>
    <cellStyle name="常规 3 6 2 2 3 2 3 3" xfId="10914" xr:uid="{00000000-0005-0000-0000-00006C200000}"/>
    <cellStyle name="常规 3 6 2 2 3 2 3 3 2" xfId="10915" xr:uid="{00000000-0005-0000-0000-00006D200000}"/>
    <cellStyle name="常规 3 6 2 2 3 2 3 3 2 2" xfId="4972" xr:uid="{00000000-0005-0000-0000-00006E200000}"/>
    <cellStyle name="常规 3 6 2 2 3 2 3 3 3" xfId="10916" xr:uid="{00000000-0005-0000-0000-00006F200000}"/>
    <cellStyle name="常规 3 6 2 2 3 2 3 4" xfId="10917" xr:uid="{00000000-0005-0000-0000-000070200000}"/>
    <cellStyle name="常规 3 6 2 2 3 2 3 4 2" xfId="1718" xr:uid="{00000000-0005-0000-0000-000071200000}"/>
    <cellStyle name="常规 3 6 2 2 3 2 3 5" xfId="10918" xr:uid="{00000000-0005-0000-0000-000072200000}"/>
    <cellStyle name="常规 3 6 2 2 3 2 4" xfId="1200" xr:uid="{00000000-0005-0000-0000-000073200000}"/>
    <cellStyle name="常规 3 6 2 2 3 2 4 2" xfId="10919" xr:uid="{00000000-0005-0000-0000-000074200000}"/>
    <cellStyle name="常规 3 6 2 2 3 2 4 2 2" xfId="10920" xr:uid="{00000000-0005-0000-0000-000075200000}"/>
    <cellStyle name="常规 3 6 2 2 3 2 4 3" xfId="10921" xr:uid="{00000000-0005-0000-0000-000076200000}"/>
    <cellStyle name="常规 3 6 2 2 3 2 5" xfId="10922" xr:uid="{00000000-0005-0000-0000-000077200000}"/>
    <cellStyle name="常规 3 6 2 2 3 2 5 2" xfId="10923" xr:uid="{00000000-0005-0000-0000-000078200000}"/>
    <cellStyle name="常规 3 6 2 2 3 2 6" xfId="10924" xr:uid="{00000000-0005-0000-0000-000079200000}"/>
    <cellStyle name="常规 3 6 2 2 3 3" xfId="2352" xr:uid="{00000000-0005-0000-0000-00007A200000}"/>
    <cellStyle name="常规 3 6 2 2 3 4" xfId="2362" xr:uid="{00000000-0005-0000-0000-00007B200000}"/>
    <cellStyle name="常规 3 6 2 2 3 4 2" xfId="2365" xr:uid="{00000000-0005-0000-0000-00007C200000}"/>
    <cellStyle name="常规 3 6 2 2 3 4 3" xfId="3752" xr:uid="{00000000-0005-0000-0000-00007D200000}"/>
    <cellStyle name="常规 3 6 2 2 3 4 3 2" xfId="3727" xr:uid="{00000000-0005-0000-0000-00007E200000}"/>
    <cellStyle name="常规 3 6 2 2 3 4 3 2 2" xfId="10925" xr:uid="{00000000-0005-0000-0000-00007F200000}"/>
    <cellStyle name="常规 3 6 2 2 3 4 3 3" xfId="3729" xr:uid="{00000000-0005-0000-0000-000080200000}"/>
    <cellStyle name="常规 3 6 2 2 3 4 4" xfId="10926" xr:uid="{00000000-0005-0000-0000-000081200000}"/>
    <cellStyle name="常规 3 6 2 2 3 4 4 2" xfId="3794" xr:uid="{00000000-0005-0000-0000-000082200000}"/>
    <cellStyle name="常规 3 6 2 2 3 4 5" xfId="10927" xr:uid="{00000000-0005-0000-0000-000083200000}"/>
    <cellStyle name="常规 3 6 2 2 3 5" xfId="2370" xr:uid="{00000000-0005-0000-0000-000084200000}"/>
    <cellStyle name="常规 3 6 2 2 3 5 2" xfId="10928" xr:uid="{00000000-0005-0000-0000-000085200000}"/>
    <cellStyle name="常规 3 6 2 2 3 5 2 2" xfId="10930" xr:uid="{00000000-0005-0000-0000-000086200000}"/>
    <cellStyle name="常规 3 6 2 2 3 5 3" xfId="10932" xr:uid="{00000000-0005-0000-0000-000087200000}"/>
    <cellStyle name="常规 3 6 2 2 3 6" xfId="10933" xr:uid="{00000000-0005-0000-0000-000088200000}"/>
    <cellStyle name="常规 3 6 2 2 3 6 2" xfId="10935" xr:uid="{00000000-0005-0000-0000-000089200000}"/>
    <cellStyle name="常规 3 6 2 2 3 7" xfId="10936" xr:uid="{00000000-0005-0000-0000-00008A200000}"/>
    <cellStyle name="常规 3 6 2 2 4" xfId="10937" xr:uid="{00000000-0005-0000-0000-00008B200000}"/>
    <cellStyle name="常规 3 6 2 2 4 2" xfId="2437" xr:uid="{00000000-0005-0000-0000-00008C200000}"/>
    <cellStyle name="常规 3 6 2 2 4 3" xfId="2454" xr:uid="{00000000-0005-0000-0000-00008D200000}"/>
    <cellStyle name="常规 3 6 2 2 4 3 2" xfId="2457" xr:uid="{00000000-0005-0000-0000-00008E200000}"/>
    <cellStyle name="常规 3 6 2 2 4 3 3" xfId="2460" xr:uid="{00000000-0005-0000-0000-00008F200000}"/>
    <cellStyle name="常规 3 6 2 2 4 3 3 2" xfId="10938" xr:uid="{00000000-0005-0000-0000-000090200000}"/>
    <cellStyle name="常规 3 6 2 2 4 3 3 2 2" xfId="10940" xr:uid="{00000000-0005-0000-0000-000091200000}"/>
    <cellStyle name="常规 3 6 2 2 4 3 3 3" xfId="10942" xr:uid="{00000000-0005-0000-0000-000092200000}"/>
    <cellStyle name="常规 3 6 2 2 4 3 4" xfId="10944" xr:uid="{00000000-0005-0000-0000-000093200000}"/>
    <cellStyle name="常规 3 6 2 2 4 3 4 2" xfId="10945" xr:uid="{00000000-0005-0000-0000-000094200000}"/>
    <cellStyle name="常规 3 6 2 2 4 3 5" xfId="10946" xr:uid="{00000000-0005-0000-0000-000095200000}"/>
    <cellStyle name="常规 3 6 2 2 4 4" xfId="2463" xr:uid="{00000000-0005-0000-0000-000096200000}"/>
    <cellStyle name="常规 3 6 2 2 4 4 2" xfId="2466" xr:uid="{00000000-0005-0000-0000-000097200000}"/>
    <cellStyle name="常规 3 6 2 2 4 4 2 2" xfId="10947" xr:uid="{00000000-0005-0000-0000-000098200000}"/>
    <cellStyle name="常规 3 6 2 2 4 4 3" xfId="10948" xr:uid="{00000000-0005-0000-0000-000099200000}"/>
    <cellStyle name="常规 3 6 2 2 4 5" xfId="2470" xr:uid="{00000000-0005-0000-0000-00009A200000}"/>
    <cellStyle name="常规 3 6 2 2 4 5 2" xfId="10949" xr:uid="{00000000-0005-0000-0000-00009B200000}"/>
    <cellStyle name="常规 3 6 2 2 4 6" xfId="10950" xr:uid="{00000000-0005-0000-0000-00009C200000}"/>
    <cellStyle name="常规 3 6 2 2 5" xfId="10951" xr:uid="{00000000-0005-0000-0000-00009D200000}"/>
    <cellStyle name="常规 3 6 2 2 6" xfId="10952" xr:uid="{00000000-0005-0000-0000-00009E200000}"/>
    <cellStyle name="常规 3 6 2 2 6 2" xfId="2712" xr:uid="{00000000-0005-0000-0000-00009F200000}"/>
    <cellStyle name="常规 3 6 2 2 6 3" xfId="2733" xr:uid="{00000000-0005-0000-0000-0000A0200000}"/>
    <cellStyle name="常规 3 6 2 2 6 3 2" xfId="2740" xr:uid="{00000000-0005-0000-0000-0000A1200000}"/>
    <cellStyle name="常规 3 6 2 2 6 3 2 2" xfId="10953" xr:uid="{00000000-0005-0000-0000-0000A2200000}"/>
    <cellStyle name="常规 3 6 2 2 6 3 3" xfId="2744" xr:uid="{00000000-0005-0000-0000-0000A3200000}"/>
    <cellStyle name="常规 3 6 2 2 6 4" xfId="2747" xr:uid="{00000000-0005-0000-0000-0000A4200000}"/>
    <cellStyle name="常规 3 6 2 2 6 4 2" xfId="2753" xr:uid="{00000000-0005-0000-0000-0000A5200000}"/>
    <cellStyle name="常规 3 6 2 2 6 5" xfId="2755" xr:uid="{00000000-0005-0000-0000-0000A6200000}"/>
    <cellStyle name="常规 3 6 2 2 7" xfId="10954" xr:uid="{00000000-0005-0000-0000-0000A7200000}"/>
    <cellStyle name="常规 3 6 2 2 7 2" xfId="10955" xr:uid="{00000000-0005-0000-0000-0000A8200000}"/>
    <cellStyle name="常规 3 6 2 2 7 2 2" xfId="10957" xr:uid="{00000000-0005-0000-0000-0000A9200000}"/>
    <cellStyle name="常规 3 6 2 2 7 3" xfId="10959" xr:uid="{00000000-0005-0000-0000-0000AA200000}"/>
    <cellStyle name="常规 3 6 2 2 8" xfId="1723" xr:uid="{00000000-0005-0000-0000-0000AB200000}"/>
    <cellStyle name="常规 3 6 2 2 8 2" xfId="4768" xr:uid="{00000000-0005-0000-0000-0000AC200000}"/>
    <cellStyle name="常规 3 6 2 2 9" xfId="6743" xr:uid="{00000000-0005-0000-0000-0000AD200000}"/>
    <cellStyle name="常规 3 6 2 3" xfId="10961" xr:uid="{00000000-0005-0000-0000-0000AE200000}"/>
    <cellStyle name="常规 3 6 2 3 2" xfId="8756" xr:uid="{00000000-0005-0000-0000-0000AF200000}"/>
    <cellStyle name="常规 3 6 2 3 2 2" xfId="8741" xr:uid="{00000000-0005-0000-0000-0000B0200000}"/>
    <cellStyle name="常规 3 6 2 3 2 2 2" xfId="8759" xr:uid="{00000000-0005-0000-0000-0000B1200000}"/>
    <cellStyle name="常规 3 6 2 3 2 2 2 2" xfId="8763" xr:uid="{00000000-0005-0000-0000-0000B2200000}"/>
    <cellStyle name="常规 3 6 2 3 2 2 2 3" xfId="8300" xr:uid="{00000000-0005-0000-0000-0000B3200000}"/>
    <cellStyle name="常规 3 6 2 3 2 2 2 3 2" xfId="10962" xr:uid="{00000000-0005-0000-0000-0000B4200000}"/>
    <cellStyle name="常规 3 6 2 3 2 2 2 3 3" xfId="10963" xr:uid="{00000000-0005-0000-0000-0000B5200000}"/>
    <cellStyle name="常规 3 6 2 3 2 2 2 3 3 2" xfId="10965" xr:uid="{00000000-0005-0000-0000-0000B6200000}"/>
    <cellStyle name="常规 3 6 2 3 2 2 2 3 3 2 2" xfId="10966" xr:uid="{00000000-0005-0000-0000-0000B7200000}"/>
    <cellStyle name="常规 3 6 2 3 2 2 2 3 3 3" xfId="10967" xr:uid="{00000000-0005-0000-0000-0000B8200000}"/>
    <cellStyle name="常规 3 6 2 3 2 2 2 3 4" xfId="10968" xr:uid="{00000000-0005-0000-0000-0000B9200000}"/>
    <cellStyle name="常规 3 6 2 3 2 2 2 3 4 2" xfId="10969" xr:uid="{00000000-0005-0000-0000-0000BA200000}"/>
    <cellStyle name="常规 3 6 2 3 2 2 2 3 5" xfId="10970" xr:uid="{00000000-0005-0000-0000-0000BB200000}"/>
    <cellStyle name="常规 3 6 2 3 2 2 2 4" xfId="8785" xr:uid="{00000000-0005-0000-0000-0000BC200000}"/>
    <cellStyle name="常规 3 6 2 3 2 2 2 4 2" xfId="8788" xr:uid="{00000000-0005-0000-0000-0000BD200000}"/>
    <cellStyle name="常规 3 6 2 3 2 2 2 4 2 2" xfId="598" xr:uid="{00000000-0005-0000-0000-0000BE200000}"/>
    <cellStyle name="常规 3 6 2 3 2 2 2 4 3" xfId="8791" xr:uid="{00000000-0005-0000-0000-0000BF200000}"/>
    <cellStyle name="常规 3 6 2 3 2 2 2 5" xfId="8796" xr:uid="{00000000-0005-0000-0000-0000C0200000}"/>
    <cellStyle name="常规 3 6 2 3 2 2 2 5 2" xfId="8798" xr:uid="{00000000-0005-0000-0000-0000C1200000}"/>
    <cellStyle name="常规 3 6 2 3 2 2 2 6" xfId="8802" xr:uid="{00000000-0005-0000-0000-0000C2200000}"/>
    <cellStyle name="常规 3 6 2 3 2 2 3" xfId="5351" xr:uid="{00000000-0005-0000-0000-0000C3200000}"/>
    <cellStyle name="常规 3 6 2 3 2 2 4" xfId="5354" xr:uid="{00000000-0005-0000-0000-0000C4200000}"/>
    <cellStyle name="常规 3 6 2 3 2 2 4 2" xfId="10971" xr:uid="{00000000-0005-0000-0000-0000C5200000}"/>
    <cellStyle name="常规 3 6 2 3 2 2 4 3" xfId="10972" xr:uid="{00000000-0005-0000-0000-0000C6200000}"/>
    <cellStyle name="常规 3 6 2 3 2 2 4 3 2" xfId="10973" xr:uid="{00000000-0005-0000-0000-0000C7200000}"/>
    <cellStyle name="常规 3 6 2 3 2 2 4 3 2 2" xfId="10974" xr:uid="{00000000-0005-0000-0000-0000C8200000}"/>
    <cellStyle name="常规 3 6 2 3 2 2 4 3 3" xfId="10975" xr:uid="{00000000-0005-0000-0000-0000C9200000}"/>
    <cellStyle name="常规 3 6 2 3 2 2 4 4" xfId="10976" xr:uid="{00000000-0005-0000-0000-0000CA200000}"/>
    <cellStyle name="常规 3 6 2 3 2 2 4 4 2" xfId="10977" xr:uid="{00000000-0005-0000-0000-0000CB200000}"/>
    <cellStyle name="常规 3 6 2 3 2 2 4 5" xfId="10979" xr:uid="{00000000-0005-0000-0000-0000CC200000}"/>
    <cellStyle name="常规 3 6 2 3 2 2 5" xfId="8825" xr:uid="{00000000-0005-0000-0000-0000CD200000}"/>
    <cellStyle name="常规 3 6 2 3 2 2 5 2" xfId="8828" xr:uid="{00000000-0005-0000-0000-0000CE200000}"/>
    <cellStyle name="常规 3 6 2 3 2 2 5 2 2" xfId="10980" xr:uid="{00000000-0005-0000-0000-0000CF200000}"/>
    <cellStyle name="常规 3 6 2 3 2 2 5 3" xfId="8832" xr:uid="{00000000-0005-0000-0000-0000D0200000}"/>
    <cellStyle name="常规 3 6 2 3 2 2 6" xfId="8850" xr:uid="{00000000-0005-0000-0000-0000D1200000}"/>
    <cellStyle name="常规 3 6 2 3 2 2 6 2" xfId="8854" xr:uid="{00000000-0005-0000-0000-0000D2200000}"/>
    <cellStyle name="常规 3 6 2 3 2 2 7" xfId="8860" xr:uid="{00000000-0005-0000-0000-0000D3200000}"/>
    <cellStyle name="常规 3 6 2 3 2 3" xfId="8865" xr:uid="{00000000-0005-0000-0000-0000D4200000}"/>
    <cellStyle name="常规 3 6 2 3 2 3 2" xfId="8867" xr:uid="{00000000-0005-0000-0000-0000D5200000}"/>
    <cellStyle name="常规 3 6 2 3 2 3 3" xfId="5359" xr:uid="{00000000-0005-0000-0000-0000D6200000}"/>
    <cellStyle name="常规 3 6 2 3 2 3 3 2" xfId="4" xr:uid="{00000000-0005-0000-0000-0000D7200000}"/>
    <cellStyle name="常规 3 6 2 3 2 3 3 3" xfId="10983" xr:uid="{00000000-0005-0000-0000-0000D8200000}"/>
    <cellStyle name="常规 3 6 2 3 2 3 3 3 2" xfId="10984" xr:uid="{00000000-0005-0000-0000-0000D9200000}"/>
    <cellStyle name="常规 3 6 2 3 2 3 3 3 2 2" xfId="10986" xr:uid="{00000000-0005-0000-0000-0000DA200000}"/>
    <cellStyle name="常规 3 6 2 3 2 3 3 3 3" xfId="10989" xr:uid="{00000000-0005-0000-0000-0000DB200000}"/>
    <cellStyle name="常规 3 6 2 3 2 3 3 4" xfId="8611" xr:uid="{00000000-0005-0000-0000-0000DC200000}"/>
    <cellStyle name="常规 3 6 2 3 2 3 3 4 2" xfId="10991" xr:uid="{00000000-0005-0000-0000-0000DD200000}"/>
    <cellStyle name="常规 3 6 2 3 2 3 3 5" xfId="10995" xr:uid="{00000000-0005-0000-0000-0000DE200000}"/>
    <cellStyle name="常规 3 6 2 3 2 3 4" xfId="2133" xr:uid="{00000000-0005-0000-0000-0000DF200000}"/>
    <cellStyle name="常规 3 6 2 3 2 3 4 2" xfId="8891" xr:uid="{00000000-0005-0000-0000-0000E0200000}"/>
    <cellStyle name="常规 3 6 2 3 2 3 4 2 2" xfId="9991" xr:uid="{00000000-0005-0000-0000-0000E1200000}"/>
    <cellStyle name="常规 3 6 2 3 2 3 4 3" xfId="8894" xr:uid="{00000000-0005-0000-0000-0000E2200000}"/>
    <cellStyle name="常规 3 6 2 3 2 3 5" xfId="5922" xr:uid="{00000000-0005-0000-0000-0000E3200000}"/>
    <cellStyle name="常规 3 6 2 3 2 3 5 2" xfId="8912" xr:uid="{00000000-0005-0000-0000-0000E4200000}"/>
    <cellStyle name="常规 3 6 2 3 2 3 6" xfId="3598" xr:uid="{00000000-0005-0000-0000-0000E5200000}"/>
    <cellStyle name="常规 3 6 2 3 2 4" xfId="8922" xr:uid="{00000000-0005-0000-0000-0000E6200000}"/>
    <cellStyle name="常规 3 6 2 3 2 5" xfId="8942" xr:uid="{00000000-0005-0000-0000-0000E7200000}"/>
    <cellStyle name="常规 3 6 2 3 2 5 2" xfId="10998" xr:uid="{00000000-0005-0000-0000-0000E8200000}"/>
    <cellStyle name="常规 3 6 2 3 2 5 3" xfId="10999" xr:uid="{00000000-0005-0000-0000-0000E9200000}"/>
    <cellStyle name="常规 3 6 2 3 2 5 3 2" xfId="11001" xr:uid="{00000000-0005-0000-0000-0000EA200000}"/>
    <cellStyle name="常规 3 6 2 3 2 5 3 2 2" xfId="11002" xr:uid="{00000000-0005-0000-0000-0000EB200000}"/>
    <cellStyle name="常规 3 6 2 3 2 5 3 3" xfId="11003" xr:uid="{00000000-0005-0000-0000-0000EC200000}"/>
    <cellStyle name="常规 3 6 2 3 2 5 4" xfId="11004" xr:uid="{00000000-0005-0000-0000-0000ED200000}"/>
    <cellStyle name="常规 3 6 2 3 2 5 4 2" xfId="11005" xr:uid="{00000000-0005-0000-0000-0000EE200000}"/>
    <cellStyle name="常规 3 6 2 3 2 5 5" xfId="11006" xr:uid="{00000000-0005-0000-0000-0000EF200000}"/>
    <cellStyle name="常规 3 6 2 3 2 6" xfId="8944" xr:uid="{00000000-0005-0000-0000-0000F0200000}"/>
    <cellStyle name="常规 3 6 2 3 2 6 2" xfId="8947" xr:uid="{00000000-0005-0000-0000-0000F1200000}"/>
    <cellStyle name="常规 3 6 2 3 2 6 2 2" xfId="11007" xr:uid="{00000000-0005-0000-0000-0000F2200000}"/>
    <cellStyle name="常规 3 6 2 3 2 6 3" xfId="8949" xr:uid="{00000000-0005-0000-0000-0000F3200000}"/>
    <cellStyle name="常规 3 6 2 3 2 7" xfId="8955" xr:uid="{00000000-0005-0000-0000-0000F4200000}"/>
    <cellStyle name="常规 3 6 2 3 2 7 2" xfId="8957" xr:uid="{00000000-0005-0000-0000-0000F5200000}"/>
    <cellStyle name="常规 3 6 2 3 2 8" xfId="8961" xr:uid="{00000000-0005-0000-0000-0000F6200000}"/>
    <cellStyle name="常规 3 6 2 3 3" xfId="8965" xr:uid="{00000000-0005-0000-0000-0000F7200000}"/>
    <cellStyle name="常规 3 6 2 3 3 2" xfId="8967" xr:uid="{00000000-0005-0000-0000-0000F8200000}"/>
    <cellStyle name="常规 3 6 2 3 3 2 2" xfId="8970" xr:uid="{00000000-0005-0000-0000-0000F9200000}"/>
    <cellStyle name="常规 3 6 2 3 3 2 3" xfId="5378" xr:uid="{00000000-0005-0000-0000-0000FA200000}"/>
    <cellStyle name="常规 3 6 2 3 3 2 3 2" xfId="11009" xr:uid="{00000000-0005-0000-0000-0000FB200000}"/>
    <cellStyle name="常规 3 6 2 3 3 2 3 3" xfId="11010" xr:uid="{00000000-0005-0000-0000-0000FC200000}"/>
    <cellStyle name="常规 3 6 2 3 3 2 3 3 2" xfId="11011" xr:uid="{00000000-0005-0000-0000-0000FD200000}"/>
    <cellStyle name="常规 3 6 2 3 3 2 3 3 2 2" xfId="11012" xr:uid="{00000000-0005-0000-0000-0000FE200000}"/>
    <cellStyle name="常规 3 6 2 3 3 2 3 3 3" xfId="11014" xr:uid="{00000000-0005-0000-0000-0000FF200000}"/>
    <cellStyle name="常规 3 6 2 3 3 2 3 4" xfId="11015" xr:uid="{00000000-0005-0000-0000-000000210000}"/>
    <cellStyle name="常规 3 6 2 3 3 2 3 4 2" xfId="11016" xr:uid="{00000000-0005-0000-0000-000001210000}"/>
    <cellStyle name="常规 3 6 2 3 3 2 3 5" xfId="11017" xr:uid="{00000000-0005-0000-0000-000002210000}"/>
    <cellStyle name="常规 3 6 2 3 3 2 4" xfId="8976" xr:uid="{00000000-0005-0000-0000-000003210000}"/>
    <cellStyle name="常规 3 6 2 3 3 2 4 2" xfId="8978" xr:uid="{00000000-0005-0000-0000-000004210000}"/>
    <cellStyle name="常规 3 6 2 3 3 2 4 2 2" xfId="11018" xr:uid="{00000000-0005-0000-0000-000005210000}"/>
    <cellStyle name="常规 3 6 2 3 3 2 4 3" xfId="8980" xr:uid="{00000000-0005-0000-0000-000006210000}"/>
    <cellStyle name="常规 3 6 2 3 3 2 5" xfId="8988" xr:uid="{00000000-0005-0000-0000-000007210000}"/>
    <cellStyle name="常规 3 6 2 3 3 2 5 2" xfId="8990" xr:uid="{00000000-0005-0000-0000-000008210000}"/>
    <cellStyle name="常规 3 6 2 3 3 2 6" xfId="8994" xr:uid="{00000000-0005-0000-0000-000009210000}"/>
    <cellStyle name="常规 3 6 2 3 3 3" xfId="8998" xr:uid="{00000000-0005-0000-0000-00000A210000}"/>
    <cellStyle name="常规 3 6 2 3 3 4" xfId="9028" xr:uid="{00000000-0005-0000-0000-00000B210000}"/>
    <cellStyle name="常规 3 6 2 3 3 4 2" xfId="11020" xr:uid="{00000000-0005-0000-0000-00000C210000}"/>
    <cellStyle name="常规 3 6 2 3 3 4 3" xfId="6262" xr:uid="{00000000-0005-0000-0000-00000D210000}"/>
    <cellStyle name="常规 3 6 2 3 3 4 3 2" xfId="6265" xr:uid="{00000000-0005-0000-0000-00000E210000}"/>
    <cellStyle name="常规 3 6 2 3 3 4 3 2 2" xfId="11022" xr:uid="{00000000-0005-0000-0000-00000F210000}"/>
    <cellStyle name="常规 3 6 2 3 3 4 3 3" xfId="11023" xr:uid="{00000000-0005-0000-0000-000010210000}"/>
    <cellStyle name="常规 3 6 2 3 3 4 4" xfId="6267" xr:uid="{00000000-0005-0000-0000-000011210000}"/>
    <cellStyle name="常规 3 6 2 3 3 4 4 2" xfId="11024" xr:uid="{00000000-0005-0000-0000-000012210000}"/>
    <cellStyle name="常规 3 6 2 3 3 4 5" xfId="11025" xr:uid="{00000000-0005-0000-0000-000013210000}"/>
    <cellStyle name="常规 3 6 2 3 3 5" xfId="9031" xr:uid="{00000000-0005-0000-0000-000014210000}"/>
    <cellStyle name="常规 3 6 2 3 3 5 2" xfId="9034" xr:uid="{00000000-0005-0000-0000-000015210000}"/>
    <cellStyle name="常规 3 6 2 3 3 5 2 2" xfId="11026" xr:uid="{00000000-0005-0000-0000-000016210000}"/>
    <cellStyle name="常规 3 6 2 3 3 5 3" xfId="6271" xr:uid="{00000000-0005-0000-0000-000017210000}"/>
    <cellStyle name="常规 3 6 2 3 3 6" xfId="9043" xr:uid="{00000000-0005-0000-0000-000018210000}"/>
    <cellStyle name="常规 3 6 2 3 3 6 2" xfId="9046" xr:uid="{00000000-0005-0000-0000-000019210000}"/>
    <cellStyle name="常规 3 6 2 3 3 7" xfId="9050" xr:uid="{00000000-0005-0000-0000-00001A210000}"/>
    <cellStyle name="常规 3 6 2 3 4" xfId="9054" xr:uid="{00000000-0005-0000-0000-00001B210000}"/>
    <cellStyle name="常规 3 6 2 3 4 2" xfId="9056" xr:uid="{00000000-0005-0000-0000-00001C210000}"/>
    <cellStyle name="常规 3 6 2 3 4 3" xfId="9089" xr:uid="{00000000-0005-0000-0000-00001D210000}"/>
    <cellStyle name="常规 3 6 2 3 4 3 2" xfId="11027" xr:uid="{00000000-0005-0000-0000-00001E210000}"/>
    <cellStyle name="常规 3 6 2 3 4 3 3" xfId="6276" xr:uid="{00000000-0005-0000-0000-00001F210000}"/>
    <cellStyle name="常规 3 6 2 3 4 3 3 2" xfId="11029" xr:uid="{00000000-0005-0000-0000-000020210000}"/>
    <cellStyle name="常规 3 6 2 3 4 3 3 2 2" xfId="11031" xr:uid="{00000000-0005-0000-0000-000021210000}"/>
    <cellStyle name="常规 3 6 2 3 4 3 3 3" xfId="11034" xr:uid="{00000000-0005-0000-0000-000022210000}"/>
    <cellStyle name="常规 3 6 2 3 4 3 4" xfId="11036" xr:uid="{00000000-0005-0000-0000-000023210000}"/>
    <cellStyle name="常规 3 6 2 3 4 3 4 2" xfId="11038" xr:uid="{00000000-0005-0000-0000-000024210000}"/>
    <cellStyle name="常规 3 6 2 3 4 3 5" xfId="11039" xr:uid="{00000000-0005-0000-0000-000025210000}"/>
    <cellStyle name="常规 3 6 2 3 4 4" xfId="9092" xr:uid="{00000000-0005-0000-0000-000026210000}"/>
    <cellStyle name="常规 3 6 2 3 4 4 2" xfId="9095" xr:uid="{00000000-0005-0000-0000-000027210000}"/>
    <cellStyle name="常规 3 6 2 3 4 4 2 2" xfId="11040" xr:uid="{00000000-0005-0000-0000-000028210000}"/>
    <cellStyle name="常规 3 6 2 3 4 4 3" xfId="9098" xr:uid="{00000000-0005-0000-0000-000029210000}"/>
    <cellStyle name="常规 3 6 2 3 4 5" xfId="9111" xr:uid="{00000000-0005-0000-0000-00002A210000}"/>
    <cellStyle name="常规 3 6 2 3 4 5 2" xfId="9114" xr:uid="{00000000-0005-0000-0000-00002B210000}"/>
    <cellStyle name="常规 3 6 2 3 4 6" xfId="9117" xr:uid="{00000000-0005-0000-0000-00002C210000}"/>
    <cellStyle name="常规 3 6 2 3 5" xfId="9124" xr:uid="{00000000-0005-0000-0000-00002D210000}"/>
    <cellStyle name="常规 3 6 2 3 6" xfId="9149" xr:uid="{00000000-0005-0000-0000-00002E210000}"/>
    <cellStyle name="常规 3 6 2 3 6 2" xfId="11042" xr:uid="{00000000-0005-0000-0000-00002F210000}"/>
    <cellStyle name="常规 3 6 2 3 6 3" xfId="11043" xr:uid="{00000000-0005-0000-0000-000030210000}"/>
    <cellStyle name="常规 3 6 2 3 6 3 2" xfId="11044" xr:uid="{00000000-0005-0000-0000-000031210000}"/>
    <cellStyle name="常规 3 6 2 3 6 3 2 2" xfId="11045" xr:uid="{00000000-0005-0000-0000-000032210000}"/>
    <cellStyle name="常规 3 6 2 3 6 3 3" xfId="11046" xr:uid="{00000000-0005-0000-0000-000033210000}"/>
    <cellStyle name="常规 3 6 2 3 6 4" xfId="11047" xr:uid="{00000000-0005-0000-0000-000034210000}"/>
    <cellStyle name="常规 3 6 2 3 6 4 2" xfId="11048" xr:uid="{00000000-0005-0000-0000-000035210000}"/>
    <cellStyle name="常规 3 6 2 3 6 5" xfId="11049" xr:uid="{00000000-0005-0000-0000-000036210000}"/>
    <cellStyle name="常规 3 6 2 3 7" xfId="9151" xr:uid="{00000000-0005-0000-0000-000037210000}"/>
    <cellStyle name="常规 3 6 2 3 7 2" xfId="9153" xr:uid="{00000000-0005-0000-0000-000038210000}"/>
    <cellStyle name="常规 3 6 2 3 7 2 2" xfId="11051" xr:uid="{00000000-0005-0000-0000-000039210000}"/>
    <cellStyle name="常规 3 6 2 3 7 3" xfId="9156" xr:uid="{00000000-0005-0000-0000-00003A210000}"/>
    <cellStyle name="常规 3 6 2 3 8" xfId="9167" xr:uid="{00000000-0005-0000-0000-00003B210000}"/>
    <cellStyle name="常规 3 6 2 3 8 2" xfId="3635" xr:uid="{00000000-0005-0000-0000-00003C210000}"/>
    <cellStyle name="常规 3 6 2 3 9" xfId="11053" xr:uid="{00000000-0005-0000-0000-00003D210000}"/>
    <cellStyle name="常规 3 6 2 4" xfId="11054" xr:uid="{00000000-0005-0000-0000-00003E210000}"/>
    <cellStyle name="常规 3 6 2 4 2" xfId="9257" xr:uid="{00000000-0005-0000-0000-00003F210000}"/>
    <cellStyle name="常规 3 6 2 4 2 2" xfId="9260" xr:uid="{00000000-0005-0000-0000-000040210000}"/>
    <cellStyle name="常规 3 6 2 4 2 2 2" xfId="9263" xr:uid="{00000000-0005-0000-0000-000041210000}"/>
    <cellStyle name="常规 3 6 2 4 2 2 3" xfId="5416" xr:uid="{00000000-0005-0000-0000-000042210000}"/>
    <cellStyle name="常规 3 6 2 4 2 2 3 2" xfId="1771" xr:uid="{00000000-0005-0000-0000-000043210000}"/>
    <cellStyle name="常规 3 6 2 4 2 2 3 3" xfId="7741" xr:uid="{00000000-0005-0000-0000-000044210000}"/>
    <cellStyle name="常规 3 6 2 4 2 2 3 3 2" xfId="9265" xr:uid="{00000000-0005-0000-0000-000045210000}"/>
    <cellStyle name="常规 3 6 2 4 2 2 3 3 2 2" xfId="2626" xr:uid="{00000000-0005-0000-0000-000046210000}"/>
    <cellStyle name="常规 3 6 2 4 2 2 3 3 3" xfId="9267" xr:uid="{00000000-0005-0000-0000-000047210000}"/>
    <cellStyle name="常规 3 6 2 4 2 2 3 4" xfId="9269" xr:uid="{00000000-0005-0000-0000-000048210000}"/>
    <cellStyle name="常规 3 6 2 4 2 2 3 4 2" xfId="9271" xr:uid="{00000000-0005-0000-0000-000049210000}"/>
    <cellStyle name="常规 3 6 2 4 2 2 3 5" xfId="9273" xr:uid="{00000000-0005-0000-0000-00004A210000}"/>
    <cellStyle name="常规 3 6 2 4 2 2 4" xfId="9275" xr:uid="{00000000-0005-0000-0000-00004B210000}"/>
    <cellStyle name="常规 3 6 2 4 2 2 4 2" xfId="9277" xr:uid="{00000000-0005-0000-0000-00004C210000}"/>
    <cellStyle name="常规 3 6 2 4 2 2 4 2 2" xfId="9279" xr:uid="{00000000-0005-0000-0000-00004D210000}"/>
    <cellStyle name="常规 3 6 2 4 2 2 4 3" xfId="9281" xr:uid="{00000000-0005-0000-0000-00004E210000}"/>
    <cellStyle name="常规 3 6 2 4 2 2 5" xfId="9283" xr:uid="{00000000-0005-0000-0000-00004F210000}"/>
    <cellStyle name="常规 3 6 2 4 2 2 5 2" xfId="9285" xr:uid="{00000000-0005-0000-0000-000050210000}"/>
    <cellStyle name="常规 3 6 2 4 2 2 6" xfId="9287" xr:uid="{00000000-0005-0000-0000-000051210000}"/>
    <cellStyle name="常规 3 6 2 4 2 3" xfId="9289" xr:uid="{00000000-0005-0000-0000-000052210000}"/>
    <cellStyle name="常规 3 6 2 4 2 4" xfId="9292" xr:uid="{00000000-0005-0000-0000-000053210000}"/>
    <cellStyle name="常规 3 6 2 4 2 4 2" xfId="9295" xr:uid="{00000000-0005-0000-0000-000054210000}"/>
    <cellStyle name="常规 3 6 2 4 2 4 3" xfId="9298" xr:uid="{00000000-0005-0000-0000-000055210000}"/>
    <cellStyle name="常规 3 6 2 4 2 4 3 2" xfId="4652" xr:uid="{00000000-0005-0000-0000-000056210000}"/>
    <cellStyle name="常规 3 6 2 4 2 4 3 2 2" xfId="4915" xr:uid="{00000000-0005-0000-0000-000057210000}"/>
    <cellStyle name="常规 3 6 2 4 2 4 3 3" xfId="3051" xr:uid="{00000000-0005-0000-0000-000058210000}"/>
    <cellStyle name="常规 3 6 2 4 2 4 4" xfId="9300" xr:uid="{00000000-0005-0000-0000-000059210000}"/>
    <cellStyle name="常规 3 6 2 4 2 4 4 2" xfId="4667" xr:uid="{00000000-0005-0000-0000-00005A210000}"/>
    <cellStyle name="常规 3 6 2 4 2 4 5" xfId="9302" xr:uid="{00000000-0005-0000-0000-00005B210000}"/>
    <cellStyle name="常规 3 6 2 4 2 5" xfId="9304" xr:uid="{00000000-0005-0000-0000-00005C210000}"/>
    <cellStyle name="常规 3 6 2 4 2 5 2" xfId="9307" xr:uid="{00000000-0005-0000-0000-00005D210000}"/>
    <cellStyle name="常规 3 6 2 4 2 5 2 2" xfId="5323" xr:uid="{00000000-0005-0000-0000-00005E210000}"/>
    <cellStyle name="常规 3 6 2 4 2 5 3" xfId="9309" xr:uid="{00000000-0005-0000-0000-00005F210000}"/>
    <cellStyle name="常规 3 6 2 4 2 6" xfId="9311" xr:uid="{00000000-0005-0000-0000-000060210000}"/>
    <cellStyle name="常规 3 6 2 4 2 6 2" xfId="9313" xr:uid="{00000000-0005-0000-0000-000061210000}"/>
    <cellStyle name="常规 3 6 2 4 2 7" xfId="9315" xr:uid="{00000000-0005-0000-0000-000062210000}"/>
    <cellStyle name="常规 3 6 2 4 3" xfId="9317" xr:uid="{00000000-0005-0000-0000-000063210000}"/>
    <cellStyle name="常规 3 6 2 4 3 2" xfId="9320" xr:uid="{00000000-0005-0000-0000-000064210000}"/>
    <cellStyle name="常规 3 6 2 4 3 3" xfId="9324" xr:uid="{00000000-0005-0000-0000-000065210000}"/>
    <cellStyle name="常规 3 6 2 4 3 3 2" xfId="9328" xr:uid="{00000000-0005-0000-0000-000066210000}"/>
    <cellStyle name="常规 3 6 2 4 3 3 3" xfId="9332" xr:uid="{00000000-0005-0000-0000-000067210000}"/>
    <cellStyle name="常规 3 6 2 4 3 3 3 2" xfId="9335" xr:uid="{00000000-0005-0000-0000-000068210000}"/>
    <cellStyle name="常规 3 6 2 4 3 3 3 2 2" xfId="9337" xr:uid="{00000000-0005-0000-0000-000069210000}"/>
    <cellStyle name="常规 3 6 2 4 3 3 3 3" xfId="9339" xr:uid="{00000000-0005-0000-0000-00006A210000}"/>
    <cellStyle name="常规 3 6 2 4 3 3 4" xfId="9341" xr:uid="{00000000-0005-0000-0000-00006B210000}"/>
    <cellStyle name="常规 3 6 2 4 3 3 4 2" xfId="9344" xr:uid="{00000000-0005-0000-0000-00006C210000}"/>
    <cellStyle name="常规 3 6 2 4 3 3 5" xfId="9346" xr:uid="{00000000-0005-0000-0000-00006D210000}"/>
    <cellStyle name="常规 3 6 2 4 3 4" xfId="9348" xr:uid="{00000000-0005-0000-0000-00006E210000}"/>
    <cellStyle name="常规 3 6 2 4 3 4 2" xfId="9351" xr:uid="{00000000-0005-0000-0000-00006F210000}"/>
    <cellStyle name="常规 3 6 2 4 3 4 2 2" xfId="9354" xr:uid="{00000000-0005-0000-0000-000070210000}"/>
    <cellStyle name="常规 3 6 2 4 3 4 3" xfId="9356" xr:uid="{00000000-0005-0000-0000-000071210000}"/>
    <cellStyle name="常规 3 6 2 4 3 5" xfId="9358" xr:uid="{00000000-0005-0000-0000-000072210000}"/>
    <cellStyle name="常规 3 6 2 4 3 5 2" xfId="9361" xr:uid="{00000000-0005-0000-0000-000073210000}"/>
    <cellStyle name="常规 3 6 2 4 3 6" xfId="9363" xr:uid="{00000000-0005-0000-0000-000074210000}"/>
    <cellStyle name="常规 3 6 2 4 4" xfId="9366" xr:uid="{00000000-0005-0000-0000-000075210000}"/>
    <cellStyle name="常规 3 6 2 4 5" xfId="9369" xr:uid="{00000000-0005-0000-0000-000076210000}"/>
    <cellStyle name="常规 3 6 2 4 5 2" xfId="9372" xr:uid="{00000000-0005-0000-0000-000077210000}"/>
    <cellStyle name="常规 3 6 2 4 5 3" xfId="9374" xr:uid="{00000000-0005-0000-0000-000078210000}"/>
    <cellStyle name="常规 3 6 2 4 5 3 2" xfId="9376" xr:uid="{00000000-0005-0000-0000-000079210000}"/>
    <cellStyle name="常规 3 6 2 4 5 3 2 2" xfId="9378" xr:uid="{00000000-0005-0000-0000-00007A210000}"/>
    <cellStyle name="常规 3 6 2 4 5 3 3" xfId="9380" xr:uid="{00000000-0005-0000-0000-00007B210000}"/>
    <cellStyle name="常规 3 6 2 4 5 4" xfId="9382" xr:uid="{00000000-0005-0000-0000-00007C210000}"/>
    <cellStyle name="常规 3 6 2 4 5 4 2" xfId="9384" xr:uid="{00000000-0005-0000-0000-00007D210000}"/>
    <cellStyle name="常规 3 6 2 4 5 5" xfId="9387" xr:uid="{00000000-0005-0000-0000-00007E210000}"/>
    <cellStyle name="常规 3 6 2 4 6" xfId="8884" xr:uid="{00000000-0005-0000-0000-00007F210000}"/>
    <cellStyle name="常规 3 6 2 4 6 2" xfId="9389" xr:uid="{00000000-0005-0000-0000-000080210000}"/>
    <cellStyle name="常规 3 6 2 4 6 2 2" xfId="9392" xr:uid="{00000000-0005-0000-0000-000081210000}"/>
    <cellStyle name="常规 3 6 2 4 6 3" xfId="9395" xr:uid="{00000000-0005-0000-0000-000082210000}"/>
    <cellStyle name="常规 3 6 2 4 7" xfId="9398" xr:uid="{00000000-0005-0000-0000-000083210000}"/>
    <cellStyle name="常规 3 6 2 4 7 2" xfId="9400" xr:uid="{00000000-0005-0000-0000-000084210000}"/>
    <cellStyle name="常规 3 6 2 4 8" xfId="831" xr:uid="{00000000-0005-0000-0000-000085210000}"/>
    <cellStyle name="常规 3 6 2 5" xfId="11055" xr:uid="{00000000-0005-0000-0000-000086210000}"/>
    <cellStyle name="常规 3 6 2 5 2" xfId="9493" xr:uid="{00000000-0005-0000-0000-000087210000}"/>
    <cellStyle name="常规 3 6 2 5 2 2" xfId="7298" xr:uid="{00000000-0005-0000-0000-000088210000}"/>
    <cellStyle name="常规 3 6 2 5 2 3" xfId="9525" xr:uid="{00000000-0005-0000-0000-000089210000}"/>
    <cellStyle name="常规 3 6 2 5 2 3 2" xfId="11056" xr:uid="{00000000-0005-0000-0000-00008A210000}"/>
    <cellStyle name="常规 3 6 2 5 2 3 3" xfId="11058" xr:uid="{00000000-0005-0000-0000-00008B210000}"/>
    <cellStyle name="常规 3 6 2 5 2 3 3 2" xfId="11060" xr:uid="{00000000-0005-0000-0000-00008C210000}"/>
    <cellStyle name="常规 3 6 2 5 2 3 3 2 2" xfId="11063" xr:uid="{00000000-0005-0000-0000-00008D210000}"/>
    <cellStyle name="常规 3 6 2 5 2 3 3 3" xfId="11065" xr:uid="{00000000-0005-0000-0000-00008E210000}"/>
    <cellStyle name="常规 3 6 2 5 2 3 4" xfId="11067" xr:uid="{00000000-0005-0000-0000-00008F210000}"/>
    <cellStyle name="常规 3 6 2 5 2 3 4 2" xfId="11069" xr:uid="{00000000-0005-0000-0000-000090210000}"/>
    <cellStyle name="常规 3 6 2 5 2 3 5" xfId="11073" xr:uid="{00000000-0005-0000-0000-000091210000}"/>
    <cellStyle name="常规 3 6 2 5 2 4" xfId="9528" xr:uid="{00000000-0005-0000-0000-000092210000}"/>
    <cellStyle name="常规 3 6 2 5 2 4 2" xfId="9531" xr:uid="{00000000-0005-0000-0000-000093210000}"/>
    <cellStyle name="常规 3 6 2 5 2 4 2 2" xfId="11075" xr:uid="{00000000-0005-0000-0000-000094210000}"/>
    <cellStyle name="常规 3 6 2 5 2 4 3" xfId="9534" xr:uid="{00000000-0005-0000-0000-000095210000}"/>
    <cellStyle name="常规 3 6 2 5 2 5" xfId="9550" xr:uid="{00000000-0005-0000-0000-000096210000}"/>
    <cellStyle name="常规 3 6 2 5 2 5 2" xfId="9553" xr:uid="{00000000-0005-0000-0000-000097210000}"/>
    <cellStyle name="常规 3 6 2 5 2 6" xfId="9562" xr:uid="{00000000-0005-0000-0000-000098210000}"/>
    <cellStyle name="常规 3 6 2 5 3" xfId="9569" xr:uid="{00000000-0005-0000-0000-000099210000}"/>
    <cellStyle name="常规 3 6 2 5 4" xfId="9580" xr:uid="{00000000-0005-0000-0000-00009A210000}"/>
    <cellStyle name="常规 3 6 2 5 4 2" xfId="11077" xr:uid="{00000000-0005-0000-0000-00009B210000}"/>
    <cellStyle name="常规 3 6 2 5 4 3" xfId="6409" xr:uid="{00000000-0005-0000-0000-00009C210000}"/>
    <cellStyle name="常规 3 6 2 5 4 3 2" xfId="6413" xr:uid="{00000000-0005-0000-0000-00009D210000}"/>
    <cellStyle name="常规 3 6 2 5 4 3 2 2" xfId="6416" xr:uid="{00000000-0005-0000-0000-00009E210000}"/>
    <cellStyle name="常规 3 6 2 5 4 3 3" xfId="6419" xr:uid="{00000000-0005-0000-0000-00009F210000}"/>
    <cellStyle name="常规 3 6 2 5 4 4" xfId="6422" xr:uid="{00000000-0005-0000-0000-0000A0210000}"/>
    <cellStyle name="常规 3 6 2 5 4 4 2" xfId="11079" xr:uid="{00000000-0005-0000-0000-0000A1210000}"/>
    <cellStyle name="常规 3 6 2 5 4 5" xfId="6425" xr:uid="{00000000-0005-0000-0000-0000A2210000}"/>
    <cellStyle name="常规 3 6 2 5 5" xfId="9582" xr:uid="{00000000-0005-0000-0000-0000A3210000}"/>
    <cellStyle name="常规 3 6 2 5 5 2" xfId="9584" xr:uid="{00000000-0005-0000-0000-0000A4210000}"/>
    <cellStyle name="常规 3 6 2 5 5 2 2" xfId="11080" xr:uid="{00000000-0005-0000-0000-0000A5210000}"/>
    <cellStyle name="常规 3 6 2 5 5 3" xfId="6436" xr:uid="{00000000-0005-0000-0000-0000A6210000}"/>
    <cellStyle name="常规 3 6 2 5 6" xfId="9588" xr:uid="{00000000-0005-0000-0000-0000A7210000}"/>
    <cellStyle name="常规 3 6 2 5 6 2" xfId="9590" xr:uid="{00000000-0005-0000-0000-0000A8210000}"/>
    <cellStyle name="常规 3 6 2 5 7" xfId="9595" xr:uid="{00000000-0005-0000-0000-0000A9210000}"/>
    <cellStyle name="常规 3 6 2 6" xfId="441" xr:uid="{00000000-0005-0000-0000-0000AA210000}"/>
    <cellStyle name="常规 3 6 2 6 2" xfId="9635" xr:uid="{00000000-0005-0000-0000-0000AB210000}"/>
    <cellStyle name="常规 3 6 2 6 3" xfId="9659" xr:uid="{00000000-0005-0000-0000-0000AC210000}"/>
    <cellStyle name="常规 3 6 2 6 3 2" xfId="11083" xr:uid="{00000000-0005-0000-0000-0000AD210000}"/>
    <cellStyle name="常规 3 6 2 6 3 3" xfId="10802" xr:uid="{00000000-0005-0000-0000-0000AE210000}"/>
    <cellStyle name="常规 3 6 2 6 3 3 2" xfId="10805" xr:uid="{00000000-0005-0000-0000-0000AF210000}"/>
    <cellStyle name="常规 3 6 2 6 3 3 2 2" xfId="11086" xr:uid="{00000000-0005-0000-0000-0000B0210000}"/>
    <cellStyle name="常规 3 6 2 6 3 3 3" xfId="10808" xr:uid="{00000000-0005-0000-0000-0000B1210000}"/>
    <cellStyle name="常规 3 6 2 6 3 4" xfId="10810" xr:uid="{00000000-0005-0000-0000-0000B2210000}"/>
    <cellStyle name="常规 3 6 2 6 3 4 2" xfId="10813" xr:uid="{00000000-0005-0000-0000-0000B3210000}"/>
    <cellStyle name="常规 3 6 2 6 3 5" xfId="4989" xr:uid="{00000000-0005-0000-0000-0000B4210000}"/>
    <cellStyle name="常规 3 6 2 6 4" xfId="9662" xr:uid="{00000000-0005-0000-0000-0000B5210000}"/>
    <cellStyle name="常规 3 6 2 6 4 2" xfId="9665" xr:uid="{00000000-0005-0000-0000-0000B6210000}"/>
    <cellStyle name="常规 3 6 2 6 4 2 2" xfId="11087" xr:uid="{00000000-0005-0000-0000-0000B7210000}"/>
    <cellStyle name="常规 3 6 2 6 4 3" xfId="9670" xr:uid="{00000000-0005-0000-0000-0000B8210000}"/>
    <cellStyle name="常规 3 6 2 6 5" xfId="9685" xr:uid="{00000000-0005-0000-0000-0000B9210000}"/>
    <cellStyle name="常规 3 6 2 6 5 2" xfId="9687" xr:uid="{00000000-0005-0000-0000-0000BA210000}"/>
    <cellStyle name="常规 3 6 2 6 6" xfId="9693" xr:uid="{00000000-0005-0000-0000-0000BB210000}"/>
    <cellStyle name="常规 3 6 2 7" xfId="11090" xr:uid="{00000000-0005-0000-0000-0000BC210000}"/>
    <cellStyle name="常规 3 6 2 8" xfId="11091" xr:uid="{00000000-0005-0000-0000-0000BD210000}"/>
    <cellStyle name="常规 3 6 2 8 2" xfId="9753" xr:uid="{00000000-0005-0000-0000-0000BE210000}"/>
    <cellStyle name="常规 3 6 2 8 3" xfId="9770" xr:uid="{00000000-0005-0000-0000-0000BF210000}"/>
    <cellStyle name="常规 3 6 2 8 3 2" xfId="9772" xr:uid="{00000000-0005-0000-0000-0000C0210000}"/>
    <cellStyle name="常规 3 6 2 8 3 2 2" xfId="9775" xr:uid="{00000000-0005-0000-0000-0000C1210000}"/>
    <cellStyle name="常规 3 6 2 8 3 3" xfId="9778" xr:uid="{00000000-0005-0000-0000-0000C2210000}"/>
    <cellStyle name="常规 3 6 2 8 4" xfId="9782" xr:uid="{00000000-0005-0000-0000-0000C3210000}"/>
    <cellStyle name="常规 3 6 2 8 4 2" xfId="9784" xr:uid="{00000000-0005-0000-0000-0000C4210000}"/>
    <cellStyle name="常规 3 6 2 8 5" xfId="9787" xr:uid="{00000000-0005-0000-0000-0000C5210000}"/>
    <cellStyle name="常规 3 6 2 9" xfId="11092" xr:uid="{00000000-0005-0000-0000-0000C6210000}"/>
    <cellStyle name="常规 3 6 2 9 2" xfId="11093" xr:uid="{00000000-0005-0000-0000-0000C7210000}"/>
    <cellStyle name="常规 3 6 2 9 2 2" xfId="11094" xr:uid="{00000000-0005-0000-0000-0000C8210000}"/>
    <cellStyle name="常规 3 6 2 9 3" xfId="11097" xr:uid="{00000000-0005-0000-0000-0000C9210000}"/>
    <cellStyle name="常规 3 6 3" xfId="11099" xr:uid="{00000000-0005-0000-0000-0000CA210000}"/>
    <cellStyle name="常规 3 6 3 2" xfId="11100" xr:uid="{00000000-0005-0000-0000-0000CB210000}"/>
    <cellStyle name="常规 3 6 3 2 2" xfId="11101" xr:uid="{00000000-0005-0000-0000-0000CC210000}"/>
    <cellStyle name="常规 3 6 3 2 2 2" xfId="8895" xr:uid="{00000000-0005-0000-0000-0000CD210000}"/>
    <cellStyle name="常规 3 6 3 2 2 2 2" xfId="8897" xr:uid="{00000000-0005-0000-0000-0000CE210000}"/>
    <cellStyle name="常规 3 6 3 2 2 2 3" xfId="8900" xr:uid="{00000000-0005-0000-0000-0000CF210000}"/>
    <cellStyle name="常规 3 6 3 2 2 2 3 2" xfId="11102" xr:uid="{00000000-0005-0000-0000-0000D0210000}"/>
    <cellStyle name="常规 3 6 3 2 2 2 3 3" xfId="11103" xr:uid="{00000000-0005-0000-0000-0000D1210000}"/>
    <cellStyle name="常规 3 6 3 2 2 2 3 3 2" xfId="11104" xr:uid="{00000000-0005-0000-0000-0000D2210000}"/>
    <cellStyle name="常规 3 6 3 2 2 2 3 3 2 2" xfId="11105" xr:uid="{00000000-0005-0000-0000-0000D3210000}"/>
    <cellStyle name="常规 3 6 3 2 2 2 3 3 3" xfId="11106" xr:uid="{00000000-0005-0000-0000-0000D4210000}"/>
    <cellStyle name="常规 3 6 3 2 2 2 3 4" xfId="11107" xr:uid="{00000000-0005-0000-0000-0000D5210000}"/>
    <cellStyle name="常规 3 6 3 2 2 2 3 4 2" xfId="11109" xr:uid="{00000000-0005-0000-0000-0000D6210000}"/>
    <cellStyle name="常规 3 6 3 2 2 2 3 5" xfId="11111" xr:uid="{00000000-0005-0000-0000-0000D7210000}"/>
    <cellStyle name="常规 3 6 3 2 2 2 4" xfId="11113" xr:uid="{00000000-0005-0000-0000-0000D8210000}"/>
    <cellStyle name="常规 3 6 3 2 2 2 4 2" xfId="9857" xr:uid="{00000000-0005-0000-0000-0000D9210000}"/>
    <cellStyle name="常规 3 6 3 2 2 2 4 2 2" xfId="9859" xr:uid="{00000000-0005-0000-0000-0000DA210000}"/>
    <cellStyle name="常规 3 6 3 2 2 2 4 3" xfId="9870" xr:uid="{00000000-0005-0000-0000-0000DB210000}"/>
    <cellStyle name="常规 3 6 3 2 2 2 5" xfId="11114" xr:uid="{00000000-0005-0000-0000-0000DC210000}"/>
    <cellStyle name="常规 3 6 3 2 2 2 5 2" xfId="9887" xr:uid="{00000000-0005-0000-0000-0000DD210000}"/>
    <cellStyle name="常规 3 6 3 2 2 2 6" xfId="6" xr:uid="{00000000-0005-0000-0000-0000DE210000}"/>
    <cellStyle name="常规 3 6 3 2 2 3" xfId="8902" xr:uid="{00000000-0005-0000-0000-0000DF210000}"/>
    <cellStyle name="常规 3 6 3 2 2 4" xfId="8909" xr:uid="{00000000-0005-0000-0000-0000E0210000}"/>
    <cellStyle name="常规 3 6 3 2 2 4 2" xfId="11115" xr:uid="{00000000-0005-0000-0000-0000E1210000}"/>
    <cellStyle name="常规 3 6 3 2 2 4 3" xfId="11116" xr:uid="{00000000-0005-0000-0000-0000E2210000}"/>
    <cellStyle name="常规 3 6 3 2 2 4 3 2" xfId="11117" xr:uid="{00000000-0005-0000-0000-0000E3210000}"/>
    <cellStyle name="常规 3 6 3 2 2 4 3 2 2" xfId="11118" xr:uid="{00000000-0005-0000-0000-0000E4210000}"/>
    <cellStyle name="常规 3 6 3 2 2 4 3 3" xfId="11119" xr:uid="{00000000-0005-0000-0000-0000E5210000}"/>
    <cellStyle name="常规 3 6 3 2 2 4 4" xfId="11120" xr:uid="{00000000-0005-0000-0000-0000E6210000}"/>
    <cellStyle name="常规 3 6 3 2 2 4 4 2" xfId="11121" xr:uid="{00000000-0005-0000-0000-0000E7210000}"/>
    <cellStyle name="常规 3 6 3 2 2 4 5" xfId="11123" xr:uid="{00000000-0005-0000-0000-0000E8210000}"/>
    <cellStyle name="常规 3 6 3 2 2 5" xfId="11124" xr:uid="{00000000-0005-0000-0000-0000E9210000}"/>
    <cellStyle name="常规 3 6 3 2 2 5 2" xfId="11126" xr:uid="{00000000-0005-0000-0000-0000EA210000}"/>
    <cellStyle name="常规 3 6 3 2 2 5 2 2" xfId="11127" xr:uid="{00000000-0005-0000-0000-0000EB210000}"/>
    <cellStyle name="常规 3 6 3 2 2 5 3" xfId="2848" xr:uid="{00000000-0005-0000-0000-0000EC210000}"/>
    <cellStyle name="常规 3 6 3 2 2 6" xfId="11128" xr:uid="{00000000-0005-0000-0000-0000ED210000}"/>
    <cellStyle name="常规 3 6 3 2 2 6 2" xfId="11130" xr:uid="{00000000-0005-0000-0000-0000EE210000}"/>
    <cellStyle name="常规 3 6 3 2 2 7" xfId="11131" xr:uid="{00000000-0005-0000-0000-0000EF210000}"/>
    <cellStyle name="常规 3 6 3 2 3" xfId="11132" xr:uid="{00000000-0005-0000-0000-0000F0210000}"/>
    <cellStyle name="常规 3 6 3 2 3 2" xfId="8916" xr:uid="{00000000-0005-0000-0000-0000F1210000}"/>
    <cellStyle name="常规 3 6 3 2 3 3" xfId="11133" xr:uid="{00000000-0005-0000-0000-0000F2210000}"/>
    <cellStyle name="常规 3 6 3 2 3 3 2" xfId="11136" xr:uid="{00000000-0005-0000-0000-0000F3210000}"/>
    <cellStyle name="常规 3 6 3 2 3 3 3" xfId="11139" xr:uid="{00000000-0005-0000-0000-0000F4210000}"/>
    <cellStyle name="常规 3 6 3 2 3 3 3 2" xfId="11141" xr:uid="{00000000-0005-0000-0000-0000F5210000}"/>
    <cellStyle name="常规 3 6 3 2 3 3 3 2 2" xfId="11143" xr:uid="{00000000-0005-0000-0000-0000F6210000}"/>
    <cellStyle name="常规 3 6 3 2 3 3 3 3" xfId="11144" xr:uid="{00000000-0005-0000-0000-0000F7210000}"/>
    <cellStyle name="常规 3 6 3 2 3 3 4" xfId="11146" xr:uid="{00000000-0005-0000-0000-0000F8210000}"/>
    <cellStyle name="常规 3 6 3 2 3 3 4 2" xfId="10085" xr:uid="{00000000-0005-0000-0000-0000F9210000}"/>
    <cellStyle name="常规 3 6 3 2 3 3 5" xfId="11147" xr:uid="{00000000-0005-0000-0000-0000FA210000}"/>
    <cellStyle name="常规 3 6 3 2 3 4" xfId="11148" xr:uid="{00000000-0005-0000-0000-0000FB210000}"/>
    <cellStyle name="常规 3 6 3 2 3 4 2" xfId="11151" xr:uid="{00000000-0005-0000-0000-0000FC210000}"/>
    <cellStyle name="常规 3 6 3 2 3 4 2 2" xfId="11153" xr:uid="{00000000-0005-0000-0000-0000FD210000}"/>
    <cellStyle name="常规 3 6 3 2 3 4 3" xfId="3941" xr:uid="{00000000-0005-0000-0000-0000FE210000}"/>
    <cellStyle name="常规 3 6 3 2 3 5" xfId="11154" xr:uid="{00000000-0005-0000-0000-0000FF210000}"/>
    <cellStyle name="常规 3 6 3 2 3 5 2" xfId="11156" xr:uid="{00000000-0005-0000-0000-000000220000}"/>
    <cellStyle name="常规 3 6 3 2 3 6" xfId="11157" xr:uid="{00000000-0005-0000-0000-000001220000}"/>
    <cellStyle name="常规 3 6 3 2 4" xfId="11158" xr:uid="{00000000-0005-0000-0000-000002220000}"/>
    <cellStyle name="常规 3 6 3 2 5" xfId="11159" xr:uid="{00000000-0005-0000-0000-000003220000}"/>
    <cellStyle name="常规 3 6 3 2 5 2" xfId="11160" xr:uid="{00000000-0005-0000-0000-000004220000}"/>
    <cellStyle name="常规 3 6 3 2 5 3" xfId="11161" xr:uid="{00000000-0005-0000-0000-000005220000}"/>
    <cellStyle name="常规 3 6 3 2 5 3 2" xfId="11162" xr:uid="{00000000-0005-0000-0000-000006220000}"/>
    <cellStyle name="常规 3 6 3 2 5 3 2 2" xfId="11163" xr:uid="{00000000-0005-0000-0000-000007220000}"/>
    <cellStyle name="常规 3 6 3 2 5 3 3" xfId="11164" xr:uid="{00000000-0005-0000-0000-000008220000}"/>
    <cellStyle name="常规 3 6 3 2 5 4" xfId="11165" xr:uid="{00000000-0005-0000-0000-000009220000}"/>
    <cellStyle name="常规 3 6 3 2 5 4 2" xfId="11166" xr:uid="{00000000-0005-0000-0000-00000A220000}"/>
    <cellStyle name="常规 3 6 3 2 5 5" xfId="11167" xr:uid="{00000000-0005-0000-0000-00000B220000}"/>
    <cellStyle name="常规 3 6 3 2 6" xfId="11168" xr:uid="{00000000-0005-0000-0000-00000C220000}"/>
    <cellStyle name="常规 3 6 3 2 6 2" xfId="11169" xr:uid="{00000000-0005-0000-0000-00000D220000}"/>
    <cellStyle name="常规 3 6 3 2 6 2 2" xfId="11171" xr:uid="{00000000-0005-0000-0000-00000E220000}"/>
    <cellStyle name="常规 3 6 3 2 6 3" xfId="11173" xr:uid="{00000000-0005-0000-0000-00000F220000}"/>
    <cellStyle name="常规 3 6 3 2 7" xfId="11176" xr:uid="{00000000-0005-0000-0000-000010220000}"/>
    <cellStyle name="常规 3 6 3 2 7 2" xfId="11177" xr:uid="{00000000-0005-0000-0000-000011220000}"/>
    <cellStyle name="常规 3 6 3 2 8" xfId="11178" xr:uid="{00000000-0005-0000-0000-000012220000}"/>
    <cellStyle name="常规 3 6 3 3" xfId="11179" xr:uid="{00000000-0005-0000-0000-000013220000}"/>
    <cellStyle name="常规 3 6 3 3 2" xfId="11180" xr:uid="{00000000-0005-0000-0000-000014220000}"/>
    <cellStyle name="常规 3 6 3 3 2 2" xfId="8936" xr:uid="{00000000-0005-0000-0000-000015220000}"/>
    <cellStyle name="常规 3 6 3 3 2 3" xfId="11181" xr:uid="{00000000-0005-0000-0000-000016220000}"/>
    <cellStyle name="常规 3 6 3 3 2 3 2" xfId="11183" xr:uid="{00000000-0005-0000-0000-000017220000}"/>
    <cellStyle name="常规 3 6 3 3 2 3 3" xfId="3082" xr:uid="{00000000-0005-0000-0000-000018220000}"/>
    <cellStyle name="常规 3 6 3 3 2 3 3 2" xfId="2078" xr:uid="{00000000-0005-0000-0000-000019220000}"/>
    <cellStyle name="常规 3 6 3 3 2 3 3 2 2" xfId="2082" xr:uid="{00000000-0005-0000-0000-00001A220000}"/>
    <cellStyle name="常规 3 6 3 3 2 3 3 3" xfId="2087" xr:uid="{00000000-0005-0000-0000-00001B220000}"/>
    <cellStyle name="常规 3 6 3 3 2 3 4" xfId="2269" xr:uid="{00000000-0005-0000-0000-00001C220000}"/>
    <cellStyle name="常规 3 6 3 3 2 3 4 2" xfId="2225" xr:uid="{00000000-0005-0000-0000-00001D220000}"/>
    <cellStyle name="常规 3 6 3 3 2 3 5" xfId="4396" xr:uid="{00000000-0005-0000-0000-00001E220000}"/>
    <cellStyle name="常规 3 6 3 3 2 4" xfId="11185" xr:uid="{00000000-0005-0000-0000-00001F220000}"/>
    <cellStyle name="常规 3 6 3 3 2 4 2" xfId="11187" xr:uid="{00000000-0005-0000-0000-000020220000}"/>
    <cellStyle name="常规 3 6 3 3 2 4 2 2" xfId="11188" xr:uid="{00000000-0005-0000-0000-000021220000}"/>
    <cellStyle name="常规 3 6 3 3 2 4 3" xfId="208" xr:uid="{00000000-0005-0000-0000-000022220000}"/>
    <cellStyle name="常规 3 6 3 3 2 5" xfId="11189" xr:uid="{00000000-0005-0000-0000-000023220000}"/>
    <cellStyle name="常规 3 6 3 3 2 5 2" xfId="11190" xr:uid="{00000000-0005-0000-0000-000024220000}"/>
    <cellStyle name="常规 3 6 3 3 2 6" xfId="11192" xr:uid="{00000000-0005-0000-0000-000025220000}"/>
    <cellStyle name="常规 3 6 3 3 3" xfId="11194" xr:uid="{00000000-0005-0000-0000-000026220000}"/>
    <cellStyle name="常规 3 6 3 3 4" xfId="11195" xr:uid="{00000000-0005-0000-0000-000027220000}"/>
    <cellStyle name="常规 3 6 3 3 4 2" xfId="11197" xr:uid="{00000000-0005-0000-0000-000028220000}"/>
    <cellStyle name="常规 3 6 3 3 4 3" xfId="11198" xr:uid="{00000000-0005-0000-0000-000029220000}"/>
    <cellStyle name="常规 3 6 3 3 4 3 2" xfId="11199" xr:uid="{00000000-0005-0000-0000-00002A220000}"/>
    <cellStyle name="常规 3 6 3 3 4 3 2 2" xfId="11200" xr:uid="{00000000-0005-0000-0000-00002B220000}"/>
    <cellStyle name="常规 3 6 3 3 4 3 3" xfId="8355" xr:uid="{00000000-0005-0000-0000-00002C220000}"/>
    <cellStyle name="常规 3 6 3 3 4 4" xfId="11201" xr:uid="{00000000-0005-0000-0000-00002D220000}"/>
    <cellStyle name="常规 3 6 3 3 4 4 2" xfId="11202" xr:uid="{00000000-0005-0000-0000-00002E220000}"/>
    <cellStyle name="常规 3 6 3 3 4 5" xfId="11203" xr:uid="{00000000-0005-0000-0000-00002F220000}"/>
    <cellStyle name="常规 3 6 3 3 5" xfId="11204" xr:uid="{00000000-0005-0000-0000-000030220000}"/>
    <cellStyle name="常规 3 6 3 3 5 2" xfId="11205" xr:uid="{00000000-0005-0000-0000-000031220000}"/>
    <cellStyle name="常规 3 6 3 3 5 2 2" xfId="11207" xr:uid="{00000000-0005-0000-0000-000032220000}"/>
    <cellStyle name="常规 3 6 3 3 5 3" xfId="11209" xr:uid="{00000000-0005-0000-0000-000033220000}"/>
    <cellStyle name="常规 3 6 3 3 6" xfId="11211" xr:uid="{00000000-0005-0000-0000-000034220000}"/>
    <cellStyle name="常规 3 6 3 3 6 2" xfId="11212" xr:uid="{00000000-0005-0000-0000-000035220000}"/>
    <cellStyle name="常规 3 6 3 3 7" xfId="11213" xr:uid="{00000000-0005-0000-0000-000036220000}"/>
    <cellStyle name="常规 3 6 3 4" xfId="11214" xr:uid="{00000000-0005-0000-0000-000037220000}"/>
    <cellStyle name="常规 3 6 3 4 2" xfId="11215" xr:uid="{00000000-0005-0000-0000-000038220000}"/>
    <cellStyle name="常规 3 6 3 4 3" xfId="11216" xr:uid="{00000000-0005-0000-0000-000039220000}"/>
    <cellStyle name="常规 3 6 3 4 3 2" xfId="11217" xr:uid="{00000000-0005-0000-0000-00003A220000}"/>
    <cellStyle name="常规 3 6 3 4 3 3" xfId="11218" xr:uid="{00000000-0005-0000-0000-00003B220000}"/>
    <cellStyle name="常规 3 6 3 4 3 3 2" xfId="11219" xr:uid="{00000000-0005-0000-0000-00003C220000}"/>
    <cellStyle name="常规 3 6 3 4 3 3 2 2" xfId="11220" xr:uid="{00000000-0005-0000-0000-00003D220000}"/>
    <cellStyle name="常规 3 6 3 4 3 3 3" xfId="6310" xr:uid="{00000000-0005-0000-0000-00003E220000}"/>
    <cellStyle name="常规 3 6 3 4 3 4" xfId="11221" xr:uid="{00000000-0005-0000-0000-00003F220000}"/>
    <cellStyle name="常规 3 6 3 4 3 4 2" xfId="1683" xr:uid="{00000000-0005-0000-0000-000040220000}"/>
    <cellStyle name="常规 3 6 3 4 3 5" xfId="11222" xr:uid="{00000000-0005-0000-0000-000041220000}"/>
    <cellStyle name="常规 3 6 3 4 4" xfId="11223" xr:uid="{00000000-0005-0000-0000-000042220000}"/>
    <cellStyle name="常规 3 6 3 4 4 2" xfId="11224" xr:uid="{00000000-0005-0000-0000-000043220000}"/>
    <cellStyle name="常规 3 6 3 4 4 2 2" xfId="11226" xr:uid="{00000000-0005-0000-0000-000044220000}"/>
    <cellStyle name="常规 3 6 3 4 4 3" xfId="11228" xr:uid="{00000000-0005-0000-0000-000045220000}"/>
    <cellStyle name="常规 3 6 3 4 5" xfId="11230" xr:uid="{00000000-0005-0000-0000-000046220000}"/>
    <cellStyle name="常规 3 6 3 4 5 2" xfId="11231" xr:uid="{00000000-0005-0000-0000-000047220000}"/>
    <cellStyle name="常规 3 6 3 4 6" xfId="11232" xr:uid="{00000000-0005-0000-0000-000048220000}"/>
    <cellStyle name="常规 3 6 3 5" xfId="11233" xr:uid="{00000000-0005-0000-0000-000049220000}"/>
    <cellStyle name="常规 3 6 3 6" xfId="11041" xr:uid="{00000000-0005-0000-0000-00004A220000}"/>
    <cellStyle name="常规 3 6 3 6 2" xfId="11234" xr:uid="{00000000-0005-0000-0000-00004B220000}"/>
    <cellStyle name="常规 3 6 3 6 3" xfId="11237" xr:uid="{00000000-0005-0000-0000-00004C220000}"/>
    <cellStyle name="常规 3 6 3 6 3 2" xfId="11238" xr:uid="{00000000-0005-0000-0000-00004D220000}"/>
    <cellStyle name="常规 3 6 3 6 3 2 2" xfId="11239" xr:uid="{00000000-0005-0000-0000-00004E220000}"/>
    <cellStyle name="常规 3 6 3 6 3 3" xfId="11240" xr:uid="{00000000-0005-0000-0000-00004F220000}"/>
    <cellStyle name="常规 3 6 3 6 4" xfId="11241" xr:uid="{00000000-0005-0000-0000-000050220000}"/>
    <cellStyle name="常规 3 6 3 6 4 2" xfId="11242" xr:uid="{00000000-0005-0000-0000-000051220000}"/>
    <cellStyle name="常规 3 6 3 6 5" xfId="11243" xr:uid="{00000000-0005-0000-0000-000052220000}"/>
    <cellStyle name="常规 3 6 3 7" xfId="11245" xr:uid="{00000000-0005-0000-0000-000053220000}"/>
    <cellStyle name="常规 3 6 3 7 2" xfId="11247" xr:uid="{00000000-0005-0000-0000-000054220000}"/>
    <cellStyle name="常规 3 6 3 7 2 2" xfId="11248" xr:uid="{00000000-0005-0000-0000-000055220000}"/>
    <cellStyle name="常规 3 6 3 7 3" xfId="11249" xr:uid="{00000000-0005-0000-0000-000056220000}"/>
    <cellStyle name="常规 3 6 3 8" xfId="11250" xr:uid="{00000000-0005-0000-0000-000057220000}"/>
    <cellStyle name="常规 3 6 3 8 2" xfId="11252" xr:uid="{00000000-0005-0000-0000-000058220000}"/>
    <cellStyle name="常规 3 6 3 9" xfId="11254" xr:uid="{00000000-0005-0000-0000-000059220000}"/>
    <cellStyle name="常规 3 6 4" xfId="5010" xr:uid="{00000000-0005-0000-0000-00005A220000}"/>
    <cellStyle name="常规 3 6 4 2" xfId="11256" xr:uid="{00000000-0005-0000-0000-00005B220000}"/>
    <cellStyle name="常规 3 6 4 2 2" xfId="11257" xr:uid="{00000000-0005-0000-0000-00005C220000}"/>
    <cellStyle name="常规 3 6 4 2 2 2" xfId="9021" xr:uid="{00000000-0005-0000-0000-00005D220000}"/>
    <cellStyle name="常规 3 6 4 2 2 2 2" xfId="10151" xr:uid="{00000000-0005-0000-0000-00005E220000}"/>
    <cellStyle name="常规 3 6 4 2 2 2 3" xfId="10154" xr:uid="{00000000-0005-0000-0000-00005F220000}"/>
    <cellStyle name="常规 3 6 4 2 2 2 3 2" xfId="11258" xr:uid="{00000000-0005-0000-0000-000060220000}"/>
    <cellStyle name="常规 3 6 4 2 2 2 3 3" xfId="11259" xr:uid="{00000000-0005-0000-0000-000061220000}"/>
    <cellStyle name="常规 3 6 4 2 2 2 3 3 2" xfId="11260" xr:uid="{00000000-0005-0000-0000-000062220000}"/>
    <cellStyle name="常规 3 6 4 2 2 2 3 3 2 2" xfId="11261" xr:uid="{00000000-0005-0000-0000-000063220000}"/>
    <cellStyle name="常规 3 6 4 2 2 2 3 3 3" xfId="11262" xr:uid="{00000000-0005-0000-0000-000064220000}"/>
    <cellStyle name="常规 3 6 4 2 2 2 3 4" xfId="7089" xr:uid="{00000000-0005-0000-0000-000065220000}"/>
    <cellStyle name="常规 3 6 4 2 2 2 3 4 2" xfId="7091" xr:uid="{00000000-0005-0000-0000-000066220000}"/>
    <cellStyle name="常规 3 6 4 2 2 2 3 5" xfId="7093" xr:uid="{00000000-0005-0000-0000-000067220000}"/>
    <cellStyle name="常规 3 6 4 2 2 2 4" xfId="11264" xr:uid="{00000000-0005-0000-0000-000068220000}"/>
    <cellStyle name="常规 3 6 4 2 2 2 4 2" xfId="11265" xr:uid="{00000000-0005-0000-0000-000069220000}"/>
    <cellStyle name="常规 3 6 4 2 2 2 4 2 2" xfId="11266" xr:uid="{00000000-0005-0000-0000-00006A220000}"/>
    <cellStyle name="常规 3 6 4 2 2 2 4 3" xfId="11267" xr:uid="{00000000-0005-0000-0000-00006B220000}"/>
    <cellStyle name="常规 3 6 4 2 2 2 5" xfId="11268" xr:uid="{00000000-0005-0000-0000-00006C220000}"/>
    <cellStyle name="常规 3 6 4 2 2 2 5 2" xfId="2123" xr:uid="{00000000-0005-0000-0000-00006D220000}"/>
    <cellStyle name="常规 3 6 4 2 2 2 6" xfId="11269" xr:uid="{00000000-0005-0000-0000-00006E220000}"/>
    <cellStyle name="常规 3 6 4 2 2 3" xfId="11270" xr:uid="{00000000-0005-0000-0000-00006F220000}"/>
    <cellStyle name="常规 3 6 4 2 2 4" xfId="11271" xr:uid="{00000000-0005-0000-0000-000070220000}"/>
    <cellStyle name="常规 3 6 4 2 2 4 2" xfId="11272" xr:uid="{00000000-0005-0000-0000-000071220000}"/>
    <cellStyle name="常规 3 6 4 2 2 4 3" xfId="68" xr:uid="{00000000-0005-0000-0000-000072220000}"/>
    <cellStyle name="常规 3 6 4 2 2 4 3 2" xfId="7796" xr:uid="{00000000-0005-0000-0000-000073220000}"/>
    <cellStyle name="常规 3 6 4 2 2 4 3 2 2" xfId="11273" xr:uid="{00000000-0005-0000-0000-000074220000}"/>
    <cellStyle name="常规 3 6 4 2 2 4 3 3" xfId="7798" xr:uid="{00000000-0005-0000-0000-000075220000}"/>
    <cellStyle name="常规 3 6 4 2 2 4 4" xfId="11274" xr:uid="{00000000-0005-0000-0000-000076220000}"/>
    <cellStyle name="常规 3 6 4 2 2 4 4 2" xfId="7955" xr:uid="{00000000-0005-0000-0000-000077220000}"/>
    <cellStyle name="常规 3 6 4 2 2 4 5" xfId="11275" xr:uid="{00000000-0005-0000-0000-000078220000}"/>
    <cellStyle name="常规 3 6 4 2 2 5" xfId="11276" xr:uid="{00000000-0005-0000-0000-000079220000}"/>
    <cellStyle name="常规 3 6 4 2 2 5 2" xfId="11277" xr:uid="{00000000-0005-0000-0000-00007A220000}"/>
    <cellStyle name="常规 3 6 4 2 2 5 2 2" xfId="11278" xr:uid="{00000000-0005-0000-0000-00007B220000}"/>
    <cellStyle name="常规 3 6 4 2 2 5 3" xfId="11279" xr:uid="{00000000-0005-0000-0000-00007C220000}"/>
    <cellStyle name="常规 3 6 4 2 2 6" xfId="11280" xr:uid="{00000000-0005-0000-0000-00007D220000}"/>
    <cellStyle name="常规 3 6 4 2 2 6 2" xfId="11281" xr:uid="{00000000-0005-0000-0000-00007E220000}"/>
    <cellStyle name="常规 3 6 4 2 2 7" xfId="11282" xr:uid="{00000000-0005-0000-0000-00007F220000}"/>
    <cellStyle name="常规 3 6 4 2 3" xfId="11283" xr:uid="{00000000-0005-0000-0000-000080220000}"/>
    <cellStyle name="常规 3 6 4 2 3 2" xfId="11284" xr:uid="{00000000-0005-0000-0000-000081220000}"/>
    <cellStyle name="常规 3 6 4 2 3 3" xfId="11286" xr:uid="{00000000-0005-0000-0000-000082220000}"/>
    <cellStyle name="常规 3 6 4 2 3 3 2" xfId="11288" xr:uid="{00000000-0005-0000-0000-000083220000}"/>
    <cellStyle name="常规 3 6 4 2 3 3 3" xfId="11290" xr:uid="{00000000-0005-0000-0000-000084220000}"/>
    <cellStyle name="常规 3 6 4 2 3 3 3 2" xfId="11292" xr:uid="{00000000-0005-0000-0000-000085220000}"/>
    <cellStyle name="常规 3 6 4 2 3 3 3 2 2" xfId="11293" xr:uid="{00000000-0005-0000-0000-000086220000}"/>
    <cellStyle name="常规 3 6 4 2 3 3 3 3" xfId="11294" xr:uid="{00000000-0005-0000-0000-000087220000}"/>
    <cellStyle name="常规 3 6 4 2 3 3 4" xfId="11295" xr:uid="{00000000-0005-0000-0000-000088220000}"/>
    <cellStyle name="常规 3 6 4 2 3 3 4 2" xfId="11296" xr:uid="{00000000-0005-0000-0000-000089220000}"/>
    <cellStyle name="常规 3 6 4 2 3 3 5" xfId="9759" xr:uid="{00000000-0005-0000-0000-00008A220000}"/>
    <cellStyle name="常规 3 6 4 2 3 4" xfId="11297" xr:uid="{00000000-0005-0000-0000-00008B220000}"/>
    <cellStyle name="常规 3 6 4 2 3 4 2" xfId="11299" xr:uid="{00000000-0005-0000-0000-00008C220000}"/>
    <cellStyle name="常规 3 6 4 2 3 4 2 2" xfId="11301" xr:uid="{00000000-0005-0000-0000-00008D220000}"/>
    <cellStyle name="常规 3 6 4 2 3 4 3" xfId="11302" xr:uid="{00000000-0005-0000-0000-00008E220000}"/>
    <cellStyle name="常规 3 6 4 2 3 5" xfId="11303" xr:uid="{00000000-0005-0000-0000-00008F220000}"/>
    <cellStyle name="常规 3 6 4 2 3 5 2" xfId="11305" xr:uid="{00000000-0005-0000-0000-000090220000}"/>
    <cellStyle name="常规 3 6 4 2 3 6" xfId="11306" xr:uid="{00000000-0005-0000-0000-000091220000}"/>
    <cellStyle name="常规 3 6 4 2 4" xfId="11308" xr:uid="{00000000-0005-0000-0000-000092220000}"/>
    <cellStyle name="常规 3 6 4 2 5" xfId="11309" xr:uid="{00000000-0005-0000-0000-000093220000}"/>
    <cellStyle name="常规 3 6 4 2 5 2" xfId="11311" xr:uid="{00000000-0005-0000-0000-000094220000}"/>
    <cellStyle name="常规 3 6 4 2 5 3" xfId="11313" xr:uid="{00000000-0005-0000-0000-000095220000}"/>
    <cellStyle name="常规 3 6 4 2 5 3 2" xfId="11315" xr:uid="{00000000-0005-0000-0000-000096220000}"/>
    <cellStyle name="常规 3 6 4 2 5 3 2 2" xfId="11316" xr:uid="{00000000-0005-0000-0000-000097220000}"/>
    <cellStyle name="常规 3 6 4 2 5 3 3" xfId="11317" xr:uid="{00000000-0005-0000-0000-000098220000}"/>
    <cellStyle name="常规 3 6 4 2 5 4" xfId="11318" xr:uid="{00000000-0005-0000-0000-000099220000}"/>
    <cellStyle name="常规 3 6 4 2 5 4 2" xfId="11319" xr:uid="{00000000-0005-0000-0000-00009A220000}"/>
    <cellStyle name="常规 3 6 4 2 5 5" xfId="11320" xr:uid="{00000000-0005-0000-0000-00009B220000}"/>
    <cellStyle name="常规 3 6 4 2 6" xfId="10748" xr:uid="{00000000-0005-0000-0000-00009C220000}"/>
    <cellStyle name="常规 3 6 4 2 6 2" xfId="11321" xr:uid="{00000000-0005-0000-0000-00009D220000}"/>
    <cellStyle name="常规 3 6 4 2 6 2 2" xfId="11324" xr:uid="{00000000-0005-0000-0000-00009E220000}"/>
    <cellStyle name="常规 3 6 4 2 6 3" xfId="11326" xr:uid="{00000000-0005-0000-0000-00009F220000}"/>
    <cellStyle name="常规 3 6 4 2 7" xfId="11328" xr:uid="{00000000-0005-0000-0000-0000A0220000}"/>
    <cellStyle name="常规 3 6 4 2 7 2" xfId="11330" xr:uid="{00000000-0005-0000-0000-0000A1220000}"/>
    <cellStyle name="常规 3 6 4 2 8" xfId="11332" xr:uid="{00000000-0005-0000-0000-0000A2220000}"/>
    <cellStyle name="常规 3 6 4 3" xfId="11334" xr:uid="{00000000-0005-0000-0000-0000A3220000}"/>
    <cellStyle name="常规 3 6 4 3 2" xfId="11335" xr:uid="{00000000-0005-0000-0000-0000A4220000}"/>
    <cellStyle name="常规 3 6 4 3 2 2" xfId="11336" xr:uid="{00000000-0005-0000-0000-0000A5220000}"/>
    <cellStyle name="常规 3 6 4 3 2 3" xfId="11337" xr:uid="{00000000-0005-0000-0000-0000A6220000}"/>
    <cellStyle name="常规 3 6 4 3 2 3 2" xfId="11338" xr:uid="{00000000-0005-0000-0000-0000A7220000}"/>
    <cellStyle name="常规 3 6 4 3 2 3 3" xfId="11339" xr:uid="{00000000-0005-0000-0000-0000A8220000}"/>
    <cellStyle name="常规 3 6 4 3 2 3 3 2" xfId="11340" xr:uid="{00000000-0005-0000-0000-0000A9220000}"/>
    <cellStyle name="常规 3 6 4 3 2 3 3 2 2" xfId="11341" xr:uid="{00000000-0005-0000-0000-0000AA220000}"/>
    <cellStyle name="常规 3 6 4 3 2 3 3 3" xfId="11342" xr:uid="{00000000-0005-0000-0000-0000AB220000}"/>
    <cellStyle name="常规 3 6 4 3 2 3 4" xfId="2385" xr:uid="{00000000-0005-0000-0000-0000AC220000}"/>
    <cellStyle name="常规 3 6 4 3 2 3 4 2" xfId="11343" xr:uid="{00000000-0005-0000-0000-0000AD220000}"/>
    <cellStyle name="常规 3 6 4 3 2 3 5" xfId="11344" xr:uid="{00000000-0005-0000-0000-0000AE220000}"/>
    <cellStyle name="常规 3 6 4 3 2 4" xfId="11345" xr:uid="{00000000-0005-0000-0000-0000AF220000}"/>
    <cellStyle name="常规 3 6 4 3 2 4 2" xfId="11346" xr:uid="{00000000-0005-0000-0000-0000B0220000}"/>
    <cellStyle name="常规 3 6 4 3 2 4 2 2" xfId="11347" xr:uid="{00000000-0005-0000-0000-0000B1220000}"/>
    <cellStyle name="常规 3 6 4 3 2 4 3" xfId="11348" xr:uid="{00000000-0005-0000-0000-0000B2220000}"/>
    <cellStyle name="常规 3 6 4 3 2 5" xfId="11349" xr:uid="{00000000-0005-0000-0000-0000B3220000}"/>
    <cellStyle name="常规 3 6 4 3 2 5 2" xfId="11350" xr:uid="{00000000-0005-0000-0000-0000B4220000}"/>
    <cellStyle name="常规 3 6 4 3 2 6" xfId="6857" xr:uid="{00000000-0005-0000-0000-0000B5220000}"/>
    <cellStyle name="常规 3 6 4 3 3" xfId="11352" xr:uid="{00000000-0005-0000-0000-0000B6220000}"/>
    <cellStyle name="常规 3 6 4 3 4" xfId="11353" xr:uid="{00000000-0005-0000-0000-0000B7220000}"/>
    <cellStyle name="常规 3 6 4 3 4 2" xfId="11354" xr:uid="{00000000-0005-0000-0000-0000B8220000}"/>
    <cellStyle name="常规 3 6 4 3 4 3" xfId="11355" xr:uid="{00000000-0005-0000-0000-0000B9220000}"/>
    <cellStyle name="常规 3 6 4 3 4 3 2" xfId="11356" xr:uid="{00000000-0005-0000-0000-0000BA220000}"/>
    <cellStyle name="常规 3 6 4 3 4 3 2 2" xfId="8889" xr:uid="{00000000-0005-0000-0000-0000BB220000}"/>
    <cellStyle name="常规 3 6 4 3 4 3 3" xfId="11357" xr:uid="{00000000-0005-0000-0000-0000BC220000}"/>
    <cellStyle name="常规 3 6 4 3 4 4" xfId="11358" xr:uid="{00000000-0005-0000-0000-0000BD220000}"/>
    <cellStyle name="常规 3 6 4 3 4 4 2" xfId="11359" xr:uid="{00000000-0005-0000-0000-0000BE220000}"/>
    <cellStyle name="常规 3 6 4 3 4 5" xfId="11360" xr:uid="{00000000-0005-0000-0000-0000BF220000}"/>
    <cellStyle name="常规 3 6 4 3 5" xfId="11361" xr:uid="{00000000-0005-0000-0000-0000C0220000}"/>
    <cellStyle name="常规 3 6 4 3 5 2" xfId="11363" xr:uid="{00000000-0005-0000-0000-0000C1220000}"/>
    <cellStyle name="常规 3 6 4 3 5 2 2" xfId="11366" xr:uid="{00000000-0005-0000-0000-0000C2220000}"/>
    <cellStyle name="常规 3 6 4 3 5 3" xfId="11369" xr:uid="{00000000-0005-0000-0000-0000C3220000}"/>
    <cellStyle name="常规 3 6 4 3 6" xfId="11372" xr:uid="{00000000-0005-0000-0000-0000C4220000}"/>
    <cellStyle name="常规 3 6 4 3 6 2" xfId="11374" xr:uid="{00000000-0005-0000-0000-0000C5220000}"/>
    <cellStyle name="常规 3 6 4 3 7" xfId="11376" xr:uid="{00000000-0005-0000-0000-0000C6220000}"/>
    <cellStyle name="常规 3 6 4 4" xfId="11378" xr:uid="{00000000-0005-0000-0000-0000C7220000}"/>
    <cellStyle name="常规 3 6 4 4 2" xfId="11379" xr:uid="{00000000-0005-0000-0000-0000C8220000}"/>
    <cellStyle name="常规 3 6 4 4 3" xfId="11380" xr:uid="{00000000-0005-0000-0000-0000C9220000}"/>
    <cellStyle name="常规 3 6 4 4 3 2" xfId="11381" xr:uid="{00000000-0005-0000-0000-0000CA220000}"/>
    <cellStyle name="常规 3 6 4 4 3 3" xfId="11382" xr:uid="{00000000-0005-0000-0000-0000CB220000}"/>
    <cellStyle name="常规 3 6 4 4 3 3 2" xfId="11383" xr:uid="{00000000-0005-0000-0000-0000CC220000}"/>
    <cellStyle name="常规 3 6 4 4 3 3 2 2" xfId="11384" xr:uid="{00000000-0005-0000-0000-0000CD220000}"/>
    <cellStyle name="常规 3 6 4 4 3 3 3" xfId="11385" xr:uid="{00000000-0005-0000-0000-0000CE220000}"/>
    <cellStyle name="常规 3 6 4 4 3 4" xfId="11386" xr:uid="{00000000-0005-0000-0000-0000CF220000}"/>
    <cellStyle name="常规 3 6 4 4 3 4 2" xfId="11387" xr:uid="{00000000-0005-0000-0000-0000D0220000}"/>
    <cellStyle name="常规 3 6 4 4 3 5" xfId="11388" xr:uid="{00000000-0005-0000-0000-0000D1220000}"/>
    <cellStyle name="常规 3 6 4 4 4" xfId="11389" xr:uid="{00000000-0005-0000-0000-0000D2220000}"/>
    <cellStyle name="常规 3 6 4 4 4 2" xfId="4211" xr:uid="{00000000-0005-0000-0000-0000D3220000}"/>
    <cellStyle name="常规 3 6 4 4 4 2 2" xfId="4216" xr:uid="{00000000-0005-0000-0000-0000D4220000}"/>
    <cellStyle name="常规 3 6 4 4 4 3" xfId="11390" xr:uid="{00000000-0005-0000-0000-0000D5220000}"/>
    <cellStyle name="常规 3 6 4 4 5" xfId="11392" xr:uid="{00000000-0005-0000-0000-0000D6220000}"/>
    <cellStyle name="常规 3 6 4 4 5 2" xfId="11394" xr:uid="{00000000-0005-0000-0000-0000D7220000}"/>
    <cellStyle name="常规 3 6 4 4 6" xfId="11396" xr:uid="{00000000-0005-0000-0000-0000D8220000}"/>
    <cellStyle name="常规 3 6 4 5" xfId="5129" xr:uid="{00000000-0005-0000-0000-0000D9220000}"/>
    <cellStyle name="常规 3 6 4 6" xfId="9100" xr:uid="{00000000-0005-0000-0000-0000DA220000}"/>
    <cellStyle name="常规 3 6 4 6 2" xfId="9102" xr:uid="{00000000-0005-0000-0000-0000DB220000}"/>
    <cellStyle name="常规 3 6 4 6 3" xfId="11398" xr:uid="{00000000-0005-0000-0000-0000DC220000}"/>
    <cellStyle name="常规 3 6 4 6 3 2" xfId="11399" xr:uid="{00000000-0005-0000-0000-0000DD220000}"/>
    <cellStyle name="常规 3 6 4 6 3 2 2" xfId="11400" xr:uid="{00000000-0005-0000-0000-0000DE220000}"/>
    <cellStyle name="常规 3 6 4 6 3 3" xfId="11401" xr:uid="{00000000-0005-0000-0000-0000DF220000}"/>
    <cellStyle name="常规 3 6 4 6 4" xfId="11402" xr:uid="{00000000-0005-0000-0000-0000E0220000}"/>
    <cellStyle name="常规 3 6 4 6 4 2" xfId="11403" xr:uid="{00000000-0005-0000-0000-0000E1220000}"/>
    <cellStyle name="常规 3 6 4 6 5" xfId="11404" xr:uid="{00000000-0005-0000-0000-0000E2220000}"/>
    <cellStyle name="常规 3 6 4 7" xfId="9104" xr:uid="{00000000-0005-0000-0000-0000E3220000}"/>
    <cellStyle name="常规 3 6 4 7 2" xfId="11406" xr:uid="{00000000-0005-0000-0000-0000E4220000}"/>
    <cellStyle name="常规 3 6 4 7 2 2" xfId="11408" xr:uid="{00000000-0005-0000-0000-0000E5220000}"/>
    <cellStyle name="常规 3 6 4 7 3" xfId="11409" xr:uid="{00000000-0005-0000-0000-0000E6220000}"/>
    <cellStyle name="常规 3 6 4 8" xfId="11410" xr:uid="{00000000-0005-0000-0000-0000E7220000}"/>
    <cellStyle name="常规 3 6 4 8 2" xfId="11412" xr:uid="{00000000-0005-0000-0000-0000E8220000}"/>
    <cellStyle name="常规 3 6 4 9" xfId="11413" xr:uid="{00000000-0005-0000-0000-0000E9220000}"/>
    <cellStyle name="常规 3 6 5" xfId="11414" xr:uid="{00000000-0005-0000-0000-0000EA220000}"/>
    <cellStyle name="常规 3 6 5 2" xfId="11415" xr:uid="{00000000-0005-0000-0000-0000EB220000}"/>
    <cellStyle name="常规 3 6 5 2 2" xfId="11416" xr:uid="{00000000-0005-0000-0000-0000EC220000}"/>
    <cellStyle name="常规 3 6 5 2 2 2" xfId="11417" xr:uid="{00000000-0005-0000-0000-0000ED220000}"/>
    <cellStyle name="常规 3 6 5 2 2 3" xfId="11418" xr:uid="{00000000-0005-0000-0000-0000EE220000}"/>
    <cellStyle name="常规 3 6 5 2 2 3 2" xfId="11419" xr:uid="{00000000-0005-0000-0000-0000EF220000}"/>
    <cellStyle name="常规 3 6 5 2 2 3 3" xfId="11420" xr:uid="{00000000-0005-0000-0000-0000F0220000}"/>
    <cellStyle name="常规 3 6 5 2 2 3 3 2" xfId="11421" xr:uid="{00000000-0005-0000-0000-0000F1220000}"/>
    <cellStyle name="常规 3 6 5 2 2 3 3 2 2" xfId="11422" xr:uid="{00000000-0005-0000-0000-0000F2220000}"/>
    <cellStyle name="常规 3 6 5 2 2 3 3 3" xfId="11423" xr:uid="{00000000-0005-0000-0000-0000F3220000}"/>
    <cellStyle name="常规 3 6 5 2 2 3 4" xfId="11424" xr:uid="{00000000-0005-0000-0000-0000F4220000}"/>
    <cellStyle name="常规 3 6 5 2 2 3 4 2" xfId="11425" xr:uid="{00000000-0005-0000-0000-0000F5220000}"/>
    <cellStyle name="常规 3 6 5 2 2 3 5" xfId="11426" xr:uid="{00000000-0005-0000-0000-0000F6220000}"/>
    <cellStyle name="常规 3 6 5 2 2 4" xfId="11428" xr:uid="{00000000-0005-0000-0000-0000F7220000}"/>
    <cellStyle name="常规 3 6 5 2 2 4 2" xfId="11429" xr:uid="{00000000-0005-0000-0000-0000F8220000}"/>
    <cellStyle name="常规 3 6 5 2 2 4 2 2" xfId="11430" xr:uid="{00000000-0005-0000-0000-0000F9220000}"/>
    <cellStyle name="常规 3 6 5 2 2 4 3" xfId="11431" xr:uid="{00000000-0005-0000-0000-0000FA220000}"/>
    <cellStyle name="常规 3 6 5 2 2 5" xfId="58" xr:uid="{00000000-0005-0000-0000-0000FB220000}"/>
    <cellStyle name="常规 3 6 5 2 2 5 2" xfId="1374" xr:uid="{00000000-0005-0000-0000-0000FC220000}"/>
    <cellStyle name="常规 3 6 5 2 2 6" xfId="11432" xr:uid="{00000000-0005-0000-0000-0000FD220000}"/>
    <cellStyle name="常规 3 6 5 2 3" xfId="11433" xr:uid="{00000000-0005-0000-0000-0000FE220000}"/>
    <cellStyle name="常规 3 6 5 2 4" xfId="11434" xr:uid="{00000000-0005-0000-0000-0000FF220000}"/>
    <cellStyle name="常规 3 6 5 2 4 2" xfId="11435" xr:uid="{00000000-0005-0000-0000-000000230000}"/>
    <cellStyle name="常规 3 6 5 2 4 3" xfId="11436" xr:uid="{00000000-0005-0000-0000-000001230000}"/>
    <cellStyle name="常规 3 6 5 2 4 3 2" xfId="11437" xr:uid="{00000000-0005-0000-0000-000002230000}"/>
    <cellStyle name="常规 3 6 5 2 4 3 2 2" xfId="11438" xr:uid="{00000000-0005-0000-0000-000003230000}"/>
    <cellStyle name="常规 3 6 5 2 4 3 3" xfId="11439" xr:uid="{00000000-0005-0000-0000-000004230000}"/>
    <cellStyle name="常规 3 6 5 2 4 4" xfId="11440" xr:uid="{00000000-0005-0000-0000-000005230000}"/>
    <cellStyle name="常规 3 6 5 2 4 4 2" xfId="11441" xr:uid="{00000000-0005-0000-0000-000006230000}"/>
    <cellStyle name="常规 3 6 5 2 4 5" xfId="11442" xr:uid="{00000000-0005-0000-0000-000007230000}"/>
    <cellStyle name="常规 3 6 5 2 5" xfId="11443" xr:uid="{00000000-0005-0000-0000-000008230000}"/>
    <cellStyle name="常规 3 6 5 2 5 2" xfId="5266" xr:uid="{00000000-0005-0000-0000-000009230000}"/>
    <cellStyle name="常规 3 6 5 2 5 2 2" xfId="1206" xr:uid="{00000000-0005-0000-0000-00000A230000}"/>
    <cellStyle name="常规 3 6 5 2 5 3" xfId="5271" xr:uid="{00000000-0005-0000-0000-00000B230000}"/>
    <cellStyle name="常规 3 6 5 2 6" xfId="11446" xr:uid="{00000000-0005-0000-0000-00000C230000}"/>
    <cellStyle name="常规 3 6 5 2 6 2" xfId="5312" xr:uid="{00000000-0005-0000-0000-00000D230000}"/>
    <cellStyle name="常规 3 6 5 2 7" xfId="11449" xr:uid="{00000000-0005-0000-0000-00000E230000}"/>
    <cellStyle name="常规 3 6 5 3" xfId="11450" xr:uid="{00000000-0005-0000-0000-00000F230000}"/>
    <cellStyle name="常规 3 6 5 3 2" xfId="11451" xr:uid="{00000000-0005-0000-0000-000010230000}"/>
    <cellStyle name="常规 3 6 5 3 3" xfId="11453" xr:uid="{00000000-0005-0000-0000-000011230000}"/>
    <cellStyle name="常规 3 6 5 3 3 2" xfId="11455" xr:uid="{00000000-0005-0000-0000-000012230000}"/>
    <cellStyle name="常规 3 6 5 3 3 3" xfId="11457" xr:uid="{00000000-0005-0000-0000-000013230000}"/>
    <cellStyle name="常规 3 6 5 3 3 3 2" xfId="997" xr:uid="{00000000-0005-0000-0000-000014230000}"/>
    <cellStyle name="常规 3 6 5 3 3 3 2 2" xfId="1005" xr:uid="{00000000-0005-0000-0000-000015230000}"/>
    <cellStyle name="常规 3 6 5 3 3 3 3" xfId="1007" xr:uid="{00000000-0005-0000-0000-000016230000}"/>
    <cellStyle name="常规 3 6 5 3 3 4" xfId="11458" xr:uid="{00000000-0005-0000-0000-000017230000}"/>
    <cellStyle name="常规 3 6 5 3 3 4 2" xfId="1098" xr:uid="{00000000-0005-0000-0000-000018230000}"/>
    <cellStyle name="常规 3 6 5 3 3 5" xfId="11459" xr:uid="{00000000-0005-0000-0000-000019230000}"/>
    <cellStyle name="常规 3 6 5 3 4" xfId="11460" xr:uid="{00000000-0005-0000-0000-00001A230000}"/>
    <cellStyle name="常规 3 6 5 3 4 2" xfId="11461" xr:uid="{00000000-0005-0000-0000-00001B230000}"/>
    <cellStyle name="常规 3 6 5 3 4 2 2" xfId="11463" xr:uid="{00000000-0005-0000-0000-00001C230000}"/>
    <cellStyle name="常规 3 6 5 3 4 3" xfId="11465" xr:uid="{00000000-0005-0000-0000-00001D230000}"/>
    <cellStyle name="常规 3 6 5 3 5" xfId="11467" xr:uid="{00000000-0005-0000-0000-00001E230000}"/>
    <cellStyle name="常规 3 6 5 3 5 2" xfId="5383" xr:uid="{00000000-0005-0000-0000-00001F230000}"/>
    <cellStyle name="常规 3 6 5 3 6" xfId="11471" xr:uid="{00000000-0005-0000-0000-000020230000}"/>
    <cellStyle name="常规 3 6 5 4" xfId="11473" xr:uid="{00000000-0005-0000-0000-000021230000}"/>
    <cellStyle name="常规 3 6 5 5" xfId="11476" xr:uid="{00000000-0005-0000-0000-000022230000}"/>
    <cellStyle name="常规 3 6 5 5 2" xfId="11477" xr:uid="{00000000-0005-0000-0000-000023230000}"/>
    <cellStyle name="常规 3 6 5 5 3" xfId="11479" xr:uid="{00000000-0005-0000-0000-000024230000}"/>
    <cellStyle name="常规 3 6 5 5 3 2" xfId="11480" xr:uid="{00000000-0005-0000-0000-000025230000}"/>
    <cellStyle name="常规 3 6 5 5 3 2 2" xfId="11481" xr:uid="{00000000-0005-0000-0000-000026230000}"/>
    <cellStyle name="常规 3 6 5 5 3 3" xfId="11483" xr:uid="{00000000-0005-0000-0000-000027230000}"/>
    <cellStyle name="常规 3 6 5 5 4" xfId="11484" xr:uid="{00000000-0005-0000-0000-000028230000}"/>
    <cellStyle name="常规 3 6 5 5 4 2" xfId="11485" xr:uid="{00000000-0005-0000-0000-000029230000}"/>
    <cellStyle name="常规 3 6 5 5 5" xfId="11486" xr:uid="{00000000-0005-0000-0000-00002A230000}"/>
    <cellStyle name="常规 3 6 5 6" xfId="9108" xr:uid="{00000000-0005-0000-0000-00002B230000}"/>
    <cellStyle name="常规 3 6 5 6 2" xfId="11488" xr:uid="{00000000-0005-0000-0000-00002C230000}"/>
    <cellStyle name="常规 3 6 5 6 2 2" xfId="11489" xr:uid="{00000000-0005-0000-0000-00002D230000}"/>
    <cellStyle name="常规 3 6 5 6 3" xfId="11490" xr:uid="{00000000-0005-0000-0000-00002E230000}"/>
    <cellStyle name="常规 3 6 5 7" xfId="11491" xr:uid="{00000000-0005-0000-0000-00002F230000}"/>
    <cellStyle name="常规 3 6 5 7 2" xfId="11493" xr:uid="{00000000-0005-0000-0000-000030230000}"/>
    <cellStyle name="常规 3 6 5 8" xfId="11494" xr:uid="{00000000-0005-0000-0000-000031230000}"/>
    <cellStyle name="常规 3 6 6" xfId="10221" xr:uid="{00000000-0005-0000-0000-000032230000}"/>
    <cellStyle name="常规 3 6 6 2" xfId="11495" xr:uid="{00000000-0005-0000-0000-000033230000}"/>
    <cellStyle name="常规 3 6 6 2 2" xfId="6558" xr:uid="{00000000-0005-0000-0000-000034230000}"/>
    <cellStyle name="常规 3 6 6 2 3" xfId="6564" xr:uid="{00000000-0005-0000-0000-000035230000}"/>
    <cellStyle name="常规 3 6 6 2 3 2" xfId="6566" xr:uid="{00000000-0005-0000-0000-000036230000}"/>
    <cellStyle name="常规 3 6 6 2 3 3" xfId="11497" xr:uid="{00000000-0005-0000-0000-000037230000}"/>
    <cellStyle name="常规 3 6 6 2 3 3 2" xfId="11498" xr:uid="{00000000-0005-0000-0000-000038230000}"/>
    <cellStyle name="常规 3 6 6 2 3 3 2 2" xfId="11499" xr:uid="{00000000-0005-0000-0000-000039230000}"/>
    <cellStyle name="常规 3 6 6 2 3 3 3" xfId="11500" xr:uid="{00000000-0005-0000-0000-00003A230000}"/>
    <cellStyle name="常规 3 6 6 2 3 4" xfId="11501" xr:uid="{00000000-0005-0000-0000-00003B230000}"/>
    <cellStyle name="常规 3 6 6 2 3 4 2" xfId="11502" xr:uid="{00000000-0005-0000-0000-00003C230000}"/>
    <cellStyle name="常规 3 6 6 2 3 5" xfId="11503" xr:uid="{00000000-0005-0000-0000-00003D230000}"/>
    <cellStyle name="常规 3 6 6 2 4" xfId="6568" xr:uid="{00000000-0005-0000-0000-00003E230000}"/>
    <cellStyle name="常规 3 6 6 2 4 2" xfId="5827" xr:uid="{00000000-0005-0000-0000-00003F230000}"/>
    <cellStyle name="常规 3 6 6 2 4 2 2" xfId="5830" xr:uid="{00000000-0005-0000-0000-000040230000}"/>
    <cellStyle name="常规 3 6 6 2 4 3" xfId="5833" xr:uid="{00000000-0005-0000-0000-000041230000}"/>
    <cellStyle name="常规 3 6 6 2 5" xfId="11504" xr:uid="{00000000-0005-0000-0000-000042230000}"/>
    <cellStyle name="常规 3 6 6 2 5 2" xfId="11507" xr:uid="{00000000-0005-0000-0000-000043230000}"/>
    <cellStyle name="常规 3 6 6 2 6" xfId="11509" xr:uid="{00000000-0005-0000-0000-000044230000}"/>
    <cellStyle name="常规 3 6 6 3" xfId="11511" xr:uid="{00000000-0005-0000-0000-000045230000}"/>
    <cellStyle name="常规 3 6 6 4" xfId="11513" xr:uid="{00000000-0005-0000-0000-000046230000}"/>
    <cellStyle name="常规 3 6 6 4 2" xfId="6575" xr:uid="{00000000-0005-0000-0000-000047230000}"/>
    <cellStyle name="常规 3 6 6 4 3" xfId="6578" xr:uid="{00000000-0005-0000-0000-000048230000}"/>
    <cellStyle name="常规 3 6 6 4 3 2" xfId="3334" xr:uid="{00000000-0005-0000-0000-000049230000}"/>
    <cellStyle name="常规 3 6 6 4 3 2 2" xfId="3336" xr:uid="{00000000-0005-0000-0000-00004A230000}"/>
    <cellStyle name="常规 3 6 6 4 3 3" xfId="3338" xr:uid="{00000000-0005-0000-0000-00004B230000}"/>
    <cellStyle name="常规 3 6 6 4 4" xfId="11514" xr:uid="{00000000-0005-0000-0000-00004C230000}"/>
    <cellStyle name="常规 3 6 6 4 4 2" xfId="2826" xr:uid="{00000000-0005-0000-0000-00004D230000}"/>
    <cellStyle name="常规 3 6 6 4 5" xfId="11516" xr:uid="{00000000-0005-0000-0000-00004E230000}"/>
    <cellStyle name="常规 3 6 6 5" xfId="11519" xr:uid="{00000000-0005-0000-0000-00004F230000}"/>
    <cellStyle name="常规 3 6 6 5 2" xfId="572" xr:uid="{00000000-0005-0000-0000-000050230000}"/>
    <cellStyle name="常规 3 6 6 5 2 2" xfId="576" xr:uid="{00000000-0005-0000-0000-000051230000}"/>
    <cellStyle name="常规 3 6 6 5 3" xfId="583" xr:uid="{00000000-0005-0000-0000-000052230000}"/>
    <cellStyle name="常规 3 6 6 6" xfId="11520" xr:uid="{00000000-0005-0000-0000-000053230000}"/>
    <cellStyle name="常规 3 6 6 6 2" xfId="648" xr:uid="{00000000-0005-0000-0000-000054230000}"/>
    <cellStyle name="常规 3 6 6 7" xfId="11456" xr:uid="{00000000-0005-0000-0000-000055230000}"/>
    <cellStyle name="常规 3 6 7" xfId="11521" xr:uid="{00000000-0005-0000-0000-000056230000}"/>
    <cellStyle name="常规 3 6 7 2" xfId="11522" xr:uid="{00000000-0005-0000-0000-000057230000}"/>
    <cellStyle name="常规 3 6 7 3" xfId="11523" xr:uid="{00000000-0005-0000-0000-000058230000}"/>
    <cellStyle name="常规 3 6 7 3 2" xfId="6590" xr:uid="{00000000-0005-0000-0000-000059230000}"/>
    <cellStyle name="常规 3 6 7 3 3" xfId="6594" xr:uid="{00000000-0005-0000-0000-00005A230000}"/>
    <cellStyle name="常规 3 6 7 3 3 2" xfId="11524" xr:uid="{00000000-0005-0000-0000-00005B230000}"/>
    <cellStyle name="常规 3 6 7 3 3 2 2" xfId="11525" xr:uid="{00000000-0005-0000-0000-00005C230000}"/>
    <cellStyle name="常规 3 6 7 3 3 3" xfId="11526" xr:uid="{00000000-0005-0000-0000-00005D230000}"/>
    <cellStyle name="常规 3 6 7 3 4" xfId="11527" xr:uid="{00000000-0005-0000-0000-00005E230000}"/>
    <cellStyle name="常规 3 6 7 3 4 2" xfId="11529" xr:uid="{00000000-0005-0000-0000-00005F230000}"/>
    <cellStyle name="常规 3 6 7 3 5" xfId="11530" xr:uid="{00000000-0005-0000-0000-000060230000}"/>
    <cellStyle name="常规 3 6 7 4" xfId="11532" xr:uid="{00000000-0005-0000-0000-000061230000}"/>
    <cellStyle name="常规 3 6 7 4 2" xfId="11533" xr:uid="{00000000-0005-0000-0000-000062230000}"/>
    <cellStyle name="常规 3 6 7 4 2 2" xfId="2039" xr:uid="{00000000-0005-0000-0000-000063230000}"/>
    <cellStyle name="常规 3 6 7 4 3" xfId="11534" xr:uid="{00000000-0005-0000-0000-000064230000}"/>
    <cellStyle name="常规 3 6 7 5" xfId="11535" xr:uid="{00000000-0005-0000-0000-000065230000}"/>
    <cellStyle name="常规 3 6 7 5 2" xfId="11537" xr:uid="{00000000-0005-0000-0000-000066230000}"/>
    <cellStyle name="常规 3 6 7 6" xfId="11538" xr:uid="{00000000-0005-0000-0000-000067230000}"/>
    <cellStyle name="常规 3 6 8" xfId="11540" xr:uid="{00000000-0005-0000-0000-000068230000}"/>
    <cellStyle name="常规 3 6 9" xfId="11541" xr:uid="{00000000-0005-0000-0000-000069230000}"/>
    <cellStyle name="常规 3 6 9 2" xfId="11542" xr:uid="{00000000-0005-0000-0000-00006A230000}"/>
    <cellStyle name="常规 3 6 9 3" xfId="11543" xr:uid="{00000000-0005-0000-0000-00006B230000}"/>
    <cellStyle name="常规 3 6 9 3 2" xfId="11544" xr:uid="{00000000-0005-0000-0000-00006C230000}"/>
    <cellStyle name="常规 3 6 9 3 2 2" xfId="11545" xr:uid="{00000000-0005-0000-0000-00006D230000}"/>
    <cellStyle name="常规 3 6 9 3 3" xfId="11546" xr:uid="{00000000-0005-0000-0000-00006E230000}"/>
    <cellStyle name="常规 3 6 9 4" xfId="11547" xr:uid="{00000000-0005-0000-0000-00006F230000}"/>
    <cellStyle name="常规 3 6 9 4 2" xfId="11548" xr:uid="{00000000-0005-0000-0000-000070230000}"/>
    <cellStyle name="常规 3 6 9 5" xfId="5057" xr:uid="{00000000-0005-0000-0000-000071230000}"/>
    <cellStyle name="常规 3 7" xfId="11549" xr:uid="{00000000-0005-0000-0000-000072230000}"/>
    <cellStyle name="常规 3 7 2" xfId="11551" xr:uid="{00000000-0005-0000-0000-000073230000}"/>
    <cellStyle name="常规 3 8" xfId="10985" xr:uid="{00000000-0005-0000-0000-000074230000}"/>
    <cellStyle name="常规 3 8 2" xfId="10987" xr:uid="{00000000-0005-0000-0000-000075230000}"/>
    <cellStyle name="常规 3 9" xfId="10990" xr:uid="{00000000-0005-0000-0000-000076230000}"/>
    <cellStyle name="常规 3_4月工程欠款表" xfId="11552" xr:uid="{00000000-0005-0000-0000-000077230000}"/>
    <cellStyle name="常规 30" xfId="1506" xr:uid="{00000000-0005-0000-0000-000078230000}"/>
    <cellStyle name="常规 30 2" xfId="7640" xr:uid="{00000000-0005-0000-0000-000079230000}"/>
    <cellStyle name="常规 30 2 2" xfId="6840" xr:uid="{00000000-0005-0000-0000-00007A230000}"/>
    <cellStyle name="常规 30 2 3" xfId="8145" xr:uid="{00000000-0005-0000-0000-00007B230000}"/>
    <cellStyle name="常规 30 2 4" xfId="8340" xr:uid="{00000000-0005-0000-0000-00007C230000}"/>
    <cellStyle name="常规 30 3" xfId="8626" xr:uid="{00000000-0005-0000-0000-00007D230000}"/>
    <cellStyle name="常规 30 4" xfId="8628" xr:uid="{00000000-0005-0000-0000-00007E230000}"/>
    <cellStyle name="常规 31" xfId="7859" xr:uid="{00000000-0005-0000-0000-00007F230000}"/>
    <cellStyle name="常规 31 2" xfId="28" xr:uid="{00000000-0005-0000-0000-000080230000}"/>
    <cellStyle name="常规 31 2 2" xfId="7862" xr:uid="{00000000-0005-0000-0000-000081230000}"/>
    <cellStyle name="常规 31 2 3" xfId="8631" xr:uid="{00000000-0005-0000-0000-000082230000}"/>
    <cellStyle name="常规 31 2 4" xfId="11553" xr:uid="{00000000-0005-0000-0000-000083230000}"/>
    <cellStyle name="常规 31 3" xfId="7865" xr:uid="{00000000-0005-0000-0000-000084230000}"/>
    <cellStyle name="常规 31 4" xfId="9812" xr:uid="{00000000-0005-0000-0000-000085230000}"/>
    <cellStyle name="常规 32" xfId="7868" xr:uid="{00000000-0005-0000-0000-000086230000}"/>
    <cellStyle name="常规 32 2" xfId="7872" xr:uid="{00000000-0005-0000-0000-000087230000}"/>
    <cellStyle name="常规 32 3" xfId="9818" xr:uid="{00000000-0005-0000-0000-000088230000}"/>
    <cellStyle name="常规 32 4" xfId="10775" xr:uid="{00000000-0005-0000-0000-000089230000}"/>
    <cellStyle name="常规 33" xfId="7876" xr:uid="{00000000-0005-0000-0000-00008A230000}"/>
    <cellStyle name="常规 33 2" xfId="10778" xr:uid="{00000000-0005-0000-0000-00008B230000}"/>
    <cellStyle name="常规 33 3" xfId="10780" xr:uid="{00000000-0005-0000-0000-00008C230000}"/>
    <cellStyle name="常规 33 4" xfId="10782" xr:uid="{00000000-0005-0000-0000-00008D230000}"/>
    <cellStyle name="常规 34" xfId="8163" xr:uid="{00000000-0005-0000-0000-00008E230000}"/>
    <cellStyle name="常规 34 2" xfId="10784" xr:uid="{00000000-0005-0000-0000-00008F230000}"/>
    <cellStyle name="常规 34 2 2" xfId="10786" xr:uid="{00000000-0005-0000-0000-000090230000}"/>
    <cellStyle name="常规 34 2 3" xfId="10788" xr:uid="{00000000-0005-0000-0000-000091230000}"/>
    <cellStyle name="常规 34 3" xfId="10793" xr:uid="{00000000-0005-0000-0000-000092230000}"/>
    <cellStyle name="常规 34 4" xfId="10795" xr:uid="{00000000-0005-0000-0000-000093230000}"/>
    <cellStyle name="常规 35" xfId="11555" xr:uid="{00000000-0005-0000-0000-000094230000}"/>
    <cellStyle name="常规 35 2" xfId="11557" xr:uid="{00000000-0005-0000-0000-000095230000}"/>
    <cellStyle name="常规 35 2 2" xfId="11559" xr:uid="{00000000-0005-0000-0000-000096230000}"/>
    <cellStyle name="常规 35 2 3" xfId="71" xr:uid="{00000000-0005-0000-0000-000097230000}"/>
    <cellStyle name="常规 35 3" xfId="11560" xr:uid="{00000000-0005-0000-0000-000098230000}"/>
    <cellStyle name="常规 35 4" xfId="680" xr:uid="{00000000-0005-0000-0000-000099230000}"/>
    <cellStyle name="常规 36" xfId="11562" xr:uid="{00000000-0005-0000-0000-00009A230000}"/>
    <cellStyle name="常规 36 2" xfId="11566" xr:uid="{00000000-0005-0000-0000-00009B230000}"/>
    <cellStyle name="常规 36 3" xfId="11568" xr:uid="{00000000-0005-0000-0000-00009C230000}"/>
    <cellStyle name="常规 36 4" xfId="11570" xr:uid="{00000000-0005-0000-0000-00009D230000}"/>
    <cellStyle name="常规 37" xfId="11572" xr:uid="{00000000-0005-0000-0000-00009E230000}"/>
    <cellStyle name="常规 37 2" xfId="11576" xr:uid="{00000000-0005-0000-0000-00009F230000}"/>
    <cellStyle name="常规 37 2 2" xfId="11580" xr:uid="{00000000-0005-0000-0000-0000A0230000}"/>
    <cellStyle name="常规 37 2 2 2" xfId="11582" xr:uid="{00000000-0005-0000-0000-0000A1230000}"/>
    <cellStyle name="常规 37 2 2 3" xfId="11584" xr:uid="{00000000-0005-0000-0000-0000A2230000}"/>
    <cellStyle name="常规 37 2 3" xfId="11585" xr:uid="{00000000-0005-0000-0000-0000A3230000}"/>
    <cellStyle name="常规 37 2 4" xfId="11586" xr:uid="{00000000-0005-0000-0000-0000A4230000}"/>
    <cellStyle name="常规 37 3" xfId="11587" xr:uid="{00000000-0005-0000-0000-0000A5230000}"/>
    <cellStyle name="常规 37 3 2" xfId="11590" xr:uid="{00000000-0005-0000-0000-0000A6230000}"/>
    <cellStyle name="常规 37 3 3" xfId="11591" xr:uid="{00000000-0005-0000-0000-0000A7230000}"/>
    <cellStyle name="常规 37 4" xfId="11592" xr:uid="{00000000-0005-0000-0000-0000A8230000}"/>
    <cellStyle name="常规 37 5" xfId="3427" xr:uid="{00000000-0005-0000-0000-0000A9230000}"/>
    <cellStyle name="常规 37 6" xfId="11594" xr:uid="{00000000-0005-0000-0000-0000AA230000}"/>
    <cellStyle name="常规 37 7" xfId="2295" xr:uid="{00000000-0005-0000-0000-0000AB230000}"/>
    <cellStyle name="常规 38" xfId="11596" xr:uid="{00000000-0005-0000-0000-0000AC230000}"/>
    <cellStyle name="常规 38 2" xfId="11600" xr:uid="{00000000-0005-0000-0000-0000AD230000}"/>
    <cellStyle name="常规 38 3" xfId="11604" xr:uid="{00000000-0005-0000-0000-0000AE230000}"/>
    <cellStyle name="常规 39" xfId="11607" xr:uid="{00000000-0005-0000-0000-0000AF230000}"/>
    <cellStyle name="常规 39 2" xfId="11610" xr:uid="{00000000-0005-0000-0000-0000B0230000}"/>
    <cellStyle name="常规 39 3" xfId="11612" xr:uid="{00000000-0005-0000-0000-0000B1230000}"/>
    <cellStyle name="常规 4" xfId="11614" xr:uid="{00000000-0005-0000-0000-0000B2230000}"/>
    <cellStyle name="常规 4 2" xfId="11615" xr:uid="{00000000-0005-0000-0000-0000B3230000}"/>
    <cellStyle name="常规 4 2 2" xfId="9720" xr:uid="{00000000-0005-0000-0000-0000B4230000}"/>
    <cellStyle name="常规 4 2 2 2" xfId="9723" xr:uid="{00000000-0005-0000-0000-0000B5230000}"/>
    <cellStyle name="常规 4 2 2 2 2" xfId="9726" xr:uid="{00000000-0005-0000-0000-0000B6230000}"/>
    <cellStyle name="常规 4 2 2 2 2 2" xfId="11616" xr:uid="{00000000-0005-0000-0000-0000B7230000}"/>
    <cellStyle name="常规 4 2 2 2 3" xfId="11617" xr:uid="{00000000-0005-0000-0000-0000B8230000}"/>
    <cellStyle name="常规 4 2 2 3" xfId="9728" xr:uid="{00000000-0005-0000-0000-0000B9230000}"/>
    <cellStyle name="常规 4 2 2 4" xfId="11618" xr:uid="{00000000-0005-0000-0000-0000BA230000}"/>
    <cellStyle name="常规 4 2 2 5" xfId="11620" xr:uid="{00000000-0005-0000-0000-0000BB230000}"/>
    <cellStyle name="常规 4 2 3" xfId="9730" xr:uid="{00000000-0005-0000-0000-0000BC230000}"/>
    <cellStyle name="常规 4 2 3 2" xfId="9733" xr:uid="{00000000-0005-0000-0000-0000BD230000}"/>
    <cellStyle name="常规 4 2 3 3" xfId="11621" xr:uid="{00000000-0005-0000-0000-0000BE230000}"/>
    <cellStyle name="常规 4 2 3 4" xfId="11622" xr:uid="{00000000-0005-0000-0000-0000BF230000}"/>
    <cellStyle name="常规 4 2 3 5" xfId="11623" xr:uid="{00000000-0005-0000-0000-0000C0230000}"/>
    <cellStyle name="常规 4 2 4" xfId="9735" xr:uid="{00000000-0005-0000-0000-0000C1230000}"/>
    <cellStyle name="常规 4 2 5" xfId="11624" xr:uid="{00000000-0005-0000-0000-0000C2230000}"/>
    <cellStyle name="常规 4 3" xfId="11625" xr:uid="{00000000-0005-0000-0000-0000C3230000}"/>
    <cellStyle name="常规 4 3 2" xfId="9742" xr:uid="{00000000-0005-0000-0000-0000C4230000}"/>
    <cellStyle name="常规 4 3 2 2" xfId="11626" xr:uid="{00000000-0005-0000-0000-0000C5230000}"/>
    <cellStyle name="常规 4 3 2 3" xfId="11628" xr:uid="{00000000-0005-0000-0000-0000C6230000}"/>
    <cellStyle name="常规 4 3 2 4" xfId="11630" xr:uid="{00000000-0005-0000-0000-0000C7230000}"/>
    <cellStyle name="常规 4 3 2 5" xfId="11631" xr:uid="{00000000-0005-0000-0000-0000C8230000}"/>
    <cellStyle name="常规 4 3 3" xfId="11632" xr:uid="{00000000-0005-0000-0000-0000C9230000}"/>
    <cellStyle name="常规 4 3 4" xfId="1814" xr:uid="{00000000-0005-0000-0000-0000CA230000}"/>
    <cellStyle name="常规 4 3 5" xfId="1821" xr:uid="{00000000-0005-0000-0000-0000CB230000}"/>
    <cellStyle name="常规 4 3 6" xfId="1826" xr:uid="{00000000-0005-0000-0000-0000CC230000}"/>
    <cellStyle name="常规 4 4" xfId="11634" xr:uid="{00000000-0005-0000-0000-0000CD230000}"/>
    <cellStyle name="常规 4 4 2" xfId="11637" xr:uid="{00000000-0005-0000-0000-0000CE230000}"/>
    <cellStyle name="常规 4 4 2 2" xfId="11639" xr:uid="{00000000-0005-0000-0000-0000CF230000}"/>
    <cellStyle name="常规 4 4 2 3" xfId="11641" xr:uid="{00000000-0005-0000-0000-0000D0230000}"/>
    <cellStyle name="常规 4 4 3" xfId="11642" xr:uid="{00000000-0005-0000-0000-0000D1230000}"/>
    <cellStyle name="常规 4 4 3 2" xfId="11644" xr:uid="{00000000-0005-0000-0000-0000D2230000}"/>
    <cellStyle name="常规 4 5" xfId="11645" xr:uid="{00000000-0005-0000-0000-0000D3230000}"/>
    <cellStyle name="常规 4 6" xfId="11647" xr:uid="{00000000-0005-0000-0000-0000D4230000}"/>
    <cellStyle name="常规 4 7" xfId="11650" xr:uid="{00000000-0005-0000-0000-0000D5230000}"/>
    <cellStyle name="常规 4 7 2" xfId="10270" xr:uid="{00000000-0005-0000-0000-0000D6230000}"/>
    <cellStyle name="常规 4 8" xfId="10992" xr:uid="{00000000-0005-0000-0000-0000D7230000}"/>
    <cellStyle name="常规 4_2012年4月家具营销线报表" xfId="11651" xr:uid="{00000000-0005-0000-0000-0000D8230000}"/>
    <cellStyle name="常规 40" xfId="11556" xr:uid="{00000000-0005-0000-0000-0000D9230000}"/>
    <cellStyle name="常规 40 2" xfId="11558" xr:uid="{00000000-0005-0000-0000-0000DA230000}"/>
    <cellStyle name="常规 40 3" xfId="11561" xr:uid="{00000000-0005-0000-0000-0000DB230000}"/>
    <cellStyle name="常规 41" xfId="11563" xr:uid="{00000000-0005-0000-0000-0000DC230000}"/>
    <cellStyle name="常规 41 2" xfId="11567" xr:uid="{00000000-0005-0000-0000-0000DD230000}"/>
    <cellStyle name="常规 41 3" xfId="11569" xr:uid="{00000000-0005-0000-0000-0000DE230000}"/>
    <cellStyle name="常规 42" xfId="11573" xr:uid="{00000000-0005-0000-0000-0000DF230000}"/>
    <cellStyle name="常规 42 2" xfId="11577" xr:uid="{00000000-0005-0000-0000-0000E0230000}"/>
    <cellStyle name="常规 42 3" xfId="11588" xr:uid="{00000000-0005-0000-0000-0000E1230000}"/>
    <cellStyle name="常规 43" xfId="11597" xr:uid="{00000000-0005-0000-0000-0000E2230000}"/>
    <cellStyle name="常规 43 2" xfId="11601" xr:uid="{00000000-0005-0000-0000-0000E3230000}"/>
    <cellStyle name="常规 43 3" xfId="11605" xr:uid="{00000000-0005-0000-0000-0000E4230000}"/>
    <cellStyle name="常规 44" xfId="11608" xr:uid="{00000000-0005-0000-0000-0000E5230000}"/>
    <cellStyle name="常规 44 2" xfId="11611" xr:uid="{00000000-0005-0000-0000-0000E6230000}"/>
    <cellStyle name="常规 44 3" xfId="11613" xr:uid="{00000000-0005-0000-0000-0000E7230000}"/>
    <cellStyle name="常规 45" xfId="11652" xr:uid="{00000000-0005-0000-0000-0000E8230000}"/>
    <cellStyle name="常规 45 2" xfId="11654" xr:uid="{00000000-0005-0000-0000-0000E9230000}"/>
    <cellStyle name="常规 45 2 2" xfId="11656" xr:uid="{00000000-0005-0000-0000-0000EA230000}"/>
    <cellStyle name="常规 45 3" xfId="11657" xr:uid="{00000000-0005-0000-0000-0000EB230000}"/>
    <cellStyle name="常规 45 4" xfId="11659" xr:uid="{00000000-0005-0000-0000-0000EC230000}"/>
    <cellStyle name="常规 45 5" xfId="11662" xr:uid="{00000000-0005-0000-0000-0000ED230000}"/>
    <cellStyle name="常规 45 5 2" xfId="9184" xr:uid="{00000000-0005-0000-0000-0000EE230000}"/>
    <cellStyle name="常规 46" xfId="11664" xr:uid="{00000000-0005-0000-0000-0000EF230000}"/>
    <cellStyle name="常规 46 2" xfId="11667" xr:uid="{00000000-0005-0000-0000-0000F0230000}"/>
    <cellStyle name="常规 46 3" xfId="11671" xr:uid="{00000000-0005-0000-0000-0000F1230000}"/>
    <cellStyle name="常规 47" xfId="11673" xr:uid="{00000000-0005-0000-0000-0000F2230000}"/>
    <cellStyle name="常规 47 2" xfId="11676" xr:uid="{00000000-0005-0000-0000-0000F3230000}"/>
    <cellStyle name="常规 47 3" xfId="11678" xr:uid="{00000000-0005-0000-0000-0000F4230000}"/>
    <cellStyle name="常规 48" xfId="11680" xr:uid="{00000000-0005-0000-0000-0000F5230000}"/>
    <cellStyle name="常规 48 2" xfId="11682" xr:uid="{00000000-0005-0000-0000-0000F6230000}"/>
    <cellStyle name="常规 48 3" xfId="11684" xr:uid="{00000000-0005-0000-0000-0000F7230000}"/>
    <cellStyle name="常规 49" xfId="7267" xr:uid="{00000000-0005-0000-0000-0000F8230000}"/>
    <cellStyle name="常规 49 2" xfId="9408" xr:uid="{00000000-0005-0000-0000-0000F9230000}"/>
    <cellStyle name="常规 49 3" xfId="9411" xr:uid="{00000000-0005-0000-0000-0000FA230000}"/>
    <cellStyle name="常规 5" xfId="11686" xr:uid="{00000000-0005-0000-0000-0000FB230000}"/>
    <cellStyle name="常规 5 2" xfId="11687" xr:uid="{00000000-0005-0000-0000-0000FC230000}"/>
    <cellStyle name="常规 5 2 2" xfId="9779" xr:uid="{00000000-0005-0000-0000-0000FD230000}"/>
    <cellStyle name="常规 5 2 2 2" xfId="11688" xr:uid="{00000000-0005-0000-0000-0000FE230000}"/>
    <cellStyle name="常规 5 2 2 2 2" xfId="11690" xr:uid="{00000000-0005-0000-0000-0000FF230000}"/>
    <cellStyle name="常规 5 2 2 2 3" xfId="11691" xr:uid="{00000000-0005-0000-0000-000000240000}"/>
    <cellStyle name="常规 5 2 2 3" xfId="11692" xr:uid="{00000000-0005-0000-0000-000001240000}"/>
    <cellStyle name="常规 5 2 2 4" xfId="11693" xr:uid="{00000000-0005-0000-0000-000002240000}"/>
    <cellStyle name="常规 5 2 2 5" xfId="11694" xr:uid="{00000000-0005-0000-0000-000003240000}"/>
    <cellStyle name="常规 5 2 2 6" xfId="11695" xr:uid="{00000000-0005-0000-0000-000004240000}"/>
    <cellStyle name="常规 5 2 3" xfId="11696" xr:uid="{00000000-0005-0000-0000-000005240000}"/>
    <cellStyle name="常规 5 2 3 2" xfId="11698" xr:uid="{00000000-0005-0000-0000-000006240000}"/>
    <cellStyle name="常规 5 2 3 3" xfId="11700" xr:uid="{00000000-0005-0000-0000-000007240000}"/>
    <cellStyle name="常规 5 2 4" xfId="5044" xr:uid="{00000000-0005-0000-0000-000008240000}"/>
    <cellStyle name="常规 5 2 5" xfId="5048" xr:uid="{00000000-0005-0000-0000-000009240000}"/>
    <cellStyle name="常规 5 2 6" xfId="5055" xr:uid="{00000000-0005-0000-0000-00000A240000}"/>
    <cellStyle name="常规 5 3" xfId="11701" xr:uid="{00000000-0005-0000-0000-00000B240000}"/>
    <cellStyle name="常规 5 3 2" xfId="11702" xr:uid="{00000000-0005-0000-0000-00000C240000}"/>
    <cellStyle name="常规 5 3 2 2" xfId="11704" xr:uid="{00000000-0005-0000-0000-00000D240000}"/>
    <cellStyle name="常规 5 3 2 3" xfId="11706" xr:uid="{00000000-0005-0000-0000-00000E240000}"/>
    <cellStyle name="常规 5 3 3" xfId="11707" xr:uid="{00000000-0005-0000-0000-00000F240000}"/>
    <cellStyle name="常规 5 3 4" xfId="1860" xr:uid="{00000000-0005-0000-0000-000010240000}"/>
    <cellStyle name="常规 5 4" xfId="11709" xr:uid="{00000000-0005-0000-0000-000011240000}"/>
    <cellStyle name="常规 5 4 2" xfId="11711" xr:uid="{00000000-0005-0000-0000-000012240000}"/>
    <cellStyle name="常规 5 4 3" xfId="11713" xr:uid="{00000000-0005-0000-0000-000013240000}"/>
    <cellStyle name="常规 5 4 4" xfId="3186" xr:uid="{00000000-0005-0000-0000-000014240000}"/>
    <cellStyle name="常规 5 4 5" xfId="11714" xr:uid="{00000000-0005-0000-0000-000015240000}"/>
    <cellStyle name="常规 5 5" xfId="11715" xr:uid="{00000000-0005-0000-0000-000016240000}"/>
    <cellStyle name="常规 5 6" xfId="10760" xr:uid="{00000000-0005-0000-0000-000017240000}"/>
    <cellStyle name="常规 5 7" xfId="11717" xr:uid="{00000000-0005-0000-0000-000018240000}"/>
    <cellStyle name="常规 5 7 2" xfId="11718" xr:uid="{00000000-0005-0000-0000-000019240000}"/>
    <cellStyle name="常规 5 8" xfId="11719" xr:uid="{00000000-0005-0000-0000-00001A240000}"/>
    <cellStyle name="常规 5 8 2" xfId="11720" xr:uid="{00000000-0005-0000-0000-00001B240000}"/>
    <cellStyle name="常规 5 9" xfId="11721" xr:uid="{00000000-0005-0000-0000-00001C240000}"/>
    <cellStyle name="常规 5_2013年2月公共费用分摊表" xfId="11722" xr:uid="{00000000-0005-0000-0000-00001D240000}"/>
    <cellStyle name="常规 50" xfId="11653" xr:uid="{00000000-0005-0000-0000-00001E240000}"/>
    <cellStyle name="常规 50 2" xfId="11655" xr:uid="{00000000-0005-0000-0000-00001F240000}"/>
    <cellStyle name="常规 50 3" xfId="11658" xr:uid="{00000000-0005-0000-0000-000020240000}"/>
    <cellStyle name="常规 50 4" xfId="11660" xr:uid="{00000000-0005-0000-0000-000021240000}"/>
    <cellStyle name="常规 50 4 2" xfId="11724" xr:uid="{00000000-0005-0000-0000-000022240000}"/>
    <cellStyle name="常规 51" xfId="11665" xr:uid="{00000000-0005-0000-0000-000023240000}"/>
    <cellStyle name="常规 51 2" xfId="11668" xr:uid="{00000000-0005-0000-0000-000024240000}"/>
    <cellStyle name="常规 51 3" xfId="11672" xr:uid="{00000000-0005-0000-0000-000025240000}"/>
    <cellStyle name="常规 51 4" xfId="11725" xr:uid="{00000000-0005-0000-0000-000026240000}"/>
    <cellStyle name="常规 51 4 2" xfId="11727" xr:uid="{00000000-0005-0000-0000-000027240000}"/>
    <cellStyle name="常规 52" xfId="11674" xr:uid="{00000000-0005-0000-0000-000028240000}"/>
    <cellStyle name="常规 52 2" xfId="11677" xr:uid="{00000000-0005-0000-0000-000029240000}"/>
    <cellStyle name="常规 52 3" xfId="11679" xr:uid="{00000000-0005-0000-0000-00002A240000}"/>
    <cellStyle name="常规 52 4" xfId="11730" xr:uid="{00000000-0005-0000-0000-00002B240000}"/>
    <cellStyle name="常规 52 4 2" xfId="11732" xr:uid="{00000000-0005-0000-0000-00002C240000}"/>
    <cellStyle name="常规 53" xfId="11681" xr:uid="{00000000-0005-0000-0000-00002D240000}"/>
    <cellStyle name="常规 53 2" xfId="11683" xr:uid="{00000000-0005-0000-0000-00002E240000}"/>
    <cellStyle name="常规 53 3" xfId="11685" xr:uid="{00000000-0005-0000-0000-00002F240000}"/>
    <cellStyle name="常规 53 4" xfId="11733" xr:uid="{00000000-0005-0000-0000-000030240000}"/>
    <cellStyle name="常规 53 4 2" xfId="11734" xr:uid="{00000000-0005-0000-0000-000031240000}"/>
    <cellStyle name="常规 54" xfId="7268" xr:uid="{00000000-0005-0000-0000-000032240000}"/>
    <cellStyle name="常规 54 2" xfId="9409" xr:uid="{00000000-0005-0000-0000-000033240000}"/>
    <cellStyle name="常规 54 3" xfId="9412" xr:uid="{00000000-0005-0000-0000-000034240000}"/>
    <cellStyle name="常规 55" xfId="9432" xr:uid="{00000000-0005-0000-0000-000035240000}"/>
    <cellStyle name="常规 55 2" xfId="1903" xr:uid="{00000000-0005-0000-0000-000036240000}"/>
    <cellStyle name="常规 55 3" xfId="11735" xr:uid="{00000000-0005-0000-0000-000037240000}"/>
    <cellStyle name="常规 55 4" xfId="11737" xr:uid="{00000000-0005-0000-0000-000038240000}"/>
    <cellStyle name="常规 55 5" xfId="11739" xr:uid="{00000000-0005-0000-0000-000039240000}"/>
    <cellStyle name="常规 56" xfId="9436" xr:uid="{00000000-0005-0000-0000-00003A240000}"/>
    <cellStyle name="常规 56 2" xfId="9439" xr:uid="{00000000-0005-0000-0000-00003B240000}"/>
    <cellStyle name="常规 56 3" xfId="9442" xr:uid="{00000000-0005-0000-0000-00003C240000}"/>
    <cellStyle name="常规 57" xfId="9449" xr:uid="{00000000-0005-0000-0000-00003D240000}"/>
    <cellStyle name="常规 57 2" xfId="4355" xr:uid="{00000000-0005-0000-0000-00003E240000}"/>
    <cellStyle name="常规 57 3" xfId="4366" xr:uid="{00000000-0005-0000-0000-00003F240000}"/>
    <cellStyle name="常规 58" xfId="9452" xr:uid="{00000000-0005-0000-0000-000040240000}"/>
    <cellStyle name="常规 58 2" xfId="4375" xr:uid="{00000000-0005-0000-0000-000041240000}"/>
    <cellStyle name="常规 58 3" xfId="5168" xr:uid="{00000000-0005-0000-0000-000042240000}"/>
    <cellStyle name="常规 59" xfId="9455" xr:uid="{00000000-0005-0000-0000-000043240000}"/>
    <cellStyle name="常规 59 2" xfId="11741" xr:uid="{00000000-0005-0000-0000-000044240000}"/>
    <cellStyle name="常规 59 3" xfId="11742" xr:uid="{00000000-0005-0000-0000-000045240000}"/>
    <cellStyle name="常规 6" xfId="11743" xr:uid="{00000000-0005-0000-0000-000046240000}"/>
    <cellStyle name="常规 6 2" xfId="11744" xr:uid="{00000000-0005-0000-0000-000047240000}"/>
    <cellStyle name="常规 6 2 2" xfId="11745" xr:uid="{00000000-0005-0000-0000-000048240000}"/>
    <cellStyle name="常规 6 2 2 2" xfId="11747" xr:uid="{00000000-0005-0000-0000-000049240000}"/>
    <cellStyle name="常规 6 2 2 3" xfId="11749" xr:uid="{00000000-0005-0000-0000-00004A240000}"/>
    <cellStyle name="常规 6 2 3" xfId="11750" xr:uid="{00000000-0005-0000-0000-00004B240000}"/>
    <cellStyle name="常规 6 2 4" xfId="11752" xr:uid="{00000000-0005-0000-0000-00004C240000}"/>
    <cellStyle name="常规 6 2 5" xfId="11753" xr:uid="{00000000-0005-0000-0000-00004D240000}"/>
    <cellStyle name="常规 6 3" xfId="11754" xr:uid="{00000000-0005-0000-0000-00004E240000}"/>
    <cellStyle name="常规 6 3 2" xfId="11755" xr:uid="{00000000-0005-0000-0000-00004F240000}"/>
    <cellStyle name="常规 6 3 3" xfId="11757" xr:uid="{00000000-0005-0000-0000-000050240000}"/>
    <cellStyle name="常规 6 3 4" xfId="1889" xr:uid="{00000000-0005-0000-0000-000051240000}"/>
    <cellStyle name="常规 6 3 5" xfId="338" xr:uid="{00000000-0005-0000-0000-000052240000}"/>
    <cellStyle name="常规 6 4" xfId="11759" xr:uid="{00000000-0005-0000-0000-000053240000}"/>
    <cellStyle name="常规 6 5" xfId="11761" xr:uid="{00000000-0005-0000-0000-000054240000}"/>
    <cellStyle name="常规 6 6" xfId="11763" xr:uid="{00000000-0005-0000-0000-000055240000}"/>
    <cellStyle name="常规 6 7" xfId="11764" xr:uid="{00000000-0005-0000-0000-000056240000}"/>
    <cellStyle name="常规 6_木门制造线M值报表- 2013.02" xfId="11765" xr:uid="{00000000-0005-0000-0000-000057240000}"/>
    <cellStyle name="常规 60" xfId="9433" xr:uid="{00000000-0005-0000-0000-000058240000}"/>
    <cellStyle name="常规 60 10" xfId="11766" xr:uid="{00000000-0005-0000-0000-000059240000}"/>
    <cellStyle name="常规 60 10 2" xfId="11767" xr:uid="{00000000-0005-0000-0000-00005A240000}"/>
    <cellStyle name="常规 60 10 2 2" xfId="9596" xr:uid="{00000000-0005-0000-0000-00005B240000}"/>
    <cellStyle name="常规 60 10 3" xfId="11768" xr:uid="{00000000-0005-0000-0000-00005C240000}"/>
    <cellStyle name="常规 60 11" xfId="11769" xr:uid="{00000000-0005-0000-0000-00005D240000}"/>
    <cellStyle name="常规 60 11 2" xfId="11770" xr:uid="{00000000-0005-0000-0000-00005E240000}"/>
    <cellStyle name="常规 60 12" xfId="11771" xr:uid="{00000000-0005-0000-0000-00005F240000}"/>
    <cellStyle name="常规 60 2" xfId="1902" xr:uid="{00000000-0005-0000-0000-000060240000}"/>
    <cellStyle name="常规 60 2 10" xfId="3283" xr:uid="{00000000-0005-0000-0000-000061240000}"/>
    <cellStyle name="常规 60 2 10 2" xfId="11772" xr:uid="{00000000-0005-0000-0000-000062240000}"/>
    <cellStyle name="常规 60 2 11" xfId="3285" xr:uid="{00000000-0005-0000-0000-000063240000}"/>
    <cellStyle name="常规 60 2 2" xfId="11773" xr:uid="{00000000-0005-0000-0000-000064240000}"/>
    <cellStyle name="常规 60 2 2 2" xfId="11774" xr:uid="{00000000-0005-0000-0000-000065240000}"/>
    <cellStyle name="常规 60 2 2 2 2" xfId="11775" xr:uid="{00000000-0005-0000-0000-000066240000}"/>
    <cellStyle name="常规 60 2 2 2 2 2" xfId="4276" xr:uid="{00000000-0005-0000-0000-000067240000}"/>
    <cellStyle name="常规 60 2 2 2 2 2 2" xfId="5688" xr:uid="{00000000-0005-0000-0000-000068240000}"/>
    <cellStyle name="常规 60 2 2 2 2 2 3" xfId="5690" xr:uid="{00000000-0005-0000-0000-000069240000}"/>
    <cellStyle name="常规 60 2 2 2 2 2 3 2" xfId="11776" xr:uid="{00000000-0005-0000-0000-00006A240000}"/>
    <cellStyle name="常规 60 2 2 2 2 2 3 3" xfId="5125" xr:uid="{00000000-0005-0000-0000-00006B240000}"/>
    <cellStyle name="常规 60 2 2 2 2 2 3 3 2" xfId="11777" xr:uid="{00000000-0005-0000-0000-00006C240000}"/>
    <cellStyle name="常规 60 2 2 2 2 2 3 3 2 2" xfId="11778" xr:uid="{00000000-0005-0000-0000-00006D240000}"/>
    <cellStyle name="常规 60 2 2 2 2 2 3 3 3" xfId="4968" xr:uid="{00000000-0005-0000-0000-00006E240000}"/>
    <cellStyle name="常规 60 2 2 2 2 2 3 4" xfId="6119" xr:uid="{00000000-0005-0000-0000-00006F240000}"/>
    <cellStyle name="常规 60 2 2 2 2 2 3 4 2" xfId="6122" xr:uid="{00000000-0005-0000-0000-000070240000}"/>
    <cellStyle name="常规 60 2 2 2 2 2 3 5" xfId="6127" xr:uid="{00000000-0005-0000-0000-000071240000}"/>
    <cellStyle name="常规 60 2 2 2 2 2 4" xfId="11779" xr:uid="{00000000-0005-0000-0000-000072240000}"/>
    <cellStyle name="常规 60 2 2 2 2 2 4 2" xfId="11781" xr:uid="{00000000-0005-0000-0000-000073240000}"/>
    <cellStyle name="常规 60 2 2 2 2 2 4 2 2" xfId="8510" xr:uid="{00000000-0005-0000-0000-000074240000}"/>
    <cellStyle name="常规 60 2 2 2 2 2 4 3" xfId="6130" xr:uid="{00000000-0005-0000-0000-000075240000}"/>
    <cellStyle name="常规 60 2 2 2 2 2 5" xfId="11783" xr:uid="{00000000-0005-0000-0000-000076240000}"/>
    <cellStyle name="常规 60 2 2 2 2 2 5 2" xfId="11785" xr:uid="{00000000-0005-0000-0000-000077240000}"/>
    <cellStyle name="常规 60 2 2 2 2 2 6" xfId="11786" xr:uid="{00000000-0005-0000-0000-000078240000}"/>
    <cellStyle name="常规 60 2 2 2 2 3" xfId="2686" xr:uid="{00000000-0005-0000-0000-000079240000}"/>
    <cellStyle name="常规 60 2 2 2 2 4" xfId="2689" xr:uid="{00000000-0005-0000-0000-00007A240000}"/>
    <cellStyle name="常规 60 2 2 2 2 4 2" xfId="11787" xr:uid="{00000000-0005-0000-0000-00007B240000}"/>
    <cellStyle name="常规 60 2 2 2 2 4 3" xfId="11788" xr:uid="{00000000-0005-0000-0000-00007C240000}"/>
    <cellStyle name="常规 60 2 2 2 2 4 3 2" xfId="11789" xr:uid="{00000000-0005-0000-0000-00007D240000}"/>
    <cellStyle name="常规 60 2 2 2 2 4 3 2 2" xfId="11790" xr:uid="{00000000-0005-0000-0000-00007E240000}"/>
    <cellStyle name="常规 60 2 2 2 2 4 3 3" xfId="6141" xr:uid="{00000000-0005-0000-0000-00007F240000}"/>
    <cellStyle name="常规 60 2 2 2 2 4 4" xfId="11791" xr:uid="{00000000-0005-0000-0000-000080240000}"/>
    <cellStyle name="常规 60 2 2 2 2 4 4 2" xfId="11793" xr:uid="{00000000-0005-0000-0000-000081240000}"/>
    <cellStyle name="常规 60 2 2 2 2 4 5" xfId="11795" xr:uid="{00000000-0005-0000-0000-000082240000}"/>
    <cellStyle name="常规 60 2 2 2 2 5" xfId="11797" xr:uid="{00000000-0005-0000-0000-000083240000}"/>
    <cellStyle name="常规 60 2 2 2 2 5 2" xfId="11798" xr:uid="{00000000-0005-0000-0000-000084240000}"/>
    <cellStyle name="常规 60 2 2 2 2 5 2 2" xfId="11799" xr:uid="{00000000-0005-0000-0000-000085240000}"/>
    <cellStyle name="常规 60 2 2 2 2 5 3" xfId="11800" xr:uid="{00000000-0005-0000-0000-000086240000}"/>
    <cellStyle name="常规 60 2 2 2 2 6" xfId="11801" xr:uid="{00000000-0005-0000-0000-000087240000}"/>
    <cellStyle name="常规 60 2 2 2 2 6 2" xfId="11802" xr:uid="{00000000-0005-0000-0000-000088240000}"/>
    <cellStyle name="常规 60 2 2 2 2 7" xfId="11803" xr:uid="{00000000-0005-0000-0000-000089240000}"/>
    <cellStyle name="常规 60 2 2 2 3" xfId="11804" xr:uid="{00000000-0005-0000-0000-00008A240000}"/>
    <cellStyle name="常规 60 2 2 2 3 2" xfId="4281" xr:uid="{00000000-0005-0000-0000-00008B240000}"/>
    <cellStyle name="常规 60 2 2 2 3 3" xfId="11806" xr:uid="{00000000-0005-0000-0000-00008C240000}"/>
    <cellStyle name="常规 60 2 2 2 3 3 2" xfId="11807" xr:uid="{00000000-0005-0000-0000-00008D240000}"/>
    <cellStyle name="常规 60 2 2 2 3 3 3" xfId="11808" xr:uid="{00000000-0005-0000-0000-00008E240000}"/>
    <cellStyle name="常规 60 2 2 2 3 3 3 2" xfId="11809" xr:uid="{00000000-0005-0000-0000-00008F240000}"/>
    <cellStyle name="常规 60 2 2 2 3 3 3 2 2" xfId="11810" xr:uid="{00000000-0005-0000-0000-000090240000}"/>
    <cellStyle name="常规 60 2 2 2 3 3 3 3" xfId="6154" xr:uid="{00000000-0005-0000-0000-000091240000}"/>
    <cellStyle name="常规 60 2 2 2 3 3 4" xfId="11811" xr:uid="{00000000-0005-0000-0000-000092240000}"/>
    <cellStyle name="常规 60 2 2 2 3 3 4 2" xfId="11812" xr:uid="{00000000-0005-0000-0000-000093240000}"/>
    <cellStyle name="常规 60 2 2 2 3 3 5" xfId="11813" xr:uid="{00000000-0005-0000-0000-000094240000}"/>
    <cellStyle name="常规 60 2 2 2 3 4" xfId="11815" xr:uid="{00000000-0005-0000-0000-000095240000}"/>
    <cellStyle name="常规 60 2 2 2 3 4 2" xfId="11816" xr:uid="{00000000-0005-0000-0000-000096240000}"/>
    <cellStyle name="常规 60 2 2 2 3 4 2 2" xfId="11817" xr:uid="{00000000-0005-0000-0000-000097240000}"/>
    <cellStyle name="常规 60 2 2 2 3 4 3" xfId="11818" xr:uid="{00000000-0005-0000-0000-000098240000}"/>
    <cellStyle name="常规 60 2 2 2 3 5" xfId="11819" xr:uid="{00000000-0005-0000-0000-000099240000}"/>
    <cellStyle name="常规 60 2 2 2 3 5 2" xfId="11820" xr:uid="{00000000-0005-0000-0000-00009A240000}"/>
    <cellStyle name="常规 60 2 2 2 3 6" xfId="11821" xr:uid="{00000000-0005-0000-0000-00009B240000}"/>
    <cellStyle name="常规 60 2 2 2 4" xfId="11822" xr:uid="{00000000-0005-0000-0000-00009C240000}"/>
    <cellStyle name="常规 60 2 2 2 5" xfId="11824" xr:uid="{00000000-0005-0000-0000-00009D240000}"/>
    <cellStyle name="常规 60 2 2 2 5 2" xfId="11825" xr:uid="{00000000-0005-0000-0000-00009E240000}"/>
    <cellStyle name="常规 60 2 2 2 5 3" xfId="11826" xr:uid="{00000000-0005-0000-0000-00009F240000}"/>
    <cellStyle name="常规 60 2 2 2 5 3 2" xfId="11827" xr:uid="{00000000-0005-0000-0000-0000A0240000}"/>
    <cellStyle name="常规 60 2 2 2 5 3 2 2" xfId="11828" xr:uid="{00000000-0005-0000-0000-0000A1240000}"/>
    <cellStyle name="常规 60 2 2 2 5 3 3" xfId="11829" xr:uid="{00000000-0005-0000-0000-0000A2240000}"/>
    <cellStyle name="常规 60 2 2 2 5 4" xfId="11830" xr:uid="{00000000-0005-0000-0000-0000A3240000}"/>
    <cellStyle name="常规 60 2 2 2 5 4 2" xfId="11831" xr:uid="{00000000-0005-0000-0000-0000A4240000}"/>
    <cellStyle name="常规 60 2 2 2 5 5" xfId="11832" xr:uid="{00000000-0005-0000-0000-0000A5240000}"/>
    <cellStyle name="常规 60 2 2 2 6" xfId="11833" xr:uid="{00000000-0005-0000-0000-0000A6240000}"/>
    <cellStyle name="常规 60 2 2 2 6 2" xfId="5894" xr:uid="{00000000-0005-0000-0000-0000A7240000}"/>
    <cellStyle name="常规 60 2 2 2 6 2 2" xfId="5896" xr:uid="{00000000-0005-0000-0000-0000A8240000}"/>
    <cellStyle name="常规 60 2 2 2 6 3" xfId="5901" xr:uid="{00000000-0005-0000-0000-0000A9240000}"/>
    <cellStyle name="常规 60 2 2 2 7" xfId="8345" xr:uid="{00000000-0005-0000-0000-0000AA240000}"/>
    <cellStyle name="常规 60 2 2 2 7 2" xfId="5927" xr:uid="{00000000-0005-0000-0000-0000AB240000}"/>
    <cellStyle name="常规 60 2 2 2 8" xfId="8348" xr:uid="{00000000-0005-0000-0000-0000AC240000}"/>
    <cellStyle name="常规 60 2 2 3" xfId="11834" xr:uid="{00000000-0005-0000-0000-0000AD240000}"/>
    <cellStyle name="常规 60 2 2 3 2" xfId="11835" xr:uid="{00000000-0005-0000-0000-0000AE240000}"/>
    <cellStyle name="常规 60 2 2 3 2 2" xfId="3981" xr:uid="{00000000-0005-0000-0000-0000AF240000}"/>
    <cellStyle name="常规 60 2 2 3 2 3" xfId="11836" xr:uid="{00000000-0005-0000-0000-0000B0240000}"/>
    <cellStyle name="常规 60 2 2 3 2 3 2" xfId="11837" xr:uid="{00000000-0005-0000-0000-0000B1240000}"/>
    <cellStyle name="常规 60 2 2 3 2 3 3" xfId="11839" xr:uid="{00000000-0005-0000-0000-0000B2240000}"/>
    <cellStyle name="常规 60 2 2 3 2 3 3 2" xfId="11841" xr:uid="{00000000-0005-0000-0000-0000B3240000}"/>
    <cellStyle name="常规 60 2 2 3 2 3 3 2 2" xfId="11843" xr:uid="{00000000-0005-0000-0000-0000B4240000}"/>
    <cellStyle name="常规 60 2 2 3 2 3 3 3" xfId="3056" xr:uid="{00000000-0005-0000-0000-0000B5240000}"/>
    <cellStyle name="常规 60 2 2 3 2 3 4" xfId="11844" xr:uid="{00000000-0005-0000-0000-0000B6240000}"/>
    <cellStyle name="常规 60 2 2 3 2 3 4 2" xfId="11846" xr:uid="{00000000-0005-0000-0000-0000B7240000}"/>
    <cellStyle name="常规 60 2 2 3 2 3 5" xfId="11847" xr:uid="{00000000-0005-0000-0000-0000B8240000}"/>
    <cellStyle name="常规 60 2 2 3 2 4" xfId="11848" xr:uid="{00000000-0005-0000-0000-0000B9240000}"/>
    <cellStyle name="常规 60 2 2 3 2 4 2" xfId="11849" xr:uid="{00000000-0005-0000-0000-0000BA240000}"/>
    <cellStyle name="常规 60 2 2 3 2 4 2 2" xfId="11851" xr:uid="{00000000-0005-0000-0000-0000BB240000}"/>
    <cellStyle name="常规 60 2 2 3 2 4 3" xfId="11852" xr:uid="{00000000-0005-0000-0000-0000BC240000}"/>
    <cellStyle name="常规 60 2 2 3 2 5" xfId="11853" xr:uid="{00000000-0005-0000-0000-0000BD240000}"/>
    <cellStyle name="常规 60 2 2 3 2 5 2" xfId="11854" xr:uid="{00000000-0005-0000-0000-0000BE240000}"/>
    <cellStyle name="常规 60 2 2 3 2 6" xfId="11855" xr:uid="{00000000-0005-0000-0000-0000BF240000}"/>
    <cellStyle name="常规 60 2 2 3 3" xfId="635" xr:uid="{00000000-0005-0000-0000-0000C0240000}"/>
    <cellStyle name="常规 60 2 2 3 4" xfId="764" xr:uid="{00000000-0005-0000-0000-0000C1240000}"/>
    <cellStyle name="常规 60 2 2 3 4 2" xfId="11857" xr:uid="{00000000-0005-0000-0000-0000C2240000}"/>
    <cellStyle name="常规 60 2 2 3 4 3" xfId="11858" xr:uid="{00000000-0005-0000-0000-0000C3240000}"/>
    <cellStyle name="常规 60 2 2 3 4 3 2" xfId="11859" xr:uid="{00000000-0005-0000-0000-0000C4240000}"/>
    <cellStyle name="常规 60 2 2 3 4 3 2 2" xfId="11860" xr:uid="{00000000-0005-0000-0000-0000C5240000}"/>
    <cellStyle name="常规 60 2 2 3 4 3 3" xfId="11861" xr:uid="{00000000-0005-0000-0000-0000C6240000}"/>
    <cellStyle name="常规 60 2 2 3 4 4" xfId="11862" xr:uid="{00000000-0005-0000-0000-0000C7240000}"/>
    <cellStyle name="常规 60 2 2 3 4 4 2" xfId="11863" xr:uid="{00000000-0005-0000-0000-0000C8240000}"/>
    <cellStyle name="常规 60 2 2 3 4 5" xfId="11864" xr:uid="{00000000-0005-0000-0000-0000C9240000}"/>
    <cellStyle name="常规 60 2 2 3 5" xfId="851" xr:uid="{00000000-0005-0000-0000-0000CA240000}"/>
    <cellStyle name="常规 60 2 2 3 5 2" xfId="11865" xr:uid="{00000000-0005-0000-0000-0000CB240000}"/>
    <cellStyle name="常规 60 2 2 3 5 2 2" xfId="11866" xr:uid="{00000000-0005-0000-0000-0000CC240000}"/>
    <cellStyle name="常规 60 2 2 3 5 3" xfId="11868" xr:uid="{00000000-0005-0000-0000-0000CD240000}"/>
    <cellStyle name="常规 60 2 2 3 6" xfId="11869" xr:uid="{00000000-0005-0000-0000-0000CE240000}"/>
    <cellStyle name="常规 60 2 2 3 6 2" xfId="5967" xr:uid="{00000000-0005-0000-0000-0000CF240000}"/>
    <cellStyle name="常规 60 2 2 3 7" xfId="8350" xr:uid="{00000000-0005-0000-0000-0000D0240000}"/>
    <cellStyle name="常规 60 2 2 4" xfId="11870" xr:uid="{00000000-0005-0000-0000-0000D1240000}"/>
    <cellStyle name="常规 60 2 2 4 2" xfId="11871" xr:uid="{00000000-0005-0000-0000-0000D2240000}"/>
    <cellStyle name="常规 60 2 2 4 3" xfId="11872" xr:uid="{00000000-0005-0000-0000-0000D3240000}"/>
    <cellStyle name="常规 60 2 2 4 3 2" xfId="11873" xr:uid="{00000000-0005-0000-0000-0000D4240000}"/>
    <cellStyle name="常规 60 2 2 4 3 3" xfId="6368" xr:uid="{00000000-0005-0000-0000-0000D5240000}"/>
    <cellStyle name="常规 60 2 2 4 3 3 2" xfId="6371" xr:uid="{00000000-0005-0000-0000-0000D6240000}"/>
    <cellStyle name="常规 60 2 2 4 3 3 2 2" xfId="6376" xr:uid="{00000000-0005-0000-0000-0000D7240000}"/>
    <cellStyle name="常规 60 2 2 4 3 3 3" xfId="6389" xr:uid="{00000000-0005-0000-0000-0000D8240000}"/>
    <cellStyle name="常规 60 2 2 4 3 4" xfId="6407" xr:uid="{00000000-0005-0000-0000-0000D9240000}"/>
    <cellStyle name="常规 60 2 2 4 3 4 2" xfId="6410" xr:uid="{00000000-0005-0000-0000-0000DA240000}"/>
    <cellStyle name="常规 60 2 2 4 3 5" xfId="6433" xr:uid="{00000000-0005-0000-0000-0000DB240000}"/>
    <cellStyle name="常规 60 2 2 4 4" xfId="11874" xr:uid="{00000000-0005-0000-0000-0000DC240000}"/>
    <cellStyle name="常规 60 2 2 4 4 2" xfId="11875" xr:uid="{00000000-0005-0000-0000-0000DD240000}"/>
    <cellStyle name="常规 60 2 2 4 4 2 2" xfId="9641" xr:uid="{00000000-0005-0000-0000-0000DE240000}"/>
    <cellStyle name="常规 60 2 2 4 4 3" xfId="10800" xr:uid="{00000000-0005-0000-0000-0000DF240000}"/>
    <cellStyle name="常规 60 2 2 4 5" xfId="11876" xr:uid="{00000000-0005-0000-0000-0000E0240000}"/>
    <cellStyle name="常规 60 2 2 4 5 2" xfId="11878" xr:uid="{00000000-0005-0000-0000-0000E1240000}"/>
    <cellStyle name="常规 60 2 2 4 6" xfId="11879" xr:uid="{00000000-0005-0000-0000-0000E2240000}"/>
    <cellStyle name="常规 60 2 2 5" xfId="5070" xr:uid="{00000000-0005-0000-0000-0000E3240000}"/>
    <cellStyle name="常规 60 2 2 6" xfId="11880" xr:uid="{00000000-0005-0000-0000-0000E4240000}"/>
    <cellStyle name="常规 60 2 2 6 2" xfId="11882" xr:uid="{00000000-0005-0000-0000-0000E5240000}"/>
    <cellStyle name="常规 60 2 2 6 3" xfId="11884" xr:uid="{00000000-0005-0000-0000-0000E6240000}"/>
    <cellStyle name="常规 60 2 2 6 3 2" xfId="11887" xr:uid="{00000000-0005-0000-0000-0000E7240000}"/>
    <cellStyle name="常规 60 2 2 6 3 2 2" xfId="11888" xr:uid="{00000000-0005-0000-0000-0000E8240000}"/>
    <cellStyle name="常规 60 2 2 6 3 3" xfId="11889" xr:uid="{00000000-0005-0000-0000-0000E9240000}"/>
    <cellStyle name="常规 60 2 2 6 4" xfId="11890" xr:uid="{00000000-0005-0000-0000-0000EA240000}"/>
    <cellStyle name="常规 60 2 2 6 4 2" xfId="11892" xr:uid="{00000000-0005-0000-0000-0000EB240000}"/>
    <cellStyle name="常规 60 2 2 6 5" xfId="11893" xr:uid="{00000000-0005-0000-0000-0000EC240000}"/>
    <cellStyle name="常规 60 2 2 7" xfId="11895" xr:uid="{00000000-0005-0000-0000-0000ED240000}"/>
    <cellStyle name="常规 60 2 2 7 2" xfId="11897" xr:uid="{00000000-0005-0000-0000-0000EE240000}"/>
    <cellStyle name="常规 60 2 2 7 2 2" xfId="11899" xr:uid="{00000000-0005-0000-0000-0000EF240000}"/>
    <cellStyle name="常规 60 2 2 7 3" xfId="11900" xr:uid="{00000000-0005-0000-0000-0000F0240000}"/>
    <cellStyle name="常规 60 2 2 8" xfId="11901" xr:uid="{00000000-0005-0000-0000-0000F1240000}"/>
    <cellStyle name="常规 60 2 2 8 2" xfId="11903" xr:uid="{00000000-0005-0000-0000-0000F2240000}"/>
    <cellStyle name="常规 60 2 2 9" xfId="3536" xr:uid="{00000000-0005-0000-0000-0000F3240000}"/>
    <cellStyle name="常规 60 2 3" xfId="11905" xr:uid="{00000000-0005-0000-0000-0000F4240000}"/>
    <cellStyle name="常规 60 2 3 2" xfId="11907" xr:uid="{00000000-0005-0000-0000-0000F5240000}"/>
    <cellStyle name="常规 60 2 3 2 2" xfId="11908" xr:uid="{00000000-0005-0000-0000-0000F6240000}"/>
    <cellStyle name="常规 60 2 3 2 2 2" xfId="4014" xr:uid="{00000000-0005-0000-0000-0000F7240000}"/>
    <cellStyle name="常规 60 2 3 2 2 2 2" xfId="11909" xr:uid="{00000000-0005-0000-0000-0000F8240000}"/>
    <cellStyle name="常规 60 2 3 2 2 2 3" xfId="11910" xr:uid="{00000000-0005-0000-0000-0000F9240000}"/>
    <cellStyle name="常规 60 2 3 2 2 2 3 2" xfId="11911" xr:uid="{00000000-0005-0000-0000-0000FA240000}"/>
    <cellStyle name="常规 60 2 3 2 2 2 3 3" xfId="7054" xr:uid="{00000000-0005-0000-0000-0000FB240000}"/>
    <cellStyle name="常规 60 2 3 2 2 2 3 3 2" xfId="11912" xr:uid="{00000000-0005-0000-0000-0000FC240000}"/>
    <cellStyle name="常规 60 2 3 2 2 2 3 3 2 2" xfId="11913" xr:uid="{00000000-0005-0000-0000-0000FD240000}"/>
    <cellStyle name="常规 60 2 3 2 2 2 3 3 3" xfId="4717" xr:uid="{00000000-0005-0000-0000-0000FE240000}"/>
    <cellStyle name="常规 60 2 3 2 2 2 3 4" xfId="7056" xr:uid="{00000000-0005-0000-0000-0000FF240000}"/>
    <cellStyle name="常规 60 2 3 2 2 2 3 4 2" xfId="7058" xr:uid="{00000000-0005-0000-0000-000000250000}"/>
    <cellStyle name="常规 60 2 3 2 2 2 3 5" xfId="7067" xr:uid="{00000000-0005-0000-0000-000001250000}"/>
    <cellStyle name="常规 60 2 3 2 2 2 4" xfId="11914" xr:uid="{00000000-0005-0000-0000-000002250000}"/>
    <cellStyle name="常规 60 2 3 2 2 2 4 2" xfId="10149" xr:uid="{00000000-0005-0000-0000-000003250000}"/>
    <cellStyle name="常规 60 2 3 2 2 2 4 2 2" xfId="11915" xr:uid="{00000000-0005-0000-0000-000004250000}"/>
    <cellStyle name="常规 60 2 3 2 2 2 4 3" xfId="11916" xr:uid="{00000000-0005-0000-0000-000005250000}"/>
    <cellStyle name="常规 60 2 3 2 2 2 5" xfId="11917" xr:uid="{00000000-0005-0000-0000-000006250000}"/>
    <cellStyle name="常规 60 2 3 2 2 2 5 2" xfId="11918" xr:uid="{00000000-0005-0000-0000-000007250000}"/>
    <cellStyle name="常规 60 2 3 2 2 2 6" xfId="7108" xr:uid="{00000000-0005-0000-0000-000008250000}"/>
    <cellStyle name="常规 60 2 3 2 2 3" xfId="11919" xr:uid="{00000000-0005-0000-0000-000009250000}"/>
    <cellStyle name="常规 60 2 3 2 2 4" xfId="11920" xr:uid="{00000000-0005-0000-0000-00000A250000}"/>
    <cellStyle name="常规 60 2 3 2 2 4 2" xfId="11921" xr:uid="{00000000-0005-0000-0000-00000B250000}"/>
    <cellStyle name="常规 60 2 3 2 2 4 3" xfId="11922" xr:uid="{00000000-0005-0000-0000-00000C250000}"/>
    <cellStyle name="常规 60 2 3 2 2 4 3 2" xfId="11923" xr:uid="{00000000-0005-0000-0000-00000D250000}"/>
    <cellStyle name="常规 60 2 3 2 2 4 3 2 2" xfId="3586" xr:uid="{00000000-0005-0000-0000-00000E250000}"/>
    <cellStyle name="常规 60 2 3 2 2 4 3 3" xfId="7150" xr:uid="{00000000-0005-0000-0000-00000F250000}"/>
    <cellStyle name="常规 60 2 3 2 2 4 4" xfId="11924" xr:uid="{00000000-0005-0000-0000-000010250000}"/>
    <cellStyle name="常规 60 2 3 2 2 4 4 2" xfId="11926" xr:uid="{00000000-0005-0000-0000-000011250000}"/>
    <cellStyle name="常规 60 2 3 2 2 4 5" xfId="11927" xr:uid="{00000000-0005-0000-0000-000012250000}"/>
    <cellStyle name="常规 60 2 3 2 2 5" xfId="11928" xr:uid="{00000000-0005-0000-0000-000013250000}"/>
    <cellStyle name="常规 60 2 3 2 2 5 2" xfId="11929" xr:uid="{00000000-0005-0000-0000-000014250000}"/>
    <cellStyle name="常规 60 2 3 2 2 5 2 2" xfId="11930" xr:uid="{00000000-0005-0000-0000-000015250000}"/>
    <cellStyle name="常规 60 2 3 2 2 5 3" xfId="11931" xr:uid="{00000000-0005-0000-0000-000016250000}"/>
    <cellStyle name="常规 60 2 3 2 2 6" xfId="11932" xr:uid="{00000000-0005-0000-0000-000017250000}"/>
    <cellStyle name="常规 60 2 3 2 2 6 2" xfId="11933" xr:uid="{00000000-0005-0000-0000-000018250000}"/>
    <cellStyle name="常规 60 2 3 2 2 7" xfId="11935" xr:uid="{00000000-0005-0000-0000-000019250000}"/>
    <cellStyle name="常规 60 2 3 2 3" xfId="11936" xr:uid="{00000000-0005-0000-0000-00001A250000}"/>
    <cellStyle name="常规 60 2 3 2 3 2" xfId="11937" xr:uid="{00000000-0005-0000-0000-00001B250000}"/>
    <cellStyle name="常规 60 2 3 2 3 3" xfId="11938" xr:uid="{00000000-0005-0000-0000-00001C250000}"/>
    <cellStyle name="常规 60 2 3 2 3 3 2" xfId="4068" xr:uid="{00000000-0005-0000-0000-00001D250000}"/>
    <cellStyle name="常规 60 2 3 2 3 3 3" xfId="11939" xr:uid="{00000000-0005-0000-0000-00001E250000}"/>
    <cellStyle name="常规 60 2 3 2 3 3 3 2" xfId="11940" xr:uid="{00000000-0005-0000-0000-00001F250000}"/>
    <cellStyle name="常规 60 2 3 2 3 3 3 2 2" xfId="11941" xr:uid="{00000000-0005-0000-0000-000020250000}"/>
    <cellStyle name="常规 60 2 3 2 3 3 3 3" xfId="11942" xr:uid="{00000000-0005-0000-0000-000021250000}"/>
    <cellStyle name="常规 60 2 3 2 3 3 4" xfId="11943" xr:uid="{00000000-0005-0000-0000-000022250000}"/>
    <cellStyle name="常规 60 2 3 2 3 3 4 2" xfId="11944" xr:uid="{00000000-0005-0000-0000-000023250000}"/>
    <cellStyle name="常规 60 2 3 2 3 3 5" xfId="11945" xr:uid="{00000000-0005-0000-0000-000024250000}"/>
    <cellStyle name="常规 60 2 3 2 3 4" xfId="11946" xr:uid="{00000000-0005-0000-0000-000025250000}"/>
    <cellStyle name="常规 60 2 3 2 3 4 2" xfId="11947" xr:uid="{00000000-0005-0000-0000-000026250000}"/>
    <cellStyle name="常规 60 2 3 2 3 4 2 2" xfId="11948" xr:uid="{00000000-0005-0000-0000-000027250000}"/>
    <cellStyle name="常规 60 2 3 2 3 4 3" xfId="11949" xr:uid="{00000000-0005-0000-0000-000028250000}"/>
    <cellStyle name="常规 60 2 3 2 3 5" xfId="11950" xr:uid="{00000000-0005-0000-0000-000029250000}"/>
    <cellStyle name="常规 60 2 3 2 3 5 2" xfId="11951" xr:uid="{00000000-0005-0000-0000-00002A250000}"/>
    <cellStyle name="常规 60 2 3 2 3 6" xfId="11952" xr:uid="{00000000-0005-0000-0000-00002B250000}"/>
    <cellStyle name="常规 60 2 3 2 4" xfId="11953" xr:uid="{00000000-0005-0000-0000-00002C250000}"/>
    <cellStyle name="常规 60 2 3 2 5" xfId="20" xr:uid="{00000000-0005-0000-0000-00002D250000}"/>
    <cellStyle name="常规 60 2 3 2 5 2" xfId="4692" xr:uid="{00000000-0005-0000-0000-00002E250000}"/>
    <cellStyle name="常规 60 2 3 2 5 3" xfId="11954" xr:uid="{00000000-0005-0000-0000-00002F250000}"/>
    <cellStyle name="常规 60 2 3 2 5 3 2" xfId="11955" xr:uid="{00000000-0005-0000-0000-000030250000}"/>
    <cellStyle name="常规 60 2 3 2 5 3 2 2" xfId="11957" xr:uid="{00000000-0005-0000-0000-000031250000}"/>
    <cellStyle name="常规 60 2 3 2 5 3 3" xfId="11959" xr:uid="{00000000-0005-0000-0000-000032250000}"/>
    <cellStyle name="常规 60 2 3 2 5 4" xfId="11962" xr:uid="{00000000-0005-0000-0000-000033250000}"/>
    <cellStyle name="常规 60 2 3 2 5 4 2" xfId="11963" xr:uid="{00000000-0005-0000-0000-000034250000}"/>
    <cellStyle name="常规 60 2 3 2 5 5" xfId="11965" xr:uid="{00000000-0005-0000-0000-000035250000}"/>
    <cellStyle name="常规 60 2 3 2 6" xfId="11966" xr:uid="{00000000-0005-0000-0000-000036250000}"/>
    <cellStyle name="常规 60 2 3 2 6 2" xfId="6072" xr:uid="{00000000-0005-0000-0000-000037250000}"/>
    <cellStyle name="常规 60 2 3 2 6 2 2" xfId="6074" xr:uid="{00000000-0005-0000-0000-000038250000}"/>
    <cellStyle name="常规 60 2 3 2 6 3" xfId="6078" xr:uid="{00000000-0005-0000-0000-000039250000}"/>
    <cellStyle name="常规 60 2 3 2 7" xfId="11967" xr:uid="{00000000-0005-0000-0000-00003A250000}"/>
    <cellStyle name="常规 60 2 3 2 7 2" xfId="302" xr:uid="{00000000-0005-0000-0000-00003B250000}"/>
    <cellStyle name="常规 60 2 3 2 8" xfId="11968" xr:uid="{00000000-0005-0000-0000-00003C250000}"/>
    <cellStyle name="常规 60 2 3 3" xfId="11969" xr:uid="{00000000-0005-0000-0000-00003D250000}"/>
    <cellStyle name="常规 60 2 3 3 2" xfId="11971" xr:uid="{00000000-0005-0000-0000-00003E250000}"/>
    <cellStyle name="常规 60 2 3 3 2 2" xfId="11973" xr:uid="{00000000-0005-0000-0000-00003F250000}"/>
    <cellStyle name="常规 60 2 3 3 2 3" xfId="11975" xr:uid="{00000000-0005-0000-0000-000040250000}"/>
    <cellStyle name="常规 60 2 3 3 2 3 2" xfId="11977" xr:uid="{00000000-0005-0000-0000-000041250000}"/>
    <cellStyle name="常规 60 2 3 3 2 3 3" xfId="11980" xr:uid="{00000000-0005-0000-0000-000042250000}"/>
    <cellStyle name="常规 60 2 3 3 2 3 3 2" xfId="11983" xr:uid="{00000000-0005-0000-0000-000043250000}"/>
    <cellStyle name="常规 60 2 3 3 2 3 3 2 2" xfId="11474" xr:uid="{00000000-0005-0000-0000-000044250000}"/>
    <cellStyle name="常规 60 2 3 3 2 3 3 3" xfId="11986" xr:uid="{00000000-0005-0000-0000-000045250000}"/>
    <cellStyle name="常规 60 2 3 3 2 3 4" xfId="11988" xr:uid="{00000000-0005-0000-0000-000046250000}"/>
    <cellStyle name="常规 60 2 3 3 2 3 4 2" xfId="11991" xr:uid="{00000000-0005-0000-0000-000047250000}"/>
    <cellStyle name="常规 60 2 3 3 2 3 5" xfId="11994" xr:uid="{00000000-0005-0000-0000-000048250000}"/>
    <cellStyle name="常规 60 2 3 3 2 4" xfId="11996" xr:uid="{00000000-0005-0000-0000-000049250000}"/>
    <cellStyle name="常规 60 2 3 3 2 4 2" xfId="11998" xr:uid="{00000000-0005-0000-0000-00004A250000}"/>
    <cellStyle name="常规 60 2 3 3 2 4 2 2" xfId="12001" xr:uid="{00000000-0005-0000-0000-00004B250000}"/>
    <cellStyle name="常规 60 2 3 3 2 4 3" xfId="12003" xr:uid="{00000000-0005-0000-0000-00004C250000}"/>
    <cellStyle name="常规 60 2 3 3 2 5" xfId="12005" xr:uid="{00000000-0005-0000-0000-00004D250000}"/>
    <cellStyle name="常规 60 2 3 3 2 5 2" xfId="12007" xr:uid="{00000000-0005-0000-0000-00004E250000}"/>
    <cellStyle name="常规 60 2 3 3 2 6" xfId="12009" xr:uid="{00000000-0005-0000-0000-00004F250000}"/>
    <cellStyle name="常规 60 2 3 3 3" xfId="324" xr:uid="{00000000-0005-0000-0000-000050250000}"/>
    <cellStyle name="常规 60 2 3 3 4" xfId="872" xr:uid="{00000000-0005-0000-0000-000051250000}"/>
    <cellStyle name="常规 60 2 3 3 4 2" xfId="4832" xr:uid="{00000000-0005-0000-0000-000052250000}"/>
    <cellStyle name="常规 60 2 3 3 4 3" xfId="4835" xr:uid="{00000000-0005-0000-0000-000053250000}"/>
    <cellStyle name="常规 60 2 3 3 4 3 2" xfId="12011" xr:uid="{00000000-0005-0000-0000-000054250000}"/>
    <cellStyle name="常规 60 2 3 3 4 3 2 2" xfId="12013" xr:uid="{00000000-0005-0000-0000-000055250000}"/>
    <cellStyle name="常规 60 2 3 3 4 3 3" xfId="12016" xr:uid="{00000000-0005-0000-0000-000056250000}"/>
    <cellStyle name="常规 60 2 3 3 4 4" xfId="12018" xr:uid="{00000000-0005-0000-0000-000057250000}"/>
    <cellStyle name="常规 60 2 3 3 4 4 2" xfId="12020" xr:uid="{00000000-0005-0000-0000-000058250000}"/>
    <cellStyle name="常规 60 2 3 3 4 5" xfId="12022" xr:uid="{00000000-0005-0000-0000-000059250000}"/>
    <cellStyle name="常规 60 2 3 3 5" xfId="878" xr:uid="{00000000-0005-0000-0000-00005A250000}"/>
    <cellStyle name="常规 60 2 3 3 5 2" xfId="10401" xr:uid="{00000000-0005-0000-0000-00005B250000}"/>
    <cellStyle name="常规 60 2 3 3 5 2 2" xfId="12024" xr:uid="{00000000-0005-0000-0000-00005C250000}"/>
    <cellStyle name="常规 60 2 3 3 5 3" xfId="12027" xr:uid="{00000000-0005-0000-0000-00005D250000}"/>
    <cellStyle name="常规 60 2 3 3 6" xfId="10404" xr:uid="{00000000-0005-0000-0000-00005E250000}"/>
    <cellStyle name="常规 60 2 3 3 6 2" xfId="6134" xr:uid="{00000000-0005-0000-0000-00005F250000}"/>
    <cellStyle name="常规 60 2 3 3 7" xfId="12029" xr:uid="{00000000-0005-0000-0000-000060250000}"/>
    <cellStyle name="常规 60 2 3 4" xfId="12033" xr:uid="{00000000-0005-0000-0000-000061250000}"/>
    <cellStyle name="常规 60 2 3 4 2" xfId="12035" xr:uid="{00000000-0005-0000-0000-000062250000}"/>
    <cellStyle name="常规 60 2 3 4 3" xfId="12037" xr:uid="{00000000-0005-0000-0000-000063250000}"/>
    <cellStyle name="常规 60 2 3 4 3 2" xfId="12039" xr:uid="{00000000-0005-0000-0000-000064250000}"/>
    <cellStyle name="常规 60 2 3 4 3 3" xfId="12041" xr:uid="{00000000-0005-0000-0000-000065250000}"/>
    <cellStyle name="常规 60 2 3 4 3 3 2" xfId="10544" xr:uid="{00000000-0005-0000-0000-000066250000}"/>
    <cellStyle name="常规 60 2 3 4 3 3 2 2" xfId="10547" xr:uid="{00000000-0005-0000-0000-000067250000}"/>
    <cellStyle name="常规 60 2 3 4 3 3 3" xfId="10557" xr:uid="{00000000-0005-0000-0000-000068250000}"/>
    <cellStyle name="常规 60 2 3 4 3 4" xfId="12043" xr:uid="{00000000-0005-0000-0000-000069250000}"/>
    <cellStyle name="常规 60 2 3 4 3 4 2" xfId="12045" xr:uid="{00000000-0005-0000-0000-00006A250000}"/>
    <cellStyle name="常规 60 2 3 4 3 5" xfId="12047" xr:uid="{00000000-0005-0000-0000-00006B250000}"/>
    <cellStyle name="常规 60 2 3 4 4" xfId="12049" xr:uid="{00000000-0005-0000-0000-00006C250000}"/>
    <cellStyle name="常规 60 2 3 4 4 2" xfId="12051" xr:uid="{00000000-0005-0000-0000-00006D250000}"/>
    <cellStyle name="常规 60 2 3 4 4 2 2" xfId="10640" xr:uid="{00000000-0005-0000-0000-00006E250000}"/>
    <cellStyle name="常规 60 2 3 4 4 3" xfId="12054" xr:uid="{00000000-0005-0000-0000-00006F250000}"/>
    <cellStyle name="常规 60 2 3 4 5" xfId="10410" xr:uid="{00000000-0005-0000-0000-000070250000}"/>
    <cellStyle name="常规 60 2 3 4 5 2" xfId="12057" xr:uid="{00000000-0005-0000-0000-000071250000}"/>
    <cellStyle name="常规 60 2 3 4 6" xfId="12059" xr:uid="{00000000-0005-0000-0000-000072250000}"/>
    <cellStyle name="常规 60 2 3 5" xfId="12061" xr:uid="{00000000-0005-0000-0000-000073250000}"/>
    <cellStyle name="常规 60 2 3 6" xfId="12063" xr:uid="{00000000-0005-0000-0000-000074250000}"/>
    <cellStyle name="常规 60 2 3 6 2" xfId="12066" xr:uid="{00000000-0005-0000-0000-000075250000}"/>
    <cellStyle name="常规 60 2 3 6 3" xfId="12069" xr:uid="{00000000-0005-0000-0000-000076250000}"/>
    <cellStyle name="常规 60 2 3 6 3 2" xfId="12071" xr:uid="{00000000-0005-0000-0000-000077250000}"/>
    <cellStyle name="常规 60 2 3 6 3 2 2" xfId="12073" xr:uid="{00000000-0005-0000-0000-000078250000}"/>
    <cellStyle name="常规 60 2 3 6 3 3" xfId="12076" xr:uid="{00000000-0005-0000-0000-000079250000}"/>
    <cellStyle name="常规 60 2 3 6 4" xfId="12078" xr:uid="{00000000-0005-0000-0000-00007A250000}"/>
    <cellStyle name="常规 60 2 3 6 4 2" xfId="12080" xr:uid="{00000000-0005-0000-0000-00007B250000}"/>
    <cellStyle name="常规 60 2 3 6 5" xfId="12082" xr:uid="{00000000-0005-0000-0000-00007C250000}"/>
    <cellStyle name="常规 60 2 3 7" xfId="12085" xr:uid="{00000000-0005-0000-0000-00007D250000}"/>
    <cellStyle name="常规 60 2 3 7 2" xfId="12088" xr:uid="{00000000-0005-0000-0000-00007E250000}"/>
    <cellStyle name="常规 60 2 3 7 2 2" xfId="12090" xr:uid="{00000000-0005-0000-0000-00007F250000}"/>
    <cellStyle name="常规 60 2 3 7 3" xfId="12092" xr:uid="{00000000-0005-0000-0000-000080250000}"/>
    <cellStyle name="常规 60 2 3 8" xfId="12094" xr:uid="{00000000-0005-0000-0000-000081250000}"/>
    <cellStyle name="常规 60 2 3 8 2" xfId="12096" xr:uid="{00000000-0005-0000-0000-000082250000}"/>
    <cellStyle name="常规 60 2 3 9" xfId="12099" xr:uid="{00000000-0005-0000-0000-000083250000}"/>
    <cellStyle name="常规 60 2 4" xfId="12101" xr:uid="{00000000-0005-0000-0000-000084250000}"/>
    <cellStyle name="常规 60 2 4 2" xfId="12103" xr:uid="{00000000-0005-0000-0000-000085250000}"/>
    <cellStyle name="常规 60 2 4 2 2" xfId="12104" xr:uid="{00000000-0005-0000-0000-000086250000}"/>
    <cellStyle name="常规 60 2 4 2 2 2" xfId="12105" xr:uid="{00000000-0005-0000-0000-000087250000}"/>
    <cellStyle name="常规 60 2 4 2 2 3" xfId="12106" xr:uid="{00000000-0005-0000-0000-000088250000}"/>
    <cellStyle name="常规 60 2 4 2 2 3 2" xfId="12107" xr:uid="{00000000-0005-0000-0000-000089250000}"/>
    <cellStyle name="常规 60 2 4 2 2 3 3" xfId="12108" xr:uid="{00000000-0005-0000-0000-00008A250000}"/>
    <cellStyle name="常规 60 2 4 2 2 3 3 2" xfId="12109" xr:uid="{00000000-0005-0000-0000-00008B250000}"/>
    <cellStyle name="常规 60 2 4 2 2 3 3 2 2" xfId="12110" xr:uid="{00000000-0005-0000-0000-00008C250000}"/>
    <cellStyle name="常规 60 2 4 2 2 3 3 3" xfId="12111" xr:uid="{00000000-0005-0000-0000-00008D250000}"/>
    <cellStyle name="常规 60 2 4 2 2 3 4" xfId="12112" xr:uid="{00000000-0005-0000-0000-00008E250000}"/>
    <cellStyle name="常规 60 2 4 2 2 3 4 2" xfId="12113" xr:uid="{00000000-0005-0000-0000-00008F250000}"/>
    <cellStyle name="常规 60 2 4 2 2 3 5" xfId="12114" xr:uid="{00000000-0005-0000-0000-000090250000}"/>
    <cellStyle name="常规 60 2 4 2 2 4" xfId="12115" xr:uid="{00000000-0005-0000-0000-000091250000}"/>
    <cellStyle name="常规 60 2 4 2 2 4 2" xfId="12116" xr:uid="{00000000-0005-0000-0000-000092250000}"/>
    <cellStyle name="常规 60 2 4 2 2 4 2 2" xfId="12117" xr:uid="{00000000-0005-0000-0000-000093250000}"/>
    <cellStyle name="常规 60 2 4 2 2 4 3" xfId="8651" xr:uid="{00000000-0005-0000-0000-000094250000}"/>
    <cellStyle name="常规 60 2 4 2 2 5" xfId="12118" xr:uid="{00000000-0005-0000-0000-000095250000}"/>
    <cellStyle name="常规 60 2 4 2 2 5 2" xfId="12119" xr:uid="{00000000-0005-0000-0000-000096250000}"/>
    <cellStyle name="常规 60 2 4 2 2 6" xfId="12120" xr:uid="{00000000-0005-0000-0000-000097250000}"/>
    <cellStyle name="常规 60 2 4 2 3" xfId="6191" xr:uid="{00000000-0005-0000-0000-000098250000}"/>
    <cellStyle name="常规 60 2 4 2 4" xfId="6193" xr:uid="{00000000-0005-0000-0000-000099250000}"/>
    <cellStyle name="常规 60 2 4 2 4 2" xfId="3357" xr:uid="{00000000-0005-0000-0000-00009A250000}"/>
    <cellStyle name="常规 60 2 4 2 4 3" xfId="3384" xr:uid="{00000000-0005-0000-0000-00009B250000}"/>
    <cellStyle name="常规 60 2 4 2 4 3 2" xfId="3388" xr:uid="{00000000-0005-0000-0000-00009C250000}"/>
    <cellStyle name="常规 60 2 4 2 4 3 2 2" xfId="3394" xr:uid="{00000000-0005-0000-0000-00009D250000}"/>
    <cellStyle name="常规 60 2 4 2 4 3 3" xfId="3399" xr:uid="{00000000-0005-0000-0000-00009E250000}"/>
    <cellStyle name="常规 60 2 4 2 4 4" xfId="3406" xr:uid="{00000000-0005-0000-0000-00009F250000}"/>
    <cellStyle name="常规 60 2 4 2 4 4 2" xfId="3409" xr:uid="{00000000-0005-0000-0000-0000A0250000}"/>
    <cellStyle name="常规 60 2 4 2 4 5" xfId="3412" xr:uid="{00000000-0005-0000-0000-0000A1250000}"/>
    <cellStyle name="常规 60 2 4 2 5" xfId="10415" xr:uid="{00000000-0005-0000-0000-0000A2250000}"/>
    <cellStyle name="常规 60 2 4 2 5 2" xfId="3433" xr:uid="{00000000-0005-0000-0000-0000A3250000}"/>
    <cellStyle name="常规 60 2 4 2 5 2 2" xfId="3435" xr:uid="{00000000-0005-0000-0000-0000A4250000}"/>
    <cellStyle name="常规 60 2 4 2 5 3" xfId="3444" xr:uid="{00000000-0005-0000-0000-0000A5250000}"/>
    <cellStyle name="常规 60 2 4 2 6" xfId="12121" xr:uid="{00000000-0005-0000-0000-0000A6250000}"/>
    <cellStyle name="常规 60 2 4 2 6 2" xfId="6200" xr:uid="{00000000-0005-0000-0000-0000A7250000}"/>
    <cellStyle name="常规 60 2 4 2 7" xfId="12122" xr:uid="{00000000-0005-0000-0000-0000A8250000}"/>
    <cellStyle name="常规 60 2 4 3" xfId="12123" xr:uid="{00000000-0005-0000-0000-0000A9250000}"/>
    <cellStyle name="常规 60 2 4 3 2" xfId="12125" xr:uid="{00000000-0005-0000-0000-0000AA250000}"/>
    <cellStyle name="常规 60 2 4 3 3" xfId="31" xr:uid="{00000000-0005-0000-0000-0000AB250000}"/>
    <cellStyle name="常规 60 2 4 3 3 2" xfId="3520" xr:uid="{00000000-0005-0000-0000-0000AC250000}"/>
    <cellStyle name="常规 60 2 4 3 3 3" xfId="3526" xr:uid="{00000000-0005-0000-0000-0000AD250000}"/>
    <cellStyle name="常规 60 2 4 3 3 3 2" xfId="3531" xr:uid="{00000000-0005-0000-0000-0000AE250000}"/>
    <cellStyle name="常规 60 2 4 3 3 3 2 2" xfId="198" xr:uid="{00000000-0005-0000-0000-0000AF250000}"/>
    <cellStyle name="常规 60 2 4 3 3 3 3" xfId="2046" xr:uid="{00000000-0005-0000-0000-0000B0250000}"/>
    <cellStyle name="常规 60 2 4 3 3 4" xfId="1925" xr:uid="{00000000-0005-0000-0000-0000B1250000}"/>
    <cellStyle name="常规 60 2 4 3 3 4 2" xfId="1934" xr:uid="{00000000-0005-0000-0000-0000B2250000}"/>
    <cellStyle name="常规 60 2 4 3 3 5" xfId="1942" xr:uid="{00000000-0005-0000-0000-0000B3250000}"/>
    <cellStyle name="常规 60 2 4 3 4" xfId="887" xr:uid="{00000000-0005-0000-0000-0000B4250000}"/>
    <cellStyle name="常规 60 2 4 3 4 2" xfId="3541" xr:uid="{00000000-0005-0000-0000-0000B5250000}"/>
    <cellStyle name="常规 60 2 4 3 4 2 2" xfId="3545" xr:uid="{00000000-0005-0000-0000-0000B6250000}"/>
    <cellStyle name="常规 60 2 4 3 4 3" xfId="403" xr:uid="{00000000-0005-0000-0000-0000B7250000}"/>
    <cellStyle name="常规 60 2 4 3 5" xfId="12127" xr:uid="{00000000-0005-0000-0000-0000B8250000}"/>
    <cellStyle name="常规 60 2 4 3 5 2" xfId="12129" xr:uid="{00000000-0005-0000-0000-0000B9250000}"/>
    <cellStyle name="常规 60 2 4 3 6" xfId="12131" xr:uid="{00000000-0005-0000-0000-0000BA250000}"/>
    <cellStyle name="常规 60 2 4 4" xfId="5293" xr:uid="{00000000-0005-0000-0000-0000BB250000}"/>
    <cellStyle name="常规 60 2 4 5" xfId="5297" xr:uid="{00000000-0005-0000-0000-0000BC250000}"/>
    <cellStyle name="常规 60 2 4 5 2" xfId="1002" xr:uid="{00000000-0005-0000-0000-0000BD250000}"/>
    <cellStyle name="常规 60 2 4 5 3" xfId="940" xr:uid="{00000000-0005-0000-0000-0000BE250000}"/>
    <cellStyle name="常规 60 2 4 5 3 2" xfId="1246" xr:uid="{00000000-0005-0000-0000-0000BF250000}"/>
    <cellStyle name="常规 60 2 4 5 3 2 2" xfId="1251" xr:uid="{00000000-0005-0000-0000-0000C0250000}"/>
    <cellStyle name="常规 60 2 4 5 3 3" xfId="1261" xr:uid="{00000000-0005-0000-0000-0000C1250000}"/>
    <cellStyle name="常规 60 2 4 5 4" xfId="1268" xr:uid="{00000000-0005-0000-0000-0000C2250000}"/>
    <cellStyle name="常规 60 2 4 5 4 2" xfId="1273" xr:uid="{00000000-0005-0000-0000-0000C3250000}"/>
    <cellStyle name="常规 60 2 4 5 5" xfId="1292" xr:uid="{00000000-0005-0000-0000-0000C4250000}"/>
    <cellStyle name="常规 60 2 4 6" xfId="5300" xr:uid="{00000000-0005-0000-0000-0000C5250000}"/>
    <cellStyle name="常规 60 2 4 6 2" xfId="1364" xr:uid="{00000000-0005-0000-0000-0000C6250000}"/>
    <cellStyle name="常规 60 2 4 6 2 2" xfId="1368" xr:uid="{00000000-0005-0000-0000-0000C7250000}"/>
    <cellStyle name="常规 60 2 4 6 3" xfId="1384" xr:uid="{00000000-0005-0000-0000-0000C8250000}"/>
    <cellStyle name="常规 60 2 4 7" xfId="5304" xr:uid="{00000000-0005-0000-0000-0000C9250000}"/>
    <cellStyle name="常规 60 2 4 7 2" xfId="1503" xr:uid="{00000000-0005-0000-0000-0000CA250000}"/>
    <cellStyle name="常规 60 2 4 8" xfId="5307" xr:uid="{00000000-0005-0000-0000-0000CB250000}"/>
    <cellStyle name="常规 60 2 5" xfId="12133" xr:uid="{00000000-0005-0000-0000-0000CC250000}"/>
    <cellStyle name="常规 60 2 5 2" xfId="12135" xr:uid="{00000000-0005-0000-0000-0000CD250000}"/>
    <cellStyle name="常规 60 2 5 2 2" xfId="12136" xr:uid="{00000000-0005-0000-0000-0000CE250000}"/>
    <cellStyle name="常规 60 2 5 2 3" xfId="12137" xr:uid="{00000000-0005-0000-0000-0000CF250000}"/>
    <cellStyle name="常规 60 2 5 2 3 2" xfId="3785" xr:uid="{00000000-0005-0000-0000-0000D0250000}"/>
    <cellStyle name="常规 60 2 5 2 3 3" xfId="3789" xr:uid="{00000000-0005-0000-0000-0000D1250000}"/>
    <cellStyle name="常规 60 2 5 2 3 3 2" xfId="3791" xr:uid="{00000000-0005-0000-0000-0000D2250000}"/>
    <cellStyle name="常规 60 2 5 2 3 3 2 2" xfId="6766" xr:uid="{00000000-0005-0000-0000-0000D3250000}"/>
    <cellStyle name="常规 60 2 5 2 3 3 3" xfId="12138" xr:uid="{00000000-0005-0000-0000-0000D4250000}"/>
    <cellStyle name="常规 60 2 5 2 3 4" xfId="2396" xr:uid="{00000000-0005-0000-0000-0000D5250000}"/>
    <cellStyle name="常规 60 2 5 2 3 4 2" xfId="12139" xr:uid="{00000000-0005-0000-0000-0000D6250000}"/>
    <cellStyle name="常规 60 2 5 2 3 5" xfId="12140" xr:uid="{00000000-0005-0000-0000-0000D7250000}"/>
    <cellStyle name="常规 60 2 5 2 4" xfId="12141" xr:uid="{00000000-0005-0000-0000-0000D8250000}"/>
    <cellStyle name="常规 60 2 5 2 4 2" xfId="12142" xr:uid="{00000000-0005-0000-0000-0000D9250000}"/>
    <cellStyle name="常规 60 2 5 2 4 2 2" xfId="12143" xr:uid="{00000000-0005-0000-0000-0000DA250000}"/>
    <cellStyle name="常规 60 2 5 2 4 3" xfId="12144" xr:uid="{00000000-0005-0000-0000-0000DB250000}"/>
    <cellStyle name="常规 60 2 5 2 5" xfId="12145" xr:uid="{00000000-0005-0000-0000-0000DC250000}"/>
    <cellStyle name="常规 60 2 5 2 5 2" xfId="3178" xr:uid="{00000000-0005-0000-0000-0000DD250000}"/>
    <cellStyle name="常规 60 2 5 2 6" xfId="12146" xr:uid="{00000000-0005-0000-0000-0000DE250000}"/>
    <cellStyle name="常规 60 2 5 3" xfId="12147" xr:uid="{00000000-0005-0000-0000-0000DF250000}"/>
    <cellStyle name="常规 60 2 5 4" xfId="12149" xr:uid="{00000000-0005-0000-0000-0000E0250000}"/>
    <cellStyle name="常规 60 2 5 4 2" xfId="12151" xr:uid="{00000000-0005-0000-0000-0000E1250000}"/>
    <cellStyle name="常规 60 2 5 4 3" xfId="12153" xr:uid="{00000000-0005-0000-0000-0000E2250000}"/>
    <cellStyle name="常规 60 2 5 4 3 2" xfId="12155" xr:uid="{00000000-0005-0000-0000-0000E3250000}"/>
    <cellStyle name="常规 60 2 5 4 3 2 2" xfId="12157" xr:uid="{00000000-0005-0000-0000-0000E4250000}"/>
    <cellStyle name="常规 60 2 5 4 3 3" xfId="12159" xr:uid="{00000000-0005-0000-0000-0000E5250000}"/>
    <cellStyle name="常规 60 2 5 4 4" xfId="12161" xr:uid="{00000000-0005-0000-0000-0000E6250000}"/>
    <cellStyle name="常规 60 2 5 4 4 2" xfId="12163" xr:uid="{00000000-0005-0000-0000-0000E7250000}"/>
    <cellStyle name="常规 60 2 5 4 5" xfId="12166" xr:uid="{00000000-0005-0000-0000-0000E8250000}"/>
    <cellStyle name="常规 60 2 5 5" xfId="12168" xr:uid="{00000000-0005-0000-0000-0000E9250000}"/>
    <cellStyle name="常规 60 2 5 5 2" xfId="12170" xr:uid="{00000000-0005-0000-0000-0000EA250000}"/>
    <cellStyle name="常规 60 2 5 5 2 2" xfId="12172" xr:uid="{00000000-0005-0000-0000-0000EB250000}"/>
    <cellStyle name="常规 60 2 5 5 3" xfId="12174" xr:uid="{00000000-0005-0000-0000-0000EC250000}"/>
    <cellStyle name="常规 60 2 5 6" xfId="12176" xr:uid="{00000000-0005-0000-0000-0000ED250000}"/>
    <cellStyle name="常规 60 2 5 6 2" xfId="12179" xr:uid="{00000000-0005-0000-0000-0000EE250000}"/>
    <cellStyle name="常规 60 2 5 7" xfId="12181" xr:uid="{00000000-0005-0000-0000-0000EF250000}"/>
    <cellStyle name="常规 60 2 6" xfId="12183" xr:uid="{00000000-0005-0000-0000-0000F0250000}"/>
    <cellStyle name="常规 60 2 6 2" xfId="12184" xr:uid="{00000000-0005-0000-0000-0000F1250000}"/>
    <cellStyle name="常规 60 2 6 3" xfId="12185" xr:uid="{00000000-0005-0000-0000-0000F2250000}"/>
    <cellStyle name="常规 60 2 6 3 2" xfId="12186" xr:uid="{00000000-0005-0000-0000-0000F3250000}"/>
    <cellStyle name="常规 60 2 6 3 3" xfId="12187" xr:uid="{00000000-0005-0000-0000-0000F4250000}"/>
    <cellStyle name="常规 60 2 6 3 3 2" xfId="12188" xr:uid="{00000000-0005-0000-0000-0000F5250000}"/>
    <cellStyle name="常规 60 2 6 3 3 2 2" xfId="12189" xr:uid="{00000000-0005-0000-0000-0000F6250000}"/>
    <cellStyle name="常规 60 2 6 3 3 3" xfId="12190" xr:uid="{00000000-0005-0000-0000-0000F7250000}"/>
    <cellStyle name="常规 60 2 6 3 4" xfId="12191" xr:uid="{00000000-0005-0000-0000-0000F8250000}"/>
    <cellStyle name="常规 60 2 6 3 4 2" xfId="3437" xr:uid="{00000000-0005-0000-0000-0000F9250000}"/>
    <cellStyle name="常规 60 2 6 3 5" xfId="12192" xr:uid="{00000000-0005-0000-0000-0000FA250000}"/>
    <cellStyle name="常规 60 2 6 4" xfId="3449" xr:uid="{00000000-0005-0000-0000-0000FB250000}"/>
    <cellStyle name="常规 60 2 6 4 2" xfId="12193" xr:uid="{00000000-0005-0000-0000-0000FC250000}"/>
    <cellStyle name="常规 60 2 6 4 2 2" xfId="12194" xr:uid="{00000000-0005-0000-0000-0000FD250000}"/>
    <cellStyle name="常规 60 2 6 4 3" xfId="12195" xr:uid="{00000000-0005-0000-0000-0000FE250000}"/>
    <cellStyle name="常规 60 2 6 5" xfId="3453" xr:uid="{00000000-0005-0000-0000-0000FF250000}"/>
    <cellStyle name="常规 60 2 6 5 2" xfId="3458" xr:uid="{00000000-0005-0000-0000-000000260000}"/>
    <cellStyle name="常规 60 2 6 6" xfId="3475" xr:uid="{00000000-0005-0000-0000-000001260000}"/>
    <cellStyle name="常规 60 2 7" xfId="12196" xr:uid="{00000000-0005-0000-0000-000002260000}"/>
    <cellStyle name="常规 60 2 8" xfId="12197" xr:uid="{00000000-0005-0000-0000-000003260000}"/>
    <cellStyle name="常规 60 2 8 2" xfId="12198" xr:uid="{00000000-0005-0000-0000-000004260000}"/>
    <cellStyle name="常规 60 2 8 3" xfId="12199" xr:uid="{00000000-0005-0000-0000-000005260000}"/>
    <cellStyle name="常规 60 2 8 3 2" xfId="12201" xr:uid="{00000000-0005-0000-0000-000006260000}"/>
    <cellStyle name="常规 60 2 8 3 2 2" xfId="12203" xr:uid="{00000000-0005-0000-0000-000007260000}"/>
    <cellStyle name="常规 60 2 8 3 3" xfId="12204" xr:uid="{00000000-0005-0000-0000-000008260000}"/>
    <cellStyle name="常规 60 2 8 4" xfId="3626" xr:uid="{00000000-0005-0000-0000-000009260000}"/>
    <cellStyle name="常规 60 2 8 4 2" xfId="12205" xr:uid="{00000000-0005-0000-0000-00000A260000}"/>
    <cellStyle name="常规 60 2 8 5" xfId="12207" xr:uid="{00000000-0005-0000-0000-00000B260000}"/>
    <cellStyle name="常规 60 2 9" xfId="12209" xr:uid="{00000000-0005-0000-0000-00000C260000}"/>
    <cellStyle name="常规 60 2 9 2" xfId="12210" xr:uid="{00000000-0005-0000-0000-00000D260000}"/>
    <cellStyle name="常规 60 2 9 2 2" xfId="12211" xr:uid="{00000000-0005-0000-0000-00000E260000}"/>
    <cellStyle name="常规 60 2 9 3" xfId="12212" xr:uid="{00000000-0005-0000-0000-00000F260000}"/>
    <cellStyle name="常规 60 3" xfId="11736" xr:uid="{00000000-0005-0000-0000-000010260000}"/>
    <cellStyle name="常规 60 3 2" xfId="12214" xr:uid="{00000000-0005-0000-0000-000011260000}"/>
    <cellStyle name="常规 60 3 2 2" xfId="12215" xr:uid="{00000000-0005-0000-0000-000012260000}"/>
    <cellStyle name="常规 60 3 2 2 2" xfId="12217" xr:uid="{00000000-0005-0000-0000-000013260000}"/>
    <cellStyle name="常规 60 3 2 2 2 2" xfId="1566" xr:uid="{00000000-0005-0000-0000-000014260000}"/>
    <cellStyle name="常规 60 3 2 2 2 3" xfId="12219" xr:uid="{00000000-0005-0000-0000-000015260000}"/>
    <cellStyle name="常规 60 3 2 2 2 3 2" xfId="12220" xr:uid="{00000000-0005-0000-0000-000016260000}"/>
    <cellStyle name="常规 60 3 2 2 2 3 3" xfId="12222" xr:uid="{00000000-0005-0000-0000-000017260000}"/>
    <cellStyle name="常规 60 3 2 2 2 3 3 2" xfId="12224" xr:uid="{00000000-0005-0000-0000-000018260000}"/>
    <cellStyle name="常规 60 3 2 2 2 3 3 2 2" xfId="12225" xr:uid="{00000000-0005-0000-0000-000019260000}"/>
    <cellStyle name="常规 60 3 2 2 2 3 3 3" xfId="12227" xr:uid="{00000000-0005-0000-0000-00001A260000}"/>
    <cellStyle name="常规 60 3 2 2 2 3 4" xfId="1471" xr:uid="{00000000-0005-0000-0000-00001B260000}"/>
    <cellStyle name="常规 60 3 2 2 2 3 4 2" xfId="12228" xr:uid="{00000000-0005-0000-0000-00001C260000}"/>
    <cellStyle name="常规 60 3 2 2 2 3 5" xfId="12229" xr:uid="{00000000-0005-0000-0000-00001D260000}"/>
    <cellStyle name="常规 60 3 2 2 2 4" xfId="12232" xr:uid="{00000000-0005-0000-0000-00001E260000}"/>
    <cellStyle name="常规 60 3 2 2 2 4 2" xfId="12234" xr:uid="{00000000-0005-0000-0000-00001F260000}"/>
    <cellStyle name="常规 60 3 2 2 2 4 2 2" xfId="4505" xr:uid="{00000000-0005-0000-0000-000020260000}"/>
    <cellStyle name="常规 60 3 2 2 2 4 3" xfId="12235" xr:uid="{00000000-0005-0000-0000-000021260000}"/>
    <cellStyle name="常规 60 3 2 2 2 5" xfId="12236" xr:uid="{00000000-0005-0000-0000-000022260000}"/>
    <cellStyle name="常规 60 3 2 2 2 5 2" xfId="12238" xr:uid="{00000000-0005-0000-0000-000023260000}"/>
    <cellStyle name="常规 60 3 2 2 2 6" xfId="12240" xr:uid="{00000000-0005-0000-0000-000024260000}"/>
    <cellStyle name="常规 60 3 2 2 3" xfId="12242" xr:uid="{00000000-0005-0000-0000-000025260000}"/>
    <cellStyle name="常规 60 3 2 2 4" xfId="12244" xr:uid="{00000000-0005-0000-0000-000026260000}"/>
    <cellStyle name="常规 60 3 2 2 4 2" xfId="12245" xr:uid="{00000000-0005-0000-0000-000027260000}"/>
    <cellStyle name="常规 60 3 2 2 4 3" xfId="12246" xr:uid="{00000000-0005-0000-0000-000028260000}"/>
    <cellStyle name="常规 60 3 2 2 4 3 2" xfId="12247" xr:uid="{00000000-0005-0000-0000-000029260000}"/>
    <cellStyle name="常规 60 3 2 2 4 3 2 2" xfId="12248" xr:uid="{00000000-0005-0000-0000-00002A260000}"/>
    <cellStyle name="常规 60 3 2 2 4 3 3" xfId="12249" xr:uid="{00000000-0005-0000-0000-00002B260000}"/>
    <cellStyle name="常规 60 3 2 2 4 4" xfId="12250" xr:uid="{00000000-0005-0000-0000-00002C260000}"/>
    <cellStyle name="常规 60 3 2 2 4 4 2" xfId="12252" xr:uid="{00000000-0005-0000-0000-00002D260000}"/>
    <cellStyle name="常规 60 3 2 2 4 5" xfId="12253" xr:uid="{00000000-0005-0000-0000-00002E260000}"/>
    <cellStyle name="常规 60 3 2 2 5" xfId="12255" xr:uid="{00000000-0005-0000-0000-00002F260000}"/>
    <cellStyle name="常规 60 3 2 2 5 2" xfId="12256" xr:uid="{00000000-0005-0000-0000-000030260000}"/>
    <cellStyle name="常规 60 3 2 2 5 2 2" xfId="12257" xr:uid="{00000000-0005-0000-0000-000031260000}"/>
    <cellStyle name="常规 60 3 2 2 5 3" xfId="12258" xr:uid="{00000000-0005-0000-0000-000032260000}"/>
    <cellStyle name="常规 60 3 2 2 6" xfId="12259" xr:uid="{00000000-0005-0000-0000-000033260000}"/>
    <cellStyle name="常规 60 3 2 2 6 2" xfId="12260" xr:uid="{00000000-0005-0000-0000-000034260000}"/>
    <cellStyle name="常规 60 3 2 2 7" xfId="12262" xr:uid="{00000000-0005-0000-0000-000035260000}"/>
    <cellStyle name="常规 60 3 2 3" xfId="12264" xr:uid="{00000000-0005-0000-0000-000036260000}"/>
    <cellStyle name="常规 60 3 2 3 2" xfId="12266" xr:uid="{00000000-0005-0000-0000-000037260000}"/>
    <cellStyle name="常规 60 3 2 3 3" xfId="75" xr:uid="{00000000-0005-0000-0000-000038260000}"/>
    <cellStyle name="常规 60 3 2 3 3 2" xfId="965" xr:uid="{00000000-0005-0000-0000-000039260000}"/>
    <cellStyle name="常规 60 3 2 3 3 3" xfId="968" xr:uid="{00000000-0005-0000-0000-00003A260000}"/>
    <cellStyle name="常规 60 3 2 3 3 3 2" xfId="12268" xr:uid="{00000000-0005-0000-0000-00003B260000}"/>
    <cellStyle name="常规 60 3 2 3 3 3 2 2" xfId="12269" xr:uid="{00000000-0005-0000-0000-00003C260000}"/>
    <cellStyle name="常规 60 3 2 3 3 3 3" xfId="12270" xr:uid="{00000000-0005-0000-0000-00003D260000}"/>
    <cellStyle name="常规 60 3 2 3 3 4" xfId="12271" xr:uid="{00000000-0005-0000-0000-00003E260000}"/>
    <cellStyle name="常规 60 3 2 3 3 4 2" xfId="12273" xr:uid="{00000000-0005-0000-0000-00003F260000}"/>
    <cellStyle name="常规 60 3 2 3 3 5" xfId="12274" xr:uid="{00000000-0005-0000-0000-000040260000}"/>
    <cellStyle name="常规 60 3 2 3 4" xfId="78" xr:uid="{00000000-0005-0000-0000-000041260000}"/>
    <cellStyle name="常规 60 3 2 3 4 2" xfId="12276" xr:uid="{00000000-0005-0000-0000-000042260000}"/>
    <cellStyle name="常规 60 3 2 3 4 2 2" xfId="12277" xr:uid="{00000000-0005-0000-0000-000043260000}"/>
    <cellStyle name="常规 60 3 2 3 4 3" xfId="12279" xr:uid="{00000000-0005-0000-0000-000044260000}"/>
    <cellStyle name="常规 60 3 2 3 5" xfId="55" xr:uid="{00000000-0005-0000-0000-000045260000}"/>
    <cellStyle name="常规 60 3 2 3 5 2" xfId="12280" xr:uid="{00000000-0005-0000-0000-000046260000}"/>
    <cellStyle name="常规 60 3 2 3 6" xfId="12281" xr:uid="{00000000-0005-0000-0000-000047260000}"/>
    <cellStyle name="常规 60 3 2 4" xfId="8189" xr:uid="{00000000-0005-0000-0000-000048260000}"/>
    <cellStyle name="常规 60 3 2 5" xfId="1930" xr:uid="{00000000-0005-0000-0000-000049260000}"/>
    <cellStyle name="常规 60 3 2 5 2" xfId="12282" xr:uid="{00000000-0005-0000-0000-00004A260000}"/>
    <cellStyle name="常规 60 3 2 5 3" xfId="12283" xr:uid="{00000000-0005-0000-0000-00004B260000}"/>
    <cellStyle name="常规 60 3 2 5 3 2" xfId="12284" xr:uid="{00000000-0005-0000-0000-00004C260000}"/>
    <cellStyle name="常规 60 3 2 5 3 2 2" xfId="12285" xr:uid="{00000000-0005-0000-0000-00004D260000}"/>
    <cellStyle name="常规 60 3 2 5 3 3" xfId="12286" xr:uid="{00000000-0005-0000-0000-00004E260000}"/>
    <cellStyle name="常规 60 3 2 5 4" xfId="12287" xr:uid="{00000000-0005-0000-0000-00004F260000}"/>
    <cellStyle name="常规 60 3 2 5 4 2" xfId="12288" xr:uid="{00000000-0005-0000-0000-000050260000}"/>
    <cellStyle name="常规 60 3 2 5 5" xfId="12289" xr:uid="{00000000-0005-0000-0000-000051260000}"/>
    <cellStyle name="常规 60 3 2 6" xfId="1937" xr:uid="{00000000-0005-0000-0000-000052260000}"/>
    <cellStyle name="常规 60 3 2 6 2" xfId="12290" xr:uid="{00000000-0005-0000-0000-000053260000}"/>
    <cellStyle name="常规 60 3 2 6 2 2" xfId="12291" xr:uid="{00000000-0005-0000-0000-000054260000}"/>
    <cellStyle name="常规 60 3 2 6 3" xfId="12292" xr:uid="{00000000-0005-0000-0000-000055260000}"/>
    <cellStyle name="常规 60 3 2 7" xfId="9500" xr:uid="{00000000-0005-0000-0000-000056260000}"/>
    <cellStyle name="常规 60 3 2 7 2" xfId="9502" xr:uid="{00000000-0005-0000-0000-000057260000}"/>
    <cellStyle name="常规 60 3 2 8" xfId="9506" xr:uid="{00000000-0005-0000-0000-000058260000}"/>
    <cellStyle name="常规 60 3 3" xfId="12293" xr:uid="{00000000-0005-0000-0000-000059260000}"/>
    <cellStyle name="常规 60 3 3 2" xfId="12294" xr:uid="{00000000-0005-0000-0000-00005A260000}"/>
    <cellStyle name="常规 60 3 3 2 2" xfId="12297" xr:uid="{00000000-0005-0000-0000-00005B260000}"/>
    <cellStyle name="常规 60 3 3 2 3" xfId="12300" xr:uid="{00000000-0005-0000-0000-00005C260000}"/>
    <cellStyle name="常规 60 3 3 2 3 2" xfId="12303" xr:uid="{00000000-0005-0000-0000-00005D260000}"/>
    <cellStyle name="常规 60 3 3 2 3 3" xfId="12304" xr:uid="{00000000-0005-0000-0000-00005E260000}"/>
    <cellStyle name="常规 60 3 3 2 3 3 2" xfId="12305" xr:uid="{00000000-0005-0000-0000-00005F260000}"/>
    <cellStyle name="常规 60 3 3 2 3 3 2 2" xfId="12306" xr:uid="{00000000-0005-0000-0000-000060260000}"/>
    <cellStyle name="常规 60 3 3 2 3 3 3" xfId="12307" xr:uid="{00000000-0005-0000-0000-000061260000}"/>
    <cellStyle name="常规 60 3 3 2 3 4" xfId="12308" xr:uid="{00000000-0005-0000-0000-000062260000}"/>
    <cellStyle name="常规 60 3 3 2 3 4 2" xfId="12310" xr:uid="{00000000-0005-0000-0000-000063260000}"/>
    <cellStyle name="常规 60 3 3 2 3 5" xfId="12311" xr:uid="{00000000-0005-0000-0000-000064260000}"/>
    <cellStyle name="常规 60 3 3 2 4" xfId="12313" xr:uid="{00000000-0005-0000-0000-000065260000}"/>
    <cellStyle name="常规 60 3 3 2 4 2" xfId="12314" xr:uid="{00000000-0005-0000-0000-000066260000}"/>
    <cellStyle name="常规 60 3 3 2 4 2 2" xfId="12315" xr:uid="{00000000-0005-0000-0000-000067260000}"/>
    <cellStyle name="常规 60 3 3 2 4 3" xfId="12316" xr:uid="{00000000-0005-0000-0000-000068260000}"/>
    <cellStyle name="常规 60 3 3 2 5" xfId="12317" xr:uid="{00000000-0005-0000-0000-000069260000}"/>
    <cellStyle name="常规 60 3 3 2 5 2" xfId="12318" xr:uid="{00000000-0005-0000-0000-00006A260000}"/>
    <cellStyle name="常规 60 3 3 2 6" xfId="12319" xr:uid="{00000000-0005-0000-0000-00006B260000}"/>
    <cellStyle name="常规 60 3 3 3" xfId="12320" xr:uid="{00000000-0005-0000-0000-00006C260000}"/>
    <cellStyle name="常规 60 3 3 4" xfId="8194" xr:uid="{00000000-0005-0000-0000-00006D260000}"/>
    <cellStyle name="常规 60 3 3 4 2" xfId="12324" xr:uid="{00000000-0005-0000-0000-00006E260000}"/>
    <cellStyle name="常规 60 3 3 4 3" xfId="12327" xr:uid="{00000000-0005-0000-0000-00006F260000}"/>
    <cellStyle name="常规 60 3 3 4 3 2" xfId="80" xr:uid="{00000000-0005-0000-0000-000070260000}"/>
    <cellStyle name="常规 60 3 3 4 3 2 2" xfId="2380" xr:uid="{00000000-0005-0000-0000-000071260000}"/>
    <cellStyle name="常规 60 3 3 4 3 3" xfId="165" xr:uid="{00000000-0005-0000-0000-000072260000}"/>
    <cellStyle name="常规 60 3 3 4 4" xfId="12330" xr:uid="{00000000-0005-0000-0000-000073260000}"/>
    <cellStyle name="常规 60 3 3 4 4 2" xfId="12332" xr:uid="{00000000-0005-0000-0000-000074260000}"/>
    <cellStyle name="常规 60 3 3 4 5" xfId="12334" xr:uid="{00000000-0005-0000-0000-000075260000}"/>
    <cellStyle name="常规 60 3 3 5" xfId="12336" xr:uid="{00000000-0005-0000-0000-000076260000}"/>
    <cellStyle name="常规 60 3 3 5 2" xfId="7028" xr:uid="{00000000-0005-0000-0000-000077260000}"/>
    <cellStyle name="常规 60 3 3 5 2 2" xfId="7030" xr:uid="{00000000-0005-0000-0000-000078260000}"/>
    <cellStyle name="常规 60 3 3 5 3" xfId="7035" xr:uid="{00000000-0005-0000-0000-000079260000}"/>
    <cellStyle name="常规 60 3 3 6" xfId="9512" xr:uid="{00000000-0005-0000-0000-00007A260000}"/>
    <cellStyle name="常规 60 3 3 6 2" xfId="7046" xr:uid="{00000000-0005-0000-0000-00007B260000}"/>
    <cellStyle name="常规 60 3 3 7" xfId="9516" xr:uid="{00000000-0005-0000-0000-00007C260000}"/>
    <cellStyle name="常规 60 3 4" xfId="12338" xr:uid="{00000000-0005-0000-0000-00007D260000}"/>
    <cellStyle name="常规 60 3 4 2" xfId="4706" xr:uid="{00000000-0005-0000-0000-00007E260000}"/>
    <cellStyle name="常规 60 3 4 3" xfId="4712" xr:uid="{00000000-0005-0000-0000-00007F260000}"/>
    <cellStyle name="常规 60 3 4 3 2" xfId="4718" xr:uid="{00000000-0005-0000-0000-000080260000}"/>
    <cellStyle name="常规 60 3 4 3 3" xfId="991" xr:uid="{00000000-0005-0000-0000-000081260000}"/>
    <cellStyle name="常规 60 3 4 3 3 2" xfId="12340" xr:uid="{00000000-0005-0000-0000-000082260000}"/>
    <cellStyle name="常规 60 3 4 3 3 2 2" xfId="12342" xr:uid="{00000000-0005-0000-0000-000083260000}"/>
    <cellStyle name="常规 60 3 4 3 3 3" xfId="12343" xr:uid="{00000000-0005-0000-0000-000084260000}"/>
    <cellStyle name="常规 60 3 4 3 4" xfId="994" xr:uid="{00000000-0005-0000-0000-000085260000}"/>
    <cellStyle name="常规 60 3 4 3 4 2" xfId="12346" xr:uid="{00000000-0005-0000-0000-000086260000}"/>
    <cellStyle name="常规 60 3 4 3 5" xfId="12348" xr:uid="{00000000-0005-0000-0000-000087260000}"/>
    <cellStyle name="常规 60 3 4 4" xfId="5096" xr:uid="{00000000-0005-0000-0000-000088260000}"/>
    <cellStyle name="常规 60 3 4 4 2" xfId="7060" xr:uid="{00000000-0005-0000-0000-000089260000}"/>
    <cellStyle name="常规 60 3 4 4 2 2" xfId="7062" xr:uid="{00000000-0005-0000-0000-00008A260000}"/>
    <cellStyle name="常规 60 3 4 4 3" xfId="2050" xr:uid="{00000000-0005-0000-0000-00008B260000}"/>
    <cellStyle name="常规 60 3 4 5" xfId="12350" xr:uid="{00000000-0005-0000-0000-00008C260000}"/>
    <cellStyle name="常规 60 3 4 5 2" xfId="7071" xr:uid="{00000000-0005-0000-0000-00008D260000}"/>
    <cellStyle name="常规 60 3 4 6" xfId="9521" xr:uid="{00000000-0005-0000-0000-00008E260000}"/>
    <cellStyle name="常规 60 3 5" xfId="12352" xr:uid="{00000000-0005-0000-0000-00008F260000}"/>
    <cellStyle name="常规 60 3 6" xfId="12354" xr:uid="{00000000-0005-0000-0000-000090260000}"/>
    <cellStyle name="常规 60 3 6 2" xfId="12355" xr:uid="{00000000-0005-0000-0000-000091260000}"/>
    <cellStyle name="常规 60 3 6 3" xfId="12358" xr:uid="{00000000-0005-0000-0000-000092260000}"/>
    <cellStyle name="常规 60 3 6 3 2" xfId="12359" xr:uid="{00000000-0005-0000-0000-000093260000}"/>
    <cellStyle name="常规 60 3 6 3 2 2" xfId="12360" xr:uid="{00000000-0005-0000-0000-000094260000}"/>
    <cellStyle name="常规 60 3 6 3 3" xfId="12361" xr:uid="{00000000-0005-0000-0000-000095260000}"/>
    <cellStyle name="常规 60 3 6 4" xfId="3812" xr:uid="{00000000-0005-0000-0000-000096260000}"/>
    <cellStyle name="常规 60 3 6 4 2" xfId="3814" xr:uid="{00000000-0005-0000-0000-000097260000}"/>
    <cellStyle name="常规 60 3 6 5" xfId="3824" xr:uid="{00000000-0005-0000-0000-000098260000}"/>
    <cellStyle name="常规 60 3 7" xfId="12362" xr:uid="{00000000-0005-0000-0000-000099260000}"/>
    <cellStyle name="常规 60 3 7 2" xfId="12363" xr:uid="{00000000-0005-0000-0000-00009A260000}"/>
    <cellStyle name="常规 60 3 7 2 2" xfId="11263" xr:uid="{00000000-0005-0000-0000-00009B260000}"/>
    <cellStyle name="常规 60 3 7 3" xfId="12364" xr:uid="{00000000-0005-0000-0000-00009C260000}"/>
    <cellStyle name="常规 60 3 8" xfId="12366" xr:uid="{00000000-0005-0000-0000-00009D260000}"/>
    <cellStyle name="常规 60 3 8 2" xfId="12367" xr:uid="{00000000-0005-0000-0000-00009E260000}"/>
    <cellStyle name="常规 60 3 9" xfId="12368" xr:uid="{00000000-0005-0000-0000-00009F260000}"/>
    <cellStyle name="常规 60 4" xfId="11738" xr:uid="{00000000-0005-0000-0000-0000A0260000}"/>
    <cellStyle name="常规 60 4 2" xfId="12369" xr:uid="{00000000-0005-0000-0000-0000A1260000}"/>
    <cellStyle name="常规 60 4 2 2" xfId="12370" xr:uid="{00000000-0005-0000-0000-0000A2260000}"/>
    <cellStyle name="常规 60 4 2 2 2" xfId="12371" xr:uid="{00000000-0005-0000-0000-0000A3260000}"/>
    <cellStyle name="常规 60 4 2 2 2 2" xfId="12372" xr:uid="{00000000-0005-0000-0000-0000A4260000}"/>
    <cellStyle name="常规 60 4 2 2 2 3" xfId="12373" xr:uid="{00000000-0005-0000-0000-0000A5260000}"/>
    <cellStyle name="常规 60 4 2 2 2 3 2" xfId="12374" xr:uid="{00000000-0005-0000-0000-0000A6260000}"/>
    <cellStyle name="常规 60 4 2 2 2 3 3" xfId="12375" xr:uid="{00000000-0005-0000-0000-0000A7260000}"/>
    <cellStyle name="常规 60 4 2 2 2 3 3 2" xfId="12376" xr:uid="{00000000-0005-0000-0000-0000A8260000}"/>
    <cellStyle name="常规 60 4 2 2 2 3 3 2 2" xfId="12377" xr:uid="{00000000-0005-0000-0000-0000A9260000}"/>
    <cellStyle name="常规 60 4 2 2 2 3 3 3" xfId="12378" xr:uid="{00000000-0005-0000-0000-0000AA260000}"/>
    <cellStyle name="常规 60 4 2 2 2 3 4" xfId="12379" xr:uid="{00000000-0005-0000-0000-0000AB260000}"/>
    <cellStyle name="常规 60 4 2 2 2 3 4 2" xfId="12380" xr:uid="{00000000-0005-0000-0000-0000AC260000}"/>
    <cellStyle name="常规 60 4 2 2 2 3 5" xfId="12381" xr:uid="{00000000-0005-0000-0000-0000AD260000}"/>
    <cellStyle name="常规 60 4 2 2 2 4" xfId="12382" xr:uid="{00000000-0005-0000-0000-0000AE260000}"/>
    <cellStyle name="常规 60 4 2 2 2 4 2" xfId="12383" xr:uid="{00000000-0005-0000-0000-0000AF260000}"/>
    <cellStyle name="常规 60 4 2 2 2 4 2 2" xfId="12384" xr:uid="{00000000-0005-0000-0000-0000B0260000}"/>
    <cellStyle name="常规 60 4 2 2 2 4 3" xfId="12385" xr:uid="{00000000-0005-0000-0000-0000B1260000}"/>
    <cellStyle name="常规 60 4 2 2 2 5" xfId="12386" xr:uid="{00000000-0005-0000-0000-0000B2260000}"/>
    <cellStyle name="常规 60 4 2 2 2 5 2" xfId="12387" xr:uid="{00000000-0005-0000-0000-0000B3260000}"/>
    <cellStyle name="常规 60 4 2 2 2 6" xfId="12388" xr:uid="{00000000-0005-0000-0000-0000B4260000}"/>
    <cellStyle name="常规 60 4 2 2 3" xfId="12389" xr:uid="{00000000-0005-0000-0000-0000B5260000}"/>
    <cellStyle name="常规 60 4 2 2 4" xfId="12390" xr:uid="{00000000-0005-0000-0000-0000B6260000}"/>
    <cellStyle name="常规 60 4 2 2 4 2" xfId="12391" xr:uid="{00000000-0005-0000-0000-0000B7260000}"/>
    <cellStyle name="常规 60 4 2 2 4 3" xfId="4156" xr:uid="{00000000-0005-0000-0000-0000B8260000}"/>
    <cellStyle name="常规 60 4 2 2 4 3 2" xfId="12392" xr:uid="{00000000-0005-0000-0000-0000B9260000}"/>
    <cellStyle name="常规 60 4 2 2 4 3 2 2" xfId="12393" xr:uid="{00000000-0005-0000-0000-0000BA260000}"/>
    <cellStyle name="常规 60 4 2 2 4 3 3" xfId="3262" xr:uid="{00000000-0005-0000-0000-0000BB260000}"/>
    <cellStyle name="常规 60 4 2 2 4 4" xfId="4160" xr:uid="{00000000-0005-0000-0000-0000BC260000}"/>
    <cellStyle name="常规 60 4 2 2 4 4 2" xfId="4166" xr:uid="{00000000-0005-0000-0000-0000BD260000}"/>
    <cellStyle name="常规 60 4 2 2 4 5" xfId="3594" xr:uid="{00000000-0005-0000-0000-0000BE260000}"/>
    <cellStyle name="常规 60 4 2 2 5" xfId="12394" xr:uid="{00000000-0005-0000-0000-0000BF260000}"/>
    <cellStyle name="常规 60 4 2 2 5 2" xfId="12395" xr:uid="{00000000-0005-0000-0000-0000C0260000}"/>
    <cellStyle name="常规 60 4 2 2 5 2 2" xfId="12396" xr:uid="{00000000-0005-0000-0000-0000C1260000}"/>
    <cellStyle name="常规 60 4 2 2 5 3" xfId="4180" xr:uid="{00000000-0005-0000-0000-0000C2260000}"/>
    <cellStyle name="常规 60 4 2 2 6" xfId="12397" xr:uid="{00000000-0005-0000-0000-0000C3260000}"/>
    <cellStyle name="常规 60 4 2 2 6 2" xfId="12398" xr:uid="{00000000-0005-0000-0000-0000C4260000}"/>
    <cellStyle name="常规 60 4 2 2 7" xfId="12399" xr:uid="{00000000-0005-0000-0000-0000C5260000}"/>
    <cellStyle name="常规 60 4 2 3" xfId="12400" xr:uid="{00000000-0005-0000-0000-0000C6260000}"/>
    <cellStyle name="常规 60 4 2 3 2" xfId="12401" xr:uid="{00000000-0005-0000-0000-0000C7260000}"/>
    <cellStyle name="常规 60 4 2 3 3" xfId="257" xr:uid="{00000000-0005-0000-0000-0000C8260000}"/>
    <cellStyle name="常规 60 4 2 3 3 2" xfId="267" xr:uid="{00000000-0005-0000-0000-0000C9260000}"/>
    <cellStyle name="常规 60 4 2 3 3 3" xfId="689" xr:uid="{00000000-0005-0000-0000-0000CA260000}"/>
    <cellStyle name="常规 60 4 2 3 3 3 2" xfId="11098" xr:uid="{00000000-0005-0000-0000-0000CB260000}"/>
    <cellStyle name="常规 60 4 2 3 3 3 2 2" xfId="12402" xr:uid="{00000000-0005-0000-0000-0000CC260000}"/>
    <cellStyle name="常规 60 4 2 3 3 3 3" xfId="12404" xr:uid="{00000000-0005-0000-0000-0000CD260000}"/>
    <cellStyle name="常规 60 4 2 3 3 4" xfId="12405" xr:uid="{00000000-0005-0000-0000-0000CE260000}"/>
    <cellStyle name="常规 60 4 2 3 3 4 2" xfId="9804" xr:uid="{00000000-0005-0000-0000-0000CF260000}"/>
    <cellStyle name="常规 60 4 2 3 3 5" xfId="12407" xr:uid="{00000000-0005-0000-0000-0000D0260000}"/>
    <cellStyle name="常规 60 4 2 3 4" xfId="703" xr:uid="{00000000-0005-0000-0000-0000D1260000}"/>
    <cellStyle name="常规 60 4 2 3 4 2" xfId="12409" xr:uid="{00000000-0005-0000-0000-0000D2260000}"/>
    <cellStyle name="常规 60 4 2 3 4 2 2" xfId="12410" xr:uid="{00000000-0005-0000-0000-0000D3260000}"/>
    <cellStyle name="常规 60 4 2 3 4 3" xfId="12412" xr:uid="{00000000-0005-0000-0000-0000D4260000}"/>
    <cellStyle name="常规 60 4 2 3 5" xfId="718" xr:uid="{00000000-0005-0000-0000-0000D5260000}"/>
    <cellStyle name="常规 60 4 2 3 5 2" xfId="12413" xr:uid="{00000000-0005-0000-0000-0000D6260000}"/>
    <cellStyle name="常规 60 4 2 3 6" xfId="12414" xr:uid="{00000000-0005-0000-0000-0000D7260000}"/>
    <cellStyle name="常规 60 4 2 4" xfId="8220" xr:uid="{00000000-0005-0000-0000-0000D8260000}"/>
    <cellStyle name="常规 60 4 2 5" xfId="12415" xr:uid="{00000000-0005-0000-0000-0000D9260000}"/>
    <cellStyle name="常规 60 4 2 5 2" xfId="12416" xr:uid="{00000000-0005-0000-0000-0000DA260000}"/>
    <cellStyle name="常规 60 4 2 5 3" xfId="12417" xr:uid="{00000000-0005-0000-0000-0000DB260000}"/>
    <cellStyle name="常规 60 4 2 5 3 2" xfId="12418" xr:uid="{00000000-0005-0000-0000-0000DC260000}"/>
    <cellStyle name="常规 60 4 2 5 3 2 2" xfId="12419" xr:uid="{00000000-0005-0000-0000-0000DD260000}"/>
    <cellStyle name="常规 60 4 2 5 3 3" xfId="4206" xr:uid="{00000000-0005-0000-0000-0000DE260000}"/>
    <cellStyle name="常规 60 4 2 5 4" xfId="12420" xr:uid="{00000000-0005-0000-0000-0000DF260000}"/>
    <cellStyle name="常规 60 4 2 5 4 2" xfId="12422" xr:uid="{00000000-0005-0000-0000-0000E0260000}"/>
    <cellStyle name="常规 60 4 2 5 5" xfId="12423" xr:uid="{00000000-0005-0000-0000-0000E1260000}"/>
    <cellStyle name="常规 60 4 2 6" xfId="11061" xr:uid="{00000000-0005-0000-0000-0000E2260000}"/>
    <cellStyle name="常规 60 4 2 6 2" xfId="11064" xr:uid="{00000000-0005-0000-0000-0000E3260000}"/>
    <cellStyle name="常规 60 4 2 6 2 2" xfId="12424" xr:uid="{00000000-0005-0000-0000-0000E4260000}"/>
    <cellStyle name="常规 60 4 2 6 3" xfId="12425" xr:uid="{00000000-0005-0000-0000-0000E5260000}"/>
    <cellStyle name="常规 60 4 2 7" xfId="11066" xr:uid="{00000000-0005-0000-0000-0000E6260000}"/>
    <cellStyle name="常规 60 4 2 7 2" xfId="12426" xr:uid="{00000000-0005-0000-0000-0000E7260000}"/>
    <cellStyle name="常规 60 4 2 8" xfId="12427" xr:uid="{00000000-0005-0000-0000-0000E8260000}"/>
    <cellStyle name="常规 60 4 3" xfId="12428" xr:uid="{00000000-0005-0000-0000-0000E9260000}"/>
    <cellStyle name="常规 60 4 3 2" xfId="12429" xr:uid="{00000000-0005-0000-0000-0000EA260000}"/>
    <cellStyle name="常规 60 4 3 2 2" xfId="5874" xr:uid="{00000000-0005-0000-0000-0000EB260000}"/>
    <cellStyle name="常规 60 4 3 2 3" xfId="12430" xr:uid="{00000000-0005-0000-0000-0000EC260000}"/>
    <cellStyle name="常规 60 4 3 2 3 2" xfId="12431" xr:uid="{00000000-0005-0000-0000-0000ED260000}"/>
    <cellStyle name="常规 60 4 3 2 3 3" xfId="8128" xr:uid="{00000000-0005-0000-0000-0000EE260000}"/>
    <cellStyle name="常规 60 4 3 2 3 3 2" xfId="12432" xr:uid="{00000000-0005-0000-0000-0000EF260000}"/>
    <cellStyle name="常规 60 4 3 2 3 3 2 2" xfId="12433" xr:uid="{00000000-0005-0000-0000-0000F0260000}"/>
    <cellStyle name="常规 60 4 3 2 3 3 3" xfId="12434" xr:uid="{00000000-0005-0000-0000-0000F1260000}"/>
    <cellStyle name="常规 60 4 3 2 3 4" xfId="8130" xr:uid="{00000000-0005-0000-0000-0000F2260000}"/>
    <cellStyle name="常规 60 4 3 2 3 4 2" xfId="8132" xr:uid="{00000000-0005-0000-0000-0000F3260000}"/>
    <cellStyle name="常规 60 4 3 2 3 5" xfId="8135" xr:uid="{00000000-0005-0000-0000-0000F4260000}"/>
    <cellStyle name="常规 60 4 3 2 4" xfId="12435" xr:uid="{00000000-0005-0000-0000-0000F5260000}"/>
    <cellStyle name="常规 60 4 3 2 4 2" xfId="12436" xr:uid="{00000000-0005-0000-0000-0000F6260000}"/>
    <cellStyle name="常规 60 4 3 2 4 2 2" xfId="12437" xr:uid="{00000000-0005-0000-0000-0000F7260000}"/>
    <cellStyle name="常规 60 4 3 2 4 3" xfId="8141" xr:uid="{00000000-0005-0000-0000-0000F8260000}"/>
    <cellStyle name="常规 60 4 3 2 5" xfId="10429" xr:uid="{00000000-0005-0000-0000-0000F9260000}"/>
    <cellStyle name="常规 60 4 3 2 5 2" xfId="12438" xr:uid="{00000000-0005-0000-0000-0000FA260000}"/>
    <cellStyle name="常规 60 4 3 2 6" xfId="12439" xr:uid="{00000000-0005-0000-0000-0000FB260000}"/>
    <cellStyle name="常规 60 4 3 3" xfId="12440" xr:uid="{00000000-0005-0000-0000-0000FC260000}"/>
    <cellStyle name="常规 60 4 3 4" xfId="12442" xr:uid="{00000000-0005-0000-0000-0000FD260000}"/>
    <cellStyle name="常规 60 4 3 4 2" xfId="7105" xr:uid="{00000000-0005-0000-0000-0000FE260000}"/>
    <cellStyle name="常规 60 4 3 4 3" xfId="7112" xr:uid="{00000000-0005-0000-0000-0000FF260000}"/>
    <cellStyle name="常规 60 4 3 4 3 2" xfId="7114" xr:uid="{00000000-0005-0000-0000-000000270000}"/>
    <cellStyle name="常规 60 4 3 4 3 2 2" xfId="12444" xr:uid="{00000000-0005-0000-0000-000001270000}"/>
    <cellStyle name="常规 60 4 3 4 3 3" xfId="4227" xr:uid="{00000000-0005-0000-0000-000002270000}"/>
    <cellStyle name="常规 60 4 3 4 4" xfId="7116" xr:uid="{00000000-0005-0000-0000-000003270000}"/>
    <cellStyle name="常规 60 4 3 4 4 2" xfId="12445" xr:uid="{00000000-0005-0000-0000-000004270000}"/>
    <cellStyle name="常规 60 4 3 4 5" xfId="12446" xr:uid="{00000000-0005-0000-0000-000005270000}"/>
    <cellStyle name="常规 60 4 3 5" xfId="12447" xr:uid="{00000000-0005-0000-0000-000006270000}"/>
    <cellStyle name="常规 60 4 3 5 2" xfId="7121" xr:uid="{00000000-0005-0000-0000-000007270000}"/>
    <cellStyle name="常规 60 4 3 5 2 2" xfId="12449" xr:uid="{00000000-0005-0000-0000-000008270000}"/>
    <cellStyle name="常规 60 4 3 5 3" xfId="12450" xr:uid="{00000000-0005-0000-0000-000009270000}"/>
    <cellStyle name="常规 60 4 3 6" xfId="11070" xr:uid="{00000000-0005-0000-0000-00000A270000}"/>
    <cellStyle name="常规 60 4 3 6 2" xfId="12452" xr:uid="{00000000-0005-0000-0000-00000B270000}"/>
    <cellStyle name="常规 60 4 3 7" xfId="12454" xr:uid="{00000000-0005-0000-0000-00000C270000}"/>
    <cellStyle name="常规 60 4 4" xfId="12456" xr:uid="{00000000-0005-0000-0000-00000D270000}"/>
    <cellStyle name="常规 60 4 4 2" xfId="12458" xr:uid="{00000000-0005-0000-0000-00000E270000}"/>
    <cellStyle name="常规 60 4 4 3" xfId="12459" xr:uid="{00000000-0005-0000-0000-00000F270000}"/>
    <cellStyle name="常规 60 4 4 3 2" xfId="12461" xr:uid="{00000000-0005-0000-0000-000010270000}"/>
    <cellStyle name="常规 60 4 4 3 3" xfId="1088" xr:uid="{00000000-0005-0000-0000-000011270000}"/>
    <cellStyle name="常规 60 4 4 3 3 2" xfId="12462" xr:uid="{00000000-0005-0000-0000-000012270000}"/>
    <cellStyle name="常规 60 4 4 3 3 2 2" xfId="12463" xr:uid="{00000000-0005-0000-0000-000013270000}"/>
    <cellStyle name="常规 60 4 4 3 3 3" xfId="12464" xr:uid="{00000000-0005-0000-0000-000014270000}"/>
    <cellStyle name="常规 60 4 4 3 4" xfId="1090" xr:uid="{00000000-0005-0000-0000-000015270000}"/>
    <cellStyle name="常规 60 4 4 3 4 2" xfId="6747" xr:uid="{00000000-0005-0000-0000-000016270000}"/>
    <cellStyle name="常规 60 4 4 3 5" xfId="12465" xr:uid="{00000000-0005-0000-0000-000017270000}"/>
    <cellStyle name="常规 60 4 4 4" xfId="12466" xr:uid="{00000000-0005-0000-0000-000018270000}"/>
    <cellStyle name="常规 60 4 4 4 2" xfId="12468" xr:uid="{00000000-0005-0000-0000-000019270000}"/>
    <cellStyle name="常规 60 4 4 4 2 2" xfId="12470" xr:uid="{00000000-0005-0000-0000-00001A270000}"/>
    <cellStyle name="常规 60 4 4 4 3" xfId="2061" xr:uid="{00000000-0005-0000-0000-00001B270000}"/>
    <cellStyle name="常规 60 4 4 5" xfId="12471" xr:uid="{00000000-0005-0000-0000-00001C270000}"/>
    <cellStyle name="常规 60 4 4 5 2" xfId="12473" xr:uid="{00000000-0005-0000-0000-00001D270000}"/>
    <cellStyle name="常规 60 4 4 6" xfId="12475" xr:uid="{00000000-0005-0000-0000-00001E270000}"/>
    <cellStyle name="常规 60 4 5" xfId="12477" xr:uid="{00000000-0005-0000-0000-00001F270000}"/>
    <cellStyle name="常规 60 4 6" xfId="12478" xr:uid="{00000000-0005-0000-0000-000020270000}"/>
    <cellStyle name="常规 60 4 6 2" xfId="12479" xr:uid="{00000000-0005-0000-0000-000021270000}"/>
    <cellStyle name="常规 60 4 6 3" xfId="1227" xr:uid="{00000000-0005-0000-0000-000022270000}"/>
    <cellStyle name="常规 60 4 6 3 2" xfId="12480" xr:uid="{00000000-0005-0000-0000-000023270000}"/>
    <cellStyle name="常规 60 4 6 3 2 2" xfId="12481" xr:uid="{00000000-0005-0000-0000-000024270000}"/>
    <cellStyle name="常规 60 4 6 3 3" xfId="12482" xr:uid="{00000000-0005-0000-0000-000025270000}"/>
    <cellStyle name="常规 60 4 6 4" xfId="12483" xr:uid="{00000000-0005-0000-0000-000026270000}"/>
    <cellStyle name="常规 60 4 6 4 2" xfId="12485" xr:uid="{00000000-0005-0000-0000-000027270000}"/>
    <cellStyle name="常规 60 4 6 5" xfId="12487" xr:uid="{00000000-0005-0000-0000-000028270000}"/>
    <cellStyle name="常规 60 4 7" xfId="12489" xr:uid="{00000000-0005-0000-0000-000029270000}"/>
    <cellStyle name="常规 60 4 7 2" xfId="12490" xr:uid="{00000000-0005-0000-0000-00002A270000}"/>
    <cellStyle name="常规 60 4 7 2 2" xfId="12491" xr:uid="{00000000-0005-0000-0000-00002B270000}"/>
    <cellStyle name="常规 60 4 7 3" xfId="12492" xr:uid="{00000000-0005-0000-0000-00002C270000}"/>
    <cellStyle name="常规 60 4 8" xfId="12494" xr:uid="{00000000-0005-0000-0000-00002D270000}"/>
    <cellStyle name="常规 60 4 8 2" xfId="12495" xr:uid="{00000000-0005-0000-0000-00002E270000}"/>
    <cellStyle name="常规 60 4 9" xfId="1703" xr:uid="{00000000-0005-0000-0000-00002F270000}"/>
    <cellStyle name="常规 60 5" xfId="11740" xr:uid="{00000000-0005-0000-0000-000030270000}"/>
    <cellStyle name="常规 60 5 2" xfId="12496" xr:uid="{00000000-0005-0000-0000-000031270000}"/>
    <cellStyle name="常规 60 5 2 2" xfId="12497" xr:uid="{00000000-0005-0000-0000-000032270000}"/>
    <cellStyle name="常规 60 5 2 2 2" xfId="12498" xr:uid="{00000000-0005-0000-0000-000033270000}"/>
    <cellStyle name="常规 60 5 2 2 3" xfId="12499" xr:uid="{00000000-0005-0000-0000-000034270000}"/>
    <cellStyle name="常规 60 5 2 2 3 2" xfId="12500" xr:uid="{00000000-0005-0000-0000-000035270000}"/>
    <cellStyle name="常规 60 5 2 2 3 3" xfId="12501" xr:uid="{00000000-0005-0000-0000-000036270000}"/>
    <cellStyle name="常规 60 5 2 2 3 3 2" xfId="12502" xr:uid="{00000000-0005-0000-0000-000037270000}"/>
    <cellStyle name="常规 60 5 2 2 3 3 2 2" xfId="12503" xr:uid="{00000000-0005-0000-0000-000038270000}"/>
    <cellStyle name="常规 60 5 2 2 3 3 3" xfId="4873" xr:uid="{00000000-0005-0000-0000-000039270000}"/>
    <cellStyle name="常规 60 5 2 2 3 4" xfId="12504" xr:uid="{00000000-0005-0000-0000-00003A270000}"/>
    <cellStyle name="常规 60 5 2 2 3 4 2" xfId="12505" xr:uid="{00000000-0005-0000-0000-00003B270000}"/>
    <cellStyle name="常规 60 5 2 2 3 5" xfId="12506" xr:uid="{00000000-0005-0000-0000-00003C270000}"/>
    <cellStyle name="常规 60 5 2 2 4" xfId="12507" xr:uid="{00000000-0005-0000-0000-00003D270000}"/>
    <cellStyle name="常规 60 5 2 2 4 2" xfId="12508" xr:uid="{00000000-0005-0000-0000-00003E270000}"/>
    <cellStyle name="常规 60 5 2 2 4 2 2" xfId="12509" xr:uid="{00000000-0005-0000-0000-00003F270000}"/>
    <cellStyle name="常规 60 5 2 2 4 3" xfId="12511" xr:uid="{00000000-0005-0000-0000-000040270000}"/>
    <cellStyle name="常规 60 5 2 2 5" xfId="12512" xr:uid="{00000000-0005-0000-0000-000041270000}"/>
    <cellStyle name="常规 60 5 2 2 5 2" xfId="12513" xr:uid="{00000000-0005-0000-0000-000042270000}"/>
    <cellStyle name="常规 60 5 2 2 6" xfId="1411" xr:uid="{00000000-0005-0000-0000-000043270000}"/>
    <cellStyle name="常规 60 5 2 3" xfId="12514" xr:uid="{00000000-0005-0000-0000-000044270000}"/>
    <cellStyle name="常规 60 5 2 4" xfId="12515" xr:uid="{00000000-0005-0000-0000-000045270000}"/>
    <cellStyle name="常规 60 5 2 4 2" xfId="12516" xr:uid="{00000000-0005-0000-0000-000046270000}"/>
    <cellStyle name="常规 60 5 2 4 3" xfId="12517" xr:uid="{00000000-0005-0000-0000-000047270000}"/>
    <cellStyle name="常规 60 5 2 4 3 2" xfId="12518" xr:uid="{00000000-0005-0000-0000-000048270000}"/>
    <cellStyle name="常规 60 5 2 4 3 2 2" xfId="12519" xr:uid="{00000000-0005-0000-0000-000049270000}"/>
    <cellStyle name="常规 60 5 2 4 3 3" xfId="12520" xr:uid="{00000000-0005-0000-0000-00004A270000}"/>
    <cellStyle name="常规 60 5 2 4 4" xfId="12521" xr:uid="{00000000-0005-0000-0000-00004B270000}"/>
    <cellStyle name="常规 60 5 2 4 4 2" xfId="12522" xr:uid="{00000000-0005-0000-0000-00004C270000}"/>
    <cellStyle name="常规 60 5 2 4 5" xfId="12523" xr:uid="{00000000-0005-0000-0000-00004D270000}"/>
    <cellStyle name="常规 60 5 2 5" xfId="12524" xr:uid="{00000000-0005-0000-0000-00004E270000}"/>
    <cellStyle name="常规 60 5 2 5 2" xfId="12525" xr:uid="{00000000-0005-0000-0000-00004F270000}"/>
    <cellStyle name="常规 60 5 2 5 2 2" xfId="12526" xr:uid="{00000000-0005-0000-0000-000050270000}"/>
    <cellStyle name="常规 60 5 2 5 3" xfId="12527" xr:uid="{00000000-0005-0000-0000-000051270000}"/>
    <cellStyle name="常规 60 5 2 6" xfId="9537" xr:uid="{00000000-0005-0000-0000-000052270000}"/>
    <cellStyle name="常规 60 5 2 6 2" xfId="9540" xr:uid="{00000000-0005-0000-0000-000053270000}"/>
    <cellStyle name="常规 60 5 2 7" xfId="9542" xr:uid="{00000000-0005-0000-0000-000054270000}"/>
    <cellStyle name="常规 60 5 3" xfId="12528" xr:uid="{00000000-0005-0000-0000-000055270000}"/>
    <cellStyle name="常规 60 5 3 2" xfId="12529" xr:uid="{00000000-0005-0000-0000-000056270000}"/>
    <cellStyle name="常规 60 5 3 3" xfId="12530" xr:uid="{00000000-0005-0000-0000-000057270000}"/>
    <cellStyle name="常规 60 5 3 3 2" xfId="12532" xr:uid="{00000000-0005-0000-0000-000058270000}"/>
    <cellStyle name="常规 60 5 3 3 3" xfId="898" xr:uid="{00000000-0005-0000-0000-000059270000}"/>
    <cellStyle name="常规 60 5 3 3 3 2" xfId="903" xr:uid="{00000000-0005-0000-0000-00005A270000}"/>
    <cellStyle name="常规 60 5 3 3 3 2 2" xfId="12533" xr:uid="{00000000-0005-0000-0000-00005B270000}"/>
    <cellStyle name="常规 60 5 3 3 3 3" xfId="1160" xr:uid="{00000000-0005-0000-0000-00005C270000}"/>
    <cellStyle name="常规 60 5 3 3 4" xfId="1164" xr:uid="{00000000-0005-0000-0000-00005D270000}"/>
    <cellStyle name="常规 60 5 3 3 4 2" xfId="12535" xr:uid="{00000000-0005-0000-0000-00005E270000}"/>
    <cellStyle name="常规 60 5 3 3 5" xfId="531" xr:uid="{00000000-0005-0000-0000-00005F270000}"/>
    <cellStyle name="常规 60 5 3 4" xfId="12536" xr:uid="{00000000-0005-0000-0000-000060270000}"/>
    <cellStyle name="常规 60 5 3 4 2" xfId="12538" xr:uid="{00000000-0005-0000-0000-000061270000}"/>
    <cellStyle name="常规 60 5 3 4 2 2" xfId="12540" xr:uid="{00000000-0005-0000-0000-000062270000}"/>
    <cellStyle name="常规 60 5 3 4 3" xfId="12541" xr:uid="{00000000-0005-0000-0000-000063270000}"/>
    <cellStyle name="常规 60 5 3 5" xfId="12543" xr:uid="{00000000-0005-0000-0000-000064270000}"/>
    <cellStyle name="常规 60 5 3 5 2" xfId="12545" xr:uid="{00000000-0005-0000-0000-000065270000}"/>
    <cellStyle name="常规 60 5 3 6" xfId="9546" xr:uid="{00000000-0005-0000-0000-000066270000}"/>
    <cellStyle name="常规 60 5 4" xfId="12547" xr:uid="{00000000-0005-0000-0000-000067270000}"/>
    <cellStyle name="常规 60 5 5" xfId="12548" xr:uid="{00000000-0005-0000-0000-000068270000}"/>
    <cellStyle name="常规 60 5 5 2" xfId="12549" xr:uid="{00000000-0005-0000-0000-000069270000}"/>
    <cellStyle name="常规 60 5 5 3" xfId="12550" xr:uid="{00000000-0005-0000-0000-00006A270000}"/>
    <cellStyle name="常规 60 5 5 3 2" xfId="12552" xr:uid="{00000000-0005-0000-0000-00006B270000}"/>
    <cellStyle name="常规 60 5 5 3 2 2" xfId="12553" xr:uid="{00000000-0005-0000-0000-00006C270000}"/>
    <cellStyle name="常规 60 5 5 3 3" xfId="12554" xr:uid="{00000000-0005-0000-0000-00006D270000}"/>
    <cellStyle name="常规 60 5 5 4" xfId="2253" xr:uid="{00000000-0005-0000-0000-00006E270000}"/>
    <cellStyle name="常规 60 5 5 4 2" xfId="4087" xr:uid="{00000000-0005-0000-0000-00006F270000}"/>
    <cellStyle name="常规 60 5 5 5" xfId="2259" xr:uid="{00000000-0005-0000-0000-000070270000}"/>
    <cellStyle name="常规 60 5 6" xfId="12555" xr:uid="{00000000-0005-0000-0000-000071270000}"/>
    <cellStyle name="常规 60 5 6 2" xfId="12556" xr:uid="{00000000-0005-0000-0000-000072270000}"/>
    <cellStyle name="常规 60 5 6 2 2" xfId="12557" xr:uid="{00000000-0005-0000-0000-000073270000}"/>
    <cellStyle name="常规 60 5 6 3" xfId="12558" xr:uid="{00000000-0005-0000-0000-000074270000}"/>
    <cellStyle name="常规 60 5 7" xfId="12560" xr:uid="{00000000-0005-0000-0000-000075270000}"/>
    <cellStyle name="常规 60 5 7 2" xfId="12561" xr:uid="{00000000-0005-0000-0000-000076270000}"/>
    <cellStyle name="常规 60 5 8" xfId="12562" xr:uid="{00000000-0005-0000-0000-000077270000}"/>
    <cellStyle name="常规 60 6" xfId="12563" xr:uid="{00000000-0005-0000-0000-000078270000}"/>
    <cellStyle name="常规 60 6 2" xfId="10607" xr:uid="{00000000-0005-0000-0000-000079270000}"/>
    <cellStyle name="常规 60 6 2 2" xfId="12564" xr:uid="{00000000-0005-0000-0000-00007A270000}"/>
    <cellStyle name="常规 60 6 2 3" xfId="12565" xr:uid="{00000000-0005-0000-0000-00007B270000}"/>
    <cellStyle name="常规 60 6 2 3 2" xfId="12567" xr:uid="{00000000-0005-0000-0000-00007C270000}"/>
    <cellStyle name="常规 60 6 2 3 3" xfId="12569" xr:uid="{00000000-0005-0000-0000-00007D270000}"/>
    <cellStyle name="常规 60 6 2 3 3 2" xfId="12571" xr:uid="{00000000-0005-0000-0000-00007E270000}"/>
    <cellStyle name="常规 60 6 2 3 3 2 2" xfId="12572" xr:uid="{00000000-0005-0000-0000-00007F270000}"/>
    <cellStyle name="常规 60 6 2 3 3 3" xfId="12573" xr:uid="{00000000-0005-0000-0000-000080270000}"/>
    <cellStyle name="常规 60 6 2 3 4" xfId="12575" xr:uid="{00000000-0005-0000-0000-000081270000}"/>
    <cellStyle name="常规 60 6 2 3 4 2" xfId="12576" xr:uid="{00000000-0005-0000-0000-000082270000}"/>
    <cellStyle name="常规 60 6 2 3 5" xfId="1803" xr:uid="{00000000-0005-0000-0000-000083270000}"/>
    <cellStyle name="常规 60 6 2 4" xfId="12577" xr:uid="{00000000-0005-0000-0000-000084270000}"/>
    <cellStyle name="常规 60 6 2 4 2" xfId="12579" xr:uid="{00000000-0005-0000-0000-000085270000}"/>
    <cellStyle name="常规 60 6 2 4 2 2" xfId="12580" xr:uid="{00000000-0005-0000-0000-000086270000}"/>
    <cellStyle name="常规 60 6 2 4 3" xfId="12581" xr:uid="{00000000-0005-0000-0000-000087270000}"/>
    <cellStyle name="常规 60 6 2 5" xfId="12582" xr:uid="{00000000-0005-0000-0000-000088270000}"/>
    <cellStyle name="常规 60 6 2 5 2" xfId="12584" xr:uid="{00000000-0005-0000-0000-000089270000}"/>
    <cellStyle name="常规 60 6 2 6" xfId="12585" xr:uid="{00000000-0005-0000-0000-00008A270000}"/>
    <cellStyle name="常规 60 6 3" xfId="10609" xr:uid="{00000000-0005-0000-0000-00008B270000}"/>
    <cellStyle name="常规 60 6 4" xfId="10620" xr:uid="{00000000-0005-0000-0000-00008C270000}"/>
    <cellStyle name="常规 60 6 4 2" xfId="10623" xr:uid="{00000000-0005-0000-0000-00008D270000}"/>
    <cellStyle name="常规 60 6 4 3" xfId="10628" xr:uid="{00000000-0005-0000-0000-00008E270000}"/>
    <cellStyle name="常规 60 6 4 3 2" xfId="12588" xr:uid="{00000000-0005-0000-0000-00008F270000}"/>
    <cellStyle name="常规 60 6 4 3 2 2" xfId="12589" xr:uid="{00000000-0005-0000-0000-000090270000}"/>
    <cellStyle name="常规 60 6 4 3 3" xfId="12590" xr:uid="{00000000-0005-0000-0000-000091270000}"/>
    <cellStyle name="常规 60 6 4 4" xfId="5331" xr:uid="{00000000-0005-0000-0000-000092270000}"/>
    <cellStyle name="常规 60 6 4 4 2" xfId="12591" xr:uid="{00000000-0005-0000-0000-000093270000}"/>
    <cellStyle name="常规 60 6 4 5" xfId="12594" xr:uid="{00000000-0005-0000-0000-000094270000}"/>
    <cellStyle name="常规 60 6 5" xfId="757" xr:uid="{00000000-0005-0000-0000-000095270000}"/>
    <cellStyle name="常规 60 6 5 2" xfId="10633" xr:uid="{00000000-0005-0000-0000-000096270000}"/>
    <cellStyle name="常规 60 6 5 2 2" xfId="12597" xr:uid="{00000000-0005-0000-0000-000097270000}"/>
    <cellStyle name="常规 60 6 5 3" xfId="12598" xr:uid="{00000000-0005-0000-0000-000098270000}"/>
    <cellStyle name="常规 60 6 6" xfId="761" xr:uid="{00000000-0005-0000-0000-000099270000}"/>
    <cellStyle name="常规 60 6 6 2" xfId="12601" xr:uid="{00000000-0005-0000-0000-00009A270000}"/>
    <cellStyle name="常规 60 6 7" xfId="10373" xr:uid="{00000000-0005-0000-0000-00009B270000}"/>
    <cellStyle name="常规 60 7" xfId="12052" xr:uid="{00000000-0005-0000-0000-00009C270000}"/>
    <cellStyle name="常规 60 7 2" xfId="10641" xr:uid="{00000000-0005-0000-0000-00009D270000}"/>
    <cellStyle name="常规 60 7 3" xfId="10657" xr:uid="{00000000-0005-0000-0000-00009E270000}"/>
    <cellStyle name="常规 60 7 3 2" xfId="10659" xr:uid="{00000000-0005-0000-0000-00009F270000}"/>
    <cellStyle name="常规 60 7 3 3" xfId="10663" xr:uid="{00000000-0005-0000-0000-0000A0270000}"/>
    <cellStyle name="常规 60 7 3 3 2" xfId="12602" xr:uid="{00000000-0005-0000-0000-0000A1270000}"/>
    <cellStyle name="常规 60 7 3 3 2 2" xfId="12604" xr:uid="{00000000-0005-0000-0000-0000A2270000}"/>
    <cellStyle name="常规 60 7 3 3 3" xfId="12605" xr:uid="{00000000-0005-0000-0000-0000A3270000}"/>
    <cellStyle name="常规 60 7 3 4" xfId="12606" xr:uid="{00000000-0005-0000-0000-0000A4270000}"/>
    <cellStyle name="常规 60 7 3 4 2" xfId="12607" xr:uid="{00000000-0005-0000-0000-0000A5270000}"/>
    <cellStyle name="常规 60 7 3 5" xfId="12608" xr:uid="{00000000-0005-0000-0000-0000A6270000}"/>
    <cellStyle name="常规 60 7 4" xfId="5229" xr:uid="{00000000-0005-0000-0000-0000A7270000}"/>
    <cellStyle name="常规 60 7 4 2" xfId="10666" xr:uid="{00000000-0005-0000-0000-0000A8270000}"/>
    <cellStyle name="常规 60 7 4 2 2" xfId="12609" xr:uid="{00000000-0005-0000-0000-0000A9270000}"/>
    <cellStyle name="常规 60 7 4 3" xfId="12611" xr:uid="{00000000-0005-0000-0000-0000AA270000}"/>
    <cellStyle name="常规 60 7 5" xfId="2002" xr:uid="{00000000-0005-0000-0000-0000AB270000}"/>
    <cellStyle name="常规 60 7 5 2" xfId="2581" xr:uid="{00000000-0005-0000-0000-0000AC270000}"/>
    <cellStyle name="常规 60 7 6" xfId="2007" xr:uid="{00000000-0005-0000-0000-0000AD270000}"/>
    <cellStyle name="常规 60 8" xfId="12055" xr:uid="{00000000-0005-0000-0000-0000AE270000}"/>
    <cellStyle name="常规 60 9" xfId="12613" xr:uid="{00000000-0005-0000-0000-0000AF270000}"/>
    <cellStyle name="常规 60 9 2" xfId="10675" xr:uid="{00000000-0005-0000-0000-0000B0270000}"/>
    <cellStyle name="常规 60 9 3" xfId="10680" xr:uid="{00000000-0005-0000-0000-0000B1270000}"/>
    <cellStyle name="常规 60 9 3 2" xfId="10682" xr:uid="{00000000-0005-0000-0000-0000B2270000}"/>
    <cellStyle name="常规 60 9 3 2 2" xfId="12614" xr:uid="{00000000-0005-0000-0000-0000B3270000}"/>
    <cellStyle name="常规 60 9 3 3" xfId="12615" xr:uid="{00000000-0005-0000-0000-0000B4270000}"/>
    <cellStyle name="常规 60 9 4" xfId="1621" xr:uid="{00000000-0005-0000-0000-0000B5270000}"/>
    <cellStyle name="常规 60 9 4 2" xfId="12616" xr:uid="{00000000-0005-0000-0000-0000B6270000}"/>
    <cellStyle name="常规 60 9 5" xfId="5234" xr:uid="{00000000-0005-0000-0000-0000B7270000}"/>
    <cellStyle name="常规 61" xfId="9437" xr:uid="{00000000-0005-0000-0000-0000B8270000}"/>
    <cellStyle name="常规 61 2" xfId="9440" xr:uid="{00000000-0005-0000-0000-0000B9270000}"/>
    <cellStyle name="常规 62" xfId="9450" xr:uid="{00000000-0005-0000-0000-0000BA270000}"/>
    <cellStyle name="常规 62 2" xfId="4356" xr:uid="{00000000-0005-0000-0000-0000BB270000}"/>
    <cellStyle name="常规 62 3" xfId="4367" xr:uid="{00000000-0005-0000-0000-0000BC270000}"/>
    <cellStyle name="常规 63" xfId="9453" xr:uid="{00000000-0005-0000-0000-0000BD270000}"/>
    <cellStyle name="常规 64" xfId="9456" xr:uid="{00000000-0005-0000-0000-0000BE270000}"/>
    <cellStyle name="常规 65" xfId="12617" xr:uid="{00000000-0005-0000-0000-0000BF270000}"/>
    <cellStyle name="常规 66" xfId="12619" xr:uid="{00000000-0005-0000-0000-0000C0270000}"/>
    <cellStyle name="常规 67" xfId="12621" xr:uid="{00000000-0005-0000-0000-0000C1270000}"/>
    <cellStyle name="常规 68" xfId="12623" xr:uid="{00000000-0005-0000-0000-0000C2270000}"/>
    <cellStyle name="常规 69" xfId="5740" xr:uid="{00000000-0005-0000-0000-0000C3270000}"/>
    <cellStyle name="常规 7" xfId="12625" xr:uid="{00000000-0005-0000-0000-0000C4270000}"/>
    <cellStyle name="常规 7 2" xfId="12626" xr:uid="{00000000-0005-0000-0000-0000C5270000}"/>
    <cellStyle name="常规 7 2 2" xfId="12627" xr:uid="{00000000-0005-0000-0000-0000C6270000}"/>
    <cellStyle name="常规 7 2 2 2" xfId="12630" xr:uid="{00000000-0005-0000-0000-0000C7270000}"/>
    <cellStyle name="常规 7 2 2 3" xfId="12633" xr:uid="{00000000-0005-0000-0000-0000C8270000}"/>
    <cellStyle name="常规 7 2 3" xfId="12635" xr:uid="{00000000-0005-0000-0000-0000C9270000}"/>
    <cellStyle name="常规 7 2 4" xfId="5067" xr:uid="{00000000-0005-0000-0000-0000CA270000}"/>
    <cellStyle name="常规 7 2 5" xfId="5074" xr:uid="{00000000-0005-0000-0000-0000CB270000}"/>
    <cellStyle name="常规 7 2 6" xfId="12638" xr:uid="{00000000-0005-0000-0000-0000CC270000}"/>
    <cellStyle name="常规 7 3" xfId="12639" xr:uid="{00000000-0005-0000-0000-0000CD270000}"/>
    <cellStyle name="常规 7 3 2" xfId="12640" xr:uid="{00000000-0005-0000-0000-0000CE270000}"/>
    <cellStyle name="常规 7 3 3" xfId="12641" xr:uid="{00000000-0005-0000-0000-0000CF270000}"/>
    <cellStyle name="常规 7 3 4" xfId="1927" xr:uid="{00000000-0005-0000-0000-0000D0270000}"/>
    <cellStyle name="常规 7 3 5" xfId="1944" xr:uid="{00000000-0005-0000-0000-0000D1270000}"/>
    <cellStyle name="常规 7 4" xfId="12642" xr:uid="{00000000-0005-0000-0000-0000D2270000}"/>
    <cellStyle name="常规 7 5" xfId="12644" xr:uid="{00000000-0005-0000-0000-0000D3270000}"/>
    <cellStyle name="常规 7 6" xfId="12645" xr:uid="{00000000-0005-0000-0000-0000D4270000}"/>
    <cellStyle name="常规 7_集团2012年各部门预算数据" xfId="12646" xr:uid="{00000000-0005-0000-0000-0000D5270000}"/>
    <cellStyle name="常规 70" xfId="12618" xr:uid="{00000000-0005-0000-0000-0000D6270000}"/>
    <cellStyle name="常规 71" xfId="12620" xr:uid="{00000000-0005-0000-0000-0000D7270000}"/>
    <cellStyle name="常规 72" xfId="12622" xr:uid="{00000000-0005-0000-0000-0000D8270000}"/>
    <cellStyle name="常规 72 2" xfId="12647" xr:uid="{00000000-0005-0000-0000-0000D9270000}"/>
    <cellStyle name="常规 73" xfId="12624" xr:uid="{00000000-0005-0000-0000-0000DA270000}"/>
    <cellStyle name="常规 73 2" xfId="12648" xr:uid="{00000000-0005-0000-0000-0000DB270000}"/>
    <cellStyle name="常规 74" xfId="5741" xr:uid="{00000000-0005-0000-0000-0000DC270000}"/>
    <cellStyle name="常规 74 10" xfId="12649" xr:uid="{00000000-0005-0000-0000-0000DD270000}"/>
    <cellStyle name="常规 74 10 2" xfId="12650" xr:uid="{00000000-0005-0000-0000-0000DE270000}"/>
    <cellStyle name="常规 74 10 2 2" xfId="12651" xr:uid="{00000000-0005-0000-0000-0000DF270000}"/>
    <cellStyle name="常规 74 10 3" xfId="12653" xr:uid="{00000000-0005-0000-0000-0000E0270000}"/>
    <cellStyle name="常规 74 11" xfId="12654" xr:uid="{00000000-0005-0000-0000-0000E1270000}"/>
    <cellStyle name="常规 74 11 2" xfId="12655" xr:uid="{00000000-0005-0000-0000-0000E2270000}"/>
    <cellStyle name="常规 74 12" xfId="12656" xr:uid="{00000000-0005-0000-0000-0000E3270000}"/>
    <cellStyle name="常规 74 2" xfId="12657" xr:uid="{00000000-0005-0000-0000-0000E4270000}"/>
    <cellStyle name="常规 74 2 10" xfId="10531" xr:uid="{00000000-0005-0000-0000-0000E5270000}"/>
    <cellStyle name="常规 74 2 10 2" xfId="2263" xr:uid="{00000000-0005-0000-0000-0000E6270000}"/>
    <cellStyle name="常规 74 2 11" xfId="10534" xr:uid="{00000000-0005-0000-0000-0000E7270000}"/>
    <cellStyle name="常规 74 2 2" xfId="12658" xr:uid="{00000000-0005-0000-0000-0000E8270000}"/>
    <cellStyle name="常规 74 2 2 2" xfId="12659" xr:uid="{00000000-0005-0000-0000-0000E9270000}"/>
    <cellStyle name="常规 74 2 2 2 2" xfId="12660" xr:uid="{00000000-0005-0000-0000-0000EA270000}"/>
    <cellStyle name="常规 74 2 2 2 2 2" xfId="12661" xr:uid="{00000000-0005-0000-0000-0000EB270000}"/>
    <cellStyle name="常规 74 2 2 2 2 2 2" xfId="12662" xr:uid="{00000000-0005-0000-0000-0000EC270000}"/>
    <cellStyle name="常规 74 2 2 2 2 2 3" xfId="10835" xr:uid="{00000000-0005-0000-0000-0000ED270000}"/>
    <cellStyle name="常规 74 2 2 2 2 2 3 2" xfId="4102" xr:uid="{00000000-0005-0000-0000-0000EE270000}"/>
    <cellStyle name="常规 74 2 2 2 2 2 3 3" xfId="3548" xr:uid="{00000000-0005-0000-0000-0000EF270000}"/>
    <cellStyle name="常规 74 2 2 2 2 2 3 3 2" xfId="1661" xr:uid="{00000000-0005-0000-0000-0000F0270000}"/>
    <cellStyle name="常规 74 2 2 2 2 2 3 3 2 2" xfId="12663" xr:uid="{00000000-0005-0000-0000-0000F1270000}"/>
    <cellStyle name="常规 74 2 2 2 2 2 3 3 3" xfId="12665" xr:uid="{00000000-0005-0000-0000-0000F2270000}"/>
    <cellStyle name="常规 74 2 2 2 2 2 3 4" xfId="2160" xr:uid="{00000000-0005-0000-0000-0000F3270000}"/>
    <cellStyle name="常规 74 2 2 2 2 2 3 4 2" xfId="12666" xr:uid="{00000000-0005-0000-0000-0000F4270000}"/>
    <cellStyle name="常规 74 2 2 2 2 2 3 5" xfId="12667" xr:uid="{00000000-0005-0000-0000-0000F5270000}"/>
    <cellStyle name="常规 74 2 2 2 2 2 4" xfId="10837" xr:uid="{00000000-0005-0000-0000-0000F6270000}"/>
    <cellStyle name="常规 74 2 2 2 2 2 4 2" xfId="12669" xr:uid="{00000000-0005-0000-0000-0000F7270000}"/>
    <cellStyle name="常规 74 2 2 2 2 2 4 2 2" xfId="12670" xr:uid="{00000000-0005-0000-0000-0000F8270000}"/>
    <cellStyle name="常规 74 2 2 2 2 2 4 3" xfId="12671" xr:uid="{00000000-0005-0000-0000-0000F9270000}"/>
    <cellStyle name="常规 74 2 2 2 2 2 5" xfId="12672" xr:uid="{00000000-0005-0000-0000-0000FA270000}"/>
    <cellStyle name="常规 74 2 2 2 2 2 5 2" xfId="5470" xr:uid="{00000000-0005-0000-0000-0000FB270000}"/>
    <cellStyle name="常规 74 2 2 2 2 2 6" xfId="7756" xr:uid="{00000000-0005-0000-0000-0000FC270000}"/>
    <cellStyle name="常规 74 2 2 2 2 3" xfId="12673" xr:uid="{00000000-0005-0000-0000-0000FD270000}"/>
    <cellStyle name="常规 74 2 2 2 2 4" xfId="12674" xr:uid="{00000000-0005-0000-0000-0000FE270000}"/>
    <cellStyle name="常规 74 2 2 2 2 4 2" xfId="12675" xr:uid="{00000000-0005-0000-0000-0000FF270000}"/>
    <cellStyle name="常规 74 2 2 2 2 4 3" xfId="12676" xr:uid="{00000000-0005-0000-0000-000000280000}"/>
    <cellStyle name="常规 74 2 2 2 2 4 3 2" xfId="12677" xr:uid="{00000000-0005-0000-0000-000001280000}"/>
    <cellStyle name="常规 74 2 2 2 2 4 3 2 2" xfId="12678" xr:uid="{00000000-0005-0000-0000-000002280000}"/>
    <cellStyle name="常规 74 2 2 2 2 4 3 3" xfId="12679" xr:uid="{00000000-0005-0000-0000-000003280000}"/>
    <cellStyle name="常规 74 2 2 2 2 4 4" xfId="12681" xr:uid="{00000000-0005-0000-0000-000004280000}"/>
    <cellStyle name="常规 74 2 2 2 2 4 4 2" xfId="12682" xr:uid="{00000000-0005-0000-0000-000005280000}"/>
    <cellStyle name="常规 74 2 2 2 2 4 5" xfId="12683" xr:uid="{00000000-0005-0000-0000-000006280000}"/>
    <cellStyle name="常规 74 2 2 2 2 5" xfId="12684" xr:uid="{00000000-0005-0000-0000-000007280000}"/>
    <cellStyle name="常规 74 2 2 2 2 5 2" xfId="12685" xr:uid="{00000000-0005-0000-0000-000008280000}"/>
    <cellStyle name="常规 74 2 2 2 2 5 2 2" xfId="3074" xr:uid="{00000000-0005-0000-0000-000009280000}"/>
    <cellStyle name="常规 74 2 2 2 2 5 3" xfId="12686" xr:uid="{00000000-0005-0000-0000-00000A280000}"/>
    <cellStyle name="常规 74 2 2 2 2 6" xfId="12688" xr:uid="{00000000-0005-0000-0000-00000B280000}"/>
    <cellStyle name="常规 74 2 2 2 2 6 2" xfId="12689" xr:uid="{00000000-0005-0000-0000-00000C280000}"/>
    <cellStyle name="常规 74 2 2 2 2 7" xfId="12690" xr:uid="{00000000-0005-0000-0000-00000D280000}"/>
    <cellStyle name="常规 74 2 2 2 3" xfId="12691" xr:uid="{00000000-0005-0000-0000-00000E280000}"/>
    <cellStyle name="常规 74 2 2 2 3 2" xfId="12692" xr:uid="{00000000-0005-0000-0000-00000F280000}"/>
    <cellStyle name="常规 74 2 2 2 3 3" xfId="9842" xr:uid="{00000000-0005-0000-0000-000010280000}"/>
    <cellStyle name="常规 74 2 2 2 3 3 2" xfId="7328" xr:uid="{00000000-0005-0000-0000-000011280000}"/>
    <cellStyle name="常规 74 2 2 2 3 3 3" xfId="7331" xr:uid="{00000000-0005-0000-0000-000012280000}"/>
    <cellStyle name="常规 74 2 2 2 3 3 3 2" xfId="12693" xr:uid="{00000000-0005-0000-0000-000013280000}"/>
    <cellStyle name="常规 74 2 2 2 3 3 3 2 2" xfId="12694" xr:uid="{00000000-0005-0000-0000-000014280000}"/>
    <cellStyle name="常规 74 2 2 2 3 3 3 3" xfId="12695" xr:uid="{00000000-0005-0000-0000-000015280000}"/>
    <cellStyle name="常规 74 2 2 2 3 3 4" xfId="12696" xr:uid="{00000000-0005-0000-0000-000016280000}"/>
    <cellStyle name="常规 74 2 2 2 3 3 4 2" xfId="12697" xr:uid="{00000000-0005-0000-0000-000017280000}"/>
    <cellStyle name="常规 74 2 2 2 3 3 5" xfId="12698" xr:uid="{00000000-0005-0000-0000-000018280000}"/>
    <cellStyle name="常规 74 2 2 2 3 4" xfId="9844" xr:uid="{00000000-0005-0000-0000-000019280000}"/>
    <cellStyle name="常规 74 2 2 2 3 4 2" xfId="9846" xr:uid="{00000000-0005-0000-0000-00001A280000}"/>
    <cellStyle name="常规 74 2 2 2 3 4 2 2" xfId="9848" xr:uid="{00000000-0005-0000-0000-00001B280000}"/>
    <cellStyle name="常规 74 2 2 2 3 4 3" xfId="9850" xr:uid="{00000000-0005-0000-0000-00001C280000}"/>
    <cellStyle name="常规 74 2 2 2 3 5" xfId="9852" xr:uid="{00000000-0005-0000-0000-00001D280000}"/>
    <cellStyle name="常规 74 2 2 2 3 5 2" xfId="1429" xr:uid="{00000000-0005-0000-0000-00001E280000}"/>
    <cellStyle name="常规 74 2 2 2 3 6" xfId="9854" xr:uid="{00000000-0005-0000-0000-00001F280000}"/>
    <cellStyle name="常规 74 2 2 2 4" xfId="12699" xr:uid="{00000000-0005-0000-0000-000020280000}"/>
    <cellStyle name="常规 74 2 2 2 5" xfId="12700" xr:uid="{00000000-0005-0000-0000-000021280000}"/>
    <cellStyle name="常规 74 2 2 2 5 2" xfId="2651" xr:uid="{00000000-0005-0000-0000-000022280000}"/>
    <cellStyle name="常规 74 2 2 2 5 3" xfId="2653" xr:uid="{00000000-0005-0000-0000-000023280000}"/>
    <cellStyle name="常规 74 2 2 2 5 3 2" xfId="12701" xr:uid="{00000000-0005-0000-0000-000024280000}"/>
    <cellStyle name="常规 74 2 2 2 5 3 2 2" xfId="12703" xr:uid="{00000000-0005-0000-0000-000025280000}"/>
    <cellStyle name="常规 74 2 2 2 5 3 3" xfId="12704" xr:uid="{00000000-0005-0000-0000-000026280000}"/>
    <cellStyle name="常规 74 2 2 2 5 4" xfId="2656" xr:uid="{00000000-0005-0000-0000-000027280000}"/>
    <cellStyle name="常规 74 2 2 2 5 4 2" xfId="2658" xr:uid="{00000000-0005-0000-0000-000028280000}"/>
    <cellStyle name="常规 74 2 2 2 5 5" xfId="2664" xr:uid="{00000000-0005-0000-0000-000029280000}"/>
    <cellStyle name="常规 74 2 2 2 6" xfId="12705" xr:uid="{00000000-0005-0000-0000-00002A280000}"/>
    <cellStyle name="常规 74 2 2 2 6 2" xfId="2677" xr:uid="{00000000-0005-0000-0000-00002B280000}"/>
    <cellStyle name="常规 74 2 2 2 6 2 2" xfId="12706" xr:uid="{00000000-0005-0000-0000-00002C280000}"/>
    <cellStyle name="常规 74 2 2 2 6 3" xfId="2679" xr:uid="{00000000-0005-0000-0000-00002D280000}"/>
    <cellStyle name="常规 74 2 2 2 7" xfId="12708" xr:uid="{00000000-0005-0000-0000-00002E280000}"/>
    <cellStyle name="常规 74 2 2 2 7 2" xfId="2696" xr:uid="{00000000-0005-0000-0000-00002F280000}"/>
    <cellStyle name="常规 74 2 2 2 8" xfId="12709" xr:uid="{00000000-0005-0000-0000-000030280000}"/>
    <cellStyle name="常规 74 2 2 3" xfId="12710" xr:uid="{00000000-0005-0000-0000-000031280000}"/>
    <cellStyle name="常规 74 2 2 3 2" xfId="12711" xr:uid="{00000000-0005-0000-0000-000032280000}"/>
    <cellStyle name="常规 74 2 2 3 2 2" xfId="12712" xr:uid="{00000000-0005-0000-0000-000033280000}"/>
    <cellStyle name="常规 74 2 2 3 2 3" xfId="12714" xr:uid="{00000000-0005-0000-0000-000034280000}"/>
    <cellStyle name="常规 74 2 2 3 2 3 2" xfId="12716" xr:uid="{00000000-0005-0000-0000-000035280000}"/>
    <cellStyle name="常规 74 2 2 3 2 3 3" xfId="12717" xr:uid="{00000000-0005-0000-0000-000036280000}"/>
    <cellStyle name="常规 74 2 2 3 2 3 3 2" xfId="12718" xr:uid="{00000000-0005-0000-0000-000037280000}"/>
    <cellStyle name="常规 74 2 2 3 2 3 3 2 2" xfId="12720" xr:uid="{00000000-0005-0000-0000-000038280000}"/>
    <cellStyle name="常规 74 2 2 3 2 3 3 3" xfId="12723" xr:uid="{00000000-0005-0000-0000-000039280000}"/>
    <cellStyle name="常规 74 2 2 3 2 3 4" xfId="12724" xr:uid="{00000000-0005-0000-0000-00003A280000}"/>
    <cellStyle name="常规 74 2 2 3 2 3 4 2" xfId="12725" xr:uid="{00000000-0005-0000-0000-00003B280000}"/>
    <cellStyle name="常规 74 2 2 3 2 3 5" xfId="12726" xr:uid="{00000000-0005-0000-0000-00003C280000}"/>
    <cellStyle name="常规 74 2 2 3 2 4" xfId="12727" xr:uid="{00000000-0005-0000-0000-00003D280000}"/>
    <cellStyle name="常规 74 2 2 3 2 4 2" xfId="12728" xr:uid="{00000000-0005-0000-0000-00003E280000}"/>
    <cellStyle name="常规 74 2 2 3 2 4 2 2" xfId="12729" xr:uid="{00000000-0005-0000-0000-00003F280000}"/>
    <cellStyle name="常规 74 2 2 3 2 4 3" xfId="12730" xr:uid="{00000000-0005-0000-0000-000040280000}"/>
    <cellStyle name="常规 74 2 2 3 2 5" xfId="12731" xr:uid="{00000000-0005-0000-0000-000041280000}"/>
    <cellStyle name="常规 74 2 2 3 2 5 2" xfId="12732" xr:uid="{00000000-0005-0000-0000-000042280000}"/>
    <cellStyle name="常规 74 2 2 3 2 6" xfId="12733" xr:uid="{00000000-0005-0000-0000-000043280000}"/>
    <cellStyle name="常规 74 2 2 3 3" xfId="12734" xr:uid="{00000000-0005-0000-0000-000044280000}"/>
    <cellStyle name="常规 74 2 2 3 4" xfId="12735" xr:uid="{00000000-0005-0000-0000-000045280000}"/>
    <cellStyle name="常规 74 2 2 3 4 2" xfId="12736" xr:uid="{00000000-0005-0000-0000-000046280000}"/>
    <cellStyle name="常规 74 2 2 3 4 3" xfId="2209" xr:uid="{00000000-0005-0000-0000-000047280000}"/>
    <cellStyle name="常规 74 2 2 3 4 3 2" xfId="12737" xr:uid="{00000000-0005-0000-0000-000048280000}"/>
    <cellStyle name="常规 74 2 2 3 4 3 2 2" xfId="12739" xr:uid="{00000000-0005-0000-0000-000049280000}"/>
    <cellStyle name="常规 74 2 2 3 4 3 3" xfId="12741" xr:uid="{00000000-0005-0000-0000-00004A280000}"/>
    <cellStyle name="常规 74 2 2 3 4 4" xfId="2213" xr:uid="{00000000-0005-0000-0000-00004B280000}"/>
    <cellStyle name="常规 74 2 2 3 4 4 2" xfId="10840" xr:uid="{00000000-0005-0000-0000-00004C280000}"/>
    <cellStyle name="常规 74 2 2 3 4 5" xfId="10851" xr:uid="{00000000-0005-0000-0000-00004D280000}"/>
    <cellStyle name="常规 74 2 2 3 5" xfId="1534" xr:uid="{00000000-0005-0000-0000-00004E280000}"/>
    <cellStyle name="常规 74 2 2 3 5 2" xfId="1536" xr:uid="{00000000-0005-0000-0000-00004F280000}"/>
    <cellStyle name="常规 74 2 2 3 5 2 2" xfId="12743" xr:uid="{00000000-0005-0000-0000-000050280000}"/>
    <cellStyle name="常规 74 2 2 3 5 3" xfId="1538" xr:uid="{00000000-0005-0000-0000-000051280000}"/>
    <cellStyle name="常规 74 2 2 3 6" xfId="1540" xr:uid="{00000000-0005-0000-0000-000052280000}"/>
    <cellStyle name="常规 74 2 2 3 6 2" xfId="12745" xr:uid="{00000000-0005-0000-0000-000053280000}"/>
    <cellStyle name="常规 74 2 2 3 7" xfId="1542" xr:uid="{00000000-0005-0000-0000-000054280000}"/>
    <cellStyle name="常规 74 2 2 4" xfId="12746" xr:uid="{00000000-0005-0000-0000-000055280000}"/>
    <cellStyle name="常规 74 2 2 4 2" xfId="12747" xr:uid="{00000000-0005-0000-0000-000056280000}"/>
    <cellStyle name="常规 74 2 2 4 3" xfId="12748" xr:uid="{00000000-0005-0000-0000-000057280000}"/>
    <cellStyle name="常规 74 2 2 4 3 2" xfId="12749" xr:uid="{00000000-0005-0000-0000-000058280000}"/>
    <cellStyle name="常规 74 2 2 4 3 3" xfId="9862" xr:uid="{00000000-0005-0000-0000-000059280000}"/>
    <cellStyle name="常规 74 2 2 4 3 3 2" xfId="9864" xr:uid="{00000000-0005-0000-0000-00005A280000}"/>
    <cellStyle name="常规 74 2 2 4 3 3 2 2" xfId="12750" xr:uid="{00000000-0005-0000-0000-00005B280000}"/>
    <cellStyle name="常规 74 2 2 4 3 3 3" xfId="12751" xr:uid="{00000000-0005-0000-0000-00005C280000}"/>
    <cellStyle name="常规 74 2 2 4 3 4" xfId="9866" xr:uid="{00000000-0005-0000-0000-00005D280000}"/>
    <cellStyle name="常规 74 2 2 4 3 4 2" xfId="12752" xr:uid="{00000000-0005-0000-0000-00005E280000}"/>
    <cellStyle name="常规 74 2 2 4 3 5" xfId="12753" xr:uid="{00000000-0005-0000-0000-00005F280000}"/>
    <cellStyle name="常规 74 2 2 4 4" xfId="12754" xr:uid="{00000000-0005-0000-0000-000060280000}"/>
    <cellStyle name="常规 74 2 2 4 4 2" xfId="12755" xr:uid="{00000000-0005-0000-0000-000061280000}"/>
    <cellStyle name="常规 74 2 2 4 4 2 2" xfId="12756" xr:uid="{00000000-0005-0000-0000-000062280000}"/>
    <cellStyle name="常规 74 2 2 4 4 3" xfId="9868" xr:uid="{00000000-0005-0000-0000-000063280000}"/>
    <cellStyle name="常规 74 2 2 4 5" xfId="12759" xr:uid="{00000000-0005-0000-0000-000064280000}"/>
    <cellStyle name="常规 74 2 2 4 5 2" xfId="12760" xr:uid="{00000000-0005-0000-0000-000065280000}"/>
    <cellStyle name="常规 74 2 2 4 6" xfId="12761" xr:uid="{00000000-0005-0000-0000-000066280000}"/>
    <cellStyle name="常规 74 2 2 5" xfId="12762" xr:uid="{00000000-0005-0000-0000-000067280000}"/>
    <cellStyle name="常规 74 2 2 6" xfId="12763" xr:uid="{00000000-0005-0000-0000-000068280000}"/>
    <cellStyle name="常规 74 2 2 6 2" xfId="12764" xr:uid="{00000000-0005-0000-0000-000069280000}"/>
    <cellStyle name="常规 74 2 2 6 3" xfId="12765" xr:uid="{00000000-0005-0000-0000-00006A280000}"/>
    <cellStyle name="常规 74 2 2 6 3 2" xfId="12766" xr:uid="{00000000-0005-0000-0000-00006B280000}"/>
    <cellStyle name="常规 74 2 2 6 3 2 2" xfId="12767" xr:uid="{00000000-0005-0000-0000-00006C280000}"/>
    <cellStyle name="常规 74 2 2 6 3 3" xfId="12768" xr:uid="{00000000-0005-0000-0000-00006D280000}"/>
    <cellStyle name="常规 74 2 2 6 4" xfId="12769" xr:uid="{00000000-0005-0000-0000-00006E280000}"/>
    <cellStyle name="常规 74 2 2 6 4 2" xfId="12770" xr:uid="{00000000-0005-0000-0000-00006F280000}"/>
    <cellStyle name="常规 74 2 2 6 5" xfId="12771" xr:uid="{00000000-0005-0000-0000-000070280000}"/>
    <cellStyle name="常规 74 2 2 7" xfId="12772" xr:uid="{00000000-0005-0000-0000-000071280000}"/>
    <cellStyle name="常规 74 2 2 7 2" xfId="12774" xr:uid="{00000000-0005-0000-0000-000072280000}"/>
    <cellStyle name="常规 74 2 2 7 2 2" xfId="12776" xr:uid="{00000000-0005-0000-0000-000073280000}"/>
    <cellStyle name="常规 74 2 2 7 3" xfId="12778" xr:uid="{00000000-0005-0000-0000-000074280000}"/>
    <cellStyle name="常规 74 2 2 8" xfId="12780" xr:uid="{00000000-0005-0000-0000-000075280000}"/>
    <cellStyle name="常规 74 2 2 8 2" xfId="12782" xr:uid="{00000000-0005-0000-0000-000076280000}"/>
    <cellStyle name="常规 74 2 2 9" xfId="12784" xr:uid="{00000000-0005-0000-0000-000077280000}"/>
    <cellStyle name="常规 74 2 3" xfId="12786" xr:uid="{00000000-0005-0000-0000-000078280000}"/>
    <cellStyle name="常规 74 2 3 2" xfId="12787" xr:uid="{00000000-0005-0000-0000-000079280000}"/>
    <cellStyle name="常规 74 2 3 2 2" xfId="12788" xr:uid="{00000000-0005-0000-0000-00007A280000}"/>
    <cellStyle name="常规 74 2 3 2 2 2" xfId="12789" xr:uid="{00000000-0005-0000-0000-00007B280000}"/>
    <cellStyle name="常规 74 2 3 2 2 2 2" xfId="12791" xr:uid="{00000000-0005-0000-0000-00007C280000}"/>
    <cellStyle name="常规 74 2 3 2 2 2 3" xfId="12792" xr:uid="{00000000-0005-0000-0000-00007D280000}"/>
    <cellStyle name="常规 74 2 3 2 2 2 3 2" xfId="3365" xr:uid="{00000000-0005-0000-0000-00007E280000}"/>
    <cellStyle name="常规 74 2 3 2 2 2 3 3" xfId="579" xr:uid="{00000000-0005-0000-0000-00007F280000}"/>
    <cellStyle name="常规 74 2 3 2 2 2 3 3 2" xfId="3375" xr:uid="{00000000-0005-0000-0000-000080280000}"/>
    <cellStyle name="常规 74 2 3 2 2 2 3 3 2 2" xfId="12793" xr:uid="{00000000-0005-0000-0000-000081280000}"/>
    <cellStyle name="常规 74 2 3 2 2 2 3 3 3" xfId="11019" xr:uid="{00000000-0005-0000-0000-000082280000}"/>
    <cellStyle name="常规 74 2 3 2 2 2 3 4" xfId="3381" xr:uid="{00000000-0005-0000-0000-000083280000}"/>
    <cellStyle name="常规 74 2 3 2 2 2 3 4 2" xfId="12794" xr:uid="{00000000-0005-0000-0000-000084280000}"/>
    <cellStyle name="常规 74 2 3 2 2 2 3 5" xfId="12795" xr:uid="{00000000-0005-0000-0000-000085280000}"/>
    <cellStyle name="常规 74 2 3 2 2 2 4" xfId="12796" xr:uid="{00000000-0005-0000-0000-000086280000}"/>
    <cellStyle name="常规 74 2 3 2 2 2 4 2" xfId="3401" xr:uid="{00000000-0005-0000-0000-000087280000}"/>
    <cellStyle name="常规 74 2 3 2 2 2 4 2 2" xfId="4343" xr:uid="{00000000-0005-0000-0000-000088280000}"/>
    <cellStyle name="常规 74 2 3 2 2 2 4 3" xfId="4346" xr:uid="{00000000-0005-0000-0000-000089280000}"/>
    <cellStyle name="常规 74 2 3 2 2 2 5" xfId="12797" xr:uid="{00000000-0005-0000-0000-00008A280000}"/>
    <cellStyle name="常规 74 2 3 2 2 2 5 2" xfId="359" xr:uid="{00000000-0005-0000-0000-00008B280000}"/>
    <cellStyle name="常规 74 2 3 2 2 2 6" xfId="7896" xr:uid="{00000000-0005-0000-0000-00008C280000}"/>
    <cellStyle name="常规 74 2 3 2 2 3" xfId="12798" xr:uid="{00000000-0005-0000-0000-00008D280000}"/>
    <cellStyle name="常规 74 2 3 2 2 4" xfId="12799" xr:uid="{00000000-0005-0000-0000-00008E280000}"/>
    <cellStyle name="常规 74 2 3 2 2 4 2" xfId="12800" xr:uid="{00000000-0005-0000-0000-00008F280000}"/>
    <cellStyle name="常规 74 2 3 2 2 4 3" xfId="12801" xr:uid="{00000000-0005-0000-0000-000090280000}"/>
    <cellStyle name="常规 74 2 3 2 2 4 3 2" xfId="12802" xr:uid="{00000000-0005-0000-0000-000091280000}"/>
    <cellStyle name="常规 74 2 3 2 2 4 3 2 2" xfId="12803" xr:uid="{00000000-0005-0000-0000-000092280000}"/>
    <cellStyle name="常规 74 2 3 2 2 4 3 3" xfId="12804" xr:uid="{00000000-0005-0000-0000-000093280000}"/>
    <cellStyle name="常规 74 2 3 2 2 4 4" xfId="12805" xr:uid="{00000000-0005-0000-0000-000094280000}"/>
    <cellStyle name="常规 74 2 3 2 2 4 4 2" xfId="12806" xr:uid="{00000000-0005-0000-0000-000095280000}"/>
    <cellStyle name="常规 74 2 3 2 2 4 5" xfId="12807" xr:uid="{00000000-0005-0000-0000-000096280000}"/>
    <cellStyle name="常规 74 2 3 2 2 5" xfId="12808" xr:uid="{00000000-0005-0000-0000-000097280000}"/>
    <cellStyle name="常规 74 2 3 2 2 5 2" xfId="12809" xr:uid="{00000000-0005-0000-0000-000098280000}"/>
    <cellStyle name="常规 74 2 3 2 2 5 2 2" xfId="12810" xr:uid="{00000000-0005-0000-0000-000099280000}"/>
    <cellStyle name="常规 74 2 3 2 2 5 3" xfId="12811" xr:uid="{00000000-0005-0000-0000-00009A280000}"/>
    <cellStyle name="常规 74 2 3 2 2 6" xfId="12813" xr:uid="{00000000-0005-0000-0000-00009B280000}"/>
    <cellStyle name="常规 74 2 3 2 2 6 2" xfId="12814" xr:uid="{00000000-0005-0000-0000-00009C280000}"/>
    <cellStyle name="常规 74 2 3 2 2 7" xfId="12815" xr:uid="{00000000-0005-0000-0000-00009D280000}"/>
    <cellStyle name="常规 74 2 3 2 3" xfId="12816" xr:uid="{00000000-0005-0000-0000-00009E280000}"/>
    <cellStyle name="常规 74 2 3 2 3 2" xfId="12817" xr:uid="{00000000-0005-0000-0000-00009F280000}"/>
    <cellStyle name="常规 74 2 3 2 3 3" xfId="12818" xr:uid="{00000000-0005-0000-0000-0000A0280000}"/>
    <cellStyle name="常规 74 2 3 2 3 3 2" xfId="12819" xr:uid="{00000000-0005-0000-0000-0000A1280000}"/>
    <cellStyle name="常规 74 2 3 2 3 3 3" xfId="12821" xr:uid="{00000000-0005-0000-0000-0000A2280000}"/>
    <cellStyle name="常规 74 2 3 2 3 3 3 2" xfId="12823" xr:uid="{00000000-0005-0000-0000-0000A3280000}"/>
    <cellStyle name="常规 74 2 3 2 3 3 3 2 2" xfId="12824" xr:uid="{00000000-0005-0000-0000-0000A4280000}"/>
    <cellStyle name="常规 74 2 3 2 3 3 3 3" xfId="12825" xr:uid="{00000000-0005-0000-0000-0000A5280000}"/>
    <cellStyle name="常规 74 2 3 2 3 3 4" xfId="12826" xr:uid="{00000000-0005-0000-0000-0000A6280000}"/>
    <cellStyle name="常规 74 2 3 2 3 3 4 2" xfId="12827" xr:uid="{00000000-0005-0000-0000-0000A7280000}"/>
    <cellStyle name="常规 74 2 3 2 3 3 5" xfId="12828" xr:uid="{00000000-0005-0000-0000-0000A8280000}"/>
    <cellStyle name="常规 74 2 3 2 3 4" xfId="12829" xr:uid="{00000000-0005-0000-0000-0000A9280000}"/>
    <cellStyle name="常规 74 2 3 2 3 4 2" xfId="12830" xr:uid="{00000000-0005-0000-0000-0000AA280000}"/>
    <cellStyle name="常规 74 2 3 2 3 4 2 2" xfId="12832" xr:uid="{00000000-0005-0000-0000-0000AB280000}"/>
    <cellStyle name="常规 74 2 3 2 3 4 3" xfId="12834" xr:uid="{00000000-0005-0000-0000-0000AC280000}"/>
    <cellStyle name="常规 74 2 3 2 3 5" xfId="12836" xr:uid="{00000000-0005-0000-0000-0000AD280000}"/>
    <cellStyle name="常规 74 2 3 2 3 5 2" xfId="12837" xr:uid="{00000000-0005-0000-0000-0000AE280000}"/>
    <cellStyle name="常规 74 2 3 2 3 6" xfId="12838" xr:uid="{00000000-0005-0000-0000-0000AF280000}"/>
    <cellStyle name="常规 74 2 3 2 4" xfId="12839" xr:uid="{00000000-0005-0000-0000-0000B0280000}"/>
    <cellStyle name="常规 74 2 3 2 5" xfId="12840" xr:uid="{00000000-0005-0000-0000-0000B1280000}"/>
    <cellStyle name="常规 74 2 3 2 5 2" xfId="12841" xr:uid="{00000000-0005-0000-0000-0000B2280000}"/>
    <cellStyle name="常规 74 2 3 2 5 3" xfId="12842" xr:uid="{00000000-0005-0000-0000-0000B3280000}"/>
    <cellStyle name="常规 74 2 3 2 5 3 2" xfId="12844" xr:uid="{00000000-0005-0000-0000-0000B4280000}"/>
    <cellStyle name="常规 74 2 3 2 5 3 2 2" xfId="12845" xr:uid="{00000000-0005-0000-0000-0000B5280000}"/>
    <cellStyle name="常规 74 2 3 2 5 3 3" xfId="12846" xr:uid="{00000000-0005-0000-0000-0000B6280000}"/>
    <cellStyle name="常规 74 2 3 2 5 4" xfId="12847" xr:uid="{00000000-0005-0000-0000-0000B7280000}"/>
    <cellStyle name="常规 74 2 3 2 5 4 2" xfId="12849" xr:uid="{00000000-0005-0000-0000-0000B8280000}"/>
    <cellStyle name="常规 74 2 3 2 5 5" xfId="12851" xr:uid="{00000000-0005-0000-0000-0000B9280000}"/>
    <cellStyle name="常规 74 2 3 2 6" xfId="5396" xr:uid="{00000000-0005-0000-0000-0000BA280000}"/>
    <cellStyle name="常规 74 2 3 2 6 2" xfId="5398" xr:uid="{00000000-0005-0000-0000-0000BB280000}"/>
    <cellStyle name="常规 74 2 3 2 6 2 2" xfId="12853" xr:uid="{00000000-0005-0000-0000-0000BC280000}"/>
    <cellStyle name="常规 74 2 3 2 6 3" xfId="12854" xr:uid="{00000000-0005-0000-0000-0000BD280000}"/>
    <cellStyle name="常规 74 2 3 2 7" xfId="5400" xr:uid="{00000000-0005-0000-0000-0000BE280000}"/>
    <cellStyle name="常规 74 2 3 2 7 2" xfId="12856" xr:uid="{00000000-0005-0000-0000-0000BF280000}"/>
    <cellStyle name="常规 74 2 3 2 8" xfId="12857" xr:uid="{00000000-0005-0000-0000-0000C0280000}"/>
    <cellStyle name="常规 74 2 3 3" xfId="12858" xr:uid="{00000000-0005-0000-0000-0000C1280000}"/>
    <cellStyle name="常规 74 2 3 3 2" xfId="12859" xr:uid="{00000000-0005-0000-0000-0000C2280000}"/>
    <cellStyle name="常规 74 2 3 3 2 2" xfId="12860" xr:uid="{00000000-0005-0000-0000-0000C3280000}"/>
    <cellStyle name="常规 74 2 3 3 2 3" xfId="12861" xr:uid="{00000000-0005-0000-0000-0000C4280000}"/>
    <cellStyle name="常规 74 2 3 3 2 3 2" xfId="12862" xr:uid="{00000000-0005-0000-0000-0000C5280000}"/>
    <cellStyle name="常规 74 2 3 3 2 3 3" xfId="12863" xr:uid="{00000000-0005-0000-0000-0000C6280000}"/>
    <cellStyle name="常规 74 2 3 3 2 3 3 2" xfId="12864" xr:uid="{00000000-0005-0000-0000-0000C7280000}"/>
    <cellStyle name="常规 74 2 3 3 2 3 3 2 2" xfId="12865" xr:uid="{00000000-0005-0000-0000-0000C8280000}"/>
    <cellStyle name="常规 74 2 3 3 2 3 3 3" xfId="12866" xr:uid="{00000000-0005-0000-0000-0000C9280000}"/>
    <cellStyle name="常规 74 2 3 3 2 3 4" xfId="12867" xr:uid="{00000000-0005-0000-0000-0000CA280000}"/>
    <cellStyle name="常规 74 2 3 3 2 3 4 2" xfId="12868" xr:uid="{00000000-0005-0000-0000-0000CB280000}"/>
    <cellStyle name="常规 74 2 3 3 2 3 5" xfId="12869" xr:uid="{00000000-0005-0000-0000-0000CC280000}"/>
    <cellStyle name="常规 74 2 3 3 2 4" xfId="12870" xr:uid="{00000000-0005-0000-0000-0000CD280000}"/>
    <cellStyle name="常规 74 2 3 3 2 4 2" xfId="12871" xr:uid="{00000000-0005-0000-0000-0000CE280000}"/>
    <cellStyle name="常规 74 2 3 3 2 4 2 2" xfId="12872" xr:uid="{00000000-0005-0000-0000-0000CF280000}"/>
    <cellStyle name="常规 74 2 3 3 2 4 3" xfId="12873" xr:uid="{00000000-0005-0000-0000-0000D0280000}"/>
    <cellStyle name="常规 74 2 3 3 2 5" xfId="12874" xr:uid="{00000000-0005-0000-0000-0000D1280000}"/>
    <cellStyle name="常规 74 2 3 3 2 5 2" xfId="1356" xr:uid="{00000000-0005-0000-0000-0000D2280000}"/>
    <cellStyle name="常规 74 2 3 3 2 6" xfId="12875" xr:uid="{00000000-0005-0000-0000-0000D3280000}"/>
    <cellStyle name="常规 74 2 3 3 3" xfId="12877" xr:uid="{00000000-0005-0000-0000-0000D4280000}"/>
    <cellStyle name="常规 74 2 3 3 4" xfId="12878" xr:uid="{00000000-0005-0000-0000-0000D5280000}"/>
    <cellStyle name="常规 74 2 3 3 4 2" xfId="12879" xr:uid="{00000000-0005-0000-0000-0000D6280000}"/>
    <cellStyle name="常规 74 2 3 3 4 3" xfId="2339" xr:uid="{00000000-0005-0000-0000-0000D7280000}"/>
    <cellStyle name="常规 74 2 3 3 4 3 2" xfId="12880" xr:uid="{00000000-0005-0000-0000-0000D8280000}"/>
    <cellStyle name="常规 74 2 3 3 4 3 2 2" xfId="12882" xr:uid="{00000000-0005-0000-0000-0000D9280000}"/>
    <cellStyle name="常规 74 2 3 3 4 3 3" xfId="12883" xr:uid="{00000000-0005-0000-0000-0000DA280000}"/>
    <cellStyle name="常规 74 2 3 3 4 4" xfId="2344" xr:uid="{00000000-0005-0000-0000-0000DB280000}"/>
    <cellStyle name="常规 74 2 3 3 4 4 2" xfId="12884" xr:uid="{00000000-0005-0000-0000-0000DC280000}"/>
    <cellStyle name="常规 74 2 3 3 4 5" xfId="12885" xr:uid="{00000000-0005-0000-0000-0000DD280000}"/>
    <cellStyle name="常规 74 2 3 3 5" xfId="1556" xr:uid="{00000000-0005-0000-0000-0000DE280000}"/>
    <cellStyle name="常规 74 2 3 3 5 2" xfId="12886" xr:uid="{00000000-0005-0000-0000-0000DF280000}"/>
    <cellStyle name="常规 74 2 3 3 5 2 2" xfId="12887" xr:uid="{00000000-0005-0000-0000-0000E0280000}"/>
    <cellStyle name="常规 74 2 3 3 5 3" xfId="10913" xr:uid="{00000000-0005-0000-0000-0000E1280000}"/>
    <cellStyle name="常规 74 2 3 3 6" xfId="1558" xr:uid="{00000000-0005-0000-0000-0000E2280000}"/>
    <cellStyle name="常规 74 2 3 3 6 2" xfId="12888" xr:uid="{00000000-0005-0000-0000-0000E3280000}"/>
    <cellStyle name="常规 74 2 3 3 7" xfId="12889" xr:uid="{00000000-0005-0000-0000-0000E4280000}"/>
    <cellStyle name="常规 74 2 3 4" xfId="12890" xr:uid="{00000000-0005-0000-0000-0000E5280000}"/>
    <cellStyle name="常规 74 2 3 4 2" xfId="12891" xr:uid="{00000000-0005-0000-0000-0000E6280000}"/>
    <cellStyle name="常规 74 2 3 4 3" xfId="12892" xr:uid="{00000000-0005-0000-0000-0000E7280000}"/>
    <cellStyle name="常规 74 2 3 4 3 2" xfId="12893" xr:uid="{00000000-0005-0000-0000-0000E8280000}"/>
    <cellStyle name="常规 74 2 3 4 3 3" xfId="12894" xr:uid="{00000000-0005-0000-0000-0000E9280000}"/>
    <cellStyle name="常规 74 2 3 4 3 3 2" xfId="12895" xr:uid="{00000000-0005-0000-0000-0000EA280000}"/>
    <cellStyle name="常规 74 2 3 4 3 3 2 2" xfId="12897" xr:uid="{00000000-0005-0000-0000-0000EB280000}"/>
    <cellStyle name="常规 74 2 3 4 3 3 3" xfId="12899" xr:uid="{00000000-0005-0000-0000-0000EC280000}"/>
    <cellStyle name="常规 74 2 3 4 3 4" xfId="12901" xr:uid="{00000000-0005-0000-0000-0000ED280000}"/>
    <cellStyle name="常规 74 2 3 4 3 4 2" xfId="12902" xr:uid="{00000000-0005-0000-0000-0000EE280000}"/>
    <cellStyle name="常规 74 2 3 4 3 5" xfId="12904" xr:uid="{00000000-0005-0000-0000-0000EF280000}"/>
    <cellStyle name="常规 74 2 3 4 4" xfId="12905" xr:uid="{00000000-0005-0000-0000-0000F0280000}"/>
    <cellStyle name="常规 74 2 3 4 4 2" xfId="12906" xr:uid="{00000000-0005-0000-0000-0000F1280000}"/>
    <cellStyle name="常规 74 2 3 4 4 2 2" xfId="12907" xr:uid="{00000000-0005-0000-0000-0000F2280000}"/>
    <cellStyle name="常规 74 2 3 4 4 3" xfId="12908" xr:uid="{00000000-0005-0000-0000-0000F3280000}"/>
    <cellStyle name="常规 74 2 3 4 5" xfId="12909" xr:uid="{00000000-0005-0000-0000-0000F4280000}"/>
    <cellStyle name="常规 74 2 3 4 5 2" xfId="3139" xr:uid="{00000000-0005-0000-0000-0000F5280000}"/>
    <cellStyle name="常规 74 2 3 4 6" xfId="12910" xr:uid="{00000000-0005-0000-0000-0000F6280000}"/>
    <cellStyle name="常规 74 2 3 5" xfId="12911" xr:uid="{00000000-0005-0000-0000-0000F7280000}"/>
    <cellStyle name="常规 74 2 3 6" xfId="12912" xr:uid="{00000000-0005-0000-0000-0000F8280000}"/>
    <cellStyle name="常规 74 2 3 6 2" xfId="12913" xr:uid="{00000000-0005-0000-0000-0000F9280000}"/>
    <cellStyle name="常规 74 2 3 6 3" xfId="12914" xr:uid="{00000000-0005-0000-0000-0000FA280000}"/>
    <cellStyle name="常规 74 2 3 6 3 2" xfId="12916" xr:uid="{00000000-0005-0000-0000-0000FB280000}"/>
    <cellStyle name="常规 74 2 3 6 3 2 2" xfId="12917" xr:uid="{00000000-0005-0000-0000-0000FC280000}"/>
    <cellStyle name="常规 74 2 3 6 3 3" xfId="12918" xr:uid="{00000000-0005-0000-0000-0000FD280000}"/>
    <cellStyle name="常规 74 2 3 6 4" xfId="12919" xr:uid="{00000000-0005-0000-0000-0000FE280000}"/>
    <cellStyle name="常规 74 2 3 6 4 2" xfId="12921" xr:uid="{00000000-0005-0000-0000-0000FF280000}"/>
    <cellStyle name="常规 74 2 3 6 5" xfId="12923" xr:uid="{00000000-0005-0000-0000-000000290000}"/>
    <cellStyle name="常规 74 2 3 7" xfId="12925" xr:uid="{00000000-0005-0000-0000-000001290000}"/>
    <cellStyle name="常规 74 2 3 7 2" xfId="7203" xr:uid="{00000000-0005-0000-0000-000002290000}"/>
    <cellStyle name="常规 74 2 3 7 2 2" xfId="7207" xr:uid="{00000000-0005-0000-0000-000003290000}"/>
    <cellStyle name="常规 74 2 3 7 3" xfId="7213" xr:uid="{00000000-0005-0000-0000-000004290000}"/>
    <cellStyle name="常规 74 2 3 8" xfId="12927" xr:uid="{00000000-0005-0000-0000-000005290000}"/>
    <cellStyle name="常规 74 2 3 8 2" xfId="7232" xr:uid="{00000000-0005-0000-0000-000006290000}"/>
    <cellStyle name="常规 74 2 3 9" xfId="12929" xr:uid="{00000000-0005-0000-0000-000007290000}"/>
    <cellStyle name="常规 74 2 4" xfId="12931" xr:uid="{00000000-0005-0000-0000-000008290000}"/>
    <cellStyle name="常规 74 2 4 2" xfId="12933" xr:uid="{00000000-0005-0000-0000-000009290000}"/>
    <cellStyle name="常规 74 2 4 2 2" xfId="12935" xr:uid="{00000000-0005-0000-0000-00000A290000}"/>
    <cellStyle name="常规 74 2 4 2 2 2" xfId="4641" xr:uid="{00000000-0005-0000-0000-00000B290000}"/>
    <cellStyle name="常规 74 2 4 2 2 3" xfId="4644" xr:uid="{00000000-0005-0000-0000-00000C290000}"/>
    <cellStyle name="常规 74 2 4 2 2 3 2" xfId="12937" xr:uid="{00000000-0005-0000-0000-00000D290000}"/>
    <cellStyle name="常规 74 2 4 2 2 3 3" xfId="12938" xr:uid="{00000000-0005-0000-0000-00000E290000}"/>
    <cellStyle name="常规 74 2 4 2 2 3 3 2" xfId="12940" xr:uid="{00000000-0005-0000-0000-00000F290000}"/>
    <cellStyle name="常规 74 2 4 2 2 3 3 2 2" xfId="10870" xr:uid="{00000000-0005-0000-0000-000010290000}"/>
    <cellStyle name="常规 74 2 4 2 2 3 3 3" xfId="12941" xr:uid="{00000000-0005-0000-0000-000011290000}"/>
    <cellStyle name="常规 74 2 4 2 2 3 4" xfId="12943" xr:uid="{00000000-0005-0000-0000-000012290000}"/>
    <cellStyle name="常规 74 2 4 2 2 3 4 2" xfId="12946" xr:uid="{00000000-0005-0000-0000-000013290000}"/>
    <cellStyle name="常规 74 2 4 2 2 3 5" xfId="9794" xr:uid="{00000000-0005-0000-0000-000014290000}"/>
    <cellStyle name="常规 74 2 4 2 2 4" xfId="12949" xr:uid="{00000000-0005-0000-0000-000015290000}"/>
    <cellStyle name="常规 74 2 4 2 2 4 2" xfId="12950" xr:uid="{00000000-0005-0000-0000-000016290000}"/>
    <cellStyle name="常规 74 2 4 2 2 4 2 2" xfId="12951" xr:uid="{00000000-0005-0000-0000-000017290000}"/>
    <cellStyle name="常规 74 2 4 2 2 4 3" xfId="12952" xr:uid="{00000000-0005-0000-0000-000018290000}"/>
    <cellStyle name="常规 74 2 4 2 2 5" xfId="12954" xr:uid="{00000000-0005-0000-0000-000019290000}"/>
    <cellStyle name="常规 74 2 4 2 2 5 2" xfId="12955" xr:uid="{00000000-0005-0000-0000-00001A290000}"/>
    <cellStyle name="常规 74 2 4 2 2 6" xfId="12956" xr:uid="{00000000-0005-0000-0000-00001B290000}"/>
    <cellStyle name="常规 74 2 4 2 3" xfId="12957" xr:uid="{00000000-0005-0000-0000-00001C290000}"/>
    <cellStyle name="常规 74 2 4 2 4" xfId="12958" xr:uid="{00000000-0005-0000-0000-00001D290000}"/>
    <cellStyle name="常规 74 2 4 2 4 2" xfId="12959" xr:uid="{00000000-0005-0000-0000-00001E290000}"/>
    <cellStyle name="常规 74 2 4 2 4 3" xfId="2429" xr:uid="{00000000-0005-0000-0000-00001F290000}"/>
    <cellStyle name="常规 74 2 4 2 4 3 2" xfId="2137" xr:uid="{00000000-0005-0000-0000-000020290000}"/>
    <cellStyle name="常规 74 2 4 2 4 3 2 2" xfId="12960" xr:uid="{00000000-0005-0000-0000-000021290000}"/>
    <cellStyle name="常规 74 2 4 2 4 3 3" xfId="2142" xr:uid="{00000000-0005-0000-0000-000022290000}"/>
    <cellStyle name="常规 74 2 4 2 4 4" xfId="2431" xr:uid="{00000000-0005-0000-0000-000023290000}"/>
    <cellStyle name="常规 74 2 4 2 4 4 2" xfId="12668" xr:uid="{00000000-0005-0000-0000-000024290000}"/>
    <cellStyle name="常规 74 2 4 2 4 5" xfId="316" xr:uid="{00000000-0005-0000-0000-000025290000}"/>
    <cellStyle name="常规 74 2 4 2 5" xfId="12961" xr:uid="{00000000-0005-0000-0000-000026290000}"/>
    <cellStyle name="常规 74 2 4 2 5 2" xfId="12962" xr:uid="{00000000-0005-0000-0000-000027290000}"/>
    <cellStyle name="常规 74 2 4 2 5 2 2" xfId="12963" xr:uid="{00000000-0005-0000-0000-000028290000}"/>
    <cellStyle name="常规 74 2 4 2 5 3" xfId="12966" xr:uid="{00000000-0005-0000-0000-000029290000}"/>
    <cellStyle name="常规 74 2 4 2 6" xfId="5427" xr:uid="{00000000-0005-0000-0000-00002A290000}"/>
    <cellStyle name="常规 74 2 4 2 6 2" xfId="12967" xr:uid="{00000000-0005-0000-0000-00002B290000}"/>
    <cellStyle name="常规 74 2 4 2 7" xfId="12968" xr:uid="{00000000-0005-0000-0000-00002C290000}"/>
    <cellStyle name="常规 74 2 4 3" xfId="12969" xr:uid="{00000000-0005-0000-0000-00002D290000}"/>
    <cellStyle name="常规 74 2 4 3 2" xfId="12971" xr:uid="{00000000-0005-0000-0000-00002E290000}"/>
    <cellStyle name="常规 74 2 4 3 3" xfId="12972" xr:uid="{00000000-0005-0000-0000-00002F290000}"/>
    <cellStyle name="常规 74 2 4 3 3 2" xfId="12973" xr:uid="{00000000-0005-0000-0000-000030290000}"/>
    <cellStyle name="常规 74 2 4 3 3 3" xfId="12975" xr:uid="{00000000-0005-0000-0000-000031290000}"/>
    <cellStyle name="常规 74 2 4 3 3 3 2" xfId="12976" xr:uid="{00000000-0005-0000-0000-000032290000}"/>
    <cellStyle name="常规 74 2 4 3 3 3 2 2" xfId="12978" xr:uid="{00000000-0005-0000-0000-000033290000}"/>
    <cellStyle name="常规 74 2 4 3 3 3 3" xfId="12979" xr:uid="{00000000-0005-0000-0000-000034290000}"/>
    <cellStyle name="常规 74 2 4 3 3 4" xfId="12981" xr:uid="{00000000-0005-0000-0000-000035290000}"/>
    <cellStyle name="常规 74 2 4 3 3 4 2" xfId="12982" xr:uid="{00000000-0005-0000-0000-000036290000}"/>
    <cellStyle name="常规 74 2 4 3 3 5" xfId="12983" xr:uid="{00000000-0005-0000-0000-000037290000}"/>
    <cellStyle name="常规 74 2 4 3 4" xfId="12984" xr:uid="{00000000-0005-0000-0000-000038290000}"/>
    <cellStyle name="常规 74 2 4 3 4 2" xfId="12985" xr:uid="{00000000-0005-0000-0000-000039290000}"/>
    <cellStyle name="常规 74 2 4 3 4 2 2" xfId="12987" xr:uid="{00000000-0005-0000-0000-00003A290000}"/>
    <cellStyle name="常规 74 2 4 3 4 3" xfId="2442" xr:uid="{00000000-0005-0000-0000-00003B290000}"/>
    <cellStyle name="常规 74 2 4 3 5" xfId="12992" xr:uid="{00000000-0005-0000-0000-00003C290000}"/>
    <cellStyle name="常规 74 2 4 3 5 2" xfId="12993" xr:uid="{00000000-0005-0000-0000-00003D290000}"/>
    <cellStyle name="常规 74 2 4 3 6" xfId="12994" xr:uid="{00000000-0005-0000-0000-00003E290000}"/>
    <cellStyle name="常规 74 2 4 4" xfId="12995" xr:uid="{00000000-0005-0000-0000-00003F290000}"/>
    <cellStyle name="常规 74 2 4 5" xfId="12996" xr:uid="{00000000-0005-0000-0000-000040290000}"/>
    <cellStyle name="常规 74 2 4 5 2" xfId="12997" xr:uid="{00000000-0005-0000-0000-000041290000}"/>
    <cellStyle name="常规 74 2 4 5 3" xfId="12998" xr:uid="{00000000-0005-0000-0000-000042290000}"/>
    <cellStyle name="常规 74 2 4 5 3 2" xfId="12999" xr:uid="{00000000-0005-0000-0000-000043290000}"/>
    <cellStyle name="常规 74 2 4 5 3 2 2" xfId="13000" xr:uid="{00000000-0005-0000-0000-000044290000}"/>
    <cellStyle name="常规 74 2 4 5 3 3" xfId="13001" xr:uid="{00000000-0005-0000-0000-000045290000}"/>
    <cellStyle name="常规 74 2 4 5 4" xfId="13002" xr:uid="{00000000-0005-0000-0000-000046290000}"/>
    <cellStyle name="常规 74 2 4 5 4 2" xfId="13003" xr:uid="{00000000-0005-0000-0000-000047290000}"/>
    <cellStyle name="常规 74 2 4 5 5" xfId="13004" xr:uid="{00000000-0005-0000-0000-000048290000}"/>
    <cellStyle name="常规 74 2 4 6" xfId="13005" xr:uid="{00000000-0005-0000-0000-000049290000}"/>
    <cellStyle name="常规 74 2 4 6 2" xfId="13006" xr:uid="{00000000-0005-0000-0000-00004A290000}"/>
    <cellStyle name="常规 74 2 4 6 2 2" xfId="13007" xr:uid="{00000000-0005-0000-0000-00004B290000}"/>
    <cellStyle name="常规 74 2 4 6 3" xfId="13008" xr:uid="{00000000-0005-0000-0000-00004C290000}"/>
    <cellStyle name="常规 74 2 4 7" xfId="13009" xr:uid="{00000000-0005-0000-0000-00004D290000}"/>
    <cellStyle name="常规 74 2 4 7 2" xfId="13011" xr:uid="{00000000-0005-0000-0000-00004E290000}"/>
    <cellStyle name="常规 74 2 4 8" xfId="13014" xr:uid="{00000000-0005-0000-0000-00004F290000}"/>
    <cellStyle name="常规 74 2 5" xfId="13016" xr:uid="{00000000-0005-0000-0000-000050290000}"/>
    <cellStyle name="常规 74 2 5 2" xfId="13018" xr:uid="{00000000-0005-0000-0000-000051290000}"/>
    <cellStyle name="常规 74 2 5 2 2" xfId="13020" xr:uid="{00000000-0005-0000-0000-000052290000}"/>
    <cellStyle name="常规 74 2 5 2 3" xfId="13021" xr:uid="{00000000-0005-0000-0000-000053290000}"/>
    <cellStyle name="常规 74 2 5 2 3 2" xfId="13022" xr:uid="{00000000-0005-0000-0000-000054290000}"/>
    <cellStyle name="常规 74 2 5 2 3 3" xfId="13023" xr:uid="{00000000-0005-0000-0000-000055290000}"/>
    <cellStyle name="常规 74 2 5 2 3 3 2" xfId="13024" xr:uid="{00000000-0005-0000-0000-000056290000}"/>
    <cellStyle name="常规 74 2 5 2 3 3 2 2" xfId="13025" xr:uid="{00000000-0005-0000-0000-000057290000}"/>
    <cellStyle name="常规 74 2 5 2 3 3 3" xfId="13026" xr:uid="{00000000-0005-0000-0000-000058290000}"/>
    <cellStyle name="常规 74 2 5 2 3 4" xfId="13028" xr:uid="{00000000-0005-0000-0000-000059290000}"/>
    <cellStyle name="常规 74 2 5 2 3 4 2" xfId="13029" xr:uid="{00000000-0005-0000-0000-00005A290000}"/>
    <cellStyle name="常规 74 2 5 2 3 5" xfId="13030" xr:uid="{00000000-0005-0000-0000-00005B290000}"/>
    <cellStyle name="常规 74 2 5 2 4" xfId="13031" xr:uid="{00000000-0005-0000-0000-00005C290000}"/>
    <cellStyle name="常规 74 2 5 2 4 2" xfId="13032" xr:uid="{00000000-0005-0000-0000-00005D290000}"/>
    <cellStyle name="常规 74 2 5 2 4 2 2" xfId="13033" xr:uid="{00000000-0005-0000-0000-00005E290000}"/>
    <cellStyle name="常规 74 2 5 2 4 3" xfId="2562" xr:uid="{00000000-0005-0000-0000-00005F290000}"/>
    <cellStyle name="常规 74 2 5 2 5" xfId="13035" xr:uid="{00000000-0005-0000-0000-000060290000}"/>
    <cellStyle name="常规 74 2 5 2 5 2" xfId="13037" xr:uid="{00000000-0005-0000-0000-000061290000}"/>
    <cellStyle name="常规 74 2 5 2 6" xfId="13038" xr:uid="{00000000-0005-0000-0000-000062290000}"/>
    <cellStyle name="常规 74 2 5 3" xfId="13039" xr:uid="{00000000-0005-0000-0000-000063290000}"/>
    <cellStyle name="常规 74 2 5 4" xfId="13040" xr:uid="{00000000-0005-0000-0000-000064290000}"/>
    <cellStyle name="常规 74 2 5 4 2" xfId="13041" xr:uid="{00000000-0005-0000-0000-000065290000}"/>
    <cellStyle name="常规 74 2 5 4 3" xfId="13043" xr:uid="{00000000-0005-0000-0000-000066290000}"/>
    <cellStyle name="常规 74 2 5 4 3 2" xfId="13045" xr:uid="{00000000-0005-0000-0000-000067290000}"/>
    <cellStyle name="常规 74 2 5 4 3 2 2" xfId="13046" xr:uid="{00000000-0005-0000-0000-000068290000}"/>
    <cellStyle name="常规 74 2 5 4 3 3" xfId="13047" xr:uid="{00000000-0005-0000-0000-000069290000}"/>
    <cellStyle name="常规 74 2 5 4 4" xfId="13049" xr:uid="{00000000-0005-0000-0000-00006A290000}"/>
    <cellStyle name="常规 74 2 5 4 4 2" xfId="13050" xr:uid="{00000000-0005-0000-0000-00006B290000}"/>
    <cellStyle name="常规 74 2 5 4 5" xfId="5157" xr:uid="{00000000-0005-0000-0000-00006C290000}"/>
    <cellStyle name="常规 74 2 5 5" xfId="13051" xr:uid="{00000000-0005-0000-0000-00006D290000}"/>
    <cellStyle name="常规 74 2 5 5 2" xfId="13052" xr:uid="{00000000-0005-0000-0000-00006E290000}"/>
    <cellStyle name="常规 74 2 5 5 2 2" xfId="2608" xr:uid="{00000000-0005-0000-0000-00006F290000}"/>
    <cellStyle name="常规 74 2 5 5 3" xfId="13053" xr:uid="{00000000-0005-0000-0000-000070290000}"/>
    <cellStyle name="常规 74 2 5 6" xfId="263" xr:uid="{00000000-0005-0000-0000-000071290000}"/>
    <cellStyle name="常规 74 2 5 6 2" xfId="271" xr:uid="{00000000-0005-0000-0000-000072290000}"/>
    <cellStyle name="常规 74 2 5 7" xfId="13054" xr:uid="{00000000-0005-0000-0000-000073290000}"/>
    <cellStyle name="常规 74 2 6" xfId="13056" xr:uid="{00000000-0005-0000-0000-000074290000}"/>
    <cellStyle name="常规 74 2 6 2" xfId="13058" xr:uid="{00000000-0005-0000-0000-000075290000}"/>
    <cellStyle name="常规 74 2 6 3" xfId="13060" xr:uid="{00000000-0005-0000-0000-000076290000}"/>
    <cellStyle name="常规 74 2 6 3 2" xfId="13062" xr:uid="{00000000-0005-0000-0000-000077290000}"/>
    <cellStyle name="常规 74 2 6 3 3" xfId="13064" xr:uid="{00000000-0005-0000-0000-000078290000}"/>
    <cellStyle name="常规 74 2 6 3 3 2" xfId="13066" xr:uid="{00000000-0005-0000-0000-000079290000}"/>
    <cellStyle name="常规 74 2 6 3 3 2 2" xfId="13068" xr:uid="{00000000-0005-0000-0000-00007A290000}"/>
    <cellStyle name="常规 74 2 6 3 3 3" xfId="13069" xr:uid="{00000000-0005-0000-0000-00007B290000}"/>
    <cellStyle name="常规 74 2 6 3 4" xfId="4500" xr:uid="{00000000-0005-0000-0000-00007C290000}"/>
    <cellStyle name="常规 74 2 6 3 4 2" xfId="13071" xr:uid="{00000000-0005-0000-0000-00007D290000}"/>
    <cellStyle name="常规 74 2 6 3 5" xfId="4507" xr:uid="{00000000-0005-0000-0000-00007E290000}"/>
    <cellStyle name="常规 74 2 6 4" xfId="13073" xr:uid="{00000000-0005-0000-0000-00007F290000}"/>
    <cellStyle name="常规 74 2 6 4 2" xfId="13075" xr:uid="{00000000-0005-0000-0000-000080290000}"/>
    <cellStyle name="常规 74 2 6 4 2 2" xfId="13076" xr:uid="{00000000-0005-0000-0000-000081290000}"/>
    <cellStyle name="常规 74 2 6 4 3" xfId="13077" xr:uid="{00000000-0005-0000-0000-000082290000}"/>
    <cellStyle name="常规 74 2 6 5" xfId="13079" xr:uid="{00000000-0005-0000-0000-000083290000}"/>
    <cellStyle name="常规 74 2 6 5 2" xfId="13080" xr:uid="{00000000-0005-0000-0000-000084290000}"/>
    <cellStyle name="常规 74 2 6 6" xfId="13081" xr:uid="{00000000-0005-0000-0000-000085290000}"/>
    <cellStyle name="常规 74 2 7" xfId="13082" xr:uid="{00000000-0005-0000-0000-000086290000}"/>
    <cellStyle name="常规 74 2 8" xfId="13084" xr:uid="{00000000-0005-0000-0000-000087290000}"/>
    <cellStyle name="常规 74 2 8 2" xfId="13085" xr:uid="{00000000-0005-0000-0000-000088290000}"/>
    <cellStyle name="常规 74 2 8 3" xfId="13086" xr:uid="{00000000-0005-0000-0000-000089290000}"/>
    <cellStyle name="常规 74 2 8 3 2" xfId="13087" xr:uid="{00000000-0005-0000-0000-00008A290000}"/>
    <cellStyle name="常规 74 2 8 3 2 2" xfId="7771" xr:uid="{00000000-0005-0000-0000-00008B290000}"/>
    <cellStyle name="常规 74 2 8 3 3" xfId="13088" xr:uid="{00000000-0005-0000-0000-00008C290000}"/>
    <cellStyle name="常规 74 2 8 4" xfId="13090" xr:uid="{00000000-0005-0000-0000-00008D290000}"/>
    <cellStyle name="常规 74 2 8 4 2" xfId="13091" xr:uid="{00000000-0005-0000-0000-00008E290000}"/>
    <cellStyle name="常规 74 2 8 5" xfId="13092" xr:uid="{00000000-0005-0000-0000-00008F290000}"/>
    <cellStyle name="常规 74 2 9" xfId="13093" xr:uid="{00000000-0005-0000-0000-000090290000}"/>
    <cellStyle name="常规 74 2 9 2" xfId="13094" xr:uid="{00000000-0005-0000-0000-000091290000}"/>
    <cellStyle name="常规 74 2 9 2 2" xfId="13095" xr:uid="{00000000-0005-0000-0000-000092290000}"/>
    <cellStyle name="常规 74 2 9 3" xfId="13096" xr:uid="{00000000-0005-0000-0000-000093290000}"/>
    <cellStyle name="常规 74 3" xfId="13097" xr:uid="{00000000-0005-0000-0000-000094290000}"/>
    <cellStyle name="常规 74 3 2" xfId="13098" xr:uid="{00000000-0005-0000-0000-000095290000}"/>
    <cellStyle name="常规 74 3 2 2" xfId="13099" xr:uid="{00000000-0005-0000-0000-000096290000}"/>
    <cellStyle name="常规 74 3 2 2 2" xfId="13100" xr:uid="{00000000-0005-0000-0000-000097290000}"/>
    <cellStyle name="常规 74 3 2 2 2 2" xfId="13101" xr:uid="{00000000-0005-0000-0000-000098290000}"/>
    <cellStyle name="常规 74 3 2 2 2 3" xfId="13102" xr:uid="{00000000-0005-0000-0000-000099290000}"/>
    <cellStyle name="常规 74 3 2 2 2 3 2" xfId="13103" xr:uid="{00000000-0005-0000-0000-00009A290000}"/>
    <cellStyle name="常规 74 3 2 2 2 3 3" xfId="13105" xr:uid="{00000000-0005-0000-0000-00009B290000}"/>
    <cellStyle name="常规 74 3 2 2 2 3 3 2" xfId="13107" xr:uid="{00000000-0005-0000-0000-00009C290000}"/>
    <cellStyle name="常规 74 3 2 2 2 3 3 2 2" xfId="13108" xr:uid="{00000000-0005-0000-0000-00009D290000}"/>
    <cellStyle name="常规 74 3 2 2 2 3 3 3" xfId="13109" xr:uid="{00000000-0005-0000-0000-00009E290000}"/>
    <cellStyle name="常规 74 3 2 2 2 3 4" xfId="13110" xr:uid="{00000000-0005-0000-0000-00009F290000}"/>
    <cellStyle name="常规 74 3 2 2 2 3 4 2" xfId="13111" xr:uid="{00000000-0005-0000-0000-0000A0290000}"/>
    <cellStyle name="常规 74 3 2 2 2 3 5" xfId="13112" xr:uid="{00000000-0005-0000-0000-0000A1290000}"/>
    <cellStyle name="常规 74 3 2 2 2 4" xfId="13113" xr:uid="{00000000-0005-0000-0000-0000A2290000}"/>
    <cellStyle name="常规 74 3 2 2 2 4 2" xfId="13114" xr:uid="{00000000-0005-0000-0000-0000A3290000}"/>
    <cellStyle name="常规 74 3 2 2 2 4 2 2" xfId="13115" xr:uid="{00000000-0005-0000-0000-0000A4290000}"/>
    <cellStyle name="常规 74 3 2 2 2 4 3" xfId="13116" xr:uid="{00000000-0005-0000-0000-0000A5290000}"/>
    <cellStyle name="常规 74 3 2 2 2 5" xfId="13118" xr:uid="{00000000-0005-0000-0000-0000A6290000}"/>
    <cellStyle name="常规 74 3 2 2 2 5 2" xfId="13119" xr:uid="{00000000-0005-0000-0000-0000A7290000}"/>
    <cellStyle name="常规 74 3 2 2 2 6" xfId="13121" xr:uid="{00000000-0005-0000-0000-0000A8290000}"/>
    <cellStyle name="常规 74 3 2 2 3" xfId="13122" xr:uid="{00000000-0005-0000-0000-0000A9290000}"/>
    <cellStyle name="常规 74 3 2 2 4" xfId="13123" xr:uid="{00000000-0005-0000-0000-0000AA290000}"/>
    <cellStyle name="常规 74 3 2 2 4 2" xfId="13124" xr:uid="{00000000-0005-0000-0000-0000AB290000}"/>
    <cellStyle name="常规 74 3 2 2 4 3" xfId="13125" xr:uid="{00000000-0005-0000-0000-0000AC290000}"/>
    <cellStyle name="常规 74 3 2 2 4 3 2" xfId="13126" xr:uid="{00000000-0005-0000-0000-0000AD290000}"/>
    <cellStyle name="常规 74 3 2 2 4 3 2 2" xfId="13128" xr:uid="{00000000-0005-0000-0000-0000AE290000}"/>
    <cellStyle name="常规 74 3 2 2 4 3 3" xfId="13129" xr:uid="{00000000-0005-0000-0000-0000AF290000}"/>
    <cellStyle name="常规 74 3 2 2 4 4" xfId="8238" xr:uid="{00000000-0005-0000-0000-0000B0290000}"/>
    <cellStyle name="常规 74 3 2 2 4 4 2" xfId="8240" xr:uid="{00000000-0005-0000-0000-0000B1290000}"/>
    <cellStyle name="常规 74 3 2 2 4 5" xfId="8242" xr:uid="{00000000-0005-0000-0000-0000B2290000}"/>
    <cellStyle name="常规 74 3 2 2 5" xfId="13130" xr:uid="{00000000-0005-0000-0000-0000B3290000}"/>
    <cellStyle name="常规 74 3 2 2 5 2" xfId="13131" xr:uid="{00000000-0005-0000-0000-0000B4290000}"/>
    <cellStyle name="常规 74 3 2 2 5 2 2" xfId="3095" xr:uid="{00000000-0005-0000-0000-0000B5290000}"/>
    <cellStyle name="常规 74 3 2 2 5 3" xfId="13132" xr:uid="{00000000-0005-0000-0000-0000B6290000}"/>
    <cellStyle name="常规 74 3 2 2 6" xfId="13133" xr:uid="{00000000-0005-0000-0000-0000B7290000}"/>
    <cellStyle name="常规 74 3 2 2 6 2" xfId="13134" xr:uid="{00000000-0005-0000-0000-0000B8290000}"/>
    <cellStyle name="常规 74 3 2 2 7" xfId="13135" xr:uid="{00000000-0005-0000-0000-0000B9290000}"/>
    <cellStyle name="常规 74 3 2 3" xfId="13136" xr:uid="{00000000-0005-0000-0000-0000BA290000}"/>
    <cellStyle name="常规 74 3 2 3 2" xfId="13137" xr:uid="{00000000-0005-0000-0000-0000BB290000}"/>
    <cellStyle name="常规 74 3 2 3 3" xfId="13138" xr:uid="{00000000-0005-0000-0000-0000BC290000}"/>
    <cellStyle name="常规 74 3 2 3 3 2" xfId="13139" xr:uid="{00000000-0005-0000-0000-0000BD290000}"/>
    <cellStyle name="常规 74 3 2 3 3 3" xfId="9924" xr:uid="{00000000-0005-0000-0000-0000BE290000}"/>
    <cellStyle name="常规 74 3 2 3 3 3 2" xfId="9926" xr:uid="{00000000-0005-0000-0000-0000BF290000}"/>
    <cellStyle name="常规 74 3 2 3 3 3 2 2" xfId="13140" xr:uid="{00000000-0005-0000-0000-0000C0290000}"/>
    <cellStyle name="常规 74 3 2 3 3 3 3" xfId="13141" xr:uid="{00000000-0005-0000-0000-0000C1290000}"/>
    <cellStyle name="常规 74 3 2 3 3 4" xfId="8292" xr:uid="{00000000-0005-0000-0000-0000C2290000}"/>
    <cellStyle name="常规 74 3 2 3 3 4 2" xfId="8294" xr:uid="{00000000-0005-0000-0000-0000C3290000}"/>
    <cellStyle name="常规 74 3 2 3 3 5" xfId="8296" xr:uid="{00000000-0005-0000-0000-0000C4290000}"/>
    <cellStyle name="常规 74 3 2 3 4" xfId="13142" xr:uid="{00000000-0005-0000-0000-0000C5290000}"/>
    <cellStyle name="常规 74 3 2 3 4 2" xfId="13143" xr:uid="{00000000-0005-0000-0000-0000C6290000}"/>
    <cellStyle name="常规 74 3 2 3 4 2 2" xfId="13145" xr:uid="{00000000-0005-0000-0000-0000C7290000}"/>
    <cellStyle name="常规 74 3 2 3 4 3" xfId="8764" xr:uid="{00000000-0005-0000-0000-0000C8290000}"/>
    <cellStyle name="常规 74 3 2 3 5" xfId="1642" xr:uid="{00000000-0005-0000-0000-0000C9290000}"/>
    <cellStyle name="常规 74 3 2 3 5 2" xfId="1645" xr:uid="{00000000-0005-0000-0000-0000CA290000}"/>
    <cellStyle name="常规 74 3 2 3 6" xfId="370" xr:uid="{00000000-0005-0000-0000-0000CB290000}"/>
    <cellStyle name="常规 74 3 2 4" xfId="13146" xr:uid="{00000000-0005-0000-0000-0000CC290000}"/>
    <cellStyle name="常规 74 3 2 5" xfId="13147" xr:uid="{00000000-0005-0000-0000-0000CD290000}"/>
    <cellStyle name="常规 74 3 2 5 2" xfId="13148" xr:uid="{00000000-0005-0000-0000-0000CE290000}"/>
    <cellStyle name="常规 74 3 2 5 3" xfId="13149" xr:uid="{00000000-0005-0000-0000-0000CF290000}"/>
    <cellStyle name="常规 74 3 2 5 3 2" xfId="13150" xr:uid="{00000000-0005-0000-0000-0000D0290000}"/>
    <cellStyle name="常规 74 3 2 5 3 2 2" xfId="7557" xr:uid="{00000000-0005-0000-0000-0000D1290000}"/>
    <cellStyle name="常规 74 3 2 5 3 3" xfId="13151" xr:uid="{00000000-0005-0000-0000-0000D2290000}"/>
    <cellStyle name="常规 74 3 2 5 4" xfId="13152" xr:uid="{00000000-0005-0000-0000-0000D3290000}"/>
    <cellStyle name="常规 74 3 2 5 4 2" xfId="13153" xr:uid="{00000000-0005-0000-0000-0000D4290000}"/>
    <cellStyle name="常规 74 3 2 5 5" xfId="13154" xr:uid="{00000000-0005-0000-0000-0000D5290000}"/>
    <cellStyle name="常规 74 3 2 6" xfId="13155" xr:uid="{00000000-0005-0000-0000-0000D6290000}"/>
    <cellStyle name="常规 74 3 2 6 2" xfId="13156" xr:uid="{00000000-0005-0000-0000-0000D7290000}"/>
    <cellStyle name="常规 74 3 2 6 2 2" xfId="13157" xr:uid="{00000000-0005-0000-0000-0000D8290000}"/>
    <cellStyle name="常规 74 3 2 6 3" xfId="13158" xr:uid="{00000000-0005-0000-0000-0000D9290000}"/>
    <cellStyle name="常规 74 3 2 7" xfId="13159" xr:uid="{00000000-0005-0000-0000-0000DA290000}"/>
    <cellStyle name="常规 74 3 2 7 2" xfId="13161" xr:uid="{00000000-0005-0000-0000-0000DB290000}"/>
    <cellStyle name="常规 74 3 2 8" xfId="13163" xr:uid="{00000000-0005-0000-0000-0000DC290000}"/>
    <cellStyle name="常规 74 3 3" xfId="13165" xr:uid="{00000000-0005-0000-0000-0000DD290000}"/>
    <cellStyle name="常规 74 3 3 2" xfId="13166" xr:uid="{00000000-0005-0000-0000-0000DE290000}"/>
    <cellStyle name="常规 74 3 3 2 2" xfId="13167" xr:uid="{00000000-0005-0000-0000-0000DF290000}"/>
    <cellStyle name="常规 74 3 3 2 3" xfId="13168" xr:uid="{00000000-0005-0000-0000-0000E0290000}"/>
    <cellStyle name="常规 74 3 3 2 3 2" xfId="13169" xr:uid="{00000000-0005-0000-0000-0000E1290000}"/>
    <cellStyle name="常规 74 3 3 2 3 3" xfId="13170" xr:uid="{00000000-0005-0000-0000-0000E2290000}"/>
    <cellStyle name="常规 74 3 3 2 3 3 2" xfId="13171" xr:uid="{00000000-0005-0000-0000-0000E3290000}"/>
    <cellStyle name="常规 74 3 3 2 3 3 2 2" xfId="13172" xr:uid="{00000000-0005-0000-0000-0000E4290000}"/>
    <cellStyle name="常规 74 3 3 2 3 3 3" xfId="13173" xr:uid="{00000000-0005-0000-0000-0000E5290000}"/>
    <cellStyle name="常规 74 3 3 2 3 4" xfId="8397" xr:uid="{00000000-0005-0000-0000-0000E6290000}"/>
    <cellStyle name="常规 74 3 3 2 3 4 2" xfId="5905" xr:uid="{00000000-0005-0000-0000-0000E7290000}"/>
    <cellStyle name="常规 74 3 3 2 3 5" xfId="8399" xr:uid="{00000000-0005-0000-0000-0000E8290000}"/>
    <cellStyle name="常规 74 3 3 2 4" xfId="13174" xr:uid="{00000000-0005-0000-0000-0000E9290000}"/>
    <cellStyle name="常规 74 3 3 2 4 2" xfId="13175" xr:uid="{00000000-0005-0000-0000-0000EA290000}"/>
    <cellStyle name="常规 74 3 3 2 4 2 2" xfId="13176" xr:uid="{00000000-0005-0000-0000-0000EB290000}"/>
    <cellStyle name="常规 74 3 3 2 4 3" xfId="13177" xr:uid="{00000000-0005-0000-0000-0000EC290000}"/>
    <cellStyle name="常规 74 3 3 2 5" xfId="13178" xr:uid="{00000000-0005-0000-0000-0000ED290000}"/>
    <cellStyle name="常规 74 3 3 2 5 2" xfId="13179" xr:uid="{00000000-0005-0000-0000-0000EE290000}"/>
    <cellStyle name="常规 74 3 3 2 6" xfId="5494" xr:uid="{00000000-0005-0000-0000-0000EF290000}"/>
    <cellStyle name="常规 74 3 3 3" xfId="13180" xr:uid="{00000000-0005-0000-0000-0000F0290000}"/>
    <cellStyle name="常规 74 3 3 4" xfId="361" xr:uid="{00000000-0005-0000-0000-0000F1290000}"/>
    <cellStyle name="常规 74 3 3 4 2" xfId="364" xr:uid="{00000000-0005-0000-0000-0000F2290000}"/>
    <cellStyle name="常规 74 3 3 4 3" xfId="13181" xr:uid="{00000000-0005-0000-0000-0000F3290000}"/>
    <cellStyle name="常规 74 3 3 4 3 2" xfId="6480" xr:uid="{00000000-0005-0000-0000-0000F4290000}"/>
    <cellStyle name="常规 74 3 3 4 3 2 2" xfId="13182" xr:uid="{00000000-0005-0000-0000-0000F5290000}"/>
    <cellStyle name="常规 74 3 3 4 3 3" xfId="13183" xr:uid="{00000000-0005-0000-0000-0000F6290000}"/>
    <cellStyle name="常规 74 3 3 4 4" xfId="13184" xr:uid="{00000000-0005-0000-0000-0000F7290000}"/>
    <cellStyle name="常规 74 3 3 4 4 2" xfId="13185" xr:uid="{00000000-0005-0000-0000-0000F8290000}"/>
    <cellStyle name="常规 74 3 3 4 5" xfId="13186" xr:uid="{00000000-0005-0000-0000-0000F9290000}"/>
    <cellStyle name="常规 74 3 3 5" xfId="13187" xr:uid="{00000000-0005-0000-0000-0000FA290000}"/>
    <cellStyle name="常规 74 3 3 5 2" xfId="13188" xr:uid="{00000000-0005-0000-0000-0000FB290000}"/>
    <cellStyle name="常规 74 3 3 5 2 2" xfId="13189" xr:uid="{00000000-0005-0000-0000-0000FC290000}"/>
    <cellStyle name="常规 74 3 3 5 3" xfId="13190" xr:uid="{00000000-0005-0000-0000-0000FD290000}"/>
    <cellStyle name="常规 74 3 3 6" xfId="13191" xr:uid="{00000000-0005-0000-0000-0000FE290000}"/>
    <cellStyle name="常规 74 3 3 6 2" xfId="13192" xr:uid="{00000000-0005-0000-0000-0000FF290000}"/>
    <cellStyle name="常规 74 3 3 7" xfId="7525" xr:uid="{00000000-0005-0000-0000-0000002A0000}"/>
    <cellStyle name="常规 74 3 4" xfId="13193" xr:uid="{00000000-0005-0000-0000-0000012A0000}"/>
    <cellStyle name="常规 74 3 4 2" xfId="13196" xr:uid="{00000000-0005-0000-0000-0000022A0000}"/>
    <cellStyle name="常规 74 3 4 3" xfId="13198" xr:uid="{00000000-0005-0000-0000-0000032A0000}"/>
    <cellStyle name="常规 74 3 4 3 2" xfId="13200" xr:uid="{00000000-0005-0000-0000-0000042A0000}"/>
    <cellStyle name="常规 74 3 4 3 3" xfId="13201" xr:uid="{00000000-0005-0000-0000-0000052A0000}"/>
    <cellStyle name="常规 74 3 4 3 3 2" xfId="13202" xr:uid="{00000000-0005-0000-0000-0000062A0000}"/>
    <cellStyle name="常规 74 3 4 3 3 2 2" xfId="13203" xr:uid="{00000000-0005-0000-0000-0000072A0000}"/>
    <cellStyle name="常规 74 3 4 3 3 3" xfId="13205" xr:uid="{00000000-0005-0000-0000-0000082A0000}"/>
    <cellStyle name="常规 74 3 4 3 4" xfId="13206" xr:uid="{00000000-0005-0000-0000-0000092A0000}"/>
    <cellStyle name="常规 74 3 4 3 4 2" xfId="13207" xr:uid="{00000000-0005-0000-0000-00000A2A0000}"/>
    <cellStyle name="常规 74 3 4 3 5" xfId="13209" xr:uid="{00000000-0005-0000-0000-00000B2A0000}"/>
    <cellStyle name="常规 74 3 4 4" xfId="13210" xr:uid="{00000000-0005-0000-0000-00000C2A0000}"/>
    <cellStyle name="常规 74 3 4 4 2" xfId="13212" xr:uid="{00000000-0005-0000-0000-00000D2A0000}"/>
    <cellStyle name="常规 74 3 4 4 2 2" xfId="13213" xr:uid="{00000000-0005-0000-0000-00000E2A0000}"/>
    <cellStyle name="常规 74 3 4 4 3" xfId="13214" xr:uid="{00000000-0005-0000-0000-00000F2A0000}"/>
    <cellStyle name="常规 74 3 4 5" xfId="13215" xr:uid="{00000000-0005-0000-0000-0000102A0000}"/>
    <cellStyle name="常规 74 3 4 5 2" xfId="13216" xr:uid="{00000000-0005-0000-0000-0000112A0000}"/>
    <cellStyle name="常规 74 3 4 6" xfId="13217" xr:uid="{00000000-0005-0000-0000-0000122A0000}"/>
    <cellStyle name="常规 74 3 5" xfId="13218" xr:uid="{00000000-0005-0000-0000-0000132A0000}"/>
    <cellStyle name="常规 74 3 6" xfId="13220" xr:uid="{00000000-0005-0000-0000-0000142A0000}"/>
    <cellStyle name="常规 74 3 6 2" xfId="10901" xr:uid="{00000000-0005-0000-0000-0000152A0000}"/>
    <cellStyle name="常规 74 3 6 3" xfId="13222" xr:uid="{00000000-0005-0000-0000-0000162A0000}"/>
    <cellStyle name="常规 74 3 6 3 2" xfId="13223" xr:uid="{00000000-0005-0000-0000-0000172A0000}"/>
    <cellStyle name="常规 74 3 6 3 2 2" xfId="13224" xr:uid="{00000000-0005-0000-0000-0000182A0000}"/>
    <cellStyle name="常规 74 3 6 3 3" xfId="13225" xr:uid="{00000000-0005-0000-0000-0000192A0000}"/>
    <cellStyle name="常规 74 3 6 4" xfId="13227" xr:uid="{00000000-0005-0000-0000-00001A2A0000}"/>
    <cellStyle name="常规 74 3 6 4 2" xfId="13228" xr:uid="{00000000-0005-0000-0000-00001B2A0000}"/>
    <cellStyle name="常规 74 3 6 5" xfId="13229" xr:uid="{00000000-0005-0000-0000-00001C2A0000}"/>
    <cellStyle name="常规 74 3 7" xfId="13230" xr:uid="{00000000-0005-0000-0000-00001D2A0000}"/>
    <cellStyle name="常规 74 3 7 2" xfId="13232" xr:uid="{00000000-0005-0000-0000-00001E2A0000}"/>
    <cellStyle name="常规 74 3 7 2 2" xfId="13233" xr:uid="{00000000-0005-0000-0000-00001F2A0000}"/>
    <cellStyle name="常规 74 3 7 3" xfId="13235" xr:uid="{00000000-0005-0000-0000-0000202A0000}"/>
    <cellStyle name="常规 74 3 8" xfId="13236" xr:uid="{00000000-0005-0000-0000-0000212A0000}"/>
    <cellStyle name="常规 74 3 8 2" xfId="13237" xr:uid="{00000000-0005-0000-0000-0000222A0000}"/>
    <cellStyle name="常规 74 3 9" xfId="13238" xr:uid="{00000000-0005-0000-0000-0000232A0000}"/>
    <cellStyle name="常规 74 4" xfId="13239" xr:uid="{00000000-0005-0000-0000-0000242A0000}"/>
    <cellStyle name="常规 74 4 2" xfId="13240" xr:uid="{00000000-0005-0000-0000-0000252A0000}"/>
    <cellStyle name="常规 74 4 2 2" xfId="13241" xr:uid="{00000000-0005-0000-0000-0000262A0000}"/>
    <cellStyle name="常规 74 4 2 2 2" xfId="13242" xr:uid="{00000000-0005-0000-0000-0000272A0000}"/>
    <cellStyle name="常规 74 4 2 2 2 2" xfId="13243" xr:uid="{00000000-0005-0000-0000-0000282A0000}"/>
    <cellStyle name="常规 74 4 2 2 2 3" xfId="13244" xr:uid="{00000000-0005-0000-0000-0000292A0000}"/>
    <cellStyle name="常规 74 4 2 2 2 3 2" xfId="13245" xr:uid="{00000000-0005-0000-0000-00002A2A0000}"/>
    <cellStyle name="常规 74 4 2 2 2 3 3" xfId="13246" xr:uid="{00000000-0005-0000-0000-00002B2A0000}"/>
    <cellStyle name="常规 74 4 2 2 2 3 3 2" xfId="13247" xr:uid="{00000000-0005-0000-0000-00002C2A0000}"/>
    <cellStyle name="常规 74 4 2 2 2 3 3 2 2" xfId="13248" xr:uid="{00000000-0005-0000-0000-00002D2A0000}"/>
    <cellStyle name="常规 74 4 2 2 2 3 3 3" xfId="10814" xr:uid="{00000000-0005-0000-0000-00002E2A0000}"/>
    <cellStyle name="常规 74 4 2 2 2 3 4" xfId="13250" xr:uid="{00000000-0005-0000-0000-00002F2A0000}"/>
    <cellStyle name="常规 74 4 2 2 2 3 4 2" xfId="13251" xr:uid="{00000000-0005-0000-0000-0000302A0000}"/>
    <cellStyle name="常规 74 4 2 2 2 3 5" xfId="13252" xr:uid="{00000000-0005-0000-0000-0000312A0000}"/>
    <cellStyle name="常规 74 4 2 2 2 4" xfId="13253" xr:uid="{00000000-0005-0000-0000-0000322A0000}"/>
    <cellStyle name="常规 74 4 2 2 2 4 2" xfId="13254" xr:uid="{00000000-0005-0000-0000-0000332A0000}"/>
    <cellStyle name="常规 74 4 2 2 2 4 2 2" xfId="13255" xr:uid="{00000000-0005-0000-0000-0000342A0000}"/>
    <cellStyle name="常规 74 4 2 2 2 4 3" xfId="13256" xr:uid="{00000000-0005-0000-0000-0000352A0000}"/>
    <cellStyle name="常规 74 4 2 2 2 5" xfId="13257" xr:uid="{00000000-0005-0000-0000-0000362A0000}"/>
    <cellStyle name="常规 74 4 2 2 2 5 2" xfId="13259" xr:uid="{00000000-0005-0000-0000-0000372A0000}"/>
    <cellStyle name="常规 74 4 2 2 2 6" xfId="475" xr:uid="{00000000-0005-0000-0000-0000382A0000}"/>
    <cellStyle name="常规 74 4 2 2 3" xfId="7998" xr:uid="{00000000-0005-0000-0000-0000392A0000}"/>
    <cellStyle name="常规 74 4 2 2 4" xfId="13261" xr:uid="{00000000-0005-0000-0000-00003A2A0000}"/>
    <cellStyle name="常规 74 4 2 2 4 2" xfId="13262" xr:uid="{00000000-0005-0000-0000-00003B2A0000}"/>
    <cellStyle name="常规 74 4 2 2 4 3" xfId="13263" xr:uid="{00000000-0005-0000-0000-00003C2A0000}"/>
    <cellStyle name="常规 74 4 2 2 4 3 2" xfId="13264" xr:uid="{00000000-0005-0000-0000-00003D2A0000}"/>
    <cellStyle name="常规 74 4 2 2 4 3 2 2" xfId="13265" xr:uid="{00000000-0005-0000-0000-00003E2A0000}"/>
    <cellStyle name="常规 74 4 2 2 4 3 3" xfId="13266" xr:uid="{00000000-0005-0000-0000-00003F2A0000}"/>
    <cellStyle name="常规 74 4 2 2 4 4" xfId="13267" xr:uid="{00000000-0005-0000-0000-0000402A0000}"/>
    <cellStyle name="常规 74 4 2 2 4 4 2" xfId="13268" xr:uid="{00000000-0005-0000-0000-0000412A0000}"/>
    <cellStyle name="常规 74 4 2 2 4 5" xfId="13269" xr:uid="{00000000-0005-0000-0000-0000422A0000}"/>
    <cellStyle name="常规 74 4 2 2 5" xfId="13272" xr:uid="{00000000-0005-0000-0000-0000432A0000}"/>
    <cellStyle name="常规 74 4 2 2 5 2" xfId="13273" xr:uid="{00000000-0005-0000-0000-0000442A0000}"/>
    <cellStyle name="常规 74 4 2 2 5 2 2" xfId="13274" xr:uid="{00000000-0005-0000-0000-0000452A0000}"/>
    <cellStyle name="常规 74 4 2 2 5 3" xfId="5411" xr:uid="{00000000-0005-0000-0000-0000462A0000}"/>
    <cellStyle name="常规 74 4 2 2 6" xfId="13275" xr:uid="{00000000-0005-0000-0000-0000472A0000}"/>
    <cellStyle name="常规 74 4 2 2 6 2" xfId="13276" xr:uid="{00000000-0005-0000-0000-0000482A0000}"/>
    <cellStyle name="常规 74 4 2 2 7" xfId="13277" xr:uid="{00000000-0005-0000-0000-0000492A0000}"/>
    <cellStyle name="常规 74 4 2 3" xfId="13278" xr:uid="{00000000-0005-0000-0000-00004A2A0000}"/>
    <cellStyle name="常规 74 4 2 3 2" xfId="13279" xr:uid="{00000000-0005-0000-0000-00004B2A0000}"/>
    <cellStyle name="常规 74 4 2 3 3" xfId="13280" xr:uid="{00000000-0005-0000-0000-00004C2A0000}"/>
    <cellStyle name="常规 74 4 2 3 3 2" xfId="7724" xr:uid="{00000000-0005-0000-0000-00004D2A0000}"/>
    <cellStyle name="常规 74 4 2 3 3 3" xfId="7726" xr:uid="{00000000-0005-0000-0000-00004E2A0000}"/>
    <cellStyle name="常规 74 4 2 3 3 3 2" xfId="1746" xr:uid="{00000000-0005-0000-0000-00004F2A0000}"/>
    <cellStyle name="常规 74 4 2 3 3 3 2 2" xfId="1749" xr:uid="{00000000-0005-0000-0000-0000502A0000}"/>
    <cellStyle name="常规 74 4 2 3 3 3 3" xfId="1762" xr:uid="{00000000-0005-0000-0000-0000512A0000}"/>
    <cellStyle name="常规 74 4 2 3 3 4" xfId="7728" xr:uid="{00000000-0005-0000-0000-0000522A0000}"/>
    <cellStyle name="常规 74 4 2 3 3 4 2" xfId="1882" xr:uid="{00000000-0005-0000-0000-0000532A0000}"/>
    <cellStyle name="常规 74 4 2 3 3 5" xfId="7730" xr:uid="{00000000-0005-0000-0000-0000542A0000}"/>
    <cellStyle name="常规 74 4 2 3 4" xfId="13281" xr:uid="{00000000-0005-0000-0000-0000552A0000}"/>
    <cellStyle name="常规 74 4 2 3 4 2" xfId="13282" xr:uid="{00000000-0005-0000-0000-0000562A0000}"/>
    <cellStyle name="常规 74 4 2 3 4 2 2" xfId="13283" xr:uid="{00000000-0005-0000-0000-0000572A0000}"/>
    <cellStyle name="常规 74 4 2 3 4 3" xfId="13284" xr:uid="{00000000-0005-0000-0000-0000582A0000}"/>
    <cellStyle name="常规 74 4 2 3 5" xfId="1766" xr:uid="{00000000-0005-0000-0000-0000592A0000}"/>
    <cellStyle name="常规 74 4 2 3 5 2" xfId="1768" xr:uid="{00000000-0005-0000-0000-00005A2A0000}"/>
    <cellStyle name="常规 74 4 2 3 6" xfId="1775" xr:uid="{00000000-0005-0000-0000-00005B2A0000}"/>
    <cellStyle name="常规 74 4 2 4" xfId="13285" xr:uid="{00000000-0005-0000-0000-00005C2A0000}"/>
    <cellStyle name="常规 74 4 2 5" xfId="13286" xr:uid="{00000000-0005-0000-0000-00005D2A0000}"/>
    <cellStyle name="常规 74 4 2 5 2" xfId="13287" xr:uid="{00000000-0005-0000-0000-00005E2A0000}"/>
    <cellStyle name="常规 74 4 2 5 3" xfId="13288" xr:uid="{00000000-0005-0000-0000-00005F2A0000}"/>
    <cellStyle name="常规 74 4 2 5 3 2" xfId="4619" xr:uid="{00000000-0005-0000-0000-0000602A0000}"/>
    <cellStyle name="常规 74 4 2 5 3 2 2" xfId="122" xr:uid="{00000000-0005-0000-0000-0000612A0000}"/>
    <cellStyle name="常规 74 4 2 5 3 3" xfId="4623" xr:uid="{00000000-0005-0000-0000-0000622A0000}"/>
    <cellStyle name="常规 74 4 2 5 4" xfId="13289" xr:uid="{00000000-0005-0000-0000-0000632A0000}"/>
    <cellStyle name="常规 74 4 2 5 4 2" xfId="2989" xr:uid="{00000000-0005-0000-0000-0000642A0000}"/>
    <cellStyle name="常规 74 4 2 5 5" xfId="13290" xr:uid="{00000000-0005-0000-0000-0000652A0000}"/>
    <cellStyle name="常规 74 4 2 6" xfId="13291" xr:uid="{00000000-0005-0000-0000-0000662A0000}"/>
    <cellStyle name="常规 74 4 2 6 2" xfId="11444" xr:uid="{00000000-0005-0000-0000-0000672A0000}"/>
    <cellStyle name="常规 74 4 2 6 2 2" xfId="5267" xr:uid="{00000000-0005-0000-0000-0000682A0000}"/>
    <cellStyle name="常规 74 4 2 6 3" xfId="11447" xr:uid="{00000000-0005-0000-0000-0000692A0000}"/>
    <cellStyle name="常规 74 4 2 7" xfId="7541" xr:uid="{00000000-0005-0000-0000-00006A2A0000}"/>
    <cellStyle name="常规 74 4 2 7 2" xfId="11468" xr:uid="{00000000-0005-0000-0000-00006B2A0000}"/>
    <cellStyle name="常规 74 4 2 8" xfId="13293" xr:uid="{00000000-0005-0000-0000-00006C2A0000}"/>
    <cellStyle name="常规 74 4 3" xfId="13296" xr:uid="{00000000-0005-0000-0000-00006D2A0000}"/>
    <cellStyle name="常规 74 4 3 2" xfId="13297" xr:uid="{00000000-0005-0000-0000-00006E2A0000}"/>
    <cellStyle name="常规 74 4 3 2 2" xfId="13299" xr:uid="{00000000-0005-0000-0000-00006F2A0000}"/>
    <cellStyle name="常规 74 4 3 2 3" xfId="13301" xr:uid="{00000000-0005-0000-0000-0000702A0000}"/>
    <cellStyle name="常规 74 4 3 2 3 2" xfId="13302" xr:uid="{00000000-0005-0000-0000-0000712A0000}"/>
    <cellStyle name="常规 74 4 3 2 3 3" xfId="13303" xr:uid="{00000000-0005-0000-0000-0000722A0000}"/>
    <cellStyle name="常规 74 4 3 2 3 3 2" xfId="13304" xr:uid="{00000000-0005-0000-0000-0000732A0000}"/>
    <cellStyle name="常规 74 4 3 2 3 3 2 2" xfId="13306" xr:uid="{00000000-0005-0000-0000-0000742A0000}"/>
    <cellStyle name="常规 74 4 3 2 3 3 3" xfId="13308" xr:uid="{00000000-0005-0000-0000-0000752A0000}"/>
    <cellStyle name="常规 74 4 3 2 3 4" xfId="13311" xr:uid="{00000000-0005-0000-0000-0000762A0000}"/>
    <cellStyle name="常规 74 4 3 2 3 4 2" xfId="13312" xr:uid="{00000000-0005-0000-0000-0000772A0000}"/>
    <cellStyle name="常规 74 4 3 2 3 5" xfId="13314" xr:uid="{00000000-0005-0000-0000-0000782A0000}"/>
    <cellStyle name="常规 74 4 3 2 4" xfId="13317" xr:uid="{00000000-0005-0000-0000-0000792A0000}"/>
    <cellStyle name="常规 74 4 3 2 4 2" xfId="1351" xr:uid="{00000000-0005-0000-0000-00007A2A0000}"/>
    <cellStyle name="常规 74 4 3 2 4 2 2" xfId="5674" xr:uid="{00000000-0005-0000-0000-00007B2A0000}"/>
    <cellStyle name="常规 74 4 3 2 4 3" xfId="1354" xr:uid="{00000000-0005-0000-0000-00007C2A0000}"/>
    <cellStyle name="常规 74 4 3 2 5" xfId="13318" xr:uid="{00000000-0005-0000-0000-00007D2A0000}"/>
    <cellStyle name="常规 74 4 3 2 5 2" xfId="13319" xr:uid="{00000000-0005-0000-0000-00007E2A0000}"/>
    <cellStyle name="常规 74 4 3 2 6" xfId="6778" xr:uid="{00000000-0005-0000-0000-00007F2A0000}"/>
    <cellStyle name="常规 74 4 3 3" xfId="13320" xr:uid="{00000000-0005-0000-0000-0000802A0000}"/>
    <cellStyle name="常规 74 4 3 4" xfId="13322" xr:uid="{00000000-0005-0000-0000-0000812A0000}"/>
    <cellStyle name="常规 74 4 3 4 2" xfId="13323" xr:uid="{00000000-0005-0000-0000-0000822A0000}"/>
    <cellStyle name="常规 74 4 3 4 3" xfId="13324" xr:uid="{00000000-0005-0000-0000-0000832A0000}"/>
    <cellStyle name="常规 74 4 3 4 3 2" xfId="2857" xr:uid="{00000000-0005-0000-0000-0000842A0000}"/>
    <cellStyle name="常规 74 4 3 4 3 2 2" xfId="2204" xr:uid="{00000000-0005-0000-0000-0000852A0000}"/>
    <cellStyle name="常规 74 4 3 4 3 3" xfId="5776" xr:uid="{00000000-0005-0000-0000-0000862A0000}"/>
    <cellStyle name="常规 74 4 3 4 4" xfId="13325" xr:uid="{00000000-0005-0000-0000-0000872A0000}"/>
    <cellStyle name="常规 74 4 3 4 4 2" xfId="7914" xr:uid="{00000000-0005-0000-0000-0000882A0000}"/>
    <cellStyle name="常规 74 4 3 4 5" xfId="13326" xr:uid="{00000000-0005-0000-0000-0000892A0000}"/>
    <cellStyle name="常规 74 4 3 5" xfId="13327" xr:uid="{00000000-0005-0000-0000-00008A2A0000}"/>
    <cellStyle name="常规 74 4 3 5 2" xfId="13328" xr:uid="{00000000-0005-0000-0000-00008B2A0000}"/>
    <cellStyle name="常规 74 4 3 5 2 2" xfId="4735" xr:uid="{00000000-0005-0000-0000-00008C2A0000}"/>
    <cellStyle name="常规 74 4 3 5 3" xfId="13329" xr:uid="{00000000-0005-0000-0000-00008D2A0000}"/>
    <cellStyle name="常规 74 4 3 6" xfId="13330" xr:uid="{00000000-0005-0000-0000-00008E2A0000}"/>
    <cellStyle name="常规 74 4 3 6 2" xfId="11505" xr:uid="{00000000-0005-0000-0000-00008F2A0000}"/>
    <cellStyle name="常规 74 4 3 7" xfId="13332" xr:uid="{00000000-0005-0000-0000-0000902A0000}"/>
    <cellStyle name="常规 74 4 4" xfId="13335" xr:uid="{00000000-0005-0000-0000-0000912A0000}"/>
    <cellStyle name="常规 74 4 4 2" xfId="13337" xr:uid="{00000000-0005-0000-0000-0000922A0000}"/>
    <cellStyle name="常规 74 4 4 3" xfId="7642" xr:uid="{00000000-0005-0000-0000-0000932A0000}"/>
    <cellStyle name="常规 74 4 4 3 2" xfId="7645" xr:uid="{00000000-0005-0000-0000-0000942A0000}"/>
    <cellStyle name="常规 74 4 4 3 3" xfId="7647" xr:uid="{00000000-0005-0000-0000-0000952A0000}"/>
    <cellStyle name="常规 74 4 4 3 3 2" xfId="7649" xr:uid="{00000000-0005-0000-0000-0000962A0000}"/>
    <cellStyle name="常规 74 4 4 3 3 2 2" xfId="7651" xr:uid="{00000000-0005-0000-0000-0000972A0000}"/>
    <cellStyle name="常规 74 4 4 3 3 3" xfId="7654" xr:uid="{00000000-0005-0000-0000-0000982A0000}"/>
    <cellStyle name="常规 74 4 4 3 4" xfId="7656" xr:uid="{00000000-0005-0000-0000-0000992A0000}"/>
    <cellStyle name="常规 74 4 4 3 4 2" xfId="7659" xr:uid="{00000000-0005-0000-0000-00009A2A0000}"/>
    <cellStyle name="常规 74 4 4 3 5" xfId="7661" xr:uid="{00000000-0005-0000-0000-00009B2A0000}"/>
    <cellStyle name="常规 74 4 4 4" xfId="7663" xr:uid="{00000000-0005-0000-0000-00009C2A0000}"/>
    <cellStyle name="常规 74 4 4 4 2" xfId="7665" xr:uid="{00000000-0005-0000-0000-00009D2A0000}"/>
    <cellStyle name="常规 74 4 4 4 2 2" xfId="7667" xr:uid="{00000000-0005-0000-0000-00009E2A0000}"/>
    <cellStyle name="常规 74 4 4 4 3" xfId="7669" xr:uid="{00000000-0005-0000-0000-00009F2A0000}"/>
    <cellStyle name="常规 74 4 4 5" xfId="7671" xr:uid="{00000000-0005-0000-0000-0000A02A0000}"/>
    <cellStyle name="常规 74 4 4 5 2" xfId="7673" xr:uid="{00000000-0005-0000-0000-0000A12A0000}"/>
    <cellStyle name="常规 74 4 4 6" xfId="7675" xr:uid="{00000000-0005-0000-0000-0000A22A0000}"/>
    <cellStyle name="常规 74 4 5" xfId="13340" xr:uid="{00000000-0005-0000-0000-0000A32A0000}"/>
    <cellStyle name="常规 74 4 6" xfId="13342" xr:uid="{00000000-0005-0000-0000-0000A42A0000}"/>
    <cellStyle name="常规 74 4 6 2" xfId="13343" xr:uid="{00000000-0005-0000-0000-0000A52A0000}"/>
    <cellStyle name="常规 74 4 6 3" xfId="13344" xr:uid="{00000000-0005-0000-0000-0000A62A0000}"/>
    <cellStyle name="常规 74 4 6 3 2" xfId="13345" xr:uid="{00000000-0005-0000-0000-0000A72A0000}"/>
    <cellStyle name="常规 74 4 6 3 2 2" xfId="13346" xr:uid="{00000000-0005-0000-0000-0000A82A0000}"/>
    <cellStyle name="常规 74 4 6 3 3" xfId="13347" xr:uid="{00000000-0005-0000-0000-0000A92A0000}"/>
    <cellStyle name="常规 74 4 6 4" xfId="13349" xr:uid="{00000000-0005-0000-0000-0000AA2A0000}"/>
    <cellStyle name="常规 74 4 6 4 2" xfId="13350" xr:uid="{00000000-0005-0000-0000-0000AB2A0000}"/>
    <cellStyle name="常规 74 4 6 5" xfId="13351" xr:uid="{00000000-0005-0000-0000-0000AC2A0000}"/>
    <cellStyle name="常规 74 4 7" xfId="13352" xr:uid="{00000000-0005-0000-0000-0000AD2A0000}"/>
    <cellStyle name="常规 74 4 7 2" xfId="13353" xr:uid="{00000000-0005-0000-0000-0000AE2A0000}"/>
    <cellStyle name="常规 74 4 7 2 2" xfId="13354" xr:uid="{00000000-0005-0000-0000-0000AF2A0000}"/>
    <cellStyle name="常规 74 4 7 3" xfId="13355" xr:uid="{00000000-0005-0000-0000-0000B02A0000}"/>
    <cellStyle name="常规 74 4 8" xfId="13356" xr:uid="{00000000-0005-0000-0000-0000B12A0000}"/>
    <cellStyle name="常规 74 4 8 2" xfId="13357" xr:uid="{00000000-0005-0000-0000-0000B22A0000}"/>
    <cellStyle name="常规 74 4 9" xfId="13358" xr:uid="{00000000-0005-0000-0000-0000B32A0000}"/>
    <cellStyle name="常规 74 5" xfId="13359" xr:uid="{00000000-0005-0000-0000-0000B42A0000}"/>
    <cellStyle name="常规 74 5 2" xfId="12406" xr:uid="{00000000-0005-0000-0000-0000B52A0000}"/>
    <cellStyle name="常规 74 5 2 2" xfId="9805" xr:uid="{00000000-0005-0000-0000-0000B62A0000}"/>
    <cellStyle name="常规 74 5 2 2 2" xfId="9807" xr:uid="{00000000-0005-0000-0000-0000B72A0000}"/>
    <cellStyle name="常规 74 5 2 2 3" xfId="12628" xr:uid="{00000000-0005-0000-0000-0000B82A0000}"/>
    <cellStyle name="常规 74 5 2 2 3 2" xfId="12631" xr:uid="{00000000-0005-0000-0000-0000B92A0000}"/>
    <cellStyle name="常规 74 5 2 2 3 3" xfId="12634" xr:uid="{00000000-0005-0000-0000-0000BA2A0000}"/>
    <cellStyle name="常规 74 5 2 2 3 3 2" xfId="13360" xr:uid="{00000000-0005-0000-0000-0000BB2A0000}"/>
    <cellStyle name="常规 74 5 2 2 3 3 2 2" xfId="13361" xr:uid="{00000000-0005-0000-0000-0000BC2A0000}"/>
    <cellStyle name="常规 74 5 2 2 3 3 3" xfId="738" xr:uid="{00000000-0005-0000-0000-0000BD2A0000}"/>
    <cellStyle name="常规 74 5 2 2 3 4" xfId="13362" xr:uid="{00000000-0005-0000-0000-0000BE2A0000}"/>
    <cellStyle name="常规 74 5 2 2 3 4 2" xfId="13363" xr:uid="{00000000-0005-0000-0000-0000BF2A0000}"/>
    <cellStyle name="常规 74 5 2 2 3 5" xfId="13364" xr:uid="{00000000-0005-0000-0000-0000C02A0000}"/>
    <cellStyle name="常规 74 5 2 2 4" xfId="12636" xr:uid="{00000000-0005-0000-0000-0000C12A0000}"/>
    <cellStyle name="常规 74 5 2 2 4 2" xfId="13365" xr:uid="{00000000-0005-0000-0000-0000C22A0000}"/>
    <cellStyle name="常规 74 5 2 2 4 2 2" xfId="13366" xr:uid="{00000000-0005-0000-0000-0000C32A0000}"/>
    <cellStyle name="常规 74 5 2 2 4 3" xfId="13367" xr:uid="{00000000-0005-0000-0000-0000C42A0000}"/>
    <cellStyle name="常规 74 5 2 2 5" xfId="5068" xr:uid="{00000000-0005-0000-0000-0000C52A0000}"/>
    <cellStyle name="常规 74 5 2 2 5 2" xfId="5071" xr:uid="{00000000-0005-0000-0000-0000C62A0000}"/>
    <cellStyle name="常规 74 5 2 2 6" xfId="5075" xr:uid="{00000000-0005-0000-0000-0000C72A0000}"/>
    <cellStyle name="常规 74 5 2 3" xfId="9810" xr:uid="{00000000-0005-0000-0000-0000C82A0000}"/>
    <cellStyle name="常规 74 5 2 4" xfId="13369" xr:uid="{00000000-0005-0000-0000-0000C92A0000}"/>
    <cellStyle name="常规 74 5 2 4 2" xfId="13370" xr:uid="{00000000-0005-0000-0000-0000CA2A0000}"/>
    <cellStyle name="常规 74 5 2 4 3" xfId="13371" xr:uid="{00000000-0005-0000-0000-0000CB2A0000}"/>
    <cellStyle name="常规 74 5 2 4 3 2" xfId="8204" xr:uid="{00000000-0005-0000-0000-0000CC2A0000}"/>
    <cellStyle name="常规 74 5 2 4 3 2 2" xfId="8206" xr:uid="{00000000-0005-0000-0000-0000CD2A0000}"/>
    <cellStyle name="常规 74 5 2 4 3 3" xfId="8210" xr:uid="{00000000-0005-0000-0000-0000CE2A0000}"/>
    <cellStyle name="常规 74 5 2 4 4" xfId="13372" xr:uid="{00000000-0005-0000-0000-0000CF2A0000}"/>
    <cellStyle name="常规 74 5 2 4 4 2" xfId="8217" xr:uid="{00000000-0005-0000-0000-0000D02A0000}"/>
    <cellStyle name="常规 74 5 2 4 5" xfId="13373" xr:uid="{00000000-0005-0000-0000-0000D12A0000}"/>
    <cellStyle name="常规 74 5 2 5" xfId="13374" xr:uid="{00000000-0005-0000-0000-0000D22A0000}"/>
    <cellStyle name="常规 74 5 2 5 2" xfId="13375" xr:uid="{00000000-0005-0000-0000-0000D32A0000}"/>
    <cellStyle name="常规 74 5 2 5 2 2" xfId="13117" xr:uid="{00000000-0005-0000-0000-0000D42A0000}"/>
    <cellStyle name="常规 74 5 2 5 3" xfId="13376" xr:uid="{00000000-0005-0000-0000-0000D52A0000}"/>
    <cellStyle name="常规 74 5 2 6" xfId="13377" xr:uid="{00000000-0005-0000-0000-0000D62A0000}"/>
    <cellStyle name="常规 74 5 2 6 2" xfId="13379" xr:uid="{00000000-0005-0000-0000-0000D72A0000}"/>
    <cellStyle name="常规 74 5 2 7" xfId="13380" xr:uid="{00000000-0005-0000-0000-0000D82A0000}"/>
    <cellStyle name="常规 74 5 3" xfId="12408" xr:uid="{00000000-0005-0000-0000-0000D92A0000}"/>
    <cellStyle name="常规 74 5 3 2" xfId="13382" xr:uid="{00000000-0005-0000-0000-0000DA2A0000}"/>
    <cellStyle name="常规 74 5 3 3" xfId="13383" xr:uid="{00000000-0005-0000-0000-0000DB2A0000}"/>
    <cellStyle name="常规 74 5 3 3 2" xfId="13384" xr:uid="{00000000-0005-0000-0000-0000DC2A0000}"/>
    <cellStyle name="常规 74 5 3 3 3" xfId="13385" xr:uid="{00000000-0005-0000-0000-0000DD2A0000}"/>
    <cellStyle name="常规 74 5 3 3 3 2" xfId="8252" xr:uid="{00000000-0005-0000-0000-0000DE2A0000}"/>
    <cellStyle name="常规 74 5 3 3 3 2 2" xfId="8255" xr:uid="{00000000-0005-0000-0000-0000DF2A0000}"/>
    <cellStyle name="常规 74 5 3 3 3 3" xfId="8260" xr:uid="{00000000-0005-0000-0000-0000E02A0000}"/>
    <cellStyle name="常规 74 5 3 3 4" xfId="13387" xr:uid="{00000000-0005-0000-0000-0000E12A0000}"/>
    <cellStyle name="常规 74 5 3 3 4 2" xfId="8271" xr:uid="{00000000-0005-0000-0000-0000E22A0000}"/>
    <cellStyle name="常规 74 5 3 3 5" xfId="1956" xr:uid="{00000000-0005-0000-0000-0000E32A0000}"/>
    <cellStyle name="常规 74 5 3 4" xfId="13389" xr:uid="{00000000-0005-0000-0000-0000E42A0000}"/>
    <cellStyle name="常规 74 5 3 4 2" xfId="13390" xr:uid="{00000000-0005-0000-0000-0000E52A0000}"/>
    <cellStyle name="常规 74 5 3 4 2 2" xfId="13391" xr:uid="{00000000-0005-0000-0000-0000E62A0000}"/>
    <cellStyle name="常规 74 5 3 4 3" xfId="13392" xr:uid="{00000000-0005-0000-0000-0000E72A0000}"/>
    <cellStyle name="常规 74 5 3 5" xfId="1316" xr:uid="{00000000-0005-0000-0000-0000E82A0000}"/>
    <cellStyle name="常规 74 5 3 5 2" xfId="1319" xr:uid="{00000000-0005-0000-0000-0000E92A0000}"/>
    <cellStyle name="常规 74 5 3 6" xfId="13393" xr:uid="{00000000-0005-0000-0000-0000EA2A0000}"/>
    <cellStyle name="常规 74 5 4" xfId="13395" xr:uid="{00000000-0005-0000-0000-0000EB2A0000}"/>
    <cellStyle name="常规 74 5 5" xfId="13398" xr:uid="{00000000-0005-0000-0000-0000EC2A0000}"/>
    <cellStyle name="常规 74 5 5 2" xfId="13400" xr:uid="{00000000-0005-0000-0000-0000ED2A0000}"/>
    <cellStyle name="常规 74 5 5 3" xfId="13401" xr:uid="{00000000-0005-0000-0000-0000EE2A0000}"/>
    <cellStyle name="常规 74 5 5 3 2" xfId="13403" xr:uid="{00000000-0005-0000-0000-0000EF2A0000}"/>
    <cellStyle name="常规 74 5 5 3 2 2" xfId="7164" xr:uid="{00000000-0005-0000-0000-0000F02A0000}"/>
    <cellStyle name="常规 74 5 5 3 3" xfId="13404" xr:uid="{00000000-0005-0000-0000-0000F12A0000}"/>
    <cellStyle name="常规 74 5 5 4" xfId="13405" xr:uid="{00000000-0005-0000-0000-0000F22A0000}"/>
    <cellStyle name="常规 74 5 5 4 2" xfId="13406" xr:uid="{00000000-0005-0000-0000-0000F32A0000}"/>
    <cellStyle name="常规 74 5 5 5" xfId="13407" xr:uid="{00000000-0005-0000-0000-0000F42A0000}"/>
    <cellStyle name="常规 74 5 6" xfId="13408" xr:uid="{00000000-0005-0000-0000-0000F52A0000}"/>
    <cellStyle name="常规 74 5 6 2" xfId="13409" xr:uid="{00000000-0005-0000-0000-0000F62A0000}"/>
    <cellStyle name="常规 74 5 6 2 2" xfId="13410" xr:uid="{00000000-0005-0000-0000-0000F72A0000}"/>
    <cellStyle name="常规 74 5 6 3" xfId="13412" xr:uid="{00000000-0005-0000-0000-0000F82A0000}"/>
    <cellStyle name="常规 74 5 7" xfId="13413" xr:uid="{00000000-0005-0000-0000-0000F92A0000}"/>
    <cellStyle name="常规 74 5 7 2" xfId="13414" xr:uid="{00000000-0005-0000-0000-0000FA2A0000}"/>
    <cellStyle name="常规 74 5 8" xfId="13415" xr:uid="{00000000-0005-0000-0000-0000FB2A0000}"/>
    <cellStyle name="常规 74 6" xfId="13416" xr:uid="{00000000-0005-0000-0000-0000FC2A0000}"/>
    <cellStyle name="常规 74 6 2" xfId="13417" xr:uid="{00000000-0005-0000-0000-0000FD2A0000}"/>
    <cellStyle name="常规 74 6 2 2" xfId="13418" xr:uid="{00000000-0005-0000-0000-0000FE2A0000}"/>
    <cellStyle name="常规 74 6 2 3" xfId="13419" xr:uid="{00000000-0005-0000-0000-0000FF2A0000}"/>
    <cellStyle name="常规 74 6 2 3 2" xfId="4525" xr:uid="{00000000-0005-0000-0000-0000002B0000}"/>
    <cellStyle name="常规 74 6 2 3 3" xfId="3197" xr:uid="{00000000-0005-0000-0000-0000012B0000}"/>
    <cellStyle name="常规 74 6 2 3 3 2" xfId="4549" xr:uid="{00000000-0005-0000-0000-0000022B0000}"/>
    <cellStyle name="常规 74 6 2 3 3 2 2" xfId="3663" xr:uid="{00000000-0005-0000-0000-0000032B0000}"/>
    <cellStyle name="常规 74 6 2 3 3 3" xfId="4556" xr:uid="{00000000-0005-0000-0000-0000042B0000}"/>
    <cellStyle name="常规 74 6 2 3 4" xfId="3200" xr:uid="{00000000-0005-0000-0000-0000052B0000}"/>
    <cellStyle name="常规 74 6 2 3 4 2" xfId="3203" xr:uid="{00000000-0005-0000-0000-0000062B0000}"/>
    <cellStyle name="常规 74 6 2 3 5" xfId="3211" xr:uid="{00000000-0005-0000-0000-0000072B0000}"/>
    <cellStyle name="常规 74 6 2 4" xfId="13420" xr:uid="{00000000-0005-0000-0000-0000082B0000}"/>
    <cellStyle name="常规 74 6 2 4 2" xfId="13422" xr:uid="{00000000-0005-0000-0000-0000092B0000}"/>
    <cellStyle name="常规 74 6 2 4 2 2" xfId="13423" xr:uid="{00000000-0005-0000-0000-00000A2B0000}"/>
    <cellStyle name="常规 74 6 2 4 3" xfId="13424" xr:uid="{00000000-0005-0000-0000-00000B2B0000}"/>
    <cellStyle name="常规 74 6 2 5" xfId="13425" xr:uid="{00000000-0005-0000-0000-00000C2B0000}"/>
    <cellStyle name="常规 74 6 2 5 2" xfId="13426" xr:uid="{00000000-0005-0000-0000-00000D2B0000}"/>
    <cellStyle name="常规 74 6 2 6" xfId="13427" xr:uid="{00000000-0005-0000-0000-00000E2B0000}"/>
    <cellStyle name="常规 74 6 3" xfId="13429" xr:uid="{00000000-0005-0000-0000-00000F2B0000}"/>
    <cellStyle name="常规 74 6 4" xfId="13430" xr:uid="{00000000-0005-0000-0000-0000102B0000}"/>
    <cellStyle name="常规 74 6 4 2" xfId="13433" xr:uid="{00000000-0005-0000-0000-0000112B0000}"/>
    <cellStyle name="常规 74 6 4 3" xfId="13434" xr:uid="{00000000-0005-0000-0000-0000122B0000}"/>
    <cellStyle name="常规 74 6 4 3 2" xfId="13435" xr:uid="{00000000-0005-0000-0000-0000132B0000}"/>
    <cellStyle name="常规 74 6 4 3 2 2" xfId="13436" xr:uid="{00000000-0005-0000-0000-0000142B0000}"/>
    <cellStyle name="常规 74 6 4 3 3" xfId="13437" xr:uid="{00000000-0005-0000-0000-0000152B0000}"/>
    <cellStyle name="常规 74 6 4 4" xfId="13438" xr:uid="{00000000-0005-0000-0000-0000162B0000}"/>
    <cellStyle name="常规 74 6 4 4 2" xfId="13439" xr:uid="{00000000-0005-0000-0000-0000172B0000}"/>
    <cellStyle name="常规 74 6 4 5" xfId="13440" xr:uid="{00000000-0005-0000-0000-0000182B0000}"/>
    <cellStyle name="常规 74 6 5" xfId="13441" xr:uid="{00000000-0005-0000-0000-0000192B0000}"/>
    <cellStyle name="常规 74 6 5 2" xfId="13442" xr:uid="{00000000-0005-0000-0000-00001A2B0000}"/>
    <cellStyle name="常规 74 6 5 2 2" xfId="13443" xr:uid="{00000000-0005-0000-0000-00001B2B0000}"/>
    <cellStyle name="常规 74 6 5 3" xfId="13444" xr:uid="{00000000-0005-0000-0000-00001C2B0000}"/>
    <cellStyle name="常规 74 6 6" xfId="13445" xr:uid="{00000000-0005-0000-0000-00001D2B0000}"/>
    <cellStyle name="常规 74 6 6 2" xfId="13446" xr:uid="{00000000-0005-0000-0000-00001E2B0000}"/>
    <cellStyle name="常规 74 6 7" xfId="13447" xr:uid="{00000000-0005-0000-0000-00001F2B0000}"/>
    <cellStyle name="常规 74 7" xfId="13448" xr:uid="{00000000-0005-0000-0000-0000202B0000}"/>
    <cellStyle name="常规 74 7 2" xfId="13449" xr:uid="{00000000-0005-0000-0000-0000212B0000}"/>
    <cellStyle name="常规 74 7 3" xfId="13450" xr:uid="{00000000-0005-0000-0000-0000222B0000}"/>
    <cellStyle name="常规 74 7 3 2" xfId="13451" xr:uid="{00000000-0005-0000-0000-0000232B0000}"/>
    <cellStyle name="常规 74 7 3 3" xfId="13453" xr:uid="{00000000-0005-0000-0000-0000242B0000}"/>
    <cellStyle name="常规 74 7 3 3 2" xfId="13455" xr:uid="{00000000-0005-0000-0000-0000252B0000}"/>
    <cellStyle name="常规 74 7 3 3 2 2" xfId="13457" xr:uid="{00000000-0005-0000-0000-0000262B0000}"/>
    <cellStyle name="常规 74 7 3 3 3" xfId="13458" xr:uid="{00000000-0005-0000-0000-0000272B0000}"/>
    <cellStyle name="常规 74 7 3 4" xfId="13459" xr:uid="{00000000-0005-0000-0000-0000282B0000}"/>
    <cellStyle name="常规 74 7 3 4 2" xfId="13461" xr:uid="{00000000-0005-0000-0000-0000292B0000}"/>
    <cellStyle name="常规 74 7 3 5" xfId="13462" xr:uid="{00000000-0005-0000-0000-00002A2B0000}"/>
    <cellStyle name="常规 74 7 4" xfId="13463" xr:uid="{00000000-0005-0000-0000-00002B2B0000}"/>
    <cellStyle name="常规 74 7 4 2" xfId="13464" xr:uid="{00000000-0005-0000-0000-00002C2B0000}"/>
    <cellStyle name="常规 74 7 4 2 2" xfId="13466" xr:uid="{00000000-0005-0000-0000-00002D2B0000}"/>
    <cellStyle name="常规 74 7 4 3" xfId="13468" xr:uid="{00000000-0005-0000-0000-00002E2B0000}"/>
    <cellStyle name="常规 74 7 5" xfId="13470" xr:uid="{00000000-0005-0000-0000-00002F2B0000}"/>
    <cellStyle name="常规 74 7 5 2" xfId="13471" xr:uid="{00000000-0005-0000-0000-0000302B0000}"/>
    <cellStyle name="常规 74 7 6" xfId="13473" xr:uid="{00000000-0005-0000-0000-0000312B0000}"/>
    <cellStyle name="常规 74 8" xfId="13474" xr:uid="{00000000-0005-0000-0000-0000322B0000}"/>
    <cellStyle name="常规 74 9" xfId="13475" xr:uid="{00000000-0005-0000-0000-0000332B0000}"/>
    <cellStyle name="常规 74 9 2" xfId="13476" xr:uid="{00000000-0005-0000-0000-0000342B0000}"/>
    <cellStyle name="常规 74 9 3" xfId="13477" xr:uid="{00000000-0005-0000-0000-0000352B0000}"/>
    <cellStyle name="常规 74 9 3 2" xfId="13478" xr:uid="{00000000-0005-0000-0000-0000362B0000}"/>
    <cellStyle name="常规 74 9 3 2 2" xfId="13479" xr:uid="{00000000-0005-0000-0000-0000372B0000}"/>
    <cellStyle name="常规 74 9 3 3" xfId="13481" xr:uid="{00000000-0005-0000-0000-0000382B0000}"/>
    <cellStyle name="常规 74 9 4" xfId="7917" xr:uid="{00000000-0005-0000-0000-0000392B0000}"/>
    <cellStyle name="常规 74 9 4 2" xfId="13482" xr:uid="{00000000-0005-0000-0000-00003A2B0000}"/>
    <cellStyle name="常规 74 9 5" xfId="13483" xr:uid="{00000000-0005-0000-0000-00003B2B0000}"/>
    <cellStyle name="常规 75" xfId="7880" xr:uid="{00000000-0005-0000-0000-00003C2B0000}"/>
    <cellStyle name="常规 76" xfId="7885" xr:uid="{00000000-0005-0000-0000-00003D2B0000}"/>
    <cellStyle name="常规 76 2" xfId="13484" xr:uid="{00000000-0005-0000-0000-00003E2B0000}"/>
    <cellStyle name="常规 77" xfId="13485" xr:uid="{00000000-0005-0000-0000-00003F2B0000}"/>
    <cellStyle name="常规 77 2" xfId="13489" xr:uid="{00000000-0005-0000-0000-0000402B0000}"/>
    <cellStyle name="常规 78" xfId="13490" xr:uid="{00000000-0005-0000-0000-0000412B0000}"/>
    <cellStyle name="常规 78 2" xfId="5643" xr:uid="{00000000-0005-0000-0000-0000422B0000}"/>
    <cellStyle name="常规 79" xfId="13492" xr:uid="{00000000-0005-0000-0000-0000432B0000}"/>
    <cellStyle name="常规 79 2" xfId="5658" xr:uid="{00000000-0005-0000-0000-0000442B0000}"/>
    <cellStyle name="常规 79 3" xfId="13494" xr:uid="{00000000-0005-0000-0000-0000452B0000}"/>
    <cellStyle name="常规 79 4" xfId="13495" xr:uid="{00000000-0005-0000-0000-0000462B0000}"/>
    <cellStyle name="常规 79 4 2" xfId="13497" xr:uid="{00000000-0005-0000-0000-0000472B0000}"/>
    <cellStyle name="常规 79 4 3" xfId="13499" xr:uid="{00000000-0005-0000-0000-0000482B0000}"/>
    <cellStyle name="常规 79 4 3 2" xfId="12339" xr:uid="{00000000-0005-0000-0000-0000492B0000}"/>
    <cellStyle name="常规 79 4 3 2 2" xfId="4707" xr:uid="{00000000-0005-0000-0000-00004A2B0000}"/>
    <cellStyle name="常规 79 4 3 3" xfId="12353" xr:uid="{00000000-0005-0000-0000-00004B2B0000}"/>
    <cellStyle name="常规 79 4 4" xfId="13501" xr:uid="{00000000-0005-0000-0000-00004C2B0000}"/>
    <cellStyle name="常规 79 4 4 2" xfId="12457" xr:uid="{00000000-0005-0000-0000-00004D2B0000}"/>
    <cellStyle name="常规 79 4 5" xfId="13503" xr:uid="{00000000-0005-0000-0000-00004E2B0000}"/>
    <cellStyle name="常规 79 5" xfId="4741" xr:uid="{00000000-0005-0000-0000-00004F2B0000}"/>
    <cellStyle name="常规 79 5 2" xfId="4744" xr:uid="{00000000-0005-0000-0000-0000502B0000}"/>
    <cellStyle name="常规 79 5 2 2" xfId="6612" xr:uid="{00000000-0005-0000-0000-0000512B0000}"/>
    <cellStyle name="常规 79 5 3" xfId="4746" xr:uid="{00000000-0005-0000-0000-0000522B0000}"/>
    <cellStyle name="常规 79 6" xfId="4749" xr:uid="{00000000-0005-0000-0000-0000532B0000}"/>
    <cellStyle name="常规 79 6 2" xfId="10697" xr:uid="{00000000-0005-0000-0000-0000542B0000}"/>
    <cellStyle name="常规 79 7" xfId="4753" xr:uid="{00000000-0005-0000-0000-0000552B0000}"/>
    <cellStyle name="常规 8" xfId="13504" xr:uid="{00000000-0005-0000-0000-0000562B0000}"/>
    <cellStyle name="常规 8 2" xfId="8040" xr:uid="{00000000-0005-0000-0000-0000572B0000}"/>
    <cellStyle name="常规 8 2 2" xfId="13505" xr:uid="{00000000-0005-0000-0000-0000582B0000}"/>
    <cellStyle name="常规 8 2 2 2" xfId="13506" xr:uid="{00000000-0005-0000-0000-0000592B0000}"/>
    <cellStyle name="常规 8 2 2 3" xfId="13507" xr:uid="{00000000-0005-0000-0000-00005A2B0000}"/>
    <cellStyle name="常规 8 2 3" xfId="13508" xr:uid="{00000000-0005-0000-0000-00005B2B0000}"/>
    <cellStyle name="常规 8 2 4" xfId="13509" xr:uid="{00000000-0005-0000-0000-00005C2B0000}"/>
    <cellStyle name="常规 8 2 5" xfId="13510" xr:uid="{00000000-0005-0000-0000-00005D2B0000}"/>
    <cellStyle name="常规 8 3" xfId="13511" xr:uid="{00000000-0005-0000-0000-00005E2B0000}"/>
    <cellStyle name="常规 8 3 2" xfId="13386" xr:uid="{00000000-0005-0000-0000-00005F2B0000}"/>
    <cellStyle name="常规 8 3 3" xfId="13388" xr:uid="{00000000-0005-0000-0000-0000602B0000}"/>
    <cellStyle name="常规 8 3 4" xfId="1955" xr:uid="{00000000-0005-0000-0000-0000612B0000}"/>
    <cellStyle name="常规 8 3 5" xfId="1959" xr:uid="{00000000-0005-0000-0000-0000622B0000}"/>
    <cellStyle name="常规 8 4" xfId="13512" xr:uid="{00000000-0005-0000-0000-0000632B0000}"/>
    <cellStyle name="常规 8 5" xfId="13513" xr:uid="{00000000-0005-0000-0000-0000642B0000}"/>
    <cellStyle name="常规 8_13年2月份绿海报表" xfId="12421" xr:uid="{00000000-0005-0000-0000-0000652B0000}"/>
    <cellStyle name="常规 80" xfId="7881" xr:uid="{00000000-0005-0000-0000-0000662B0000}"/>
    <cellStyle name="常规 80 2" xfId="7883" xr:uid="{00000000-0005-0000-0000-0000672B0000}"/>
    <cellStyle name="常规 81" xfId="7886" xr:uid="{00000000-0005-0000-0000-0000682B0000}"/>
    <cellStyle name="常规 82" xfId="13486" xr:uid="{00000000-0005-0000-0000-0000692B0000}"/>
    <cellStyle name="常规 83" xfId="13491" xr:uid="{00000000-0005-0000-0000-00006A2B0000}"/>
    <cellStyle name="常规 84" xfId="13493" xr:uid="{00000000-0005-0000-0000-00006B2B0000}"/>
    <cellStyle name="常规 85" xfId="13514" xr:uid="{00000000-0005-0000-0000-00006C2B0000}"/>
    <cellStyle name="常规 86" xfId="13516" xr:uid="{00000000-0005-0000-0000-00006D2B0000}"/>
    <cellStyle name="常规 87" xfId="13519" xr:uid="{00000000-0005-0000-0000-00006E2B0000}"/>
    <cellStyle name="常规 88" xfId="13523" xr:uid="{00000000-0005-0000-0000-00006F2B0000}"/>
    <cellStyle name="常规 88 2" xfId="13525" xr:uid="{00000000-0005-0000-0000-0000702B0000}"/>
    <cellStyle name="常规 88 3" xfId="13527" xr:uid="{00000000-0005-0000-0000-0000712B0000}"/>
    <cellStyle name="常规 88 3 2" xfId="13529" xr:uid="{00000000-0005-0000-0000-0000722B0000}"/>
    <cellStyle name="常规 88 3 2 2" xfId="13530" xr:uid="{00000000-0005-0000-0000-0000732B0000}"/>
    <cellStyle name="常规 88 3 3" xfId="13531" xr:uid="{00000000-0005-0000-0000-0000742B0000}"/>
    <cellStyle name="常规 88 4" xfId="13532" xr:uid="{00000000-0005-0000-0000-0000752B0000}"/>
    <cellStyle name="常规 88 4 2" xfId="13534" xr:uid="{00000000-0005-0000-0000-0000762B0000}"/>
    <cellStyle name="常规 88 5" xfId="13535" xr:uid="{00000000-0005-0000-0000-0000772B0000}"/>
    <cellStyle name="常规 89" xfId="13537" xr:uid="{00000000-0005-0000-0000-0000782B0000}"/>
    <cellStyle name="常规 89 2" xfId="13539" xr:uid="{00000000-0005-0000-0000-0000792B0000}"/>
    <cellStyle name="常规 89 3" xfId="13540" xr:uid="{00000000-0005-0000-0000-00007A2B0000}"/>
    <cellStyle name="常规 89 3 2" xfId="13258" xr:uid="{00000000-0005-0000-0000-00007B2B0000}"/>
    <cellStyle name="常规 89 3 2 2" xfId="13260" xr:uid="{00000000-0005-0000-0000-00007C2B0000}"/>
    <cellStyle name="常规 89 3 3" xfId="474" xr:uid="{00000000-0005-0000-0000-00007D2B0000}"/>
    <cellStyle name="常规 89 4" xfId="13541" xr:uid="{00000000-0005-0000-0000-00007E2B0000}"/>
    <cellStyle name="常规 89 4 2" xfId="13543" xr:uid="{00000000-0005-0000-0000-00007F2B0000}"/>
    <cellStyle name="常规 89 5" xfId="13544" xr:uid="{00000000-0005-0000-0000-0000802B0000}"/>
    <cellStyle name="常规 9" xfId="13547" xr:uid="{00000000-0005-0000-0000-0000812B0000}"/>
    <cellStyle name="常规 9 16" xfId="4333" xr:uid="{00000000-0005-0000-0000-0000822B0000}"/>
    <cellStyle name="常规 9 16 2" xfId="13548" xr:uid="{00000000-0005-0000-0000-0000832B0000}"/>
    <cellStyle name="常规 9 16 2 2" xfId="13549" xr:uid="{00000000-0005-0000-0000-0000842B0000}"/>
    <cellStyle name="常规 9 16 3" xfId="13550" xr:uid="{00000000-0005-0000-0000-0000852B0000}"/>
    <cellStyle name="常规 9 2" xfId="13551" xr:uid="{00000000-0005-0000-0000-0000862B0000}"/>
    <cellStyle name="常规 9 2 2" xfId="13552" xr:uid="{00000000-0005-0000-0000-0000872B0000}"/>
    <cellStyle name="常规 9 2 2 2" xfId="13553" xr:uid="{00000000-0005-0000-0000-0000882B0000}"/>
    <cellStyle name="常规 9 2 2 3" xfId="13555" xr:uid="{00000000-0005-0000-0000-0000892B0000}"/>
    <cellStyle name="常规 9 2 2 4" xfId="13556" xr:uid="{00000000-0005-0000-0000-00008A2B0000}"/>
    <cellStyle name="常规 9 2 3" xfId="13557" xr:uid="{00000000-0005-0000-0000-00008B2B0000}"/>
    <cellStyle name="常规 9 2 4" xfId="13558" xr:uid="{00000000-0005-0000-0000-00008C2B0000}"/>
    <cellStyle name="常规 9 2 5" xfId="13559" xr:uid="{00000000-0005-0000-0000-00008D2B0000}"/>
    <cellStyle name="常规 9 2 6" xfId="13560" xr:uid="{00000000-0005-0000-0000-00008E2B0000}"/>
    <cellStyle name="常规 9 3" xfId="937" xr:uid="{00000000-0005-0000-0000-00008F2B0000}"/>
    <cellStyle name="常规 9 3 2" xfId="13561" xr:uid="{00000000-0005-0000-0000-0000902B0000}"/>
    <cellStyle name="常规 9 3 3" xfId="12510" xr:uid="{00000000-0005-0000-0000-0000912B0000}"/>
    <cellStyle name="常规 9 3 4" xfId="13562" xr:uid="{00000000-0005-0000-0000-0000922B0000}"/>
    <cellStyle name="常规 9 3 5" xfId="13563" xr:uid="{00000000-0005-0000-0000-0000932B0000}"/>
    <cellStyle name="常规 9 3 6" xfId="13564" xr:uid="{00000000-0005-0000-0000-0000942B0000}"/>
    <cellStyle name="常规 9 4" xfId="13565" xr:uid="{00000000-0005-0000-0000-0000952B0000}"/>
    <cellStyle name="常规 9 5" xfId="13566" xr:uid="{00000000-0005-0000-0000-0000962B0000}"/>
    <cellStyle name="常规 9 6" xfId="13568" xr:uid="{00000000-0005-0000-0000-0000972B0000}"/>
    <cellStyle name="常规 90" xfId="13515" xr:uid="{00000000-0005-0000-0000-0000982B0000}"/>
    <cellStyle name="常规 90 2" xfId="13571" xr:uid="{00000000-0005-0000-0000-0000992B0000}"/>
    <cellStyle name="常规 91" xfId="13517" xr:uid="{00000000-0005-0000-0000-00009A2B0000}"/>
    <cellStyle name="常规 91 2" xfId="13315" xr:uid="{00000000-0005-0000-0000-00009B2B0000}"/>
    <cellStyle name="常规 92" xfId="13520" xr:uid="{00000000-0005-0000-0000-00009C2B0000}"/>
    <cellStyle name="常规 93" xfId="13524" xr:uid="{00000000-0005-0000-0000-00009D2B0000}"/>
    <cellStyle name="常规 93 2" xfId="13526" xr:uid="{00000000-0005-0000-0000-00009E2B0000}"/>
    <cellStyle name="常规 93 2 2" xfId="13572" xr:uid="{00000000-0005-0000-0000-00009F2B0000}"/>
    <cellStyle name="常规 93 3" xfId="13528" xr:uid="{00000000-0005-0000-0000-0000A02B0000}"/>
    <cellStyle name="常规 94" xfId="13538" xr:uid="{00000000-0005-0000-0000-0000A12B0000}"/>
    <cellStyle name="常规 95" xfId="13573" xr:uid="{00000000-0005-0000-0000-0000A22B0000}"/>
    <cellStyle name="常规 95 2" xfId="13574" xr:uid="{00000000-0005-0000-0000-0000A32B0000}"/>
    <cellStyle name="常规 96" xfId="13575" xr:uid="{00000000-0005-0000-0000-0000A42B0000}"/>
    <cellStyle name="常规 97" xfId="13577" xr:uid="{00000000-0005-0000-0000-0000A52B0000}"/>
    <cellStyle name="常规_2012年营销线汇总表与本年累计报表模版" xfId="378" xr:uid="{00000000-0005-0000-0000-0000AB2B0000}"/>
    <cellStyle name="常规_2012年营销线汇总表与本年累计报表模版 2" xfId="5" xr:uid="{00000000-0005-0000-0000-0000AC2B0000}"/>
    <cellStyle name="常规_2月报表" xfId="13581" xr:uid="{00000000-0005-0000-0000-0000AD2B0000}"/>
    <cellStyle name="常规_2月报表 2" xfId="13582" xr:uid="{00000000-0005-0000-0000-0000AE2B0000}"/>
    <cellStyle name="常规_Sheet1 2" xfId="13583" xr:uid="{00000000-0005-0000-0000-0000AF2B0000}"/>
    <cellStyle name="常规_费用" xfId="11699" xr:uid="{00000000-0005-0000-0000-0000B02B0000}"/>
    <cellStyle name="常规_绿酒公共费用及利润表3月" xfId="13584" xr:uid="{00000000-0005-0000-0000-0000B12B0000}"/>
    <cellStyle name="常规_木门制造报表-2012.07（初稿）" xfId="5789" xr:uid="{00000000-0005-0000-0000-0000B22B0000}"/>
    <cellStyle name="超链接" xfId="40" builtinId="8"/>
    <cellStyle name="超链接 2" xfId="13585" xr:uid="{00000000-0005-0000-0000-0000B42B0000}"/>
    <cellStyle name="超链接 2 2" xfId="13586" xr:uid="{00000000-0005-0000-0000-0000B52B0000}"/>
    <cellStyle name="超链接 2 3" xfId="13587" xr:uid="{00000000-0005-0000-0000-0000B62B0000}"/>
    <cellStyle name="超链接 2 4" xfId="13588" xr:uid="{00000000-0005-0000-0000-0000B72B0000}"/>
    <cellStyle name="超链接 2 5" xfId="13589" xr:uid="{00000000-0005-0000-0000-0000B82B0000}"/>
    <cellStyle name="超链接 2 6" xfId="13590" xr:uid="{00000000-0005-0000-0000-0000B92B0000}"/>
    <cellStyle name="超链接 2 7" xfId="13591" xr:uid="{00000000-0005-0000-0000-0000BA2B0000}"/>
    <cellStyle name="超链接 3" xfId="13592" xr:uid="{00000000-0005-0000-0000-0000BB2B0000}"/>
    <cellStyle name="超链接 3 2" xfId="7569" xr:uid="{00000000-0005-0000-0000-0000BC2B0000}"/>
    <cellStyle name="超链接 3 3" xfId="7575" xr:uid="{00000000-0005-0000-0000-0000BD2B0000}"/>
    <cellStyle name="超链接 4" xfId="13593" xr:uid="{00000000-0005-0000-0000-0000BE2B0000}"/>
    <cellStyle name="超链接 5" xfId="13594" xr:uid="{00000000-0005-0000-0000-0000BF2B0000}"/>
    <cellStyle name="超链接 7" xfId="1030" xr:uid="{00000000-0005-0000-0000-0000C02B0000}"/>
    <cellStyle name="好 10" xfId="11482" xr:uid="{00000000-0005-0000-0000-0000C12B0000}"/>
    <cellStyle name="好 10 2" xfId="4437" xr:uid="{00000000-0005-0000-0000-0000C22B0000}"/>
    <cellStyle name="好 10 2 2" xfId="4439" xr:uid="{00000000-0005-0000-0000-0000C32B0000}"/>
    <cellStyle name="好 2" xfId="13595" xr:uid="{00000000-0005-0000-0000-0000C42B0000}"/>
    <cellStyle name="好 2 2" xfId="13596" xr:uid="{00000000-0005-0000-0000-0000C52B0000}"/>
    <cellStyle name="好 2 2 2" xfId="13597" xr:uid="{00000000-0005-0000-0000-0000C62B0000}"/>
    <cellStyle name="好 2 2 2 2" xfId="13598" xr:uid="{00000000-0005-0000-0000-0000C72B0000}"/>
    <cellStyle name="好 2 2 2 3" xfId="13600" xr:uid="{00000000-0005-0000-0000-0000C82B0000}"/>
    <cellStyle name="好 2 2 3" xfId="13601" xr:uid="{00000000-0005-0000-0000-0000C92B0000}"/>
    <cellStyle name="好 2 2 4" xfId="13602" xr:uid="{00000000-0005-0000-0000-0000CA2B0000}"/>
    <cellStyle name="好 2 2 5" xfId="13603" xr:uid="{00000000-0005-0000-0000-0000CB2B0000}"/>
    <cellStyle name="好 2 2 6" xfId="13605" xr:uid="{00000000-0005-0000-0000-0000CC2B0000}"/>
    <cellStyle name="好 2 2 6 2" xfId="13607" xr:uid="{00000000-0005-0000-0000-0000CD2B0000}"/>
    <cellStyle name="好 2 3" xfId="13609" xr:uid="{00000000-0005-0000-0000-0000CE2B0000}"/>
    <cellStyle name="好 2 4" xfId="13610" xr:uid="{00000000-0005-0000-0000-0000CF2B0000}"/>
    <cellStyle name="好 2 5" xfId="13611" xr:uid="{00000000-0005-0000-0000-0000D02B0000}"/>
    <cellStyle name="好 2 5 2" xfId="13612" xr:uid="{00000000-0005-0000-0000-0000D12B0000}"/>
    <cellStyle name="好 2 6" xfId="13613" xr:uid="{00000000-0005-0000-0000-0000D22B0000}"/>
    <cellStyle name="好 3" xfId="13614" xr:uid="{00000000-0005-0000-0000-0000D32B0000}"/>
    <cellStyle name="好 3 2" xfId="13615" xr:uid="{00000000-0005-0000-0000-0000D42B0000}"/>
    <cellStyle name="好 3 2 2" xfId="13617" xr:uid="{00000000-0005-0000-0000-0000D52B0000}"/>
    <cellStyle name="好 3 2 2 2" xfId="13619" xr:uid="{00000000-0005-0000-0000-0000D62B0000}"/>
    <cellStyle name="好 3 2 2 3" xfId="13620" xr:uid="{00000000-0005-0000-0000-0000D72B0000}"/>
    <cellStyle name="好 3 2 3" xfId="13621" xr:uid="{00000000-0005-0000-0000-0000D82B0000}"/>
    <cellStyle name="好 3 2 4" xfId="13622" xr:uid="{00000000-0005-0000-0000-0000D92B0000}"/>
    <cellStyle name="好 3 3" xfId="13624" xr:uid="{00000000-0005-0000-0000-0000DA2B0000}"/>
    <cellStyle name="好 3 4" xfId="13626" xr:uid="{00000000-0005-0000-0000-0000DB2B0000}"/>
    <cellStyle name="好 3 5" xfId="13627" xr:uid="{00000000-0005-0000-0000-0000DC2B0000}"/>
    <cellStyle name="好 3 6" xfId="13628" xr:uid="{00000000-0005-0000-0000-0000DD2B0000}"/>
    <cellStyle name="好 3 6 2" xfId="13629" xr:uid="{00000000-0005-0000-0000-0000DE2B0000}"/>
    <cellStyle name="好 4" xfId="13630" xr:uid="{00000000-0005-0000-0000-0000DF2B0000}"/>
    <cellStyle name="好 4 2" xfId="13631" xr:uid="{00000000-0005-0000-0000-0000E02B0000}"/>
    <cellStyle name="好 4 2 2" xfId="13632" xr:uid="{00000000-0005-0000-0000-0000E12B0000}"/>
    <cellStyle name="好 4 2 2 2" xfId="13633" xr:uid="{00000000-0005-0000-0000-0000E22B0000}"/>
    <cellStyle name="好 4 2 2 3" xfId="3886" xr:uid="{00000000-0005-0000-0000-0000E32B0000}"/>
    <cellStyle name="好 4 2 3" xfId="13634" xr:uid="{00000000-0005-0000-0000-0000E42B0000}"/>
    <cellStyle name="好 4 2 4" xfId="13635" xr:uid="{00000000-0005-0000-0000-0000E52B0000}"/>
    <cellStyle name="好 4 3" xfId="8227" xr:uid="{00000000-0005-0000-0000-0000E62B0000}"/>
    <cellStyle name="好 4 4" xfId="8230" xr:uid="{00000000-0005-0000-0000-0000E72B0000}"/>
    <cellStyle name="好 5" xfId="13636" xr:uid="{00000000-0005-0000-0000-0000E82B0000}"/>
    <cellStyle name="好 5 2" xfId="10588" xr:uid="{00000000-0005-0000-0000-0000E92B0000}"/>
    <cellStyle name="好 5 2 2" xfId="10590" xr:uid="{00000000-0005-0000-0000-0000EA2B0000}"/>
    <cellStyle name="好 5 2 2 2" xfId="13637" xr:uid="{00000000-0005-0000-0000-0000EB2B0000}"/>
    <cellStyle name="好 5 2 2 3" xfId="13639" xr:uid="{00000000-0005-0000-0000-0000EC2B0000}"/>
    <cellStyle name="好 5 2 3" xfId="10592" xr:uid="{00000000-0005-0000-0000-0000ED2B0000}"/>
    <cellStyle name="好 5 2 4" xfId="10597" xr:uid="{00000000-0005-0000-0000-0000EE2B0000}"/>
    <cellStyle name="好 5 3" xfId="8234" xr:uid="{00000000-0005-0000-0000-0000EF2B0000}"/>
    <cellStyle name="好 5 4" xfId="10604" xr:uid="{00000000-0005-0000-0000-0000F02B0000}"/>
    <cellStyle name="好 6" xfId="13640" xr:uid="{00000000-0005-0000-0000-0000F12B0000}"/>
    <cellStyle name="好 6 2" xfId="12566" xr:uid="{00000000-0005-0000-0000-0000F22B0000}"/>
    <cellStyle name="好 6 2 2" xfId="12568" xr:uid="{00000000-0005-0000-0000-0000F32B0000}"/>
    <cellStyle name="好 6 2 3" xfId="12570" xr:uid="{00000000-0005-0000-0000-0000F42B0000}"/>
    <cellStyle name="好 6 3" xfId="12578" xr:uid="{00000000-0005-0000-0000-0000F52B0000}"/>
    <cellStyle name="好 6 4" xfId="12583" xr:uid="{00000000-0005-0000-0000-0000F62B0000}"/>
    <cellStyle name="好 7" xfId="13641" xr:uid="{00000000-0005-0000-0000-0000F72B0000}"/>
    <cellStyle name="好 7 2" xfId="10611" xr:uid="{00000000-0005-0000-0000-0000F82B0000}"/>
    <cellStyle name="好 7 3" xfId="10616" xr:uid="{00000000-0005-0000-0000-0000F92B0000}"/>
    <cellStyle name="好 8" xfId="13643" xr:uid="{00000000-0005-0000-0000-0000FA2B0000}"/>
    <cellStyle name="好 8 2" xfId="10629" xr:uid="{00000000-0005-0000-0000-0000FB2B0000}"/>
    <cellStyle name="好 9" xfId="13645" xr:uid="{00000000-0005-0000-0000-0000FC2B0000}"/>
    <cellStyle name="好_11.03月五部欠款表" xfId="863" xr:uid="{00000000-0005-0000-0000-0000FD2B0000}"/>
    <cellStyle name="好_11.03月五部欠款表 2" xfId="13647" xr:uid="{00000000-0005-0000-0000-0000FE2B0000}"/>
    <cellStyle name="好_11.04月给财务部费用总表" xfId="13649" xr:uid="{00000000-0005-0000-0000-0000FF2B0000}"/>
    <cellStyle name="好_11.04月给财务部费用总表 2" xfId="13651" xr:uid="{00000000-0005-0000-0000-0000002C0000}"/>
    <cellStyle name="好_12.08工程合同登记表-出仓" xfId="13653" xr:uid="{00000000-0005-0000-0000-0000012C0000}"/>
    <cellStyle name="好_12.08工程合同登记表-出仓 2" xfId="13654" xr:uid="{00000000-0005-0000-0000-0000022C0000}"/>
    <cellStyle name="好_12月工程部欠款表" xfId="13655" xr:uid="{00000000-0005-0000-0000-0000032C0000}"/>
    <cellStyle name="好_12月工程部欠款表 2" xfId="13656" xr:uid="{00000000-0005-0000-0000-0000042C0000}"/>
    <cellStyle name="好_15.资产占用统计表" xfId="10725" xr:uid="{00000000-0005-0000-0000-0000052C0000}"/>
    <cellStyle name="好_15.资产占用统计表 2" xfId="10727" xr:uid="{00000000-0005-0000-0000-0000062C0000}"/>
    <cellStyle name="好_15.资产占用统计表 2 2" xfId="10729" xr:uid="{00000000-0005-0000-0000-0000072C0000}"/>
    <cellStyle name="好_15.资产占用统计表 2 2 2" xfId="13657" xr:uid="{00000000-0005-0000-0000-0000082C0000}"/>
    <cellStyle name="好_15.资产占用统计表 2 2 3" xfId="13658" xr:uid="{00000000-0005-0000-0000-0000092C0000}"/>
    <cellStyle name="好_15.资产占用统计表 2 3" xfId="13659" xr:uid="{00000000-0005-0000-0000-00000A2C0000}"/>
    <cellStyle name="好_15.资产占用统计表 2 4" xfId="13661" xr:uid="{00000000-0005-0000-0000-00000B2C0000}"/>
    <cellStyle name="好_15.资产占用统计表 3" xfId="10732" xr:uid="{00000000-0005-0000-0000-00000C2C0000}"/>
    <cellStyle name="好_15.资产占用统计表 4" xfId="13662" xr:uid="{00000000-0005-0000-0000-00000D2C0000}"/>
    <cellStyle name="好_2011年各营销线毛利及M值数据统计（倒算前）" xfId="13663" xr:uid="{00000000-0005-0000-0000-00000E2C0000}"/>
    <cellStyle name="好_2011年各营销线毛利及M值数据统计（倒算前） 2" xfId="13664" xr:uid="{00000000-0005-0000-0000-00000F2C0000}"/>
    <cellStyle name="好_2011年各营销线毛利及M值数据统计（倒算前） 2 2" xfId="13665" xr:uid="{00000000-0005-0000-0000-0000102C0000}"/>
    <cellStyle name="好_2011年各营销线毛利及M值数据统计（倒算前） 2 2 2" xfId="13666" xr:uid="{00000000-0005-0000-0000-0000112C0000}"/>
    <cellStyle name="好_2011年各营销线毛利及M值数据统计（倒算前） 2 2 3" xfId="13667" xr:uid="{00000000-0005-0000-0000-0000122C0000}"/>
    <cellStyle name="好_2011年各营销线毛利及M值数据统计（倒算前） 2 2 3 2" xfId="448" xr:uid="{00000000-0005-0000-0000-0000132C0000}"/>
    <cellStyle name="好_2011年各营销线毛利及M值数据统计（倒算前） 2 3" xfId="9135" xr:uid="{00000000-0005-0000-0000-0000142C0000}"/>
    <cellStyle name="好_2011年各营销线毛利及M值数据统计（倒算前） 2 4" xfId="13668" xr:uid="{00000000-0005-0000-0000-0000152C0000}"/>
    <cellStyle name="好_2011年各营销线毛利及M值数据统计（倒算前） 2 5" xfId="13669" xr:uid="{00000000-0005-0000-0000-0000162C0000}"/>
    <cellStyle name="好_2011年各营销线毛利及M值数据统计（倒算前） 3" xfId="13671" xr:uid="{00000000-0005-0000-0000-0000172C0000}"/>
    <cellStyle name="好_2011年各营销线毛利及M值数据统计（倒算前） 4" xfId="11032" xr:uid="{00000000-0005-0000-0000-0000182C0000}"/>
    <cellStyle name="好_2011年各营销线毛利及M值数据统计（倒算前） 4 2" xfId="13672" xr:uid="{00000000-0005-0000-0000-0000192C0000}"/>
    <cellStyle name="好_2011年各营销线毛利及M值数据统计（倒算前） 5" xfId="13673" xr:uid="{00000000-0005-0000-0000-00001A2C0000}"/>
    <cellStyle name="好_2012年2、3月展厅费用分摊调整（OK）" xfId="13674" xr:uid="{00000000-0005-0000-0000-00001B2C0000}"/>
    <cellStyle name="好_2012年2、3月展厅费用分摊调整（OK） 2" xfId="13675" xr:uid="{00000000-0005-0000-0000-00001C2C0000}"/>
    <cellStyle name="好_2012年2、3月展厅费用分摊调整（OK） 2 2" xfId="13676" xr:uid="{00000000-0005-0000-0000-00001D2C0000}"/>
    <cellStyle name="好_2012年2、3月展厅费用分摊调整（OK） 2 2 2" xfId="13677" xr:uid="{00000000-0005-0000-0000-00001E2C0000}"/>
    <cellStyle name="好_2012年2、3月展厅费用分摊调整（OK） 2 2 3" xfId="12664" xr:uid="{00000000-0005-0000-0000-00001F2C0000}"/>
    <cellStyle name="好_2012年2、3月展厅费用分摊调整（OK） 2 3" xfId="13678" xr:uid="{00000000-0005-0000-0000-0000202C0000}"/>
    <cellStyle name="好_2012年2、3月展厅费用分摊调整（OK） 2 4" xfId="13679" xr:uid="{00000000-0005-0000-0000-0000212C0000}"/>
    <cellStyle name="好_2012年2、3月展厅费用分摊调整（OK） 3" xfId="13680" xr:uid="{00000000-0005-0000-0000-0000222C0000}"/>
    <cellStyle name="好_2012年2、3月展厅费用分摊调整（OK） 4" xfId="13681" xr:uid="{00000000-0005-0000-0000-0000232C0000}"/>
    <cellStyle name="好_2012年5月橱柜营销线报表" xfId="13682" xr:uid="{00000000-0005-0000-0000-0000242C0000}"/>
    <cellStyle name="好_2013年2月橱柜营销线报表-（4.12）" xfId="13683" xr:uid="{00000000-0005-0000-0000-0000252C0000}"/>
    <cellStyle name="好_2013年2月橱柜营销线报表-（4.8）" xfId="13686" xr:uid="{00000000-0005-0000-0000-0000262C0000}"/>
    <cellStyle name="好_2013年2月橱柜营销线报表-（4.9）" xfId="13687" xr:uid="{00000000-0005-0000-0000-0000272C0000}"/>
    <cellStyle name="好_2013年2月橱柜营销线报表-（4.9） 2" xfId="3937" xr:uid="{00000000-0005-0000-0000-0000282C0000}"/>
    <cellStyle name="好_2013年2月橱柜营销线报表-（4.9） 2 2" xfId="52" xr:uid="{00000000-0005-0000-0000-0000292C0000}"/>
    <cellStyle name="好_2013年2月橱柜营销线报表-（4.9） 2 2 2" xfId="2104" xr:uid="{00000000-0005-0000-0000-00002A2C0000}"/>
    <cellStyle name="好_2013年2月橱柜营销线报表-（4.9） 2 2 3" xfId="13688" xr:uid="{00000000-0005-0000-0000-00002B2C0000}"/>
    <cellStyle name="好_2013年2月橱柜营销线报表-（4.9） 2 3" xfId="37" xr:uid="{00000000-0005-0000-0000-00002C2C0000}"/>
    <cellStyle name="好_2013年2月橱柜营销线报表-（4.9） 2 4" xfId="13690" xr:uid="{00000000-0005-0000-0000-00002D2C0000}"/>
    <cellStyle name="好_2013年2月橱柜营销线报表-（4.9） 3" xfId="5544" xr:uid="{00000000-0005-0000-0000-00002E2C0000}"/>
    <cellStyle name="好_2013年2月橱柜营销线报表-（4.9） 4" xfId="5546" xr:uid="{00000000-0005-0000-0000-00002F2C0000}"/>
    <cellStyle name="好_2月经销商奖励" xfId="4029" xr:uid="{00000000-0005-0000-0000-0000302C0000}"/>
    <cellStyle name="好_2月经销商奖励 2" xfId="4033" xr:uid="{00000000-0005-0000-0000-0000312C0000}"/>
    <cellStyle name="好_2月经销商奖励 2 2" xfId="13691" xr:uid="{00000000-0005-0000-0000-0000322C0000}"/>
    <cellStyle name="好_2月经销商奖励 2 2 2" xfId="13692" xr:uid="{00000000-0005-0000-0000-0000332C0000}"/>
    <cellStyle name="好_2月经销商奖励 2 2 3" xfId="13693" xr:uid="{00000000-0005-0000-0000-0000342C0000}"/>
    <cellStyle name="好_2月经销商奖励 2 3" xfId="13694" xr:uid="{00000000-0005-0000-0000-0000352C0000}"/>
    <cellStyle name="好_2月经销商奖励 2 4" xfId="13695" xr:uid="{00000000-0005-0000-0000-0000362C0000}"/>
    <cellStyle name="好_2月经销商奖励 3" xfId="4035" xr:uid="{00000000-0005-0000-0000-0000372C0000}"/>
    <cellStyle name="好_2月经销商奖励 4" xfId="4041" xr:uid="{00000000-0005-0000-0000-0000382C0000}"/>
    <cellStyle name="好_2月经销商奖励_橱柜制造线报表-2013.02月（初稿）" xfId="13696" xr:uid="{00000000-0005-0000-0000-0000392C0000}"/>
    <cellStyle name="好_2月经销商奖励_家具制造线M值报表13.02" xfId="13036" xr:uid="{00000000-0005-0000-0000-00003A2C0000}"/>
    <cellStyle name="好_2月经销商奖励_木门制造线M值报表- 2013.02" xfId="13697" xr:uid="{00000000-0005-0000-0000-00003B2C0000}"/>
    <cellStyle name="好_4月工程欠款表" xfId="1309" xr:uid="{00000000-0005-0000-0000-00003C2C0000}"/>
    <cellStyle name="好_4月工程欠款表 2" xfId="1315" xr:uid="{00000000-0005-0000-0000-00003D2C0000}"/>
    <cellStyle name="好_7月给财务费用总表" xfId="13698" xr:uid="{00000000-0005-0000-0000-00003E2C0000}"/>
    <cellStyle name="好_7月给财务费用总表 2" xfId="13699" xr:uid="{00000000-0005-0000-0000-00003F2C0000}"/>
    <cellStyle name="好_百货报表" xfId="8742" xr:uid="{00000000-0005-0000-0000-0000402C0000}"/>
    <cellStyle name="好_百货报表 2" xfId="8760" xr:uid="{00000000-0005-0000-0000-0000412C0000}"/>
    <cellStyle name="好_工程部毛利12.08月" xfId="2910" xr:uid="{00000000-0005-0000-0000-0000422C0000}"/>
    <cellStyle name="好_工程部毛利12.08月 2" xfId="2912" xr:uid="{00000000-0005-0000-0000-0000432C0000}"/>
    <cellStyle name="好_工程经销一部毛利表13.02月" xfId="13700" xr:uid="{00000000-0005-0000-0000-0000442C0000}"/>
    <cellStyle name="好_工程经销一部毛利表13.02月 2" xfId="13701" xr:uid="{00000000-0005-0000-0000-0000452C0000}"/>
    <cellStyle name="好_利润" xfId="13702" xr:uid="{00000000-0005-0000-0000-0000462C0000}"/>
    <cellStyle name="好_吴文武" xfId="13703" xr:uid="{00000000-0005-0000-0000-0000472C0000}"/>
    <cellStyle name="好_吴文武 2" xfId="13704" xr:uid="{00000000-0005-0000-0000-0000482C0000}"/>
    <cellStyle name="好_新版工程部合同登记表11.04" xfId="13705" xr:uid="{00000000-0005-0000-0000-0000492C0000}"/>
    <cellStyle name="好_新版工程部合同登记表11.04 2" xfId="13706" xr:uid="{00000000-0005-0000-0000-00004A2C0000}"/>
    <cellStyle name="汇总 10" xfId="5364" xr:uid="{00000000-0005-0000-0000-00004B2C0000}"/>
    <cellStyle name="汇总 10 2" xfId="13707" xr:uid="{00000000-0005-0000-0000-00004C2C0000}"/>
    <cellStyle name="汇总 10 2 2" xfId="13709" xr:uid="{00000000-0005-0000-0000-00004D2C0000}"/>
    <cellStyle name="汇总 10 3" xfId="13710" xr:uid="{00000000-0005-0000-0000-00004E2C0000}"/>
    <cellStyle name="汇总 10 3 2" xfId="13711" xr:uid="{00000000-0005-0000-0000-00004F2C0000}"/>
    <cellStyle name="汇总 10 4" xfId="13712" xr:uid="{00000000-0005-0000-0000-0000502C0000}"/>
    <cellStyle name="汇总 11" xfId="13713" xr:uid="{00000000-0005-0000-0000-0000512C0000}"/>
    <cellStyle name="汇总 11 2" xfId="3666" xr:uid="{00000000-0005-0000-0000-0000522C0000}"/>
    <cellStyle name="汇总 11 2 2" xfId="12263" xr:uid="{00000000-0005-0000-0000-0000532C0000}"/>
    <cellStyle name="汇总 11 2 2 2" xfId="13715" xr:uid="{00000000-0005-0000-0000-0000542C0000}"/>
    <cellStyle name="汇总 11 2 3" xfId="13716" xr:uid="{00000000-0005-0000-0000-0000552C0000}"/>
    <cellStyle name="汇总 11 3" xfId="3669" xr:uid="{00000000-0005-0000-0000-0000562C0000}"/>
    <cellStyle name="汇总 11 3 2" xfId="13717" xr:uid="{00000000-0005-0000-0000-0000572C0000}"/>
    <cellStyle name="汇总 11 4" xfId="13718" xr:uid="{00000000-0005-0000-0000-0000582C0000}"/>
    <cellStyle name="汇总 12" xfId="13719" xr:uid="{00000000-0005-0000-0000-0000592C0000}"/>
    <cellStyle name="汇总 12 2" xfId="13720" xr:uid="{00000000-0005-0000-0000-00005A2C0000}"/>
    <cellStyle name="汇总 12 2 2" xfId="13721" xr:uid="{00000000-0005-0000-0000-00005B2C0000}"/>
    <cellStyle name="汇总 12 2 2 2" xfId="6823" xr:uid="{00000000-0005-0000-0000-00005C2C0000}"/>
    <cellStyle name="汇总 12 2 3" xfId="6718" xr:uid="{00000000-0005-0000-0000-00005D2C0000}"/>
    <cellStyle name="汇总 12 3" xfId="13722" xr:uid="{00000000-0005-0000-0000-00005E2C0000}"/>
    <cellStyle name="汇总 12 3 2" xfId="13723" xr:uid="{00000000-0005-0000-0000-00005F2C0000}"/>
    <cellStyle name="汇总 12 4" xfId="13725" xr:uid="{00000000-0005-0000-0000-0000602C0000}"/>
    <cellStyle name="汇总 13" xfId="13726" xr:uid="{00000000-0005-0000-0000-0000612C0000}"/>
    <cellStyle name="汇总 13 2" xfId="13727" xr:uid="{00000000-0005-0000-0000-0000622C0000}"/>
    <cellStyle name="汇总 13 2 2" xfId="13728" xr:uid="{00000000-0005-0000-0000-0000632C0000}"/>
    <cellStyle name="汇总 13 3" xfId="13729" xr:uid="{00000000-0005-0000-0000-0000642C0000}"/>
    <cellStyle name="汇总 2" xfId="7406" xr:uid="{00000000-0005-0000-0000-0000652C0000}"/>
    <cellStyle name="汇总 2 10" xfId="7948" xr:uid="{00000000-0005-0000-0000-0000662C0000}"/>
    <cellStyle name="汇总 2 2" xfId="7408" xr:uid="{00000000-0005-0000-0000-0000672C0000}"/>
    <cellStyle name="汇总 2 2 2" xfId="7410" xr:uid="{00000000-0005-0000-0000-0000682C0000}"/>
    <cellStyle name="汇总 2 2 2 2" xfId="7551" xr:uid="{00000000-0005-0000-0000-0000692C0000}"/>
    <cellStyle name="汇总 2 2 2 2 2" xfId="13730" xr:uid="{00000000-0005-0000-0000-00006A2C0000}"/>
    <cellStyle name="汇总 2 2 2 2 2 2" xfId="13732" xr:uid="{00000000-0005-0000-0000-00006B2C0000}"/>
    <cellStyle name="汇总 2 2 2 2 2 2 2" xfId="13734" xr:uid="{00000000-0005-0000-0000-00006C2C0000}"/>
    <cellStyle name="汇总 2 2 2 2 2 3" xfId="13736" xr:uid="{00000000-0005-0000-0000-00006D2C0000}"/>
    <cellStyle name="汇总 2 2 2 2 3" xfId="13738" xr:uid="{00000000-0005-0000-0000-00006E2C0000}"/>
    <cellStyle name="汇总 2 2 2 2 3 2" xfId="13740" xr:uid="{00000000-0005-0000-0000-00006F2C0000}"/>
    <cellStyle name="汇总 2 2 2 2 4" xfId="13742" xr:uid="{00000000-0005-0000-0000-0000702C0000}"/>
    <cellStyle name="汇总 2 2 2 2 4 2" xfId="13744" xr:uid="{00000000-0005-0000-0000-0000712C0000}"/>
    <cellStyle name="汇总 2 2 2 2 5" xfId="13746" xr:uid="{00000000-0005-0000-0000-0000722C0000}"/>
    <cellStyle name="汇总 2 2 2 3" xfId="13748" xr:uid="{00000000-0005-0000-0000-0000732C0000}"/>
    <cellStyle name="汇总 2 2 2 3 2" xfId="13750" xr:uid="{00000000-0005-0000-0000-0000742C0000}"/>
    <cellStyle name="汇总 2 2 2 3 2 2" xfId="13753" xr:uid="{00000000-0005-0000-0000-0000752C0000}"/>
    <cellStyle name="汇总 2 2 2 3 2 2 2" xfId="13756" xr:uid="{00000000-0005-0000-0000-0000762C0000}"/>
    <cellStyle name="汇总 2 2 2 3 2 3" xfId="12988" xr:uid="{00000000-0005-0000-0000-0000772C0000}"/>
    <cellStyle name="汇总 2 2 2 3 3" xfId="13759" xr:uid="{00000000-0005-0000-0000-0000782C0000}"/>
    <cellStyle name="汇总 2 2 2 3 3 2" xfId="13762" xr:uid="{00000000-0005-0000-0000-0000792C0000}"/>
    <cellStyle name="汇总 2 2 2 3 4" xfId="13765" xr:uid="{00000000-0005-0000-0000-00007A2C0000}"/>
    <cellStyle name="汇总 2 2 2 3 4 2" xfId="13768" xr:uid="{00000000-0005-0000-0000-00007B2C0000}"/>
    <cellStyle name="汇总 2 2 2 3 5" xfId="13770" xr:uid="{00000000-0005-0000-0000-00007C2C0000}"/>
    <cellStyle name="汇总 2 2 2 4" xfId="13772" xr:uid="{00000000-0005-0000-0000-00007D2C0000}"/>
    <cellStyle name="汇总 2 2 2 4 2" xfId="13773" xr:uid="{00000000-0005-0000-0000-00007E2C0000}"/>
    <cellStyle name="汇总 2 2 2 4 2 2" xfId="13774" xr:uid="{00000000-0005-0000-0000-00007F2C0000}"/>
    <cellStyle name="汇总 2 2 2 4 3" xfId="13775" xr:uid="{00000000-0005-0000-0000-0000802C0000}"/>
    <cellStyle name="汇总 2 2 2 5" xfId="13776" xr:uid="{00000000-0005-0000-0000-0000812C0000}"/>
    <cellStyle name="汇总 2 2 2 5 2" xfId="13777" xr:uid="{00000000-0005-0000-0000-0000822C0000}"/>
    <cellStyle name="汇总 2 2 2 6" xfId="13779" xr:uid="{00000000-0005-0000-0000-0000832C0000}"/>
    <cellStyle name="汇总 2 2 2 6 2" xfId="13780" xr:uid="{00000000-0005-0000-0000-0000842C0000}"/>
    <cellStyle name="汇总 2 2 2 7" xfId="13781" xr:uid="{00000000-0005-0000-0000-0000852C0000}"/>
    <cellStyle name="汇总 2 2 3" xfId="7412" xr:uid="{00000000-0005-0000-0000-0000862C0000}"/>
    <cellStyle name="汇总 2 2 3 2" xfId="7414" xr:uid="{00000000-0005-0000-0000-0000872C0000}"/>
    <cellStyle name="汇总 2 2 3 2 2" xfId="13782" xr:uid="{00000000-0005-0000-0000-0000882C0000}"/>
    <cellStyle name="汇总 2 2 3 2 2 2" xfId="13783" xr:uid="{00000000-0005-0000-0000-0000892C0000}"/>
    <cellStyle name="汇总 2 2 3 2 3" xfId="13784" xr:uid="{00000000-0005-0000-0000-00008A2C0000}"/>
    <cellStyle name="汇总 2 2 3 3" xfId="7416" xr:uid="{00000000-0005-0000-0000-00008B2C0000}"/>
    <cellStyle name="汇总 2 2 3 3 2" xfId="7418" xr:uid="{00000000-0005-0000-0000-00008C2C0000}"/>
    <cellStyle name="汇总 2 2 3 4" xfId="7422" xr:uid="{00000000-0005-0000-0000-00008D2C0000}"/>
    <cellStyle name="汇总 2 2 3 4 2" xfId="7424" xr:uid="{00000000-0005-0000-0000-00008E2C0000}"/>
    <cellStyle name="汇总 2 2 3 5" xfId="7427" xr:uid="{00000000-0005-0000-0000-00008F2C0000}"/>
    <cellStyle name="汇总 2 2 4" xfId="7429" xr:uid="{00000000-0005-0000-0000-0000902C0000}"/>
    <cellStyle name="汇总 2 2 4 2" xfId="7432" xr:uid="{00000000-0005-0000-0000-0000912C0000}"/>
    <cellStyle name="汇总 2 2 4 2 2" xfId="7434" xr:uid="{00000000-0005-0000-0000-0000922C0000}"/>
    <cellStyle name="汇总 2 2 4 2 2 2" xfId="13785" xr:uid="{00000000-0005-0000-0000-0000932C0000}"/>
    <cellStyle name="汇总 2 2 4 2 3" xfId="13786" xr:uid="{00000000-0005-0000-0000-0000942C0000}"/>
    <cellStyle name="汇总 2 2 4 3" xfId="7436" xr:uid="{00000000-0005-0000-0000-0000952C0000}"/>
    <cellStyle name="汇总 2 2 4 3 2" xfId="13787" xr:uid="{00000000-0005-0000-0000-0000962C0000}"/>
    <cellStyle name="汇总 2 2 4 4" xfId="13788" xr:uid="{00000000-0005-0000-0000-0000972C0000}"/>
    <cellStyle name="汇总 2 2 4 4 2" xfId="13789" xr:uid="{00000000-0005-0000-0000-0000982C0000}"/>
    <cellStyle name="汇总 2 2 4 5" xfId="13791" xr:uid="{00000000-0005-0000-0000-0000992C0000}"/>
    <cellStyle name="汇总 2 2 5" xfId="7439" xr:uid="{00000000-0005-0000-0000-00009A2C0000}"/>
    <cellStyle name="汇总 2 2 5 2" xfId="7442" xr:uid="{00000000-0005-0000-0000-00009B2C0000}"/>
    <cellStyle name="汇总 2 2 5 2 2" xfId="13792" xr:uid="{00000000-0005-0000-0000-00009C2C0000}"/>
    <cellStyle name="汇总 2 2 5 3" xfId="13793" xr:uid="{00000000-0005-0000-0000-00009D2C0000}"/>
    <cellStyle name="汇总 2 2 6" xfId="7445" xr:uid="{00000000-0005-0000-0000-00009E2C0000}"/>
    <cellStyle name="汇总 2 2 6 2" xfId="13794" xr:uid="{00000000-0005-0000-0000-00009F2C0000}"/>
    <cellStyle name="汇总 2 2 7" xfId="13795" xr:uid="{00000000-0005-0000-0000-0000A02C0000}"/>
    <cellStyle name="汇总 2 2 7 2" xfId="13797" xr:uid="{00000000-0005-0000-0000-0000A12C0000}"/>
    <cellStyle name="汇总 2 2 8" xfId="13798" xr:uid="{00000000-0005-0000-0000-0000A22C0000}"/>
    <cellStyle name="汇总 2 3" xfId="7447" xr:uid="{00000000-0005-0000-0000-0000A32C0000}"/>
    <cellStyle name="汇总 2 3 2" xfId="13800" xr:uid="{00000000-0005-0000-0000-0000A42C0000}"/>
    <cellStyle name="汇总 2 3 2 2" xfId="13801" xr:uid="{00000000-0005-0000-0000-0000A52C0000}"/>
    <cellStyle name="汇总 2 3 2 2 2" xfId="13803" xr:uid="{00000000-0005-0000-0000-0000A62C0000}"/>
    <cellStyle name="汇总 2 3 2 3" xfId="13805" xr:uid="{00000000-0005-0000-0000-0000A72C0000}"/>
    <cellStyle name="汇总 2 3 3" xfId="13807" xr:uid="{00000000-0005-0000-0000-0000A82C0000}"/>
    <cellStyle name="汇总 2 3 3 2" xfId="13808" xr:uid="{00000000-0005-0000-0000-0000A92C0000}"/>
    <cellStyle name="汇总 2 3 4" xfId="13810" xr:uid="{00000000-0005-0000-0000-0000AA2C0000}"/>
    <cellStyle name="汇总 2 3 4 2" xfId="13812" xr:uid="{00000000-0005-0000-0000-0000AB2C0000}"/>
    <cellStyle name="汇总 2 3 5" xfId="8952" xr:uid="{00000000-0005-0000-0000-0000AC2C0000}"/>
    <cellStyle name="汇总 2 4" xfId="7449" xr:uid="{00000000-0005-0000-0000-0000AD2C0000}"/>
    <cellStyle name="汇总 2 4 2" xfId="7451" xr:uid="{00000000-0005-0000-0000-0000AE2C0000}"/>
    <cellStyle name="汇总 2 4 2 2" xfId="13814" xr:uid="{00000000-0005-0000-0000-0000AF2C0000}"/>
    <cellStyle name="汇总 2 4 2 2 2" xfId="13816" xr:uid="{00000000-0005-0000-0000-0000B02C0000}"/>
    <cellStyle name="汇总 2 4 2 3" xfId="13817" xr:uid="{00000000-0005-0000-0000-0000B12C0000}"/>
    <cellStyle name="汇总 2 4 3" xfId="7453" xr:uid="{00000000-0005-0000-0000-0000B22C0000}"/>
    <cellStyle name="汇总 2 4 3 2" xfId="7455" xr:uid="{00000000-0005-0000-0000-0000B32C0000}"/>
    <cellStyle name="汇总 2 4 4" xfId="7459" xr:uid="{00000000-0005-0000-0000-0000B42C0000}"/>
    <cellStyle name="汇总 2 4 4 2" xfId="7461" xr:uid="{00000000-0005-0000-0000-0000B52C0000}"/>
    <cellStyle name="汇总 2 4 5" xfId="7463" xr:uid="{00000000-0005-0000-0000-0000B62C0000}"/>
    <cellStyle name="汇总 2 5" xfId="7465" xr:uid="{00000000-0005-0000-0000-0000B72C0000}"/>
    <cellStyle name="汇总 2 5 2" xfId="7468" xr:uid="{00000000-0005-0000-0000-0000B82C0000}"/>
    <cellStyle name="汇总 2 5 2 2" xfId="7470" xr:uid="{00000000-0005-0000-0000-0000B92C0000}"/>
    <cellStyle name="汇总 2 5 2 2 2" xfId="13818" xr:uid="{00000000-0005-0000-0000-0000BA2C0000}"/>
    <cellStyle name="汇总 2 5 2 3" xfId="13819" xr:uid="{00000000-0005-0000-0000-0000BB2C0000}"/>
    <cellStyle name="汇总 2 5 3" xfId="7473" xr:uid="{00000000-0005-0000-0000-0000BC2C0000}"/>
    <cellStyle name="汇总 2 5 3 2" xfId="5021" xr:uid="{00000000-0005-0000-0000-0000BD2C0000}"/>
    <cellStyle name="汇总 2 5 4" xfId="13820" xr:uid="{00000000-0005-0000-0000-0000BE2C0000}"/>
    <cellStyle name="汇总 2 6" xfId="7475" xr:uid="{00000000-0005-0000-0000-0000BF2C0000}"/>
    <cellStyle name="汇总 2 6 2" xfId="7477" xr:uid="{00000000-0005-0000-0000-0000C02C0000}"/>
    <cellStyle name="汇总 2 6 2 2" xfId="13821" xr:uid="{00000000-0005-0000-0000-0000C12C0000}"/>
    <cellStyle name="汇总 2 6 2 2 2" xfId="13822" xr:uid="{00000000-0005-0000-0000-0000C22C0000}"/>
    <cellStyle name="汇总 2 6 2 3" xfId="13823" xr:uid="{00000000-0005-0000-0000-0000C32C0000}"/>
    <cellStyle name="汇总 2 6 3" xfId="13824" xr:uid="{00000000-0005-0000-0000-0000C42C0000}"/>
    <cellStyle name="汇总 2 6 3 2" xfId="1300" xr:uid="{00000000-0005-0000-0000-0000C52C0000}"/>
    <cellStyle name="汇总 2 6 4" xfId="13825" xr:uid="{00000000-0005-0000-0000-0000C62C0000}"/>
    <cellStyle name="汇总 2 7" xfId="7479" xr:uid="{00000000-0005-0000-0000-0000C72C0000}"/>
    <cellStyle name="汇总 2 7 2" xfId="13826" xr:uid="{00000000-0005-0000-0000-0000C82C0000}"/>
    <cellStyle name="汇总 2 7 2 2" xfId="13827" xr:uid="{00000000-0005-0000-0000-0000C92C0000}"/>
    <cellStyle name="汇总 2 7 3" xfId="13828" xr:uid="{00000000-0005-0000-0000-0000CA2C0000}"/>
    <cellStyle name="汇总 2 8" xfId="13829" xr:uid="{00000000-0005-0000-0000-0000CB2C0000}"/>
    <cellStyle name="汇总 2 8 2" xfId="13830" xr:uid="{00000000-0005-0000-0000-0000CC2C0000}"/>
    <cellStyle name="汇总 2 9" xfId="13832" xr:uid="{00000000-0005-0000-0000-0000CD2C0000}"/>
    <cellStyle name="汇总 2 9 2" xfId="13833" xr:uid="{00000000-0005-0000-0000-0000CE2C0000}"/>
    <cellStyle name="汇总 3" xfId="7481" xr:uid="{00000000-0005-0000-0000-0000CF2C0000}"/>
    <cellStyle name="汇总 3 2" xfId="7483" xr:uid="{00000000-0005-0000-0000-0000D02C0000}"/>
    <cellStyle name="汇总 3 2 2" xfId="13834" xr:uid="{00000000-0005-0000-0000-0000D12C0000}"/>
    <cellStyle name="汇总 3 2 2 2" xfId="13835" xr:uid="{00000000-0005-0000-0000-0000D22C0000}"/>
    <cellStyle name="汇总 3 2 2 2 2" xfId="13836" xr:uid="{00000000-0005-0000-0000-0000D32C0000}"/>
    <cellStyle name="汇总 3 2 2 2 2 2" xfId="13837" xr:uid="{00000000-0005-0000-0000-0000D42C0000}"/>
    <cellStyle name="汇总 3 2 2 2 2 2 2" xfId="3380" xr:uid="{00000000-0005-0000-0000-0000D52C0000}"/>
    <cellStyle name="汇总 3 2 2 2 2 3" xfId="13204" xr:uid="{00000000-0005-0000-0000-0000D62C0000}"/>
    <cellStyle name="汇总 3 2 2 2 3" xfId="13838" xr:uid="{00000000-0005-0000-0000-0000D72C0000}"/>
    <cellStyle name="汇总 3 2 2 2 3 2" xfId="13839" xr:uid="{00000000-0005-0000-0000-0000D82C0000}"/>
    <cellStyle name="汇总 3 2 2 2 4" xfId="13840" xr:uid="{00000000-0005-0000-0000-0000D92C0000}"/>
    <cellStyle name="汇总 3 2 2 2 4 2" xfId="13841" xr:uid="{00000000-0005-0000-0000-0000DA2C0000}"/>
    <cellStyle name="汇总 3 2 2 2 5" xfId="13842" xr:uid="{00000000-0005-0000-0000-0000DB2C0000}"/>
    <cellStyle name="汇总 3 2 2 3" xfId="13843" xr:uid="{00000000-0005-0000-0000-0000DC2C0000}"/>
    <cellStyle name="汇总 3 2 2 3 2" xfId="13844" xr:uid="{00000000-0005-0000-0000-0000DD2C0000}"/>
    <cellStyle name="汇总 3 2 2 3 2 2" xfId="13845" xr:uid="{00000000-0005-0000-0000-0000DE2C0000}"/>
    <cellStyle name="汇总 3 2 2 3 2 2 2" xfId="13847" xr:uid="{00000000-0005-0000-0000-0000DF2C0000}"/>
    <cellStyle name="汇总 3 2 2 3 2 3" xfId="13849" xr:uid="{00000000-0005-0000-0000-0000E02C0000}"/>
    <cellStyle name="汇总 3 2 2 3 3" xfId="13852" xr:uid="{00000000-0005-0000-0000-0000E12C0000}"/>
    <cellStyle name="汇总 3 2 2 3 3 2" xfId="13853" xr:uid="{00000000-0005-0000-0000-0000E22C0000}"/>
    <cellStyle name="汇总 3 2 2 3 4" xfId="13846" xr:uid="{00000000-0005-0000-0000-0000E32C0000}"/>
    <cellStyle name="汇总 3 2 2 3 4 2" xfId="13848" xr:uid="{00000000-0005-0000-0000-0000E42C0000}"/>
    <cellStyle name="汇总 3 2 2 3 5" xfId="13850" xr:uid="{00000000-0005-0000-0000-0000E52C0000}"/>
    <cellStyle name="汇总 3 2 2 4" xfId="13854" xr:uid="{00000000-0005-0000-0000-0000E62C0000}"/>
    <cellStyle name="汇总 3 2 2 4 2" xfId="13855" xr:uid="{00000000-0005-0000-0000-0000E72C0000}"/>
    <cellStyle name="汇总 3 2 2 4 2 2" xfId="13856" xr:uid="{00000000-0005-0000-0000-0000E82C0000}"/>
    <cellStyle name="汇总 3 2 2 4 3" xfId="13857" xr:uid="{00000000-0005-0000-0000-0000E92C0000}"/>
    <cellStyle name="汇总 3 2 2 5" xfId="13858" xr:uid="{00000000-0005-0000-0000-0000EA2C0000}"/>
    <cellStyle name="汇总 3 2 2 5 2" xfId="2157" xr:uid="{00000000-0005-0000-0000-0000EB2C0000}"/>
    <cellStyle name="汇总 3 2 2 6" xfId="13859" xr:uid="{00000000-0005-0000-0000-0000EC2C0000}"/>
    <cellStyle name="汇总 3 2 2 6 2" xfId="13860" xr:uid="{00000000-0005-0000-0000-0000ED2C0000}"/>
    <cellStyle name="汇总 3 2 2 7" xfId="13861" xr:uid="{00000000-0005-0000-0000-0000EE2C0000}"/>
    <cellStyle name="汇总 3 2 3" xfId="13862" xr:uid="{00000000-0005-0000-0000-0000EF2C0000}"/>
    <cellStyle name="汇总 3 2 3 2" xfId="13863" xr:uid="{00000000-0005-0000-0000-0000F02C0000}"/>
    <cellStyle name="汇总 3 2 3 2 2" xfId="13864" xr:uid="{00000000-0005-0000-0000-0000F12C0000}"/>
    <cellStyle name="汇总 3 2 3 2 2 2" xfId="13865" xr:uid="{00000000-0005-0000-0000-0000F22C0000}"/>
    <cellStyle name="汇总 3 2 3 2 3" xfId="13866" xr:uid="{00000000-0005-0000-0000-0000F32C0000}"/>
    <cellStyle name="汇总 3 2 3 3" xfId="13867" xr:uid="{00000000-0005-0000-0000-0000F42C0000}"/>
    <cellStyle name="汇总 3 2 3 3 2" xfId="13868" xr:uid="{00000000-0005-0000-0000-0000F52C0000}"/>
    <cellStyle name="汇总 3 2 3 4" xfId="12820" xr:uid="{00000000-0005-0000-0000-0000F62C0000}"/>
    <cellStyle name="汇总 3 2 3 4 2" xfId="13869" xr:uid="{00000000-0005-0000-0000-0000F72C0000}"/>
    <cellStyle name="汇总 3 2 3 5" xfId="12822" xr:uid="{00000000-0005-0000-0000-0000F82C0000}"/>
    <cellStyle name="汇总 3 2 4" xfId="13870" xr:uid="{00000000-0005-0000-0000-0000F92C0000}"/>
    <cellStyle name="汇总 3 2 4 2" xfId="13871" xr:uid="{00000000-0005-0000-0000-0000FA2C0000}"/>
    <cellStyle name="汇总 3 2 4 2 2" xfId="9403" xr:uid="{00000000-0005-0000-0000-0000FB2C0000}"/>
    <cellStyle name="汇总 3 2 4 2 2 2" xfId="9406" xr:uid="{00000000-0005-0000-0000-0000FC2C0000}"/>
    <cellStyle name="汇总 3 2 4 2 3" xfId="9601" xr:uid="{00000000-0005-0000-0000-0000FD2C0000}"/>
    <cellStyle name="汇总 3 2 4 3" xfId="13872" xr:uid="{00000000-0005-0000-0000-0000FE2C0000}"/>
    <cellStyle name="汇总 3 2 4 3 2" xfId="13873" xr:uid="{00000000-0005-0000-0000-0000FF2C0000}"/>
    <cellStyle name="汇总 3 2 4 4" xfId="12831" xr:uid="{00000000-0005-0000-0000-0000002D0000}"/>
    <cellStyle name="汇总 3 2 4 4 2" xfId="12833" xr:uid="{00000000-0005-0000-0000-0000012D0000}"/>
    <cellStyle name="汇总 3 2 4 5" xfId="12835" xr:uid="{00000000-0005-0000-0000-0000022D0000}"/>
    <cellStyle name="汇总 3 2 5" xfId="13876" xr:uid="{00000000-0005-0000-0000-0000032D0000}"/>
    <cellStyle name="汇总 3 2 5 2" xfId="13877" xr:uid="{00000000-0005-0000-0000-0000042D0000}"/>
    <cellStyle name="汇总 3 2 5 2 2" xfId="10442" xr:uid="{00000000-0005-0000-0000-0000052D0000}"/>
    <cellStyle name="汇总 3 2 5 3" xfId="13878" xr:uid="{00000000-0005-0000-0000-0000062D0000}"/>
    <cellStyle name="汇总 3 2 6" xfId="13879" xr:uid="{00000000-0005-0000-0000-0000072D0000}"/>
    <cellStyle name="汇总 3 2 6 2" xfId="13882" xr:uid="{00000000-0005-0000-0000-0000082D0000}"/>
    <cellStyle name="汇总 3 2 7" xfId="13883" xr:uid="{00000000-0005-0000-0000-0000092D0000}"/>
    <cellStyle name="汇总 3 2 7 2" xfId="13885" xr:uid="{00000000-0005-0000-0000-00000A2D0000}"/>
    <cellStyle name="汇总 3 2 8" xfId="13886" xr:uid="{00000000-0005-0000-0000-00000B2D0000}"/>
    <cellStyle name="汇总 3 3" xfId="7485" xr:uid="{00000000-0005-0000-0000-00000C2D0000}"/>
    <cellStyle name="汇总 3 3 2" xfId="7487" xr:uid="{00000000-0005-0000-0000-00000D2D0000}"/>
    <cellStyle name="汇总 3 3 2 2" xfId="13888" xr:uid="{00000000-0005-0000-0000-00000E2D0000}"/>
    <cellStyle name="汇总 3 3 2 2 2" xfId="13194" xr:uid="{00000000-0005-0000-0000-00000F2D0000}"/>
    <cellStyle name="汇总 3 3 2 3" xfId="13890" xr:uid="{00000000-0005-0000-0000-0000102D0000}"/>
    <cellStyle name="汇总 3 3 3" xfId="7489" xr:uid="{00000000-0005-0000-0000-0000112D0000}"/>
    <cellStyle name="汇总 3 3 3 2" xfId="7491" xr:uid="{00000000-0005-0000-0000-0000122D0000}"/>
    <cellStyle name="汇总 3 3 4" xfId="7499" xr:uid="{00000000-0005-0000-0000-0000132D0000}"/>
    <cellStyle name="汇总 3 3 4 2" xfId="7501" xr:uid="{00000000-0005-0000-0000-0000142D0000}"/>
    <cellStyle name="汇总 3 3 5" xfId="7504" xr:uid="{00000000-0005-0000-0000-0000152D0000}"/>
    <cellStyle name="汇总 3 4" xfId="7506" xr:uid="{00000000-0005-0000-0000-0000162D0000}"/>
    <cellStyle name="汇总 3 4 2" xfId="7508" xr:uid="{00000000-0005-0000-0000-0000172D0000}"/>
    <cellStyle name="汇总 3 4 2 2" xfId="7510" xr:uid="{00000000-0005-0000-0000-0000182D0000}"/>
    <cellStyle name="汇总 3 4 2 2 2" xfId="8334" xr:uid="{00000000-0005-0000-0000-0000192D0000}"/>
    <cellStyle name="汇总 3 4 2 3" xfId="13893" xr:uid="{00000000-0005-0000-0000-00001A2D0000}"/>
    <cellStyle name="汇总 3 4 3" xfId="7513" xr:uid="{00000000-0005-0000-0000-00001B2D0000}"/>
    <cellStyle name="汇总 3 4 3 2" xfId="13895" xr:uid="{00000000-0005-0000-0000-00001C2D0000}"/>
    <cellStyle name="汇总 3 4 4" xfId="13896" xr:uid="{00000000-0005-0000-0000-00001D2D0000}"/>
    <cellStyle name="汇总 3 4 4 2" xfId="13897" xr:uid="{00000000-0005-0000-0000-00001E2D0000}"/>
    <cellStyle name="汇总 3 4 5" xfId="13898" xr:uid="{00000000-0005-0000-0000-00001F2D0000}"/>
    <cellStyle name="汇总 3 5" xfId="7515" xr:uid="{00000000-0005-0000-0000-0000202D0000}"/>
    <cellStyle name="汇总 3 5 2" xfId="7517" xr:uid="{00000000-0005-0000-0000-0000212D0000}"/>
    <cellStyle name="汇总 3 5 2 2" xfId="13899" xr:uid="{00000000-0005-0000-0000-0000222D0000}"/>
    <cellStyle name="汇总 3 5 3" xfId="13901" xr:uid="{00000000-0005-0000-0000-0000232D0000}"/>
    <cellStyle name="汇总 3 6" xfId="7519" xr:uid="{00000000-0005-0000-0000-0000242D0000}"/>
    <cellStyle name="汇总 3 6 2" xfId="13902" xr:uid="{00000000-0005-0000-0000-0000252D0000}"/>
    <cellStyle name="汇总 3 7" xfId="13903" xr:uid="{00000000-0005-0000-0000-0000262D0000}"/>
    <cellStyle name="汇总 3 7 2" xfId="13904" xr:uid="{00000000-0005-0000-0000-0000272D0000}"/>
    <cellStyle name="汇总 3 8" xfId="13905" xr:uid="{00000000-0005-0000-0000-0000282D0000}"/>
    <cellStyle name="汇总 4" xfId="7521" xr:uid="{00000000-0005-0000-0000-0000292D0000}"/>
    <cellStyle name="汇总 4 2" xfId="13906" xr:uid="{00000000-0005-0000-0000-00002A2D0000}"/>
    <cellStyle name="汇总 4 2 2" xfId="12773" xr:uid="{00000000-0005-0000-0000-00002B2D0000}"/>
    <cellStyle name="汇总 4 2 2 2" xfId="12775" xr:uid="{00000000-0005-0000-0000-00002C2D0000}"/>
    <cellStyle name="汇总 4 2 2 2 2" xfId="12777" xr:uid="{00000000-0005-0000-0000-00002D2D0000}"/>
    <cellStyle name="汇总 4 2 2 2 2 2" xfId="13907" xr:uid="{00000000-0005-0000-0000-00002E2D0000}"/>
    <cellStyle name="汇总 4 2 2 2 2 2 2" xfId="13908" xr:uid="{00000000-0005-0000-0000-00002F2D0000}"/>
    <cellStyle name="汇总 4 2 2 2 2 3" xfId="7652" xr:uid="{00000000-0005-0000-0000-0000302D0000}"/>
    <cellStyle name="汇总 4 2 2 2 3" xfId="13909" xr:uid="{00000000-0005-0000-0000-0000312D0000}"/>
    <cellStyle name="汇总 4 2 2 2 3 2" xfId="13910" xr:uid="{00000000-0005-0000-0000-0000322D0000}"/>
    <cellStyle name="汇总 4 2 2 2 4" xfId="13298" xr:uid="{00000000-0005-0000-0000-0000332D0000}"/>
    <cellStyle name="汇总 4 2 2 2 4 2" xfId="13300" xr:uid="{00000000-0005-0000-0000-0000342D0000}"/>
    <cellStyle name="汇总 4 2 2 2 5" xfId="13321" xr:uid="{00000000-0005-0000-0000-0000352D0000}"/>
    <cellStyle name="汇总 4 2 2 3" xfId="12779" xr:uid="{00000000-0005-0000-0000-0000362D0000}"/>
    <cellStyle name="汇总 4 2 2 3 2" xfId="13911" xr:uid="{00000000-0005-0000-0000-0000372D0000}"/>
    <cellStyle name="汇总 4 2 2 3 2 2" xfId="13912" xr:uid="{00000000-0005-0000-0000-0000382D0000}"/>
    <cellStyle name="汇总 4 2 2 3 2 2 2" xfId="13913" xr:uid="{00000000-0005-0000-0000-0000392D0000}"/>
    <cellStyle name="汇总 4 2 2 3 2 3" xfId="8006" xr:uid="{00000000-0005-0000-0000-00003A2D0000}"/>
    <cellStyle name="汇总 4 2 2 3 3" xfId="13914" xr:uid="{00000000-0005-0000-0000-00003B2D0000}"/>
    <cellStyle name="汇总 4 2 2 3 3 2" xfId="13915" xr:uid="{00000000-0005-0000-0000-00003C2D0000}"/>
    <cellStyle name="汇总 4 2 2 3 4" xfId="13338" xr:uid="{00000000-0005-0000-0000-00003D2D0000}"/>
    <cellStyle name="汇总 4 2 2 3 4 2" xfId="13916" xr:uid="{00000000-0005-0000-0000-00003E2D0000}"/>
    <cellStyle name="汇总 4 2 2 3 5" xfId="7643" xr:uid="{00000000-0005-0000-0000-00003F2D0000}"/>
    <cellStyle name="汇总 4 2 2 4" xfId="13917" xr:uid="{00000000-0005-0000-0000-0000402D0000}"/>
    <cellStyle name="汇总 4 2 2 4 2" xfId="13918" xr:uid="{00000000-0005-0000-0000-0000412D0000}"/>
    <cellStyle name="汇总 4 2 2 4 2 2" xfId="13919" xr:uid="{00000000-0005-0000-0000-0000422D0000}"/>
    <cellStyle name="汇总 4 2 2 4 3" xfId="10907" xr:uid="{00000000-0005-0000-0000-0000432D0000}"/>
    <cellStyle name="汇总 4 2 2 5" xfId="13920" xr:uid="{00000000-0005-0000-0000-0000442D0000}"/>
    <cellStyle name="汇总 4 2 2 5 2" xfId="13921" xr:uid="{00000000-0005-0000-0000-0000452D0000}"/>
    <cellStyle name="汇总 4 2 2 6" xfId="13922" xr:uid="{00000000-0005-0000-0000-0000462D0000}"/>
    <cellStyle name="汇总 4 2 2 6 2" xfId="13923" xr:uid="{00000000-0005-0000-0000-0000472D0000}"/>
    <cellStyle name="汇总 4 2 2 7" xfId="13924" xr:uid="{00000000-0005-0000-0000-0000482D0000}"/>
    <cellStyle name="汇总 4 2 3" xfId="12781" xr:uid="{00000000-0005-0000-0000-0000492D0000}"/>
    <cellStyle name="汇总 4 2 3 2" xfId="12783" xr:uid="{00000000-0005-0000-0000-00004A2D0000}"/>
    <cellStyle name="汇总 4 2 3 2 2" xfId="13925" xr:uid="{00000000-0005-0000-0000-00004B2D0000}"/>
    <cellStyle name="汇总 4 2 3 2 2 2" xfId="13926" xr:uid="{00000000-0005-0000-0000-00004C2D0000}"/>
    <cellStyle name="汇总 4 2 3 2 3" xfId="13927" xr:uid="{00000000-0005-0000-0000-00004D2D0000}"/>
    <cellStyle name="汇总 4 2 3 3" xfId="13928" xr:uid="{00000000-0005-0000-0000-00004E2D0000}"/>
    <cellStyle name="汇总 4 2 3 3 2" xfId="13929" xr:uid="{00000000-0005-0000-0000-00004F2D0000}"/>
    <cellStyle name="汇总 4 2 3 4" xfId="9884" xr:uid="{00000000-0005-0000-0000-0000502D0000}"/>
    <cellStyle name="汇总 4 2 3 4 2" xfId="13930" xr:uid="{00000000-0005-0000-0000-0000512D0000}"/>
    <cellStyle name="汇总 4 2 3 5" xfId="13931" xr:uid="{00000000-0005-0000-0000-0000522D0000}"/>
    <cellStyle name="汇总 4 2 4" xfId="12785" xr:uid="{00000000-0005-0000-0000-0000532D0000}"/>
    <cellStyle name="汇总 4 2 4 2" xfId="13932" xr:uid="{00000000-0005-0000-0000-0000542D0000}"/>
    <cellStyle name="汇总 4 2 4 2 2" xfId="13933" xr:uid="{00000000-0005-0000-0000-0000552D0000}"/>
    <cellStyle name="汇总 4 2 4 2 2 2" xfId="13934" xr:uid="{00000000-0005-0000-0000-0000562D0000}"/>
    <cellStyle name="汇总 4 2 4 2 3" xfId="13935" xr:uid="{00000000-0005-0000-0000-0000572D0000}"/>
    <cellStyle name="汇总 4 2 4 3" xfId="13936" xr:uid="{00000000-0005-0000-0000-0000582D0000}"/>
    <cellStyle name="汇总 4 2 4 3 2" xfId="13937" xr:uid="{00000000-0005-0000-0000-0000592D0000}"/>
    <cellStyle name="汇总 4 2 4 4" xfId="13938" xr:uid="{00000000-0005-0000-0000-00005A2D0000}"/>
    <cellStyle name="汇总 4 2 4 4 2" xfId="13939" xr:uid="{00000000-0005-0000-0000-00005B2D0000}"/>
    <cellStyle name="汇总 4 2 4 5" xfId="13940" xr:uid="{00000000-0005-0000-0000-00005C2D0000}"/>
    <cellStyle name="汇总 4 2 5" xfId="13941" xr:uid="{00000000-0005-0000-0000-00005D2D0000}"/>
    <cellStyle name="汇总 4 2 5 2" xfId="1475" xr:uid="{00000000-0005-0000-0000-00005E2D0000}"/>
    <cellStyle name="汇总 4 2 5 2 2" xfId="13942" xr:uid="{00000000-0005-0000-0000-00005F2D0000}"/>
    <cellStyle name="汇总 4 2 5 3" xfId="1478" xr:uid="{00000000-0005-0000-0000-0000602D0000}"/>
    <cellStyle name="汇总 4 2 6" xfId="13944" xr:uid="{00000000-0005-0000-0000-0000612D0000}"/>
    <cellStyle name="汇总 4 2 6 2" xfId="1522" xr:uid="{00000000-0005-0000-0000-0000622D0000}"/>
    <cellStyle name="汇总 4 2 7" xfId="13945" xr:uid="{00000000-0005-0000-0000-0000632D0000}"/>
    <cellStyle name="汇总 4 2 7 2" xfId="1530" xr:uid="{00000000-0005-0000-0000-0000642D0000}"/>
    <cellStyle name="汇总 4 2 8" xfId="13947" xr:uid="{00000000-0005-0000-0000-0000652D0000}"/>
    <cellStyle name="汇总 4 3" xfId="13949" xr:uid="{00000000-0005-0000-0000-0000662D0000}"/>
    <cellStyle name="汇总 4 3 2" xfId="12926" xr:uid="{00000000-0005-0000-0000-0000672D0000}"/>
    <cellStyle name="汇总 4 3 2 2" xfId="7204" xr:uid="{00000000-0005-0000-0000-0000682D0000}"/>
    <cellStyle name="汇总 4 3 2 2 2" xfId="7208" xr:uid="{00000000-0005-0000-0000-0000692D0000}"/>
    <cellStyle name="汇总 4 3 2 3" xfId="7214" xr:uid="{00000000-0005-0000-0000-00006A2D0000}"/>
    <cellStyle name="汇总 4 3 3" xfId="12928" xr:uid="{00000000-0005-0000-0000-00006B2D0000}"/>
    <cellStyle name="汇总 4 3 3 2" xfId="7233" xr:uid="{00000000-0005-0000-0000-00006C2D0000}"/>
    <cellStyle name="汇总 4 3 4" xfId="12930" xr:uid="{00000000-0005-0000-0000-00006D2D0000}"/>
    <cellStyle name="汇总 4 3 4 2" xfId="13950" xr:uid="{00000000-0005-0000-0000-00006E2D0000}"/>
    <cellStyle name="汇总 4 3 5" xfId="13952" xr:uid="{00000000-0005-0000-0000-00006F2D0000}"/>
    <cellStyle name="汇总 4 4" xfId="13953" xr:uid="{00000000-0005-0000-0000-0000702D0000}"/>
    <cellStyle name="汇总 4 4 2" xfId="13010" xr:uid="{00000000-0005-0000-0000-0000712D0000}"/>
    <cellStyle name="汇总 4 4 2 2" xfId="13012" xr:uid="{00000000-0005-0000-0000-0000722D0000}"/>
    <cellStyle name="汇总 4 4 2 2 2" xfId="13954" xr:uid="{00000000-0005-0000-0000-0000732D0000}"/>
    <cellStyle name="汇总 4 4 2 3" xfId="13955" xr:uid="{00000000-0005-0000-0000-0000742D0000}"/>
    <cellStyle name="汇总 4 4 3" xfId="13015" xr:uid="{00000000-0005-0000-0000-0000752D0000}"/>
    <cellStyle name="汇总 4 4 3 2" xfId="13956" xr:uid="{00000000-0005-0000-0000-0000762D0000}"/>
    <cellStyle name="汇总 4 4 4" xfId="13957" xr:uid="{00000000-0005-0000-0000-0000772D0000}"/>
    <cellStyle name="汇总 4 4 4 2" xfId="13959" xr:uid="{00000000-0005-0000-0000-0000782D0000}"/>
    <cellStyle name="汇总 4 4 5" xfId="13960" xr:uid="{00000000-0005-0000-0000-0000792D0000}"/>
    <cellStyle name="汇总 4 5" xfId="13961" xr:uid="{00000000-0005-0000-0000-00007A2D0000}"/>
    <cellStyle name="汇总 4 5 2" xfId="13055" xr:uid="{00000000-0005-0000-0000-00007B2D0000}"/>
    <cellStyle name="汇总 4 5 2 2" xfId="7249" xr:uid="{00000000-0005-0000-0000-00007C2D0000}"/>
    <cellStyle name="汇总 4 5 3" xfId="13962" xr:uid="{00000000-0005-0000-0000-00007D2D0000}"/>
    <cellStyle name="汇总 4 6" xfId="13963" xr:uid="{00000000-0005-0000-0000-00007E2D0000}"/>
    <cellStyle name="汇总 4 6 2" xfId="13964" xr:uid="{00000000-0005-0000-0000-00007F2D0000}"/>
    <cellStyle name="汇总 4 7" xfId="13965" xr:uid="{00000000-0005-0000-0000-0000802D0000}"/>
    <cellStyle name="汇总 4 7 2" xfId="13966" xr:uid="{00000000-0005-0000-0000-0000812D0000}"/>
    <cellStyle name="汇总 4 8" xfId="13967" xr:uid="{00000000-0005-0000-0000-0000822D0000}"/>
    <cellStyle name="汇总 5" xfId="4992" xr:uid="{00000000-0005-0000-0000-0000832D0000}"/>
    <cellStyle name="汇总 5 2" xfId="4995" xr:uid="{00000000-0005-0000-0000-0000842D0000}"/>
    <cellStyle name="汇总 5 2 2" xfId="13160" xr:uid="{00000000-0005-0000-0000-0000852D0000}"/>
    <cellStyle name="汇总 5 2 2 2" xfId="13162" xr:uid="{00000000-0005-0000-0000-0000862D0000}"/>
    <cellStyle name="汇总 5 2 2 2 2" xfId="13968" xr:uid="{00000000-0005-0000-0000-0000872D0000}"/>
    <cellStyle name="汇总 5 2 2 2 2 2" xfId="13970" xr:uid="{00000000-0005-0000-0000-0000882D0000}"/>
    <cellStyle name="汇总 5 2 2 2 2 2 2" xfId="10664" xr:uid="{00000000-0005-0000-0000-0000892D0000}"/>
    <cellStyle name="汇总 5 2 2 2 2 3" xfId="13971" xr:uid="{00000000-0005-0000-0000-00008A2D0000}"/>
    <cellStyle name="汇总 5 2 2 2 3" xfId="13972" xr:uid="{00000000-0005-0000-0000-00008B2D0000}"/>
    <cellStyle name="汇总 5 2 2 2 3 2" xfId="13974" xr:uid="{00000000-0005-0000-0000-00008C2D0000}"/>
    <cellStyle name="汇总 5 2 2 2 4" xfId="13975" xr:uid="{00000000-0005-0000-0000-00008D2D0000}"/>
    <cellStyle name="汇总 5 2 2 2 4 2" xfId="13976" xr:uid="{00000000-0005-0000-0000-00008E2D0000}"/>
    <cellStyle name="汇总 5 2 2 2 5" xfId="13977" xr:uid="{00000000-0005-0000-0000-00008F2D0000}"/>
    <cellStyle name="汇总 5 2 2 3" xfId="13978" xr:uid="{00000000-0005-0000-0000-0000902D0000}"/>
    <cellStyle name="汇总 5 2 2 3 2" xfId="13979" xr:uid="{00000000-0005-0000-0000-0000912D0000}"/>
    <cellStyle name="汇总 5 2 2 3 2 2" xfId="13980" xr:uid="{00000000-0005-0000-0000-0000922D0000}"/>
    <cellStyle name="汇总 5 2 2 3 2 2 2" xfId="13981" xr:uid="{00000000-0005-0000-0000-0000932D0000}"/>
    <cellStyle name="汇总 5 2 2 3 2 3" xfId="13983" xr:uid="{00000000-0005-0000-0000-0000942D0000}"/>
    <cellStyle name="汇总 5 2 2 3 3" xfId="13984" xr:uid="{00000000-0005-0000-0000-0000952D0000}"/>
    <cellStyle name="汇总 5 2 2 3 3 2" xfId="13985" xr:uid="{00000000-0005-0000-0000-0000962D0000}"/>
    <cellStyle name="汇总 5 2 2 3 4" xfId="13986" xr:uid="{00000000-0005-0000-0000-0000972D0000}"/>
    <cellStyle name="汇总 5 2 2 3 4 2" xfId="13987" xr:uid="{00000000-0005-0000-0000-0000982D0000}"/>
    <cellStyle name="汇总 5 2 2 3 5" xfId="13988" xr:uid="{00000000-0005-0000-0000-0000992D0000}"/>
    <cellStyle name="汇总 5 2 2 4" xfId="13989" xr:uid="{00000000-0005-0000-0000-00009A2D0000}"/>
    <cellStyle name="汇总 5 2 2 4 2" xfId="13990" xr:uid="{00000000-0005-0000-0000-00009B2D0000}"/>
    <cellStyle name="汇总 5 2 2 4 2 2" xfId="13991" xr:uid="{00000000-0005-0000-0000-00009C2D0000}"/>
    <cellStyle name="汇总 5 2 2 4 3" xfId="11008" xr:uid="{00000000-0005-0000-0000-00009D2D0000}"/>
    <cellStyle name="汇总 5 2 2 5" xfId="13992" xr:uid="{00000000-0005-0000-0000-00009E2D0000}"/>
    <cellStyle name="汇总 5 2 2 5 2" xfId="7430" xr:uid="{00000000-0005-0000-0000-00009F2D0000}"/>
    <cellStyle name="汇总 5 2 2 6" xfId="13993" xr:uid="{00000000-0005-0000-0000-0000A02D0000}"/>
    <cellStyle name="汇总 5 2 2 6 2" xfId="13811" xr:uid="{00000000-0005-0000-0000-0000A12D0000}"/>
    <cellStyle name="汇总 5 2 2 7" xfId="13994" xr:uid="{00000000-0005-0000-0000-0000A22D0000}"/>
    <cellStyle name="汇总 5 2 3" xfId="13164" xr:uid="{00000000-0005-0000-0000-0000A32D0000}"/>
    <cellStyle name="汇总 5 2 3 2" xfId="13995" xr:uid="{00000000-0005-0000-0000-0000A42D0000}"/>
    <cellStyle name="汇总 5 2 3 2 2" xfId="13996" xr:uid="{00000000-0005-0000-0000-0000A52D0000}"/>
    <cellStyle name="汇总 5 2 3 2 2 2" xfId="6169" xr:uid="{00000000-0005-0000-0000-0000A62D0000}"/>
    <cellStyle name="汇总 5 2 3 2 3" xfId="13998" xr:uid="{00000000-0005-0000-0000-0000A72D0000}"/>
    <cellStyle name="汇总 5 2 3 3" xfId="14000" xr:uid="{00000000-0005-0000-0000-0000A82D0000}"/>
    <cellStyle name="汇总 5 2 3 3 2" xfId="14001" xr:uid="{00000000-0005-0000-0000-0000A92D0000}"/>
    <cellStyle name="汇总 5 2 3 4" xfId="12896" xr:uid="{00000000-0005-0000-0000-0000AA2D0000}"/>
    <cellStyle name="汇总 5 2 3 4 2" xfId="12898" xr:uid="{00000000-0005-0000-0000-0000AB2D0000}"/>
    <cellStyle name="汇总 5 2 3 5" xfId="12900" xr:uid="{00000000-0005-0000-0000-0000AC2D0000}"/>
    <cellStyle name="汇总 5 2 4" xfId="14002" xr:uid="{00000000-0005-0000-0000-0000AD2D0000}"/>
    <cellStyle name="汇总 5 2 4 2" xfId="14003" xr:uid="{00000000-0005-0000-0000-0000AE2D0000}"/>
    <cellStyle name="汇总 5 2 4 2 2" xfId="14004" xr:uid="{00000000-0005-0000-0000-0000AF2D0000}"/>
    <cellStyle name="汇总 5 2 4 2 2 2" xfId="14006" xr:uid="{00000000-0005-0000-0000-0000B02D0000}"/>
    <cellStyle name="汇总 5 2 4 2 3" xfId="14007" xr:uid="{00000000-0005-0000-0000-0000B12D0000}"/>
    <cellStyle name="汇总 5 2 4 3" xfId="14009" xr:uid="{00000000-0005-0000-0000-0000B22D0000}"/>
    <cellStyle name="汇总 5 2 4 3 2" xfId="14010" xr:uid="{00000000-0005-0000-0000-0000B32D0000}"/>
    <cellStyle name="汇总 5 2 4 4" xfId="12903" xr:uid="{00000000-0005-0000-0000-0000B42D0000}"/>
    <cellStyle name="汇总 5 2 4 4 2" xfId="14011" xr:uid="{00000000-0005-0000-0000-0000B52D0000}"/>
    <cellStyle name="汇总 5 2 4 5" xfId="14012" xr:uid="{00000000-0005-0000-0000-0000B62D0000}"/>
    <cellStyle name="汇总 5 2 5" xfId="14013" xr:uid="{00000000-0005-0000-0000-0000B72D0000}"/>
    <cellStyle name="汇总 5 2 5 2" xfId="14014" xr:uid="{00000000-0005-0000-0000-0000B82D0000}"/>
    <cellStyle name="汇总 5 2 5 2 2" xfId="14015" xr:uid="{00000000-0005-0000-0000-0000B92D0000}"/>
    <cellStyle name="汇总 5 2 5 3" xfId="3025" xr:uid="{00000000-0005-0000-0000-0000BA2D0000}"/>
    <cellStyle name="汇总 5 2 6" xfId="14016" xr:uid="{00000000-0005-0000-0000-0000BB2D0000}"/>
    <cellStyle name="汇总 5 2 6 2" xfId="14017" xr:uid="{00000000-0005-0000-0000-0000BC2D0000}"/>
    <cellStyle name="汇总 5 2 7" xfId="14018" xr:uid="{00000000-0005-0000-0000-0000BD2D0000}"/>
    <cellStyle name="汇总 5 2 7 2" xfId="11427" xr:uid="{00000000-0005-0000-0000-0000BE2D0000}"/>
    <cellStyle name="汇总 5 2 8" xfId="14019" xr:uid="{00000000-0005-0000-0000-0000BF2D0000}"/>
    <cellStyle name="汇总 5 3" xfId="7523" xr:uid="{00000000-0005-0000-0000-0000C02D0000}"/>
    <cellStyle name="汇总 5 3 2" xfId="7526" xr:uid="{00000000-0005-0000-0000-0000C12D0000}"/>
    <cellStyle name="汇总 5 3 2 2" xfId="7528" xr:uid="{00000000-0005-0000-0000-0000C22D0000}"/>
    <cellStyle name="汇总 5 3 2 2 2" xfId="14020" xr:uid="{00000000-0005-0000-0000-0000C32D0000}"/>
    <cellStyle name="汇总 5 3 2 3" xfId="14021" xr:uid="{00000000-0005-0000-0000-0000C42D0000}"/>
    <cellStyle name="汇总 5 3 3" xfId="7531" xr:uid="{00000000-0005-0000-0000-0000C52D0000}"/>
    <cellStyle name="汇总 5 3 3 2" xfId="14022" xr:uid="{00000000-0005-0000-0000-0000C62D0000}"/>
    <cellStyle name="汇总 5 3 4" xfId="14023" xr:uid="{00000000-0005-0000-0000-0000C72D0000}"/>
    <cellStyle name="汇总 5 3 4 2" xfId="14024" xr:uid="{00000000-0005-0000-0000-0000C82D0000}"/>
    <cellStyle name="汇总 5 3 5" xfId="14025" xr:uid="{00000000-0005-0000-0000-0000C92D0000}"/>
    <cellStyle name="汇总 5 4" xfId="7533" xr:uid="{00000000-0005-0000-0000-0000CA2D0000}"/>
    <cellStyle name="汇总 5 4 2" xfId="7535" xr:uid="{00000000-0005-0000-0000-0000CB2D0000}"/>
    <cellStyle name="汇总 5 4 2 2" xfId="7282" xr:uid="{00000000-0005-0000-0000-0000CC2D0000}"/>
    <cellStyle name="汇总 5 4 2 2 2" xfId="14026" xr:uid="{00000000-0005-0000-0000-0000CD2D0000}"/>
    <cellStyle name="汇总 5 4 2 3" xfId="14027" xr:uid="{00000000-0005-0000-0000-0000CE2D0000}"/>
    <cellStyle name="汇总 5 4 3" xfId="14030" xr:uid="{00000000-0005-0000-0000-0000CF2D0000}"/>
    <cellStyle name="汇总 5 4 3 2" xfId="14031" xr:uid="{00000000-0005-0000-0000-0000D02D0000}"/>
    <cellStyle name="汇总 5 4 4" xfId="14032" xr:uid="{00000000-0005-0000-0000-0000D12D0000}"/>
    <cellStyle name="汇总 5 4 4 2" xfId="14033" xr:uid="{00000000-0005-0000-0000-0000D22D0000}"/>
    <cellStyle name="汇总 5 4 5" xfId="14034" xr:uid="{00000000-0005-0000-0000-0000D32D0000}"/>
    <cellStyle name="汇总 5 5" xfId="7537" xr:uid="{00000000-0005-0000-0000-0000D42D0000}"/>
    <cellStyle name="汇总 5 5 2" xfId="14035" xr:uid="{00000000-0005-0000-0000-0000D52D0000}"/>
    <cellStyle name="汇总 5 5 2 2" xfId="14036" xr:uid="{00000000-0005-0000-0000-0000D62D0000}"/>
    <cellStyle name="汇总 5 5 3" xfId="826" xr:uid="{00000000-0005-0000-0000-0000D72D0000}"/>
    <cellStyle name="汇总 5 6" xfId="14037" xr:uid="{00000000-0005-0000-0000-0000D82D0000}"/>
    <cellStyle name="汇总 5 6 2" xfId="14038" xr:uid="{00000000-0005-0000-0000-0000D92D0000}"/>
    <cellStyle name="汇总 5 7" xfId="14039" xr:uid="{00000000-0005-0000-0000-0000DA2D0000}"/>
    <cellStyle name="汇总 5 7 2" xfId="14040" xr:uid="{00000000-0005-0000-0000-0000DB2D0000}"/>
    <cellStyle name="汇总 5 8" xfId="14041" xr:uid="{00000000-0005-0000-0000-0000DC2D0000}"/>
    <cellStyle name="汇总 6" xfId="4998" xr:uid="{00000000-0005-0000-0000-0000DD2D0000}"/>
    <cellStyle name="汇总 6 2" xfId="7539" xr:uid="{00000000-0005-0000-0000-0000DE2D0000}"/>
    <cellStyle name="汇总 6 2 2" xfId="7542" xr:uid="{00000000-0005-0000-0000-0000DF2D0000}"/>
    <cellStyle name="汇总 6 2 2 2" xfId="11469" xr:uid="{00000000-0005-0000-0000-0000E02D0000}"/>
    <cellStyle name="汇总 6 2 2 2 2" xfId="5384" xr:uid="{00000000-0005-0000-0000-0000E12D0000}"/>
    <cellStyle name="汇总 6 2 2 2 2 2" xfId="1189" xr:uid="{00000000-0005-0000-0000-0000E22D0000}"/>
    <cellStyle name="汇总 6 2 2 2 3" xfId="5386" xr:uid="{00000000-0005-0000-0000-0000E32D0000}"/>
    <cellStyle name="汇总 6 2 2 3" xfId="11472" xr:uid="{00000000-0005-0000-0000-0000E42D0000}"/>
    <cellStyle name="汇总 6 2 2 3 2" xfId="1108" xr:uid="{00000000-0005-0000-0000-0000E52D0000}"/>
    <cellStyle name="汇总 6 2 2 4" xfId="14042" xr:uid="{00000000-0005-0000-0000-0000E62D0000}"/>
    <cellStyle name="汇总 6 2 2 4 2" xfId="5444" xr:uid="{00000000-0005-0000-0000-0000E72D0000}"/>
    <cellStyle name="汇总 6 2 2 5" xfId="14043" xr:uid="{00000000-0005-0000-0000-0000E82D0000}"/>
    <cellStyle name="汇总 6 2 3" xfId="13294" xr:uid="{00000000-0005-0000-0000-0000E92D0000}"/>
    <cellStyle name="汇总 6 2 3 2" xfId="2489" xr:uid="{00000000-0005-0000-0000-0000EA2D0000}"/>
    <cellStyle name="汇总 6 2 3 2 2" xfId="5483" xr:uid="{00000000-0005-0000-0000-0000EB2D0000}"/>
    <cellStyle name="汇总 6 2 3 2 2 2" xfId="1255" xr:uid="{00000000-0005-0000-0000-0000EC2D0000}"/>
    <cellStyle name="汇总 6 2 3 2 3" xfId="5488" xr:uid="{00000000-0005-0000-0000-0000ED2D0000}"/>
    <cellStyle name="汇总 6 2 3 3" xfId="14044" xr:uid="{00000000-0005-0000-0000-0000EE2D0000}"/>
    <cellStyle name="汇总 6 2 3 3 2" xfId="1144" xr:uid="{00000000-0005-0000-0000-0000EF2D0000}"/>
    <cellStyle name="汇总 6 2 3 4" xfId="14045" xr:uid="{00000000-0005-0000-0000-0000F02D0000}"/>
    <cellStyle name="汇总 6 2 3 4 2" xfId="14046" xr:uid="{00000000-0005-0000-0000-0000F12D0000}"/>
    <cellStyle name="汇总 6 2 3 5" xfId="14047" xr:uid="{00000000-0005-0000-0000-0000F22D0000}"/>
    <cellStyle name="汇总 6 2 4" xfId="14048" xr:uid="{00000000-0005-0000-0000-0000F32D0000}"/>
    <cellStyle name="汇总 6 2 4 2" xfId="11487" xr:uid="{00000000-0005-0000-0000-0000F42D0000}"/>
    <cellStyle name="汇总 6 2 4 2 2" xfId="5531" xr:uid="{00000000-0005-0000-0000-0000F52D0000}"/>
    <cellStyle name="汇总 6 2 4 3" xfId="285" xr:uid="{00000000-0005-0000-0000-0000F62D0000}"/>
    <cellStyle name="汇总 6 2 5" xfId="14050" xr:uid="{00000000-0005-0000-0000-0000F72D0000}"/>
    <cellStyle name="汇总 6 2 5 2" xfId="14051" xr:uid="{00000000-0005-0000-0000-0000F82D0000}"/>
    <cellStyle name="汇总 6 2 6" xfId="14052" xr:uid="{00000000-0005-0000-0000-0000F92D0000}"/>
    <cellStyle name="汇总 6 2 6 2" xfId="14053" xr:uid="{00000000-0005-0000-0000-0000FA2D0000}"/>
    <cellStyle name="汇总 6 2 7" xfId="14054" xr:uid="{00000000-0005-0000-0000-0000FB2D0000}"/>
    <cellStyle name="汇总 6 3" xfId="7545" xr:uid="{00000000-0005-0000-0000-0000FC2D0000}"/>
    <cellStyle name="汇总 6 3 2" xfId="13333" xr:uid="{00000000-0005-0000-0000-0000FD2D0000}"/>
    <cellStyle name="汇总 6 3 2 2" xfId="14055" xr:uid="{00000000-0005-0000-0000-0000FE2D0000}"/>
    <cellStyle name="汇总 6 3 2 2 2" xfId="14058" xr:uid="{00000000-0005-0000-0000-0000FF2D0000}"/>
    <cellStyle name="汇总 6 3 2 3" xfId="14059" xr:uid="{00000000-0005-0000-0000-0000002E0000}"/>
    <cellStyle name="汇总 6 3 3" xfId="14060" xr:uid="{00000000-0005-0000-0000-0000012E0000}"/>
    <cellStyle name="汇总 6 3 3 2" xfId="11517" xr:uid="{00000000-0005-0000-0000-0000022E0000}"/>
    <cellStyle name="汇总 6 3 4" xfId="14062" xr:uid="{00000000-0005-0000-0000-0000032E0000}"/>
    <cellStyle name="汇总 6 3 4 2" xfId="14064" xr:uid="{00000000-0005-0000-0000-0000042E0000}"/>
    <cellStyle name="汇总 6 3 5" xfId="14065" xr:uid="{00000000-0005-0000-0000-0000052E0000}"/>
    <cellStyle name="汇总 6 4" xfId="14067" xr:uid="{00000000-0005-0000-0000-0000062E0000}"/>
    <cellStyle name="汇总 6 4 2" xfId="14068" xr:uid="{00000000-0005-0000-0000-0000072E0000}"/>
    <cellStyle name="汇总 6 4 2 2" xfId="11531" xr:uid="{00000000-0005-0000-0000-0000082E0000}"/>
    <cellStyle name="汇总 6 4 2 2 2" xfId="8715" xr:uid="{00000000-0005-0000-0000-0000092E0000}"/>
    <cellStyle name="汇总 6 4 2 3" xfId="14070" xr:uid="{00000000-0005-0000-0000-00000A2E0000}"/>
    <cellStyle name="汇总 6 4 3" xfId="14071" xr:uid="{00000000-0005-0000-0000-00000B2E0000}"/>
    <cellStyle name="汇总 6 4 3 2" xfId="14072" xr:uid="{00000000-0005-0000-0000-00000C2E0000}"/>
    <cellStyle name="汇总 6 4 4" xfId="14073" xr:uid="{00000000-0005-0000-0000-00000D2E0000}"/>
    <cellStyle name="汇总 6 4 4 2" xfId="14074" xr:uid="{00000000-0005-0000-0000-00000E2E0000}"/>
    <cellStyle name="汇总 6 4 5" xfId="14075" xr:uid="{00000000-0005-0000-0000-00000F2E0000}"/>
    <cellStyle name="汇总 6 5" xfId="6458" xr:uid="{00000000-0005-0000-0000-0000102E0000}"/>
    <cellStyle name="汇总 6 5 2" xfId="14076" xr:uid="{00000000-0005-0000-0000-0000112E0000}"/>
    <cellStyle name="汇总 6 5 2 2" xfId="14077" xr:uid="{00000000-0005-0000-0000-0000122E0000}"/>
    <cellStyle name="汇总 6 5 3" xfId="14078" xr:uid="{00000000-0005-0000-0000-0000132E0000}"/>
    <cellStyle name="汇总 6 6" xfId="6460" xr:uid="{00000000-0005-0000-0000-0000142E0000}"/>
    <cellStyle name="汇总 6 6 2" xfId="14079" xr:uid="{00000000-0005-0000-0000-0000152E0000}"/>
    <cellStyle name="汇总 6 7" xfId="14080" xr:uid="{00000000-0005-0000-0000-0000162E0000}"/>
    <cellStyle name="汇总 6 7 2" xfId="14081" xr:uid="{00000000-0005-0000-0000-0000172E0000}"/>
    <cellStyle name="汇总 6 8" xfId="14082" xr:uid="{00000000-0005-0000-0000-0000182E0000}"/>
    <cellStyle name="汇总 7" xfId="7547" xr:uid="{00000000-0005-0000-0000-0000192E0000}"/>
    <cellStyle name="汇总 7 2" xfId="7549" xr:uid="{00000000-0005-0000-0000-00001A2E0000}"/>
    <cellStyle name="汇总 7 2 2" xfId="13381" xr:uid="{00000000-0005-0000-0000-00001B2E0000}"/>
    <cellStyle name="汇总 7 2 2 2" xfId="14083" xr:uid="{00000000-0005-0000-0000-00001C2E0000}"/>
    <cellStyle name="汇总 7 2 2 2 2" xfId="14084" xr:uid="{00000000-0005-0000-0000-00001D2E0000}"/>
    <cellStyle name="汇总 7 2 2 3" xfId="14085" xr:uid="{00000000-0005-0000-0000-00001E2E0000}"/>
    <cellStyle name="汇总 7 2 3" xfId="14086" xr:uid="{00000000-0005-0000-0000-00001F2E0000}"/>
    <cellStyle name="汇总 7 2 3 2" xfId="2528" xr:uid="{00000000-0005-0000-0000-0000202E0000}"/>
    <cellStyle name="汇总 7 2 4" xfId="14087" xr:uid="{00000000-0005-0000-0000-0000212E0000}"/>
    <cellStyle name="汇总 7 2 4 2" xfId="14088" xr:uid="{00000000-0005-0000-0000-0000222E0000}"/>
    <cellStyle name="汇总 7 2 5" xfId="14089" xr:uid="{00000000-0005-0000-0000-0000232E0000}"/>
    <cellStyle name="汇总 7 3" xfId="14090" xr:uid="{00000000-0005-0000-0000-0000242E0000}"/>
    <cellStyle name="汇总 7 3 2" xfId="14091" xr:uid="{00000000-0005-0000-0000-0000252E0000}"/>
    <cellStyle name="汇总 7 3 2 2" xfId="14092" xr:uid="{00000000-0005-0000-0000-0000262E0000}"/>
    <cellStyle name="汇总 7 3 2 2 2" xfId="10964" xr:uid="{00000000-0005-0000-0000-0000272E0000}"/>
    <cellStyle name="汇总 7 3 2 3" xfId="14093" xr:uid="{00000000-0005-0000-0000-0000282E0000}"/>
    <cellStyle name="汇总 7 3 3" xfId="14094" xr:uid="{00000000-0005-0000-0000-0000292E0000}"/>
    <cellStyle name="汇总 7 3 3 2" xfId="14095" xr:uid="{00000000-0005-0000-0000-00002A2E0000}"/>
    <cellStyle name="汇总 7 3 4" xfId="14096" xr:uid="{00000000-0005-0000-0000-00002B2E0000}"/>
    <cellStyle name="汇总 7 3 4 2" xfId="14097" xr:uid="{00000000-0005-0000-0000-00002C2E0000}"/>
    <cellStyle name="汇总 7 3 5" xfId="14098" xr:uid="{00000000-0005-0000-0000-00002D2E0000}"/>
    <cellStyle name="汇总 7 4" xfId="14099" xr:uid="{00000000-0005-0000-0000-00002E2E0000}"/>
    <cellStyle name="汇总 7 4 2" xfId="14100" xr:uid="{00000000-0005-0000-0000-00002F2E0000}"/>
    <cellStyle name="汇总 7 4 2 2" xfId="14101" xr:uid="{00000000-0005-0000-0000-0000302E0000}"/>
    <cellStyle name="汇总 7 4 3" xfId="14102" xr:uid="{00000000-0005-0000-0000-0000312E0000}"/>
    <cellStyle name="汇总 7 5" xfId="14103" xr:uid="{00000000-0005-0000-0000-0000322E0000}"/>
    <cellStyle name="汇总 7 5 2" xfId="63" xr:uid="{00000000-0005-0000-0000-0000332E0000}"/>
    <cellStyle name="汇总 7 6" xfId="14104" xr:uid="{00000000-0005-0000-0000-0000342E0000}"/>
    <cellStyle name="汇总 7 6 2" xfId="14105" xr:uid="{00000000-0005-0000-0000-0000352E0000}"/>
    <cellStyle name="汇总 7 7" xfId="14106" xr:uid="{00000000-0005-0000-0000-0000362E0000}"/>
    <cellStyle name="汇总 8" xfId="7552" xr:uid="{00000000-0005-0000-0000-0000372E0000}"/>
    <cellStyle name="汇总 8 2" xfId="13731" xr:uid="{00000000-0005-0000-0000-0000382E0000}"/>
    <cellStyle name="汇总 8 2 2" xfId="13733" xr:uid="{00000000-0005-0000-0000-0000392E0000}"/>
    <cellStyle name="汇总 8 2 2 2" xfId="13735" xr:uid="{00000000-0005-0000-0000-00003A2E0000}"/>
    <cellStyle name="汇总 8 2 2 2 2" xfId="6101" xr:uid="{00000000-0005-0000-0000-00003B2E0000}"/>
    <cellStyle name="汇总 8 2 2 3" xfId="14107" xr:uid="{00000000-0005-0000-0000-00003C2E0000}"/>
    <cellStyle name="汇总 8 2 3" xfId="13737" xr:uid="{00000000-0005-0000-0000-00003D2E0000}"/>
    <cellStyle name="汇总 8 2 3 2" xfId="2549" xr:uid="{00000000-0005-0000-0000-00003E2E0000}"/>
    <cellStyle name="汇总 8 2 4" xfId="14108" xr:uid="{00000000-0005-0000-0000-00003F2E0000}"/>
    <cellStyle name="汇总 8 2 4 2" xfId="14109" xr:uid="{00000000-0005-0000-0000-0000402E0000}"/>
    <cellStyle name="汇总 8 2 5" xfId="14110" xr:uid="{00000000-0005-0000-0000-0000412E0000}"/>
    <cellStyle name="汇总 8 3" xfId="13739" xr:uid="{00000000-0005-0000-0000-0000422E0000}"/>
    <cellStyle name="汇总 8 3 2" xfId="13741" xr:uid="{00000000-0005-0000-0000-0000432E0000}"/>
    <cellStyle name="汇总 8 3 2 2" xfId="14111" xr:uid="{00000000-0005-0000-0000-0000442E0000}"/>
    <cellStyle name="汇总 8 3 3" xfId="12977" xr:uid="{00000000-0005-0000-0000-0000452E0000}"/>
    <cellStyle name="汇总 8 4" xfId="13743" xr:uid="{00000000-0005-0000-0000-0000462E0000}"/>
    <cellStyle name="汇总 8 4 2" xfId="13745" xr:uid="{00000000-0005-0000-0000-0000472E0000}"/>
    <cellStyle name="汇总 8 5" xfId="13747" xr:uid="{00000000-0005-0000-0000-0000482E0000}"/>
    <cellStyle name="汇总 8 5 2" xfId="14112" xr:uid="{00000000-0005-0000-0000-0000492E0000}"/>
    <cellStyle name="汇总 8 6" xfId="14113" xr:uid="{00000000-0005-0000-0000-00004A2E0000}"/>
    <cellStyle name="汇总 9" xfId="13749" xr:uid="{00000000-0005-0000-0000-00004B2E0000}"/>
    <cellStyle name="汇总 9 2" xfId="13751" xr:uid="{00000000-0005-0000-0000-00004C2E0000}"/>
    <cellStyle name="汇总 9 2 2" xfId="13754" xr:uid="{00000000-0005-0000-0000-00004D2E0000}"/>
    <cellStyle name="汇总 9 2 2 2" xfId="13757" xr:uid="{00000000-0005-0000-0000-00004E2E0000}"/>
    <cellStyle name="汇总 9 2 3" xfId="12989" xr:uid="{00000000-0005-0000-0000-00004F2E0000}"/>
    <cellStyle name="汇总 9 3" xfId="13760" xr:uid="{00000000-0005-0000-0000-0000502E0000}"/>
    <cellStyle name="汇总 9 3 2" xfId="13763" xr:uid="{00000000-0005-0000-0000-0000512E0000}"/>
    <cellStyle name="汇总 9 4" xfId="13766" xr:uid="{00000000-0005-0000-0000-0000522E0000}"/>
    <cellStyle name="汇总 9 4 2" xfId="13769" xr:uid="{00000000-0005-0000-0000-0000532E0000}"/>
    <cellStyle name="汇总 9 5" xfId="13771" xr:uid="{00000000-0005-0000-0000-0000542E0000}"/>
    <cellStyle name="货币 10" xfId="10159" xr:uid="{00000000-0005-0000-0000-0000562E0000}"/>
    <cellStyle name="货币 10 2" xfId="14114" xr:uid="{00000000-0005-0000-0000-0000572E0000}"/>
    <cellStyle name="货币 10 2 2" xfId="14115" xr:uid="{00000000-0005-0000-0000-0000582E0000}"/>
    <cellStyle name="货币 11" xfId="14116" xr:uid="{00000000-0005-0000-0000-0000592E0000}"/>
    <cellStyle name="货币 11 2" xfId="14117" xr:uid="{00000000-0005-0000-0000-00005A2E0000}"/>
    <cellStyle name="货币 11 2 2" xfId="14118" xr:uid="{00000000-0005-0000-0000-00005B2E0000}"/>
    <cellStyle name="货币 12" xfId="14119" xr:uid="{00000000-0005-0000-0000-00005C2E0000}"/>
    <cellStyle name="货币 12 2" xfId="14120" xr:uid="{00000000-0005-0000-0000-00005D2E0000}"/>
    <cellStyle name="货币 12 2 2" xfId="14121" xr:uid="{00000000-0005-0000-0000-00005E2E0000}"/>
    <cellStyle name="货币 12 2 2 2" xfId="14122" xr:uid="{00000000-0005-0000-0000-00005F2E0000}"/>
    <cellStyle name="货币 12 3" xfId="14123" xr:uid="{00000000-0005-0000-0000-0000602E0000}"/>
    <cellStyle name="货币 12 3 2" xfId="14124" xr:uid="{00000000-0005-0000-0000-0000612E0000}"/>
    <cellStyle name="货币 12 3 2 2" xfId="14125" xr:uid="{00000000-0005-0000-0000-0000622E0000}"/>
    <cellStyle name="货币 12 4" xfId="7143" xr:uid="{00000000-0005-0000-0000-0000632E0000}"/>
    <cellStyle name="货币 12 4 2" xfId="14127" xr:uid="{00000000-0005-0000-0000-0000642E0000}"/>
    <cellStyle name="货币 13" xfId="14128" xr:uid="{00000000-0005-0000-0000-0000652E0000}"/>
    <cellStyle name="货币 13 2" xfId="14129" xr:uid="{00000000-0005-0000-0000-0000662E0000}"/>
    <cellStyle name="货币 13 2 2" xfId="14130" xr:uid="{00000000-0005-0000-0000-0000672E0000}"/>
    <cellStyle name="货币 14" xfId="14131" xr:uid="{00000000-0005-0000-0000-0000682E0000}"/>
    <cellStyle name="货币 15" xfId="14132" xr:uid="{00000000-0005-0000-0000-0000692E0000}"/>
    <cellStyle name="货币 16" xfId="14133" xr:uid="{00000000-0005-0000-0000-00006A2E0000}"/>
    <cellStyle name="货币 17" xfId="14134" xr:uid="{00000000-0005-0000-0000-00006B2E0000}"/>
    <cellStyle name="货币 18" xfId="14135" xr:uid="{00000000-0005-0000-0000-00006C2E0000}"/>
    <cellStyle name="货币 2" xfId="14136" xr:uid="{00000000-0005-0000-0000-00006D2E0000}"/>
    <cellStyle name="货币 2 2" xfId="14137" xr:uid="{00000000-0005-0000-0000-00006E2E0000}"/>
    <cellStyle name="货币 2 2 2" xfId="14138" xr:uid="{00000000-0005-0000-0000-00006F2E0000}"/>
    <cellStyle name="货币 2 2 2 2" xfId="14139" xr:uid="{00000000-0005-0000-0000-0000702E0000}"/>
    <cellStyle name="货币 2 2 2 2 2" xfId="14140" xr:uid="{00000000-0005-0000-0000-0000712E0000}"/>
    <cellStyle name="货币 2 2 3" xfId="14141" xr:uid="{00000000-0005-0000-0000-0000722E0000}"/>
    <cellStyle name="货币 2 2 3 2" xfId="14142" xr:uid="{00000000-0005-0000-0000-0000732E0000}"/>
    <cellStyle name="货币 2 2 3 2 2" xfId="14143" xr:uid="{00000000-0005-0000-0000-0000742E0000}"/>
    <cellStyle name="货币 2 2 4" xfId="3298" xr:uid="{00000000-0005-0000-0000-0000752E0000}"/>
    <cellStyle name="货币 2 2 4 2" xfId="3300" xr:uid="{00000000-0005-0000-0000-0000762E0000}"/>
    <cellStyle name="货币 2 2 4 2 2" xfId="14144" xr:uid="{00000000-0005-0000-0000-0000772E0000}"/>
    <cellStyle name="货币 2 2 5" xfId="3304" xr:uid="{00000000-0005-0000-0000-0000782E0000}"/>
    <cellStyle name="货币 2 2 6" xfId="14145" xr:uid="{00000000-0005-0000-0000-0000792E0000}"/>
    <cellStyle name="货币 2 2 7" xfId="14146" xr:uid="{00000000-0005-0000-0000-00007A2E0000}"/>
    <cellStyle name="货币 2 2 7 2" xfId="14148" xr:uid="{00000000-0005-0000-0000-00007B2E0000}"/>
    <cellStyle name="货币 2 3" xfId="14150" xr:uid="{00000000-0005-0000-0000-00007C2E0000}"/>
    <cellStyle name="货币 2 4" xfId="14151" xr:uid="{00000000-0005-0000-0000-00007D2E0000}"/>
    <cellStyle name="货币 2 5" xfId="14152" xr:uid="{00000000-0005-0000-0000-00007E2E0000}"/>
    <cellStyle name="货币 2 6" xfId="14153" xr:uid="{00000000-0005-0000-0000-00007F2E0000}"/>
    <cellStyle name="货币 2 7" xfId="14154" xr:uid="{00000000-0005-0000-0000-0000802E0000}"/>
    <cellStyle name="货币 2 7 2" xfId="14155" xr:uid="{00000000-0005-0000-0000-0000812E0000}"/>
    <cellStyle name="货币 3" xfId="14157" xr:uid="{00000000-0005-0000-0000-0000822E0000}"/>
    <cellStyle name="货币 3 2" xfId="14159" xr:uid="{00000000-0005-0000-0000-0000832E0000}"/>
    <cellStyle name="货币 3 2 2" xfId="14160" xr:uid="{00000000-0005-0000-0000-0000842E0000}"/>
    <cellStyle name="货币 3 2 3" xfId="14162" xr:uid="{00000000-0005-0000-0000-0000852E0000}"/>
    <cellStyle name="货币 3 2 4" xfId="1989" xr:uid="{00000000-0005-0000-0000-0000862E0000}"/>
    <cellStyle name="货币 3 2 4 2" xfId="14164" xr:uid="{00000000-0005-0000-0000-0000872E0000}"/>
    <cellStyle name="货币 3 3" xfId="14166" xr:uid="{00000000-0005-0000-0000-0000882E0000}"/>
    <cellStyle name="货币 3 3 2" xfId="11960" xr:uid="{00000000-0005-0000-0000-0000892E0000}"/>
    <cellStyle name="货币 3 3 2 2" xfId="14167" xr:uid="{00000000-0005-0000-0000-00008A2E0000}"/>
    <cellStyle name="货币 3 4" xfId="14169" xr:uid="{00000000-0005-0000-0000-00008B2E0000}"/>
    <cellStyle name="货币 3 4 2" xfId="13684" xr:uid="{00000000-0005-0000-0000-00008C2E0000}"/>
    <cellStyle name="货币 3 4 2 2" xfId="14170" xr:uid="{00000000-0005-0000-0000-00008D2E0000}"/>
    <cellStyle name="货币 3 5" xfId="14172" xr:uid="{00000000-0005-0000-0000-00008E2E0000}"/>
    <cellStyle name="货币 3 6" xfId="14173" xr:uid="{00000000-0005-0000-0000-00008F2E0000}"/>
    <cellStyle name="货币 3 7" xfId="14174" xr:uid="{00000000-0005-0000-0000-0000902E0000}"/>
    <cellStyle name="货币 3 7 2" xfId="14175" xr:uid="{00000000-0005-0000-0000-0000912E0000}"/>
    <cellStyle name="货币 4" xfId="14179" xr:uid="{00000000-0005-0000-0000-0000922E0000}"/>
    <cellStyle name="货币 4 2" xfId="14180" xr:uid="{00000000-0005-0000-0000-0000932E0000}"/>
    <cellStyle name="货币 4 3" xfId="14181" xr:uid="{00000000-0005-0000-0000-0000942E0000}"/>
    <cellStyle name="货币 4 4" xfId="14182" xr:uid="{00000000-0005-0000-0000-0000952E0000}"/>
    <cellStyle name="货币 4 5" xfId="14183" xr:uid="{00000000-0005-0000-0000-0000962E0000}"/>
    <cellStyle name="货币 4 5 2" xfId="14184" xr:uid="{00000000-0005-0000-0000-0000972E0000}"/>
    <cellStyle name="货币 5" xfId="14185" xr:uid="{00000000-0005-0000-0000-0000982E0000}"/>
    <cellStyle name="货币 5 2" xfId="7011" xr:uid="{00000000-0005-0000-0000-0000992E0000}"/>
    <cellStyle name="货币 5 2 2" xfId="14186" xr:uid="{00000000-0005-0000-0000-00009A2E0000}"/>
    <cellStyle name="货币 5 2 2 2" xfId="14188" xr:uid="{00000000-0005-0000-0000-00009B2E0000}"/>
    <cellStyle name="货币 5 2 2 2 2" xfId="3871" xr:uid="{00000000-0005-0000-0000-00009C2E0000}"/>
    <cellStyle name="货币 5 2 2 2 2 2" xfId="3879" xr:uid="{00000000-0005-0000-0000-00009D2E0000}"/>
    <cellStyle name="货币 5 2 2 2 2 2 2" xfId="14190" xr:uid="{00000000-0005-0000-0000-00009E2E0000}"/>
    <cellStyle name="货币 5 2 2 2 3" xfId="3883" xr:uid="{00000000-0005-0000-0000-00009F2E0000}"/>
    <cellStyle name="货币 5 2 2 2 3 2" xfId="14192" xr:uid="{00000000-0005-0000-0000-0000A02E0000}"/>
    <cellStyle name="货币 5 2 2 2 3 2 2" xfId="14194" xr:uid="{00000000-0005-0000-0000-0000A12E0000}"/>
    <cellStyle name="货币 5 2 2 2 4" xfId="14196" xr:uid="{00000000-0005-0000-0000-0000A22E0000}"/>
    <cellStyle name="货币 5 2 2 2 4 2" xfId="13309" xr:uid="{00000000-0005-0000-0000-0000A32E0000}"/>
    <cellStyle name="货币 5 2 2 3" xfId="14197" xr:uid="{00000000-0005-0000-0000-0000A42E0000}"/>
    <cellStyle name="货币 5 2 2 3 2" xfId="4265" xr:uid="{00000000-0005-0000-0000-0000A52E0000}"/>
    <cellStyle name="货币 5 2 2 3 2 2" xfId="1338" xr:uid="{00000000-0005-0000-0000-0000A62E0000}"/>
    <cellStyle name="货币 5 2 2 4" xfId="14198" xr:uid="{00000000-0005-0000-0000-0000A72E0000}"/>
    <cellStyle name="货币 5 2 2 4 2" xfId="61" xr:uid="{00000000-0005-0000-0000-0000A82E0000}"/>
    <cellStyle name="货币 5 2 2 4 2 2" xfId="14199" xr:uid="{00000000-0005-0000-0000-0000A92E0000}"/>
    <cellStyle name="货币 5 2 2 5" xfId="3359" xr:uid="{00000000-0005-0000-0000-0000AA2E0000}"/>
    <cellStyle name="货币 5 2 2 5 2" xfId="14200" xr:uid="{00000000-0005-0000-0000-0000AB2E0000}"/>
    <cellStyle name="货币 5 2 3" xfId="14201" xr:uid="{00000000-0005-0000-0000-0000AC2E0000}"/>
    <cellStyle name="货币 5 2 3 2" xfId="10205" xr:uid="{00000000-0005-0000-0000-0000AD2E0000}"/>
    <cellStyle name="货币 5 2 3 2 2" xfId="14203" xr:uid="{00000000-0005-0000-0000-0000AE2E0000}"/>
    <cellStyle name="货币 5 2 4" xfId="14204" xr:uid="{00000000-0005-0000-0000-0000AF2E0000}"/>
    <cellStyle name="货币 5 2 4 2" xfId="14205" xr:uid="{00000000-0005-0000-0000-0000B02E0000}"/>
    <cellStyle name="货币 5 2 4 2 2" xfId="3084" xr:uid="{00000000-0005-0000-0000-0000B12E0000}"/>
    <cellStyle name="货币 5 2 5" xfId="14206" xr:uid="{00000000-0005-0000-0000-0000B22E0000}"/>
    <cellStyle name="货币 5 2 6" xfId="14207" xr:uid="{00000000-0005-0000-0000-0000B32E0000}"/>
    <cellStyle name="货币 5 2 7" xfId="14208" xr:uid="{00000000-0005-0000-0000-0000B42E0000}"/>
    <cellStyle name="货币 5 2 7 2" xfId="14210" xr:uid="{00000000-0005-0000-0000-0000B52E0000}"/>
    <cellStyle name="货币 5 3" xfId="14211" xr:uid="{00000000-0005-0000-0000-0000B62E0000}"/>
    <cellStyle name="货币 5 3 2" xfId="14213" xr:uid="{00000000-0005-0000-0000-0000B72E0000}"/>
    <cellStyle name="货币 5 3 2 2" xfId="10244" xr:uid="{00000000-0005-0000-0000-0000B82E0000}"/>
    <cellStyle name="货币 5 3 2 2 2" xfId="14215" xr:uid="{00000000-0005-0000-0000-0000B92E0000}"/>
    <cellStyle name="货币 5 3 2 2 2 2" xfId="5938" xr:uid="{00000000-0005-0000-0000-0000BA2E0000}"/>
    <cellStyle name="货币 5 3 2 3" xfId="14216" xr:uid="{00000000-0005-0000-0000-0000BB2E0000}"/>
    <cellStyle name="货币 5 3 2 3 2" xfId="5159" xr:uid="{00000000-0005-0000-0000-0000BC2E0000}"/>
    <cellStyle name="货币 5 3 2 3 2 2" xfId="14217" xr:uid="{00000000-0005-0000-0000-0000BD2E0000}"/>
    <cellStyle name="货币 5 3 2 4" xfId="14218" xr:uid="{00000000-0005-0000-0000-0000BE2E0000}"/>
    <cellStyle name="货币 5 3 2 4 2" xfId="14219" xr:uid="{00000000-0005-0000-0000-0000BF2E0000}"/>
    <cellStyle name="货币 5 3 3" xfId="14220" xr:uid="{00000000-0005-0000-0000-0000C02E0000}"/>
    <cellStyle name="货币 5 3 3 2" xfId="14221" xr:uid="{00000000-0005-0000-0000-0000C12E0000}"/>
    <cellStyle name="货币 5 3 3 2 2" xfId="4503" xr:uid="{00000000-0005-0000-0000-0000C22E0000}"/>
    <cellStyle name="货币 5 3 4" xfId="14222" xr:uid="{00000000-0005-0000-0000-0000C32E0000}"/>
    <cellStyle name="货币 5 3 4 2" xfId="14223" xr:uid="{00000000-0005-0000-0000-0000C42E0000}"/>
    <cellStyle name="货币 5 3 4 2 2" xfId="14224" xr:uid="{00000000-0005-0000-0000-0000C52E0000}"/>
    <cellStyle name="货币 5 3 5" xfId="14225" xr:uid="{00000000-0005-0000-0000-0000C62E0000}"/>
    <cellStyle name="货币 5 3 5 2" xfId="14226" xr:uid="{00000000-0005-0000-0000-0000C72E0000}"/>
    <cellStyle name="货币 5 4" xfId="14227" xr:uid="{00000000-0005-0000-0000-0000C82E0000}"/>
    <cellStyle name="货币 5 4 2" xfId="14229" xr:uid="{00000000-0005-0000-0000-0000C92E0000}"/>
    <cellStyle name="货币 5 4 2 2" xfId="14230" xr:uid="{00000000-0005-0000-0000-0000CA2E0000}"/>
    <cellStyle name="货币 5 5" xfId="14231" xr:uid="{00000000-0005-0000-0000-0000CB2E0000}"/>
    <cellStyle name="货币 5 5 2" xfId="14232" xr:uid="{00000000-0005-0000-0000-0000CC2E0000}"/>
    <cellStyle name="货币 5 5 2 2" xfId="14234" xr:uid="{00000000-0005-0000-0000-0000CD2E0000}"/>
    <cellStyle name="货币 5 6" xfId="14236" xr:uid="{00000000-0005-0000-0000-0000CE2E0000}"/>
    <cellStyle name="货币 5 7" xfId="4675" xr:uid="{00000000-0005-0000-0000-0000CF2E0000}"/>
    <cellStyle name="货币 5 8" xfId="4679" xr:uid="{00000000-0005-0000-0000-0000D02E0000}"/>
    <cellStyle name="货币 5 8 2" xfId="14237" xr:uid="{00000000-0005-0000-0000-0000D12E0000}"/>
    <cellStyle name="货币 6" xfId="14240" xr:uid="{00000000-0005-0000-0000-0000D22E0000}"/>
    <cellStyle name="货币 6 2" xfId="14241" xr:uid="{00000000-0005-0000-0000-0000D32E0000}"/>
    <cellStyle name="货币 6 3" xfId="14243" xr:uid="{00000000-0005-0000-0000-0000D42E0000}"/>
    <cellStyle name="货币 6 4" xfId="14244" xr:uid="{00000000-0005-0000-0000-0000D52E0000}"/>
    <cellStyle name="货币 6 4 2" xfId="14245" xr:uid="{00000000-0005-0000-0000-0000D62E0000}"/>
    <cellStyle name="货币 7" xfId="14246" xr:uid="{00000000-0005-0000-0000-0000D72E0000}"/>
    <cellStyle name="货币 7 2" xfId="14247" xr:uid="{00000000-0005-0000-0000-0000D82E0000}"/>
    <cellStyle name="货币 7 3" xfId="14248" xr:uid="{00000000-0005-0000-0000-0000D92E0000}"/>
    <cellStyle name="货币 7 4" xfId="14249" xr:uid="{00000000-0005-0000-0000-0000DA2E0000}"/>
    <cellStyle name="货币 7 4 2" xfId="14250" xr:uid="{00000000-0005-0000-0000-0000DB2E0000}"/>
    <cellStyle name="货币 8" xfId="13072" xr:uid="{00000000-0005-0000-0000-0000DC2E0000}"/>
    <cellStyle name="货币 8 2" xfId="14251" xr:uid="{00000000-0005-0000-0000-0000DD2E0000}"/>
    <cellStyle name="货币 8 2 2" xfId="14252" xr:uid="{00000000-0005-0000-0000-0000DE2E0000}"/>
    <cellStyle name="货币 9" xfId="2726" xr:uid="{00000000-0005-0000-0000-0000DF2E0000}"/>
    <cellStyle name="货币 9 2" xfId="14253" xr:uid="{00000000-0005-0000-0000-0000E02E0000}"/>
    <cellStyle name="货币 9 2 2" xfId="14254" xr:uid="{00000000-0005-0000-0000-0000E12E0000}"/>
    <cellStyle name="货币 9 2 2 2" xfId="14255" xr:uid="{00000000-0005-0000-0000-0000E22E0000}"/>
    <cellStyle name="货币 9 2 2 2 2" xfId="14256" xr:uid="{00000000-0005-0000-0000-0000E32E0000}"/>
    <cellStyle name="货币 9 2 2 2 2 2" xfId="14257" xr:uid="{00000000-0005-0000-0000-0000E42E0000}"/>
    <cellStyle name="货币 9 2 2 3" xfId="14258" xr:uid="{00000000-0005-0000-0000-0000E52E0000}"/>
    <cellStyle name="货币 9 2 2 3 2" xfId="14259" xr:uid="{00000000-0005-0000-0000-0000E62E0000}"/>
    <cellStyle name="货币 9 2 2 3 2 2" xfId="14260" xr:uid="{00000000-0005-0000-0000-0000E72E0000}"/>
    <cellStyle name="货币 9 2 2 4" xfId="14261" xr:uid="{00000000-0005-0000-0000-0000E82E0000}"/>
    <cellStyle name="货币 9 2 2 4 2" xfId="14262" xr:uid="{00000000-0005-0000-0000-0000E92E0000}"/>
    <cellStyle name="货币 9 2 3" xfId="14263" xr:uid="{00000000-0005-0000-0000-0000EA2E0000}"/>
    <cellStyle name="货币 9 2 3 2" xfId="14264" xr:uid="{00000000-0005-0000-0000-0000EB2E0000}"/>
    <cellStyle name="货币 9 2 3 2 2" xfId="12942" xr:uid="{00000000-0005-0000-0000-0000EC2E0000}"/>
    <cellStyle name="货币 9 2 4" xfId="14265" xr:uid="{00000000-0005-0000-0000-0000ED2E0000}"/>
    <cellStyle name="货币 9 2 4 2" xfId="14266" xr:uid="{00000000-0005-0000-0000-0000EE2E0000}"/>
    <cellStyle name="货币 9 2 4 2 2" xfId="14267" xr:uid="{00000000-0005-0000-0000-0000EF2E0000}"/>
    <cellStyle name="货币 9 2 5" xfId="14268" xr:uid="{00000000-0005-0000-0000-0000F02E0000}"/>
    <cellStyle name="货币 9 2 5 2" xfId="770" xr:uid="{00000000-0005-0000-0000-0000F12E0000}"/>
    <cellStyle name="货币 9 3" xfId="14269" xr:uid="{00000000-0005-0000-0000-0000F22E0000}"/>
    <cellStyle name="货币 9 3 2" xfId="14271" xr:uid="{00000000-0005-0000-0000-0000F32E0000}"/>
    <cellStyle name="货币 9 3 2 2" xfId="14272" xr:uid="{00000000-0005-0000-0000-0000F42E0000}"/>
    <cellStyle name="货币 9 3 2 2 2" xfId="14273" xr:uid="{00000000-0005-0000-0000-0000F52E0000}"/>
    <cellStyle name="货币 9 3 3" xfId="14274" xr:uid="{00000000-0005-0000-0000-0000F62E0000}"/>
    <cellStyle name="货币 9 3 3 2" xfId="14275" xr:uid="{00000000-0005-0000-0000-0000F72E0000}"/>
    <cellStyle name="货币 9 3 3 2 2" xfId="14276" xr:uid="{00000000-0005-0000-0000-0000F82E0000}"/>
    <cellStyle name="货币 9 3 4" xfId="14277" xr:uid="{00000000-0005-0000-0000-0000F92E0000}"/>
    <cellStyle name="货币 9 3 4 2" xfId="14278" xr:uid="{00000000-0005-0000-0000-0000FA2E0000}"/>
    <cellStyle name="货币 9 4" xfId="14279" xr:uid="{00000000-0005-0000-0000-0000FB2E0000}"/>
    <cellStyle name="货币 9 4 2" xfId="14280" xr:uid="{00000000-0005-0000-0000-0000FC2E0000}"/>
    <cellStyle name="货币 9 4 2 2" xfId="14281" xr:uid="{00000000-0005-0000-0000-0000FD2E0000}"/>
    <cellStyle name="货币 9 5" xfId="14283" xr:uid="{00000000-0005-0000-0000-0000FE2E0000}"/>
    <cellStyle name="货币 9 5 2" xfId="14284" xr:uid="{00000000-0005-0000-0000-0000FF2E0000}"/>
    <cellStyle name="货币 9 5 2 2" xfId="14285" xr:uid="{00000000-0005-0000-0000-0000002F0000}"/>
    <cellStyle name="货币 9 6" xfId="14286" xr:uid="{00000000-0005-0000-0000-0000012F0000}"/>
    <cellStyle name="货币 9 6 2" xfId="14287" xr:uid="{00000000-0005-0000-0000-0000022F0000}"/>
    <cellStyle name="货币 9 6 2 2" xfId="14288" xr:uid="{00000000-0005-0000-0000-0000032F0000}"/>
    <cellStyle name="货币 9 7" xfId="14290" xr:uid="{00000000-0005-0000-0000-0000042F0000}"/>
    <cellStyle name="货币 9 7 2" xfId="14292" xr:uid="{00000000-0005-0000-0000-0000052F0000}"/>
    <cellStyle name="计算 10" xfId="14294" xr:uid="{00000000-0005-0000-0000-0000062F0000}"/>
    <cellStyle name="计算 10 2" xfId="14295" xr:uid="{00000000-0005-0000-0000-0000072F0000}"/>
    <cellStyle name="计算 10 2 2" xfId="14297" xr:uid="{00000000-0005-0000-0000-0000082F0000}"/>
    <cellStyle name="计算 10 2 2 2" xfId="14299" xr:uid="{00000000-0005-0000-0000-0000092F0000}"/>
    <cellStyle name="计算 10 2 2 2 2" xfId="8265" xr:uid="{00000000-0005-0000-0000-00000A2F0000}"/>
    <cellStyle name="计算 10 2 2 3" xfId="14300" xr:uid="{00000000-0005-0000-0000-00000B2F0000}"/>
    <cellStyle name="计算 10 2 3" xfId="1450" xr:uid="{00000000-0005-0000-0000-00000C2F0000}"/>
    <cellStyle name="计算 10 2 3 2" xfId="14301" xr:uid="{00000000-0005-0000-0000-00000D2F0000}"/>
    <cellStyle name="计算 10 2 4" xfId="353" xr:uid="{00000000-0005-0000-0000-00000E2F0000}"/>
    <cellStyle name="计算 10 3" xfId="14303" xr:uid="{00000000-0005-0000-0000-00000F2F0000}"/>
    <cellStyle name="计算 10 3 2" xfId="14305" xr:uid="{00000000-0005-0000-0000-0000102F0000}"/>
    <cellStyle name="计算 10 4" xfId="14306" xr:uid="{00000000-0005-0000-0000-0000112F0000}"/>
    <cellStyle name="计算 10 4 2" xfId="14307" xr:uid="{00000000-0005-0000-0000-0000122F0000}"/>
    <cellStyle name="计算 10 5" xfId="14308" xr:uid="{00000000-0005-0000-0000-0000132F0000}"/>
    <cellStyle name="计算 11" xfId="14309" xr:uid="{00000000-0005-0000-0000-0000142F0000}"/>
    <cellStyle name="计算 11 2" xfId="14310" xr:uid="{00000000-0005-0000-0000-0000152F0000}"/>
    <cellStyle name="计算 11 2 2" xfId="14312" xr:uid="{00000000-0005-0000-0000-0000162F0000}"/>
    <cellStyle name="计算 11 2 2 2" xfId="14313" xr:uid="{00000000-0005-0000-0000-0000172F0000}"/>
    <cellStyle name="计算 11 2 3" xfId="14314" xr:uid="{00000000-0005-0000-0000-0000182F0000}"/>
    <cellStyle name="计算 11 3" xfId="14315" xr:uid="{00000000-0005-0000-0000-0000192F0000}"/>
    <cellStyle name="计算 11 3 2" xfId="14316" xr:uid="{00000000-0005-0000-0000-00001A2F0000}"/>
    <cellStyle name="计算 11 4" xfId="14317" xr:uid="{00000000-0005-0000-0000-00001B2F0000}"/>
    <cellStyle name="计算 12" xfId="14318" xr:uid="{00000000-0005-0000-0000-00001C2F0000}"/>
    <cellStyle name="计算 12 2" xfId="14320" xr:uid="{00000000-0005-0000-0000-00001D2F0000}"/>
    <cellStyle name="计算 12 2 2" xfId="14323" xr:uid="{00000000-0005-0000-0000-00001E2F0000}"/>
    <cellStyle name="计算 12 2 2 2" xfId="14325" xr:uid="{00000000-0005-0000-0000-00001F2F0000}"/>
    <cellStyle name="计算 12 2 3" xfId="14326" xr:uid="{00000000-0005-0000-0000-0000202F0000}"/>
    <cellStyle name="计算 12 3" xfId="14327" xr:uid="{00000000-0005-0000-0000-0000212F0000}"/>
    <cellStyle name="计算 12 3 2" xfId="14329" xr:uid="{00000000-0005-0000-0000-0000222F0000}"/>
    <cellStyle name="计算 12 4" xfId="14289" xr:uid="{00000000-0005-0000-0000-0000232F0000}"/>
    <cellStyle name="计算 12 4 2" xfId="14330" xr:uid="{00000000-0005-0000-0000-0000242F0000}"/>
    <cellStyle name="计算 12 5" xfId="14331" xr:uid="{00000000-0005-0000-0000-0000252F0000}"/>
    <cellStyle name="计算 13" xfId="14332" xr:uid="{00000000-0005-0000-0000-0000262F0000}"/>
    <cellStyle name="计算 13 2" xfId="14333" xr:uid="{00000000-0005-0000-0000-0000272F0000}"/>
    <cellStyle name="计算 13 2 2" xfId="14334" xr:uid="{00000000-0005-0000-0000-0000282F0000}"/>
    <cellStyle name="计算 13 2 2 2" xfId="14335" xr:uid="{00000000-0005-0000-0000-0000292F0000}"/>
    <cellStyle name="计算 13 2 3" xfId="1489" xr:uid="{00000000-0005-0000-0000-00002A2F0000}"/>
    <cellStyle name="计算 13 3" xfId="14336" xr:uid="{00000000-0005-0000-0000-00002B2F0000}"/>
    <cellStyle name="计算 13 3 2" xfId="14337" xr:uid="{00000000-0005-0000-0000-00002C2F0000}"/>
    <cellStyle name="计算 13 4" xfId="14338" xr:uid="{00000000-0005-0000-0000-00002D2F0000}"/>
    <cellStyle name="计算 2" xfId="8443" xr:uid="{00000000-0005-0000-0000-00002E2F0000}"/>
    <cellStyle name="计算 2 10" xfId="14339" xr:uid="{00000000-0005-0000-0000-00002F2F0000}"/>
    <cellStyle name="计算 2 2" xfId="14340" xr:uid="{00000000-0005-0000-0000-0000302F0000}"/>
    <cellStyle name="计算 2 2 10" xfId="14341" xr:uid="{00000000-0005-0000-0000-0000312F0000}"/>
    <cellStyle name="计算 2 2 2" xfId="14342" xr:uid="{00000000-0005-0000-0000-0000322F0000}"/>
    <cellStyle name="计算 2 2 2 2" xfId="14343" xr:uid="{00000000-0005-0000-0000-0000332F0000}"/>
    <cellStyle name="计算 2 2 2 2 2" xfId="10333" xr:uid="{00000000-0005-0000-0000-0000342F0000}"/>
    <cellStyle name="计算 2 2 2 2 2 2" xfId="14344" xr:uid="{00000000-0005-0000-0000-0000352F0000}"/>
    <cellStyle name="计算 2 2 2 2 2 2 2" xfId="8945" xr:uid="{00000000-0005-0000-0000-0000362F0000}"/>
    <cellStyle name="计算 2 2 2 2 2 3" xfId="14345" xr:uid="{00000000-0005-0000-0000-0000372F0000}"/>
    <cellStyle name="计算 2 2 2 2 3" xfId="14348" xr:uid="{00000000-0005-0000-0000-0000382F0000}"/>
    <cellStyle name="计算 2 2 2 2 3 2" xfId="14349" xr:uid="{00000000-0005-0000-0000-0000392F0000}"/>
    <cellStyle name="计算 2 2 2 2 4" xfId="7819" xr:uid="{00000000-0005-0000-0000-00003A2F0000}"/>
    <cellStyle name="计算 2 2 2 2 4 2" xfId="14350" xr:uid="{00000000-0005-0000-0000-00003B2F0000}"/>
    <cellStyle name="计算 2 2 2 2 5" xfId="14352" xr:uid="{00000000-0005-0000-0000-00003C2F0000}"/>
    <cellStyle name="计算 2 2 2 3" xfId="14353" xr:uid="{00000000-0005-0000-0000-00003D2F0000}"/>
    <cellStyle name="计算 2 2 2 3 2" xfId="14354" xr:uid="{00000000-0005-0000-0000-00003E2F0000}"/>
    <cellStyle name="计算 2 2 2 3 2 2" xfId="14355" xr:uid="{00000000-0005-0000-0000-00003F2F0000}"/>
    <cellStyle name="计算 2 2 2 3 2 2 2" xfId="11193" xr:uid="{00000000-0005-0000-0000-0000402F0000}"/>
    <cellStyle name="计算 2 2 2 3 2 3" xfId="14356" xr:uid="{00000000-0005-0000-0000-0000412F0000}"/>
    <cellStyle name="计算 2 2 2 3 3" xfId="14358" xr:uid="{00000000-0005-0000-0000-0000422F0000}"/>
    <cellStyle name="计算 2 2 2 3 3 2" xfId="14360" xr:uid="{00000000-0005-0000-0000-0000432F0000}"/>
    <cellStyle name="计算 2 2 2 3 4" xfId="14361" xr:uid="{00000000-0005-0000-0000-0000442F0000}"/>
    <cellStyle name="计算 2 2 2 3 4 2" xfId="14363" xr:uid="{00000000-0005-0000-0000-0000452F0000}"/>
    <cellStyle name="计算 2 2 2 3 5" xfId="14365" xr:uid="{00000000-0005-0000-0000-0000462F0000}"/>
    <cellStyle name="计算 2 2 2 4" xfId="14367" xr:uid="{00000000-0005-0000-0000-0000472F0000}"/>
    <cellStyle name="计算 2 2 2 4 2" xfId="14368" xr:uid="{00000000-0005-0000-0000-0000482F0000}"/>
    <cellStyle name="计算 2 2 2 4 2 2" xfId="6855" xr:uid="{00000000-0005-0000-0000-0000492F0000}"/>
    <cellStyle name="计算 2 2 2 4 3" xfId="14369" xr:uid="{00000000-0005-0000-0000-00004A2F0000}"/>
    <cellStyle name="计算 2 2 2 5" xfId="14371" xr:uid="{00000000-0005-0000-0000-00004B2F0000}"/>
    <cellStyle name="计算 2 2 2 5 2" xfId="14372" xr:uid="{00000000-0005-0000-0000-00004C2F0000}"/>
    <cellStyle name="计算 2 2 2 6" xfId="14373" xr:uid="{00000000-0005-0000-0000-00004D2F0000}"/>
    <cellStyle name="计算 2 2 2 6 2" xfId="2824" xr:uid="{00000000-0005-0000-0000-00004E2F0000}"/>
    <cellStyle name="计算 2 2 2 7" xfId="12603" xr:uid="{00000000-0005-0000-0000-00004F2F0000}"/>
    <cellStyle name="计算 2 2 3" xfId="12164" xr:uid="{00000000-0005-0000-0000-0000502F0000}"/>
    <cellStyle name="计算 2 2 3 2" xfId="14375" xr:uid="{00000000-0005-0000-0000-0000512F0000}"/>
    <cellStyle name="计算 2 2 3 2 2" xfId="14376" xr:uid="{00000000-0005-0000-0000-0000522F0000}"/>
    <cellStyle name="计算 2 2 3 2 2 2" xfId="691" xr:uid="{00000000-0005-0000-0000-0000532F0000}"/>
    <cellStyle name="计算 2 2 3 2 3" xfId="14377" xr:uid="{00000000-0005-0000-0000-0000542F0000}"/>
    <cellStyle name="计算 2 2 3 3" xfId="14378" xr:uid="{00000000-0005-0000-0000-0000552F0000}"/>
    <cellStyle name="计算 2 2 3 3 2" xfId="14379" xr:uid="{00000000-0005-0000-0000-0000562F0000}"/>
    <cellStyle name="计算 2 2 3 4" xfId="14380" xr:uid="{00000000-0005-0000-0000-0000572F0000}"/>
    <cellStyle name="计算 2 2 3 4 2" xfId="14381" xr:uid="{00000000-0005-0000-0000-0000582F0000}"/>
    <cellStyle name="计算 2 2 3 5" xfId="2248" xr:uid="{00000000-0005-0000-0000-0000592F0000}"/>
    <cellStyle name="计算 2 2 4" xfId="7618" xr:uid="{00000000-0005-0000-0000-00005A2F0000}"/>
    <cellStyle name="计算 2 2 4 2" xfId="14382" xr:uid="{00000000-0005-0000-0000-00005B2F0000}"/>
    <cellStyle name="计算 2 2 4 2 2" xfId="14383" xr:uid="{00000000-0005-0000-0000-00005C2F0000}"/>
    <cellStyle name="计算 2 2 4 2 2 2" xfId="12083" xr:uid="{00000000-0005-0000-0000-00005D2F0000}"/>
    <cellStyle name="计算 2 2 4 2 3" xfId="14384" xr:uid="{00000000-0005-0000-0000-00005E2F0000}"/>
    <cellStyle name="计算 2 2 4 3" xfId="14385" xr:uid="{00000000-0005-0000-0000-00005F2F0000}"/>
    <cellStyle name="计算 2 2 4 3 2" xfId="14386" xr:uid="{00000000-0005-0000-0000-0000602F0000}"/>
    <cellStyle name="计算 2 2 4 4" xfId="4105" xr:uid="{00000000-0005-0000-0000-0000612F0000}"/>
    <cellStyle name="计算 2 2 4 4 2" xfId="14387" xr:uid="{00000000-0005-0000-0000-0000622F0000}"/>
    <cellStyle name="计算 2 2 4 5" xfId="4111" xr:uid="{00000000-0005-0000-0000-0000632F0000}"/>
    <cellStyle name="计算 2 2 5" xfId="7620" xr:uid="{00000000-0005-0000-0000-0000642F0000}"/>
    <cellStyle name="计算 2 2 5 2" xfId="7622" xr:uid="{00000000-0005-0000-0000-0000652F0000}"/>
    <cellStyle name="计算 2 2 5 2 2" xfId="7624" xr:uid="{00000000-0005-0000-0000-0000662F0000}"/>
    <cellStyle name="计算 2 2 5 3" xfId="7627" xr:uid="{00000000-0005-0000-0000-0000672F0000}"/>
    <cellStyle name="计算 2 2 5 3 2" xfId="14388" xr:uid="{00000000-0005-0000-0000-0000682F0000}"/>
    <cellStyle name="计算 2 2 5 4" xfId="5476" xr:uid="{00000000-0005-0000-0000-0000692F0000}"/>
    <cellStyle name="计算 2 2 6" xfId="7629" xr:uid="{00000000-0005-0000-0000-00006A2F0000}"/>
    <cellStyle name="计算 2 2 6 2" xfId="7632" xr:uid="{00000000-0005-0000-0000-00006B2F0000}"/>
    <cellStyle name="计算 2 2 6 2 2" xfId="4777" xr:uid="{00000000-0005-0000-0000-00006C2F0000}"/>
    <cellStyle name="计算 2 2 6 2 2 2" xfId="10079" xr:uid="{00000000-0005-0000-0000-00006D2F0000}"/>
    <cellStyle name="计算 2 2 6 2 3" xfId="1809" xr:uid="{00000000-0005-0000-0000-00006E2F0000}"/>
    <cellStyle name="计算 2 2 6 3" xfId="10081" xr:uid="{00000000-0005-0000-0000-00006F2F0000}"/>
    <cellStyle name="计算 2 2 6 3 2" xfId="10083" xr:uid="{00000000-0005-0000-0000-0000702F0000}"/>
    <cellStyle name="计算 2 2 6 4" xfId="4138" xr:uid="{00000000-0005-0000-0000-0000712F0000}"/>
    <cellStyle name="计算 2 2 6 4 2" xfId="4141" xr:uid="{00000000-0005-0000-0000-0000722F0000}"/>
    <cellStyle name="计算 2 2 6 5" xfId="4144" xr:uid="{00000000-0005-0000-0000-0000732F0000}"/>
    <cellStyle name="计算 2 2 7" xfId="7634" xr:uid="{00000000-0005-0000-0000-0000742F0000}"/>
    <cellStyle name="计算 2 2 7 2" xfId="10089" xr:uid="{00000000-0005-0000-0000-0000752F0000}"/>
    <cellStyle name="计算 2 2 7 2 2" xfId="14389" xr:uid="{00000000-0005-0000-0000-0000762F0000}"/>
    <cellStyle name="计算 2 2 7 3" xfId="11184" xr:uid="{00000000-0005-0000-0000-0000772F0000}"/>
    <cellStyle name="计算 2 2 8" xfId="14390" xr:uid="{00000000-0005-0000-0000-0000782F0000}"/>
    <cellStyle name="计算 2 2 8 2" xfId="14391" xr:uid="{00000000-0005-0000-0000-0000792F0000}"/>
    <cellStyle name="计算 2 2 9" xfId="14392" xr:uid="{00000000-0005-0000-0000-00007A2F0000}"/>
    <cellStyle name="计算 2 2 9 2" xfId="14393" xr:uid="{00000000-0005-0000-0000-00007B2F0000}"/>
    <cellStyle name="计算 2 3" xfId="14395" xr:uid="{00000000-0005-0000-0000-00007C2F0000}"/>
    <cellStyle name="计算 2 3 2" xfId="14396" xr:uid="{00000000-0005-0000-0000-00007D2F0000}"/>
    <cellStyle name="计算 2 3 2 2" xfId="9473" xr:uid="{00000000-0005-0000-0000-00007E2F0000}"/>
    <cellStyle name="计算 2 3 2 2 2" xfId="9476" xr:uid="{00000000-0005-0000-0000-00007F2F0000}"/>
    <cellStyle name="计算 2 3 2 3" xfId="9479" xr:uid="{00000000-0005-0000-0000-0000802F0000}"/>
    <cellStyle name="计算 2 3 3" xfId="14397" xr:uid="{00000000-0005-0000-0000-0000812F0000}"/>
    <cellStyle name="计算 2 3 3 2" xfId="9488" xr:uid="{00000000-0005-0000-0000-0000822F0000}"/>
    <cellStyle name="计算 2 3 4" xfId="14398" xr:uid="{00000000-0005-0000-0000-0000832F0000}"/>
    <cellStyle name="计算 2 3 4 2" xfId="14399" xr:uid="{00000000-0005-0000-0000-0000842F0000}"/>
    <cellStyle name="计算 2 3 5" xfId="14400" xr:uid="{00000000-0005-0000-0000-0000852F0000}"/>
    <cellStyle name="计算 2 4" xfId="14401" xr:uid="{00000000-0005-0000-0000-0000862F0000}"/>
    <cellStyle name="计算 2 4 2" xfId="14402" xr:uid="{00000000-0005-0000-0000-0000872F0000}"/>
    <cellStyle name="计算 2 4 2 2" xfId="9559" xr:uid="{00000000-0005-0000-0000-0000882F0000}"/>
    <cellStyle name="计算 2 4 2 2 2" xfId="12586" xr:uid="{00000000-0005-0000-0000-0000892F0000}"/>
    <cellStyle name="计算 2 4 2 3" xfId="14403" xr:uid="{00000000-0005-0000-0000-00008A2F0000}"/>
    <cellStyle name="计算 2 4 3" xfId="14405" xr:uid="{00000000-0005-0000-0000-00008B2F0000}"/>
    <cellStyle name="计算 2 4 3 2" xfId="14406" xr:uid="{00000000-0005-0000-0000-00008C2F0000}"/>
    <cellStyle name="计算 2 4 4" xfId="14408" xr:uid="{00000000-0005-0000-0000-00008D2F0000}"/>
    <cellStyle name="计算 2 4 4 2" xfId="14409" xr:uid="{00000000-0005-0000-0000-00008E2F0000}"/>
    <cellStyle name="计算 2 4 5" xfId="14410" xr:uid="{00000000-0005-0000-0000-00008F2F0000}"/>
    <cellStyle name="计算 2 5" xfId="14412" xr:uid="{00000000-0005-0000-0000-0000902F0000}"/>
    <cellStyle name="计算 2 5 2" xfId="14413" xr:uid="{00000000-0005-0000-0000-0000912F0000}"/>
    <cellStyle name="计算 2 5 2 2" xfId="14414" xr:uid="{00000000-0005-0000-0000-0000922F0000}"/>
    <cellStyle name="计算 2 5 2 2 2" xfId="14415" xr:uid="{00000000-0005-0000-0000-0000932F0000}"/>
    <cellStyle name="计算 2 5 2 2 2 2" xfId="14416" xr:uid="{00000000-0005-0000-0000-0000942F0000}"/>
    <cellStyle name="计算 2 5 2 2 3" xfId="14417" xr:uid="{00000000-0005-0000-0000-0000952F0000}"/>
    <cellStyle name="计算 2 5 2 3" xfId="14418" xr:uid="{00000000-0005-0000-0000-0000962F0000}"/>
    <cellStyle name="计算 2 5 2 3 2" xfId="14419" xr:uid="{00000000-0005-0000-0000-0000972F0000}"/>
    <cellStyle name="计算 2 5 2 4" xfId="14420" xr:uid="{00000000-0005-0000-0000-0000982F0000}"/>
    <cellStyle name="计算 2 5 3" xfId="14421" xr:uid="{00000000-0005-0000-0000-0000992F0000}"/>
    <cellStyle name="计算 2 5 3 2" xfId="14422" xr:uid="{00000000-0005-0000-0000-00009A2F0000}"/>
    <cellStyle name="计算 2 5 3 2 2" xfId="14423" xr:uid="{00000000-0005-0000-0000-00009B2F0000}"/>
    <cellStyle name="计算 2 5 3 3" xfId="14424" xr:uid="{00000000-0005-0000-0000-00009C2F0000}"/>
    <cellStyle name="计算 2 5 4" xfId="14425" xr:uid="{00000000-0005-0000-0000-00009D2F0000}"/>
    <cellStyle name="计算 2 5 4 2" xfId="14426" xr:uid="{00000000-0005-0000-0000-00009E2F0000}"/>
    <cellStyle name="计算 2 5 5" xfId="14427" xr:uid="{00000000-0005-0000-0000-00009F2F0000}"/>
    <cellStyle name="计算 2 6" xfId="14428" xr:uid="{00000000-0005-0000-0000-0000A02F0000}"/>
    <cellStyle name="计算 2 6 2" xfId="14429" xr:uid="{00000000-0005-0000-0000-0000A12F0000}"/>
    <cellStyle name="计算 2 6 2 2" xfId="14430" xr:uid="{00000000-0005-0000-0000-0000A22F0000}"/>
    <cellStyle name="计算 2 6 2 2 2" xfId="14431" xr:uid="{00000000-0005-0000-0000-0000A32F0000}"/>
    <cellStyle name="计算 2 6 2 3" xfId="14432" xr:uid="{00000000-0005-0000-0000-0000A42F0000}"/>
    <cellStyle name="计算 2 6 3" xfId="14433" xr:uid="{00000000-0005-0000-0000-0000A52F0000}"/>
    <cellStyle name="计算 2 6 3 2" xfId="14434" xr:uid="{00000000-0005-0000-0000-0000A62F0000}"/>
    <cellStyle name="计算 2 6 3 2 2" xfId="489" xr:uid="{00000000-0005-0000-0000-0000A72F0000}"/>
    <cellStyle name="计算 2 6 3 3" xfId="14435" xr:uid="{00000000-0005-0000-0000-0000A82F0000}"/>
    <cellStyle name="计算 2 6 4" xfId="14436" xr:uid="{00000000-0005-0000-0000-0000A92F0000}"/>
    <cellStyle name="计算 2 6 4 2" xfId="14437" xr:uid="{00000000-0005-0000-0000-0000AA2F0000}"/>
    <cellStyle name="计算 2 6 5" xfId="7043" xr:uid="{00000000-0005-0000-0000-0000AB2F0000}"/>
    <cellStyle name="计算 2 6 5 2" xfId="14438" xr:uid="{00000000-0005-0000-0000-0000AC2F0000}"/>
    <cellStyle name="计算 2 6 6" xfId="14439" xr:uid="{00000000-0005-0000-0000-0000AD2F0000}"/>
    <cellStyle name="计算 2 7" xfId="14440" xr:uid="{00000000-0005-0000-0000-0000AE2F0000}"/>
    <cellStyle name="计算 2 7 2" xfId="14441" xr:uid="{00000000-0005-0000-0000-0000AF2F0000}"/>
    <cellStyle name="计算 2 7 2 2" xfId="14442" xr:uid="{00000000-0005-0000-0000-0000B02F0000}"/>
    <cellStyle name="计算 2 7 2 2 2" xfId="3949" xr:uid="{00000000-0005-0000-0000-0000B12F0000}"/>
    <cellStyle name="计算 2 7 2 3" xfId="14443" xr:uid="{00000000-0005-0000-0000-0000B22F0000}"/>
    <cellStyle name="计算 2 7 3" xfId="14444" xr:uid="{00000000-0005-0000-0000-0000B32F0000}"/>
    <cellStyle name="计算 2 7 3 2" xfId="14445" xr:uid="{00000000-0005-0000-0000-0000B42F0000}"/>
    <cellStyle name="计算 2 7 4" xfId="14446" xr:uid="{00000000-0005-0000-0000-0000B52F0000}"/>
    <cellStyle name="计算 2 8" xfId="14447" xr:uid="{00000000-0005-0000-0000-0000B62F0000}"/>
    <cellStyle name="计算 2 8 2" xfId="14448" xr:uid="{00000000-0005-0000-0000-0000B72F0000}"/>
    <cellStyle name="计算 2 9" xfId="7841" xr:uid="{00000000-0005-0000-0000-0000B82F0000}"/>
    <cellStyle name="计算 2 9 2" xfId="7843" xr:uid="{00000000-0005-0000-0000-0000B92F0000}"/>
    <cellStyle name="计算 3" xfId="13249" xr:uid="{00000000-0005-0000-0000-0000BA2F0000}"/>
    <cellStyle name="计算 3 2" xfId="14449" xr:uid="{00000000-0005-0000-0000-0000BB2F0000}"/>
    <cellStyle name="计算 3 2 2" xfId="3864" xr:uid="{00000000-0005-0000-0000-0000BC2F0000}"/>
    <cellStyle name="计算 3 2 2 2" xfId="14450" xr:uid="{00000000-0005-0000-0000-0000BD2F0000}"/>
    <cellStyle name="计算 3 2 2 2 2" xfId="14451" xr:uid="{00000000-0005-0000-0000-0000BE2F0000}"/>
    <cellStyle name="计算 3 2 2 2 2 2" xfId="14452" xr:uid="{00000000-0005-0000-0000-0000BF2F0000}"/>
    <cellStyle name="计算 3 2 2 2 2 2 2" xfId="14453" xr:uid="{00000000-0005-0000-0000-0000C02F0000}"/>
    <cellStyle name="计算 3 2 2 2 2 3" xfId="14454" xr:uid="{00000000-0005-0000-0000-0000C12F0000}"/>
    <cellStyle name="计算 3 2 2 2 3" xfId="14456" xr:uid="{00000000-0005-0000-0000-0000C22F0000}"/>
    <cellStyle name="计算 3 2 2 2 3 2" xfId="14457" xr:uid="{00000000-0005-0000-0000-0000C32F0000}"/>
    <cellStyle name="计算 3 2 2 2 4" xfId="14458" xr:uid="{00000000-0005-0000-0000-0000C42F0000}"/>
    <cellStyle name="计算 3 2 2 2 4 2" xfId="14459" xr:uid="{00000000-0005-0000-0000-0000C52F0000}"/>
    <cellStyle name="计算 3 2 2 2 5" xfId="14460" xr:uid="{00000000-0005-0000-0000-0000C62F0000}"/>
    <cellStyle name="计算 3 2 2 3" xfId="14461" xr:uid="{00000000-0005-0000-0000-0000C72F0000}"/>
    <cellStyle name="计算 3 2 2 3 2" xfId="14462" xr:uid="{00000000-0005-0000-0000-0000C82F0000}"/>
    <cellStyle name="计算 3 2 2 3 2 2" xfId="14463" xr:uid="{00000000-0005-0000-0000-0000C92F0000}"/>
    <cellStyle name="计算 3 2 2 3 2 2 2" xfId="14464" xr:uid="{00000000-0005-0000-0000-0000CA2F0000}"/>
    <cellStyle name="计算 3 2 2 3 2 3" xfId="14465" xr:uid="{00000000-0005-0000-0000-0000CB2F0000}"/>
    <cellStyle name="计算 3 2 2 3 3" xfId="14466" xr:uid="{00000000-0005-0000-0000-0000CC2F0000}"/>
    <cellStyle name="计算 3 2 2 3 3 2" xfId="14467" xr:uid="{00000000-0005-0000-0000-0000CD2F0000}"/>
    <cellStyle name="计算 3 2 2 3 4" xfId="14468" xr:uid="{00000000-0005-0000-0000-0000CE2F0000}"/>
    <cellStyle name="计算 3 2 2 3 4 2" xfId="14469" xr:uid="{00000000-0005-0000-0000-0000CF2F0000}"/>
    <cellStyle name="计算 3 2 2 3 5" xfId="14470" xr:uid="{00000000-0005-0000-0000-0000D02F0000}"/>
    <cellStyle name="计算 3 2 2 4" xfId="14471" xr:uid="{00000000-0005-0000-0000-0000D12F0000}"/>
    <cellStyle name="计算 3 2 2 4 2" xfId="11856" xr:uid="{00000000-0005-0000-0000-0000D22F0000}"/>
    <cellStyle name="计算 3 2 2 4 2 2" xfId="14472" xr:uid="{00000000-0005-0000-0000-0000D32F0000}"/>
    <cellStyle name="计算 3 2 2 4 3" xfId="14473" xr:uid="{00000000-0005-0000-0000-0000D42F0000}"/>
    <cellStyle name="计算 3 2 2 5" xfId="14474" xr:uid="{00000000-0005-0000-0000-0000D52F0000}"/>
    <cellStyle name="计算 3 2 2 5 2" xfId="14475" xr:uid="{00000000-0005-0000-0000-0000D62F0000}"/>
    <cellStyle name="计算 3 2 2 6" xfId="14476" xr:uid="{00000000-0005-0000-0000-0000D72F0000}"/>
    <cellStyle name="计算 3 2 2 6 2" xfId="14477" xr:uid="{00000000-0005-0000-0000-0000D82F0000}"/>
    <cellStyle name="计算 3 2 2 7" xfId="14478" xr:uid="{00000000-0005-0000-0000-0000D92F0000}"/>
    <cellStyle name="计算 3 2 3" xfId="14479" xr:uid="{00000000-0005-0000-0000-0000DA2F0000}"/>
    <cellStyle name="计算 3 2 3 2" xfId="14480" xr:uid="{00000000-0005-0000-0000-0000DB2F0000}"/>
    <cellStyle name="计算 3 2 3 2 2" xfId="14481" xr:uid="{00000000-0005-0000-0000-0000DC2F0000}"/>
    <cellStyle name="计算 3 2 3 2 2 2" xfId="2732" xr:uid="{00000000-0005-0000-0000-0000DD2F0000}"/>
    <cellStyle name="计算 3 2 3 2 3" xfId="14482" xr:uid="{00000000-0005-0000-0000-0000DE2F0000}"/>
    <cellStyle name="计算 3 2 3 3" xfId="14483" xr:uid="{00000000-0005-0000-0000-0000DF2F0000}"/>
    <cellStyle name="计算 3 2 3 3 2" xfId="14484" xr:uid="{00000000-0005-0000-0000-0000E02F0000}"/>
    <cellStyle name="计算 3 2 3 4" xfId="14485" xr:uid="{00000000-0005-0000-0000-0000E12F0000}"/>
    <cellStyle name="计算 3 2 3 4 2" xfId="14486" xr:uid="{00000000-0005-0000-0000-0000E22F0000}"/>
    <cellStyle name="计算 3 2 3 5" xfId="2292" xr:uid="{00000000-0005-0000-0000-0000E32F0000}"/>
    <cellStyle name="计算 3 2 4" xfId="14487" xr:uid="{00000000-0005-0000-0000-0000E42F0000}"/>
    <cellStyle name="计算 3 2 4 2" xfId="14488" xr:uid="{00000000-0005-0000-0000-0000E52F0000}"/>
    <cellStyle name="计算 3 2 4 2 2" xfId="14489" xr:uid="{00000000-0005-0000-0000-0000E62F0000}"/>
    <cellStyle name="计算 3 2 4 2 2 2" xfId="11174" xr:uid="{00000000-0005-0000-0000-0000E72F0000}"/>
    <cellStyle name="计算 3 2 4 2 3" xfId="14491" xr:uid="{00000000-0005-0000-0000-0000E82F0000}"/>
    <cellStyle name="计算 3 2 4 3" xfId="14493" xr:uid="{00000000-0005-0000-0000-0000E92F0000}"/>
    <cellStyle name="计算 3 2 4 3 2" xfId="14494" xr:uid="{00000000-0005-0000-0000-0000EA2F0000}"/>
    <cellStyle name="计算 3 2 4 4" xfId="14496" xr:uid="{00000000-0005-0000-0000-0000EB2F0000}"/>
    <cellStyle name="计算 3 2 4 4 2" xfId="14497" xr:uid="{00000000-0005-0000-0000-0000EC2F0000}"/>
    <cellStyle name="计算 3 2 4 5" xfId="14499" xr:uid="{00000000-0005-0000-0000-0000ED2F0000}"/>
    <cellStyle name="计算 3 2 5" xfId="14500" xr:uid="{00000000-0005-0000-0000-0000EE2F0000}"/>
    <cellStyle name="计算 3 2 5 2" xfId="14501" xr:uid="{00000000-0005-0000-0000-0000EF2F0000}"/>
    <cellStyle name="计算 3 2 5 2 2" xfId="14502" xr:uid="{00000000-0005-0000-0000-0000F02F0000}"/>
    <cellStyle name="计算 3 2 5 3" xfId="14503" xr:uid="{00000000-0005-0000-0000-0000F12F0000}"/>
    <cellStyle name="计算 3 2 6" xfId="14504" xr:uid="{00000000-0005-0000-0000-0000F22F0000}"/>
    <cellStyle name="计算 3 2 6 2" xfId="14505" xr:uid="{00000000-0005-0000-0000-0000F32F0000}"/>
    <cellStyle name="计算 3 2 7" xfId="14506" xr:uid="{00000000-0005-0000-0000-0000F42F0000}"/>
    <cellStyle name="计算 3 2 7 2" xfId="14507" xr:uid="{00000000-0005-0000-0000-0000F52F0000}"/>
    <cellStyle name="计算 3 2 8" xfId="14508" xr:uid="{00000000-0005-0000-0000-0000F62F0000}"/>
    <cellStyle name="计算 3 3" xfId="8250" xr:uid="{00000000-0005-0000-0000-0000F72F0000}"/>
    <cellStyle name="计算 3 3 2" xfId="14509" xr:uid="{00000000-0005-0000-0000-0000F82F0000}"/>
    <cellStyle name="计算 3 3 2 2" xfId="9630" xr:uid="{00000000-0005-0000-0000-0000F92F0000}"/>
    <cellStyle name="计算 3 3 2 2 2" xfId="14510" xr:uid="{00000000-0005-0000-0000-0000FA2F0000}"/>
    <cellStyle name="计算 3 3 2 3" xfId="14511" xr:uid="{00000000-0005-0000-0000-0000FB2F0000}"/>
    <cellStyle name="计算 3 3 3" xfId="14512" xr:uid="{00000000-0005-0000-0000-0000FC2F0000}"/>
    <cellStyle name="计算 3 3 3 2" xfId="14513" xr:uid="{00000000-0005-0000-0000-0000FD2F0000}"/>
    <cellStyle name="计算 3 3 4" xfId="14514" xr:uid="{00000000-0005-0000-0000-0000FE2F0000}"/>
    <cellStyle name="计算 3 3 4 2" xfId="14515" xr:uid="{00000000-0005-0000-0000-0000FF2F0000}"/>
    <cellStyle name="计算 3 3 5" xfId="14516" xr:uid="{00000000-0005-0000-0000-000000300000}"/>
    <cellStyle name="计算 3 4" xfId="8253" xr:uid="{00000000-0005-0000-0000-000001300000}"/>
    <cellStyle name="计算 3 4 2" xfId="8256" xr:uid="{00000000-0005-0000-0000-000002300000}"/>
    <cellStyle name="计算 3 4 2 2" xfId="4954" xr:uid="{00000000-0005-0000-0000-000003300000}"/>
    <cellStyle name="计算 3 4 2 2 2" xfId="4957" xr:uid="{00000000-0005-0000-0000-000004300000}"/>
    <cellStyle name="计算 3 4 2 3" xfId="4974" xr:uid="{00000000-0005-0000-0000-000005300000}"/>
    <cellStyle name="计算 3 4 3" xfId="8258" xr:uid="{00000000-0005-0000-0000-000006300000}"/>
    <cellStyle name="计算 3 4 3 2" xfId="14517" xr:uid="{00000000-0005-0000-0000-000007300000}"/>
    <cellStyle name="计算 3 4 4" xfId="14518" xr:uid="{00000000-0005-0000-0000-000008300000}"/>
    <cellStyle name="计算 3 4 4 2" xfId="693" xr:uid="{00000000-0005-0000-0000-000009300000}"/>
    <cellStyle name="计算 3 4 5" xfId="14519" xr:uid="{00000000-0005-0000-0000-00000A300000}"/>
    <cellStyle name="计算 3 5" xfId="8261" xr:uid="{00000000-0005-0000-0000-00000B300000}"/>
    <cellStyle name="计算 3 5 2" xfId="218" xr:uid="{00000000-0005-0000-0000-00000C300000}"/>
    <cellStyle name="计算 3 5 2 2" xfId="181" xr:uid="{00000000-0005-0000-0000-00000D300000}"/>
    <cellStyle name="计算 3 5 3" xfId="6364" xr:uid="{00000000-0005-0000-0000-00000E300000}"/>
    <cellStyle name="计算 3 6" xfId="8263" xr:uid="{00000000-0005-0000-0000-00000F300000}"/>
    <cellStyle name="计算 3 6 2" xfId="14521" xr:uid="{00000000-0005-0000-0000-000010300000}"/>
    <cellStyle name="计算 3 7" xfId="14522" xr:uid="{00000000-0005-0000-0000-000011300000}"/>
    <cellStyle name="计算 3 7 2" xfId="14523" xr:uid="{00000000-0005-0000-0000-000012300000}"/>
    <cellStyle name="计算 3 8" xfId="14524" xr:uid="{00000000-0005-0000-0000-000013300000}"/>
    <cellStyle name="计算 4" xfId="14525" xr:uid="{00000000-0005-0000-0000-000014300000}"/>
    <cellStyle name="计算 4 2" xfId="14526" xr:uid="{00000000-0005-0000-0000-000015300000}"/>
    <cellStyle name="计算 4 2 2" xfId="14527" xr:uid="{00000000-0005-0000-0000-000016300000}"/>
    <cellStyle name="计算 4 2 2 2" xfId="14528" xr:uid="{00000000-0005-0000-0000-000017300000}"/>
    <cellStyle name="计算 4 2 2 2 2" xfId="14529" xr:uid="{00000000-0005-0000-0000-000018300000}"/>
    <cellStyle name="计算 4 2 2 2 2 2" xfId="14530" xr:uid="{00000000-0005-0000-0000-000019300000}"/>
    <cellStyle name="计算 4 2 2 2 2 2 2" xfId="14531" xr:uid="{00000000-0005-0000-0000-00001A300000}"/>
    <cellStyle name="计算 4 2 2 2 2 3" xfId="14532" xr:uid="{00000000-0005-0000-0000-00001B300000}"/>
    <cellStyle name="计算 4 2 2 2 3" xfId="4704" xr:uid="{00000000-0005-0000-0000-00001C300000}"/>
    <cellStyle name="计算 4 2 2 2 3 2" xfId="4710" xr:uid="{00000000-0005-0000-0000-00001D300000}"/>
    <cellStyle name="计算 4 2 2 2 4" xfId="4722" xr:uid="{00000000-0005-0000-0000-00001E300000}"/>
    <cellStyle name="计算 4 2 2 2 4 2" xfId="14533" xr:uid="{00000000-0005-0000-0000-00001F300000}"/>
    <cellStyle name="计算 4 2 2 2 5" xfId="4724" xr:uid="{00000000-0005-0000-0000-000020300000}"/>
    <cellStyle name="计算 4 2 2 3" xfId="13802" xr:uid="{00000000-0005-0000-0000-000021300000}"/>
    <cellStyle name="计算 4 2 2 3 2" xfId="13804" xr:uid="{00000000-0005-0000-0000-000022300000}"/>
    <cellStyle name="计算 4 2 2 3 2 2" xfId="14534" xr:uid="{00000000-0005-0000-0000-000023300000}"/>
    <cellStyle name="计算 4 2 2 3 2 2 2" xfId="14535" xr:uid="{00000000-0005-0000-0000-000024300000}"/>
    <cellStyle name="计算 4 2 2 3 2 3" xfId="14536" xr:uid="{00000000-0005-0000-0000-000025300000}"/>
    <cellStyle name="计算 4 2 2 3 3" xfId="14537" xr:uid="{00000000-0005-0000-0000-000026300000}"/>
    <cellStyle name="计算 4 2 2 3 3 2" xfId="14538" xr:uid="{00000000-0005-0000-0000-000027300000}"/>
    <cellStyle name="计算 4 2 2 3 4" xfId="14539" xr:uid="{00000000-0005-0000-0000-000028300000}"/>
    <cellStyle name="计算 4 2 2 3 4 2" xfId="14540" xr:uid="{00000000-0005-0000-0000-000029300000}"/>
    <cellStyle name="计算 4 2 2 3 5" xfId="14541" xr:uid="{00000000-0005-0000-0000-00002A300000}"/>
    <cellStyle name="计算 4 2 2 4" xfId="13806" xr:uid="{00000000-0005-0000-0000-00002B300000}"/>
    <cellStyle name="计算 4 2 2 4 2" xfId="14542" xr:uid="{00000000-0005-0000-0000-00002C300000}"/>
    <cellStyle name="计算 4 2 2 4 2 2" xfId="14543" xr:uid="{00000000-0005-0000-0000-00002D300000}"/>
    <cellStyle name="计算 4 2 2 4 3" xfId="4732" xr:uid="{00000000-0005-0000-0000-00002E300000}"/>
    <cellStyle name="计算 4 2 2 5" xfId="14544" xr:uid="{00000000-0005-0000-0000-00002F300000}"/>
    <cellStyle name="计算 4 2 2 5 2" xfId="14545" xr:uid="{00000000-0005-0000-0000-000030300000}"/>
    <cellStyle name="计算 4 2 2 6" xfId="14547" xr:uid="{00000000-0005-0000-0000-000031300000}"/>
    <cellStyle name="计算 4 2 2 6 2" xfId="14548" xr:uid="{00000000-0005-0000-0000-000032300000}"/>
    <cellStyle name="计算 4 2 2 7" xfId="14549" xr:uid="{00000000-0005-0000-0000-000033300000}"/>
    <cellStyle name="计算 4 2 3" xfId="14550" xr:uid="{00000000-0005-0000-0000-000034300000}"/>
    <cellStyle name="计算 4 2 3 2" xfId="14551" xr:uid="{00000000-0005-0000-0000-000035300000}"/>
    <cellStyle name="计算 4 2 3 2 2" xfId="14552" xr:uid="{00000000-0005-0000-0000-000036300000}"/>
    <cellStyle name="计算 4 2 3 2 2 2" xfId="14553" xr:uid="{00000000-0005-0000-0000-000037300000}"/>
    <cellStyle name="计算 4 2 3 2 3" xfId="14555" xr:uid="{00000000-0005-0000-0000-000038300000}"/>
    <cellStyle name="计算 4 2 3 3" xfId="13809" xr:uid="{00000000-0005-0000-0000-000039300000}"/>
    <cellStyle name="计算 4 2 3 3 2" xfId="14556" xr:uid="{00000000-0005-0000-0000-00003A300000}"/>
    <cellStyle name="计算 4 2 3 4" xfId="14557" xr:uid="{00000000-0005-0000-0000-00003B300000}"/>
    <cellStyle name="计算 4 2 3 4 2" xfId="14558" xr:uid="{00000000-0005-0000-0000-00003C300000}"/>
    <cellStyle name="计算 4 2 3 5" xfId="2308" xr:uid="{00000000-0005-0000-0000-00003D300000}"/>
    <cellStyle name="计算 4 2 4" xfId="14559" xr:uid="{00000000-0005-0000-0000-00003E300000}"/>
    <cellStyle name="计算 4 2 4 2" xfId="14560" xr:uid="{00000000-0005-0000-0000-00003F300000}"/>
    <cellStyle name="计算 4 2 4 2 2" xfId="14561" xr:uid="{00000000-0005-0000-0000-000040300000}"/>
    <cellStyle name="计算 4 2 4 2 2 2" xfId="14562" xr:uid="{00000000-0005-0000-0000-000041300000}"/>
    <cellStyle name="计算 4 2 4 2 3" xfId="14564" xr:uid="{00000000-0005-0000-0000-000042300000}"/>
    <cellStyle name="计算 4 2 4 3" xfId="13813" xr:uid="{00000000-0005-0000-0000-000043300000}"/>
    <cellStyle name="计算 4 2 4 3 2" xfId="14565" xr:uid="{00000000-0005-0000-0000-000044300000}"/>
    <cellStyle name="计算 4 2 4 4" xfId="14566" xr:uid="{00000000-0005-0000-0000-000045300000}"/>
    <cellStyle name="计算 4 2 4 4 2" xfId="14567" xr:uid="{00000000-0005-0000-0000-000046300000}"/>
    <cellStyle name="计算 4 2 4 5" xfId="14568" xr:uid="{00000000-0005-0000-0000-000047300000}"/>
    <cellStyle name="计算 4 2 5" xfId="14570" xr:uid="{00000000-0005-0000-0000-000048300000}"/>
    <cellStyle name="计算 4 2 5 2" xfId="14571" xr:uid="{00000000-0005-0000-0000-000049300000}"/>
    <cellStyle name="计算 4 2 5 2 2" xfId="14572" xr:uid="{00000000-0005-0000-0000-00004A300000}"/>
    <cellStyle name="计算 4 2 5 3" xfId="14573" xr:uid="{00000000-0005-0000-0000-00004B300000}"/>
    <cellStyle name="计算 4 2 6" xfId="14574" xr:uid="{00000000-0005-0000-0000-00004C300000}"/>
    <cellStyle name="计算 4 2 6 2" xfId="14575" xr:uid="{00000000-0005-0000-0000-00004D300000}"/>
    <cellStyle name="计算 4 2 7" xfId="14576" xr:uid="{00000000-0005-0000-0000-00004E300000}"/>
    <cellStyle name="计算 4 2 7 2" xfId="14577" xr:uid="{00000000-0005-0000-0000-00004F300000}"/>
    <cellStyle name="计算 4 2 8" xfId="14578" xr:uid="{00000000-0005-0000-0000-000050300000}"/>
    <cellStyle name="计算 4 3" xfId="8267" xr:uid="{00000000-0005-0000-0000-000051300000}"/>
    <cellStyle name="计算 4 3 2" xfId="8269" xr:uid="{00000000-0005-0000-0000-000052300000}"/>
    <cellStyle name="计算 4 3 2 2" xfId="14579" xr:uid="{00000000-0005-0000-0000-000053300000}"/>
    <cellStyle name="计算 4 3 2 2 2" xfId="14580" xr:uid="{00000000-0005-0000-0000-000054300000}"/>
    <cellStyle name="计算 4 3 2 3" xfId="13815" xr:uid="{00000000-0005-0000-0000-000055300000}"/>
    <cellStyle name="计算 4 3 3" xfId="14581" xr:uid="{00000000-0005-0000-0000-000056300000}"/>
    <cellStyle name="计算 4 3 3 2" xfId="14582" xr:uid="{00000000-0005-0000-0000-000057300000}"/>
    <cellStyle name="计算 4 3 4" xfId="14583" xr:uid="{00000000-0005-0000-0000-000058300000}"/>
    <cellStyle name="计算 4 3 4 2" xfId="14584" xr:uid="{00000000-0005-0000-0000-000059300000}"/>
    <cellStyle name="计算 4 3 5" xfId="14585" xr:uid="{00000000-0005-0000-0000-00005A300000}"/>
    <cellStyle name="计算 4 4" xfId="8272" xr:uid="{00000000-0005-0000-0000-00005B300000}"/>
    <cellStyle name="计算 4 4 2" xfId="14586" xr:uid="{00000000-0005-0000-0000-00005C300000}"/>
    <cellStyle name="计算 4 4 2 2" xfId="14587" xr:uid="{00000000-0005-0000-0000-00005D300000}"/>
    <cellStyle name="计算 4 4 2 2 2" xfId="6337" xr:uid="{00000000-0005-0000-0000-00005E300000}"/>
    <cellStyle name="计算 4 4 2 3" xfId="7471" xr:uid="{00000000-0005-0000-0000-00005F300000}"/>
    <cellStyle name="计算 4 4 3" xfId="14588" xr:uid="{00000000-0005-0000-0000-000060300000}"/>
    <cellStyle name="计算 4 4 3 2" xfId="4582" xr:uid="{00000000-0005-0000-0000-000061300000}"/>
    <cellStyle name="计算 4 4 4" xfId="14589" xr:uid="{00000000-0005-0000-0000-000062300000}"/>
    <cellStyle name="计算 4 4 4 2" xfId="5027" xr:uid="{00000000-0005-0000-0000-000063300000}"/>
    <cellStyle name="计算 4 4 5" xfId="14590" xr:uid="{00000000-0005-0000-0000-000064300000}"/>
    <cellStyle name="计算 4 5" xfId="14592" xr:uid="{00000000-0005-0000-0000-000065300000}"/>
    <cellStyle name="计算 4 5 2" xfId="14594" xr:uid="{00000000-0005-0000-0000-000066300000}"/>
    <cellStyle name="计算 4 5 2 2" xfId="14595" xr:uid="{00000000-0005-0000-0000-000067300000}"/>
    <cellStyle name="计算 4 5 3" xfId="14596" xr:uid="{00000000-0005-0000-0000-000068300000}"/>
    <cellStyle name="计算 4 6" xfId="14597" xr:uid="{00000000-0005-0000-0000-000069300000}"/>
    <cellStyle name="计算 4 6 2" xfId="14598" xr:uid="{00000000-0005-0000-0000-00006A300000}"/>
    <cellStyle name="计算 4 7" xfId="14599" xr:uid="{00000000-0005-0000-0000-00006B300000}"/>
    <cellStyle name="计算 4 7 2" xfId="14600" xr:uid="{00000000-0005-0000-0000-00006C300000}"/>
    <cellStyle name="计算 4 8" xfId="14601" xr:uid="{00000000-0005-0000-0000-00006D300000}"/>
    <cellStyle name="计算 5" xfId="14602" xr:uid="{00000000-0005-0000-0000-00006E300000}"/>
    <cellStyle name="计算 5 2" xfId="14603" xr:uid="{00000000-0005-0000-0000-00006F300000}"/>
    <cellStyle name="计算 5 2 2" xfId="14604" xr:uid="{00000000-0005-0000-0000-000070300000}"/>
    <cellStyle name="计算 5 2 2 2" xfId="14605" xr:uid="{00000000-0005-0000-0000-000071300000}"/>
    <cellStyle name="计算 5 2 2 2 2" xfId="12932" xr:uid="{00000000-0005-0000-0000-000072300000}"/>
    <cellStyle name="计算 5 2 2 2 2 2" xfId="12934" xr:uid="{00000000-0005-0000-0000-000073300000}"/>
    <cellStyle name="计算 5 2 2 2 2 2 2" xfId="12936" xr:uid="{00000000-0005-0000-0000-000074300000}"/>
    <cellStyle name="计算 5 2 2 2 2 3" xfId="12970" xr:uid="{00000000-0005-0000-0000-000075300000}"/>
    <cellStyle name="计算 5 2 2 2 3" xfId="13017" xr:uid="{00000000-0005-0000-0000-000076300000}"/>
    <cellStyle name="计算 5 2 2 2 3 2" xfId="13019" xr:uid="{00000000-0005-0000-0000-000077300000}"/>
    <cellStyle name="计算 5 2 2 2 4" xfId="13057" xr:uid="{00000000-0005-0000-0000-000078300000}"/>
    <cellStyle name="计算 5 2 2 2 4 2" xfId="13059" xr:uid="{00000000-0005-0000-0000-000079300000}"/>
    <cellStyle name="计算 5 2 2 2 5" xfId="13083" xr:uid="{00000000-0005-0000-0000-00007A300000}"/>
    <cellStyle name="计算 5 2 2 3" xfId="13889" xr:uid="{00000000-0005-0000-0000-00007B300000}"/>
    <cellStyle name="计算 5 2 2 3 2" xfId="13195" xr:uid="{00000000-0005-0000-0000-00007C300000}"/>
    <cellStyle name="计算 5 2 2 3 2 2" xfId="13197" xr:uid="{00000000-0005-0000-0000-00007D300000}"/>
    <cellStyle name="计算 5 2 2 3 2 2 2" xfId="14607" xr:uid="{00000000-0005-0000-0000-00007E300000}"/>
    <cellStyle name="计算 5 2 2 3 2 3" xfId="13199" xr:uid="{00000000-0005-0000-0000-00007F300000}"/>
    <cellStyle name="计算 5 2 2 3 3" xfId="13219" xr:uid="{00000000-0005-0000-0000-000080300000}"/>
    <cellStyle name="计算 5 2 2 3 3 2" xfId="14608" xr:uid="{00000000-0005-0000-0000-000081300000}"/>
    <cellStyle name="计算 5 2 2 3 4" xfId="13221" xr:uid="{00000000-0005-0000-0000-000082300000}"/>
    <cellStyle name="计算 5 2 2 3 4 2" xfId="10902" xr:uid="{00000000-0005-0000-0000-000083300000}"/>
    <cellStyle name="计算 5 2 2 3 5" xfId="13231" xr:uid="{00000000-0005-0000-0000-000084300000}"/>
    <cellStyle name="计算 5 2 2 4" xfId="13891" xr:uid="{00000000-0005-0000-0000-000085300000}"/>
    <cellStyle name="计算 5 2 2 4 2" xfId="13336" xr:uid="{00000000-0005-0000-0000-000086300000}"/>
    <cellStyle name="计算 5 2 2 4 2 2" xfId="13339" xr:uid="{00000000-0005-0000-0000-000087300000}"/>
    <cellStyle name="计算 5 2 2 4 3" xfId="13341" xr:uid="{00000000-0005-0000-0000-000088300000}"/>
    <cellStyle name="计算 5 2 2 5" xfId="14609" xr:uid="{00000000-0005-0000-0000-000089300000}"/>
    <cellStyle name="计算 5 2 2 5 2" xfId="13396" xr:uid="{00000000-0005-0000-0000-00008A300000}"/>
    <cellStyle name="计算 5 2 2 6" xfId="14611" xr:uid="{00000000-0005-0000-0000-00008B300000}"/>
    <cellStyle name="计算 5 2 2 6 2" xfId="13431" xr:uid="{00000000-0005-0000-0000-00008C300000}"/>
    <cellStyle name="计算 5 2 2 7" xfId="14613" xr:uid="{00000000-0005-0000-0000-00008D300000}"/>
    <cellStyle name="计算 5 2 3" xfId="14615" xr:uid="{00000000-0005-0000-0000-00008E300000}"/>
    <cellStyle name="计算 5 2 3 2" xfId="14616" xr:uid="{00000000-0005-0000-0000-00008F300000}"/>
    <cellStyle name="计算 5 2 3 2 2" xfId="14617" xr:uid="{00000000-0005-0000-0000-000090300000}"/>
    <cellStyle name="计算 5 2 3 2 2 2" xfId="14618" xr:uid="{00000000-0005-0000-0000-000091300000}"/>
    <cellStyle name="计算 5 2 3 2 3" xfId="14619" xr:uid="{00000000-0005-0000-0000-000092300000}"/>
    <cellStyle name="计算 5 2 3 3" xfId="7492" xr:uid="{00000000-0005-0000-0000-000093300000}"/>
    <cellStyle name="计算 5 2 3 3 2" xfId="7494" xr:uid="{00000000-0005-0000-0000-000094300000}"/>
    <cellStyle name="计算 5 2 3 4" xfId="7496" xr:uid="{00000000-0005-0000-0000-000095300000}"/>
    <cellStyle name="计算 5 2 3 4 2" xfId="14620" xr:uid="{00000000-0005-0000-0000-000096300000}"/>
    <cellStyle name="计算 5 2 3 5" xfId="2323" xr:uid="{00000000-0005-0000-0000-000097300000}"/>
    <cellStyle name="计算 5 2 4" xfId="14622" xr:uid="{00000000-0005-0000-0000-000098300000}"/>
    <cellStyle name="计算 5 2 4 2" xfId="14623" xr:uid="{00000000-0005-0000-0000-000099300000}"/>
    <cellStyle name="计算 5 2 4 2 2" xfId="14624" xr:uid="{00000000-0005-0000-0000-00009A300000}"/>
    <cellStyle name="计算 5 2 4 2 2 2" xfId="14626" xr:uid="{00000000-0005-0000-0000-00009B300000}"/>
    <cellStyle name="计算 5 2 4 2 3" xfId="14627" xr:uid="{00000000-0005-0000-0000-00009C300000}"/>
    <cellStyle name="计算 5 2 4 3" xfId="7502" xr:uid="{00000000-0005-0000-0000-00009D300000}"/>
    <cellStyle name="计算 5 2 4 3 2" xfId="14629" xr:uid="{00000000-0005-0000-0000-00009E300000}"/>
    <cellStyle name="计算 5 2 4 4" xfId="14631" xr:uid="{00000000-0005-0000-0000-00009F300000}"/>
    <cellStyle name="计算 5 2 4 4 2" xfId="14633" xr:uid="{00000000-0005-0000-0000-0000A0300000}"/>
    <cellStyle name="计算 5 2 4 5" xfId="14634" xr:uid="{00000000-0005-0000-0000-0000A1300000}"/>
    <cellStyle name="计算 5 2 5" xfId="14635" xr:uid="{00000000-0005-0000-0000-0000A2300000}"/>
    <cellStyle name="计算 5 2 5 2" xfId="2766" xr:uid="{00000000-0005-0000-0000-0000A3300000}"/>
    <cellStyle name="计算 5 2 5 2 2" xfId="14636" xr:uid="{00000000-0005-0000-0000-0000A4300000}"/>
    <cellStyle name="计算 5 2 5 3" xfId="14638" xr:uid="{00000000-0005-0000-0000-0000A5300000}"/>
    <cellStyle name="计算 5 2 6" xfId="14639" xr:uid="{00000000-0005-0000-0000-0000A6300000}"/>
    <cellStyle name="计算 5 2 6 2" xfId="14640" xr:uid="{00000000-0005-0000-0000-0000A7300000}"/>
    <cellStyle name="计算 5 2 7" xfId="14641" xr:uid="{00000000-0005-0000-0000-0000A8300000}"/>
    <cellStyle name="计算 5 2 7 2" xfId="14642" xr:uid="{00000000-0005-0000-0000-0000A9300000}"/>
    <cellStyle name="计算 5 2 8" xfId="14643" xr:uid="{00000000-0005-0000-0000-0000AA300000}"/>
    <cellStyle name="计算 5 3" xfId="8275" xr:uid="{00000000-0005-0000-0000-0000AB300000}"/>
    <cellStyle name="计算 5 3 2" xfId="14644" xr:uid="{00000000-0005-0000-0000-0000AC300000}"/>
    <cellStyle name="计算 5 3 2 2" xfId="14645" xr:uid="{00000000-0005-0000-0000-0000AD300000}"/>
    <cellStyle name="计算 5 3 2 2 2" xfId="14646" xr:uid="{00000000-0005-0000-0000-0000AE300000}"/>
    <cellStyle name="计算 5 3 2 3" xfId="7511" xr:uid="{00000000-0005-0000-0000-0000AF300000}"/>
    <cellStyle name="计算 5 3 3" xfId="14647" xr:uid="{00000000-0005-0000-0000-0000B0300000}"/>
    <cellStyle name="计算 5 3 3 2" xfId="14648" xr:uid="{00000000-0005-0000-0000-0000B1300000}"/>
    <cellStyle name="计算 5 3 4" xfId="14649" xr:uid="{00000000-0005-0000-0000-0000B2300000}"/>
    <cellStyle name="计算 5 3 4 2" xfId="14650" xr:uid="{00000000-0005-0000-0000-0000B3300000}"/>
    <cellStyle name="计算 5 3 5" xfId="14651" xr:uid="{00000000-0005-0000-0000-0000B4300000}"/>
    <cellStyle name="计算 5 4" xfId="14652" xr:uid="{00000000-0005-0000-0000-0000B5300000}"/>
    <cellStyle name="计算 5 4 2" xfId="14653" xr:uid="{00000000-0005-0000-0000-0000B6300000}"/>
    <cellStyle name="计算 5 4 2 2" xfId="14654" xr:uid="{00000000-0005-0000-0000-0000B7300000}"/>
    <cellStyle name="计算 5 4 2 2 2" xfId="14655" xr:uid="{00000000-0005-0000-0000-0000B8300000}"/>
    <cellStyle name="计算 5 4 2 3" xfId="13900" xr:uid="{00000000-0005-0000-0000-0000B9300000}"/>
    <cellStyle name="计算 5 4 3" xfId="14656" xr:uid="{00000000-0005-0000-0000-0000BA300000}"/>
    <cellStyle name="计算 5 4 3 2" xfId="14657" xr:uid="{00000000-0005-0000-0000-0000BB300000}"/>
    <cellStyle name="计算 5 4 4" xfId="14658" xr:uid="{00000000-0005-0000-0000-0000BC300000}"/>
    <cellStyle name="计算 5 4 4 2" xfId="14659" xr:uid="{00000000-0005-0000-0000-0000BD300000}"/>
    <cellStyle name="计算 5 4 5" xfId="14660" xr:uid="{00000000-0005-0000-0000-0000BE300000}"/>
    <cellStyle name="计算 5 5" xfId="14661" xr:uid="{00000000-0005-0000-0000-0000BF300000}"/>
    <cellStyle name="计算 5 5 2" xfId="14662" xr:uid="{00000000-0005-0000-0000-0000C0300000}"/>
    <cellStyle name="计算 5 5 2 2" xfId="14663" xr:uid="{00000000-0005-0000-0000-0000C1300000}"/>
    <cellStyle name="计算 5 5 3" xfId="14664" xr:uid="{00000000-0005-0000-0000-0000C2300000}"/>
    <cellStyle name="计算 5 6" xfId="14665" xr:uid="{00000000-0005-0000-0000-0000C3300000}"/>
    <cellStyle name="计算 5 6 2" xfId="14666" xr:uid="{00000000-0005-0000-0000-0000C4300000}"/>
    <cellStyle name="计算 5 7" xfId="14667" xr:uid="{00000000-0005-0000-0000-0000C5300000}"/>
    <cellStyle name="计算 5 7 2" xfId="14668" xr:uid="{00000000-0005-0000-0000-0000C6300000}"/>
    <cellStyle name="计算 5 8" xfId="14669" xr:uid="{00000000-0005-0000-0000-0000C7300000}"/>
    <cellStyle name="计算 6" xfId="14670" xr:uid="{00000000-0005-0000-0000-0000C8300000}"/>
    <cellStyle name="计算 6 2" xfId="14671" xr:uid="{00000000-0005-0000-0000-0000C9300000}"/>
    <cellStyle name="计算 6 2 2" xfId="7198" xr:uid="{00000000-0005-0000-0000-0000CA300000}"/>
    <cellStyle name="计算 6 2 2 2" xfId="7200" xr:uid="{00000000-0005-0000-0000-0000CB300000}"/>
    <cellStyle name="计算 6 2 2 2 2" xfId="11792" xr:uid="{00000000-0005-0000-0000-0000CC300000}"/>
    <cellStyle name="计算 6 2 2 2 2 2" xfId="11794" xr:uid="{00000000-0005-0000-0000-0000CD300000}"/>
    <cellStyle name="计算 6 2 2 2 3" xfId="11796" xr:uid="{00000000-0005-0000-0000-0000CE300000}"/>
    <cellStyle name="计算 6 2 2 3" xfId="7205" xr:uid="{00000000-0005-0000-0000-0000CF300000}"/>
    <cellStyle name="计算 6 2 2 3 2" xfId="7209" xr:uid="{00000000-0005-0000-0000-0000D0300000}"/>
    <cellStyle name="计算 6 2 2 4" xfId="7215" xr:uid="{00000000-0005-0000-0000-0000D1300000}"/>
    <cellStyle name="计算 6 2 2 4 2" xfId="7218" xr:uid="{00000000-0005-0000-0000-0000D2300000}"/>
    <cellStyle name="计算 6 2 2 5" xfId="7221" xr:uid="{00000000-0005-0000-0000-0000D3300000}"/>
    <cellStyle name="计算 6 2 3" xfId="7224" xr:uid="{00000000-0005-0000-0000-0000D4300000}"/>
    <cellStyle name="计算 6 2 3 2" xfId="7227" xr:uid="{00000000-0005-0000-0000-0000D5300000}"/>
    <cellStyle name="计算 6 2 3 2 2" xfId="7230" xr:uid="{00000000-0005-0000-0000-0000D6300000}"/>
    <cellStyle name="计算 6 2 3 2 2 2" xfId="14672" xr:uid="{00000000-0005-0000-0000-0000D7300000}"/>
    <cellStyle name="计算 6 2 3 2 3" xfId="10767" xr:uid="{00000000-0005-0000-0000-0000D8300000}"/>
    <cellStyle name="计算 6 2 3 3" xfId="7234" xr:uid="{00000000-0005-0000-0000-0000D9300000}"/>
    <cellStyle name="计算 6 2 3 3 2" xfId="14673" xr:uid="{00000000-0005-0000-0000-0000DA300000}"/>
    <cellStyle name="计算 6 2 3 4" xfId="14674" xr:uid="{00000000-0005-0000-0000-0000DB300000}"/>
    <cellStyle name="计算 6 2 3 4 2" xfId="14676" xr:uid="{00000000-0005-0000-0000-0000DC300000}"/>
    <cellStyle name="计算 6 2 3 5" xfId="12881" xr:uid="{00000000-0005-0000-0000-0000DD300000}"/>
    <cellStyle name="计算 6 2 4" xfId="7236" xr:uid="{00000000-0005-0000-0000-0000DE300000}"/>
    <cellStyle name="计算 6 2 4 2" xfId="7238" xr:uid="{00000000-0005-0000-0000-0000DF300000}"/>
    <cellStyle name="计算 6 2 4 2 2" xfId="14677" xr:uid="{00000000-0005-0000-0000-0000E0300000}"/>
    <cellStyle name="计算 6 2 4 3" xfId="13951" xr:uid="{00000000-0005-0000-0000-0000E1300000}"/>
    <cellStyle name="计算 6 2 5" xfId="1579" xr:uid="{00000000-0005-0000-0000-0000E2300000}"/>
    <cellStyle name="计算 6 2 5 2" xfId="1582" xr:uid="{00000000-0005-0000-0000-0000E3300000}"/>
    <cellStyle name="计算 6 2 6" xfId="1606" xr:uid="{00000000-0005-0000-0000-0000E4300000}"/>
    <cellStyle name="计算 6 2 6 2" xfId="1608" xr:uid="{00000000-0005-0000-0000-0000E5300000}"/>
    <cellStyle name="计算 6 2 7" xfId="1624" xr:uid="{00000000-0005-0000-0000-0000E6300000}"/>
    <cellStyle name="计算 6 3" xfId="14678" xr:uid="{00000000-0005-0000-0000-0000E7300000}"/>
    <cellStyle name="计算 6 3 2" xfId="14679" xr:uid="{00000000-0005-0000-0000-0000E8300000}"/>
    <cellStyle name="计算 6 3 2 2" xfId="14680" xr:uid="{00000000-0005-0000-0000-0000E9300000}"/>
    <cellStyle name="计算 6 3 2 2 2" xfId="14681" xr:uid="{00000000-0005-0000-0000-0000EA300000}"/>
    <cellStyle name="计算 6 3 2 3" xfId="13013" xr:uid="{00000000-0005-0000-0000-0000EB300000}"/>
    <cellStyle name="计算 6 3 3" xfId="14682" xr:uid="{00000000-0005-0000-0000-0000EC300000}"/>
    <cellStyle name="计算 6 3 3 2" xfId="14683" xr:uid="{00000000-0005-0000-0000-0000ED300000}"/>
    <cellStyle name="计算 6 3 4" xfId="14684" xr:uid="{00000000-0005-0000-0000-0000EE300000}"/>
    <cellStyle name="计算 6 3 4 2" xfId="14685" xr:uid="{00000000-0005-0000-0000-0000EF300000}"/>
    <cellStyle name="计算 6 3 5" xfId="1691" xr:uid="{00000000-0005-0000-0000-0000F0300000}"/>
    <cellStyle name="计算 6 4" xfId="14686" xr:uid="{00000000-0005-0000-0000-0000F1300000}"/>
    <cellStyle name="计算 6 4 2" xfId="7243" xr:uid="{00000000-0005-0000-0000-0000F2300000}"/>
    <cellStyle name="计算 6 4 2 2" xfId="7245" xr:uid="{00000000-0005-0000-0000-0000F3300000}"/>
    <cellStyle name="计算 6 4 2 2 2" xfId="7247" xr:uid="{00000000-0005-0000-0000-0000F4300000}"/>
    <cellStyle name="计算 6 4 2 3" xfId="7250" xr:uid="{00000000-0005-0000-0000-0000F5300000}"/>
    <cellStyle name="计算 6 4 3" xfId="7252" xr:uid="{00000000-0005-0000-0000-0000F6300000}"/>
    <cellStyle name="计算 6 4 3 2" xfId="7254" xr:uid="{00000000-0005-0000-0000-0000F7300000}"/>
    <cellStyle name="计算 6 4 4" xfId="7256" xr:uid="{00000000-0005-0000-0000-0000F8300000}"/>
    <cellStyle name="计算 6 4 4 2" xfId="5000" xr:uid="{00000000-0005-0000-0000-0000F9300000}"/>
    <cellStyle name="计算 6 4 5" xfId="1807" xr:uid="{00000000-0005-0000-0000-0000FA300000}"/>
    <cellStyle name="计算 6 5" xfId="14687" xr:uid="{00000000-0005-0000-0000-0000FB300000}"/>
    <cellStyle name="计算 6 5 2" xfId="4803" xr:uid="{00000000-0005-0000-0000-0000FC300000}"/>
    <cellStyle name="计算 6 5 2 2" xfId="4806" xr:uid="{00000000-0005-0000-0000-0000FD300000}"/>
    <cellStyle name="计算 6 5 3" xfId="4838" xr:uid="{00000000-0005-0000-0000-0000FE300000}"/>
    <cellStyle name="计算 6 6" xfId="14688" xr:uid="{00000000-0005-0000-0000-0000FF300000}"/>
    <cellStyle name="计算 6 6 2" xfId="9434" xr:uid="{00000000-0005-0000-0000-000000310000}"/>
    <cellStyle name="计算 6 7" xfId="14689" xr:uid="{00000000-0005-0000-0000-000001310000}"/>
    <cellStyle name="计算 6 7 2" xfId="9459" xr:uid="{00000000-0005-0000-0000-000002310000}"/>
    <cellStyle name="计算 6 8" xfId="14690" xr:uid="{00000000-0005-0000-0000-000003310000}"/>
    <cellStyle name="计算 7" xfId="14691" xr:uid="{00000000-0005-0000-0000-000004310000}"/>
    <cellStyle name="计算 7 2" xfId="14692" xr:uid="{00000000-0005-0000-0000-000005310000}"/>
    <cellStyle name="计算 7 2 2" xfId="14693" xr:uid="{00000000-0005-0000-0000-000006310000}"/>
    <cellStyle name="计算 7 2 2 2" xfId="14694" xr:uid="{00000000-0005-0000-0000-000007310000}"/>
    <cellStyle name="计算 7 2 2 2 2" xfId="11925" xr:uid="{00000000-0005-0000-0000-000008310000}"/>
    <cellStyle name="计算 7 2 2 3" xfId="7529" xr:uid="{00000000-0005-0000-0000-000009310000}"/>
    <cellStyle name="计算 7 2 3" xfId="14695" xr:uid="{00000000-0005-0000-0000-00000A310000}"/>
    <cellStyle name="计算 7 2 3 2" xfId="14696" xr:uid="{00000000-0005-0000-0000-00000B310000}"/>
    <cellStyle name="计算 7 2 4" xfId="14697" xr:uid="{00000000-0005-0000-0000-00000C310000}"/>
    <cellStyle name="计算 7 2 4 2" xfId="14698" xr:uid="{00000000-0005-0000-0000-00000D310000}"/>
    <cellStyle name="计算 7 2 5" xfId="14699" xr:uid="{00000000-0005-0000-0000-00000E310000}"/>
    <cellStyle name="计算 7 3" xfId="14700" xr:uid="{00000000-0005-0000-0000-00000F310000}"/>
    <cellStyle name="计算 7 3 2" xfId="7276" xr:uid="{00000000-0005-0000-0000-000010310000}"/>
    <cellStyle name="计算 7 3 2 2" xfId="7278" xr:uid="{00000000-0005-0000-0000-000011310000}"/>
    <cellStyle name="计算 7 3 2 2 2" xfId="7280" xr:uid="{00000000-0005-0000-0000-000012310000}"/>
    <cellStyle name="计算 7 3 2 3" xfId="7283" xr:uid="{00000000-0005-0000-0000-000013310000}"/>
    <cellStyle name="计算 7 3 3" xfId="2167" xr:uid="{00000000-0005-0000-0000-000014310000}"/>
    <cellStyle name="计算 7 3 3 2" xfId="7285" xr:uid="{00000000-0005-0000-0000-000015310000}"/>
    <cellStyle name="计算 7 3 4" xfId="2170" xr:uid="{00000000-0005-0000-0000-000016310000}"/>
    <cellStyle name="计算 7 3 4 2" xfId="14701" xr:uid="{00000000-0005-0000-0000-000017310000}"/>
    <cellStyle name="计算 7 3 5" xfId="14702" xr:uid="{00000000-0005-0000-0000-000018310000}"/>
    <cellStyle name="计算 7 4" xfId="14703" xr:uid="{00000000-0005-0000-0000-000019310000}"/>
    <cellStyle name="计算 7 4 2" xfId="7290" xr:uid="{00000000-0005-0000-0000-00001A310000}"/>
    <cellStyle name="计算 7 4 2 2" xfId="14704" xr:uid="{00000000-0005-0000-0000-00001B310000}"/>
    <cellStyle name="计算 7 4 3" xfId="14705" xr:uid="{00000000-0005-0000-0000-00001C310000}"/>
    <cellStyle name="计算 7 5" xfId="14706" xr:uid="{00000000-0005-0000-0000-00001D310000}"/>
    <cellStyle name="计算 7 5 2" xfId="14707" xr:uid="{00000000-0005-0000-0000-00001E310000}"/>
    <cellStyle name="计算 7 6" xfId="14709" xr:uid="{00000000-0005-0000-0000-00001F310000}"/>
    <cellStyle name="计算 7 6 2" xfId="9497" xr:uid="{00000000-0005-0000-0000-000020310000}"/>
    <cellStyle name="计算 7 7" xfId="14710" xr:uid="{00000000-0005-0000-0000-000021310000}"/>
    <cellStyle name="计算 8" xfId="14711" xr:uid="{00000000-0005-0000-0000-000022310000}"/>
    <cellStyle name="计算 8 2" xfId="14712" xr:uid="{00000000-0005-0000-0000-000023310000}"/>
    <cellStyle name="计算 8 2 2" xfId="14713" xr:uid="{00000000-0005-0000-0000-000024310000}"/>
    <cellStyle name="计算 8 2 2 2" xfId="14714" xr:uid="{00000000-0005-0000-0000-000025310000}"/>
    <cellStyle name="计算 8 2 2 2 2" xfId="8653" xr:uid="{00000000-0005-0000-0000-000026310000}"/>
    <cellStyle name="计算 8 2 2 3" xfId="14056" xr:uid="{00000000-0005-0000-0000-000027310000}"/>
    <cellStyle name="计算 8 2 3" xfId="14715" xr:uid="{00000000-0005-0000-0000-000028310000}"/>
    <cellStyle name="计算 8 2 3 2" xfId="11515" xr:uid="{00000000-0005-0000-0000-000029310000}"/>
    <cellStyle name="计算 8 2 4" xfId="6986" xr:uid="{00000000-0005-0000-0000-00002A310000}"/>
    <cellStyle name="计算 8 2 4 2" xfId="14716" xr:uid="{00000000-0005-0000-0000-00002B310000}"/>
    <cellStyle name="计算 8 2 5" xfId="14717" xr:uid="{00000000-0005-0000-0000-00002C310000}"/>
    <cellStyle name="计算 8 3" xfId="5432" xr:uid="{00000000-0005-0000-0000-00002D310000}"/>
    <cellStyle name="计算 8 3 2" xfId="14718" xr:uid="{00000000-0005-0000-0000-00002E310000}"/>
    <cellStyle name="计算 8 3 2 2" xfId="11528" xr:uid="{00000000-0005-0000-0000-00002F310000}"/>
    <cellStyle name="计算 8 3 3" xfId="14719" xr:uid="{00000000-0005-0000-0000-000030310000}"/>
    <cellStyle name="计算 8 4" xfId="5434" xr:uid="{00000000-0005-0000-0000-000031310000}"/>
    <cellStyle name="计算 8 4 2" xfId="4818" xr:uid="{00000000-0005-0000-0000-000032310000}"/>
    <cellStyle name="计算 8 5" xfId="4404" xr:uid="{00000000-0005-0000-0000-000033310000}"/>
    <cellStyle name="计算 8 5 2" xfId="5437" xr:uid="{00000000-0005-0000-0000-000034310000}"/>
    <cellStyle name="计算 8 6" xfId="5442" xr:uid="{00000000-0005-0000-0000-000035310000}"/>
    <cellStyle name="计算 9" xfId="14720" xr:uid="{00000000-0005-0000-0000-000036310000}"/>
    <cellStyle name="计算 9 2" xfId="14721" xr:uid="{00000000-0005-0000-0000-000037310000}"/>
    <cellStyle name="计算 9 2 2" xfId="14722" xr:uid="{00000000-0005-0000-0000-000038310000}"/>
    <cellStyle name="计算 9 2 2 2" xfId="14723" xr:uid="{00000000-0005-0000-0000-000039310000}"/>
    <cellStyle name="计算 9 2 3" xfId="14724" xr:uid="{00000000-0005-0000-0000-00003A310000}"/>
    <cellStyle name="计算 9 3" xfId="5446" xr:uid="{00000000-0005-0000-0000-00003B310000}"/>
    <cellStyle name="计算 9 3 2" xfId="3658" xr:uid="{00000000-0005-0000-0000-00003C310000}"/>
    <cellStyle name="计算 9 4" xfId="5449" xr:uid="{00000000-0005-0000-0000-00003D310000}"/>
    <cellStyle name="计算 9 4 2" xfId="14725" xr:uid="{00000000-0005-0000-0000-00003E310000}"/>
    <cellStyle name="计算 9 5" xfId="6517" xr:uid="{00000000-0005-0000-0000-00003F310000}"/>
    <cellStyle name="检查单元格 10" xfId="14726" xr:uid="{00000000-0005-0000-0000-000040310000}"/>
    <cellStyle name="检查单元格 10 2" xfId="14727" xr:uid="{00000000-0005-0000-0000-000041310000}"/>
    <cellStyle name="检查单元格 10 2 2" xfId="14728" xr:uid="{00000000-0005-0000-0000-000042310000}"/>
    <cellStyle name="检查单元格 11" xfId="13480" xr:uid="{00000000-0005-0000-0000-000043310000}"/>
    <cellStyle name="检查单元格 11 2" xfId="14729" xr:uid="{00000000-0005-0000-0000-000044310000}"/>
    <cellStyle name="检查单元格 2" xfId="14732" xr:uid="{00000000-0005-0000-0000-000045310000}"/>
    <cellStyle name="检查单元格 2 2" xfId="14733" xr:uid="{00000000-0005-0000-0000-000046310000}"/>
    <cellStyle name="检查单元格 2 2 2" xfId="14734" xr:uid="{00000000-0005-0000-0000-000047310000}"/>
    <cellStyle name="检查单元格 2 2 2 2" xfId="14735" xr:uid="{00000000-0005-0000-0000-000048310000}"/>
    <cellStyle name="检查单元格 2 2 2 3" xfId="14737" xr:uid="{00000000-0005-0000-0000-000049310000}"/>
    <cellStyle name="检查单元格 2 2 3" xfId="14738" xr:uid="{00000000-0005-0000-0000-00004A310000}"/>
    <cellStyle name="检查单元格 2 2 4" xfId="12261" xr:uid="{00000000-0005-0000-0000-00004B310000}"/>
    <cellStyle name="检查单元格 2 2 5" xfId="13411" xr:uid="{00000000-0005-0000-0000-00004C310000}"/>
    <cellStyle name="检查单元格 2 2 6" xfId="14739" xr:uid="{00000000-0005-0000-0000-00004D310000}"/>
    <cellStyle name="检查单元格 2 2 6 2" xfId="14741" xr:uid="{00000000-0005-0000-0000-00004E310000}"/>
    <cellStyle name="检查单元格 2 3" xfId="14742" xr:uid="{00000000-0005-0000-0000-00004F310000}"/>
    <cellStyle name="检查单元格 2 4" xfId="14743" xr:uid="{00000000-0005-0000-0000-000050310000}"/>
    <cellStyle name="检查单元格 2 5" xfId="14744" xr:uid="{00000000-0005-0000-0000-000051310000}"/>
    <cellStyle name="检查单元格 2 5 2" xfId="14745" xr:uid="{00000000-0005-0000-0000-000052310000}"/>
    <cellStyle name="检查单元格 2 5 2 2" xfId="8" xr:uid="{00000000-0005-0000-0000-000053310000}"/>
    <cellStyle name="检查单元格 2 5 3" xfId="13554" xr:uid="{00000000-0005-0000-0000-000054310000}"/>
    <cellStyle name="检查单元格 2 6" xfId="14746" xr:uid="{00000000-0005-0000-0000-000055310000}"/>
    <cellStyle name="检查单元格 3" xfId="14747" xr:uid="{00000000-0005-0000-0000-000056310000}"/>
    <cellStyle name="检查单元格 3 2" xfId="14748" xr:uid="{00000000-0005-0000-0000-000057310000}"/>
    <cellStyle name="检查单元格 3 2 2" xfId="14749" xr:uid="{00000000-0005-0000-0000-000058310000}"/>
    <cellStyle name="检查单元格 3 2 2 2" xfId="14750" xr:uid="{00000000-0005-0000-0000-000059310000}"/>
    <cellStyle name="检查单元格 3 2 2 3" xfId="14751" xr:uid="{00000000-0005-0000-0000-00005A310000}"/>
    <cellStyle name="检查单元格 3 2 3" xfId="14752" xr:uid="{00000000-0005-0000-0000-00005B310000}"/>
    <cellStyle name="检查单元格 3 2 4" xfId="14753" xr:uid="{00000000-0005-0000-0000-00005C310000}"/>
    <cellStyle name="检查单元格 3 3" xfId="14754" xr:uid="{00000000-0005-0000-0000-00005D310000}"/>
    <cellStyle name="检查单元格 3 4" xfId="14755" xr:uid="{00000000-0005-0000-0000-00005E310000}"/>
    <cellStyle name="检查单元格 4" xfId="14756" xr:uid="{00000000-0005-0000-0000-00005F310000}"/>
    <cellStyle name="检查单元格 4 2" xfId="14757" xr:uid="{00000000-0005-0000-0000-000060310000}"/>
    <cellStyle name="检查单元格 4 2 2" xfId="14758" xr:uid="{00000000-0005-0000-0000-000061310000}"/>
    <cellStyle name="检查单元格 4 2 2 2" xfId="14759" xr:uid="{00000000-0005-0000-0000-000062310000}"/>
    <cellStyle name="检查单元格 4 2 2 3" xfId="14760" xr:uid="{00000000-0005-0000-0000-000063310000}"/>
    <cellStyle name="检查单元格 4 2 3" xfId="14761" xr:uid="{00000000-0005-0000-0000-000064310000}"/>
    <cellStyle name="检查单元格 4 2 4" xfId="14762" xr:uid="{00000000-0005-0000-0000-000065310000}"/>
    <cellStyle name="检查单元格 4 3" xfId="14763" xr:uid="{00000000-0005-0000-0000-000066310000}"/>
    <cellStyle name="检查单元格 4 4" xfId="8306" xr:uid="{00000000-0005-0000-0000-000067310000}"/>
    <cellStyle name="检查单元格 5" xfId="14764" xr:uid="{00000000-0005-0000-0000-000068310000}"/>
    <cellStyle name="检查单元格 5 2" xfId="14765" xr:uid="{00000000-0005-0000-0000-000069310000}"/>
    <cellStyle name="检查单元格 5 2 2" xfId="14766" xr:uid="{00000000-0005-0000-0000-00006A310000}"/>
    <cellStyle name="检查单元格 5 2 2 2" xfId="14767" xr:uid="{00000000-0005-0000-0000-00006B310000}"/>
    <cellStyle name="检查单元格 5 2 2 3" xfId="14768" xr:uid="{00000000-0005-0000-0000-00006C310000}"/>
    <cellStyle name="检查单元格 5 2 3" xfId="14769" xr:uid="{00000000-0005-0000-0000-00006D310000}"/>
    <cellStyle name="检查单元格 5 2 4" xfId="14770" xr:uid="{00000000-0005-0000-0000-00006E310000}"/>
    <cellStyle name="检查单元格 5 3" xfId="9930" xr:uid="{00000000-0005-0000-0000-00006F310000}"/>
    <cellStyle name="检查单元格 5 4" xfId="8317" xr:uid="{00000000-0005-0000-0000-000070310000}"/>
    <cellStyle name="检查单元格 6" xfId="14771" xr:uid="{00000000-0005-0000-0000-000071310000}"/>
    <cellStyle name="检查单元格 6 2" xfId="14772" xr:uid="{00000000-0005-0000-0000-000072310000}"/>
    <cellStyle name="检查单元格 6 2 2" xfId="14773" xr:uid="{00000000-0005-0000-0000-000073310000}"/>
    <cellStyle name="检查单元格 6 2 3" xfId="14774" xr:uid="{00000000-0005-0000-0000-000074310000}"/>
    <cellStyle name="检查单元格 6 3" xfId="14775" xr:uid="{00000000-0005-0000-0000-000075310000}"/>
    <cellStyle name="检查单元格 6 4" xfId="8322" xr:uid="{00000000-0005-0000-0000-000076310000}"/>
    <cellStyle name="检查单元格 7" xfId="14776" xr:uid="{00000000-0005-0000-0000-000077310000}"/>
    <cellStyle name="检查单元格 7 2" xfId="14777" xr:uid="{00000000-0005-0000-0000-000078310000}"/>
    <cellStyle name="检查单元格 7 3" xfId="8869" xr:uid="{00000000-0005-0000-0000-000079310000}"/>
    <cellStyle name="检查单元格 8" xfId="14778" xr:uid="{00000000-0005-0000-0000-00007A310000}"/>
    <cellStyle name="检查单元格 8 2" xfId="14779" xr:uid="{00000000-0005-0000-0000-00007B310000}"/>
    <cellStyle name="检查单元格 9" xfId="14780" xr:uid="{00000000-0005-0000-0000-00007C310000}"/>
    <cellStyle name="解释性文本 10" xfId="14781" xr:uid="{00000000-0005-0000-0000-00007D310000}"/>
    <cellStyle name="解释性文本 2" xfId="1373" xr:uid="{00000000-0005-0000-0000-00007E310000}"/>
    <cellStyle name="解释性文本 2 2" xfId="14782" xr:uid="{00000000-0005-0000-0000-00007F310000}"/>
    <cellStyle name="解释性文本 2 2 2" xfId="14783" xr:uid="{00000000-0005-0000-0000-000080310000}"/>
    <cellStyle name="解释性文本 2 2 2 2" xfId="14784" xr:uid="{00000000-0005-0000-0000-000081310000}"/>
    <cellStyle name="解释性文本 2 2 2 3" xfId="14785" xr:uid="{00000000-0005-0000-0000-000082310000}"/>
    <cellStyle name="解释性文本 2 2 3" xfId="14786" xr:uid="{00000000-0005-0000-0000-000083310000}"/>
    <cellStyle name="解释性文本 2 2 4" xfId="14788" xr:uid="{00000000-0005-0000-0000-000084310000}"/>
    <cellStyle name="解释性文本 2 3" xfId="14791" xr:uid="{00000000-0005-0000-0000-000085310000}"/>
    <cellStyle name="解释性文本 2 4" xfId="14792" xr:uid="{00000000-0005-0000-0000-000086310000}"/>
    <cellStyle name="解释性文本 3" xfId="1377" xr:uid="{00000000-0005-0000-0000-000087310000}"/>
    <cellStyle name="解释性文本 3 2" xfId="14793" xr:uid="{00000000-0005-0000-0000-000088310000}"/>
    <cellStyle name="解释性文本 3 2 2" xfId="14794" xr:uid="{00000000-0005-0000-0000-000089310000}"/>
    <cellStyle name="解释性文本 3 2 2 2" xfId="14795" xr:uid="{00000000-0005-0000-0000-00008A310000}"/>
    <cellStyle name="解释性文本 3 2 2 3" xfId="14796" xr:uid="{00000000-0005-0000-0000-00008B310000}"/>
    <cellStyle name="解释性文本 3 2 3" xfId="14797" xr:uid="{00000000-0005-0000-0000-00008C310000}"/>
    <cellStyle name="解释性文本 3 2 4" xfId="10714" xr:uid="{00000000-0005-0000-0000-00008D310000}"/>
    <cellStyle name="解释性文本 3 3" xfId="14798" xr:uid="{00000000-0005-0000-0000-00008E310000}"/>
    <cellStyle name="解释性文本 3 4" xfId="14799" xr:uid="{00000000-0005-0000-0000-00008F310000}"/>
    <cellStyle name="解释性文本 4" xfId="14800" xr:uid="{00000000-0005-0000-0000-000090310000}"/>
    <cellStyle name="解释性文本 4 2" xfId="14801" xr:uid="{00000000-0005-0000-0000-000091310000}"/>
    <cellStyle name="解释性文本 4 2 2" xfId="14802" xr:uid="{00000000-0005-0000-0000-000092310000}"/>
    <cellStyle name="解释性文本 4 2 2 2" xfId="10829" xr:uid="{00000000-0005-0000-0000-000093310000}"/>
    <cellStyle name="解释性文本 4 2 2 3" xfId="11550" xr:uid="{00000000-0005-0000-0000-000094310000}"/>
    <cellStyle name="解释性文本 4 2 3" xfId="14803" xr:uid="{00000000-0005-0000-0000-000095310000}"/>
    <cellStyle name="解释性文本 4 2 4" xfId="10757" xr:uid="{00000000-0005-0000-0000-000096310000}"/>
    <cellStyle name="解释性文本 4 3" xfId="14805" xr:uid="{00000000-0005-0000-0000-000097310000}"/>
    <cellStyle name="解释性文本 4 4" xfId="14806" xr:uid="{00000000-0005-0000-0000-000098310000}"/>
    <cellStyle name="解释性文本 5" xfId="14807" xr:uid="{00000000-0005-0000-0000-000099310000}"/>
    <cellStyle name="解释性文本 5 2" xfId="14808" xr:uid="{00000000-0005-0000-0000-00009A310000}"/>
    <cellStyle name="解释性文本 5 2 2" xfId="14809" xr:uid="{00000000-0005-0000-0000-00009B310000}"/>
    <cellStyle name="解释性文本 5 2 2 2" xfId="14810" xr:uid="{00000000-0005-0000-0000-00009C310000}"/>
    <cellStyle name="解释性文本 5 2 2 3" xfId="14811" xr:uid="{00000000-0005-0000-0000-00009D310000}"/>
    <cellStyle name="解释性文本 5 2 3" xfId="11142" xr:uid="{00000000-0005-0000-0000-00009E310000}"/>
    <cellStyle name="解释性文本 5 2 4" xfId="11145" xr:uid="{00000000-0005-0000-0000-00009F310000}"/>
    <cellStyle name="解释性文本 5 3" xfId="14812" xr:uid="{00000000-0005-0000-0000-0000A0310000}"/>
    <cellStyle name="解释性文本 5 4" xfId="14813" xr:uid="{00000000-0005-0000-0000-0000A1310000}"/>
    <cellStyle name="解释性文本 6" xfId="14814" xr:uid="{00000000-0005-0000-0000-0000A2310000}"/>
    <cellStyle name="解释性文本 6 2" xfId="14815" xr:uid="{00000000-0005-0000-0000-0000A3310000}"/>
    <cellStyle name="解释性文本 6 2 2" xfId="14816" xr:uid="{00000000-0005-0000-0000-0000A4310000}"/>
    <cellStyle name="解释性文本 6 2 3" xfId="14817" xr:uid="{00000000-0005-0000-0000-0000A5310000}"/>
    <cellStyle name="解释性文本 6 3" xfId="14818" xr:uid="{00000000-0005-0000-0000-0000A6310000}"/>
    <cellStyle name="解释性文本 6 4" xfId="14820" xr:uid="{00000000-0005-0000-0000-0000A7310000}"/>
    <cellStyle name="解释性文本 7" xfId="14822" xr:uid="{00000000-0005-0000-0000-0000A8310000}"/>
    <cellStyle name="解释性文本 7 2" xfId="14823" xr:uid="{00000000-0005-0000-0000-0000A9310000}"/>
    <cellStyle name="解释性文本 7 3" xfId="14825" xr:uid="{00000000-0005-0000-0000-0000AA310000}"/>
    <cellStyle name="解释性文本 8" xfId="14827" xr:uid="{00000000-0005-0000-0000-0000AB310000}"/>
    <cellStyle name="解释性文本 8 2" xfId="14829" xr:uid="{00000000-0005-0000-0000-0000AC310000}"/>
    <cellStyle name="解释性文本 9" xfId="12964" xr:uid="{00000000-0005-0000-0000-0000AD310000}"/>
    <cellStyle name="警告文本 10" xfId="14832" xr:uid="{00000000-0005-0000-0000-0000AE310000}"/>
    <cellStyle name="警告文本 2" xfId="14833" xr:uid="{00000000-0005-0000-0000-0000AF310000}"/>
    <cellStyle name="警告文本 2 2" xfId="12230" xr:uid="{00000000-0005-0000-0000-0000B0310000}"/>
    <cellStyle name="警告文本 2 2 2" xfId="14834" xr:uid="{00000000-0005-0000-0000-0000B1310000}"/>
    <cellStyle name="警告文本 2 2 2 2" xfId="14836" xr:uid="{00000000-0005-0000-0000-0000B2310000}"/>
    <cellStyle name="警告文本 2 2 2 3" xfId="14838" xr:uid="{00000000-0005-0000-0000-0000B3310000}"/>
    <cellStyle name="警告文本 2 2 3" xfId="14839" xr:uid="{00000000-0005-0000-0000-0000B4310000}"/>
    <cellStyle name="警告文本 2 2 4" xfId="14841" xr:uid="{00000000-0005-0000-0000-0000B5310000}"/>
    <cellStyle name="警告文本 2 3" xfId="14842" xr:uid="{00000000-0005-0000-0000-0000B6310000}"/>
    <cellStyle name="警告文本 2 4" xfId="14844" xr:uid="{00000000-0005-0000-0000-0000B7310000}"/>
    <cellStyle name="警告文本 3" xfId="14846" xr:uid="{00000000-0005-0000-0000-0000B8310000}"/>
    <cellStyle name="警告文本 3 2" xfId="14847" xr:uid="{00000000-0005-0000-0000-0000B9310000}"/>
    <cellStyle name="警告文本 3 2 2" xfId="8518" xr:uid="{00000000-0005-0000-0000-0000BA310000}"/>
    <cellStyle name="警告文本 3 2 2 2" xfId="14848" xr:uid="{00000000-0005-0000-0000-0000BB310000}"/>
    <cellStyle name="警告文本 3 2 2 3" xfId="14849" xr:uid="{00000000-0005-0000-0000-0000BC310000}"/>
    <cellStyle name="警告文本 3 2 3" xfId="14850" xr:uid="{00000000-0005-0000-0000-0000BD310000}"/>
    <cellStyle name="警告文本 3 2 4" xfId="14851" xr:uid="{00000000-0005-0000-0000-0000BE310000}"/>
    <cellStyle name="警告文本 3 3" xfId="14852" xr:uid="{00000000-0005-0000-0000-0000BF310000}"/>
    <cellStyle name="警告文本 3 4" xfId="14853" xr:uid="{00000000-0005-0000-0000-0000C0310000}"/>
    <cellStyle name="警告文本 4" xfId="14854" xr:uid="{00000000-0005-0000-0000-0000C1310000}"/>
    <cellStyle name="警告文本 4 2" xfId="14855" xr:uid="{00000000-0005-0000-0000-0000C2310000}"/>
    <cellStyle name="警告文本 4 2 2" xfId="6316" xr:uid="{00000000-0005-0000-0000-0000C3310000}"/>
    <cellStyle name="警告文本 4 2 2 2" xfId="6318" xr:uid="{00000000-0005-0000-0000-0000C4310000}"/>
    <cellStyle name="警告文本 4 2 2 3" xfId="6321" xr:uid="{00000000-0005-0000-0000-0000C5310000}"/>
    <cellStyle name="警告文本 4 2 3" xfId="6323" xr:uid="{00000000-0005-0000-0000-0000C6310000}"/>
    <cellStyle name="警告文本 4 2 4" xfId="6326" xr:uid="{00000000-0005-0000-0000-0000C7310000}"/>
    <cellStyle name="警告文本 4 3" xfId="14857" xr:uid="{00000000-0005-0000-0000-0000C8310000}"/>
    <cellStyle name="警告文本 4 4" xfId="14858" xr:uid="{00000000-0005-0000-0000-0000C9310000}"/>
    <cellStyle name="警告文本 5" xfId="14859" xr:uid="{00000000-0005-0000-0000-0000CA310000}"/>
    <cellStyle name="警告文本 5 2" xfId="14860" xr:uid="{00000000-0005-0000-0000-0000CB310000}"/>
    <cellStyle name="警告文本 5 2 2" xfId="14861" xr:uid="{00000000-0005-0000-0000-0000CC310000}"/>
    <cellStyle name="警告文本 5 2 2 2" xfId="14862" xr:uid="{00000000-0005-0000-0000-0000CD310000}"/>
    <cellStyle name="警告文本 5 2 2 3" xfId="14863" xr:uid="{00000000-0005-0000-0000-0000CE310000}"/>
    <cellStyle name="警告文本 5 2 3" xfId="14864" xr:uid="{00000000-0005-0000-0000-0000CF310000}"/>
    <cellStyle name="警告文本 5 2 4" xfId="14865" xr:uid="{00000000-0005-0000-0000-0000D0310000}"/>
    <cellStyle name="警告文本 5 3" xfId="14866" xr:uid="{00000000-0005-0000-0000-0000D1310000}"/>
    <cellStyle name="警告文本 5 4" xfId="14867" xr:uid="{00000000-0005-0000-0000-0000D2310000}"/>
    <cellStyle name="警告文本 6" xfId="14868" xr:uid="{00000000-0005-0000-0000-0000D3310000}"/>
    <cellStyle name="警告文本 6 2" xfId="14869" xr:uid="{00000000-0005-0000-0000-0000D4310000}"/>
    <cellStyle name="警告文本 6 2 2" xfId="14870" xr:uid="{00000000-0005-0000-0000-0000D5310000}"/>
    <cellStyle name="警告文本 6 2 3" xfId="14871" xr:uid="{00000000-0005-0000-0000-0000D6310000}"/>
    <cellStyle name="警告文本 6 3" xfId="14872" xr:uid="{00000000-0005-0000-0000-0000D7310000}"/>
    <cellStyle name="警告文本 6 4" xfId="14873" xr:uid="{00000000-0005-0000-0000-0000D8310000}"/>
    <cellStyle name="警告文本 7" xfId="346" xr:uid="{00000000-0005-0000-0000-0000D9310000}"/>
    <cellStyle name="警告文本 7 2" xfId="2961" xr:uid="{00000000-0005-0000-0000-0000DA310000}"/>
    <cellStyle name="警告文本 7 3" xfId="14874" xr:uid="{00000000-0005-0000-0000-0000DB310000}"/>
    <cellStyle name="警告文本 8" xfId="351" xr:uid="{00000000-0005-0000-0000-0000DC310000}"/>
    <cellStyle name="警告文本 8 2" xfId="221" xr:uid="{00000000-0005-0000-0000-0000DD310000}"/>
    <cellStyle name="警告文本 9" xfId="14875" xr:uid="{00000000-0005-0000-0000-0000DE310000}"/>
    <cellStyle name="链接单元格 10" xfId="14877" xr:uid="{00000000-0005-0000-0000-0000DF310000}"/>
    <cellStyle name="链接单元格 2" xfId="14878" xr:uid="{00000000-0005-0000-0000-0000E0310000}"/>
    <cellStyle name="链接单元格 2 2" xfId="14880" xr:uid="{00000000-0005-0000-0000-0000E1310000}"/>
    <cellStyle name="链接单元格 2 2 2" xfId="4774" xr:uid="{00000000-0005-0000-0000-0000E2310000}"/>
    <cellStyle name="链接单元格 2 2 2 2" xfId="14881" xr:uid="{00000000-0005-0000-0000-0000E3310000}"/>
    <cellStyle name="链接单元格 2 2 2 3" xfId="14882" xr:uid="{00000000-0005-0000-0000-0000E4310000}"/>
    <cellStyle name="链接单元格 2 2 3" xfId="14883" xr:uid="{00000000-0005-0000-0000-0000E5310000}"/>
    <cellStyle name="链接单元格 2 2 4" xfId="14884" xr:uid="{00000000-0005-0000-0000-0000E6310000}"/>
    <cellStyle name="链接单元格 2 3" xfId="11728" xr:uid="{00000000-0005-0000-0000-0000E7310000}"/>
    <cellStyle name="链接单元格 2 4" xfId="14885" xr:uid="{00000000-0005-0000-0000-0000E8310000}"/>
    <cellStyle name="链接单元格 3" xfId="14886" xr:uid="{00000000-0005-0000-0000-0000E9310000}"/>
    <cellStyle name="链接单元格 3 2" xfId="14887" xr:uid="{00000000-0005-0000-0000-0000EA310000}"/>
    <cellStyle name="链接单元格 3 2 2" xfId="14888" xr:uid="{00000000-0005-0000-0000-0000EB310000}"/>
    <cellStyle name="链接单元格 3 2 2 2" xfId="6952" xr:uid="{00000000-0005-0000-0000-0000EC310000}"/>
    <cellStyle name="链接单元格 3 2 2 3" xfId="14889" xr:uid="{00000000-0005-0000-0000-0000ED310000}"/>
    <cellStyle name="链接单元格 3 2 3" xfId="14890" xr:uid="{00000000-0005-0000-0000-0000EE310000}"/>
    <cellStyle name="链接单元格 3 2 4" xfId="14891" xr:uid="{00000000-0005-0000-0000-0000EF310000}"/>
    <cellStyle name="链接单元格 3 3" xfId="14892" xr:uid="{00000000-0005-0000-0000-0000F0310000}"/>
    <cellStyle name="链接单元格 3 4" xfId="14893" xr:uid="{00000000-0005-0000-0000-0000F1310000}"/>
    <cellStyle name="链接单元格 4" xfId="14894" xr:uid="{00000000-0005-0000-0000-0000F2310000}"/>
    <cellStyle name="链接单元格 4 2" xfId="9216" xr:uid="{00000000-0005-0000-0000-0000F3310000}"/>
    <cellStyle name="链接单元格 4 2 2" xfId="9218" xr:uid="{00000000-0005-0000-0000-0000F4310000}"/>
    <cellStyle name="链接单元格 4 2 2 2" xfId="9220" xr:uid="{00000000-0005-0000-0000-0000F5310000}"/>
    <cellStyle name="链接单元格 4 2 2 3" xfId="14895" xr:uid="{00000000-0005-0000-0000-0000F6310000}"/>
    <cellStyle name="链接单元格 4 2 3" xfId="9222" xr:uid="{00000000-0005-0000-0000-0000F7310000}"/>
    <cellStyle name="链接单元格 4 2 4" xfId="14896" xr:uid="{00000000-0005-0000-0000-0000F8310000}"/>
    <cellStyle name="链接单元格 4 3" xfId="9224" xr:uid="{00000000-0005-0000-0000-0000F9310000}"/>
    <cellStyle name="链接单元格 4 4" xfId="9226" xr:uid="{00000000-0005-0000-0000-0000FA310000}"/>
    <cellStyle name="链接单元格 5" xfId="14897" xr:uid="{00000000-0005-0000-0000-0000FB310000}"/>
    <cellStyle name="链接单元格 5 2" xfId="9231" xr:uid="{00000000-0005-0000-0000-0000FC310000}"/>
    <cellStyle name="链接单元格 5 2 2" xfId="10287" xr:uid="{00000000-0005-0000-0000-0000FD310000}"/>
    <cellStyle name="链接单元格 5 2 2 2" xfId="10289" xr:uid="{00000000-0005-0000-0000-0000FE310000}"/>
    <cellStyle name="链接单元格 5 2 2 3" xfId="14898" xr:uid="{00000000-0005-0000-0000-0000FF310000}"/>
    <cellStyle name="链接单元格 5 2 3" xfId="10291" xr:uid="{00000000-0005-0000-0000-000000320000}"/>
    <cellStyle name="链接单元格 5 2 4" xfId="14899" xr:uid="{00000000-0005-0000-0000-000001320000}"/>
    <cellStyle name="链接单元格 5 3" xfId="14900" xr:uid="{00000000-0005-0000-0000-000002320000}"/>
    <cellStyle name="链接单元格 5 4" xfId="14901" xr:uid="{00000000-0005-0000-0000-000003320000}"/>
    <cellStyle name="链接单元格 6" xfId="14902" xr:uid="{00000000-0005-0000-0000-000004320000}"/>
    <cellStyle name="链接单元格 6 2" xfId="14903" xr:uid="{00000000-0005-0000-0000-000005320000}"/>
    <cellStyle name="链接单元格 6 2 2" xfId="14904" xr:uid="{00000000-0005-0000-0000-000006320000}"/>
    <cellStyle name="链接单元格 6 2 3" xfId="14905" xr:uid="{00000000-0005-0000-0000-000007320000}"/>
    <cellStyle name="链接单元格 6 3" xfId="14906" xr:uid="{00000000-0005-0000-0000-000008320000}"/>
    <cellStyle name="链接单元格 6 4" xfId="14907" xr:uid="{00000000-0005-0000-0000-000009320000}"/>
    <cellStyle name="链接单元格 7" xfId="14908" xr:uid="{00000000-0005-0000-0000-00000A320000}"/>
    <cellStyle name="链接单元格 7 2" xfId="14910" xr:uid="{00000000-0005-0000-0000-00000B320000}"/>
    <cellStyle name="链接单元格 7 3" xfId="14911" xr:uid="{00000000-0005-0000-0000-00000C320000}"/>
    <cellStyle name="链接单元格 8" xfId="14912" xr:uid="{00000000-0005-0000-0000-00000D320000}"/>
    <cellStyle name="链接单元格 8 2" xfId="14913" xr:uid="{00000000-0005-0000-0000-00000E320000}"/>
    <cellStyle name="链接单元格 9" xfId="14914" xr:uid="{00000000-0005-0000-0000-00000F320000}"/>
    <cellStyle name="千位分隔" xfId="35" builtinId="3"/>
    <cellStyle name="千位分隔 10" xfId="14915" xr:uid="{00000000-0005-0000-0000-000011320000}"/>
    <cellStyle name="千位分隔 10 2" xfId="14916" xr:uid="{00000000-0005-0000-0000-000012320000}"/>
    <cellStyle name="千位分隔 10 2 2" xfId="14917" xr:uid="{00000000-0005-0000-0000-000013320000}"/>
    <cellStyle name="千位分隔 10 2 2 2" xfId="5714" xr:uid="{00000000-0005-0000-0000-000014320000}"/>
    <cellStyle name="千位分隔 10 2 3" xfId="9958" xr:uid="{00000000-0005-0000-0000-000015320000}"/>
    <cellStyle name="千位分隔 10 2 4" xfId="9960" xr:uid="{00000000-0005-0000-0000-000016320000}"/>
    <cellStyle name="千位分隔 10 3" xfId="14918" xr:uid="{00000000-0005-0000-0000-000017320000}"/>
    <cellStyle name="千位分隔 10 3 2" xfId="14919" xr:uid="{00000000-0005-0000-0000-000018320000}"/>
    <cellStyle name="千位分隔 10 3 2 2" xfId="5767" xr:uid="{00000000-0005-0000-0000-000019320000}"/>
    <cellStyle name="千位分隔 10 3 2 2 2" xfId="5769" xr:uid="{00000000-0005-0000-0000-00001A320000}"/>
    <cellStyle name="千位分隔 10 3 2 3" xfId="4730" xr:uid="{00000000-0005-0000-0000-00001B320000}"/>
    <cellStyle name="千位分隔 10 3 3" xfId="9963" xr:uid="{00000000-0005-0000-0000-00001C320000}"/>
    <cellStyle name="千位分隔 10 3 4" xfId="14920" xr:uid="{00000000-0005-0000-0000-00001D320000}"/>
    <cellStyle name="千位分隔 10 3 5" xfId="9329" xr:uid="{00000000-0005-0000-0000-00001E320000}"/>
    <cellStyle name="千位分隔 10 4" xfId="14921" xr:uid="{00000000-0005-0000-0000-00001F320000}"/>
    <cellStyle name="千位分隔 11" xfId="14922" xr:uid="{00000000-0005-0000-0000-000020320000}"/>
    <cellStyle name="千位分隔 11 2" xfId="4008" xr:uid="{00000000-0005-0000-0000-000021320000}"/>
    <cellStyle name="千位分隔 11 2 2" xfId="8351" xr:uid="{00000000-0005-0000-0000-000022320000}"/>
    <cellStyle name="千位分隔 11 2 3" xfId="14923" xr:uid="{00000000-0005-0000-0000-000023320000}"/>
    <cellStyle name="千位分隔 11 3" xfId="8353" xr:uid="{00000000-0005-0000-0000-000024320000}"/>
    <cellStyle name="千位分隔 11 3 2" xfId="14924" xr:uid="{00000000-0005-0000-0000-000025320000}"/>
    <cellStyle name="千位分隔 11 3 3" xfId="14925" xr:uid="{00000000-0005-0000-0000-000026320000}"/>
    <cellStyle name="千位分隔 11 3 4" xfId="14926" xr:uid="{00000000-0005-0000-0000-000027320000}"/>
    <cellStyle name="千位分隔 11 4" xfId="14927" xr:uid="{00000000-0005-0000-0000-000028320000}"/>
    <cellStyle name="千位分隔 12" xfId="14928" xr:uid="{00000000-0005-0000-0000-000029320000}"/>
    <cellStyle name="千位分隔 12 2" xfId="14929" xr:uid="{00000000-0005-0000-0000-00002A320000}"/>
    <cellStyle name="千位分隔 12 2 2" xfId="12030" xr:uid="{00000000-0005-0000-0000-00002B320000}"/>
    <cellStyle name="千位分隔 12 2 3" xfId="14930" xr:uid="{00000000-0005-0000-0000-00002C320000}"/>
    <cellStyle name="千位分隔 12 3" xfId="14932" xr:uid="{00000000-0005-0000-0000-00002D320000}"/>
    <cellStyle name="千位分隔 12 3 2" xfId="14933" xr:uid="{00000000-0005-0000-0000-00002E320000}"/>
    <cellStyle name="千位分隔 12 3 3" xfId="14934" xr:uid="{00000000-0005-0000-0000-00002F320000}"/>
    <cellStyle name="千位分隔 12 4" xfId="14935" xr:uid="{00000000-0005-0000-0000-000030320000}"/>
    <cellStyle name="千位分隔 12 4 10" xfId="665" xr:uid="{00000000-0005-0000-0000-000031320000}"/>
    <cellStyle name="千位分隔 12 4 10 2" xfId="14936" xr:uid="{00000000-0005-0000-0000-000032320000}"/>
    <cellStyle name="千位分隔 12 4 10 3" xfId="14937" xr:uid="{00000000-0005-0000-0000-000033320000}"/>
    <cellStyle name="千位分隔 12 4 10 3 2" xfId="14938" xr:uid="{00000000-0005-0000-0000-000034320000}"/>
    <cellStyle name="千位分隔 12 4 10 3 2 2" xfId="14939" xr:uid="{00000000-0005-0000-0000-000035320000}"/>
    <cellStyle name="千位分隔 12 4 10 3 3" xfId="14940" xr:uid="{00000000-0005-0000-0000-000036320000}"/>
    <cellStyle name="千位分隔 12 4 10 4" xfId="14941" xr:uid="{00000000-0005-0000-0000-000037320000}"/>
    <cellStyle name="千位分隔 12 4 10 4 2" xfId="14942" xr:uid="{00000000-0005-0000-0000-000038320000}"/>
    <cellStyle name="千位分隔 12 4 10 5" xfId="14943" xr:uid="{00000000-0005-0000-0000-000039320000}"/>
    <cellStyle name="千位分隔 12 4 11" xfId="14944" xr:uid="{00000000-0005-0000-0000-00003A320000}"/>
    <cellStyle name="千位分隔 12 4 11 2" xfId="14945" xr:uid="{00000000-0005-0000-0000-00003B320000}"/>
    <cellStyle name="千位分隔 12 4 11 2 2" xfId="14946" xr:uid="{00000000-0005-0000-0000-00003C320000}"/>
    <cellStyle name="千位分隔 12 4 11 3" xfId="14947" xr:uid="{00000000-0005-0000-0000-00003D320000}"/>
    <cellStyle name="千位分隔 12 4 12" xfId="14948" xr:uid="{00000000-0005-0000-0000-00003E320000}"/>
    <cellStyle name="千位分隔 12 4 12 2" xfId="14949" xr:uid="{00000000-0005-0000-0000-00003F320000}"/>
    <cellStyle name="千位分隔 12 4 13" xfId="14950" xr:uid="{00000000-0005-0000-0000-000040320000}"/>
    <cellStyle name="千位分隔 12 4 2" xfId="14952" xr:uid="{00000000-0005-0000-0000-000041320000}"/>
    <cellStyle name="千位分隔 12 4 2 10" xfId="14954" xr:uid="{00000000-0005-0000-0000-000042320000}"/>
    <cellStyle name="千位分隔 12 4 2 10 2" xfId="14955" xr:uid="{00000000-0005-0000-0000-000043320000}"/>
    <cellStyle name="千位分隔 12 4 2 10 2 2" xfId="14956" xr:uid="{00000000-0005-0000-0000-000044320000}"/>
    <cellStyle name="千位分隔 12 4 2 10 3" xfId="14957" xr:uid="{00000000-0005-0000-0000-000045320000}"/>
    <cellStyle name="千位分隔 12 4 2 11" xfId="14958" xr:uid="{00000000-0005-0000-0000-000046320000}"/>
    <cellStyle name="千位分隔 12 4 2 11 2" xfId="14959" xr:uid="{00000000-0005-0000-0000-000047320000}"/>
    <cellStyle name="千位分隔 12 4 2 12" xfId="14960" xr:uid="{00000000-0005-0000-0000-000048320000}"/>
    <cellStyle name="千位分隔 12 4 2 2" xfId="14961" xr:uid="{00000000-0005-0000-0000-000049320000}"/>
    <cellStyle name="千位分隔 12 4 2 2 2" xfId="14963" xr:uid="{00000000-0005-0000-0000-00004A320000}"/>
    <cellStyle name="千位分隔 12 4 2 2 2 2" xfId="8632" xr:uid="{00000000-0005-0000-0000-00004B320000}"/>
    <cellStyle name="千位分隔 12 4 2 2 2 2 2" xfId="14965" xr:uid="{00000000-0005-0000-0000-00004C320000}"/>
    <cellStyle name="千位分隔 12 4 2 2 2 2 2 2" xfId="14966" xr:uid="{00000000-0005-0000-0000-00004D320000}"/>
    <cellStyle name="千位分隔 12 4 2 2 2 2 2 3" xfId="1518" xr:uid="{00000000-0005-0000-0000-00004E320000}"/>
    <cellStyle name="千位分隔 12 4 2 2 2 2 2 3 2" xfId="14967" xr:uid="{00000000-0005-0000-0000-00004F320000}"/>
    <cellStyle name="千位分隔 12 4 2 2 2 2 2 3 3" xfId="12097" xr:uid="{00000000-0005-0000-0000-000050320000}"/>
    <cellStyle name="千位分隔 12 4 2 2 2 2 2 3 3 2" xfId="14968" xr:uid="{00000000-0005-0000-0000-000051320000}"/>
    <cellStyle name="千位分隔 12 4 2 2 2 2 2 3 3 2 2" xfId="14969" xr:uid="{00000000-0005-0000-0000-000052320000}"/>
    <cellStyle name="千位分隔 12 4 2 2 2 2 2 3 3 3" xfId="14970" xr:uid="{00000000-0005-0000-0000-000053320000}"/>
    <cellStyle name="千位分隔 12 4 2 2 2 2 2 3 4" xfId="14971" xr:uid="{00000000-0005-0000-0000-000054320000}"/>
    <cellStyle name="千位分隔 12 4 2 2 2 2 2 3 4 2" xfId="14972" xr:uid="{00000000-0005-0000-0000-000055320000}"/>
    <cellStyle name="千位分隔 12 4 2 2 2 2 2 3 5" xfId="14973" xr:uid="{00000000-0005-0000-0000-000056320000}"/>
    <cellStyle name="千位分隔 12 4 2 2 2 2 2 4" xfId="14974" xr:uid="{00000000-0005-0000-0000-000057320000}"/>
    <cellStyle name="千位分隔 12 4 2 2 2 2 2 4 2" xfId="14975" xr:uid="{00000000-0005-0000-0000-000058320000}"/>
    <cellStyle name="千位分隔 12 4 2 2 2 2 2 4 2 2" xfId="14976" xr:uid="{00000000-0005-0000-0000-000059320000}"/>
    <cellStyle name="千位分隔 12 4 2 2 2 2 2 4 3" xfId="14977" xr:uid="{00000000-0005-0000-0000-00005A320000}"/>
    <cellStyle name="千位分隔 12 4 2 2 2 2 2 5" xfId="14978" xr:uid="{00000000-0005-0000-0000-00005B320000}"/>
    <cellStyle name="千位分隔 12 4 2 2 2 2 2 5 2" xfId="14980" xr:uid="{00000000-0005-0000-0000-00005C320000}"/>
    <cellStyle name="千位分隔 12 4 2 2 2 2 2 6" xfId="14982" xr:uid="{00000000-0005-0000-0000-00005D320000}"/>
    <cellStyle name="千位分隔 12 4 2 2 2 2 3" xfId="14984" xr:uid="{00000000-0005-0000-0000-00005E320000}"/>
    <cellStyle name="千位分隔 12 4 2 2 2 2 4" xfId="14985" xr:uid="{00000000-0005-0000-0000-00005F320000}"/>
    <cellStyle name="千位分隔 12 4 2 2 2 2 4 2" xfId="14986" xr:uid="{00000000-0005-0000-0000-000060320000}"/>
    <cellStyle name="千位分隔 12 4 2 2 2 2 4 3" xfId="11838" xr:uid="{00000000-0005-0000-0000-000061320000}"/>
    <cellStyle name="千位分隔 12 4 2 2 2 2 4 3 2" xfId="14987" xr:uid="{00000000-0005-0000-0000-000062320000}"/>
    <cellStyle name="千位分隔 12 4 2 2 2 2 4 3 2 2" xfId="14988" xr:uid="{00000000-0005-0000-0000-000063320000}"/>
    <cellStyle name="千位分隔 12 4 2 2 2 2 4 3 3" xfId="14989" xr:uid="{00000000-0005-0000-0000-000064320000}"/>
    <cellStyle name="千位分隔 12 4 2 2 2 2 4 4" xfId="11840" xr:uid="{00000000-0005-0000-0000-000065320000}"/>
    <cellStyle name="千位分隔 12 4 2 2 2 2 4 4 2" xfId="11842" xr:uid="{00000000-0005-0000-0000-000066320000}"/>
    <cellStyle name="千位分隔 12 4 2 2 2 2 4 5" xfId="11845" xr:uid="{00000000-0005-0000-0000-000067320000}"/>
    <cellStyle name="千位分隔 12 4 2 2 2 2 5" xfId="14990" xr:uid="{00000000-0005-0000-0000-000068320000}"/>
    <cellStyle name="千位分隔 12 4 2 2 2 2 5 2" xfId="14991" xr:uid="{00000000-0005-0000-0000-000069320000}"/>
    <cellStyle name="千位分隔 12 4 2 2 2 2 5 2 2" xfId="14992" xr:uid="{00000000-0005-0000-0000-00006A320000}"/>
    <cellStyle name="千位分隔 12 4 2 2 2 2 5 3" xfId="11850" xr:uid="{00000000-0005-0000-0000-00006B320000}"/>
    <cellStyle name="千位分隔 12 4 2 2 2 2 6" xfId="14993" xr:uid="{00000000-0005-0000-0000-00006C320000}"/>
    <cellStyle name="千位分隔 12 4 2 2 2 2 6 2" xfId="14994" xr:uid="{00000000-0005-0000-0000-00006D320000}"/>
    <cellStyle name="千位分隔 12 4 2 2 2 2 7" xfId="14995" xr:uid="{00000000-0005-0000-0000-00006E320000}"/>
    <cellStyle name="千位分隔 12 4 2 2 2 3" xfId="11554" xr:uid="{00000000-0005-0000-0000-00006F320000}"/>
    <cellStyle name="千位分隔 12 4 2 2 2 3 2" xfId="14996" xr:uid="{00000000-0005-0000-0000-000070320000}"/>
    <cellStyle name="千位分隔 12 4 2 2 2 3 3" xfId="14997" xr:uid="{00000000-0005-0000-0000-000071320000}"/>
    <cellStyle name="千位分隔 12 4 2 2 2 3 3 2" xfId="7076" xr:uid="{00000000-0005-0000-0000-000072320000}"/>
    <cellStyle name="千位分隔 12 4 2 2 2 3 3 3" xfId="14998" xr:uid="{00000000-0005-0000-0000-000073320000}"/>
    <cellStyle name="千位分隔 12 4 2 2 2 3 3 3 2" xfId="14999" xr:uid="{00000000-0005-0000-0000-000074320000}"/>
    <cellStyle name="千位分隔 12 4 2 2 2 3 3 3 2 2" xfId="15000" xr:uid="{00000000-0005-0000-0000-000075320000}"/>
    <cellStyle name="千位分隔 12 4 2 2 2 3 3 3 3" xfId="15001" xr:uid="{00000000-0005-0000-0000-000076320000}"/>
    <cellStyle name="千位分隔 12 4 2 2 2 3 3 4" xfId="15002" xr:uid="{00000000-0005-0000-0000-000077320000}"/>
    <cellStyle name="千位分隔 12 4 2 2 2 3 3 4 2" xfId="15003" xr:uid="{00000000-0005-0000-0000-000078320000}"/>
    <cellStyle name="千位分隔 12 4 2 2 2 3 3 5" xfId="15004" xr:uid="{00000000-0005-0000-0000-000079320000}"/>
    <cellStyle name="千位分隔 12 4 2 2 2 3 4" xfId="15005" xr:uid="{00000000-0005-0000-0000-00007A320000}"/>
    <cellStyle name="千位分隔 12 4 2 2 2 3 4 2" xfId="15006" xr:uid="{00000000-0005-0000-0000-00007B320000}"/>
    <cellStyle name="千位分隔 12 4 2 2 2 3 4 2 2" xfId="15007" xr:uid="{00000000-0005-0000-0000-00007C320000}"/>
    <cellStyle name="千位分隔 12 4 2 2 2 3 4 3" xfId="15008" xr:uid="{00000000-0005-0000-0000-00007D320000}"/>
    <cellStyle name="千位分隔 12 4 2 2 2 3 5" xfId="15009" xr:uid="{00000000-0005-0000-0000-00007E320000}"/>
    <cellStyle name="千位分隔 12 4 2 2 2 3 5 2" xfId="15010" xr:uid="{00000000-0005-0000-0000-00007F320000}"/>
    <cellStyle name="千位分隔 12 4 2 2 2 3 6" xfId="15011" xr:uid="{00000000-0005-0000-0000-000080320000}"/>
    <cellStyle name="千位分隔 12 4 2 2 2 4" xfId="15012" xr:uid="{00000000-0005-0000-0000-000081320000}"/>
    <cellStyle name="千位分隔 12 4 2 2 2 5" xfId="1548" xr:uid="{00000000-0005-0000-0000-000082320000}"/>
    <cellStyle name="千位分隔 12 4 2 2 2 5 2" xfId="1552" xr:uid="{00000000-0005-0000-0000-000083320000}"/>
    <cellStyle name="千位分隔 12 4 2 2 2 5 3" xfId="15013" xr:uid="{00000000-0005-0000-0000-000084320000}"/>
    <cellStyle name="千位分隔 12 4 2 2 2 5 3 2" xfId="15014" xr:uid="{00000000-0005-0000-0000-000085320000}"/>
    <cellStyle name="千位分隔 12 4 2 2 2 5 3 2 2" xfId="15015" xr:uid="{00000000-0005-0000-0000-000086320000}"/>
    <cellStyle name="千位分隔 12 4 2 2 2 5 3 3" xfId="11867" xr:uid="{00000000-0005-0000-0000-000087320000}"/>
    <cellStyle name="千位分隔 12 4 2 2 2 5 4" xfId="15017" xr:uid="{00000000-0005-0000-0000-000088320000}"/>
    <cellStyle name="千位分隔 12 4 2 2 2 5 4 2" xfId="15018" xr:uid="{00000000-0005-0000-0000-000089320000}"/>
    <cellStyle name="千位分隔 12 4 2 2 2 5 5" xfId="15019" xr:uid="{00000000-0005-0000-0000-00008A320000}"/>
    <cellStyle name="千位分隔 12 4 2 2 2 6" xfId="1564" xr:uid="{00000000-0005-0000-0000-00008B320000}"/>
    <cellStyle name="千位分隔 12 4 2 2 2 6 2" xfId="15020" xr:uid="{00000000-0005-0000-0000-00008C320000}"/>
    <cellStyle name="千位分隔 12 4 2 2 2 6 2 2" xfId="15022" xr:uid="{00000000-0005-0000-0000-00008D320000}"/>
    <cellStyle name="千位分隔 12 4 2 2 2 6 3" xfId="15023" xr:uid="{00000000-0005-0000-0000-00008E320000}"/>
    <cellStyle name="千位分隔 12 4 2 2 2 7" xfId="12721" xr:uid="{00000000-0005-0000-0000-00008F320000}"/>
    <cellStyle name="千位分隔 12 4 2 2 2 7 2" xfId="15025" xr:uid="{00000000-0005-0000-0000-000090320000}"/>
    <cellStyle name="千位分隔 12 4 2 2 2 8" xfId="15026" xr:uid="{00000000-0005-0000-0000-000091320000}"/>
    <cellStyle name="千位分隔 12 4 2 2 3" xfId="15027" xr:uid="{00000000-0005-0000-0000-000092320000}"/>
    <cellStyle name="千位分隔 12 4 2 2 3 2" xfId="9169" xr:uid="{00000000-0005-0000-0000-000093320000}"/>
    <cellStyle name="千位分隔 12 4 2 2 3 2 2" xfId="9171" xr:uid="{00000000-0005-0000-0000-000094320000}"/>
    <cellStyle name="千位分隔 12 4 2 2 3 2 3" xfId="9258" xr:uid="{00000000-0005-0000-0000-000095320000}"/>
    <cellStyle name="千位分隔 12 4 2 2 3 2 3 2" xfId="9261" xr:uid="{00000000-0005-0000-0000-000096320000}"/>
    <cellStyle name="千位分隔 12 4 2 2 3 2 3 3" xfId="9290" xr:uid="{00000000-0005-0000-0000-000097320000}"/>
    <cellStyle name="千位分隔 12 4 2 2 3 2 3 3 2" xfId="15028" xr:uid="{00000000-0005-0000-0000-000098320000}"/>
    <cellStyle name="千位分隔 12 4 2 2 3 2 3 3 2 2" xfId="7779" xr:uid="{00000000-0005-0000-0000-000099320000}"/>
    <cellStyle name="千位分隔 12 4 2 2 3 2 3 3 3" xfId="15029" xr:uid="{00000000-0005-0000-0000-00009A320000}"/>
    <cellStyle name="千位分隔 12 4 2 2 3 2 3 4" xfId="9293" xr:uid="{00000000-0005-0000-0000-00009B320000}"/>
    <cellStyle name="千位分隔 12 4 2 2 3 2 3 4 2" xfId="9296" xr:uid="{00000000-0005-0000-0000-00009C320000}"/>
    <cellStyle name="千位分隔 12 4 2 2 3 2 3 5" xfId="9305" xr:uid="{00000000-0005-0000-0000-00009D320000}"/>
    <cellStyle name="千位分隔 12 4 2 2 3 2 4" xfId="9318" xr:uid="{00000000-0005-0000-0000-00009E320000}"/>
    <cellStyle name="千位分隔 12 4 2 2 3 2 4 2" xfId="9321" xr:uid="{00000000-0005-0000-0000-00009F320000}"/>
    <cellStyle name="千位分隔 12 4 2 2 3 2 4 2 2" xfId="15030" xr:uid="{00000000-0005-0000-0000-0000A0320000}"/>
    <cellStyle name="千位分隔 12 4 2 2 3 2 4 3" xfId="9325" xr:uid="{00000000-0005-0000-0000-0000A1320000}"/>
    <cellStyle name="千位分隔 12 4 2 2 3 2 5" xfId="9367" xr:uid="{00000000-0005-0000-0000-0000A2320000}"/>
    <cellStyle name="千位分隔 12 4 2 2 3 2 5 2" xfId="15032" xr:uid="{00000000-0005-0000-0000-0000A3320000}"/>
    <cellStyle name="千位分隔 12 4 2 2 3 2 6" xfId="9370" xr:uid="{00000000-0005-0000-0000-0000A4320000}"/>
    <cellStyle name="千位分隔 12 4 2 2 3 3" xfId="9404" xr:uid="{00000000-0005-0000-0000-0000A5320000}"/>
    <cellStyle name="千位分隔 12 4 2 2 3 4" xfId="9602" xr:uid="{00000000-0005-0000-0000-0000A6320000}"/>
    <cellStyle name="千位分隔 12 4 2 2 3 4 2" xfId="9604" xr:uid="{00000000-0005-0000-0000-0000A7320000}"/>
    <cellStyle name="千位分隔 12 4 2 2 3 4 3" xfId="9636" xr:uid="{00000000-0005-0000-0000-0000A8320000}"/>
    <cellStyle name="千位分隔 12 4 2 2 3 4 3 2" xfId="9638" xr:uid="{00000000-0005-0000-0000-0000A9320000}"/>
    <cellStyle name="千位分隔 12 4 2 2 3 4 3 2 2" xfId="15034" xr:uid="{00000000-0005-0000-0000-0000AA320000}"/>
    <cellStyle name="千位分隔 12 4 2 2 3 4 3 3" xfId="9642" xr:uid="{00000000-0005-0000-0000-0000AB320000}"/>
    <cellStyle name="千位分隔 12 4 2 2 3 4 4" xfId="9660" xr:uid="{00000000-0005-0000-0000-0000AC320000}"/>
    <cellStyle name="千位分隔 12 4 2 2 3 4 4 2" xfId="11084" xr:uid="{00000000-0005-0000-0000-0000AD320000}"/>
    <cellStyle name="千位分隔 12 4 2 2 3 4 5" xfId="9663" xr:uid="{00000000-0005-0000-0000-0000AE320000}"/>
    <cellStyle name="千位分隔 12 4 2 2 3 5" xfId="1658" xr:uid="{00000000-0005-0000-0000-0000AF320000}"/>
    <cellStyle name="千位分隔 12 4 2 2 3 5 2" xfId="9697" xr:uid="{00000000-0005-0000-0000-0000B0320000}"/>
    <cellStyle name="千位分隔 12 4 2 2 3 5 2 2" xfId="9699" xr:uid="{00000000-0005-0000-0000-0000B1320000}"/>
    <cellStyle name="千位分隔 12 4 2 2 3 5 3" xfId="9715" xr:uid="{00000000-0005-0000-0000-0000B2320000}"/>
    <cellStyle name="千位分隔 12 4 2 2 3 6" xfId="9749" xr:uid="{00000000-0005-0000-0000-0000B3320000}"/>
    <cellStyle name="千位分隔 12 4 2 2 3 6 2" xfId="9751" xr:uid="{00000000-0005-0000-0000-0000B4320000}"/>
    <cellStyle name="千位分隔 12 4 2 2 3 7" xfId="9789" xr:uid="{00000000-0005-0000-0000-0000B5320000}"/>
    <cellStyle name="千位分隔 12 4 2 2 4" xfId="3558" xr:uid="{00000000-0005-0000-0000-0000B6320000}"/>
    <cellStyle name="千位分隔 12 4 2 2 4 2" xfId="15036" xr:uid="{00000000-0005-0000-0000-0000B7320000}"/>
    <cellStyle name="千位分隔 12 4 2 2 4 3" xfId="13874" xr:uid="{00000000-0005-0000-0000-0000B8320000}"/>
    <cellStyle name="千位分隔 12 4 2 2 4 3 2" xfId="15038" xr:uid="{00000000-0005-0000-0000-0000B9320000}"/>
    <cellStyle name="千位分隔 12 4 2 2 4 3 3" xfId="15040" xr:uid="{00000000-0005-0000-0000-0000BA320000}"/>
    <cellStyle name="千位分隔 12 4 2 2 4 3 3 2" xfId="15042" xr:uid="{00000000-0005-0000-0000-0000BB320000}"/>
    <cellStyle name="千位分隔 12 4 2 2 4 3 3 2 2" xfId="15044" xr:uid="{00000000-0005-0000-0000-0000BC320000}"/>
    <cellStyle name="千位分隔 12 4 2 2 4 3 3 3" xfId="15046" xr:uid="{00000000-0005-0000-0000-0000BD320000}"/>
    <cellStyle name="千位分隔 12 4 2 2 4 3 4" xfId="15048" xr:uid="{00000000-0005-0000-0000-0000BE320000}"/>
    <cellStyle name="千位分隔 12 4 2 2 4 3 4 2" xfId="15050" xr:uid="{00000000-0005-0000-0000-0000BF320000}"/>
    <cellStyle name="千位分隔 12 4 2 2 4 3 5" xfId="15052" xr:uid="{00000000-0005-0000-0000-0000C0320000}"/>
    <cellStyle name="千位分隔 12 4 2 2 4 4" xfId="15054" xr:uid="{00000000-0005-0000-0000-0000C1320000}"/>
    <cellStyle name="千位分隔 12 4 2 2 4 4 2" xfId="15056" xr:uid="{00000000-0005-0000-0000-0000C2320000}"/>
    <cellStyle name="千位分隔 12 4 2 2 4 4 2 2" xfId="13880" xr:uid="{00000000-0005-0000-0000-0000C3320000}"/>
    <cellStyle name="千位分隔 12 4 2 2 4 4 3" xfId="11235" xr:uid="{00000000-0005-0000-0000-0000C4320000}"/>
    <cellStyle name="千位分隔 12 4 2 2 4 5" xfId="15058" xr:uid="{00000000-0005-0000-0000-0000C5320000}"/>
    <cellStyle name="千位分隔 12 4 2 2 4 5 2" xfId="15060" xr:uid="{00000000-0005-0000-0000-0000C6320000}"/>
    <cellStyle name="千位分隔 12 4 2 2 4 6" xfId="15062" xr:uid="{00000000-0005-0000-0000-0000C7320000}"/>
    <cellStyle name="千位分隔 12 4 2 2 5" xfId="15065" xr:uid="{00000000-0005-0000-0000-0000C8320000}"/>
    <cellStyle name="千位分隔 12 4 2 2 6" xfId="15067" xr:uid="{00000000-0005-0000-0000-0000C9320000}"/>
    <cellStyle name="千位分隔 12 4 2 2 6 2" xfId="15068" xr:uid="{00000000-0005-0000-0000-0000CA320000}"/>
    <cellStyle name="千位分隔 12 4 2 2 6 3" xfId="15069" xr:uid="{00000000-0005-0000-0000-0000CB320000}"/>
    <cellStyle name="千位分隔 12 4 2 2 6 3 2" xfId="15070" xr:uid="{00000000-0005-0000-0000-0000CC320000}"/>
    <cellStyle name="千位分隔 12 4 2 2 6 3 2 2" xfId="15071" xr:uid="{00000000-0005-0000-0000-0000CD320000}"/>
    <cellStyle name="千位分隔 12 4 2 2 6 3 3" xfId="11478" xr:uid="{00000000-0005-0000-0000-0000CE320000}"/>
    <cellStyle name="千位分隔 12 4 2 2 6 4" xfId="15072" xr:uid="{00000000-0005-0000-0000-0000CF320000}"/>
    <cellStyle name="千位分隔 12 4 2 2 6 4 2" xfId="15073" xr:uid="{00000000-0005-0000-0000-0000D0320000}"/>
    <cellStyle name="千位分隔 12 4 2 2 6 5" xfId="15075" xr:uid="{00000000-0005-0000-0000-0000D1320000}"/>
    <cellStyle name="千位分隔 12 4 2 2 7" xfId="15076" xr:uid="{00000000-0005-0000-0000-0000D2320000}"/>
    <cellStyle name="千位分隔 12 4 2 2 7 2" xfId="15077" xr:uid="{00000000-0005-0000-0000-0000D3320000}"/>
    <cellStyle name="千位分隔 12 4 2 2 7 2 2" xfId="6573" xr:uid="{00000000-0005-0000-0000-0000D4320000}"/>
    <cellStyle name="千位分隔 12 4 2 2 7 3" xfId="15078" xr:uid="{00000000-0005-0000-0000-0000D5320000}"/>
    <cellStyle name="千位分隔 12 4 2 2 8" xfId="15079" xr:uid="{00000000-0005-0000-0000-0000D6320000}"/>
    <cellStyle name="千位分隔 12 4 2 2 8 2" xfId="15080" xr:uid="{00000000-0005-0000-0000-0000D7320000}"/>
    <cellStyle name="千位分隔 12 4 2 2 9" xfId="15081" xr:uid="{00000000-0005-0000-0000-0000D8320000}"/>
    <cellStyle name="千位分隔 12 4 2 3" xfId="15082" xr:uid="{00000000-0005-0000-0000-0000D9320000}"/>
    <cellStyle name="千位分隔 12 4 2 3 2" xfId="15084" xr:uid="{00000000-0005-0000-0000-0000DA320000}"/>
    <cellStyle name="千位分隔 12 4 2 3 2 2" xfId="9816" xr:uid="{00000000-0005-0000-0000-0000DB320000}"/>
    <cellStyle name="千位分隔 12 4 2 3 2 2 2" xfId="15085" xr:uid="{00000000-0005-0000-0000-0000DC320000}"/>
    <cellStyle name="千位分隔 12 4 2 3 2 2 2 2" xfId="15087" xr:uid="{00000000-0005-0000-0000-0000DD320000}"/>
    <cellStyle name="千位分隔 12 4 2 3 2 2 2 3" xfId="15088" xr:uid="{00000000-0005-0000-0000-0000DE320000}"/>
    <cellStyle name="千位分隔 12 4 2 3 2 2 2 3 2" xfId="15089" xr:uid="{00000000-0005-0000-0000-0000DF320000}"/>
    <cellStyle name="千位分隔 12 4 2 3 2 2 2 3 3" xfId="15090" xr:uid="{00000000-0005-0000-0000-0000E0320000}"/>
    <cellStyle name="千位分隔 12 4 2 3 2 2 2 3 3 2" xfId="15092" xr:uid="{00000000-0005-0000-0000-0000E1320000}"/>
    <cellStyle name="千位分隔 12 4 2 3 2 2 2 3 3 2 2" xfId="15093" xr:uid="{00000000-0005-0000-0000-0000E2320000}"/>
    <cellStyle name="千位分隔 12 4 2 3 2 2 2 3 3 3" xfId="15094" xr:uid="{00000000-0005-0000-0000-0000E3320000}"/>
    <cellStyle name="千位分隔 12 4 2 3 2 2 2 3 4" xfId="15096" xr:uid="{00000000-0005-0000-0000-0000E4320000}"/>
    <cellStyle name="千位分隔 12 4 2 3 2 2 2 3 4 2" xfId="15097" xr:uid="{00000000-0005-0000-0000-0000E5320000}"/>
    <cellStyle name="千位分隔 12 4 2 3 2 2 2 3 5" xfId="15098" xr:uid="{00000000-0005-0000-0000-0000E6320000}"/>
    <cellStyle name="千位分隔 12 4 2 3 2 2 2 4" xfId="15099" xr:uid="{00000000-0005-0000-0000-0000E7320000}"/>
    <cellStyle name="千位分隔 12 4 2 3 2 2 2 4 2" xfId="15100" xr:uid="{00000000-0005-0000-0000-0000E8320000}"/>
    <cellStyle name="千位分隔 12 4 2 3 2 2 2 4 2 2" xfId="15101" xr:uid="{00000000-0005-0000-0000-0000E9320000}"/>
    <cellStyle name="千位分隔 12 4 2 3 2 2 2 4 3" xfId="15102" xr:uid="{00000000-0005-0000-0000-0000EA320000}"/>
    <cellStyle name="千位分隔 12 4 2 3 2 2 2 5" xfId="15103" xr:uid="{00000000-0005-0000-0000-0000EB320000}"/>
    <cellStyle name="千位分隔 12 4 2 3 2 2 2 5 2" xfId="15104" xr:uid="{00000000-0005-0000-0000-0000EC320000}"/>
    <cellStyle name="千位分隔 12 4 2 3 2 2 2 6" xfId="232" xr:uid="{00000000-0005-0000-0000-0000ED320000}"/>
    <cellStyle name="千位分隔 12 4 2 3 2 2 3" xfId="15105" xr:uid="{00000000-0005-0000-0000-0000EE320000}"/>
    <cellStyle name="千位分隔 12 4 2 3 2 2 4" xfId="15106" xr:uid="{00000000-0005-0000-0000-0000EF320000}"/>
    <cellStyle name="千位分隔 12 4 2 3 2 2 4 2" xfId="15107" xr:uid="{00000000-0005-0000-0000-0000F0320000}"/>
    <cellStyle name="千位分隔 12 4 2 3 2 2 4 3" xfId="11978" xr:uid="{00000000-0005-0000-0000-0000F1320000}"/>
    <cellStyle name="千位分隔 12 4 2 3 2 2 4 3 2" xfId="15108" xr:uid="{00000000-0005-0000-0000-0000F2320000}"/>
    <cellStyle name="千位分隔 12 4 2 3 2 2 4 3 2 2" xfId="6049" xr:uid="{00000000-0005-0000-0000-0000F3320000}"/>
    <cellStyle name="千位分隔 12 4 2 3 2 2 4 3 3" xfId="15110" xr:uid="{00000000-0005-0000-0000-0000F4320000}"/>
    <cellStyle name="千位分隔 12 4 2 3 2 2 4 4" xfId="11981" xr:uid="{00000000-0005-0000-0000-0000F5320000}"/>
    <cellStyle name="千位分隔 12 4 2 3 2 2 4 4 2" xfId="11984" xr:uid="{00000000-0005-0000-0000-0000F6320000}"/>
    <cellStyle name="千位分隔 12 4 2 3 2 2 4 5" xfId="11989" xr:uid="{00000000-0005-0000-0000-0000F7320000}"/>
    <cellStyle name="千位分隔 12 4 2 3 2 2 5" xfId="15112" xr:uid="{00000000-0005-0000-0000-0000F8320000}"/>
    <cellStyle name="千位分隔 12 4 2 3 2 2 5 2" xfId="15113" xr:uid="{00000000-0005-0000-0000-0000F9320000}"/>
    <cellStyle name="千位分隔 12 4 2 3 2 2 5 2 2" xfId="15114" xr:uid="{00000000-0005-0000-0000-0000FA320000}"/>
    <cellStyle name="千位分隔 12 4 2 3 2 2 5 3" xfId="11999" xr:uid="{00000000-0005-0000-0000-0000FB320000}"/>
    <cellStyle name="千位分隔 12 4 2 3 2 2 6" xfId="15116" xr:uid="{00000000-0005-0000-0000-0000FC320000}"/>
    <cellStyle name="千位分隔 12 4 2 3 2 2 6 2" xfId="15117" xr:uid="{00000000-0005-0000-0000-0000FD320000}"/>
    <cellStyle name="千位分隔 12 4 2 3 2 2 7" xfId="10988" xr:uid="{00000000-0005-0000-0000-0000FE320000}"/>
    <cellStyle name="千位分隔 12 4 2 3 2 3" xfId="15118" xr:uid="{00000000-0005-0000-0000-0000FF320000}"/>
    <cellStyle name="千位分隔 12 4 2 3 2 3 2" xfId="15119" xr:uid="{00000000-0005-0000-0000-000000330000}"/>
    <cellStyle name="千位分隔 12 4 2 3 2 3 3" xfId="15120" xr:uid="{00000000-0005-0000-0000-000001330000}"/>
    <cellStyle name="千位分隔 12 4 2 3 2 3 3 2" xfId="15121" xr:uid="{00000000-0005-0000-0000-000002330000}"/>
    <cellStyle name="千位分隔 12 4 2 3 2 3 3 3" xfId="15122" xr:uid="{00000000-0005-0000-0000-000003330000}"/>
    <cellStyle name="千位分隔 12 4 2 3 2 3 3 3 2" xfId="7929" xr:uid="{00000000-0005-0000-0000-000004330000}"/>
    <cellStyle name="千位分隔 12 4 2 3 2 3 3 3 2 2" xfId="7931" xr:uid="{00000000-0005-0000-0000-000005330000}"/>
    <cellStyle name="千位分隔 12 4 2 3 2 3 3 3 3" xfId="7933" xr:uid="{00000000-0005-0000-0000-000006330000}"/>
    <cellStyle name="千位分隔 12 4 2 3 2 3 3 4" xfId="15123" xr:uid="{00000000-0005-0000-0000-000007330000}"/>
    <cellStyle name="千位分隔 12 4 2 3 2 3 3 4 2" xfId="7953" xr:uid="{00000000-0005-0000-0000-000008330000}"/>
    <cellStyle name="千位分隔 12 4 2 3 2 3 3 5" xfId="15124" xr:uid="{00000000-0005-0000-0000-000009330000}"/>
    <cellStyle name="千位分隔 12 4 2 3 2 3 4" xfId="15125" xr:uid="{00000000-0005-0000-0000-00000A330000}"/>
    <cellStyle name="千位分隔 12 4 2 3 2 3 4 2" xfId="15126" xr:uid="{00000000-0005-0000-0000-00000B330000}"/>
    <cellStyle name="千位分隔 12 4 2 3 2 3 4 2 2" xfId="8021" xr:uid="{00000000-0005-0000-0000-00000C330000}"/>
    <cellStyle name="千位分隔 12 4 2 3 2 3 4 3" xfId="15127" xr:uid="{00000000-0005-0000-0000-00000D330000}"/>
    <cellStyle name="千位分隔 12 4 2 3 2 3 5" xfId="12652" xr:uid="{00000000-0005-0000-0000-00000E330000}"/>
    <cellStyle name="千位分隔 12 4 2 3 2 3 5 2" xfId="15128" xr:uid="{00000000-0005-0000-0000-00000F330000}"/>
    <cellStyle name="千位分隔 12 4 2 3 2 3 6" xfId="15129" xr:uid="{00000000-0005-0000-0000-000010330000}"/>
    <cellStyle name="千位分隔 12 4 2 3 2 4" xfId="15130" xr:uid="{00000000-0005-0000-0000-000011330000}"/>
    <cellStyle name="千位分隔 12 4 2 3 2 5" xfId="15131" xr:uid="{00000000-0005-0000-0000-000012330000}"/>
    <cellStyle name="千位分隔 12 4 2 3 2 5 2" xfId="15132" xr:uid="{00000000-0005-0000-0000-000013330000}"/>
    <cellStyle name="千位分隔 12 4 2 3 2 5 3" xfId="15133" xr:uid="{00000000-0005-0000-0000-000014330000}"/>
    <cellStyle name="千位分隔 12 4 2 3 2 5 3 2" xfId="9995" xr:uid="{00000000-0005-0000-0000-000015330000}"/>
    <cellStyle name="千位分隔 12 4 2 3 2 5 3 2 2" xfId="8435" xr:uid="{00000000-0005-0000-0000-000016330000}"/>
    <cellStyle name="千位分隔 12 4 2 3 2 5 3 3" xfId="12025" xr:uid="{00000000-0005-0000-0000-000017330000}"/>
    <cellStyle name="千位分隔 12 4 2 3 2 5 4" xfId="15134" xr:uid="{00000000-0005-0000-0000-000018330000}"/>
    <cellStyle name="千位分隔 12 4 2 3 2 5 4 2" xfId="15135" xr:uid="{00000000-0005-0000-0000-000019330000}"/>
    <cellStyle name="千位分隔 12 4 2 3 2 5 5" xfId="15136" xr:uid="{00000000-0005-0000-0000-00001A330000}"/>
    <cellStyle name="千位分隔 12 4 2 3 2 6" xfId="15137" xr:uid="{00000000-0005-0000-0000-00001B330000}"/>
    <cellStyle name="千位分隔 12 4 2 3 2 6 2" xfId="11780" xr:uid="{00000000-0005-0000-0000-00001C330000}"/>
    <cellStyle name="千位分隔 12 4 2 3 2 6 2 2" xfId="11782" xr:uid="{00000000-0005-0000-0000-00001D330000}"/>
    <cellStyle name="千位分隔 12 4 2 3 2 6 3" xfId="11784" xr:uid="{00000000-0005-0000-0000-00001E330000}"/>
    <cellStyle name="千位分隔 12 4 2 3 2 7" xfId="15138" xr:uid="{00000000-0005-0000-0000-00001F330000}"/>
    <cellStyle name="千位分隔 12 4 2 3 2 7 2" xfId="15139" xr:uid="{00000000-0005-0000-0000-000020330000}"/>
    <cellStyle name="千位分隔 12 4 2 3 2 8" xfId="7201" xr:uid="{00000000-0005-0000-0000-000021330000}"/>
    <cellStyle name="千位分隔 12 4 2 3 3" xfId="15140" xr:uid="{00000000-0005-0000-0000-000022330000}"/>
    <cellStyle name="千位分隔 12 4 2 3 3 2" xfId="10273" xr:uid="{00000000-0005-0000-0000-000023330000}"/>
    <cellStyle name="千位分隔 12 4 2 3 3 2 2" xfId="10275" xr:uid="{00000000-0005-0000-0000-000024330000}"/>
    <cellStyle name="千位分隔 12 4 2 3 3 2 3" xfId="10346" xr:uid="{00000000-0005-0000-0000-000025330000}"/>
    <cellStyle name="千位分隔 12 4 2 3 3 2 3 2" xfId="10349" xr:uid="{00000000-0005-0000-0000-000026330000}"/>
    <cellStyle name="千位分隔 12 4 2 3 3 2 3 3" xfId="10366" xr:uid="{00000000-0005-0000-0000-000027330000}"/>
    <cellStyle name="千位分隔 12 4 2 3 3 2 3 3 2" xfId="15141" xr:uid="{00000000-0005-0000-0000-000028330000}"/>
    <cellStyle name="千位分隔 12 4 2 3 3 2 3 3 2 2" xfId="15142" xr:uid="{00000000-0005-0000-0000-000029330000}"/>
    <cellStyle name="千位分隔 12 4 2 3 3 2 3 3 3" xfId="15143" xr:uid="{00000000-0005-0000-0000-00002A330000}"/>
    <cellStyle name="千位分隔 12 4 2 3 3 2 3 4" xfId="10368" xr:uid="{00000000-0005-0000-0000-00002B330000}"/>
    <cellStyle name="千位分隔 12 4 2 3 3 2 3 4 2" xfId="10370" xr:uid="{00000000-0005-0000-0000-00002C330000}"/>
    <cellStyle name="千位分隔 12 4 2 3 3 2 3 5" xfId="10383" xr:uid="{00000000-0005-0000-0000-00002D330000}"/>
    <cellStyle name="千位分隔 12 4 2 3 3 2 4" xfId="10390" xr:uid="{00000000-0005-0000-0000-00002E330000}"/>
    <cellStyle name="千位分隔 12 4 2 3 3 2 4 2" xfId="10393" xr:uid="{00000000-0005-0000-0000-00002F330000}"/>
    <cellStyle name="千位分隔 12 4 2 3 3 2 4 2 2" xfId="15144" xr:uid="{00000000-0005-0000-0000-000030330000}"/>
    <cellStyle name="千位分隔 12 4 2 3 3 2 4 3" xfId="10395" xr:uid="{00000000-0005-0000-0000-000031330000}"/>
    <cellStyle name="千位分隔 12 4 2 3 3 2 5" xfId="10422" xr:uid="{00000000-0005-0000-0000-000032330000}"/>
    <cellStyle name="千位分隔 12 4 2 3 3 2 5 2" xfId="15145" xr:uid="{00000000-0005-0000-0000-000033330000}"/>
    <cellStyle name="千位分隔 12 4 2 3 3 2 6" xfId="10424" xr:uid="{00000000-0005-0000-0000-000034330000}"/>
    <cellStyle name="千位分隔 12 4 2 3 3 3" xfId="10443" xr:uid="{00000000-0005-0000-0000-000035330000}"/>
    <cellStyle name="千位分隔 12 4 2 3 3 4" xfId="6852" xr:uid="{00000000-0005-0000-0000-000036330000}"/>
    <cellStyle name="千位分隔 12 4 2 3 3 4 2" xfId="10584" xr:uid="{00000000-0005-0000-0000-000037330000}"/>
    <cellStyle name="千位分隔 12 4 2 3 3 4 3" xfId="10636" xr:uid="{00000000-0005-0000-0000-000038330000}"/>
    <cellStyle name="千位分隔 12 4 2 3 3 4 3 2" xfId="10638" xr:uid="{00000000-0005-0000-0000-000039330000}"/>
    <cellStyle name="千位分隔 12 4 2 3 3 4 3 2 2" xfId="15146" xr:uid="{00000000-0005-0000-0000-00003A330000}"/>
    <cellStyle name="千位分隔 12 4 2 3 3 4 3 3" xfId="10642" xr:uid="{00000000-0005-0000-0000-00003B330000}"/>
    <cellStyle name="千位分隔 12 4 2 3 3 4 4" xfId="10669" xr:uid="{00000000-0005-0000-0000-00003C330000}"/>
    <cellStyle name="千位分隔 12 4 2 3 3 4 4 2" xfId="14789" xr:uid="{00000000-0005-0000-0000-00003D330000}"/>
    <cellStyle name="千位分隔 12 4 2 3 3 4 5" xfId="10671" xr:uid="{00000000-0005-0000-0000-00003E330000}"/>
    <cellStyle name="千位分隔 12 4 2 3 3 5" xfId="10691" xr:uid="{00000000-0005-0000-0000-00003F330000}"/>
    <cellStyle name="千位分隔 12 4 2 3 3 5 2" xfId="10693" xr:uid="{00000000-0005-0000-0000-000040330000}"/>
    <cellStyle name="千位分隔 12 4 2 3 3 5 2 2" xfId="10695" xr:uid="{00000000-0005-0000-0000-000041330000}"/>
    <cellStyle name="千位分隔 12 4 2 3 3 5 3" xfId="10711" xr:uid="{00000000-0005-0000-0000-000042330000}"/>
    <cellStyle name="千位分隔 12 4 2 3 3 6" xfId="10737" xr:uid="{00000000-0005-0000-0000-000043330000}"/>
    <cellStyle name="千位分隔 12 4 2 3 3 6 2" xfId="10740" xr:uid="{00000000-0005-0000-0000-000044330000}"/>
    <cellStyle name="千位分隔 12 4 2 3 3 7" xfId="10765" xr:uid="{00000000-0005-0000-0000-000045330000}"/>
    <cellStyle name="千位分隔 12 4 2 3 4" xfId="15147" xr:uid="{00000000-0005-0000-0000-000046330000}"/>
    <cellStyle name="千位分隔 12 4 2 3 4 2" xfId="15149" xr:uid="{00000000-0005-0000-0000-000047330000}"/>
    <cellStyle name="千位分隔 12 4 2 3 4 3" xfId="15150" xr:uid="{00000000-0005-0000-0000-000048330000}"/>
    <cellStyle name="千位分隔 12 4 2 3 4 3 2" xfId="15151" xr:uid="{00000000-0005-0000-0000-000049330000}"/>
    <cellStyle name="千位分隔 12 4 2 3 4 3 3" xfId="3015" xr:uid="{00000000-0005-0000-0000-00004A330000}"/>
    <cellStyle name="千位分隔 12 4 2 3 4 3 3 2" xfId="15152" xr:uid="{00000000-0005-0000-0000-00004B330000}"/>
    <cellStyle name="千位分隔 12 4 2 3 4 3 3 2 2" xfId="15153" xr:uid="{00000000-0005-0000-0000-00004C330000}"/>
    <cellStyle name="千位分隔 12 4 2 3 4 3 3 3" xfId="15155" xr:uid="{00000000-0005-0000-0000-00004D330000}"/>
    <cellStyle name="千位分隔 12 4 2 3 4 3 4" xfId="3017" xr:uid="{00000000-0005-0000-0000-00004E330000}"/>
    <cellStyle name="千位分隔 12 4 2 3 4 3 4 2" xfId="3019" xr:uid="{00000000-0005-0000-0000-00004F330000}"/>
    <cellStyle name="千位分隔 12 4 2 3 4 3 5" xfId="3029" xr:uid="{00000000-0005-0000-0000-000050330000}"/>
    <cellStyle name="千位分隔 12 4 2 3 4 4" xfId="15156" xr:uid="{00000000-0005-0000-0000-000051330000}"/>
    <cellStyle name="千位分隔 12 4 2 3 4 4 2" xfId="15157" xr:uid="{00000000-0005-0000-0000-000052330000}"/>
    <cellStyle name="千位分隔 12 4 2 3 4 4 2 2" xfId="15158" xr:uid="{00000000-0005-0000-0000-000053330000}"/>
    <cellStyle name="千位分隔 12 4 2 3 4 4 3" xfId="15159" xr:uid="{00000000-0005-0000-0000-000054330000}"/>
    <cellStyle name="千位分隔 12 4 2 3 4 5" xfId="15160" xr:uid="{00000000-0005-0000-0000-000055330000}"/>
    <cellStyle name="千位分隔 12 4 2 3 4 5 2" xfId="15161" xr:uid="{00000000-0005-0000-0000-000056330000}"/>
    <cellStyle name="千位分隔 12 4 2 3 4 6" xfId="15162" xr:uid="{00000000-0005-0000-0000-000057330000}"/>
    <cellStyle name="千位分隔 12 4 2 3 5" xfId="15163" xr:uid="{00000000-0005-0000-0000-000058330000}"/>
    <cellStyle name="千位分隔 12 4 2 3 6" xfId="15164" xr:uid="{00000000-0005-0000-0000-000059330000}"/>
    <cellStyle name="千位分隔 12 4 2 3 6 2" xfId="15165" xr:uid="{00000000-0005-0000-0000-00005A330000}"/>
    <cellStyle name="千位分隔 12 4 2 3 6 3" xfId="15166" xr:uid="{00000000-0005-0000-0000-00005B330000}"/>
    <cellStyle name="千位分隔 12 4 2 3 6 3 2" xfId="5876" xr:uid="{00000000-0005-0000-0000-00005C330000}"/>
    <cellStyle name="千位分隔 12 4 2 3 6 3 2 2" xfId="2525" xr:uid="{00000000-0005-0000-0000-00005D330000}"/>
    <cellStyle name="千位分隔 12 4 2 3 6 3 3" xfId="5879" xr:uid="{00000000-0005-0000-0000-00005E330000}"/>
    <cellStyle name="千位分隔 12 4 2 3 6 4" xfId="15167" xr:uid="{00000000-0005-0000-0000-00005F330000}"/>
    <cellStyle name="千位分隔 12 4 2 3 6 4 2" xfId="15168" xr:uid="{00000000-0005-0000-0000-000060330000}"/>
    <cellStyle name="千位分隔 12 4 2 3 6 5" xfId="15169" xr:uid="{00000000-0005-0000-0000-000061330000}"/>
    <cellStyle name="千位分隔 12 4 2 3 7" xfId="15170" xr:uid="{00000000-0005-0000-0000-000062330000}"/>
    <cellStyle name="千位分隔 12 4 2 3 7 2" xfId="15171" xr:uid="{00000000-0005-0000-0000-000063330000}"/>
    <cellStyle name="千位分隔 12 4 2 3 7 2 2" xfId="6644" xr:uid="{00000000-0005-0000-0000-000064330000}"/>
    <cellStyle name="千位分隔 12 4 2 3 7 3" xfId="15172" xr:uid="{00000000-0005-0000-0000-000065330000}"/>
    <cellStyle name="千位分隔 12 4 2 3 8" xfId="15173" xr:uid="{00000000-0005-0000-0000-000066330000}"/>
    <cellStyle name="千位分隔 12 4 2 3 8 2" xfId="15174" xr:uid="{00000000-0005-0000-0000-000067330000}"/>
    <cellStyle name="千位分隔 12 4 2 3 9" xfId="15175" xr:uid="{00000000-0005-0000-0000-000068330000}"/>
    <cellStyle name="千位分隔 12 4 2 4" xfId="15176" xr:uid="{00000000-0005-0000-0000-000069330000}"/>
    <cellStyle name="千位分隔 12 4 2 4 2" xfId="15177" xr:uid="{00000000-0005-0000-0000-00006A330000}"/>
    <cellStyle name="千位分隔 12 4 2 4 2 2" xfId="15178" xr:uid="{00000000-0005-0000-0000-00006B330000}"/>
    <cellStyle name="千位分隔 12 4 2 4 2 2 2" xfId="15179" xr:uid="{00000000-0005-0000-0000-00006C330000}"/>
    <cellStyle name="千位分隔 12 4 2 4 2 2 3" xfId="15181" xr:uid="{00000000-0005-0000-0000-00006D330000}"/>
    <cellStyle name="千位分隔 12 4 2 4 2 2 3 2" xfId="14359" xr:uid="{00000000-0005-0000-0000-00006E330000}"/>
    <cellStyle name="千位分隔 12 4 2 4 2 2 3 3" xfId="14362" xr:uid="{00000000-0005-0000-0000-00006F330000}"/>
    <cellStyle name="千位分隔 12 4 2 4 2 2 3 3 2" xfId="14364" xr:uid="{00000000-0005-0000-0000-000070330000}"/>
    <cellStyle name="千位分隔 12 4 2 4 2 2 3 3 2 2" xfId="15182" xr:uid="{00000000-0005-0000-0000-000071330000}"/>
    <cellStyle name="千位分隔 12 4 2 4 2 2 3 3 3" xfId="15183" xr:uid="{00000000-0005-0000-0000-000072330000}"/>
    <cellStyle name="千位分隔 12 4 2 4 2 2 3 4" xfId="14366" xr:uid="{00000000-0005-0000-0000-000073330000}"/>
    <cellStyle name="千位分隔 12 4 2 4 2 2 3 4 2" xfId="15184" xr:uid="{00000000-0005-0000-0000-000074330000}"/>
    <cellStyle name="千位分隔 12 4 2 4 2 2 3 5" xfId="6592" xr:uid="{00000000-0005-0000-0000-000075330000}"/>
    <cellStyle name="千位分隔 12 4 2 4 2 2 4" xfId="15185" xr:uid="{00000000-0005-0000-0000-000076330000}"/>
    <cellStyle name="千位分隔 12 4 2 4 2 2 4 2" xfId="14370" xr:uid="{00000000-0005-0000-0000-000077330000}"/>
    <cellStyle name="千位分隔 12 4 2 4 2 2 4 2 2" xfId="15186" xr:uid="{00000000-0005-0000-0000-000078330000}"/>
    <cellStyle name="千位分隔 12 4 2 4 2 2 4 3" xfId="6032" xr:uid="{00000000-0005-0000-0000-000079330000}"/>
    <cellStyle name="千位分隔 12 4 2 4 2 2 5" xfId="15187" xr:uid="{00000000-0005-0000-0000-00007A330000}"/>
    <cellStyle name="千位分隔 12 4 2 4 2 2 5 2" xfId="15188" xr:uid="{00000000-0005-0000-0000-00007B330000}"/>
    <cellStyle name="千位分隔 12 4 2 4 2 2 6" xfId="15189" xr:uid="{00000000-0005-0000-0000-00007C330000}"/>
    <cellStyle name="千位分隔 12 4 2 4 2 3" xfId="15190" xr:uid="{00000000-0005-0000-0000-00007D330000}"/>
    <cellStyle name="千位分隔 12 4 2 4 2 4" xfId="11351" xr:uid="{00000000-0005-0000-0000-00007E330000}"/>
    <cellStyle name="千位分隔 12 4 2 4 2 4 2" xfId="15191" xr:uid="{00000000-0005-0000-0000-00007F330000}"/>
    <cellStyle name="千位分隔 12 4 2 4 2 4 3" xfId="15192" xr:uid="{00000000-0005-0000-0000-000080330000}"/>
    <cellStyle name="千位分隔 12 4 2 4 2 4 3 2" xfId="15193" xr:uid="{00000000-0005-0000-0000-000081330000}"/>
    <cellStyle name="千位分隔 12 4 2 4 2 4 3 2 2" xfId="15194" xr:uid="{00000000-0005-0000-0000-000082330000}"/>
    <cellStyle name="千位分隔 12 4 2 4 2 4 3 3" xfId="3544" xr:uid="{00000000-0005-0000-0000-000083330000}"/>
    <cellStyle name="千位分隔 12 4 2 4 2 4 4" xfId="15195" xr:uid="{00000000-0005-0000-0000-000084330000}"/>
    <cellStyle name="千位分隔 12 4 2 4 2 4 4 2" xfId="15196" xr:uid="{00000000-0005-0000-0000-000085330000}"/>
    <cellStyle name="千位分隔 12 4 2 4 2 4 5" xfId="9839" xr:uid="{00000000-0005-0000-0000-000086330000}"/>
    <cellStyle name="千位分隔 12 4 2 4 2 5" xfId="15197" xr:uid="{00000000-0005-0000-0000-000087330000}"/>
    <cellStyle name="千位分隔 12 4 2 4 2 5 2" xfId="14979" xr:uid="{00000000-0005-0000-0000-000088330000}"/>
    <cellStyle name="千位分隔 12 4 2 4 2 5 2 2" xfId="14981" xr:uid="{00000000-0005-0000-0000-000089330000}"/>
    <cellStyle name="千位分隔 12 4 2 4 2 5 3" xfId="14983" xr:uid="{00000000-0005-0000-0000-00008A330000}"/>
    <cellStyle name="千位分隔 12 4 2 4 2 6" xfId="15198" xr:uid="{00000000-0005-0000-0000-00008B330000}"/>
    <cellStyle name="千位分隔 12 4 2 4 2 6 2" xfId="15199" xr:uid="{00000000-0005-0000-0000-00008C330000}"/>
    <cellStyle name="千位分隔 12 4 2 4 2 7" xfId="15200" xr:uid="{00000000-0005-0000-0000-00008D330000}"/>
    <cellStyle name="千位分隔 12 4 2 4 3" xfId="15201" xr:uid="{00000000-0005-0000-0000-00008E330000}"/>
    <cellStyle name="千位分隔 12 4 2 4 3 2" xfId="15202" xr:uid="{00000000-0005-0000-0000-00008F330000}"/>
    <cellStyle name="千位分隔 12 4 2 4 3 3" xfId="15203" xr:uid="{00000000-0005-0000-0000-000090330000}"/>
    <cellStyle name="千位分隔 12 4 2 4 3 3 2" xfId="15204" xr:uid="{00000000-0005-0000-0000-000091330000}"/>
    <cellStyle name="千位分隔 12 4 2 4 3 3 3" xfId="15205" xr:uid="{00000000-0005-0000-0000-000092330000}"/>
    <cellStyle name="千位分隔 12 4 2 4 3 3 3 2" xfId="15206" xr:uid="{00000000-0005-0000-0000-000093330000}"/>
    <cellStyle name="千位分隔 12 4 2 4 3 3 3 2 2" xfId="8851" xr:uid="{00000000-0005-0000-0000-000094330000}"/>
    <cellStyle name="千位分隔 12 4 2 4 3 3 3 3" xfId="3592" xr:uid="{00000000-0005-0000-0000-000095330000}"/>
    <cellStyle name="千位分隔 12 4 2 4 3 3 4" xfId="15207" xr:uid="{00000000-0005-0000-0000-000096330000}"/>
    <cellStyle name="千位分隔 12 4 2 4 3 3 4 2" xfId="15208" xr:uid="{00000000-0005-0000-0000-000097330000}"/>
    <cellStyle name="千位分隔 12 4 2 4 3 3 5" xfId="4392" xr:uid="{00000000-0005-0000-0000-000098330000}"/>
    <cellStyle name="千位分隔 12 4 2 4 3 4" xfId="15209" xr:uid="{00000000-0005-0000-0000-000099330000}"/>
    <cellStyle name="千位分隔 12 4 2 4 3 4 2" xfId="15210" xr:uid="{00000000-0005-0000-0000-00009A330000}"/>
    <cellStyle name="千位分隔 12 4 2 4 3 4 2 2" xfId="15211" xr:uid="{00000000-0005-0000-0000-00009B330000}"/>
    <cellStyle name="千位分隔 12 4 2 4 3 4 3" xfId="15212" xr:uid="{00000000-0005-0000-0000-00009C330000}"/>
    <cellStyle name="千位分隔 12 4 2 4 3 5" xfId="15213" xr:uid="{00000000-0005-0000-0000-00009D330000}"/>
    <cellStyle name="千位分隔 12 4 2 4 3 5 2" xfId="15214" xr:uid="{00000000-0005-0000-0000-00009E330000}"/>
    <cellStyle name="千位分隔 12 4 2 4 3 6" xfId="15215" xr:uid="{00000000-0005-0000-0000-00009F330000}"/>
    <cellStyle name="千位分隔 12 4 2 4 4" xfId="15216" xr:uid="{00000000-0005-0000-0000-0000A0330000}"/>
    <cellStyle name="千位分隔 12 4 2 4 5" xfId="2532" xr:uid="{00000000-0005-0000-0000-0000A1330000}"/>
    <cellStyle name="千位分隔 12 4 2 4 5 2" xfId="15217" xr:uid="{00000000-0005-0000-0000-0000A2330000}"/>
    <cellStyle name="千位分隔 12 4 2 4 5 3" xfId="15218" xr:uid="{00000000-0005-0000-0000-0000A3330000}"/>
    <cellStyle name="千位分隔 12 4 2 4 5 3 2" xfId="15219" xr:uid="{00000000-0005-0000-0000-0000A4330000}"/>
    <cellStyle name="千位分隔 12 4 2 4 5 3 2 2" xfId="15220" xr:uid="{00000000-0005-0000-0000-0000A5330000}"/>
    <cellStyle name="千位分隔 12 4 2 4 5 3 3" xfId="15221" xr:uid="{00000000-0005-0000-0000-0000A6330000}"/>
    <cellStyle name="千位分隔 12 4 2 4 5 4" xfId="15222" xr:uid="{00000000-0005-0000-0000-0000A7330000}"/>
    <cellStyle name="千位分隔 12 4 2 4 5 4 2" xfId="15223" xr:uid="{00000000-0005-0000-0000-0000A8330000}"/>
    <cellStyle name="千位分隔 12 4 2 4 5 5" xfId="15224" xr:uid="{00000000-0005-0000-0000-0000A9330000}"/>
    <cellStyle name="千位分隔 12 4 2 4 6" xfId="15225" xr:uid="{00000000-0005-0000-0000-0000AA330000}"/>
    <cellStyle name="千位分隔 12 4 2 4 6 2" xfId="15226" xr:uid="{00000000-0005-0000-0000-0000AB330000}"/>
    <cellStyle name="千位分隔 12 4 2 4 6 2 2" xfId="15227" xr:uid="{00000000-0005-0000-0000-0000AC330000}"/>
    <cellStyle name="千位分隔 12 4 2 4 6 3" xfId="15229" xr:uid="{00000000-0005-0000-0000-0000AD330000}"/>
    <cellStyle name="千位分隔 12 4 2 4 7" xfId="420" xr:uid="{00000000-0005-0000-0000-0000AE330000}"/>
    <cellStyle name="千位分隔 12 4 2 4 7 2" xfId="15230" xr:uid="{00000000-0005-0000-0000-0000AF330000}"/>
    <cellStyle name="千位分隔 12 4 2 4 8" xfId="15231" xr:uid="{00000000-0005-0000-0000-0000B0330000}"/>
    <cellStyle name="千位分隔 12 4 2 5" xfId="15232" xr:uid="{00000000-0005-0000-0000-0000B1330000}"/>
    <cellStyle name="千位分隔 12 4 2 5 2" xfId="15233" xr:uid="{00000000-0005-0000-0000-0000B2330000}"/>
    <cellStyle name="千位分隔 12 4 2 5 2 2" xfId="10789" xr:uid="{00000000-0005-0000-0000-0000B3330000}"/>
    <cellStyle name="千位分隔 12 4 2 5 2 3" xfId="10791" xr:uid="{00000000-0005-0000-0000-0000B4330000}"/>
    <cellStyle name="千位分隔 12 4 2 5 2 3 2" xfId="15234" xr:uid="{00000000-0005-0000-0000-0000B5330000}"/>
    <cellStyle name="千位分隔 12 4 2 5 2 3 3" xfId="15235" xr:uid="{00000000-0005-0000-0000-0000B6330000}"/>
    <cellStyle name="千位分隔 12 4 2 5 2 3 3 2" xfId="15236" xr:uid="{00000000-0005-0000-0000-0000B7330000}"/>
    <cellStyle name="千位分隔 12 4 2 5 2 3 3 2 2" xfId="9157" xr:uid="{00000000-0005-0000-0000-0000B8330000}"/>
    <cellStyle name="千位分隔 12 4 2 5 2 3 3 3" xfId="15237" xr:uid="{00000000-0005-0000-0000-0000B9330000}"/>
    <cellStyle name="千位分隔 12 4 2 5 2 3 4" xfId="15238" xr:uid="{00000000-0005-0000-0000-0000BA330000}"/>
    <cellStyle name="千位分隔 12 4 2 5 2 3 4 2" xfId="15239" xr:uid="{00000000-0005-0000-0000-0000BB330000}"/>
    <cellStyle name="千位分隔 12 4 2 5 2 3 5" xfId="15240" xr:uid="{00000000-0005-0000-0000-0000BC330000}"/>
    <cellStyle name="千位分隔 12 4 2 5 2 4" xfId="15241" xr:uid="{00000000-0005-0000-0000-0000BD330000}"/>
    <cellStyle name="千位分隔 12 4 2 5 2 4 2" xfId="15242" xr:uid="{00000000-0005-0000-0000-0000BE330000}"/>
    <cellStyle name="千位分隔 12 4 2 5 2 4 2 2" xfId="14492" xr:uid="{00000000-0005-0000-0000-0000BF330000}"/>
    <cellStyle name="千位分隔 12 4 2 5 2 4 3" xfId="15243" xr:uid="{00000000-0005-0000-0000-0000C0330000}"/>
    <cellStyle name="千位分隔 12 4 2 5 2 5" xfId="15244" xr:uid="{00000000-0005-0000-0000-0000C1330000}"/>
    <cellStyle name="千位分隔 12 4 2 5 2 5 2" xfId="9237" xr:uid="{00000000-0005-0000-0000-0000C2330000}"/>
    <cellStyle name="千位分隔 12 4 2 5 2 6" xfId="15245" xr:uid="{00000000-0005-0000-0000-0000C3330000}"/>
    <cellStyle name="千位分隔 12 4 2 5 3" xfId="15246" xr:uid="{00000000-0005-0000-0000-0000C4330000}"/>
    <cellStyle name="千位分隔 12 4 2 5 4" xfId="15247" xr:uid="{00000000-0005-0000-0000-0000C5330000}"/>
    <cellStyle name="千位分隔 12 4 2 5 4 2" xfId="15248" xr:uid="{00000000-0005-0000-0000-0000C6330000}"/>
    <cellStyle name="千位分隔 12 4 2 5 4 3" xfId="15249" xr:uid="{00000000-0005-0000-0000-0000C7330000}"/>
    <cellStyle name="千位分隔 12 4 2 5 4 3 2" xfId="15250" xr:uid="{00000000-0005-0000-0000-0000C8330000}"/>
    <cellStyle name="千位分隔 12 4 2 5 4 3 2 2" xfId="15251" xr:uid="{00000000-0005-0000-0000-0000C9330000}"/>
    <cellStyle name="千位分隔 12 4 2 5 4 3 3" xfId="15252" xr:uid="{00000000-0005-0000-0000-0000CA330000}"/>
    <cellStyle name="千位分隔 12 4 2 5 4 4" xfId="15253" xr:uid="{00000000-0005-0000-0000-0000CB330000}"/>
    <cellStyle name="千位分隔 12 4 2 5 4 4 2" xfId="15254" xr:uid="{00000000-0005-0000-0000-0000CC330000}"/>
    <cellStyle name="千位分隔 12 4 2 5 4 5" xfId="15255" xr:uid="{00000000-0005-0000-0000-0000CD330000}"/>
    <cellStyle name="千位分隔 12 4 2 5 5" xfId="15256" xr:uid="{00000000-0005-0000-0000-0000CE330000}"/>
    <cellStyle name="千位分隔 12 4 2 5 5 2" xfId="15257" xr:uid="{00000000-0005-0000-0000-0000CF330000}"/>
    <cellStyle name="千位分隔 12 4 2 5 5 2 2" xfId="15258" xr:uid="{00000000-0005-0000-0000-0000D0330000}"/>
    <cellStyle name="千位分隔 12 4 2 5 5 3" xfId="15259" xr:uid="{00000000-0005-0000-0000-0000D1330000}"/>
    <cellStyle name="千位分隔 12 4 2 5 6" xfId="12713" xr:uid="{00000000-0005-0000-0000-0000D2330000}"/>
    <cellStyle name="千位分隔 12 4 2 5 6 2" xfId="15260" xr:uid="{00000000-0005-0000-0000-0000D3330000}"/>
    <cellStyle name="千位分隔 12 4 2 5 7" xfId="12715" xr:uid="{00000000-0005-0000-0000-0000D4330000}"/>
    <cellStyle name="千位分隔 12 4 2 6" xfId="15261" xr:uid="{00000000-0005-0000-0000-0000D5330000}"/>
    <cellStyle name="千位分隔 12 4 2 6 2" xfId="15262" xr:uid="{00000000-0005-0000-0000-0000D6330000}"/>
    <cellStyle name="千位分隔 12 4 2 6 3" xfId="15263" xr:uid="{00000000-0005-0000-0000-0000D7330000}"/>
    <cellStyle name="千位分隔 12 4 2 6 3 2" xfId="15264" xr:uid="{00000000-0005-0000-0000-0000D8330000}"/>
    <cellStyle name="千位分隔 12 4 2 6 3 3" xfId="7689" xr:uid="{00000000-0005-0000-0000-0000D9330000}"/>
    <cellStyle name="千位分隔 12 4 2 6 3 3 2" xfId="7691" xr:uid="{00000000-0005-0000-0000-0000DA330000}"/>
    <cellStyle name="千位分隔 12 4 2 6 3 3 2 2" xfId="14319" xr:uid="{00000000-0005-0000-0000-0000DB330000}"/>
    <cellStyle name="千位分隔 12 4 2 6 3 3 3" xfId="15265" xr:uid="{00000000-0005-0000-0000-0000DC330000}"/>
    <cellStyle name="千位分隔 12 4 2 6 3 4" xfId="7693" xr:uid="{00000000-0005-0000-0000-0000DD330000}"/>
    <cellStyle name="千位分隔 12 4 2 6 3 4 2" xfId="15266" xr:uid="{00000000-0005-0000-0000-0000DE330000}"/>
    <cellStyle name="千位分隔 12 4 2 6 3 5" xfId="15267" xr:uid="{00000000-0005-0000-0000-0000DF330000}"/>
    <cellStyle name="千位分隔 12 4 2 6 4" xfId="15268" xr:uid="{00000000-0005-0000-0000-0000E0330000}"/>
    <cellStyle name="千位分隔 12 4 2 6 4 2" xfId="15269" xr:uid="{00000000-0005-0000-0000-0000E1330000}"/>
    <cellStyle name="千位分隔 12 4 2 6 4 2 2" xfId="15270" xr:uid="{00000000-0005-0000-0000-0000E2330000}"/>
    <cellStyle name="千位分隔 12 4 2 6 4 3" xfId="7696" xr:uid="{00000000-0005-0000-0000-0000E3330000}"/>
    <cellStyle name="千位分隔 12 4 2 6 5" xfId="15271" xr:uid="{00000000-0005-0000-0000-0000E4330000}"/>
    <cellStyle name="千位分隔 12 4 2 6 5 2" xfId="15272" xr:uid="{00000000-0005-0000-0000-0000E5330000}"/>
    <cellStyle name="千位分隔 12 4 2 6 6" xfId="15273" xr:uid="{00000000-0005-0000-0000-0000E6330000}"/>
    <cellStyle name="千位分隔 12 4 2 7" xfId="15274" xr:uid="{00000000-0005-0000-0000-0000E7330000}"/>
    <cellStyle name="千位分隔 12 4 2 8" xfId="14394" xr:uid="{00000000-0005-0000-0000-0000E8330000}"/>
    <cellStyle name="千位分隔 12 4 2 9" xfId="11191" xr:uid="{00000000-0005-0000-0000-0000E9330000}"/>
    <cellStyle name="千位分隔 12 4 2 9 2" xfId="15275" xr:uid="{00000000-0005-0000-0000-0000EA330000}"/>
    <cellStyle name="千位分隔 12 4 2 9 3" xfId="15276" xr:uid="{00000000-0005-0000-0000-0000EB330000}"/>
    <cellStyle name="千位分隔 12 4 2 9 3 2" xfId="15277" xr:uid="{00000000-0005-0000-0000-0000EC330000}"/>
    <cellStyle name="千位分隔 12 4 2 9 3 2 2" xfId="15278" xr:uid="{00000000-0005-0000-0000-0000ED330000}"/>
    <cellStyle name="千位分隔 12 4 2 9 3 3" xfId="5505" xr:uid="{00000000-0005-0000-0000-0000EE330000}"/>
    <cellStyle name="千位分隔 12 4 2 9 4" xfId="15279" xr:uid="{00000000-0005-0000-0000-0000EF330000}"/>
    <cellStyle name="千位分隔 12 4 2 9 4 2" xfId="15280" xr:uid="{00000000-0005-0000-0000-0000F0330000}"/>
    <cellStyle name="千位分隔 12 4 2 9 5" xfId="15281" xr:uid="{00000000-0005-0000-0000-0000F1330000}"/>
    <cellStyle name="千位分隔 12 4 3" xfId="15282" xr:uid="{00000000-0005-0000-0000-0000F2330000}"/>
    <cellStyle name="千位分隔 12 4 3 2" xfId="15286" xr:uid="{00000000-0005-0000-0000-0000F3330000}"/>
    <cellStyle name="千位分隔 12 4 3 2 2" xfId="15288" xr:uid="{00000000-0005-0000-0000-0000F4330000}"/>
    <cellStyle name="千位分隔 12 4 3 2 2 2" xfId="15289" xr:uid="{00000000-0005-0000-0000-0000F5330000}"/>
    <cellStyle name="千位分隔 12 4 3 2 2 2 2" xfId="15290" xr:uid="{00000000-0005-0000-0000-0000F6330000}"/>
    <cellStyle name="千位分隔 12 4 3 2 2 2 3" xfId="15291" xr:uid="{00000000-0005-0000-0000-0000F7330000}"/>
    <cellStyle name="千位分隔 12 4 3 2 2 2 3 2" xfId="15292" xr:uid="{00000000-0005-0000-0000-0000F8330000}"/>
    <cellStyle name="千位分隔 12 4 3 2 2 2 3 3" xfId="15293" xr:uid="{00000000-0005-0000-0000-0000F9330000}"/>
    <cellStyle name="千位分隔 12 4 3 2 2 2 3 3 2" xfId="15294" xr:uid="{00000000-0005-0000-0000-0000FA330000}"/>
    <cellStyle name="千位分隔 12 4 3 2 2 2 3 3 2 2" xfId="15295" xr:uid="{00000000-0005-0000-0000-0000FB330000}"/>
    <cellStyle name="千位分隔 12 4 3 2 2 2 3 3 3" xfId="15296" xr:uid="{00000000-0005-0000-0000-0000FC330000}"/>
    <cellStyle name="千位分隔 12 4 3 2 2 2 3 4" xfId="15297" xr:uid="{00000000-0005-0000-0000-0000FD330000}"/>
    <cellStyle name="千位分隔 12 4 3 2 2 2 3 4 2" xfId="15298" xr:uid="{00000000-0005-0000-0000-0000FE330000}"/>
    <cellStyle name="千位分隔 12 4 3 2 2 2 3 5" xfId="15299" xr:uid="{00000000-0005-0000-0000-0000FF330000}"/>
    <cellStyle name="千位分隔 12 4 3 2 2 2 4" xfId="15300" xr:uid="{00000000-0005-0000-0000-000000340000}"/>
    <cellStyle name="千位分隔 12 4 3 2 2 2 4 2" xfId="15301" xr:uid="{00000000-0005-0000-0000-000001340000}"/>
    <cellStyle name="千位分隔 12 4 3 2 2 2 4 2 2" xfId="15302" xr:uid="{00000000-0005-0000-0000-000002340000}"/>
    <cellStyle name="千位分隔 12 4 3 2 2 2 4 3" xfId="15303" xr:uid="{00000000-0005-0000-0000-000003340000}"/>
    <cellStyle name="千位分隔 12 4 3 2 2 2 5" xfId="15304" xr:uid="{00000000-0005-0000-0000-000004340000}"/>
    <cellStyle name="千位分隔 12 4 3 2 2 2 5 2" xfId="15305" xr:uid="{00000000-0005-0000-0000-000005340000}"/>
    <cellStyle name="千位分隔 12 4 3 2 2 2 6" xfId="15306" xr:uid="{00000000-0005-0000-0000-000006340000}"/>
    <cellStyle name="千位分隔 12 4 3 2 2 3" xfId="14625" xr:uid="{00000000-0005-0000-0000-000007340000}"/>
    <cellStyle name="千位分隔 12 4 3 2 2 4" xfId="14628" xr:uid="{00000000-0005-0000-0000-000008340000}"/>
    <cellStyle name="千位分隔 12 4 3 2 2 4 2" xfId="15307" xr:uid="{00000000-0005-0000-0000-000009340000}"/>
    <cellStyle name="千位分隔 12 4 3 2 2 4 3" xfId="15308" xr:uid="{00000000-0005-0000-0000-00000A340000}"/>
    <cellStyle name="千位分隔 12 4 3 2 2 4 3 2" xfId="15309" xr:uid="{00000000-0005-0000-0000-00000B340000}"/>
    <cellStyle name="千位分隔 12 4 3 2 2 4 3 2 2" xfId="12876" xr:uid="{00000000-0005-0000-0000-00000C340000}"/>
    <cellStyle name="千位分隔 12 4 3 2 2 4 3 3" xfId="12278" xr:uid="{00000000-0005-0000-0000-00000D340000}"/>
    <cellStyle name="千位分隔 12 4 3 2 2 4 4" xfId="15310" xr:uid="{00000000-0005-0000-0000-00000E340000}"/>
    <cellStyle name="千位分隔 12 4 3 2 2 4 4 2" xfId="15311" xr:uid="{00000000-0005-0000-0000-00000F340000}"/>
    <cellStyle name="千位分隔 12 4 3 2 2 4 5" xfId="15312" xr:uid="{00000000-0005-0000-0000-000010340000}"/>
    <cellStyle name="千位分隔 12 4 3 2 2 5" xfId="15313" xr:uid="{00000000-0005-0000-0000-000011340000}"/>
    <cellStyle name="千位分隔 12 4 3 2 2 5 2" xfId="15314" xr:uid="{00000000-0005-0000-0000-000012340000}"/>
    <cellStyle name="千位分隔 12 4 3 2 2 5 2 2" xfId="15315" xr:uid="{00000000-0005-0000-0000-000013340000}"/>
    <cellStyle name="千位分隔 12 4 3 2 2 5 3" xfId="15316" xr:uid="{00000000-0005-0000-0000-000014340000}"/>
    <cellStyle name="千位分隔 12 4 3 2 2 6" xfId="6043" xr:uid="{00000000-0005-0000-0000-000015340000}"/>
    <cellStyle name="千位分隔 12 4 3 2 2 6 2" xfId="6045" xr:uid="{00000000-0005-0000-0000-000016340000}"/>
    <cellStyle name="千位分隔 12 4 3 2 2 7" xfId="6047" xr:uid="{00000000-0005-0000-0000-000017340000}"/>
    <cellStyle name="千位分隔 12 4 3 2 3" xfId="15317" xr:uid="{00000000-0005-0000-0000-000018340000}"/>
    <cellStyle name="千位分隔 12 4 3 2 3 2" xfId="15318" xr:uid="{00000000-0005-0000-0000-000019340000}"/>
    <cellStyle name="千位分隔 12 4 3 2 3 3" xfId="14630" xr:uid="{00000000-0005-0000-0000-00001A340000}"/>
    <cellStyle name="千位分隔 12 4 3 2 3 3 2" xfId="15319" xr:uid="{00000000-0005-0000-0000-00001B340000}"/>
    <cellStyle name="千位分隔 12 4 3 2 3 3 3" xfId="15320" xr:uid="{00000000-0005-0000-0000-00001C340000}"/>
    <cellStyle name="千位分隔 12 4 3 2 3 3 3 2" xfId="15321" xr:uid="{00000000-0005-0000-0000-00001D340000}"/>
    <cellStyle name="千位分隔 12 4 3 2 3 3 3 2 2" xfId="8285" xr:uid="{00000000-0005-0000-0000-00001E340000}"/>
    <cellStyle name="千位分隔 12 4 3 2 3 3 3 3" xfId="15322" xr:uid="{00000000-0005-0000-0000-00001F340000}"/>
    <cellStyle name="千位分隔 12 4 3 2 3 3 4" xfId="15323" xr:uid="{00000000-0005-0000-0000-000020340000}"/>
    <cellStyle name="千位分隔 12 4 3 2 3 3 4 2" xfId="2373" xr:uid="{00000000-0005-0000-0000-000021340000}"/>
    <cellStyle name="千位分隔 12 4 3 2 3 3 5" xfId="15324" xr:uid="{00000000-0005-0000-0000-000022340000}"/>
    <cellStyle name="千位分隔 12 4 3 2 3 4" xfId="15325" xr:uid="{00000000-0005-0000-0000-000023340000}"/>
    <cellStyle name="千位分隔 12 4 3 2 3 4 2" xfId="15326" xr:uid="{00000000-0005-0000-0000-000024340000}"/>
    <cellStyle name="千位分隔 12 4 3 2 3 4 2 2" xfId="15327" xr:uid="{00000000-0005-0000-0000-000025340000}"/>
    <cellStyle name="千位分隔 12 4 3 2 3 4 3" xfId="15328" xr:uid="{00000000-0005-0000-0000-000026340000}"/>
    <cellStyle name="千位分隔 12 4 3 2 3 5" xfId="15329" xr:uid="{00000000-0005-0000-0000-000027340000}"/>
    <cellStyle name="千位分隔 12 4 3 2 3 5 2" xfId="15330" xr:uid="{00000000-0005-0000-0000-000028340000}"/>
    <cellStyle name="千位分隔 12 4 3 2 3 6" xfId="6052" xr:uid="{00000000-0005-0000-0000-000029340000}"/>
    <cellStyle name="千位分隔 12 4 3 2 4" xfId="12206" xr:uid="{00000000-0005-0000-0000-00002A340000}"/>
    <cellStyle name="千位分隔 12 4 3 2 5" xfId="15331" xr:uid="{00000000-0005-0000-0000-00002B340000}"/>
    <cellStyle name="千位分隔 12 4 3 2 5 2" xfId="15332" xr:uid="{00000000-0005-0000-0000-00002C340000}"/>
    <cellStyle name="千位分隔 12 4 3 2 5 3" xfId="15333" xr:uid="{00000000-0005-0000-0000-00002D340000}"/>
    <cellStyle name="千位分隔 12 4 3 2 5 3 2" xfId="15334" xr:uid="{00000000-0005-0000-0000-00002E340000}"/>
    <cellStyle name="千位分隔 12 4 3 2 5 3 2 2" xfId="1758" xr:uid="{00000000-0005-0000-0000-00002F340000}"/>
    <cellStyle name="千位分隔 12 4 3 2 5 3 3" xfId="15335" xr:uid="{00000000-0005-0000-0000-000030340000}"/>
    <cellStyle name="千位分隔 12 4 3 2 5 4" xfId="15336" xr:uid="{00000000-0005-0000-0000-000031340000}"/>
    <cellStyle name="千位分隔 12 4 3 2 5 4 2" xfId="15337" xr:uid="{00000000-0005-0000-0000-000032340000}"/>
    <cellStyle name="千位分隔 12 4 3 2 5 5" xfId="15338" xr:uid="{00000000-0005-0000-0000-000033340000}"/>
    <cellStyle name="千位分隔 12 4 3 2 6" xfId="15339" xr:uid="{00000000-0005-0000-0000-000034340000}"/>
    <cellStyle name="千位分隔 12 4 3 2 6 2" xfId="15340" xr:uid="{00000000-0005-0000-0000-000035340000}"/>
    <cellStyle name="千位分隔 12 4 3 2 6 2 2" xfId="15341" xr:uid="{00000000-0005-0000-0000-000036340000}"/>
    <cellStyle name="千位分隔 12 4 3 2 6 3" xfId="15342" xr:uid="{00000000-0005-0000-0000-000037340000}"/>
    <cellStyle name="千位分隔 12 4 3 2 7" xfId="15343" xr:uid="{00000000-0005-0000-0000-000038340000}"/>
    <cellStyle name="千位分隔 12 4 3 2 7 2" xfId="15345" xr:uid="{00000000-0005-0000-0000-000039340000}"/>
    <cellStyle name="千位分隔 12 4 3 2 8" xfId="15347" xr:uid="{00000000-0005-0000-0000-00003A340000}"/>
    <cellStyle name="千位分隔 12 4 3 3" xfId="15349" xr:uid="{00000000-0005-0000-0000-00003B340000}"/>
    <cellStyle name="千位分隔 12 4 3 3 2" xfId="15350" xr:uid="{00000000-0005-0000-0000-00003C340000}"/>
    <cellStyle name="千位分隔 12 4 3 3 2 2" xfId="15351" xr:uid="{00000000-0005-0000-0000-00003D340000}"/>
    <cellStyle name="千位分隔 12 4 3 3 2 3" xfId="14637" xr:uid="{00000000-0005-0000-0000-00003E340000}"/>
    <cellStyle name="千位分隔 12 4 3 3 2 3 2" xfId="15352" xr:uid="{00000000-0005-0000-0000-00003F340000}"/>
    <cellStyle name="千位分隔 12 4 3 3 2 3 3" xfId="10268" xr:uid="{00000000-0005-0000-0000-000040340000}"/>
    <cellStyle name="千位分隔 12 4 3 3 2 3 3 2" xfId="15353" xr:uid="{00000000-0005-0000-0000-000041340000}"/>
    <cellStyle name="千位分隔 12 4 3 3 2 3 3 2 2" xfId="6120" xr:uid="{00000000-0005-0000-0000-000042340000}"/>
    <cellStyle name="千位分隔 12 4 3 3 2 3 3 3" xfId="7020" xr:uid="{00000000-0005-0000-0000-000043340000}"/>
    <cellStyle name="千位分隔 12 4 3 3 2 3 4" xfId="15354" xr:uid="{00000000-0005-0000-0000-000044340000}"/>
    <cellStyle name="千位分隔 12 4 3 3 2 3 4 2" xfId="15355" xr:uid="{00000000-0005-0000-0000-000045340000}"/>
    <cellStyle name="千位分隔 12 4 3 3 2 3 5" xfId="15356" xr:uid="{00000000-0005-0000-0000-000046340000}"/>
    <cellStyle name="千位分隔 12 4 3 3 2 4" xfId="15357" xr:uid="{00000000-0005-0000-0000-000047340000}"/>
    <cellStyle name="千位分隔 12 4 3 3 2 4 2" xfId="15358" xr:uid="{00000000-0005-0000-0000-000048340000}"/>
    <cellStyle name="千位分隔 12 4 3 3 2 4 2 2" xfId="15359" xr:uid="{00000000-0005-0000-0000-000049340000}"/>
    <cellStyle name="千位分隔 12 4 3 3 2 4 3" xfId="15360" xr:uid="{00000000-0005-0000-0000-00004A340000}"/>
    <cellStyle name="千位分隔 12 4 3 3 2 5" xfId="15361" xr:uid="{00000000-0005-0000-0000-00004B340000}"/>
    <cellStyle name="千位分隔 12 4 3 3 2 5 2" xfId="15362" xr:uid="{00000000-0005-0000-0000-00004C340000}"/>
    <cellStyle name="千位分隔 12 4 3 3 2 6" xfId="15363" xr:uid="{00000000-0005-0000-0000-00004D340000}"/>
    <cellStyle name="千位分隔 12 4 3 3 3" xfId="15364" xr:uid="{00000000-0005-0000-0000-00004E340000}"/>
    <cellStyle name="千位分隔 12 4 3 3 4" xfId="15365" xr:uid="{00000000-0005-0000-0000-00004F340000}"/>
    <cellStyle name="千位分隔 12 4 3 3 4 2" xfId="15367" xr:uid="{00000000-0005-0000-0000-000050340000}"/>
    <cellStyle name="千位分隔 12 4 3 3 4 3" xfId="15370" xr:uid="{00000000-0005-0000-0000-000051340000}"/>
    <cellStyle name="千位分隔 12 4 3 3 4 3 2" xfId="15372" xr:uid="{00000000-0005-0000-0000-000052340000}"/>
    <cellStyle name="千位分隔 12 4 3 3 4 3 2 2" xfId="15373" xr:uid="{00000000-0005-0000-0000-000053340000}"/>
    <cellStyle name="千位分隔 12 4 3 3 4 3 3" xfId="3282" xr:uid="{00000000-0005-0000-0000-000054340000}"/>
    <cellStyle name="千位分隔 12 4 3 3 4 4" xfId="15374" xr:uid="{00000000-0005-0000-0000-000055340000}"/>
    <cellStyle name="千位分隔 12 4 3 3 4 4 2" xfId="15376" xr:uid="{00000000-0005-0000-0000-000056340000}"/>
    <cellStyle name="千位分隔 12 4 3 3 4 5" xfId="15377" xr:uid="{00000000-0005-0000-0000-000057340000}"/>
    <cellStyle name="千位分隔 12 4 3 3 5" xfId="15379" xr:uid="{00000000-0005-0000-0000-000058340000}"/>
    <cellStyle name="千位分隔 12 4 3 3 5 2" xfId="15381" xr:uid="{00000000-0005-0000-0000-000059340000}"/>
    <cellStyle name="千位分隔 12 4 3 3 5 2 2" xfId="6467" xr:uid="{00000000-0005-0000-0000-00005A340000}"/>
    <cellStyle name="千位分隔 12 4 3 3 5 3" xfId="15382" xr:uid="{00000000-0005-0000-0000-00005B340000}"/>
    <cellStyle name="千位分隔 12 4 3 3 6" xfId="15383" xr:uid="{00000000-0005-0000-0000-00005C340000}"/>
    <cellStyle name="千位分隔 12 4 3 3 6 2" xfId="15384" xr:uid="{00000000-0005-0000-0000-00005D340000}"/>
    <cellStyle name="千位分隔 12 4 3 3 7" xfId="15385" xr:uid="{00000000-0005-0000-0000-00005E340000}"/>
    <cellStyle name="千位分隔 12 4 3 4" xfId="15387" xr:uid="{00000000-0005-0000-0000-00005F340000}"/>
    <cellStyle name="千位分隔 12 4 3 4 2" xfId="15388" xr:uid="{00000000-0005-0000-0000-000060340000}"/>
    <cellStyle name="千位分隔 12 4 3 4 3" xfId="15389" xr:uid="{00000000-0005-0000-0000-000061340000}"/>
    <cellStyle name="千位分隔 12 4 3 4 3 2" xfId="15390" xr:uid="{00000000-0005-0000-0000-000062340000}"/>
    <cellStyle name="千位分隔 12 4 3 4 3 3" xfId="15391" xr:uid="{00000000-0005-0000-0000-000063340000}"/>
    <cellStyle name="千位分隔 12 4 3 4 3 3 2" xfId="15392" xr:uid="{00000000-0005-0000-0000-000064340000}"/>
    <cellStyle name="千位分隔 12 4 3 4 3 3 2 2" xfId="15393" xr:uid="{00000000-0005-0000-0000-000065340000}"/>
    <cellStyle name="千位分隔 12 4 3 4 3 3 3" xfId="15394" xr:uid="{00000000-0005-0000-0000-000066340000}"/>
    <cellStyle name="千位分隔 12 4 3 4 3 4" xfId="15395" xr:uid="{00000000-0005-0000-0000-000067340000}"/>
    <cellStyle name="千位分隔 12 4 3 4 3 4 2" xfId="15396" xr:uid="{00000000-0005-0000-0000-000068340000}"/>
    <cellStyle name="千位分隔 12 4 3 4 3 5" xfId="15397" xr:uid="{00000000-0005-0000-0000-000069340000}"/>
    <cellStyle name="千位分隔 12 4 3 4 4" xfId="15398" xr:uid="{00000000-0005-0000-0000-00006A340000}"/>
    <cellStyle name="千位分隔 12 4 3 4 4 2" xfId="15400" xr:uid="{00000000-0005-0000-0000-00006B340000}"/>
    <cellStyle name="千位分隔 12 4 3 4 4 2 2" xfId="4824" xr:uid="{00000000-0005-0000-0000-00006C340000}"/>
    <cellStyle name="千位分隔 12 4 3 4 4 3" xfId="15402" xr:uid="{00000000-0005-0000-0000-00006D340000}"/>
    <cellStyle name="千位分隔 12 4 3 4 5" xfId="15404" xr:uid="{00000000-0005-0000-0000-00006E340000}"/>
    <cellStyle name="千位分隔 12 4 3 4 5 2" xfId="15405" xr:uid="{00000000-0005-0000-0000-00006F340000}"/>
    <cellStyle name="千位分隔 12 4 3 4 6" xfId="15406" xr:uid="{00000000-0005-0000-0000-000070340000}"/>
    <cellStyle name="千位分隔 12 4 3 5" xfId="15407" xr:uid="{00000000-0005-0000-0000-000071340000}"/>
    <cellStyle name="千位分隔 12 4 3 6" xfId="15408" xr:uid="{00000000-0005-0000-0000-000072340000}"/>
    <cellStyle name="千位分隔 12 4 3 6 2" xfId="15409" xr:uid="{00000000-0005-0000-0000-000073340000}"/>
    <cellStyle name="千位分隔 12 4 3 6 3" xfId="15410" xr:uid="{00000000-0005-0000-0000-000074340000}"/>
    <cellStyle name="千位分隔 12 4 3 6 3 2" xfId="15411" xr:uid="{00000000-0005-0000-0000-000075340000}"/>
    <cellStyle name="千位分隔 12 4 3 6 3 2 2" xfId="15412" xr:uid="{00000000-0005-0000-0000-000076340000}"/>
    <cellStyle name="千位分隔 12 4 3 6 3 3" xfId="15413" xr:uid="{00000000-0005-0000-0000-000077340000}"/>
    <cellStyle name="千位分隔 12 4 3 6 4" xfId="15414" xr:uid="{00000000-0005-0000-0000-000078340000}"/>
    <cellStyle name="千位分隔 12 4 3 6 4 2" xfId="15415" xr:uid="{00000000-0005-0000-0000-000079340000}"/>
    <cellStyle name="千位分隔 12 4 3 6 5" xfId="15417" xr:uid="{00000000-0005-0000-0000-00007A340000}"/>
    <cellStyle name="千位分隔 12 4 3 7" xfId="15418" xr:uid="{00000000-0005-0000-0000-00007B340000}"/>
    <cellStyle name="千位分隔 12 4 3 7 2" xfId="15419" xr:uid="{00000000-0005-0000-0000-00007C340000}"/>
    <cellStyle name="千位分隔 12 4 3 7 2 2" xfId="15420" xr:uid="{00000000-0005-0000-0000-00007D340000}"/>
    <cellStyle name="千位分隔 12 4 3 7 3" xfId="15422" xr:uid="{00000000-0005-0000-0000-00007E340000}"/>
    <cellStyle name="千位分隔 12 4 3 8" xfId="15423" xr:uid="{00000000-0005-0000-0000-00007F340000}"/>
    <cellStyle name="千位分隔 12 4 3 8 2" xfId="15424" xr:uid="{00000000-0005-0000-0000-000080340000}"/>
    <cellStyle name="千位分隔 12 4 3 9" xfId="15425" xr:uid="{00000000-0005-0000-0000-000081340000}"/>
    <cellStyle name="千位分隔 12 4 4" xfId="15426" xr:uid="{00000000-0005-0000-0000-000082340000}"/>
    <cellStyle name="千位分隔 12 4 4 2" xfId="15428" xr:uid="{00000000-0005-0000-0000-000083340000}"/>
    <cellStyle name="千位分隔 12 4 4 2 2" xfId="15429" xr:uid="{00000000-0005-0000-0000-000084340000}"/>
    <cellStyle name="千位分隔 12 4 4 2 2 2" xfId="8554" xr:uid="{00000000-0005-0000-0000-000085340000}"/>
    <cellStyle name="千位分隔 12 4 4 2 2 2 2" xfId="8556" xr:uid="{00000000-0005-0000-0000-000086340000}"/>
    <cellStyle name="千位分隔 12 4 4 2 2 2 3" xfId="15430" xr:uid="{00000000-0005-0000-0000-000087340000}"/>
    <cellStyle name="千位分隔 12 4 4 2 2 2 3 2" xfId="15024" xr:uid="{00000000-0005-0000-0000-000088340000}"/>
    <cellStyle name="千位分隔 12 4 4 2 2 2 3 3" xfId="15431" xr:uid="{00000000-0005-0000-0000-000089340000}"/>
    <cellStyle name="千位分隔 12 4 4 2 2 2 3 3 2" xfId="15432" xr:uid="{00000000-0005-0000-0000-00008A340000}"/>
    <cellStyle name="千位分隔 12 4 4 2 2 2 3 3 2 2" xfId="15433" xr:uid="{00000000-0005-0000-0000-00008B340000}"/>
    <cellStyle name="千位分隔 12 4 4 2 2 2 3 3 3" xfId="15434" xr:uid="{00000000-0005-0000-0000-00008C340000}"/>
    <cellStyle name="千位分隔 12 4 4 2 2 2 3 4" xfId="15435" xr:uid="{00000000-0005-0000-0000-00008D340000}"/>
    <cellStyle name="千位分隔 12 4 4 2 2 2 3 4 2" xfId="15436" xr:uid="{00000000-0005-0000-0000-00008E340000}"/>
    <cellStyle name="千位分隔 12 4 4 2 2 2 3 5" xfId="15437" xr:uid="{00000000-0005-0000-0000-00008F340000}"/>
    <cellStyle name="千位分隔 12 4 4 2 2 2 4" xfId="15438" xr:uid="{00000000-0005-0000-0000-000090340000}"/>
    <cellStyle name="千位分隔 12 4 4 2 2 2 4 2" xfId="15439" xr:uid="{00000000-0005-0000-0000-000091340000}"/>
    <cellStyle name="千位分隔 12 4 4 2 2 2 4 2 2" xfId="15440" xr:uid="{00000000-0005-0000-0000-000092340000}"/>
    <cellStyle name="千位分隔 12 4 4 2 2 2 4 3" xfId="15442" xr:uid="{00000000-0005-0000-0000-000093340000}"/>
    <cellStyle name="千位分隔 12 4 4 2 2 2 5" xfId="15443" xr:uid="{00000000-0005-0000-0000-000094340000}"/>
    <cellStyle name="千位分隔 12 4 4 2 2 2 5 2" xfId="15444" xr:uid="{00000000-0005-0000-0000-000095340000}"/>
    <cellStyle name="千位分隔 12 4 4 2 2 2 6" xfId="15445" xr:uid="{00000000-0005-0000-0000-000096340000}"/>
    <cellStyle name="千位分隔 12 4 4 2 2 3" xfId="8558" xr:uid="{00000000-0005-0000-0000-000097340000}"/>
    <cellStyle name="千位分隔 12 4 4 2 2 4" xfId="15446" xr:uid="{00000000-0005-0000-0000-000098340000}"/>
    <cellStyle name="千位分隔 12 4 4 2 2 4 2" xfId="11246" xr:uid="{00000000-0005-0000-0000-000099340000}"/>
    <cellStyle name="千位分隔 12 4 4 2 2 4 3" xfId="11251" xr:uid="{00000000-0005-0000-0000-00009A340000}"/>
    <cellStyle name="千位分隔 12 4 4 2 2 4 3 2" xfId="11253" xr:uid="{00000000-0005-0000-0000-00009B340000}"/>
    <cellStyle name="千位分隔 12 4 4 2 2 4 3 2 2" xfId="15447" xr:uid="{00000000-0005-0000-0000-00009C340000}"/>
    <cellStyle name="千位分隔 12 4 4 2 2 4 3 3" xfId="12411" xr:uid="{00000000-0005-0000-0000-00009D340000}"/>
    <cellStyle name="千位分隔 12 4 4 2 2 4 4" xfId="11255" xr:uid="{00000000-0005-0000-0000-00009E340000}"/>
    <cellStyle name="千位分隔 12 4 4 2 2 4 4 2" xfId="15448" xr:uid="{00000000-0005-0000-0000-00009F340000}"/>
    <cellStyle name="千位分隔 12 4 4 2 2 4 5" xfId="15449" xr:uid="{00000000-0005-0000-0000-0000A0340000}"/>
    <cellStyle name="千位分隔 12 4 4 2 2 5" xfId="15450" xr:uid="{00000000-0005-0000-0000-0000A1340000}"/>
    <cellStyle name="千位分隔 12 4 4 2 2 5 2" xfId="9105" xr:uid="{00000000-0005-0000-0000-0000A2340000}"/>
    <cellStyle name="千位分隔 12 4 4 2 2 5 2 2" xfId="11407" xr:uid="{00000000-0005-0000-0000-0000A3340000}"/>
    <cellStyle name="千位分隔 12 4 4 2 2 5 3" xfId="11411" xr:uid="{00000000-0005-0000-0000-0000A4340000}"/>
    <cellStyle name="千位分隔 12 4 4 2 2 6" xfId="11452" xr:uid="{00000000-0005-0000-0000-0000A5340000}"/>
    <cellStyle name="千位分隔 12 4 4 2 2 6 2" xfId="11492" xr:uid="{00000000-0005-0000-0000-0000A6340000}"/>
    <cellStyle name="千位分隔 12 4 4 2 2 7" xfId="11454" xr:uid="{00000000-0005-0000-0000-0000A7340000}"/>
    <cellStyle name="千位分隔 12 4 4 2 3" xfId="15451" xr:uid="{00000000-0005-0000-0000-0000A8340000}"/>
    <cellStyle name="千位分隔 12 4 4 2 3 2" xfId="15452" xr:uid="{00000000-0005-0000-0000-0000A9340000}"/>
    <cellStyle name="千位分隔 12 4 4 2 3 3" xfId="15453" xr:uid="{00000000-0005-0000-0000-0000AA340000}"/>
    <cellStyle name="千位分隔 12 4 4 2 3 3 2" xfId="15454" xr:uid="{00000000-0005-0000-0000-0000AB340000}"/>
    <cellStyle name="千位分隔 12 4 4 2 3 3 3" xfId="15455" xr:uid="{00000000-0005-0000-0000-0000AC340000}"/>
    <cellStyle name="千位分隔 12 4 4 2 3 3 3 2" xfId="10742" xr:uid="{00000000-0005-0000-0000-0000AD340000}"/>
    <cellStyle name="千位分隔 12 4 4 2 3 3 3 2 2" xfId="10744" xr:uid="{00000000-0005-0000-0000-0000AE340000}"/>
    <cellStyle name="千位分隔 12 4 4 2 3 3 3 3" xfId="10755" xr:uid="{00000000-0005-0000-0000-0000AF340000}"/>
    <cellStyle name="千位分隔 12 4 4 2 3 3 4" xfId="15456" xr:uid="{00000000-0005-0000-0000-0000B0340000}"/>
    <cellStyle name="千位分隔 12 4 4 2 3 3 4 2" xfId="11814" xr:uid="{00000000-0005-0000-0000-0000B1340000}"/>
    <cellStyle name="千位分隔 12 4 4 2 3 3 5" xfId="15458" xr:uid="{00000000-0005-0000-0000-0000B2340000}"/>
    <cellStyle name="千位分隔 12 4 4 2 3 4" xfId="15459" xr:uid="{00000000-0005-0000-0000-0000B3340000}"/>
    <cellStyle name="千位分隔 12 4 4 2 3 4 2" xfId="3043" xr:uid="{00000000-0005-0000-0000-0000B4340000}"/>
    <cellStyle name="千位分隔 12 4 4 2 3 4 2 2" xfId="2173" xr:uid="{00000000-0005-0000-0000-0000B5340000}"/>
    <cellStyle name="千位分隔 12 4 4 2 3 4 3" xfId="3061" xr:uid="{00000000-0005-0000-0000-0000B6340000}"/>
    <cellStyle name="千位分隔 12 4 4 2 3 5" xfId="15460" xr:uid="{00000000-0005-0000-0000-0000B7340000}"/>
    <cellStyle name="千位分隔 12 4 4 2 3 5 2" xfId="3106" xr:uid="{00000000-0005-0000-0000-0000B8340000}"/>
    <cellStyle name="千位分隔 12 4 4 2 3 6" xfId="15461" xr:uid="{00000000-0005-0000-0000-0000B9340000}"/>
    <cellStyle name="千位分隔 12 4 4 2 4" xfId="15462" xr:uid="{00000000-0005-0000-0000-0000BA340000}"/>
    <cellStyle name="千位分隔 12 4 4 2 5" xfId="15463" xr:uid="{00000000-0005-0000-0000-0000BB340000}"/>
    <cellStyle name="千位分隔 12 4 4 2 5 2" xfId="15464" xr:uid="{00000000-0005-0000-0000-0000BC340000}"/>
    <cellStyle name="千位分隔 12 4 4 2 5 3" xfId="15465" xr:uid="{00000000-0005-0000-0000-0000BD340000}"/>
    <cellStyle name="千位分隔 12 4 4 2 5 3 2" xfId="15467" xr:uid="{00000000-0005-0000-0000-0000BE340000}"/>
    <cellStyle name="千位分隔 12 4 4 2 5 3 2 2" xfId="9483" xr:uid="{00000000-0005-0000-0000-0000BF340000}"/>
    <cellStyle name="千位分隔 12 4 4 2 5 3 3" xfId="14351" xr:uid="{00000000-0005-0000-0000-0000C0340000}"/>
    <cellStyle name="千位分隔 12 4 4 2 5 4" xfId="15468" xr:uid="{00000000-0005-0000-0000-0000C1340000}"/>
    <cellStyle name="千位分隔 12 4 4 2 5 4 2" xfId="15469" xr:uid="{00000000-0005-0000-0000-0000C2340000}"/>
    <cellStyle name="千位分隔 12 4 4 2 5 5" xfId="15074" xr:uid="{00000000-0005-0000-0000-0000C3340000}"/>
    <cellStyle name="千位分隔 12 4 4 2 6" xfId="15470" xr:uid="{00000000-0005-0000-0000-0000C4340000}"/>
    <cellStyle name="千位分隔 12 4 4 2 6 2" xfId="15471" xr:uid="{00000000-0005-0000-0000-0000C5340000}"/>
    <cellStyle name="千位分隔 12 4 4 2 6 2 2" xfId="15472" xr:uid="{00000000-0005-0000-0000-0000C6340000}"/>
    <cellStyle name="千位分隔 12 4 4 2 6 3" xfId="15473" xr:uid="{00000000-0005-0000-0000-0000C7340000}"/>
    <cellStyle name="千位分隔 12 4 4 2 7" xfId="15474" xr:uid="{00000000-0005-0000-0000-0000C8340000}"/>
    <cellStyle name="千位分隔 12 4 4 2 7 2" xfId="15475" xr:uid="{00000000-0005-0000-0000-0000C9340000}"/>
    <cellStyle name="千位分隔 12 4 4 2 8" xfId="15476" xr:uid="{00000000-0005-0000-0000-0000CA340000}"/>
    <cellStyle name="千位分隔 12 4 4 3" xfId="15477" xr:uid="{00000000-0005-0000-0000-0000CB340000}"/>
    <cellStyle name="千位分隔 12 4 4 3 2" xfId="15478" xr:uid="{00000000-0005-0000-0000-0000CC340000}"/>
    <cellStyle name="千位分隔 12 4 4 3 2 2" xfId="15479" xr:uid="{00000000-0005-0000-0000-0000CD340000}"/>
    <cellStyle name="千位分隔 12 4 4 3 2 3" xfId="15480" xr:uid="{00000000-0005-0000-0000-0000CE340000}"/>
    <cellStyle name="千位分隔 12 4 4 3 2 3 2" xfId="15481" xr:uid="{00000000-0005-0000-0000-0000CF340000}"/>
    <cellStyle name="千位分隔 12 4 4 3 2 3 3" xfId="15482" xr:uid="{00000000-0005-0000-0000-0000D0340000}"/>
    <cellStyle name="千位分隔 12 4 4 3 2 3 3 2" xfId="15483" xr:uid="{00000000-0005-0000-0000-0000D1340000}"/>
    <cellStyle name="千位分隔 12 4 4 3 2 3 3 2 2" xfId="15484" xr:uid="{00000000-0005-0000-0000-0000D2340000}"/>
    <cellStyle name="千位分隔 12 4 4 3 2 3 3 3" xfId="15485" xr:uid="{00000000-0005-0000-0000-0000D3340000}"/>
    <cellStyle name="千位分隔 12 4 4 3 2 3 4" xfId="15486" xr:uid="{00000000-0005-0000-0000-0000D4340000}"/>
    <cellStyle name="千位分隔 12 4 4 3 2 3 4 2" xfId="15487" xr:uid="{00000000-0005-0000-0000-0000D5340000}"/>
    <cellStyle name="千位分隔 12 4 4 3 2 3 5" xfId="15488" xr:uid="{00000000-0005-0000-0000-0000D6340000}"/>
    <cellStyle name="千位分隔 12 4 4 3 2 4" xfId="15489" xr:uid="{00000000-0005-0000-0000-0000D7340000}"/>
    <cellStyle name="千位分隔 12 4 4 3 2 4 2" xfId="15490" xr:uid="{00000000-0005-0000-0000-0000D8340000}"/>
    <cellStyle name="千位分隔 12 4 4 3 2 4 2 2" xfId="15491" xr:uid="{00000000-0005-0000-0000-0000D9340000}"/>
    <cellStyle name="千位分隔 12 4 4 3 2 4 3" xfId="15492" xr:uid="{00000000-0005-0000-0000-0000DA340000}"/>
    <cellStyle name="千位分隔 12 4 4 3 2 5" xfId="15493" xr:uid="{00000000-0005-0000-0000-0000DB340000}"/>
    <cellStyle name="千位分隔 12 4 4 3 2 5 2" xfId="15494" xr:uid="{00000000-0005-0000-0000-0000DC340000}"/>
    <cellStyle name="千位分隔 12 4 4 3 2 6" xfId="15495" xr:uid="{00000000-0005-0000-0000-0000DD340000}"/>
    <cellStyle name="千位分隔 12 4 4 3 3" xfId="15496" xr:uid="{00000000-0005-0000-0000-0000DE340000}"/>
    <cellStyle name="千位分隔 12 4 4 3 4" xfId="15497" xr:uid="{00000000-0005-0000-0000-0000DF340000}"/>
    <cellStyle name="千位分隔 12 4 4 3 4 2" xfId="465" xr:uid="{00000000-0005-0000-0000-0000E0340000}"/>
    <cellStyle name="千位分隔 12 4 4 3 4 3" xfId="483" xr:uid="{00000000-0005-0000-0000-0000E1340000}"/>
    <cellStyle name="千位分隔 12 4 4 3 4 3 2" xfId="486" xr:uid="{00000000-0005-0000-0000-0000E2340000}"/>
    <cellStyle name="千位分隔 12 4 4 3 4 3 2 2" xfId="491" xr:uid="{00000000-0005-0000-0000-0000E3340000}"/>
    <cellStyle name="千位分隔 12 4 4 3 4 3 3" xfId="523" xr:uid="{00000000-0005-0000-0000-0000E4340000}"/>
    <cellStyle name="千位分隔 12 4 4 3 4 4" xfId="527" xr:uid="{00000000-0005-0000-0000-0000E5340000}"/>
    <cellStyle name="千位分隔 12 4 4 3 4 4 2" xfId="533" xr:uid="{00000000-0005-0000-0000-0000E6340000}"/>
    <cellStyle name="千位分隔 12 4 4 3 4 5" xfId="555" xr:uid="{00000000-0005-0000-0000-0000E7340000}"/>
    <cellStyle name="千位分隔 12 4 4 3 5" xfId="15499" xr:uid="{00000000-0005-0000-0000-0000E8340000}"/>
    <cellStyle name="千位分隔 12 4 4 3 5 2" xfId="706" xr:uid="{00000000-0005-0000-0000-0000E9340000}"/>
    <cellStyle name="千位分隔 12 4 4 3 5 2 2" xfId="89" xr:uid="{00000000-0005-0000-0000-0000EA340000}"/>
    <cellStyle name="千位分隔 12 4 4 3 5 3" xfId="721" xr:uid="{00000000-0005-0000-0000-0000EB340000}"/>
    <cellStyle name="千位分隔 12 4 4 3 6" xfId="15500" xr:uid="{00000000-0005-0000-0000-0000EC340000}"/>
    <cellStyle name="千位分隔 12 4 4 3 6 2" xfId="840" xr:uid="{00000000-0005-0000-0000-0000ED340000}"/>
    <cellStyle name="千位分隔 12 4 4 3 7" xfId="15501" xr:uid="{00000000-0005-0000-0000-0000EE340000}"/>
    <cellStyle name="千位分隔 12 4 4 4" xfId="15502" xr:uid="{00000000-0005-0000-0000-0000EF340000}"/>
    <cellStyle name="千位分隔 12 4 4 4 2" xfId="15503" xr:uid="{00000000-0005-0000-0000-0000F0340000}"/>
    <cellStyle name="千位分隔 12 4 4 4 3" xfId="12534" xr:uid="{00000000-0005-0000-0000-0000F1340000}"/>
    <cellStyle name="千位分隔 12 4 4 4 3 2" xfId="15504" xr:uid="{00000000-0005-0000-0000-0000F2340000}"/>
    <cellStyle name="千位分隔 12 4 4 4 3 3" xfId="15505" xr:uid="{00000000-0005-0000-0000-0000F3340000}"/>
    <cellStyle name="千位分隔 12 4 4 4 3 3 2" xfId="15506" xr:uid="{00000000-0005-0000-0000-0000F4340000}"/>
    <cellStyle name="千位分隔 12 4 4 4 3 3 2 2" xfId="1982" xr:uid="{00000000-0005-0000-0000-0000F5340000}"/>
    <cellStyle name="千位分隔 12 4 4 4 3 3 3" xfId="15507" xr:uid="{00000000-0005-0000-0000-0000F6340000}"/>
    <cellStyle name="千位分隔 12 4 4 4 3 4" xfId="6597" xr:uid="{00000000-0005-0000-0000-0000F7340000}"/>
    <cellStyle name="千位分隔 12 4 4 4 3 4 2" xfId="3507" xr:uid="{00000000-0005-0000-0000-0000F8340000}"/>
    <cellStyle name="千位分隔 12 4 4 4 3 5" xfId="6599" xr:uid="{00000000-0005-0000-0000-0000F9340000}"/>
    <cellStyle name="千位分隔 12 4 4 4 4" xfId="15508" xr:uid="{00000000-0005-0000-0000-0000FA340000}"/>
    <cellStyle name="千位分隔 12 4 4 4 4 2" xfId="15509" xr:uid="{00000000-0005-0000-0000-0000FB340000}"/>
    <cellStyle name="千位分隔 12 4 4 4 4 2 2" xfId="15511" xr:uid="{00000000-0005-0000-0000-0000FC340000}"/>
    <cellStyle name="千位分隔 12 4 4 4 4 3" xfId="15512" xr:uid="{00000000-0005-0000-0000-0000FD340000}"/>
    <cellStyle name="千位分隔 12 4 4 4 5" xfId="15514" xr:uid="{00000000-0005-0000-0000-0000FE340000}"/>
    <cellStyle name="千位分隔 12 4 4 4 5 2" xfId="15515" xr:uid="{00000000-0005-0000-0000-0000FF340000}"/>
    <cellStyle name="千位分隔 12 4 4 4 6" xfId="15516" xr:uid="{00000000-0005-0000-0000-000000350000}"/>
    <cellStyle name="千位分隔 12 4 4 5" xfId="15517" xr:uid="{00000000-0005-0000-0000-000001350000}"/>
    <cellStyle name="千位分隔 12 4 4 6" xfId="15518" xr:uid="{00000000-0005-0000-0000-000002350000}"/>
    <cellStyle name="千位分隔 12 4 4 6 2" xfId="15520" xr:uid="{00000000-0005-0000-0000-000003350000}"/>
    <cellStyle name="千位分隔 12 4 4 6 3" xfId="15521" xr:uid="{00000000-0005-0000-0000-000004350000}"/>
    <cellStyle name="千位分隔 12 4 4 6 3 2" xfId="15522" xr:uid="{00000000-0005-0000-0000-000005350000}"/>
    <cellStyle name="千位分隔 12 4 4 6 3 2 2" xfId="15523" xr:uid="{00000000-0005-0000-0000-000006350000}"/>
    <cellStyle name="千位分隔 12 4 4 6 3 3" xfId="15524" xr:uid="{00000000-0005-0000-0000-000007350000}"/>
    <cellStyle name="千位分隔 12 4 4 6 4" xfId="15525" xr:uid="{00000000-0005-0000-0000-000008350000}"/>
    <cellStyle name="千位分隔 12 4 4 6 4 2" xfId="15526" xr:uid="{00000000-0005-0000-0000-000009350000}"/>
    <cellStyle name="千位分隔 12 4 4 6 5" xfId="15528" xr:uid="{00000000-0005-0000-0000-00000A350000}"/>
    <cellStyle name="千位分隔 12 4 4 7" xfId="15529" xr:uid="{00000000-0005-0000-0000-00000B350000}"/>
    <cellStyle name="千位分隔 12 4 4 7 2" xfId="15530" xr:uid="{00000000-0005-0000-0000-00000C350000}"/>
    <cellStyle name="千位分隔 12 4 4 7 2 2" xfId="15532" xr:uid="{00000000-0005-0000-0000-00000D350000}"/>
    <cellStyle name="千位分隔 12 4 4 7 3" xfId="9832" xr:uid="{00000000-0005-0000-0000-00000E350000}"/>
    <cellStyle name="千位分隔 12 4 4 8" xfId="15533" xr:uid="{00000000-0005-0000-0000-00000F350000}"/>
    <cellStyle name="千位分隔 12 4 4 8 2" xfId="15534" xr:uid="{00000000-0005-0000-0000-000010350000}"/>
    <cellStyle name="千位分隔 12 4 4 9" xfId="15535" xr:uid="{00000000-0005-0000-0000-000011350000}"/>
    <cellStyle name="千位分隔 12 4 5" xfId="9385" xr:uid="{00000000-0005-0000-0000-000012350000}"/>
    <cellStyle name="千位分隔 12 4 5 2" xfId="15536" xr:uid="{00000000-0005-0000-0000-000013350000}"/>
    <cellStyle name="千位分隔 12 4 5 2 2" xfId="15537" xr:uid="{00000000-0005-0000-0000-000014350000}"/>
    <cellStyle name="千位分隔 12 4 5 2 2 2" xfId="15538" xr:uid="{00000000-0005-0000-0000-000015350000}"/>
    <cellStyle name="千位分隔 12 4 5 2 2 3" xfId="15539" xr:uid="{00000000-0005-0000-0000-000016350000}"/>
    <cellStyle name="千位分隔 12 4 5 2 2 3 2" xfId="15540" xr:uid="{00000000-0005-0000-0000-000017350000}"/>
    <cellStyle name="千位分隔 12 4 5 2 2 3 3" xfId="15541" xr:uid="{00000000-0005-0000-0000-000018350000}"/>
    <cellStyle name="千位分隔 12 4 5 2 2 3 3 2" xfId="15542" xr:uid="{00000000-0005-0000-0000-000019350000}"/>
    <cellStyle name="千位分隔 12 4 5 2 2 3 3 2 2" xfId="8420" xr:uid="{00000000-0005-0000-0000-00001A350000}"/>
    <cellStyle name="千位分隔 12 4 5 2 2 3 3 3" xfId="15543" xr:uid="{00000000-0005-0000-0000-00001B350000}"/>
    <cellStyle name="千位分隔 12 4 5 2 2 3 4" xfId="15544" xr:uid="{00000000-0005-0000-0000-00001C350000}"/>
    <cellStyle name="千位分隔 12 4 5 2 2 3 4 2" xfId="15545" xr:uid="{00000000-0005-0000-0000-00001D350000}"/>
    <cellStyle name="千位分隔 12 4 5 2 2 3 5" xfId="15546" xr:uid="{00000000-0005-0000-0000-00001E350000}"/>
    <cellStyle name="千位分隔 12 4 5 2 2 4" xfId="15548" xr:uid="{00000000-0005-0000-0000-00001F350000}"/>
    <cellStyle name="千位分隔 12 4 5 2 2 4 2" xfId="15551" xr:uid="{00000000-0005-0000-0000-000020350000}"/>
    <cellStyle name="千位分隔 12 4 5 2 2 4 2 2" xfId="15552" xr:uid="{00000000-0005-0000-0000-000021350000}"/>
    <cellStyle name="千位分隔 12 4 5 2 2 4 3" xfId="15553" xr:uid="{00000000-0005-0000-0000-000022350000}"/>
    <cellStyle name="千位分隔 12 4 5 2 2 5" xfId="15554" xr:uid="{00000000-0005-0000-0000-000023350000}"/>
    <cellStyle name="千位分隔 12 4 5 2 2 5 2" xfId="15555" xr:uid="{00000000-0005-0000-0000-000024350000}"/>
    <cellStyle name="千位分隔 12 4 5 2 2 6" xfId="15556" xr:uid="{00000000-0005-0000-0000-000025350000}"/>
    <cellStyle name="千位分隔 12 4 5 2 3" xfId="15557" xr:uid="{00000000-0005-0000-0000-000026350000}"/>
    <cellStyle name="千位分隔 12 4 5 2 4" xfId="15558" xr:uid="{00000000-0005-0000-0000-000027350000}"/>
    <cellStyle name="千位分隔 12 4 5 2 4 2" xfId="15559" xr:uid="{00000000-0005-0000-0000-000028350000}"/>
    <cellStyle name="千位分隔 12 4 5 2 4 3" xfId="5861" xr:uid="{00000000-0005-0000-0000-000029350000}"/>
    <cellStyle name="千位分隔 12 4 5 2 4 3 2" xfId="15560" xr:uid="{00000000-0005-0000-0000-00002A350000}"/>
    <cellStyle name="千位分隔 12 4 5 2 4 3 2 2" xfId="15561" xr:uid="{00000000-0005-0000-0000-00002B350000}"/>
    <cellStyle name="千位分隔 12 4 5 2 4 3 3" xfId="15562" xr:uid="{00000000-0005-0000-0000-00002C350000}"/>
    <cellStyle name="千位分隔 12 4 5 2 4 4" xfId="5863" xr:uid="{00000000-0005-0000-0000-00002D350000}"/>
    <cellStyle name="千位分隔 12 4 5 2 4 4 2" xfId="5865" xr:uid="{00000000-0005-0000-0000-00002E350000}"/>
    <cellStyle name="千位分隔 12 4 5 2 4 5" xfId="5877" xr:uid="{00000000-0005-0000-0000-00002F350000}"/>
    <cellStyle name="千位分隔 12 4 5 2 5" xfId="15563" xr:uid="{00000000-0005-0000-0000-000030350000}"/>
    <cellStyle name="千位分隔 12 4 5 2 5 2" xfId="15564" xr:uid="{00000000-0005-0000-0000-000031350000}"/>
    <cellStyle name="千位分隔 12 4 5 2 5 2 2" xfId="15565" xr:uid="{00000000-0005-0000-0000-000032350000}"/>
    <cellStyle name="千位分隔 12 4 5 2 5 3" xfId="15566" xr:uid="{00000000-0005-0000-0000-000033350000}"/>
    <cellStyle name="千位分隔 12 4 5 2 6" xfId="15567" xr:uid="{00000000-0005-0000-0000-000034350000}"/>
    <cellStyle name="千位分隔 12 4 5 2 6 2" xfId="6936" xr:uid="{00000000-0005-0000-0000-000035350000}"/>
    <cellStyle name="千位分隔 12 4 5 2 7" xfId="15568" xr:uid="{00000000-0005-0000-0000-000036350000}"/>
    <cellStyle name="千位分隔 12 4 5 3" xfId="15569" xr:uid="{00000000-0005-0000-0000-000037350000}"/>
    <cellStyle name="千位分隔 12 4 5 3 2" xfId="15570" xr:uid="{00000000-0005-0000-0000-000038350000}"/>
    <cellStyle name="千位分隔 12 4 5 3 3" xfId="15571" xr:uid="{00000000-0005-0000-0000-000039350000}"/>
    <cellStyle name="千位分隔 12 4 5 3 3 2" xfId="15572" xr:uid="{00000000-0005-0000-0000-00003A350000}"/>
    <cellStyle name="千位分隔 12 4 5 3 3 3" xfId="15573" xr:uid="{00000000-0005-0000-0000-00003B350000}"/>
    <cellStyle name="千位分隔 12 4 5 3 3 3 2" xfId="15574" xr:uid="{00000000-0005-0000-0000-00003C350000}"/>
    <cellStyle name="千位分隔 12 4 5 3 3 3 2 2" xfId="15575" xr:uid="{00000000-0005-0000-0000-00003D350000}"/>
    <cellStyle name="千位分隔 12 4 5 3 3 3 3" xfId="15576" xr:uid="{00000000-0005-0000-0000-00003E350000}"/>
    <cellStyle name="千位分隔 12 4 5 3 3 4" xfId="6640" xr:uid="{00000000-0005-0000-0000-00003F350000}"/>
    <cellStyle name="千位分隔 12 4 5 3 3 4 2" xfId="6642" xr:uid="{00000000-0005-0000-0000-000040350000}"/>
    <cellStyle name="千位分隔 12 4 5 3 3 5" xfId="6645" xr:uid="{00000000-0005-0000-0000-000041350000}"/>
    <cellStyle name="千位分隔 12 4 5 3 4" xfId="15577" xr:uid="{00000000-0005-0000-0000-000042350000}"/>
    <cellStyle name="千位分隔 12 4 5 3 4 2" xfId="15579" xr:uid="{00000000-0005-0000-0000-000043350000}"/>
    <cellStyle name="千位分隔 12 4 5 3 4 2 2" xfId="15581" xr:uid="{00000000-0005-0000-0000-000044350000}"/>
    <cellStyle name="千位分隔 12 4 5 3 4 3" xfId="15582" xr:uid="{00000000-0005-0000-0000-000045350000}"/>
    <cellStyle name="千位分隔 12 4 5 3 5" xfId="15584" xr:uid="{00000000-0005-0000-0000-000046350000}"/>
    <cellStyle name="千位分隔 12 4 5 3 5 2" xfId="15585" xr:uid="{00000000-0005-0000-0000-000047350000}"/>
    <cellStyle name="千位分隔 12 4 5 3 6" xfId="15586" xr:uid="{00000000-0005-0000-0000-000048350000}"/>
    <cellStyle name="千位分隔 12 4 5 4" xfId="15587" xr:uid="{00000000-0005-0000-0000-000049350000}"/>
    <cellStyle name="千位分隔 12 4 5 5" xfId="15588" xr:uid="{00000000-0005-0000-0000-00004A350000}"/>
    <cellStyle name="千位分隔 12 4 5 5 2" xfId="15589" xr:uid="{00000000-0005-0000-0000-00004B350000}"/>
    <cellStyle name="千位分隔 12 4 5 5 3" xfId="15590" xr:uid="{00000000-0005-0000-0000-00004C350000}"/>
    <cellStyle name="千位分隔 12 4 5 5 3 2" xfId="15591" xr:uid="{00000000-0005-0000-0000-00004D350000}"/>
    <cellStyle name="千位分隔 12 4 5 5 3 2 2" xfId="15592" xr:uid="{00000000-0005-0000-0000-00004E350000}"/>
    <cellStyle name="千位分隔 12 4 5 5 3 3" xfId="15593" xr:uid="{00000000-0005-0000-0000-00004F350000}"/>
    <cellStyle name="千位分隔 12 4 5 5 4" xfId="15594" xr:uid="{00000000-0005-0000-0000-000050350000}"/>
    <cellStyle name="千位分隔 12 4 5 5 4 2" xfId="15595" xr:uid="{00000000-0005-0000-0000-000051350000}"/>
    <cellStyle name="千位分隔 12 4 5 5 5" xfId="15597" xr:uid="{00000000-0005-0000-0000-000052350000}"/>
    <cellStyle name="千位分隔 12 4 5 6" xfId="15598" xr:uid="{00000000-0005-0000-0000-000053350000}"/>
    <cellStyle name="千位分隔 12 4 5 6 2" xfId="15599" xr:uid="{00000000-0005-0000-0000-000054350000}"/>
    <cellStyle name="千位分隔 12 4 5 6 2 2" xfId="4177" xr:uid="{00000000-0005-0000-0000-000055350000}"/>
    <cellStyle name="千位分隔 12 4 5 6 3" xfId="15600" xr:uid="{00000000-0005-0000-0000-000056350000}"/>
    <cellStyle name="千位分隔 12 4 5 7" xfId="15601" xr:uid="{00000000-0005-0000-0000-000057350000}"/>
    <cellStyle name="千位分隔 12 4 5 7 2" xfId="15602" xr:uid="{00000000-0005-0000-0000-000058350000}"/>
    <cellStyle name="千位分隔 12 4 5 8" xfId="15603" xr:uid="{00000000-0005-0000-0000-000059350000}"/>
    <cellStyle name="千位分隔 12 4 6" xfId="15604" xr:uid="{00000000-0005-0000-0000-00005A350000}"/>
    <cellStyle name="千位分隔 12 4 6 2" xfId="15605" xr:uid="{00000000-0005-0000-0000-00005B350000}"/>
    <cellStyle name="千位分隔 12 4 6 2 2" xfId="15606" xr:uid="{00000000-0005-0000-0000-00005C350000}"/>
    <cellStyle name="千位分隔 12 4 6 2 3" xfId="15607" xr:uid="{00000000-0005-0000-0000-00005D350000}"/>
    <cellStyle name="千位分隔 12 4 6 2 3 2" xfId="15608" xr:uid="{00000000-0005-0000-0000-00005E350000}"/>
    <cellStyle name="千位分隔 12 4 6 2 3 3" xfId="15609" xr:uid="{00000000-0005-0000-0000-00005F350000}"/>
    <cellStyle name="千位分隔 12 4 6 2 3 3 2" xfId="15610" xr:uid="{00000000-0005-0000-0000-000060350000}"/>
    <cellStyle name="千位分隔 12 4 6 2 3 3 2 2" xfId="15611" xr:uid="{00000000-0005-0000-0000-000061350000}"/>
    <cellStyle name="千位分隔 12 4 6 2 3 3 3" xfId="15612" xr:uid="{00000000-0005-0000-0000-000062350000}"/>
    <cellStyle name="千位分隔 12 4 6 2 3 4" xfId="15613" xr:uid="{00000000-0005-0000-0000-000063350000}"/>
    <cellStyle name="千位分隔 12 4 6 2 3 4 2" xfId="2903" xr:uid="{00000000-0005-0000-0000-000064350000}"/>
    <cellStyle name="千位分隔 12 4 6 2 3 5" xfId="15228" xr:uid="{00000000-0005-0000-0000-000065350000}"/>
    <cellStyle name="千位分隔 12 4 6 2 4" xfId="15614" xr:uid="{00000000-0005-0000-0000-000066350000}"/>
    <cellStyle name="千位分隔 12 4 6 2 4 2" xfId="15615" xr:uid="{00000000-0005-0000-0000-000067350000}"/>
    <cellStyle name="千位分隔 12 4 6 2 4 2 2" xfId="8879" xr:uid="{00000000-0005-0000-0000-000068350000}"/>
    <cellStyle name="千位分隔 12 4 6 2 4 3" xfId="15616" xr:uid="{00000000-0005-0000-0000-000069350000}"/>
    <cellStyle name="千位分隔 12 4 6 2 5" xfId="15617" xr:uid="{00000000-0005-0000-0000-00006A350000}"/>
    <cellStyle name="千位分隔 12 4 6 2 5 2" xfId="15618" xr:uid="{00000000-0005-0000-0000-00006B350000}"/>
    <cellStyle name="千位分隔 12 4 6 2 6" xfId="15021" xr:uid="{00000000-0005-0000-0000-00006C350000}"/>
    <cellStyle name="千位分隔 12 4 6 3" xfId="6630" xr:uid="{00000000-0005-0000-0000-00006D350000}"/>
    <cellStyle name="千位分隔 12 4 6 4" xfId="6633" xr:uid="{00000000-0005-0000-0000-00006E350000}"/>
    <cellStyle name="千位分隔 12 4 6 4 2" xfId="15619" xr:uid="{00000000-0005-0000-0000-00006F350000}"/>
    <cellStyle name="千位分隔 12 4 6 4 3" xfId="15620" xr:uid="{00000000-0005-0000-0000-000070350000}"/>
    <cellStyle name="千位分隔 12 4 6 4 3 2" xfId="15621" xr:uid="{00000000-0005-0000-0000-000071350000}"/>
    <cellStyle name="千位分隔 12 4 6 4 3 2 2" xfId="15622" xr:uid="{00000000-0005-0000-0000-000072350000}"/>
    <cellStyle name="千位分隔 12 4 6 4 3 3" xfId="15623" xr:uid="{00000000-0005-0000-0000-000073350000}"/>
    <cellStyle name="千位分隔 12 4 6 4 4" xfId="15624" xr:uid="{00000000-0005-0000-0000-000074350000}"/>
    <cellStyle name="千位分隔 12 4 6 4 4 2" xfId="15625" xr:uid="{00000000-0005-0000-0000-000075350000}"/>
    <cellStyle name="千位分隔 12 4 6 4 5" xfId="15627" xr:uid="{00000000-0005-0000-0000-000076350000}"/>
    <cellStyle name="千位分隔 12 4 6 5" xfId="15628" xr:uid="{00000000-0005-0000-0000-000077350000}"/>
    <cellStyle name="千位分隔 12 4 6 5 2" xfId="15629" xr:uid="{00000000-0005-0000-0000-000078350000}"/>
    <cellStyle name="千位分隔 12 4 6 5 2 2" xfId="15630" xr:uid="{00000000-0005-0000-0000-000079350000}"/>
    <cellStyle name="千位分隔 12 4 6 5 3" xfId="15631" xr:uid="{00000000-0005-0000-0000-00007A350000}"/>
    <cellStyle name="千位分隔 12 4 6 6" xfId="15632" xr:uid="{00000000-0005-0000-0000-00007B350000}"/>
    <cellStyle name="千位分隔 12 4 6 6 2" xfId="15633" xr:uid="{00000000-0005-0000-0000-00007C350000}"/>
    <cellStyle name="千位分隔 12 4 6 7" xfId="1142" xr:uid="{00000000-0005-0000-0000-00007D350000}"/>
    <cellStyle name="千位分隔 12 4 7" xfId="15634" xr:uid="{00000000-0005-0000-0000-00007E350000}"/>
    <cellStyle name="千位分隔 12 4 7 2" xfId="15635" xr:uid="{00000000-0005-0000-0000-00007F350000}"/>
    <cellStyle name="千位分隔 12 4 7 3" xfId="6636" xr:uid="{00000000-0005-0000-0000-000080350000}"/>
    <cellStyle name="千位分隔 12 4 7 3 2" xfId="15636" xr:uid="{00000000-0005-0000-0000-000081350000}"/>
    <cellStyle name="千位分隔 12 4 7 3 3" xfId="15637" xr:uid="{00000000-0005-0000-0000-000082350000}"/>
    <cellStyle name="千位分隔 12 4 7 3 3 2" xfId="15638" xr:uid="{00000000-0005-0000-0000-000083350000}"/>
    <cellStyle name="千位分隔 12 4 7 3 3 2 2" xfId="15639" xr:uid="{00000000-0005-0000-0000-000084350000}"/>
    <cellStyle name="千位分隔 12 4 7 3 3 3" xfId="15640" xr:uid="{00000000-0005-0000-0000-000085350000}"/>
    <cellStyle name="千位分隔 12 4 7 3 4" xfId="15641" xr:uid="{00000000-0005-0000-0000-000086350000}"/>
    <cellStyle name="千位分隔 12 4 7 3 4 2" xfId="15642" xr:uid="{00000000-0005-0000-0000-000087350000}"/>
    <cellStyle name="千位分隔 12 4 7 3 5" xfId="15644" xr:uid="{00000000-0005-0000-0000-000088350000}"/>
    <cellStyle name="千位分隔 12 4 7 4" xfId="15645" xr:uid="{00000000-0005-0000-0000-000089350000}"/>
    <cellStyle name="千位分隔 12 4 7 4 2" xfId="15646" xr:uid="{00000000-0005-0000-0000-00008A350000}"/>
    <cellStyle name="千位分隔 12 4 7 4 2 2" xfId="15647" xr:uid="{00000000-0005-0000-0000-00008B350000}"/>
    <cellStyle name="千位分隔 12 4 7 4 3" xfId="15648" xr:uid="{00000000-0005-0000-0000-00008C350000}"/>
    <cellStyle name="千位分隔 12 4 7 5" xfId="15649" xr:uid="{00000000-0005-0000-0000-00008D350000}"/>
    <cellStyle name="千位分隔 12 4 7 5 2" xfId="15650" xr:uid="{00000000-0005-0000-0000-00008E350000}"/>
    <cellStyle name="千位分隔 12 4 7 6" xfId="15651" xr:uid="{00000000-0005-0000-0000-00008F350000}"/>
    <cellStyle name="千位分隔 12 4 8" xfId="13144" xr:uid="{00000000-0005-0000-0000-000090350000}"/>
    <cellStyle name="千位分隔 12 4 9" xfId="8765" xr:uid="{00000000-0005-0000-0000-000091350000}"/>
    <cellStyle name="千位分隔 12 5" xfId="15652" xr:uid="{00000000-0005-0000-0000-000092350000}"/>
    <cellStyle name="千位分隔 13" xfId="15653" xr:uid="{00000000-0005-0000-0000-000093350000}"/>
    <cellStyle name="千位分隔 13 2" xfId="15654" xr:uid="{00000000-0005-0000-0000-000094350000}"/>
    <cellStyle name="千位分隔 13 2 2" xfId="15655" xr:uid="{00000000-0005-0000-0000-000095350000}"/>
    <cellStyle name="千位分隔 13 2 3" xfId="15656" xr:uid="{00000000-0005-0000-0000-000096350000}"/>
    <cellStyle name="千位分隔 13 3" xfId="15657" xr:uid="{00000000-0005-0000-0000-000097350000}"/>
    <cellStyle name="千位分隔 13 3 2" xfId="15658" xr:uid="{00000000-0005-0000-0000-000098350000}"/>
    <cellStyle name="千位分隔 13 3 2 2" xfId="15660" xr:uid="{00000000-0005-0000-0000-000099350000}"/>
    <cellStyle name="千位分隔 13 3 3" xfId="15662" xr:uid="{00000000-0005-0000-0000-00009A350000}"/>
    <cellStyle name="千位分隔 13 3 4" xfId="15664" xr:uid="{00000000-0005-0000-0000-00009B350000}"/>
    <cellStyle name="千位分隔 13 3 5" xfId="15666" xr:uid="{00000000-0005-0000-0000-00009C350000}"/>
    <cellStyle name="千位分隔 13 4" xfId="15667" xr:uid="{00000000-0005-0000-0000-00009D350000}"/>
    <cellStyle name="千位分隔 14" xfId="15668" xr:uid="{00000000-0005-0000-0000-00009E350000}"/>
    <cellStyle name="千位分隔 14 2" xfId="15669" xr:uid="{00000000-0005-0000-0000-00009F350000}"/>
    <cellStyle name="千位分隔 14 2 2" xfId="15670" xr:uid="{00000000-0005-0000-0000-0000A0350000}"/>
    <cellStyle name="千位分隔 14 2 3" xfId="15671" xr:uid="{00000000-0005-0000-0000-0000A1350000}"/>
    <cellStyle name="千位分隔 14 2 4" xfId="15672" xr:uid="{00000000-0005-0000-0000-0000A2350000}"/>
    <cellStyle name="千位分隔 14 2 5" xfId="15673" xr:uid="{00000000-0005-0000-0000-0000A3350000}"/>
    <cellStyle name="千位分隔 14 3" xfId="15674" xr:uid="{00000000-0005-0000-0000-0000A4350000}"/>
    <cellStyle name="千位分隔 15" xfId="15675" xr:uid="{00000000-0005-0000-0000-0000A5350000}"/>
    <cellStyle name="千位分隔 15 2" xfId="15677" xr:uid="{00000000-0005-0000-0000-0000A6350000}"/>
    <cellStyle name="千位分隔 15 2 2" xfId="15678" xr:uid="{00000000-0005-0000-0000-0000A7350000}"/>
    <cellStyle name="千位分隔 15 2 3" xfId="15679" xr:uid="{00000000-0005-0000-0000-0000A8350000}"/>
    <cellStyle name="千位分隔 15 2 4" xfId="15680" xr:uid="{00000000-0005-0000-0000-0000A9350000}"/>
    <cellStyle name="千位分隔 15 3" xfId="15681" xr:uid="{00000000-0005-0000-0000-0000AA350000}"/>
    <cellStyle name="千位分隔 15 4" xfId="15682" xr:uid="{00000000-0005-0000-0000-0000AB350000}"/>
    <cellStyle name="千位分隔 15 4 10" xfId="15683" xr:uid="{00000000-0005-0000-0000-0000AC350000}"/>
    <cellStyle name="千位分隔 15 4 10 2" xfId="15684" xr:uid="{00000000-0005-0000-0000-0000AD350000}"/>
    <cellStyle name="千位分隔 15 4 10 3" xfId="15685" xr:uid="{00000000-0005-0000-0000-0000AE350000}"/>
    <cellStyle name="千位分隔 15 4 10 3 2" xfId="15686" xr:uid="{00000000-0005-0000-0000-0000AF350000}"/>
    <cellStyle name="千位分隔 15 4 10 3 2 2" xfId="15687" xr:uid="{00000000-0005-0000-0000-0000B0350000}"/>
    <cellStyle name="千位分隔 15 4 10 3 3" xfId="15688" xr:uid="{00000000-0005-0000-0000-0000B1350000}"/>
    <cellStyle name="千位分隔 15 4 10 4" xfId="11496" xr:uid="{00000000-0005-0000-0000-0000B2350000}"/>
    <cellStyle name="千位分隔 15 4 10 4 2" xfId="6559" xr:uid="{00000000-0005-0000-0000-0000B3350000}"/>
    <cellStyle name="千位分隔 15 4 10 5" xfId="11512" xr:uid="{00000000-0005-0000-0000-0000B4350000}"/>
    <cellStyle name="千位分隔 15 4 11" xfId="15689" xr:uid="{00000000-0005-0000-0000-0000B5350000}"/>
    <cellStyle name="千位分隔 15 4 11 2" xfId="641" xr:uid="{00000000-0005-0000-0000-0000B6350000}"/>
    <cellStyle name="千位分隔 15 4 11 2 2" xfId="15690" xr:uid="{00000000-0005-0000-0000-0000B7350000}"/>
    <cellStyle name="千位分隔 15 4 11 3" xfId="15691" xr:uid="{00000000-0005-0000-0000-0000B8350000}"/>
    <cellStyle name="千位分隔 15 4 12" xfId="15692" xr:uid="{00000000-0005-0000-0000-0000B9350000}"/>
    <cellStyle name="千位分隔 15 4 12 2" xfId="15693" xr:uid="{00000000-0005-0000-0000-0000BA350000}"/>
    <cellStyle name="千位分隔 15 4 13" xfId="3101" xr:uid="{00000000-0005-0000-0000-0000BB350000}"/>
    <cellStyle name="千位分隔 15 4 2" xfId="15695" xr:uid="{00000000-0005-0000-0000-0000BC350000}"/>
    <cellStyle name="千位分隔 15 4 2 10" xfId="15696" xr:uid="{00000000-0005-0000-0000-0000BD350000}"/>
    <cellStyle name="千位分隔 15 4 2 10 2" xfId="15344" xr:uid="{00000000-0005-0000-0000-0000BE350000}"/>
    <cellStyle name="千位分隔 15 4 2 10 2 2" xfId="15346" xr:uid="{00000000-0005-0000-0000-0000BF350000}"/>
    <cellStyle name="千位分隔 15 4 2 10 3" xfId="15348" xr:uid="{00000000-0005-0000-0000-0000C0350000}"/>
    <cellStyle name="千位分隔 15 4 2 11" xfId="15697" xr:uid="{00000000-0005-0000-0000-0000C1350000}"/>
    <cellStyle name="千位分隔 15 4 2 11 2" xfId="15386" xr:uid="{00000000-0005-0000-0000-0000C2350000}"/>
    <cellStyle name="千位分隔 15 4 2 12" xfId="15698" xr:uid="{00000000-0005-0000-0000-0000C3350000}"/>
    <cellStyle name="千位分隔 15 4 2 2" xfId="15699" xr:uid="{00000000-0005-0000-0000-0000C4350000}"/>
    <cellStyle name="千位分隔 15 4 2 2 2" xfId="5109" xr:uid="{00000000-0005-0000-0000-0000C5350000}"/>
    <cellStyle name="千位分隔 15 4 2 2 2 2" xfId="5111" xr:uid="{00000000-0005-0000-0000-0000C6350000}"/>
    <cellStyle name="千位分隔 15 4 2 2 2 2 2" xfId="5113" xr:uid="{00000000-0005-0000-0000-0000C7350000}"/>
    <cellStyle name="千位分隔 15 4 2 2 2 2 2 2" xfId="15700" xr:uid="{00000000-0005-0000-0000-0000C8350000}"/>
    <cellStyle name="千位分隔 15 4 2 2 2 2 2 3" xfId="15701" xr:uid="{00000000-0005-0000-0000-0000C9350000}"/>
    <cellStyle name="千位分隔 15 4 2 2 2 2 2 3 2" xfId="15705" xr:uid="{00000000-0005-0000-0000-0000CA350000}"/>
    <cellStyle name="千位分隔 15 4 2 2 2 2 2 3 3" xfId="15708" xr:uid="{00000000-0005-0000-0000-0000CB350000}"/>
    <cellStyle name="千位分隔 15 4 2 2 2 2 2 3 3 2" xfId="15710" xr:uid="{00000000-0005-0000-0000-0000CC350000}"/>
    <cellStyle name="千位分隔 15 4 2 2 2 2 2 3 3 2 2" xfId="15711" xr:uid="{00000000-0005-0000-0000-0000CD350000}"/>
    <cellStyle name="千位分隔 15 4 2 2 2 2 2 3 3 3" xfId="15712" xr:uid="{00000000-0005-0000-0000-0000CE350000}"/>
    <cellStyle name="千位分隔 15 4 2 2 2 2 2 3 4" xfId="469" xr:uid="{00000000-0005-0000-0000-0000CF350000}"/>
    <cellStyle name="千位分隔 15 4 2 2 2 2 2 3 4 2" xfId="2241" xr:uid="{00000000-0005-0000-0000-0000D0350000}"/>
    <cellStyle name="千位分隔 15 4 2 2 2 2 2 3 5" xfId="1311" xr:uid="{00000000-0005-0000-0000-0000D1350000}"/>
    <cellStyle name="千位分隔 15 4 2 2 2 2 2 4" xfId="15713" xr:uid="{00000000-0005-0000-0000-0000D2350000}"/>
    <cellStyle name="千位分隔 15 4 2 2 2 2 2 4 2" xfId="15716" xr:uid="{00000000-0005-0000-0000-0000D3350000}"/>
    <cellStyle name="千位分隔 15 4 2 2 2 2 2 4 2 2" xfId="15718" xr:uid="{00000000-0005-0000-0000-0000D4350000}"/>
    <cellStyle name="千位分隔 15 4 2 2 2 2 2 4 3" xfId="15720" xr:uid="{00000000-0005-0000-0000-0000D5350000}"/>
    <cellStyle name="千位分隔 15 4 2 2 2 2 2 5" xfId="14238" xr:uid="{00000000-0005-0000-0000-0000D6350000}"/>
    <cellStyle name="千位分隔 15 4 2 2 2 2 2 5 2" xfId="514" xr:uid="{00000000-0005-0000-0000-0000D7350000}"/>
    <cellStyle name="千位分隔 15 4 2 2 2 2 2 6" xfId="15722" xr:uid="{00000000-0005-0000-0000-0000D8350000}"/>
    <cellStyle name="千位分隔 15 4 2 2 2 2 3" xfId="15724" xr:uid="{00000000-0005-0000-0000-0000D9350000}"/>
    <cellStyle name="千位分隔 15 4 2 2 2 2 4" xfId="15725" xr:uid="{00000000-0005-0000-0000-0000DA350000}"/>
    <cellStyle name="千位分隔 15 4 2 2 2 2 4 2" xfId="15726" xr:uid="{00000000-0005-0000-0000-0000DB350000}"/>
    <cellStyle name="千位分隔 15 4 2 2 2 2 4 3" xfId="15727" xr:uid="{00000000-0005-0000-0000-0000DC350000}"/>
    <cellStyle name="千位分隔 15 4 2 2 2 2 4 3 2" xfId="15730" xr:uid="{00000000-0005-0000-0000-0000DD350000}"/>
    <cellStyle name="千位分隔 15 4 2 2 2 2 4 3 2 2" xfId="15732" xr:uid="{00000000-0005-0000-0000-0000DE350000}"/>
    <cellStyle name="千位分隔 15 4 2 2 2 2 4 3 3" xfId="15734" xr:uid="{00000000-0005-0000-0000-0000DF350000}"/>
    <cellStyle name="千位分隔 15 4 2 2 2 2 4 4" xfId="15736" xr:uid="{00000000-0005-0000-0000-0000E0350000}"/>
    <cellStyle name="千位分隔 15 4 2 2 2 2 4 4 2" xfId="15738" xr:uid="{00000000-0005-0000-0000-0000E1350000}"/>
    <cellStyle name="千位分隔 15 4 2 2 2 2 4 5" xfId="15740" xr:uid="{00000000-0005-0000-0000-0000E2350000}"/>
    <cellStyle name="千位分隔 15 4 2 2 2 2 5" xfId="15742" xr:uid="{00000000-0005-0000-0000-0000E3350000}"/>
    <cellStyle name="千位分隔 15 4 2 2 2 2 5 2" xfId="13670" xr:uid="{00000000-0005-0000-0000-0000E4350000}"/>
    <cellStyle name="千位分隔 15 4 2 2 2 2 5 2 2" xfId="15743" xr:uid="{00000000-0005-0000-0000-0000E5350000}"/>
    <cellStyle name="千位分隔 15 4 2 2 2 2 5 3" xfId="15744" xr:uid="{00000000-0005-0000-0000-0000E6350000}"/>
    <cellStyle name="千位分隔 15 4 2 2 2 2 6" xfId="15746" xr:uid="{00000000-0005-0000-0000-0000E7350000}"/>
    <cellStyle name="千位分隔 15 4 2 2 2 2 6 2" xfId="15747" xr:uid="{00000000-0005-0000-0000-0000E8350000}"/>
    <cellStyle name="千位分隔 15 4 2 2 2 2 7" xfId="15748" xr:uid="{00000000-0005-0000-0000-0000E9350000}"/>
    <cellStyle name="千位分隔 15 4 2 2 2 3" xfId="5115" xr:uid="{00000000-0005-0000-0000-0000EA350000}"/>
    <cellStyle name="千位分隔 15 4 2 2 2 3 2" xfId="15749" xr:uid="{00000000-0005-0000-0000-0000EB350000}"/>
    <cellStyle name="千位分隔 15 4 2 2 2 3 3" xfId="5565" xr:uid="{00000000-0005-0000-0000-0000EC350000}"/>
    <cellStyle name="千位分隔 15 4 2 2 2 3 3 2" xfId="15750" xr:uid="{00000000-0005-0000-0000-0000ED350000}"/>
    <cellStyle name="千位分隔 15 4 2 2 2 3 3 3" xfId="15751" xr:uid="{00000000-0005-0000-0000-0000EE350000}"/>
    <cellStyle name="千位分隔 15 4 2 2 2 3 3 3 2" xfId="15754" xr:uid="{00000000-0005-0000-0000-0000EF350000}"/>
    <cellStyle name="千位分隔 15 4 2 2 2 3 3 3 2 2" xfId="15755" xr:uid="{00000000-0005-0000-0000-0000F0350000}"/>
    <cellStyle name="千位分隔 15 4 2 2 2 3 3 3 3" xfId="15531" xr:uid="{00000000-0005-0000-0000-0000F1350000}"/>
    <cellStyle name="千位分隔 15 4 2 2 2 3 3 4" xfId="15756" xr:uid="{00000000-0005-0000-0000-0000F2350000}"/>
    <cellStyle name="千位分隔 15 4 2 2 2 3 3 4 2" xfId="15757" xr:uid="{00000000-0005-0000-0000-0000F3350000}"/>
    <cellStyle name="千位分隔 15 4 2 2 2 3 3 5" xfId="15758" xr:uid="{00000000-0005-0000-0000-0000F4350000}"/>
    <cellStyle name="千位分隔 15 4 2 2 2 3 4" xfId="15759" xr:uid="{00000000-0005-0000-0000-0000F5350000}"/>
    <cellStyle name="千位分隔 15 4 2 2 2 3 4 2" xfId="15760" xr:uid="{00000000-0005-0000-0000-0000F6350000}"/>
    <cellStyle name="千位分隔 15 4 2 2 2 3 4 2 2" xfId="15761" xr:uid="{00000000-0005-0000-0000-0000F7350000}"/>
    <cellStyle name="千位分隔 15 4 2 2 2 3 4 3" xfId="15762" xr:uid="{00000000-0005-0000-0000-0000F8350000}"/>
    <cellStyle name="千位分隔 15 4 2 2 2 3 5" xfId="15763" xr:uid="{00000000-0005-0000-0000-0000F9350000}"/>
    <cellStyle name="千位分隔 15 4 2 2 2 3 5 2" xfId="15764" xr:uid="{00000000-0005-0000-0000-0000FA350000}"/>
    <cellStyle name="千位分隔 15 4 2 2 2 3 6" xfId="15765" xr:uid="{00000000-0005-0000-0000-0000FB350000}"/>
    <cellStyle name="千位分隔 15 4 2 2 2 4" xfId="15766" xr:uid="{00000000-0005-0000-0000-0000FC350000}"/>
    <cellStyle name="千位分隔 15 4 2 2 2 5" xfId="15767" xr:uid="{00000000-0005-0000-0000-0000FD350000}"/>
    <cellStyle name="千位分隔 15 4 2 2 2 5 2" xfId="15768" xr:uid="{00000000-0005-0000-0000-0000FE350000}"/>
    <cellStyle name="千位分隔 15 4 2 2 2 5 3" xfId="2187" xr:uid="{00000000-0005-0000-0000-0000FF350000}"/>
    <cellStyle name="千位分隔 15 4 2 2 2 5 3 2" xfId="15769" xr:uid="{00000000-0005-0000-0000-000000360000}"/>
    <cellStyle name="千位分隔 15 4 2 2 2 5 3 2 2" xfId="15770" xr:uid="{00000000-0005-0000-0000-000001360000}"/>
    <cellStyle name="千位分隔 15 4 2 2 2 5 3 3" xfId="15771" xr:uid="{00000000-0005-0000-0000-000002360000}"/>
    <cellStyle name="千位分隔 15 4 2 2 2 5 4" xfId="2190" xr:uid="{00000000-0005-0000-0000-000003360000}"/>
    <cellStyle name="千位分隔 15 4 2 2 2 5 4 2" xfId="15772" xr:uid="{00000000-0005-0000-0000-000004360000}"/>
    <cellStyle name="千位分隔 15 4 2 2 2 5 5" xfId="15773" xr:uid="{00000000-0005-0000-0000-000005360000}"/>
    <cellStyle name="千位分隔 15 4 2 2 2 6" xfId="15774" xr:uid="{00000000-0005-0000-0000-000006360000}"/>
    <cellStyle name="千位分隔 15 4 2 2 2 6 2" xfId="15775" xr:uid="{00000000-0005-0000-0000-000007360000}"/>
    <cellStyle name="千位分隔 15 4 2 2 2 6 2 2" xfId="15776" xr:uid="{00000000-0005-0000-0000-000008360000}"/>
    <cellStyle name="千位分隔 15 4 2 2 2 6 3" xfId="15777" xr:uid="{00000000-0005-0000-0000-000009360000}"/>
    <cellStyle name="千位分隔 15 4 2 2 2 7" xfId="15778" xr:uid="{00000000-0005-0000-0000-00000A360000}"/>
    <cellStyle name="千位分隔 15 4 2 2 2 7 2" xfId="15779" xr:uid="{00000000-0005-0000-0000-00000B360000}"/>
    <cellStyle name="千位分隔 15 4 2 2 2 8" xfId="15781" xr:uid="{00000000-0005-0000-0000-00000C360000}"/>
    <cellStyle name="千位分隔 15 4 2 2 3" xfId="3250" xr:uid="{00000000-0005-0000-0000-00000D360000}"/>
    <cellStyle name="千位分隔 15 4 2 2 3 2" xfId="3254" xr:uid="{00000000-0005-0000-0000-00000E360000}"/>
    <cellStyle name="千位分隔 15 4 2 2 3 2 2" xfId="15782" xr:uid="{00000000-0005-0000-0000-00000F360000}"/>
    <cellStyle name="千位分隔 15 4 2 2 3 2 3" xfId="15783" xr:uid="{00000000-0005-0000-0000-000010360000}"/>
    <cellStyle name="千位分隔 15 4 2 2 3 2 3 2" xfId="15784" xr:uid="{00000000-0005-0000-0000-000011360000}"/>
    <cellStyle name="千位分隔 15 4 2 2 3 2 3 3" xfId="15785" xr:uid="{00000000-0005-0000-0000-000012360000}"/>
    <cellStyle name="千位分隔 15 4 2 2 3 2 3 3 2" xfId="944" xr:uid="{00000000-0005-0000-0000-000013360000}"/>
    <cellStyle name="千位分隔 15 4 2 2 3 2 3 3 2 2" xfId="15788" xr:uid="{00000000-0005-0000-0000-000014360000}"/>
    <cellStyle name="千位分隔 15 4 2 2 3 2 3 3 3" xfId="423" xr:uid="{00000000-0005-0000-0000-000015360000}"/>
    <cellStyle name="千位分隔 15 4 2 2 3 2 3 4" xfId="15789" xr:uid="{00000000-0005-0000-0000-000016360000}"/>
    <cellStyle name="千位分隔 15 4 2 2 3 2 3 4 2" xfId="15791" xr:uid="{00000000-0005-0000-0000-000017360000}"/>
    <cellStyle name="千位分隔 15 4 2 2 3 2 3 5" xfId="15792" xr:uid="{00000000-0005-0000-0000-000018360000}"/>
    <cellStyle name="千位分隔 15 4 2 2 3 2 4" xfId="15793" xr:uid="{00000000-0005-0000-0000-000019360000}"/>
    <cellStyle name="千位分隔 15 4 2 2 3 2 4 2" xfId="15794" xr:uid="{00000000-0005-0000-0000-00001A360000}"/>
    <cellStyle name="千位分隔 15 4 2 2 3 2 4 2 2" xfId="15795" xr:uid="{00000000-0005-0000-0000-00001B360000}"/>
    <cellStyle name="千位分隔 15 4 2 2 3 2 4 3" xfId="15796" xr:uid="{00000000-0005-0000-0000-00001C360000}"/>
    <cellStyle name="千位分隔 15 4 2 2 3 2 5" xfId="15798" xr:uid="{00000000-0005-0000-0000-00001D360000}"/>
    <cellStyle name="千位分隔 15 4 2 2 3 2 5 2" xfId="15799" xr:uid="{00000000-0005-0000-0000-00001E360000}"/>
    <cellStyle name="千位分隔 15 4 2 2 3 2 6" xfId="15800" xr:uid="{00000000-0005-0000-0000-00001F360000}"/>
    <cellStyle name="千位分隔 15 4 2 2 3 3" xfId="15801" xr:uid="{00000000-0005-0000-0000-000020360000}"/>
    <cellStyle name="千位分隔 15 4 2 2 3 4" xfId="15802" xr:uid="{00000000-0005-0000-0000-000021360000}"/>
    <cellStyle name="千位分隔 15 4 2 2 3 4 2" xfId="15803" xr:uid="{00000000-0005-0000-0000-000022360000}"/>
    <cellStyle name="千位分隔 15 4 2 2 3 4 3" xfId="15804" xr:uid="{00000000-0005-0000-0000-000023360000}"/>
    <cellStyle name="千位分隔 15 4 2 2 3 4 3 2" xfId="15805" xr:uid="{00000000-0005-0000-0000-000024360000}"/>
    <cellStyle name="千位分隔 15 4 2 2 3 4 3 2 2" xfId="15806" xr:uid="{00000000-0005-0000-0000-000025360000}"/>
    <cellStyle name="千位分隔 15 4 2 2 3 4 3 3" xfId="15807" xr:uid="{00000000-0005-0000-0000-000026360000}"/>
    <cellStyle name="千位分隔 15 4 2 2 3 4 4" xfId="15809" xr:uid="{00000000-0005-0000-0000-000027360000}"/>
    <cellStyle name="千位分隔 15 4 2 2 3 4 4 2" xfId="15810" xr:uid="{00000000-0005-0000-0000-000028360000}"/>
    <cellStyle name="千位分隔 15 4 2 2 3 4 5" xfId="15811" xr:uid="{00000000-0005-0000-0000-000029360000}"/>
    <cellStyle name="千位分隔 15 4 2 2 3 5" xfId="15812" xr:uid="{00000000-0005-0000-0000-00002A360000}"/>
    <cellStyle name="千位分隔 15 4 2 2 3 5 2" xfId="7347" xr:uid="{00000000-0005-0000-0000-00002B360000}"/>
    <cellStyle name="千位分隔 15 4 2 2 3 5 2 2" xfId="15813" xr:uid="{00000000-0005-0000-0000-00002C360000}"/>
    <cellStyle name="千位分隔 15 4 2 2 3 5 3" xfId="12702" xr:uid="{00000000-0005-0000-0000-00002D360000}"/>
    <cellStyle name="千位分隔 15 4 2 2 3 6" xfId="15814" xr:uid="{00000000-0005-0000-0000-00002E360000}"/>
    <cellStyle name="千位分隔 15 4 2 2 3 6 2" xfId="15815" xr:uid="{00000000-0005-0000-0000-00002F360000}"/>
    <cellStyle name="千位分隔 15 4 2 2 3 7" xfId="15816" xr:uid="{00000000-0005-0000-0000-000030360000}"/>
    <cellStyle name="千位分隔 15 4 2 2 4" xfId="3257" xr:uid="{00000000-0005-0000-0000-000031360000}"/>
    <cellStyle name="千位分隔 15 4 2 2 4 2" xfId="15817" xr:uid="{00000000-0005-0000-0000-000032360000}"/>
    <cellStyle name="千位分隔 15 4 2 2 4 3" xfId="15818" xr:uid="{00000000-0005-0000-0000-000033360000}"/>
    <cellStyle name="千位分隔 15 4 2 2 4 3 2" xfId="15819" xr:uid="{00000000-0005-0000-0000-000034360000}"/>
    <cellStyle name="千位分隔 15 4 2 2 4 3 3" xfId="2668" xr:uid="{00000000-0005-0000-0000-000035360000}"/>
    <cellStyle name="千位分隔 15 4 2 2 4 3 3 2" xfId="504" xr:uid="{00000000-0005-0000-0000-000036360000}"/>
    <cellStyle name="千位分隔 15 4 2 2 4 3 3 2 2" xfId="15820" xr:uid="{00000000-0005-0000-0000-000037360000}"/>
    <cellStyle name="千位分隔 15 4 2 2 4 3 3 3" xfId="513" xr:uid="{00000000-0005-0000-0000-000038360000}"/>
    <cellStyle name="千位分隔 15 4 2 2 4 3 4" xfId="2670" xr:uid="{00000000-0005-0000-0000-000039360000}"/>
    <cellStyle name="千位分隔 15 4 2 2 4 3 4 2" xfId="1168" xr:uid="{00000000-0005-0000-0000-00003A360000}"/>
    <cellStyle name="千位分隔 15 4 2 2 4 3 5" xfId="2674" xr:uid="{00000000-0005-0000-0000-00003B360000}"/>
    <cellStyle name="千位分隔 15 4 2 2 4 4" xfId="15821" xr:uid="{00000000-0005-0000-0000-00003C360000}"/>
    <cellStyle name="千位分隔 15 4 2 2 4 4 2" xfId="15822" xr:uid="{00000000-0005-0000-0000-00003D360000}"/>
    <cellStyle name="千位分隔 15 4 2 2 4 4 2 2" xfId="2890" xr:uid="{00000000-0005-0000-0000-00003E360000}"/>
    <cellStyle name="千位分隔 15 4 2 2 4 4 3" xfId="12707" xr:uid="{00000000-0005-0000-0000-00003F360000}"/>
    <cellStyle name="千位分隔 15 4 2 2 4 5" xfId="15823" xr:uid="{00000000-0005-0000-0000-000040360000}"/>
    <cellStyle name="千位分隔 15 4 2 2 4 5 2" xfId="15824" xr:uid="{00000000-0005-0000-0000-000041360000}"/>
    <cellStyle name="千位分隔 15 4 2 2 4 6" xfId="15825" xr:uid="{00000000-0005-0000-0000-000042360000}"/>
    <cellStyle name="千位分隔 15 4 2 2 5" xfId="15826" xr:uid="{00000000-0005-0000-0000-000043360000}"/>
    <cellStyle name="千位分隔 15 4 2 2 6" xfId="15827" xr:uid="{00000000-0005-0000-0000-000044360000}"/>
    <cellStyle name="千位分隔 15 4 2 2 6 2" xfId="15828" xr:uid="{00000000-0005-0000-0000-000045360000}"/>
    <cellStyle name="千位分隔 15 4 2 2 6 3" xfId="15829" xr:uid="{00000000-0005-0000-0000-000046360000}"/>
    <cellStyle name="千位分隔 15 4 2 2 6 3 2" xfId="15830" xr:uid="{00000000-0005-0000-0000-000047360000}"/>
    <cellStyle name="千位分隔 15 4 2 2 6 3 2 2" xfId="15831" xr:uid="{00000000-0005-0000-0000-000048360000}"/>
    <cellStyle name="千位分隔 15 4 2 2 6 3 3" xfId="2703" xr:uid="{00000000-0005-0000-0000-000049360000}"/>
    <cellStyle name="千位分隔 15 4 2 2 6 4" xfId="15832" xr:uid="{00000000-0005-0000-0000-00004A360000}"/>
    <cellStyle name="千位分隔 15 4 2 2 6 4 2" xfId="15833" xr:uid="{00000000-0005-0000-0000-00004B360000}"/>
    <cellStyle name="千位分隔 15 4 2 2 6 5" xfId="15834" xr:uid="{00000000-0005-0000-0000-00004C360000}"/>
    <cellStyle name="千位分隔 15 4 2 2 7" xfId="15835" xr:uid="{00000000-0005-0000-0000-00004D360000}"/>
    <cellStyle name="千位分隔 15 4 2 2 7 2" xfId="13065" xr:uid="{00000000-0005-0000-0000-00004E360000}"/>
    <cellStyle name="千位分隔 15 4 2 2 7 2 2" xfId="13067" xr:uid="{00000000-0005-0000-0000-00004F360000}"/>
    <cellStyle name="千位分隔 15 4 2 2 7 3" xfId="4501" xr:uid="{00000000-0005-0000-0000-000050360000}"/>
    <cellStyle name="千位分隔 15 4 2 2 8" xfId="15836" xr:uid="{00000000-0005-0000-0000-000051360000}"/>
    <cellStyle name="千位分隔 15 4 2 2 8 2" xfId="13078" xr:uid="{00000000-0005-0000-0000-000052360000}"/>
    <cellStyle name="千位分隔 15 4 2 2 9" xfId="15837" xr:uid="{00000000-0005-0000-0000-000053360000}"/>
    <cellStyle name="千位分隔 15 4 2 3" xfId="4154" xr:uid="{00000000-0005-0000-0000-000054360000}"/>
    <cellStyle name="千位分隔 15 4 2 3 2" xfId="3866" xr:uid="{00000000-0005-0000-0000-000055360000}"/>
    <cellStyle name="千位分隔 15 4 2 3 2 2" xfId="11571" xr:uid="{00000000-0005-0000-0000-000056360000}"/>
    <cellStyle name="千位分隔 15 4 2 3 2 2 2" xfId="15839" xr:uid="{00000000-0005-0000-0000-000057360000}"/>
    <cellStyle name="千位分隔 15 4 2 3 2 2 2 2" xfId="15840" xr:uid="{00000000-0005-0000-0000-000058360000}"/>
    <cellStyle name="千位分隔 15 4 2 3 2 2 2 3" xfId="15841" xr:uid="{00000000-0005-0000-0000-000059360000}"/>
    <cellStyle name="千位分隔 15 4 2 3 2 2 2 3 2" xfId="15842" xr:uid="{00000000-0005-0000-0000-00005A360000}"/>
    <cellStyle name="千位分隔 15 4 2 3 2 2 2 3 3" xfId="10276" xr:uid="{00000000-0005-0000-0000-00005B360000}"/>
    <cellStyle name="千位分隔 15 4 2 3 2 2 2 3 3 2" xfId="9244" xr:uid="{00000000-0005-0000-0000-00005C360000}"/>
    <cellStyle name="千位分隔 15 4 2 3 2 2 2 3 3 2 2" xfId="10278" xr:uid="{00000000-0005-0000-0000-00005D360000}"/>
    <cellStyle name="千位分隔 15 4 2 3 2 2 2 3 3 3" xfId="10315" xr:uid="{00000000-0005-0000-0000-00005E360000}"/>
    <cellStyle name="千位分隔 15 4 2 3 2 2 2 3 4" xfId="10347" xr:uid="{00000000-0005-0000-0000-00005F360000}"/>
    <cellStyle name="千位分隔 15 4 2 3 2 2 2 3 4 2" xfId="10350" xr:uid="{00000000-0005-0000-0000-000060360000}"/>
    <cellStyle name="千位分隔 15 4 2 3 2 2 2 3 5" xfId="10391" xr:uid="{00000000-0005-0000-0000-000061360000}"/>
    <cellStyle name="千位分隔 15 4 2 3 2 2 2 4" xfId="14554" xr:uid="{00000000-0005-0000-0000-000062360000}"/>
    <cellStyle name="千位分隔 15 4 2 3 2 2 2 4 2" xfId="15843" xr:uid="{00000000-0005-0000-0000-000063360000}"/>
    <cellStyle name="千位分隔 15 4 2 3 2 2 2 4 2 2" xfId="15844" xr:uid="{00000000-0005-0000-0000-000064360000}"/>
    <cellStyle name="千位分隔 15 4 2 3 2 2 2 4 3" xfId="10445" xr:uid="{00000000-0005-0000-0000-000065360000}"/>
    <cellStyle name="千位分隔 15 4 2 3 2 2 2 5" xfId="15845" xr:uid="{00000000-0005-0000-0000-000066360000}"/>
    <cellStyle name="千位分隔 15 4 2 3 2 2 2 5 2" xfId="15846" xr:uid="{00000000-0005-0000-0000-000067360000}"/>
    <cellStyle name="千位分隔 15 4 2 3 2 2 2 6" xfId="15847" xr:uid="{00000000-0005-0000-0000-000068360000}"/>
    <cellStyle name="千位分隔 15 4 2 3 2 2 3" xfId="236" xr:uid="{00000000-0005-0000-0000-000069360000}"/>
    <cellStyle name="千位分隔 15 4 2 3 2 2 4" xfId="239" xr:uid="{00000000-0005-0000-0000-00006A360000}"/>
    <cellStyle name="千位分隔 15 4 2 3 2 2 4 2" xfId="15848" xr:uid="{00000000-0005-0000-0000-00006B360000}"/>
    <cellStyle name="千位分隔 15 4 2 3 2 2 4 3" xfId="15851" xr:uid="{00000000-0005-0000-0000-00006C360000}"/>
    <cellStyle name="千位分隔 15 4 2 3 2 2 4 3 2" xfId="15853" xr:uid="{00000000-0005-0000-0000-00006D360000}"/>
    <cellStyle name="千位分隔 15 4 2 3 2 2 4 3 2 2" xfId="15855" xr:uid="{00000000-0005-0000-0000-00006E360000}"/>
    <cellStyle name="千位分隔 15 4 2 3 2 2 4 3 3" xfId="15857" xr:uid="{00000000-0005-0000-0000-00006F360000}"/>
    <cellStyle name="千位分隔 15 4 2 3 2 2 4 4" xfId="15859" xr:uid="{00000000-0005-0000-0000-000070360000}"/>
    <cellStyle name="千位分隔 15 4 2 3 2 2 4 4 2" xfId="15861" xr:uid="{00000000-0005-0000-0000-000071360000}"/>
    <cellStyle name="千位分隔 15 4 2 3 2 2 4 5" xfId="15863" xr:uid="{00000000-0005-0000-0000-000072360000}"/>
    <cellStyle name="千位分隔 15 4 2 3 2 2 5" xfId="9420" xr:uid="{00000000-0005-0000-0000-000073360000}"/>
    <cellStyle name="千位分隔 15 4 2 3 2 2 5 2" xfId="15865" xr:uid="{00000000-0005-0000-0000-000074360000}"/>
    <cellStyle name="千位分隔 15 4 2 3 2 2 5 2 2" xfId="15549" xr:uid="{00000000-0005-0000-0000-000075360000}"/>
    <cellStyle name="千位分隔 15 4 2 3 2 2 5 3" xfId="15867" xr:uid="{00000000-0005-0000-0000-000076360000}"/>
    <cellStyle name="千位分隔 15 4 2 3 2 2 6" xfId="15869" xr:uid="{00000000-0005-0000-0000-000077360000}"/>
    <cellStyle name="千位分隔 15 4 2 3 2 2 6 2" xfId="6625" xr:uid="{00000000-0005-0000-0000-000078360000}"/>
    <cellStyle name="千位分隔 15 4 2 3 2 2 7" xfId="2972" xr:uid="{00000000-0005-0000-0000-000079360000}"/>
    <cellStyle name="千位分隔 15 4 2 3 2 3" xfId="15871" xr:uid="{00000000-0005-0000-0000-00007A360000}"/>
    <cellStyle name="千位分隔 15 4 2 3 2 3 2" xfId="15872" xr:uid="{00000000-0005-0000-0000-00007B360000}"/>
    <cellStyle name="千位分隔 15 4 2 3 2 3 3" xfId="15873" xr:uid="{00000000-0005-0000-0000-00007C360000}"/>
    <cellStyle name="千位分隔 15 4 2 3 2 3 3 2" xfId="15874" xr:uid="{00000000-0005-0000-0000-00007D360000}"/>
    <cellStyle name="千位分隔 15 4 2 3 2 3 3 3" xfId="15876" xr:uid="{00000000-0005-0000-0000-00007E360000}"/>
    <cellStyle name="千位分隔 15 4 2 3 2 3 3 3 2" xfId="15878" xr:uid="{00000000-0005-0000-0000-00007F360000}"/>
    <cellStyle name="千位分隔 15 4 2 3 2 3 3 3 2 2" xfId="15880" xr:uid="{00000000-0005-0000-0000-000080360000}"/>
    <cellStyle name="千位分隔 15 4 2 3 2 3 3 3 3" xfId="15882" xr:uid="{00000000-0005-0000-0000-000081360000}"/>
    <cellStyle name="千位分隔 15 4 2 3 2 3 3 4" xfId="15883" xr:uid="{00000000-0005-0000-0000-000082360000}"/>
    <cellStyle name="千位分隔 15 4 2 3 2 3 3 4 2" xfId="15885" xr:uid="{00000000-0005-0000-0000-000083360000}"/>
    <cellStyle name="千位分隔 15 4 2 3 2 3 3 5" xfId="15886" xr:uid="{00000000-0005-0000-0000-000084360000}"/>
    <cellStyle name="千位分隔 15 4 2 3 2 3 4" xfId="15887" xr:uid="{00000000-0005-0000-0000-000085360000}"/>
    <cellStyle name="千位分隔 15 4 2 3 2 3 4 2" xfId="15888" xr:uid="{00000000-0005-0000-0000-000086360000}"/>
    <cellStyle name="千位分隔 15 4 2 3 2 3 4 2 2" xfId="15890" xr:uid="{00000000-0005-0000-0000-000087360000}"/>
    <cellStyle name="千位分隔 15 4 2 3 2 3 4 3" xfId="3252" xr:uid="{00000000-0005-0000-0000-000088360000}"/>
    <cellStyle name="千位分隔 15 4 2 3 2 3 5" xfId="15891" xr:uid="{00000000-0005-0000-0000-000089360000}"/>
    <cellStyle name="千位分隔 15 4 2 3 2 3 5 2" xfId="15892" xr:uid="{00000000-0005-0000-0000-00008A360000}"/>
    <cellStyle name="千位分隔 15 4 2 3 2 3 6" xfId="15893" xr:uid="{00000000-0005-0000-0000-00008B360000}"/>
    <cellStyle name="千位分隔 15 4 2 3 2 4" xfId="15894" xr:uid="{00000000-0005-0000-0000-00008C360000}"/>
    <cellStyle name="千位分隔 15 4 2 3 2 5" xfId="15895" xr:uid="{00000000-0005-0000-0000-00008D360000}"/>
    <cellStyle name="千位分隔 15 4 2 3 2 5 2" xfId="7371" xr:uid="{00000000-0005-0000-0000-00008E360000}"/>
    <cellStyle name="千位分隔 15 4 2 3 2 5 3" xfId="12738" xr:uid="{00000000-0005-0000-0000-00008F360000}"/>
    <cellStyle name="千位分隔 15 4 2 3 2 5 3 2" xfId="12740" xr:uid="{00000000-0005-0000-0000-000090360000}"/>
    <cellStyle name="千位分隔 15 4 2 3 2 5 3 2 2" xfId="15896" xr:uid="{00000000-0005-0000-0000-000091360000}"/>
    <cellStyle name="千位分隔 15 4 2 3 2 5 3 3" xfId="15897" xr:uid="{00000000-0005-0000-0000-000092360000}"/>
    <cellStyle name="千位分隔 15 4 2 3 2 5 4" xfId="12742" xr:uid="{00000000-0005-0000-0000-000093360000}"/>
    <cellStyle name="千位分隔 15 4 2 3 2 5 4 2" xfId="15898" xr:uid="{00000000-0005-0000-0000-000094360000}"/>
    <cellStyle name="千位分隔 15 4 2 3 2 5 5" xfId="15899" xr:uid="{00000000-0005-0000-0000-000095360000}"/>
    <cellStyle name="千位分隔 15 4 2 3 2 6" xfId="15900" xr:uid="{00000000-0005-0000-0000-000096360000}"/>
    <cellStyle name="千位分隔 15 4 2 3 2 6 2" xfId="15901" xr:uid="{00000000-0005-0000-0000-000097360000}"/>
    <cellStyle name="千位分隔 15 4 2 3 2 6 2 2" xfId="15902" xr:uid="{00000000-0005-0000-0000-000098360000}"/>
    <cellStyle name="千位分隔 15 4 2 3 2 6 3" xfId="10841" xr:uid="{00000000-0005-0000-0000-000099360000}"/>
    <cellStyle name="千位分隔 15 4 2 3 2 7" xfId="15903" xr:uid="{00000000-0005-0000-0000-00009A360000}"/>
    <cellStyle name="千位分隔 15 4 2 3 2 7 2" xfId="15904" xr:uid="{00000000-0005-0000-0000-00009B360000}"/>
    <cellStyle name="千位分隔 15 4 2 3 2 8" xfId="15906" xr:uid="{00000000-0005-0000-0000-00009C360000}"/>
    <cellStyle name="千位分隔 15 4 2 3 3" xfId="15907" xr:uid="{00000000-0005-0000-0000-00009D360000}"/>
    <cellStyle name="千位分隔 15 4 2 3 3 2" xfId="11593" xr:uid="{00000000-0005-0000-0000-00009E360000}"/>
    <cellStyle name="千位分隔 15 4 2 3 3 2 2" xfId="15909" xr:uid="{00000000-0005-0000-0000-00009F360000}"/>
    <cellStyle name="千位分隔 15 4 2 3 3 2 3" xfId="15910" xr:uid="{00000000-0005-0000-0000-0000A0360000}"/>
    <cellStyle name="千位分隔 15 4 2 3 3 2 3 2" xfId="15911" xr:uid="{00000000-0005-0000-0000-0000A1360000}"/>
    <cellStyle name="千位分隔 15 4 2 3 3 2 3 3" xfId="15913" xr:uid="{00000000-0005-0000-0000-0000A2360000}"/>
    <cellStyle name="千位分隔 15 4 2 3 3 2 3 3 2" xfId="15915" xr:uid="{00000000-0005-0000-0000-0000A3360000}"/>
    <cellStyle name="千位分隔 15 4 2 3 3 2 3 3 2 2" xfId="15916" xr:uid="{00000000-0005-0000-0000-0000A4360000}"/>
    <cellStyle name="千位分隔 15 4 2 3 3 2 3 3 3" xfId="15917" xr:uid="{00000000-0005-0000-0000-0000A5360000}"/>
    <cellStyle name="千位分隔 15 4 2 3 3 2 3 4" xfId="15918" xr:uid="{00000000-0005-0000-0000-0000A6360000}"/>
    <cellStyle name="千位分隔 15 4 2 3 3 2 3 4 2" xfId="15919" xr:uid="{00000000-0005-0000-0000-0000A7360000}"/>
    <cellStyle name="千位分隔 15 4 2 3 3 2 3 5" xfId="15920" xr:uid="{00000000-0005-0000-0000-0000A8360000}"/>
    <cellStyle name="千位分隔 15 4 2 3 3 2 4" xfId="15921" xr:uid="{00000000-0005-0000-0000-0000A9360000}"/>
    <cellStyle name="千位分隔 15 4 2 3 3 2 4 2" xfId="15922" xr:uid="{00000000-0005-0000-0000-0000AA360000}"/>
    <cellStyle name="千位分隔 15 4 2 3 3 2 4 2 2" xfId="6427" xr:uid="{00000000-0005-0000-0000-0000AB360000}"/>
    <cellStyle name="千位分隔 15 4 2 3 3 2 4 3" xfId="15923" xr:uid="{00000000-0005-0000-0000-0000AC360000}"/>
    <cellStyle name="千位分隔 15 4 2 3 3 2 5" xfId="15924" xr:uid="{00000000-0005-0000-0000-0000AD360000}"/>
    <cellStyle name="千位分隔 15 4 2 3 3 2 5 2" xfId="15925" xr:uid="{00000000-0005-0000-0000-0000AE360000}"/>
    <cellStyle name="千位分隔 15 4 2 3 3 2 6" xfId="15926" xr:uid="{00000000-0005-0000-0000-0000AF360000}"/>
    <cellStyle name="千位分隔 15 4 2 3 3 3" xfId="3426" xr:uid="{00000000-0005-0000-0000-0000B0360000}"/>
    <cellStyle name="千位分隔 15 4 2 3 3 4" xfId="11595" xr:uid="{00000000-0005-0000-0000-0000B1360000}"/>
    <cellStyle name="千位分隔 15 4 2 3 3 4 2" xfId="15927" xr:uid="{00000000-0005-0000-0000-0000B2360000}"/>
    <cellStyle name="千位分隔 15 4 2 3 3 4 3" xfId="12744" xr:uid="{00000000-0005-0000-0000-0000B3360000}"/>
    <cellStyle name="千位分隔 15 4 2 3 3 4 3 2" xfId="15928" xr:uid="{00000000-0005-0000-0000-0000B4360000}"/>
    <cellStyle name="千位分隔 15 4 2 3 3 4 3 2 2" xfId="11906" xr:uid="{00000000-0005-0000-0000-0000B5360000}"/>
    <cellStyle name="千位分隔 15 4 2 3 3 4 3 3" xfId="15929" xr:uid="{00000000-0005-0000-0000-0000B6360000}"/>
    <cellStyle name="千位分隔 15 4 2 3 3 4 4" xfId="15930" xr:uid="{00000000-0005-0000-0000-0000B7360000}"/>
    <cellStyle name="千位分隔 15 4 2 3 3 4 4 2" xfId="926" xr:uid="{00000000-0005-0000-0000-0000B8360000}"/>
    <cellStyle name="千位分隔 15 4 2 3 3 4 5" xfId="15931" xr:uid="{00000000-0005-0000-0000-0000B9360000}"/>
    <cellStyle name="千位分隔 15 4 2 3 3 5" xfId="2294" xr:uid="{00000000-0005-0000-0000-0000BA360000}"/>
    <cellStyle name="千位分隔 15 4 2 3 3 5 2" xfId="5455" xr:uid="{00000000-0005-0000-0000-0000BB360000}"/>
    <cellStyle name="千位分隔 15 4 2 3 3 5 2 2" xfId="15932" xr:uid="{00000000-0005-0000-0000-0000BC360000}"/>
    <cellStyle name="千位分隔 15 4 2 3 3 5 3" xfId="15933" xr:uid="{00000000-0005-0000-0000-0000BD360000}"/>
    <cellStyle name="千位分隔 15 4 2 3 3 6" xfId="2298" xr:uid="{00000000-0005-0000-0000-0000BE360000}"/>
    <cellStyle name="千位分隔 15 4 2 3 3 6 2" xfId="15934" xr:uid="{00000000-0005-0000-0000-0000BF360000}"/>
    <cellStyle name="千位分隔 15 4 2 3 3 7" xfId="15935" xr:uid="{00000000-0005-0000-0000-0000C0360000}"/>
    <cellStyle name="千位分隔 15 4 2 3 4" xfId="15936" xr:uid="{00000000-0005-0000-0000-0000C1360000}"/>
    <cellStyle name="千位分隔 15 4 2 3 4 2" xfId="15937" xr:uid="{00000000-0005-0000-0000-0000C2360000}"/>
    <cellStyle name="千位分隔 15 4 2 3 4 3" xfId="15938" xr:uid="{00000000-0005-0000-0000-0000C3360000}"/>
    <cellStyle name="千位分隔 15 4 2 3 4 3 2" xfId="15939" xr:uid="{00000000-0005-0000-0000-0000C4360000}"/>
    <cellStyle name="千位分隔 15 4 2 3 4 3 3" xfId="15940" xr:uid="{00000000-0005-0000-0000-0000C5360000}"/>
    <cellStyle name="千位分隔 15 4 2 3 4 3 3 2" xfId="15941" xr:uid="{00000000-0005-0000-0000-0000C6360000}"/>
    <cellStyle name="千位分隔 15 4 2 3 4 3 3 2 2" xfId="11885" xr:uid="{00000000-0005-0000-0000-0000C7360000}"/>
    <cellStyle name="千位分隔 15 4 2 3 4 3 3 3" xfId="15942" xr:uid="{00000000-0005-0000-0000-0000C8360000}"/>
    <cellStyle name="千位分隔 15 4 2 3 4 3 4" xfId="3233" xr:uid="{00000000-0005-0000-0000-0000C9360000}"/>
    <cellStyle name="千位分隔 15 4 2 3 4 3 4 2" xfId="15944" xr:uid="{00000000-0005-0000-0000-0000CA360000}"/>
    <cellStyle name="千位分隔 15 4 2 3 4 3 5" xfId="15945" xr:uid="{00000000-0005-0000-0000-0000CB360000}"/>
    <cellStyle name="千位分隔 15 4 2 3 4 4" xfId="15946" xr:uid="{00000000-0005-0000-0000-0000CC360000}"/>
    <cellStyle name="千位分隔 15 4 2 3 4 4 2" xfId="15947" xr:uid="{00000000-0005-0000-0000-0000CD360000}"/>
    <cellStyle name="千位分隔 15 4 2 3 4 4 2 2" xfId="957" xr:uid="{00000000-0005-0000-0000-0000CE360000}"/>
    <cellStyle name="千位分隔 15 4 2 3 4 4 3" xfId="15948" xr:uid="{00000000-0005-0000-0000-0000CF360000}"/>
    <cellStyle name="千位分隔 15 4 2 3 4 5" xfId="5457" xr:uid="{00000000-0005-0000-0000-0000D0360000}"/>
    <cellStyle name="千位分隔 15 4 2 3 4 5 2" xfId="15949" xr:uid="{00000000-0005-0000-0000-0000D1360000}"/>
    <cellStyle name="千位分隔 15 4 2 3 4 6" xfId="15950" xr:uid="{00000000-0005-0000-0000-0000D2360000}"/>
    <cellStyle name="千位分隔 15 4 2 3 5" xfId="15951" xr:uid="{00000000-0005-0000-0000-0000D3360000}"/>
    <cellStyle name="千位分隔 15 4 2 3 6" xfId="15952" xr:uid="{00000000-0005-0000-0000-0000D4360000}"/>
    <cellStyle name="千位分隔 15 4 2 3 6 2" xfId="11661" xr:uid="{00000000-0005-0000-0000-0000D5360000}"/>
    <cellStyle name="千位分隔 15 4 2 3 6 3" xfId="11663" xr:uid="{00000000-0005-0000-0000-0000D6360000}"/>
    <cellStyle name="千位分隔 15 4 2 3 6 3 2" xfId="9185" xr:uid="{00000000-0005-0000-0000-0000D7360000}"/>
    <cellStyle name="千位分隔 15 4 2 3 6 3 2 2" xfId="9187" xr:uid="{00000000-0005-0000-0000-0000D8360000}"/>
    <cellStyle name="千位分隔 15 4 2 3 6 3 3" xfId="9191" xr:uid="{00000000-0005-0000-0000-0000D9360000}"/>
    <cellStyle name="千位分隔 15 4 2 3 6 4" xfId="15953" xr:uid="{00000000-0005-0000-0000-0000DA360000}"/>
    <cellStyle name="千位分隔 15 4 2 3 6 4 2" xfId="15954" xr:uid="{00000000-0005-0000-0000-0000DB360000}"/>
    <cellStyle name="千位分隔 15 4 2 3 6 5" xfId="15154" xr:uid="{00000000-0005-0000-0000-0000DC360000}"/>
    <cellStyle name="千位分隔 15 4 2 3 7" xfId="15955" xr:uid="{00000000-0005-0000-0000-0000DD360000}"/>
    <cellStyle name="千位分隔 15 4 2 3 7 2" xfId="11726" xr:uid="{00000000-0005-0000-0000-0000DE360000}"/>
    <cellStyle name="千位分隔 15 4 2 3 7 2 2" xfId="11729" xr:uid="{00000000-0005-0000-0000-0000DF360000}"/>
    <cellStyle name="千位分隔 15 4 2 3 7 3" xfId="15956" xr:uid="{00000000-0005-0000-0000-0000E0360000}"/>
    <cellStyle name="千位分隔 15 4 2 3 8" xfId="13234" xr:uid="{00000000-0005-0000-0000-0000E1360000}"/>
    <cellStyle name="千位分隔 15 4 2 3 8 2" xfId="11731" xr:uid="{00000000-0005-0000-0000-0000E2360000}"/>
    <cellStyle name="千位分隔 15 4 2 3 9" xfId="15957" xr:uid="{00000000-0005-0000-0000-0000E3360000}"/>
    <cellStyle name="千位分隔 15 4 2 4" xfId="4158" xr:uid="{00000000-0005-0000-0000-0000E4360000}"/>
    <cellStyle name="千位分隔 15 4 2 4 2" xfId="4162" xr:uid="{00000000-0005-0000-0000-0000E5360000}"/>
    <cellStyle name="千位分隔 15 4 2 4 2 2" xfId="4168" xr:uid="{00000000-0005-0000-0000-0000E6360000}"/>
    <cellStyle name="千位分隔 15 4 2 4 2 2 2" xfId="15959" xr:uid="{00000000-0005-0000-0000-0000E7360000}"/>
    <cellStyle name="千位分隔 15 4 2 4 2 2 3" xfId="15961" xr:uid="{00000000-0005-0000-0000-0000E8360000}"/>
    <cellStyle name="千位分隔 15 4 2 4 2 2 3 2" xfId="15963" xr:uid="{00000000-0005-0000-0000-0000E9360000}"/>
    <cellStyle name="千位分隔 15 4 2 4 2 2 3 3" xfId="15964" xr:uid="{00000000-0005-0000-0000-0000EA360000}"/>
    <cellStyle name="千位分隔 15 4 2 4 2 2 3 3 2" xfId="15966" xr:uid="{00000000-0005-0000-0000-0000EB360000}"/>
    <cellStyle name="千位分隔 15 4 2 4 2 2 3 3 2 2" xfId="15968" xr:uid="{00000000-0005-0000-0000-0000EC360000}"/>
    <cellStyle name="千位分隔 15 4 2 4 2 2 3 3 3" xfId="15969" xr:uid="{00000000-0005-0000-0000-0000ED360000}"/>
    <cellStyle name="千位分隔 15 4 2 4 2 2 3 4" xfId="14321" xr:uid="{00000000-0005-0000-0000-0000EE360000}"/>
    <cellStyle name="千位分隔 15 4 2 4 2 2 3 4 2" xfId="14324" xr:uid="{00000000-0005-0000-0000-0000EF360000}"/>
    <cellStyle name="千位分隔 15 4 2 4 2 2 3 5" xfId="14328" xr:uid="{00000000-0005-0000-0000-0000F0360000}"/>
    <cellStyle name="千位分隔 15 4 2 4 2 2 4" xfId="5091" xr:uid="{00000000-0005-0000-0000-0000F1360000}"/>
    <cellStyle name="千位分隔 15 4 2 4 2 2 4 2" xfId="15971" xr:uid="{00000000-0005-0000-0000-0000F2360000}"/>
    <cellStyle name="千位分隔 15 4 2 4 2 2 4 2 2" xfId="15972" xr:uid="{00000000-0005-0000-0000-0000F3360000}"/>
    <cellStyle name="千位分隔 15 4 2 4 2 2 4 3" xfId="15973" xr:uid="{00000000-0005-0000-0000-0000F4360000}"/>
    <cellStyle name="千位分隔 15 4 2 4 2 2 5" xfId="4708" xr:uid="{00000000-0005-0000-0000-0000F5360000}"/>
    <cellStyle name="千位分隔 15 4 2 4 2 2 5 2" xfId="5093" xr:uid="{00000000-0005-0000-0000-0000F6360000}"/>
    <cellStyle name="千位分隔 15 4 2 4 2 2 6" xfId="4713" xr:uid="{00000000-0005-0000-0000-0000F7360000}"/>
    <cellStyle name="千位分隔 15 4 2 4 2 3" xfId="10707" xr:uid="{00000000-0005-0000-0000-0000F8360000}"/>
    <cellStyle name="千位分隔 15 4 2 4 2 4" xfId="15975" xr:uid="{00000000-0005-0000-0000-0000F9360000}"/>
    <cellStyle name="千位分隔 15 4 2 4 2 4 2" xfId="15978" xr:uid="{00000000-0005-0000-0000-0000FA360000}"/>
    <cellStyle name="千位分隔 15 4 2 4 2 4 3" xfId="12757" xr:uid="{00000000-0005-0000-0000-0000FB360000}"/>
    <cellStyle name="千位分隔 15 4 2 4 2 4 3 2" xfId="15980" xr:uid="{00000000-0005-0000-0000-0000FC360000}"/>
    <cellStyle name="千位分隔 15 4 2 4 2 4 3 2 2" xfId="15982" xr:uid="{00000000-0005-0000-0000-0000FD360000}"/>
    <cellStyle name="千位分隔 15 4 2 4 2 4 3 3" xfId="15984" xr:uid="{00000000-0005-0000-0000-0000FE360000}"/>
    <cellStyle name="千位分隔 15 4 2 4 2 4 4" xfId="3770" xr:uid="{00000000-0005-0000-0000-0000FF360000}"/>
    <cellStyle name="千位分隔 15 4 2 4 2 4 4 2" xfId="15987" xr:uid="{00000000-0005-0000-0000-000000370000}"/>
    <cellStyle name="千位分隔 15 4 2 4 2 4 5" xfId="12356" xr:uid="{00000000-0005-0000-0000-000001370000}"/>
    <cellStyle name="千位分隔 15 4 2 4 2 5" xfId="5460" xr:uid="{00000000-0005-0000-0000-000002370000}"/>
    <cellStyle name="千位分隔 15 4 2 4 2 5 2" xfId="15989" xr:uid="{00000000-0005-0000-0000-000003370000}"/>
    <cellStyle name="千位分隔 15 4 2 4 2 5 2 2" xfId="15991" xr:uid="{00000000-0005-0000-0000-000004370000}"/>
    <cellStyle name="千位分隔 15 4 2 4 2 5 3" xfId="15993" xr:uid="{00000000-0005-0000-0000-000005370000}"/>
    <cellStyle name="千位分隔 15 4 2 4 2 6" xfId="15995" xr:uid="{00000000-0005-0000-0000-000006370000}"/>
    <cellStyle name="千位分隔 15 4 2 4 2 6 2" xfId="15997" xr:uid="{00000000-0005-0000-0000-000007370000}"/>
    <cellStyle name="千位分隔 15 4 2 4 2 7" xfId="16000" xr:uid="{00000000-0005-0000-0000-000008370000}"/>
    <cellStyle name="千位分隔 15 4 2 4 3" xfId="4172" xr:uid="{00000000-0005-0000-0000-000009370000}"/>
    <cellStyle name="千位分隔 15 4 2 4 3 2" xfId="16002" xr:uid="{00000000-0005-0000-0000-00000A370000}"/>
    <cellStyle name="千位分隔 15 4 2 4 3 3" xfId="16004" xr:uid="{00000000-0005-0000-0000-00000B370000}"/>
    <cellStyle name="千位分隔 15 4 2 4 3 3 2" xfId="16006" xr:uid="{00000000-0005-0000-0000-00000C370000}"/>
    <cellStyle name="千位分隔 15 4 2 4 3 3 3" xfId="16007" xr:uid="{00000000-0005-0000-0000-00000D370000}"/>
    <cellStyle name="千位分隔 15 4 2 4 3 3 3 2" xfId="16008" xr:uid="{00000000-0005-0000-0000-00000E370000}"/>
    <cellStyle name="千位分隔 15 4 2 4 3 3 3 2 2" xfId="16009" xr:uid="{00000000-0005-0000-0000-00000F370000}"/>
    <cellStyle name="千位分隔 15 4 2 4 3 3 3 3" xfId="16010" xr:uid="{00000000-0005-0000-0000-000010370000}"/>
    <cellStyle name="千位分隔 15 4 2 4 3 3 4" xfId="16011" xr:uid="{00000000-0005-0000-0000-000011370000}"/>
    <cellStyle name="千位分隔 15 4 2 4 3 3 4 2" xfId="16012" xr:uid="{00000000-0005-0000-0000-000012370000}"/>
    <cellStyle name="千位分隔 15 4 2 4 3 3 5" xfId="16013" xr:uid="{00000000-0005-0000-0000-000013370000}"/>
    <cellStyle name="千位分隔 15 4 2 4 3 4" xfId="16014" xr:uid="{00000000-0005-0000-0000-000014370000}"/>
    <cellStyle name="千位分隔 15 4 2 4 3 4 2" xfId="16015" xr:uid="{00000000-0005-0000-0000-000015370000}"/>
    <cellStyle name="千位分隔 15 4 2 4 3 4 2 2" xfId="16016" xr:uid="{00000000-0005-0000-0000-000016370000}"/>
    <cellStyle name="千位分隔 15 4 2 4 3 4 3" xfId="16017" xr:uid="{00000000-0005-0000-0000-000017370000}"/>
    <cellStyle name="千位分隔 15 4 2 4 3 5" xfId="16018" xr:uid="{00000000-0005-0000-0000-000018370000}"/>
    <cellStyle name="千位分隔 15 4 2 4 3 5 2" xfId="16019" xr:uid="{00000000-0005-0000-0000-000019370000}"/>
    <cellStyle name="千位分隔 15 4 2 4 3 6" xfId="16020" xr:uid="{00000000-0005-0000-0000-00001A370000}"/>
    <cellStyle name="千位分隔 15 4 2 4 4" xfId="16021" xr:uid="{00000000-0005-0000-0000-00001B370000}"/>
    <cellStyle name="千位分隔 15 4 2 4 5" xfId="16023" xr:uid="{00000000-0005-0000-0000-00001C370000}"/>
    <cellStyle name="千位分隔 15 4 2 4 5 2" xfId="13542" xr:uid="{00000000-0005-0000-0000-00001D370000}"/>
    <cellStyle name="千位分隔 15 4 2 4 5 3" xfId="13545" xr:uid="{00000000-0005-0000-0000-00001E370000}"/>
    <cellStyle name="千位分隔 15 4 2 4 5 3 2" xfId="13270" xr:uid="{00000000-0005-0000-0000-00001F370000}"/>
    <cellStyle name="千位分隔 15 4 2 4 5 3 2 2" xfId="16025" xr:uid="{00000000-0005-0000-0000-000020370000}"/>
    <cellStyle name="千位分隔 15 4 2 4 5 3 3" xfId="16026" xr:uid="{00000000-0005-0000-0000-000021370000}"/>
    <cellStyle name="千位分隔 15 4 2 4 5 4" xfId="16027" xr:uid="{00000000-0005-0000-0000-000022370000}"/>
    <cellStyle name="千位分隔 15 4 2 4 5 4 2" xfId="16029" xr:uid="{00000000-0005-0000-0000-000023370000}"/>
    <cellStyle name="千位分隔 15 4 2 4 5 5" xfId="16030" xr:uid="{00000000-0005-0000-0000-000024370000}"/>
    <cellStyle name="千位分隔 15 4 2 4 6" xfId="16031" xr:uid="{00000000-0005-0000-0000-000025370000}"/>
    <cellStyle name="千位分隔 15 4 2 4 6 2" xfId="16033" xr:uid="{00000000-0005-0000-0000-000026370000}"/>
    <cellStyle name="千位分隔 15 4 2 4 6 2 2" xfId="7731" xr:uid="{00000000-0005-0000-0000-000027370000}"/>
    <cellStyle name="千位分隔 15 4 2 4 6 3" xfId="16034" xr:uid="{00000000-0005-0000-0000-000028370000}"/>
    <cellStyle name="千位分隔 15 4 2 4 7" xfId="174" xr:uid="{00000000-0005-0000-0000-000029370000}"/>
    <cellStyle name="千位分隔 15 4 2 4 7 2" xfId="13089" xr:uid="{00000000-0005-0000-0000-00002A370000}"/>
    <cellStyle name="千位分隔 15 4 2 4 8" xfId="16036" xr:uid="{00000000-0005-0000-0000-00002B370000}"/>
    <cellStyle name="千位分隔 15 4 2 5" xfId="3596" xr:uid="{00000000-0005-0000-0000-00002C370000}"/>
    <cellStyle name="千位分隔 15 4 2 5 2" xfId="3603" xr:uid="{00000000-0005-0000-0000-00002D370000}"/>
    <cellStyle name="千位分隔 15 4 2 5 2 2" xfId="16037" xr:uid="{00000000-0005-0000-0000-00002E370000}"/>
    <cellStyle name="千位分隔 15 4 2 5 2 3" xfId="16039" xr:uid="{00000000-0005-0000-0000-00002F370000}"/>
    <cellStyle name="千位分隔 15 4 2 5 2 3 2" xfId="16041" xr:uid="{00000000-0005-0000-0000-000030370000}"/>
    <cellStyle name="千位分隔 15 4 2 5 2 3 3" xfId="16043" xr:uid="{00000000-0005-0000-0000-000031370000}"/>
    <cellStyle name="千位分隔 15 4 2 5 2 3 3 2" xfId="16044" xr:uid="{00000000-0005-0000-0000-000032370000}"/>
    <cellStyle name="千位分隔 15 4 2 5 2 3 3 2 2" xfId="11196" xr:uid="{00000000-0005-0000-0000-000033370000}"/>
    <cellStyle name="千位分隔 15 4 2 5 2 3 3 3" xfId="16045" xr:uid="{00000000-0005-0000-0000-000034370000}"/>
    <cellStyle name="千位分隔 15 4 2 5 2 3 4" xfId="16046" xr:uid="{00000000-0005-0000-0000-000035370000}"/>
    <cellStyle name="千位分隔 15 4 2 5 2 3 4 2" xfId="16047" xr:uid="{00000000-0005-0000-0000-000036370000}"/>
    <cellStyle name="千位分隔 15 4 2 5 2 3 5" xfId="16048" xr:uid="{00000000-0005-0000-0000-000037370000}"/>
    <cellStyle name="千位分隔 15 4 2 5 2 4" xfId="16049" xr:uid="{00000000-0005-0000-0000-000038370000}"/>
    <cellStyle name="千位分隔 15 4 2 5 2 4 2" xfId="16051" xr:uid="{00000000-0005-0000-0000-000039370000}"/>
    <cellStyle name="千位分隔 15 4 2 5 2 4 2 2" xfId="16052" xr:uid="{00000000-0005-0000-0000-00003A370000}"/>
    <cellStyle name="千位分隔 15 4 2 5 2 4 3" xfId="16054" xr:uid="{00000000-0005-0000-0000-00003B370000}"/>
    <cellStyle name="千位分隔 15 4 2 5 2 5" xfId="16055" xr:uid="{00000000-0005-0000-0000-00003C370000}"/>
    <cellStyle name="千位分隔 15 4 2 5 2 5 2" xfId="16056" xr:uid="{00000000-0005-0000-0000-00003D370000}"/>
    <cellStyle name="千位分隔 15 4 2 5 2 6" xfId="16057" xr:uid="{00000000-0005-0000-0000-00003E370000}"/>
    <cellStyle name="千位分隔 15 4 2 5 3" xfId="16058" xr:uid="{00000000-0005-0000-0000-00003F370000}"/>
    <cellStyle name="千位分隔 15 4 2 5 4" xfId="16060" xr:uid="{00000000-0005-0000-0000-000040370000}"/>
    <cellStyle name="千位分隔 15 4 2 5 4 2" xfId="11564" xr:uid="{00000000-0005-0000-0000-000041370000}"/>
    <cellStyle name="千位分隔 15 4 2 5 4 3" xfId="11574" xr:uid="{00000000-0005-0000-0000-000042370000}"/>
    <cellStyle name="千位分隔 15 4 2 5 4 3 2" xfId="11578" xr:uid="{00000000-0005-0000-0000-000043370000}"/>
    <cellStyle name="千位分隔 15 4 2 5 4 3 2 2" xfId="11581" xr:uid="{00000000-0005-0000-0000-000044370000}"/>
    <cellStyle name="千位分隔 15 4 2 5 4 3 3" xfId="11589" xr:uid="{00000000-0005-0000-0000-000045370000}"/>
    <cellStyle name="千位分隔 15 4 2 5 4 4" xfId="11598" xr:uid="{00000000-0005-0000-0000-000046370000}"/>
    <cellStyle name="千位分隔 15 4 2 5 4 4 2" xfId="11602" xr:uid="{00000000-0005-0000-0000-000047370000}"/>
    <cellStyle name="千位分隔 15 4 2 5 4 5" xfId="11609" xr:uid="{00000000-0005-0000-0000-000048370000}"/>
    <cellStyle name="千位分隔 15 4 2 5 5" xfId="8150" xr:uid="{00000000-0005-0000-0000-000049370000}"/>
    <cellStyle name="千位分隔 15 4 2 5 5 2" xfId="13518" xr:uid="{00000000-0005-0000-0000-00004A370000}"/>
    <cellStyle name="千位分隔 15 4 2 5 5 2 2" xfId="13316" xr:uid="{00000000-0005-0000-0000-00004B370000}"/>
    <cellStyle name="千位分隔 15 4 2 5 5 3" xfId="13521" xr:uid="{00000000-0005-0000-0000-00004C370000}"/>
    <cellStyle name="千位分隔 15 4 2 5 6" xfId="8153" xr:uid="{00000000-0005-0000-0000-00004D370000}"/>
    <cellStyle name="千位分隔 15 4 2 5 6 2" xfId="8155" xr:uid="{00000000-0005-0000-0000-00004E370000}"/>
    <cellStyle name="千位分隔 15 4 2 5 7" xfId="8165" xr:uid="{00000000-0005-0000-0000-00004F370000}"/>
    <cellStyle name="千位分隔 15 4 2 6" xfId="3608" xr:uid="{00000000-0005-0000-0000-000050370000}"/>
    <cellStyle name="千位分隔 15 4 2 6 2" xfId="16062" xr:uid="{00000000-0005-0000-0000-000051370000}"/>
    <cellStyle name="千位分隔 15 4 2 6 3" xfId="16064" xr:uid="{00000000-0005-0000-0000-000052370000}"/>
    <cellStyle name="千位分隔 15 4 2 6 3 2" xfId="16066" xr:uid="{00000000-0005-0000-0000-000053370000}"/>
    <cellStyle name="千位分隔 15 4 2 6 3 3" xfId="803" xr:uid="{00000000-0005-0000-0000-000054370000}"/>
    <cellStyle name="千位分隔 15 4 2 6 3 3 2" xfId="3640" xr:uid="{00000000-0005-0000-0000-000055370000}"/>
    <cellStyle name="千位分隔 15 4 2 6 3 3 2 2" xfId="16068" xr:uid="{00000000-0005-0000-0000-000056370000}"/>
    <cellStyle name="千位分隔 15 4 2 6 3 3 3" xfId="16069" xr:uid="{00000000-0005-0000-0000-000057370000}"/>
    <cellStyle name="千位分隔 15 4 2 6 3 4" xfId="808" xr:uid="{00000000-0005-0000-0000-000058370000}"/>
    <cellStyle name="千位分隔 15 4 2 6 3 4 2" xfId="16070" xr:uid="{00000000-0005-0000-0000-000059370000}"/>
    <cellStyle name="千位分隔 15 4 2 6 3 5" xfId="16071" xr:uid="{00000000-0005-0000-0000-00005A370000}"/>
    <cellStyle name="千位分隔 15 4 2 6 4" xfId="16072" xr:uid="{00000000-0005-0000-0000-00005B370000}"/>
    <cellStyle name="千位分隔 15 4 2 6 4 2" xfId="16074" xr:uid="{00000000-0005-0000-0000-00005C370000}"/>
    <cellStyle name="千位分隔 15 4 2 6 4 2 2" xfId="16076" xr:uid="{00000000-0005-0000-0000-00005D370000}"/>
    <cellStyle name="千位分隔 15 4 2 6 4 3" xfId="834" xr:uid="{00000000-0005-0000-0000-00005E370000}"/>
    <cellStyle name="千位分隔 15 4 2 6 5" xfId="16077" xr:uid="{00000000-0005-0000-0000-00005F370000}"/>
    <cellStyle name="千位分隔 15 4 2 6 5 2" xfId="16079" xr:uid="{00000000-0005-0000-0000-000060370000}"/>
    <cellStyle name="千位分隔 15 4 2 6 6" xfId="16080" xr:uid="{00000000-0005-0000-0000-000061370000}"/>
    <cellStyle name="千位分隔 15 4 2 7" xfId="16081" xr:uid="{00000000-0005-0000-0000-000062370000}"/>
    <cellStyle name="千位分隔 15 4 2 8" xfId="16082" xr:uid="{00000000-0005-0000-0000-000063370000}"/>
    <cellStyle name="千位分隔 15 4 2 9" xfId="5088" xr:uid="{00000000-0005-0000-0000-000064370000}"/>
    <cellStyle name="千位分隔 15 4 2 9 2" xfId="16083" xr:uid="{00000000-0005-0000-0000-000065370000}"/>
    <cellStyle name="千位分隔 15 4 2 9 3" xfId="12295" xr:uid="{00000000-0005-0000-0000-000066370000}"/>
    <cellStyle name="千位分隔 15 4 2 9 3 2" xfId="12298" xr:uid="{00000000-0005-0000-0000-000067370000}"/>
    <cellStyle name="千位分隔 15 4 2 9 3 2 2" xfId="16085" xr:uid="{00000000-0005-0000-0000-000068370000}"/>
    <cellStyle name="千位分隔 15 4 2 9 3 3" xfId="12301" xr:uid="{00000000-0005-0000-0000-000069370000}"/>
    <cellStyle name="千位分隔 15 4 2 9 4" xfId="12321" xr:uid="{00000000-0005-0000-0000-00006A370000}"/>
    <cellStyle name="千位分隔 15 4 2 9 4 2" xfId="7001" xr:uid="{00000000-0005-0000-0000-00006B370000}"/>
    <cellStyle name="千位分隔 15 4 2 9 5" xfId="8195" xr:uid="{00000000-0005-0000-0000-00006C370000}"/>
    <cellStyle name="千位分隔 15 4 3" xfId="16086" xr:uid="{00000000-0005-0000-0000-00006D370000}"/>
    <cellStyle name="千位分隔 15 4 3 2" xfId="5949" xr:uid="{00000000-0005-0000-0000-00006E370000}"/>
    <cellStyle name="千位分隔 15 4 3 2 2" xfId="16088" xr:uid="{00000000-0005-0000-0000-00006F370000}"/>
    <cellStyle name="千位分隔 15 4 3 2 2 2" xfId="16089" xr:uid="{00000000-0005-0000-0000-000070370000}"/>
    <cellStyle name="千位分隔 15 4 3 2 2 2 2" xfId="16090" xr:uid="{00000000-0005-0000-0000-000071370000}"/>
    <cellStyle name="千位分隔 15 4 3 2 2 2 3" xfId="16091" xr:uid="{00000000-0005-0000-0000-000072370000}"/>
    <cellStyle name="千位分隔 15 4 3 2 2 2 3 2" xfId="16092" xr:uid="{00000000-0005-0000-0000-000073370000}"/>
    <cellStyle name="千位分隔 15 4 3 2 2 2 3 3" xfId="16093" xr:uid="{00000000-0005-0000-0000-000074370000}"/>
    <cellStyle name="千位分隔 15 4 3 2 2 2 3 3 2" xfId="16094" xr:uid="{00000000-0005-0000-0000-000075370000}"/>
    <cellStyle name="千位分隔 15 4 3 2 2 2 3 3 2 2" xfId="16095" xr:uid="{00000000-0005-0000-0000-000076370000}"/>
    <cellStyle name="千位分隔 15 4 3 2 2 2 3 3 3" xfId="16096" xr:uid="{00000000-0005-0000-0000-000077370000}"/>
    <cellStyle name="千位分隔 15 4 3 2 2 2 3 4" xfId="8489" xr:uid="{00000000-0005-0000-0000-000078370000}"/>
    <cellStyle name="千位分隔 15 4 3 2 2 2 3 4 2" xfId="8491" xr:uid="{00000000-0005-0000-0000-000079370000}"/>
    <cellStyle name="千位分隔 15 4 3 2 2 2 3 5" xfId="8529" xr:uid="{00000000-0005-0000-0000-00007A370000}"/>
    <cellStyle name="千位分隔 15 4 3 2 2 2 4" xfId="16097" xr:uid="{00000000-0005-0000-0000-00007B370000}"/>
    <cellStyle name="千位分隔 15 4 3 2 2 2 4 2" xfId="16098" xr:uid="{00000000-0005-0000-0000-00007C370000}"/>
    <cellStyle name="千位分隔 15 4 3 2 2 2 4 2 2" xfId="16099" xr:uid="{00000000-0005-0000-0000-00007D370000}"/>
    <cellStyle name="千位分隔 15 4 3 2 2 2 4 3" xfId="16100" xr:uid="{00000000-0005-0000-0000-00007E370000}"/>
    <cellStyle name="千位分隔 15 4 3 2 2 2 5" xfId="16101" xr:uid="{00000000-0005-0000-0000-00007F370000}"/>
    <cellStyle name="千位分隔 15 4 3 2 2 2 5 2" xfId="16102" xr:uid="{00000000-0005-0000-0000-000080370000}"/>
    <cellStyle name="千位分隔 15 4 3 2 2 2 6" xfId="16103" xr:uid="{00000000-0005-0000-0000-000081370000}"/>
    <cellStyle name="千位分隔 15 4 3 2 2 3" xfId="16104" xr:uid="{00000000-0005-0000-0000-000082370000}"/>
    <cellStyle name="千位分隔 15 4 3 2 2 4" xfId="16105" xr:uid="{00000000-0005-0000-0000-000083370000}"/>
    <cellStyle name="千位分隔 15 4 3 2 2 4 2" xfId="13892" xr:uid="{00000000-0005-0000-0000-000084370000}"/>
    <cellStyle name="千位分隔 15 4 3 2 2 4 3" xfId="14610" xr:uid="{00000000-0005-0000-0000-000085370000}"/>
    <cellStyle name="千位分隔 15 4 3 2 2 4 3 2" xfId="13397" xr:uid="{00000000-0005-0000-0000-000086370000}"/>
    <cellStyle name="千位分隔 15 4 3 2 2 4 3 2 2" xfId="16106" xr:uid="{00000000-0005-0000-0000-000087370000}"/>
    <cellStyle name="千位分隔 15 4 3 2 2 4 3 3" xfId="13399" xr:uid="{00000000-0005-0000-0000-000088370000}"/>
    <cellStyle name="千位分隔 15 4 3 2 2 4 4" xfId="14612" xr:uid="{00000000-0005-0000-0000-000089370000}"/>
    <cellStyle name="千位分隔 15 4 3 2 2 4 4 2" xfId="13432" xr:uid="{00000000-0005-0000-0000-00008A370000}"/>
    <cellStyle name="千位分隔 15 4 3 2 2 4 5" xfId="14614" xr:uid="{00000000-0005-0000-0000-00008B370000}"/>
    <cellStyle name="千位分隔 15 4 3 2 2 5" xfId="16107" xr:uid="{00000000-0005-0000-0000-00008C370000}"/>
    <cellStyle name="千位分隔 15 4 3 2 2 5 2" xfId="7497" xr:uid="{00000000-0005-0000-0000-00008D370000}"/>
    <cellStyle name="千位分隔 15 4 3 2 2 5 2 2" xfId="14621" xr:uid="{00000000-0005-0000-0000-00008E370000}"/>
    <cellStyle name="千位分隔 15 4 3 2 2 5 3" xfId="2322" xr:uid="{00000000-0005-0000-0000-00008F370000}"/>
    <cellStyle name="千位分隔 15 4 3 2 2 6" xfId="16108" xr:uid="{00000000-0005-0000-0000-000090370000}"/>
    <cellStyle name="千位分隔 15 4 3 2 2 6 2" xfId="14632" xr:uid="{00000000-0005-0000-0000-000091370000}"/>
    <cellStyle name="千位分隔 15 4 3 2 2 7" xfId="16109" xr:uid="{00000000-0005-0000-0000-000092370000}"/>
    <cellStyle name="千位分隔 15 4 3 2 3" xfId="16110" xr:uid="{00000000-0005-0000-0000-000093370000}"/>
    <cellStyle name="千位分隔 15 4 3 2 3 2" xfId="16111" xr:uid="{00000000-0005-0000-0000-000094370000}"/>
    <cellStyle name="千位分隔 15 4 3 2 3 3" xfId="16112" xr:uid="{00000000-0005-0000-0000-000095370000}"/>
    <cellStyle name="千位分隔 15 4 3 2 3 3 2" xfId="16113" xr:uid="{00000000-0005-0000-0000-000096370000}"/>
    <cellStyle name="千位分隔 15 4 3 2 3 3 3" xfId="16114" xr:uid="{00000000-0005-0000-0000-000097370000}"/>
    <cellStyle name="千位分隔 15 4 3 2 3 3 3 2" xfId="8138" xr:uid="{00000000-0005-0000-0000-000098370000}"/>
    <cellStyle name="千位分隔 15 4 3 2 3 3 3 2 2" xfId="16115" xr:uid="{00000000-0005-0000-0000-000099370000}"/>
    <cellStyle name="千位分隔 15 4 3 2 3 3 3 3" xfId="16116" xr:uid="{00000000-0005-0000-0000-00009A370000}"/>
    <cellStyle name="千位分隔 15 4 3 2 3 3 4" xfId="7564" xr:uid="{00000000-0005-0000-0000-00009B370000}"/>
    <cellStyle name="千位分隔 15 4 3 2 3 3 4 2" xfId="16117" xr:uid="{00000000-0005-0000-0000-00009C370000}"/>
    <cellStyle name="千位分隔 15 4 3 2 3 3 5" xfId="16118" xr:uid="{00000000-0005-0000-0000-00009D370000}"/>
    <cellStyle name="千位分隔 15 4 3 2 3 4" xfId="16119" xr:uid="{00000000-0005-0000-0000-00009E370000}"/>
    <cellStyle name="千位分隔 15 4 3 2 3 4 2" xfId="13894" xr:uid="{00000000-0005-0000-0000-00009F370000}"/>
    <cellStyle name="千位分隔 15 4 3 2 3 4 2 2" xfId="16120" xr:uid="{00000000-0005-0000-0000-0000A0370000}"/>
    <cellStyle name="千位分隔 15 4 3 2 3 4 3" xfId="16121" xr:uid="{00000000-0005-0000-0000-0000A1370000}"/>
    <cellStyle name="千位分隔 15 4 3 2 3 5" xfId="5513" xr:uid="{00000000-0005-0000-0000-0000A2370000}"/>
    <cellStyle name="千位分隔 15 4 3 2 3 5 2" xfId="5061" xr:uid="{00000000-0005-0000-0000-0000A3370000}"/>
    <cellStyle name="千位分隔 15 4 3 2 3 6" xfId="5515" xr:uid="{00000000-0005-0000-0000-0000A4370000}"/>
    <cellStyle name="千位分隔 15 4 3 2 4" xfId="16122" xr:uid="{00000000-0005-0000-0000-0000A5370000}"/>
    <cellStyle name="千位分隔 15 4 3 2 5" xfId="16123" xr:uid="{00000000-0005-0000-0000-0000A6370000}"/>
    <cellStyle name="千位分隔 15 4 3 2 5 2" xfId="16125" xr:uid="{00000000-0005-0000-0000-0000A7370000}"/>
    <cellStyle name="千位分隔 15 4 3 2 5 3" xfId="16126" xr:uid="{00000000-0005-0000-0000-0000A8370000}"/>
    <cellStyle name="千位分隔 15 4 3 2 5 3 2" xfId="16127" xr:uid="{00000000-0005-0000-0000-0000A9370000}"/>
    <cellStyle name="千位分隔 15 4 3 2 5 3 2 2" xfId="16128" xr:uid="{00000000-0005-0000-0000-0000AA370000}"/>
    <cellStyle name="千位分隔 15 4 3 2 5 3 3" xfId="16129" xr:uid="{00000000-0005-0000-0000-0000AB370000}"/>
    <cellStyle name="千位分隔 15 4 3 2 5 4" xfId="16130" xr:uid="{00000000-0005-0000-0000-0000AC370000}"/>
    <cellStyle name="千位分隔 15 4 3 2 5 4 2" xfId="16131" xr:uid="{00000000-0005-0000-0000-0000AD370000}"/>
    <cellStyle name="千位分隔 15 4 3 2 5 5" xfId="16132" xr:uid="{00000000-0005-0000-0000-0000AE370000}"/>
    <cellStyle name="千位分隔 15 4 3 2 6" xfId="16133" xr:uid="{00000000-0005-0000-0000-0000AF370000}"/>
    <cellStyle name="千位分隔 15 4 3 2 6 2" xfId="16134" xr:uid="{00000000-0005-0000-0000-0000B0370000}"/>
    <cellStyle name="千位分隔 15 4 3 2 6 2 2" xfId="16135" xr:uid="{00000000-0005-0000-0000-0000B1370000}"/>
    <cellStyle name="千位分隔 15 4 3 2 6 3" xfId="16136" xr:uid="{00000000-0005-0000-0000-0000B2370000}"/>
    <cellStyle name="千位分隔 15 4 3 2 7" xfId="16137" xr:uid="{00000000-0005-0000-0000-0000B3370000}"/>
    <cellStyle name="千位分隔 15 4 3 2 7 2" xfId="13226" xr:uid="{00000000-0005-0000-0000-0000B4370000}"/>
    <cellStyle name="千位分隔 15 4 3 2 8" xfId="16138" xr:uid="{00000000-0005-0000-0000-0000B5370000}"/>
    <cellStyle name="千位分隔 15 4 3 3" xfId="16139" xr:uid="{00000000-0005-0000-0000-0000B6370000}"/>
    <cellStyle name="千位分隔 15 4 3 3 2" xfId="16140" xr:uid="{00000000-0005-0000-0000-0000B7370000}"/>
    <cellStyle name="千位分隔 15 4 3 3 2 2" xfId="16141" xr:uid="{00000000-0005-0000-0000-0000B8370000}"/>
    <cellStyle name="千位分隔 15 4 3 3 2 3" xfId="16142" xr:uid="{00000000-0005-0000-0000-0000B9370000}"/>
    <cellStyle name="千位分隔 15 4 3 3 2 3 2" xfId="12915" xr:uid="{00000000-0005-0000-0000-0000BA370000}"/>
    <cellStyle name="千位分隔 15 4 3 3 2 3 3" xfId="12920" xr:uid="{00000000-0005-0000-0000-0000BB370000}"/>
    <cellStyle name="千位分隔 15 4 3 3 2 3 3 2" xfId="12922" xr:uid="{00000000-0005-0000-0000-0000BC370000}"/>
    <cellStyle name="千位分隔 15 4 3 3 2 3 3 2 2" xfId="16143" xr:uid="{00000000-0005-0000-0000-0000BD370000}"/>
    <cellStyle name="千位分隔 15 4 3 3 2 3 3 3" xfId="10931" xr:uid="{00000000-0005-0000-0000-0000BE370000}"/>
    <cellStyle name="千位分隔 15 4 3 3 2 3 4" xfId="12924" xr:uid="{00000000-0005-0000-0000-0000BF370000}"/>
    <cellStyle name="千位分隔 15 4 3 3 2 3 4 2" xfId="3925" xr:uid="{00000000-0005-0000-0000-0000C0370000}"/>
    <cellStyle name="千位分隔 15 4 3 3 2 3 5" xfId="16144" xr:uid="{00000000-0005-0000-0000-0000C1370000}"/>
    <cellStyle name="千位分隔 15 4 3 3 2 4" xfId="16145" xr:uid="{00000000-0005-0000-0000-0000C2370000}"/>
    <cellStyle name="千位分隔 15 4 3 3 2 4 2" xfId="7216" xr:uid="{00000000-0005-0000-0000-0000C3370000}"/>
    <cellStyle name="千位分隔 15 4 3 3 2 4 2 2" xfId="7219" xr:uid="{00000000-0005-0000-0000-0000C4370000}"/>
    <cellStyle name="千位分隔 15 4 3 3 2 4 3" xfId="7222" xr:uid="{00000000-0005-0000-0000-0000C5370000}"/>
    <cellStyle name="千位分隔 15 4 3 3 2 5" xfId="5520" xr:uid="{00000000-0005-0000-0000-0000C6370000}"/>
    <cellStyle name="千位分隔 15 4 3 3 2 5 2" xfId="14675" xr:uid="{00000000-0005-0000-0000-0000C7370000}"/>
    <cellStyle name="千位分隔 15 4 3 3 2 6" xfId="16146" xr:uid="{00000000-0005-0000-0000-0000C8370000}"/>
    <cellStyle name="千位分隔 15 4 3 3 3" xfId="16147" xr:uid="{00000000-0005-0000-0000-0000C9370000}"/>
    <cellStyle name="千位分隔 15 4 3 3 4" xfId="16148" xr:uid="{00000000-0005-0000-0000-0000CA370000}"/>
    <cellStyle name="千位分隔 15 4 3 3 4 2" xfId="16149" xr:uid="{00000000-0005-0000-0000-0000CB370000}"/>
    <cellStyle name="千位分隔 15 4 3 3 4 3" xfId="16150" xr:uid="{00000000-0005-0000-0000-0000CC370000}"/>
    <cellStyle name="千位分隔 15 4 3 3 4 3 2" xfId="276" xr:uid="{00000000-0005-0000-0000-0000CD370000}"/>
    <cellStyle name="千位分隔 15 4 3 3 4 3 2 2" xfId="11050" xr:uid="{00000000-0005-0000-0000-0000CE370000}"/>
    <cellStyle name="千位分隔 15 4 3 3 4 3 3" xfId="16151" xr:uid="{00000000-0005-0000-0000-0000CF370000}"/>
    <cellStyle name="千位分隔 15 4 3 3 4 4" xfId="16152" xr:uid="{00000000-0005-0000-0000-0000D0370000}"/>
    <cellStyle name="千位分隔 15 4 3 3 4 4 2" xfId="16153" xr:uid="{00000000-0005-0000-0000-0000D1370000}"/>
    <cellStyle name="千位分隔 15 4 3 3 4 5" xfId="16154" xr:uid="{00000000-0005-0000-0000-0000D2370000}"/>
    <cellStyle name="千位分隔 15 4 3 3 5" xfId="16155" xr:uid="{00000000-0005-0000-0000-0000D3370000}"/>
    <cellStyle name="千位分隔 15 4 3 3 5 2" xfId="15838" xr:uid="{00000000-0005-0000-0000-0000D4370000}"/>
    <cellStyle name="千位分隔 15 4 3 3 5 2 2" xfId="16156" xr:uid="{00000000-0005-0000-0000-0000D5370000}"/>
    <cellStyle name="千位分隔 15 4 3 3 5 3" xfId="16157" xr:uid="{00000000-0005-0000-0000-0000D6370000}"/>
    <cellStyle name="千位分隔 15 4 3 3 6" xfId="16158" xr:uid="{00000000-0005-0000-0000-0000D7370000}"/>
    <cellStyle name="千位分隔 15 4 3 3 6 2" xfId="15958" xr:uid="{00000000-0005-0000-0000-0000D8370000}"/>
    <cellStyle name="千位分隔 15 4 3 3 7" xfId="16159" xr:uid="{00000000-0005-0000-0000-0000D9370000}"/>
    <cellStyle name="千位分隔 15 4 3 4" xfId="16160" xr:uid="{00000000-0005-0000-0000-0000DA370000}"/>
    <cellStyle name="千位分隔 15 4 3 4 2" xfId="16161" xr:uid="{00000000-0005-0000-0000-0000DB370000}"/>
    <cellStyle name="千位分隔 15 4 3 4 3" xfId="16162" xr:uid="{00000000-0005-0000-0000-0000DC370000}"/>
    <cellStyle name="千位分隔 15 4 3 4 3 2" xfId="16163" xr:uid="{00000000-0005-0000-0000-0000DD370000}"/>
    <cellStyle name="千位分隔 15 4 3 4 3 3" xfId="16164" xr:uid="{00000000-0005-0000-0000-0000DE370000}"/>
    <cellStyle name="千位分隔 15 4 3 4 3 3 2" xfId="16166" xr:uid="{00000000-0005-0000-0000-0000DF370000}"/>
    <cellStyle name="千位分隔 15 4 3 4 3 3 2 2" xfId="16167" xr:uid="{00000000-0005-0000-0000-0000E0370000}"/>
    <cellStyle name="千位分隔 15 4 3 4 3 3 3" xfId="3012" xr:uid="{00000000-0005-0000-0000-0000E1370000}"/>
    <cellStyle name="千位分隔 15 4 3 4 3 4" xfId="16168" xr:uid="{00000000-0005-0000-0000-0000E2370000}"/>
    <cellStyle name="千位分隔 15 4 3 4 3 4 2" xfId="14028" xr:uid="{00000000-0005-0000-0000-0000E3370000}"/>
    <cellStyle name="千位分隔 15 4 3 4 3 5" xfId="16170" xr:uid="{00000000-0005-0000-0000-0000E4370000}"/>
    <cellStyle name="千位分隔 15 4 3 4 4" xfId="16172" xr:uid="{00000000-0005-0000-0000-0000E5370000}"/>
    <cellStyle name="千位分隔 15 4 3 4 4 2" xfId="16173" xr:uid="{00000000-0005-0000-0000-0000E6370000}"/>
    <cellStyle name="千位分隔 15 4 3 4 4 2 2" xfId="16174" xr:uid="{00000000-0005-0000-0000-0000E7370000}"/>
    <cellStyle name="千位分隔 15 4 3 4 4 3" xfId="16175" xr:uid="{00000000-0005-0000-0000-0000E8370000}"/>
    <cellStyle name="千位分隔 15 4 3 4 5" xfId="16178" xr:uid="{00000000-0005-0000-0000-0000E9370000}"/>
    <cellStyle name="千位分隔 15 4 3 4 5 2" xfId="16179" xr:uid="{00000000-0005-0000-0000-0000EA370000}"/>
    <cellStyle name="千位分隔 15 4 3 4 6" xfId="16180" xr:uid="{00000000-0005-0000-0000-0000EB370000}"/>
    <cellStyle name="千位分隔 15 4 3 5" xfId="16181" xr:uid="{00000000-0005-0000-0000-0000EC370000}"/>
    <cellStyle name="千位分隔 15 4 3 6" xfId="16182" xr:uid="{00000000-0005-0000-0000-0000ED370000}"/>
    <cellStyle name="千位分隔 15 4 3 6 2" xfId="16183" xr:uid="{00000000-0005-0000-0000-0000EE370000}"/>
    <cellStyle name="千位分隔 15 4 3 6 3" xfId="16184" xr:uid="{00000000-0005-0000-0000-0000EF370000}"/>
    <cellStyle name="千位分隔 15 4 3 6 3 2" xfId="13567" xr:uid="{00000000-0005-0000-0000-0000F0370000}"/>
    <cellStyle name="千位分隔 15 4 3 6 3 2 2" xfId="16185" xr:uid="{00000000-0005-0000-0000-0000F1370000}"/>
    <cellStyle name="千位分隔 15 4 3 6 3 3" xfId="13569" xr:uid="{00000000-0005-0000-0000-0000F2370000}"/>
    <cellStyle name="千位分隔 15 4 3 6 4" xfId="16186" xr:uid="{00000000-0005-0000-0000-0000F3370000}"/>
    <cellStyle name="千位分隔 15 4 3 6 4 2" xfId="16187" xr:uid="{00000000-0005-0000-0000-0000F4370000}"/>
    <cellStyle name="千位分隔 15 4 3 6 5" xfId="8202" xr:uid="{00000000-0005-0000-0000-0000F5370000}"/>
    <cellStyle name="千位分隔 15 4 3 7" xfId="16188" xr:uid="{00000000-0005-0000-0000-0000F6370000}"/>
    <cellStyle name="千位分隔 15 4 3 7 2" xfId="16189" xr:uid="{00000000-0005-0000-0000-0000F7370000}"/>
    <cellStyle name="千位分隔 15 4 3 7 2 2" xfId="15547" xr:uid="{00000000-0005-0000-0000-0000F8370000}"/>
    <cellStyle name="千位分隔 15 4 3 7 3" xfId="16190" xr:uid="{00000000-0005-0000-0000-0000F9370000}"/>
    <cellStyle name="千位分隔 15 4 3 8" xfId="16191" xr:uid="{00000000-0005-0000-0000-0000FA370000}"/>
    <cellStyle name="千位分隔 15 4 3 8 2" xfId="16192" xr:uid="{00000000-0005-0000-0000-0000FB370000}"/>
    <cellStyle name="千位分隔 15 4 3 9" xfId="16193" xr:uid="{00000000-0005-0000-0000-0000FC370000}"/>
    <cellStyle name="千位分隔 15 4 4" xfId="16194" xr:uid="{00000000-0005-0000-0000-0000FD370000}"/>
    <cellStyle name="千位分隔 15 4 4 2" xfId="16195" xr:uid="{00000000-0005-0000-0000-0000FE370000}"/>
    <cellStyle name="千位分隔 15 4 4 2 2" xfId="5120" xr:uid="{00000000-0005-0000-0000-0000FF370000}"/>
    <cellStyle name="千位分隔 15 4 4 2 2 2" xfId="16196" xr:uid="{00000000-0005-0000-0000-000000380000}"/>
    <cellStyle name="千位分隔 15 4 4 2 2 2 2" xfId="16197" xr:uid="{00000000-0005-0000-0000-000001380000}"/>
    <cellStyle name="千位分隔 15 4 4 2 2 2 3" xfId="16198" xr:uid="{00000000-0005-0000-0000-000002380000}"/>
    <cellStyle name="千位分隔 15 4 4 2 2 2 3 2" xfId="12939" xr:uid="{00000000-0005-0000-0000-000003380000}"/>
    <cellStyle name="千位分隔 15 4 4 2 2 2 3 3" xfId="12944" xr:uid="{00000000-0005-0000-0000-000004380000}"/>
    <cellStyle name="千位分隔 15 4 4 2 2 2 3 3 2" xfId="12947" xr:uid="{00000000-0005-0000-0000-000005380000}"/>
    <cellStyle name="千位分隔 15 4 4 2 2 2 3 3 2 2" xfId="16199" xr:uid="{00000000-0005-0000-0000-000006380000}"/>
    <cellStyle name="千位分隔 15 4 4 2 2 2 3 3 3" xfId="16201" xr:uid="{00000000-0005-0000-0000-000007380000}"/>
    <cellStyle name="千位分隔 15 4 4 2 2 2 3 4" xfId="9795" xr:uid="{00000000-0005-0000-0000-000008380000}"/>
    <cellStyle name="千位分隔 15 4 4 2 2 2 3 4 2" xfId="9798" xr:uid="{00000000-0005-0000-0000-000009380000}"/>
    <cellStyle name="千位分隔 15 4 4 2 2 2 3 5" xfId="9801" xr:uid="{00000000-0005-0000-0000-00000A380000}"/>
    <cellStyle name="千位分隔 15 4 4 2 2 2 4" xfId="16203" xr:uid="{00000000-0005-0000-0000-00000B380000}"/>
    <cellStyle name="千位分隔 15 4 4 2 2 2 4 2" xfId="12953" xr:uid="{00000000-0005-0000-0000-00000C380000}"/>
    <cellStyle name="千位分隔 15 4 4 2 2 2 4 2 2" xfId="16204" xr:uid="{00000000-0005-0000-0000-00000D380000}"/>
    <cellStyle name="千位分隔 15 4 4 2 2 2 4 3" xfId="16205" xr:uid="{00000000-0005-0000-0000-00000E380000}"/>
    <cellStyle name="千位分隔 15 4 4 2 2 2 5" xfId="16207" xr:uid="{00000000-0005-0000-0000-00000F380000}"/>
    <cellStyle name="千位分隔 15 4 4 2 2 2 5 2" xfId="16209" xr:uid="{00000000-0005-0000-0000-000010380000}"/>
    <cellStyle name="千位分隔 15 4 4 2 2 2 6" xfId="16211" xr:uid="{00000000-0005-0000-0000-000011380000}"/>
    <cellStyle name="千位分隔 15 4 4 2 2 3" xfId="16213" xr:uid="{00000000-0005-0000-0000-000012380000}"/>
    <cellStyle name="千位分隔 15 4 4 2 2 4" xfId="16214" xr:uid="{00000000-0005-0000-0000-000013380000}"/>
    <cellStyle name="千位分隔 15 4 4 2 2 4 2" xfId="16215" xr:uid="{00000000-0005-0000-0000-000014380000}"/>
    <cellStyle name="千位分隔 15 4 4 2 2 4 3" xfId="16216" xr:uid="{00000000-0005-0000-0000-000015380000}"/>
    <cellStyle name="千位分隔 15 4 4 2 2 4 3 2" xfId="2141" xr:uid="{00000000-0005-0000-0000-000016380000}"/>
    <cellStyle name="千位分隔 15 4 4 2 2 4 3 2 2" xfId="16217" xr:uid="{00000000-0005-0000-0000-000017380000}"/>
    <cellStyle name="千位分隔 15 4 4 2 2 4 3 3" xfId="16218" xr:uid="{00000000-0005-0000-0000-000018380000}"/>
    <cellStyle name="千位分隔 15 4 4 2 2 4 4" xfId="16220" xr:uid="{00000000-0005-0000-0000-000019380000}"/>
    <cellStyle name="千位分隔 15 4 4 2 2 4 4 2" xfId="16221" xr:uid="{00000000-0005-0000-0000-00001A380000}"/>
    <cellStyle name="千位分隔 15 4 4 2 2 4 5" xfId="16222" xr:uid="{00000000-0005-0000-0000-00001B380000}"/>
    <cellStyle name="千位分隔 15 4 4 2 2 5" xfId="2103" xr:uid="{00000000-0005-0000-0000-00001C380000}"/>
    <cellStyle name="千位分隔 15 4 4 2 2 5 2" xfId="16223" xr:uid="{00000000-0005-0000-0000-00001D380000}"/>
    <cellStyle name="千位分隔 15 4 4 2 2 5 2 2" xfId="16224" xr:uid="{00000000-0005-0000-0000-00001E380000}"/>
    <cellStyle name="千位分隔 15 4 4 2 2 5 3" xfId="2136" xr:uid="{00000000-0005-0000-0000-00001F380000}"/>
    <cellStyle name="千位分隔 15 4 4 2 2 6" xfId="13689" xr:uid="{00000000-0005-0000-0000-000020380000}"/>
    <cellStyle name="千位分隔 15 4 4 2 2 6 2" xfId="2159" xr:uid="{00000000-0005-0000-0000-000021380000}"/>
    <cellStyle name="千位分隔 15 4 4 2 2 7" xfId="16225" xr:uid="{00000000-0005-0000-0000-000022380000}"/>
    <cellStyle name="千位分隔 15 4 4 2 3" xfId="8024" xr:uid="{00000000-0005-0000-0000-000023380000}"/>
    <cellStyle name="千位分隔 15 4 4 2 3 2" xfId="16226" xr:uid="{00000000-0005-0000-0000-000024380000}"/>
    <cellStyle name="千位分隔 15 4 4 2 3 3" xfId="16228" xr:uid="{00000000-0005-0000-0000-000025380000}"/>
    <cellStyle name="千位分隔 15 4 4 2 3 3 2" xfId="16229" xr:uid="{00000000-0005-0000-0000-000026380000}"/>
    <cellStyle name="千位分隔 15 4 4 2 3 3 3" xfId="16230" xr:uid="{00000000-0005-0000-0000-000027380000}"/>
    <cellStyle name="千位分隔 15 4 4 2 3 3 3 2" xfId="12980" xr:uid="{00000000-0005-0000-0000-000028380000}"/>
    <cellStyle name="千位分隔 15 4 4 2 3 3 3 2 2" xfId="16231" xr:uid="{00000000-0005-0000-0000-000029380000}"/>
    <cellStyle name="千位分隔 15 4 4 2 3 3 3 3" xfId="16232" xr:uid="{00000000-0005-0000-0000-00002A380000}"/>
    <cellStyle name="千位分隔 15 4 4 2 3 3 4" xfId="16233" xr:uid="{00000000-0005-0000-0000-00002B380000}"/>
    <cellStyle name="千位分隔 15 4 4 2 3 3 4 2" xfId="16234" xr:uid="{00000000-0005-0000-0000-00002C380000}"/>
    <cellStyle name="千位分隔 15 4 4 2 3 3 5" xfId="16235" xr:uid="{00000000-0005-0000-0000-00002D380000}"/>
    <cellStyle name="千位分隔 15 4 4 2 3 4" xfId="16236" xr:uid="{00000000-0005-0000-0000-00002E380000}"/>
    <cellStyle name="千位分隔 15 4 4 2 3 4 2" xfId="14828" xr:uid="{00000000-0005-0000-0000-00002F380000}"/>
    <cellStyle name="千位分隔 15 4 4 2 3 4 2 2" xfId="14830" xr:uid="{00000000-0005-0000-0000-000030380000}"/>
    <cellStyle name="千位分隔 15 4 4 2 3 4 3" xfId="12965" xr:uid="{00000000-0005-0000-0000-000031380000}"/>
    <cellStyle name="千位分隔 15 4 4 2 3 5" xfId="16237" xr:uid="{00000000-0005-0000-0000-000032380000}"/>
    <cellStyle name="千位分隔 15 4 4 2 3 5 2" xfId="16238" xr:uid="{00000000-0005-0000-0000-000033380000}"/>
    <cellStyle name="千位分隔 15 4 4 2 3 6" xfId="16239" xr:uid="{00000000-0005-0000-0000-000034380000}"/>
    <cellStyle name="千位分隔 15 4 4 2 4" xfId="16240" xr:uid="{00000000-0005-0000-0000-000035380000}"/>
    <cellStyle name="千位分隔 15 4 4 2 5" xfId="16242" xr:uid="{00000000-0005-0000-0000-000036380000}"/>
    <cellStyle name="千位分隔 15 4 4 2 5 2" xfId="16243" xr:uid="{00000000-0005-0000-0000-000037380000}"/>
    <cellStyle name="千位分隔 15 4 4 2 5 3" xfId="16244" xr:uid="{00000000-0005-0000-0000-000038380000}"/>
    <cellStyle name="千位分隔 15 4 4 2 5 3 2" xfId="16245" xr:uid="{00000000-0005-0000-0000-000039380000}"/>
    <cellStyle name="千位分隔 15 4 4 2 5 3 2 2" xfId="16246" xr:uid="{00000000-0005-0000-0000-00003A380000}"/>
    <cellStyle name="千位分隔 15 4 4 2 5 3 3" xfId="16247" xr:uid="{00000000-0005-0000-0000-00003B380000}"/>
    <cellStyle name="千位分隔 15 4 4 2 5 4" xfId="16248" xr:uid="{00000000-0005-0000-0000-00003C380000}"/>
    <cellStyle name="千位分隔 15 4 4 2 5 4 2" xfId="16249" xr:uid="{00000000-0005-0000-0000-00003D380000}"/>
    <cellStyle name="千位分隔 15 4 4 2 5 5" xfId="16250" xr:uid="{00000000-0005-0000-0000-00003E380000}"/>
    <cellStyle name="千位分隔 15 4 4 2 6" xfId="16251" xr:uid="{00000000-0005-0000-0000-00003F380000}"/>
    <cellStyle name="千位分隔 15 4 4 2 6 2" xfId="16252" xr:uid="{00000000-0005-0000-0000-000040380000}"/>
    <cellStyle name="千位分隔 15 4 4 2 6 2 2" xfId="16253" xr:uid="{00000000-0005-0000-0000-000041380000}"/>
    <cellStyle name="千位分隔 15 4 4 2 6 3" xfId="16254" xr:uid="{00000000-0005-0000-0000-000042380000}"/>
    <cellStyle name="千位分隔 15 4 4 2 7" xfId="16255" xr:uid="{00000000-0005-0000-0000-000043380000}"/>
    <cellStyle name="千位分隔 15 4 4 2 7 2" xfId="13348" xr:uid="{00000000-0005-0000-0000-000044380000}"/>
    <cellStyle name="千位分隔 15 4 4 2 8" xfId="16256" xr:uid="{00000000-0005-0000-0000-000045380000}"/>
    <cellStyle name="千位分隔 15 4 4 3" xfId="4188" xr:uid="{00000000-0005-0000-0000-000046380000}"/>
    <cellStyle name="千位分隔 15 4 4 3 2" xfId="4934" xr:uid="{00000000-0005-0000-0000-000047380000}"/>
    <cellStyle name="千位分隔 15 4 4 3 2 2" xfId="16257" xr:uid="{00000000-0005-0000-0000-000048380000}"/>
    <cellStyle name="千位分隔 15 4 4 3 2 3" xfId="16258" xr:uid="{00000000-0005-0000-0000-000049380000}"/>
    <cellStyle name="千位分隔 15 4 4 3 2 3 2" xfId="16259" xr:uid="{00000000-0005-0000-0000-00004A380000}"/>
    <cellStyle name="千位分隔 15 4 4 3 2 3 3" xfId="16260" xr:uid="{00000000-0005-0000-0000-00004B380000}"/>
    <cellStyle name="千位分隔 15 4 4 3 2 3 3 2" xfId="13027" xr:uid="{00000000-0005-0000-0000-00004C380000}"/>
    <cellStyle name="千位分隔 15 4 4 3 2 3 3 2 2" xfId="16261" xr:uid="{00000000-0005-0000-0000-00004D380000}"/>
    <cellStyle name="千位分隔 15 4 4 3 2 3 3 3" xfId="16263" xr:uid="{00000000-0005-0000-0000-00004E380000}"/>
    <cellStyle name="千位分隔 15 4 4 3 2 3 4" xfId="14824" xr:uid="{00000000-0005-0000-0000-00004F380000}"/>
    <cellStyle name="千位分隔 15 4 4 3 2 3 4 2" xfId="16264" xr:uid="{00000000-0005-0000-0000-000050380000}"/>
    <cellStyle name="千位分隔 15 4 4 3 2 3 5" xfId="14826" xr:uid="{00000000-0005-0000-0000-000051380000}"/>
    <cellStyle name="千位分隔 15 4 4 3 2 4" xfId="13752" xr:uid="{00000000-0005-0000-0000-000052380000}"/>
    <cellStyle name="千位分隔 15 4 4 3 2 4 2" xfId="13755" xr:uid="{00000000-0005-0000-0000-000053380000}"/>
    <cellStyle name="千位分隔 15 4 4 3 2 4 2 2" xfId="13758" xr:uid="{00000000-0005-0000-0000-000054380000}"/>
    <cellStyle name="千位分隔 15 4 4 3 2 4 3" xfId="12990" xr:uid="{00000000-0005-0000-0000-000055380000}"/>
    <cellStyle name="千位分隔 15 4 4 3 2 5" xfId="13761" xr:uid="{00000000-0005-0000-0000-000056380000}"/>
    <cellStyle name="千位分隔 15 4 4 3 2 5 2" xfId="13764" xr:uid="{00000000-0005-0000-0000-000057380000}"/>
    <cellStyle name="千位分隔 15 4 4 3 2 6" xfId="13767" xr:uid="{00000000-0005-0000-0000-000058380000}"/>
    <cellStyle name="千位分隔 15 4 4 3 3" xfId="16265" xr:uid="{00000000-0005-0000-0000-000059380000}"/>
    <cellStyle name="千位分隔 15 4 4 3 4" xfId="16267" xr:uid="{00000000-0005-0000-0000-00005A380000}"/>
    <cellStyle name="千位分隔 15 4 4 3 4 2" xfId="16268" xr:uid="{00000000-0005-0000-0000-00005B380000}"/>
    <cellStyle name="千位分隔 15 4 4 3 4 3" xfId="16269" xr:uid="{00000000-0005-0000-0000-00005C380000}"/>
    <cellStyle name="千位分隔 15 4 4 3 4 3 2" xfId="16270" xr:uid="{00000000-0005-0000-0000-00005D380000}"/>
    <cellStyle name="千位分隔 15 4 4 3 4 3 2 2" xfId="16271" xr:uid="{00000000-0005-0000-0000-00005E380000}"/>
    <cellStyle name="千位分隔 15 4 4 3 4 3 3" xfId="16272" xr:uid="{00000000-0005-0000-0000-00005F380000}"/>
    <cellStyle name="千位分隔 15 4 4 3 4 4" xfId="13778" xr:uid="{00000000-0005-0000-0000-000060380000}"/>
    <cellStyle name="千位分隔 15 4 4 3 4 4 2" xfId="16273" xr:uid="{00000000-0005-0000-0000-000061380000}"/>
    <cellStyle name="千位分隔 15 4 4 3 4 5" xfId="16274" xr:uid="{00000000-0005-0000-0000-000062380000}"/>
    <cellStyle name="千位分隔 15 4 4 3 5" xfId="16275" xr:uid="{00000000-0005-0000-0000-000063380000}"/>
    <cellStyle name="千位分隔 15 4 4 3 5 2" xfId="16276" xr:uid="{00000000-0005-0000-0000-000064380000}"/>
    <cellStyle name="千位分隔 15 4 4 3 5 2 2" xfId="16277" xr:uid="{00000000-0005-0000-0000-000065380000}"/>
    <cellStyle name="千位分隔 15 4 4 3 5 3" xfId="16278" xr:uid="{00000000-0005-0000-0000-000066380000}"/>
    <cellStyle name="千位分隔 15 4 4 3 6" xfId="16279" xr:uid="{00000000-0005-0000-0000-000067380000}"/>
    <cellStyle name="千位分隔 15 4 4 3 6 2" xfId="16280" xr:uid="{00000000-0005-0000-0000-000068380000}"/>
    <cellStyle name="千位分隔 15 4 4 3 7" xfId="16281" xr:uid="{00000000-0005-0000-0000-000069380000}"/>
    <cellStyle name="千位分隔 15 4 4 4" xfId="4938" xr:uid="{00000000-0005-0000-0000-00006A380000}"/>
    <cellStyle name="千位分隔 15 4 4 4 2" xfId="16282" xr:uid="{00000000-0005-0000-0000-00006B380000}"/>
    <cellStyle name="千位分隔 15 4 4 4 3" xfId="16283" xr:uid="{00000000-0005-0000-0000-00006C380000}"/>
    <cellStyle name="千位分隔 15 4 4 4 3 2" xfId="16284" xr:uid="{00000000-0005-0000-0000-00006D380000}"/>
    <cellStyle name="千位分隔 15 4 4 4 3 3" xfId="16285" xr:uid="{00000000-0005-0000-0000-00006E380000}"/>
    <cellStyle name="千位分隔 15 4 4 4 3 3 2" xfId="16286" xr:uid="{00000000-0005-0000-0000-00006F380000}"/>
    <cellStyle name="千位分隔 15 4 4 4 3 3 2 2" xfId="16287" xr:uid="{00000000-0005-0000-0000-000070380000}"/>
    <cellStyle name="千位分隔 15 4 4 4 3 3 3" xfId="16288" xr:uid="{00000000-0005-0000-0000-000071380000}"/>
    <cellStyle name="千位分隔 15 4 4 4 3 4" xfId="7425" xr:uid="{00000000-0005-0000-0000-000072380000}"/>
    <cellStyle name="千位分隔 15 4 4 4 3 4 2" xfId="16289" xr:uid="{00000000-0005-0000-0000-000073380000}"/>
    <cellStyle name="千位分隔 15 4 4 4 3 5" xfId="16290" xr:uid="{00000000-0005-0000-0000-000074380000}"/>
    <cellStyle name="千位分隔 15 4 4 4 4" xfId="16291" xr:uid="{00000000-0005-0000-0000-000075380000}"/>
    <cellStyle name="千位分隔 15 4 4 4 4 2" xfId="16292" xr:uid="{00000000-0005-0000-0000-000076380000}"/>
    <cellStyle name="千位分隔 15 4 4 4 4 2 2" xfId="16293" xr:uid="{00000000-0005-0000-0000-000077380000}"/>
    <cellStyle name="千位分隔 15 4 4 4 4 3" xfId="16294" xr:uid="{00000000-0005-0000-0000-000078380000}"/>
    <cellStyle name="千位分隔 15 4 4 4 5" xfId="13104" xr:uid="{00000000-0005-0000-0000-000079380000}"/>
    <cellStyle name="千位分隔 15 4 4 4 5 2" xfId="2978" xr:uid="{00000000-0005-0000-0000-00007A380000}"/>
    <cellStyle name="千位分隔 15 4 4 4 6" xfId="13106" xr:uid="{00000000-0005-0000-0000-00007B380000}"/>
    <cellStyle name="千位分隔 15 4 4 5" xfId="16295" xr:uid="{00000000-0005-0000-0000-00007C380000}"/>
    <cellStyle name="千位分隔 15 4 4 6" xfId="16296" xr:uid="{00000000-0005-0000-0000-00007D380000}"/>
    <cellStyle name="千位分隔 15 4 4 6 2" xfId="16297" xr:uid="{00000000-0005-0000-0000-00007E380000}"/>
    <cellStyle name="千位分隔 15 4 4 6 3" xfId="16298" xr:uid="{00000000-0005-0000-0000-00007F380000}"/>
    <cellStyle name="千位分隔 15 4 4 6 3 2" xfId="16299" xr:uid="{00000000-0005-0000-0000-000080380000}"/>
    <cellStyle name="千位分隔 15 4 4 6 3 2 2" xfId="16300" xr:uid="{00000000-0005-0000-0000-000081380000}"/>
    <cellStyle name="千位分隔 15 4 4 6 3 3" xfId="16301" xr:uid="{00000000-0005-0000-0000-000082380000}"/>
    <cellStyle name="千位分隔 15 4 4 6 4" xfId="16302" xr:uid="{00000000-0005-0000-0000-000083380000}"/>
    <cellStyle name="千位分隔 15 4 4 6 4 2" xfId="16303" xr:uid="{00000000-0005-0000-0000-000084380000}"/>
    <cellStyle name="千位分隔 15 4 4 6 5" xfId="13120" xr:uid="{00000000-0005-0000-0000-000085380000}"/>
    <cellStyle name="千位分隔 15 4 4 7" xfId="16304" xr:uid="{00000000-0005-0000-0000-000086380000}"/>
    <cellStyle name="千位分隔 15 4 4 7 2" xfId="16305" xr:uid="{00000000-0005-0000-0000-000087380000}"/>
    <cellStyle name="千位分隔 15 4 4 7 2 2" xfId="15519" xr:uid="{00000000-0005-0000-0000-000088380000}"/>
    <cellStyle name="千位分隔 15 4 4 7 3" xfId="16306" xr:uid="{00000000-0005-0000-0000-000089380000}"/>
    <cellStyle name="千位分隔 15 4 4 8" xfId="16307" xr:uid="{00000000-0005-0000-0000-00008A380000}"/>
    <cellStyle name="千位分隔 15 4 4 8 2" xfId="16308" xr:uid="{00000000-0005-0000-0000-00008B380000}"/>
    <cellStyle name="千位分隔 15 4 4 9" xfId="5101" xr:uid="{00000000-0005-0000-0000-00008C380000}"/>
    <cellStyle name="千位分隔 15 4 5" xfId="16309" xr:uid="{00000000-0005-0000-0000-00008D380000}"/>
    <cellStyle name="千位分隔 15 4 5 2" xfId="16310" xr:uid="{00000000-0005-0000-0000-00008E380000}"/>
    <cellStyle name="千位分隔 15 4 5 2 2" xfId="16311" xr:uid="{00000000-0005-0000-0000-00008F380000}"/>
    <cellStyle name="千位分隔 15 4 5 2 2 2" xfId="12233" xr:uid="{00000000-0005-0000-0000-000090380000}"/>
    <cellStyle name="千位分隔 15 4 5 2 2 3" xfId="12237" xr:uid="{00000000-0005-0000-0000-000091380000}"/>
    <cellStyle name="千位分隔 15 4 5 2 2 3 2" xfId="12239" xr:uid="{00000000-0005-0000-0000-000092380000}"/>
    <cellStyle name="千位分隔 15 4 5 2 2 3 3" xfId="16312" xr:uid="{00000000-0005-0000-0000-000093380000}"/>
    <cellStyle name="千位分隔 15 4 5 2 2 3 3 2" xfId="6238" xr:uid="{00000000-0005-0000-0000-000094380000}"/>
    <cellStyle name="千位分隔 15 4 5 2 2 3 3 2 2" xfId="16313" xr:uid="{00000000-0005-0000-0000-000095380000}"/>
    <cellStyle name="千位分隔 15 4 5 2 2 3 3 3" xfId="6240" xr:uid="{00000000-0005-0000-0000-000096380000}"/>
    <cellStyle name="千位分隔 15 4 5 2 2 3 4" xfId="16314" xr:uid="{00000000-0005-0000-0000-000097380000}"/>
    <cellStyle name="千位分隔 15 4 5 2 2 3 4 2" xfId="6286" xr:uid="{00000000-0005-0000-0000-000098380000}"/>
    <cellStyle name="千位分隔 15 4 5 2 2 3 5" xfId="14856" xr:uid="{00000000-0005-0000-0000-000099380000}"/>
    <cellStyle name="千位分隔 15 4 5 2 2 4" xfId="12241" xr:uid="{00000000-0005-0000-0000-00009A380000}"/>
    <cellStyle name="千位分隔 15 4 5 2 2 4 2" xfId="16315" xr:uid="{00000000-0005-0000-0000-00009B380000}"/>
    <cellStyle name="千位分隔 15 4 5 2 2 4 2 2" xfId="7192" xr:uid="{00000000-0005-0000-0000-00009C380000}"/>
    <cellStyle name="千位分隔 15 4 5 2 2 4 3" xfId="13034" xr:uid="{00000000-0005-0000-0000-00009D380000}"/>
    <cellStyle name="千位分隔 15 4 5 2 2 5" xfId="16316" xr:uid="{00000000-0005-0000-0000-00009E380000}"/>
    <cellStyle name="千位分隔 15 4 5 2 2 5 2" xfId="16317" xr:uid="{00000000-0005-0000-0000-00009F380000}"/>
    <cellStyle name="千位分隔 15 4 5 2 2 6" xfId="16318" xr:uid="{00000000-0005-0000-0000-0000A0380000}"/>
    <cellStyle name="千位分隔 15 4 5 2 3" xfId="16319" xr:uid="{00000000-0005-0000-0000-0000A1380000}"/>
    <cellStyle name="千位分隔 15 4 5 2 4" xfId="16320" xr:uid="{00000000-0005-0000-0000-0000A2380000}"/>
    <cellStyle name="千位分隔 15 4 5 2 4 2" xfId="12251" xr:uid="{00000000-0005-0000-0000-0000A3380000}"/>
    <cellStyle name="千位分隔 15 4 5 2 4 3" xfId="12254" xr:uid="{00000000-0005-0000-0000-0000A4380000}"/>
    <cellStyle name="千位分隔 15 4 5 2 4 3 2" xfId="16321" xr:uid="{00000000-0005-0000-0000-0000A5380000}"/>
    <cellStyle name="千位分隔 15 4 5 2 4 3 2 2" xfId="16322" xr:uid="{00000000-0005-0000-0000-0000A6380000}"/>
    <cellStyle name="千位分隔 15 4 5 2 4 3 3" xfId="16323" xr:uid="{00000000-0005-0000-0000-0000A7380000}"/>
    <cellStyle name="千位分隔 15 4 5 2 4 4" xfId="16324" xr:uid="{00000000-0005-0000-0000-0000A8380000}"/>
    <cellStyle name="千位分隔 15 4 5 2 4 4 2" xfId="16325" xr:uid="{00000000-0005-0000-0000-0000A9380000}"/>
    <cellStyle name="千位分隔 15 4 5 2 4 5" xfId="16326" xr:uid="{00000000-0005-0000-0000-0000AA380000}"/>
    <cellStyle name="千位分隔 15 4 5 2 5" xfId="16327" xr:uid="{00000000-0005-0000-0000-0000AB380000}"/>
    <cellStyle name="千位分隔 15 4 5 2 5 2" xfId="16328" xr:uid="{00000000-0005-0000-0000-0000AC380000}"/>
    <cellStyle name="千位分隔 15 4 5 2 5 2 2" xfId="16329" xr:uid="{00000000-0005-0000-0000-0000AD380000}"/>
    <cellStyle name="千位分隔 15 4 5 2 5 3" xfId="16330" xr:uid="{00000000-0005-0000-0000-0000AE380000}"/>
    <cellStyle name="千位分隔 15 4 5 2 6" xfId="16331" xr:uid="{00000000-0005-0000-0000-0000AF380000}"/>
    <cellStyle name="千位分隔 15 4 5 2 6 2" xfId="14740" xr:uid="{00000000-0005-0000-0000-0000B0380000}"/>
    <cellStyle name="千位分隔 15 4 5 2 7" xfId="16332" xr:uid="{00000000-0005-0000-0000-0000B1380000}"/>
    <cellStyle name="千位分隔 15 4 5 3" xfId="4940" xr:uid="{00000000-0005-0000-0000-0000B2380000}"/>
    <cellStyle name="千位分隔 15 4 5 3 2" xfId="16333" xr:uid="{00000000-0005-0000-0000-0000B3380000}"/>
    <cellStyle name="千位分隔 15 4 5 3 3" xfId="16334" xr:uid="{00000000-0005-0000-0000-0000B4380000}"/>
    <cellStyle name="千位分隔 15 4 5 3 3 2" xfId="12272" xr:uid="{00000000-0005-0000-0000-0000B5380000}"/>
    <cellStyle name="千位分隔 15 4 5 3 3 3" xfId="12275" xr:uid="{00000000-0005-0000-0000-0000B6380000}"/>
    <cellStyle name="千位分隔 15 4 5 3 3 3 2" xfId="16335" xr:uid="{00000000-0005-0000-0000-0000B7380000}"/>
    <cellStyle name="千位分隔 15 4 5 3 3 3 2 2" xfId="13211" xr:uid="{00000000-0005-0000-0000-0000B8380000}"/>
    <cellStyle name="千位分隔 15 4 5 3 3 3 3" xfId="16336" xr:uid="{00000000-0005-0000-0000-0000B9380000}"/>
    <cellStyle name="千位分隔 15 4 5 3 3 4" xfId="14546" xr:uid="{00000000-0005-0000-0000-0000BA380000}"/>
    <cellStyle name="千位分隔 15 4 5 3 3 4 2" xfId="4249" xr:uid="{00000000-0005-0000-0000-0000BB380000}"/>
    <cellStyle name="千位分隔 15 4 5 3 3 5" xfId="16337" xr:uid="{00000000-0005-0000-0000-0000BC380000}"/>
    <cellStyle name="千位分隔 15 4 5 3 4" xfId="16338" xr:uid="{00000000-0005-0000-0000-0000BD380000}"/>
    <cellStyle name="千位分隔 15 4 5 3 4 2" xfId="16339" xr:uid="{00000000-0005-0000-0000-0000BE380000}"/>
    <cellStyle name="千位分隔 15 4 5 3 4 2 2" xfId="16340" xr:uid="{00000000-0005-0000-0000-0000BF380000}"/>
    <cellStyle name="千位分隔 15 4 5 3 4 3" xfId="16341" xr:uid="{00000000-0005-0000-0000-0000C0380000}"/>
    <cellStyle name="千位分隔 15 4 5 3 5" xfId="16342" xr:uid="{00000000-0005-0000-0000-0000C1380000}"/>
    <cellStyle name="千位分隔 15 4 5 3 5 2" xfId="16343" xr:uid="{00000000-0005-0000-0000-0000C2380000}"/>
    <cellStyle name="千位分隔 15 4 5 3 6" xfId="16345" xr:uid="{00000000-0005-0000-0000-0000C3380000}"/>
    <cellStyle name="千位分隔 15 4 5 4" xfId="16346" xr:uid="{00000000-0005-0000-0000-0000C4380000}"/>
    <cellStyle name="千位分隔 15 4 5 5" xfId="16347" xr:uid="{00000000-0005-0000-0000-0000C5380000}"/>
    <cellStyle name="千位分隔 15 4 5 5 2" xfId="16348" xr:uid="{00000000-0005-0000-0000-0000C6380000}"/>
    <cellStyle name="千位分隔 15 4 5 5 3" xfId="16349" xr:uid="{00000000-0005-0000-0000-0000C7380000}"/>
    <cellStyle name="千位分隔 15 4 5 5 3 2" xfId="16350" xr:uid="{00000000-0005-0000-0000-0000C8380000}"/>
    <cellStyle name="千位分隔 15 4 5 5 3 2 2" xfId="16351" xr:uid="{00000000-0005-0000-0000-0000C9380000}"/>
    <cellStyle name="千位分隔 15 4 5 5 3 3" xfId="16352" xr:uid="{00000000-0005-0000-0000-0000CA380000}"/>
    <cellStyle name="千位分隔 15 4 5 5 4" xfId="13616" xr:uid="{00000000-0005-0000-0000-0000CB380000}"/>
    <cellStyle name="千位分隔 15 4 5 5 4 2" xfId="13618" xr:uid="{00000000-0005-0000-0000-0000CC380000}"/>
    <cellStyle name="千位分隔 15 4 5 5 5" xfId="13625" xr:uid="{00000000-0005-0000-0000-0000CD380000}"/>
    <cellStyle name="千位分隔 15 4 5 6" xfId="16353" xr:uid="{00000000-0005-0000-0000-0000CE380000}"/>
    <cellStyle name="千位分隔 15 4 5 6 2" xfId="16355" xr:uid="{00000000-0005-0000-0000-0000CF380000}"/>
    <cellStyle name="千位分隔 15 4 5 6 2 2" xfId="16356" xr:uid="{00000000-0005-0000-0000-0000D0380000}"/>
    <cellStyle name="千位分隔 15 4 5 6 3" xfId="16357" xr:uid="{00000000-0005-0000-0000-0000D1380000}"/>
    <cellStyle name="千位分隔 15 4 5 7" xfId="16358" xr:uid="{00000000-0005-0000-0000-0000D2380000}"/>
    <cellStyle name="千位分隔 15 4 5 7 2" xfId="16359" xr:uid="{00000000-0005-0000-0000-0000D3380000}"/>
    <cellStyle name="千位分隔 15 4 5 8" xfId="5663" xr:uid="{00000000-0005-0000-0000-0000D4380000}"/>
    <cellStyle name="千位分隔 15 4 6" xfId="16360" xr:uid="{00000000-0005-0000-0000-0000D5380000}"/>
    <cellStyle name="千位分隔 15 4 6 2" xfId="4970" xr:uid="{00000000-0005-0000-0000-0000D6380000}"/>
    <cellStyle name="千位分隔 15 4 6 2 2" xfId="6125" xr:uid="{00000000-0005-0000-0000-0000D7380000}"/>
    <cellStyle name="千位分隔 15 4 6 2 3" xfId="16361" xr:uid="{00000000-0005-0000-0000-0000D8380000}"/>
    <cellStyle name="千位分隔 15 4 6 2 3 2" xfId="12309" xr:uid="{00000000-0005-0000-0000-0000D9380000}"/>
    <cellStyle name="千位分隔 15 4 6 2 3 3" xfId="12312" xr:uid="{00000000-0005-0000-0000-0000DA380000}"/>
    <cellStyle name="千位分隔 15 4 6 2 3 3 2" xfId="16363" xr:uid="{00000000-0005-0000-0000-0000DB380000}"/>
    <cellStyle name="千位分隔 15 4 6 2 3 3 2 2" xfId="16364" xr:uid="{00000000-0005-0000-0000-0000DC380000}"/>
    <cellStyle name="千位分隔 15 4 6 2 3 3 3" xfId="16365" xr:uid="{00000000-0005-0000-0000-0000DD380000}"/>
    <cellStyle name="千位分隔 15 4 6 2 3 4" xfId="2928" xr:uid="{00000000-0005-0000-0000-0000DE380000}"/>
    <cellStyle name="千位分隔 15 4 6 2 3 4 2" xfId="16366" xr:uid="{00000000-0005-0000-0000-0000DF380000}"/>
    <cellStyle name="千位分隔 15 4 6 2 3 5" xfId="2930" xr:uid="{00000000-0005-0000-0000-0000E0380000}"/>
    <cellStyle name="千位分隔 15 4 6 2 4" xfId="16367" xr:uid="{00000000-0005-0000-0000-0000E1380000}"/>
    <cellStyle name="千位分隔 15 4 6 2 4 2" xfId="16368" xr:uid="{00000000-0005-0000-0000-0000E2380000}"/>
    <cellStyle name="千位分隔 15 4 6 2 4 2 2" xfId="16369" xr:uid="{00000000-0005-0000-0000-0000E3380000}"/>
    <cellStyle name="千位分隔 15 4 6 2 4 3" xfId="16370" xr:uid="{00000000-0005-0000-0000-0000E4380000}"/>
    <cellStyle name="千位分隔 15 4 6 2 5" xfId="16371" xr:uid="{00000000-0005-0000-0000-0000E5380000}"/>
    <cellStyle name="千位分隔 15 4 6 2 5 2" xfId="16372" xr:uid="{00000000-0005-0000-0000-0000E6380000}"/>
    <cellStyle name="千位分隔 15 4 6 2 6" xfId="16373" xr:uid="{00000000-0005-0000-0000-0000E7380000}"/>
    <cellStyle name="千位分隔 15 4 6 3" xfId="16374" xr:uid="{00000000-0005-0000-0000-0000E8380000}"/>
    <cellStyle name="千位分隔 15 4 6 4" xfId="16375" xr:uid="{00000000-0005-0000-0000-0000E9380000}"/>
    <cellStyle name="千位分隔 15 4 6 4 2" xfId="16376" xr:uid="{00000000-0005-0000-0000-0000EA380000}"/>
    <cellStyle name="千位分隔 15 4 6 4 3" xfId="16377" xr:uid="{00000000-0005-0000-0000-0000EB380000}"/>
    <cellStyle name="千位分隔 15 4 6 4 3 2" xfId="175" xr:uid="{00000000-0005-0000-0000-0000EC380000}"/>
    <cellStyle name="千位分隔 15 4 6 4 3 2 2" xfId="2622" xr:uid="{00000000-0005-0000-0000-0000ED380000}"/>
    <cellStyle name="千位分隔 15 4 6 4 3 3" xfId="16378" xr:uid="{00000000-0005-0000-0000-0000EE380000}"/>
    <cellStyle name="千位分隔 15 4 6 4 4" xfId="16380" xr:uid="{00000000-0005-0000-0000-0000EF380000}"/>
    <cellStyle name="千位分隔 15 4 6 4 4 2" xfId="16381" xr:uid="{00000000-0005-0000-0000-0000F0380000}"/>
    <cellStyle name="千位分隔 15 4 6 4 5" xfId="13127" xr:uid="{00000000-0005-0000-0000-0000F1380000}"/>
    <cellStyle name="千位分隔 15 4 6 5" xfId="16382" xr:uid="{00000000-0005-0000-0000-0000F2380000}"/>
    <cellStyle name="千位分隔 15 4 6 5 2" xfId="16383" xr:uid="{00000000-0005-0000-0000-0000F3380000}"/>
    <cellStyle name="千位分隔 15 4 6 5 2 2" xfId="16384" xr:uid="{00000000-0005-0000-0000-0000F4380000}"/>
    <cellStyle name="千位分隔 15 4 6 5 3" xfId="16385" xr:uid="{00000000-0005-0000-0000-0000F5380000}"/>
    <cellStyle name="千位分隔 15 4 6 6" xfId="16386" xr:uid="{00000000-0005-0000-0000-0000F6380000}"/>
    <cellStyle name="千位分隔 15 4 6 6 2" xfId="16387" xr:uid="{00000000-0005-0000-0000-0000F7380000}"/>
    <cellStyle name="千位分隔 15 4 6 7" xfId="16388" xr:uid="{00000000-0005-0000-0000-0000F8380000}"/>
    <cellStyle name="千位分隔 15 4 7" xfId="16389" xr:uid="{00000000-0005-0000-0000-0000F9380000}"/>
    <cellStyle name="千位分隔 15 4 7 2" xfId="16390" xr:uid="{00000000-0005-0000-0000-0000FA380000}"/>
    <cellStyle name="千位分隔 15 4 7 3" xfId="16391" xr:uid="{00000000-0005-0000-0000-0000FB380000}"/>
    <cellStyle name="千位分隔 15 4 7 3 2" xfId="16392" xr:uid="{00000000-0005-0000-0000-0000FC380000}"/>
    <cellStyle name="千位分隔 15 4 7 3 3" xfId="16393" xr:uid="{00000000-0005-0000-0000-0000FD380000}"/>
    <cellStyle name="千位分隔 15 4 7 3 3 2" xfId="16394" xr:uid="{00000000-0005-0000-0000-0000FE380000}"/>
    <cellStyle name="千位分隔 15 4 7 3 3 2 2" xfId="16397" xr:uid="{00000000-0005-0000-0000-0000FF380000}"/>
    <cellStyle name="千位分隔 15 4 7 3 3 3" xfId="16399" xr:uid="{00000000-0005-0000-0000-000000390000}"/>
    <cellStyle name="千位分隔 15 4 7 3 4" xfId="3091" xr:uid="{00000000-0005-0000-0000-000001390000}"/>
    <cellStyle name="千位分隔 15 4 7 3 4 2" xfId="643" xr:uid="{00000000-0005-0000-0000-000002390000}"/>
    <cellStyle name="千位分隔 15 4 7 3 5" xfId="3094" xr:uid="{00000000-0005-0000-0000-000003390000}"/>
    <cellStyle name="千位分隔 15 4 7 4" xfId="16401" xr:uid="{00000000-0005-0000-0000-000004390000}"/>
    <cellStyle name="千位分隔 15 4 7 4 2" xfId="16402" xr:uid="{00000000-0005-0000-0000-000005390000}"/>
    <cellStyle name="千位分隔 15 4 7 4 2 2" xfId="16403" xr:uid="{00000000-0005-0000-0000-000006390000}"/>
    <cellStyle name="千位分隔 15 4 7 4 3" xfId="16404" xr:uid="{00000000-0005-0000-0000-000007390000}"/>
    <cellStyle name="千位分隔 15 4 7 5" xfId="16405" xr:uid="{00000000-0005-0000-0000-000008390000}"/>
    <cellStyle name="千位分隔 15 4 7 5 2" xfId="16406" xr:uid="{00000000-0005-0000-0000-000009390000}"/>
    <cellStyle name="千位分隔 15 4 7 6" xfId="16407" xr:uid="{00000000-0005-0000-0000-00000A390000}"/>
    <cellStyle name="千位分隔 15 4 8" xfId="16408" xr:uid="{00000000-0005-0000-0000-00000B390000}"/>
    <cellStyle name="千位分隔 15 4 9" xfId="16409" xr:uid="{00000000-0005-0000-0000-00000C390000}"/>
    <cellStyle name="千位分隔 15 5" xfId="16410" xr:uid="{00000000-0005-0000-0000-00000D390000}"/>
    <cellStyle name="千位分隔 16" xfId="16411" xr:uid="{00000000-0005-0000-0000-00000E390000}"/>
    <cellStyle name="千位分隔 16 2" xfId="16413" xr:uid="{00000000-0005-0000-0000-00000F390000}"/>
    <cellStyle name="千位分隔 16 2 10" xfId="13875" xr:uid="{00000000-0005-0000-0000-000010390000}"/>
    <cellStyle name="千位分隔 16 2 10 2" xfId="15039" xr:uid="{00000000-0005-0000-0000-000011390000}"/>
    <cellStyle name="千位分隔 16 2 10 3" xfId="15041" xr:uid="{00000000-0005-0000-0000-000012390000}"/>
    <cellStyle name="千位分隔 16 2 10 3 2" xfId="15043" xr:uid="{00000000-0005-0000-0000-000013390000}"/>
    <cellStyle name="千位分隔 16 2 10 3 2 2" xfId="15045" xr:uid="{00000000-0005-0000-0000-000014390000}"/>
    <cellStyle name="千位分隔 16 2 10 3 3" xfId="15047" xr:uid="{00000000-0005-0000-0000-000015390000}"/>
    <cellStyle name="千位分隔 16 2 10 4" xfId="15049" xr:uid="{00000000-0005-0000-0000-000016390000}"/>
    <cellStyle name="千位分隔 16 2 10 4 2" xfId="15051" xr:uid="{00000000-0005-0000-0000-000017390000}"/>
    <cellStyle name="千位分隔 16 2 10 5" xfId="15053" xr:uid="{00000000-0005-0000-0000-000018390000}"/>
    <cellStyle name="千位分隔 16 2 11" xfId="15055" xr:uid="{00000000-0005-0000-0000-000019390000}"/>
    <cellStyle name="千位分隔 16 2 11 2" xfId="15057" xr:uid="{00000000-0005-0000-0000-00001A390000}"/>
    <cellStyle name="千位分隔 16 2 11 2 2" xfId="13881" xr:uid="{00000000-0005-0000-0000-00001B390000}"/>
    <cellStyle name="千位分隔 16 2 11 3" xfId="11236" xr:uid="{00000000-0005-0000-0000-00001C390000}"/>
    <cellStyle name="千位分隔 16 2 12" xfId="15059" xr:uid="{00000000-0005-0000-0000-00001D390000}"/>
    <cellStyle name="千位分隔 16 2 12 2" xfId="15061" xr:uid="{00000000-0005-0000-0000-00001E390000}"/>
    <cellStyle name="千位分隔 16 2 13" xfId="15063" xr:uid="{00000000-0005-0000-0000-00001F390000}"/>
    <cellStyle name="千位分隔 16 2 2" xfId="16415" xr:uid="{00000000-0005-0000-0000-000020390000}"/>
    <cellStyle name="千位分隔 16 2 2 10" xfId="16416" xr:uid="{00000000-0005-0000-0000-000021390000}"/>
    <cellStyle name="千位分隔 16 2 2 10 2" xfId="14876" xr:uid="{00000000-0005-0000-0000-000022390000}"/>
    <cellStyle name="千位分隔 16 2 2 10 2 2" xfId="2783" xr:uid="{00000000-0005-0000-0000-000023390000}"/>
    <cellStyle name="千位分隔 16 2 2 10 3" xfId="16417" xr:uid="{00000000-0005-0000-0000-000024390000}"/>
    <cellStyle name="千位分隔 16 2 2 11" xfId="16418" xr:uid="{00000000-0005-0000-0000-000025390000}"/>
    <cellStyle name="千位分隔 16 2 2 11 2" xfId="4560" xr:uid="{00000000-0005-0000-0000-000026390000}"/>
    <cellStyle name="千位分隔 16 2 2 12" xfId="9974" xr:uid="{00000000-0005-0000-0000-000027390000}"/>
    <cellStyle name="千位分隔 16 2 2 2" xfId="16419" xr:uid="{00000000-0005-0000-0000-000028390000}"/>
    <cellStyle name="千位分隔 16 2 2 2 2" xfId="16420" xr:uid="{00000000-0005-0000-0000-000029390000}"/>
    <cellStyle name="千位分隔 16 2 2 2 2 2" xfId="10491" xr:uid="{00000000-0005-0000-0000-00002A390000}"/>
    <cellStyle name="千位分隔 16 2 2 2 2 2 2" xfId="10493" xr:uid="{00000000-0005-0000-0000-00002B390000}"/>
    <cellStyle name="千位分隔 16 2 2 2 2 2 2 2" xfId="2125" xr:uid="{00000000-0005-0000-0000-00002C390000}"/>
    <cellStyle name="千位分隔 16 2 2 2 2 2 2 3" xfId="2128" xr:uid="{00000000-0005-0000-0000-00002D390000}"/>
    <cellStyle name="千位分隔 16 2 2 2 2 2 2 3 2" xfId="5355" xr:uid="{00000000-0005-0000-0000-00002E390000}"/>
    <cellStyle name="千位分隔 16 2 2 2 2 2 2 3 3" xfId="8826" xr:uid="{00000000-0005-0000-0000-00002F390000}"/>
    <cellStyle name="千位分隔 16 2 2 2 2 2 2 3 3 2" xfId="8829" xr:uid="{00000000-0005-0000-0000-000030390000}"/>
    <cellStyle name="千位分隔 16 2 2 2 2 2 2 3 3 2 2" xfId="10981" xr:uid="{00000000-0005-0000-0000-000031390000}"/>
    <cellStyle name="千位分隔 16 2 2 2 2 2 2 3 3 3" xfId="8833" xr:uid="{00000000-0005-0000-0000-000032390000}"/>
    <cellStyle name="千位分隔 16 2 2 2 2 2 2 3 4" xfId="8852" xr:uid="{00000000-0005-0000-0000-000033390000}"/>
    <cellStyle name="千位分隔 16 2 2 2 2 2 2 3 4 2" xfId="8855" xr:uid="{00000000-0005-0000-0000-000034390000}"/>
    <cellStyle name="千位分隔 16 2 2 2 2 2 2 3 5" xfId="8861" xr:uid="{00000000-0005-0000-0000-000035390000}"/>
    <cellStyle name="千位分隔 16 2 2 2 2 2 2 4" xfId="2130" xr:uid="{00000000-0005-0000-0000-000036390000}"/>
    <cellStyle name="千位分隔 16 2 2 2 2 2 2 4 2" xfId="2132" xr:uid="{00000000-0005-0000-0000-000037390000}"/>
    <cellStyle name="千位分隔 16 2 2 2 2 2 2 4 2 2" xfId="8892" xr:uid="{00000000-0005-0000-0000-000038390000}"/>
    <cellStyle name="千位分隔 16 2 2 2 2 2 2 4 3" xfId="5923" xr:uid="{00000000-0005-0000-0000-000039390000}"/>
    <cellStyle name="千位分隔 16 2 2 2 2 2 2 5" xfId="16421" xr:uid="{00000000-0005-0000-0000-00003A390000}"/>
    <cellStyle name="千位分隔 16 2 2 2 2 2 2 5 2" xfId="8933" xr:uid="{00000000-0005-0000-0000-00003B390000}"/>
    <cellStyle name="千位分隔 16 2 2 2 2 2 2 6" xfId="7032" xr:uid="{00000000-0005-0000-0000-00003C390000}"/>
    <cellStyle name="千位分隔 16 2 2 2 2 2 3" xfId="10495" xr:uid="{00000000-0005-0000-0000-00003D390000}"/>
    <cellStyle name="千位分隔 16 2 2 2 2 2 4" xfId="10498" xr:uid="{00000000-0005-0000-0000-00003E390000}"/>
    <cellStyle name="千位分隔 16 2 2 2 2 2 4 2" xfId="10500" xr:uid="{00000000-0005-0000-0000-00003F390000}"/>
    <cellStyle name="千位分隔 16 2 2 2 2 2 4 3" xfId="16422" xr:uid="{00000000-0005-0000-0000-000040390000}"/>
    <cellStyle name="千位分隔 16 2 2 2 2 2 4 3 2" xfId="9073" xr:uid="{00000000-0005-0000-0000-000041390000}"/>
    <cellStyle name="千位分隔 16 2 2 2 2 2 4 3 2 2" xfId="9076" xr:uid="{00000000-0005-0000-0000-000042390000}"/>
    <cellStyle name="千位分隔 16 2 2 2 2 2 4 3 3" xfId="9084" xr:uid="{00000000-0005-0000-0000-000043390000}"/>
    <cellStyle name="千位分隔 16 2 2 2 2 2 4 4" xfId="16423" xr:uid="{00000000-0005-0000-0000-000044390000}"/>
    <cellStyle name="千位分隔 16 2 2 2 2 2 4 4 2" xfId="11037" xr:uid="{00000000-0005-0000-0000-000045390000}"/>
    <cellStyle name="千位分隔 16 2 2 2 2 2 4 5" xfId="16424" xr:uid="{00000000-0005-0000-0000-000046390000}"/>
    <cellStyle name="千位分隔 16 2 2 2 2 2 5" xfId="10502" xr:uid="{00000000-0005-0000-0000-000047390000}"/>
    <cellStyle name="千位分隔 16 2 2 2 2 2 5 2" xfId="16425" xr:uid="{00000000-0005-0000-0000-000048390000}"/>
    <cellStyle name="千位分隔 16 2 2 2 2 2 5 2 2" xfId="16427" xr:uid="{00000000-0005-0000-0000-000049390000}"/>
    <cellStyle name="千位分隔 16 2 2 2 2 2 5 3" xfId="16430" xr:uid="{00000000-0005-0000-0000-00004A390000}"/>
    <cellStyle name="千位分隔 16 2 2 2 2 2 6" xfId="16432" xr:uid="{00000000-0005-0000-0000-00004B390000}"/>
    <cellStyle name="千位分隔 16 2 2 2 2 2 6 2" xfId="16433" xr:uid="{00000000-0005-0000-0000-00004C390000}"/>
    <cellStyle name="千位分隔 16 2 2 2 2 2 7" xfId="389" xr:uid="{00000000-0005-0000-0000-00004D390000}"/>
    <cellStyle name="千位分隔 16 2 2 2 2 3" xfId="730" xr:uid="{00000000-0005-0000-0000-00004E390000}"/>
    <cellStyle name="千位分隔 16 2 2 2 2 3 2" xfId="733" xr:uid="{00000000-0005-0000-0000-00004F390000}"/>
    <cellStyle name="千位分隔 16 2 2 2 2 3 3" xfId="46" xr:uid="{00000000-0005-0000-0000-000050390000}"/>
    <cellStyle name="千位分隔 16 2 2 2 2 3 3 2" xfId="1976" xr:uid="{00000000-0005-0000-0000-000051390000}"/>
    <cellStyle name="千位分隔 16 2 2 2 2 3 3 3" xfId="16435" xr:uid="{00000000-0005-0000-0000-000052390000}"/>
    <cellStyle name="千位分隔 16 2 2 2 2 3 3 3 2" xfId="16436" xr:uid="{00000000-0005-0000-0000-000053390000}"/>
    <cellStyle name="千位分隔 16 2 2 2 2 3 3 3 2 2" xfId="13487" xr:uid="{00000000-0005-0000-0000-000054390000}"/>
    <cellStyle name="千位分隔 16 2 2 2 2 3 3 3 3" xfId="16438" xr:uid="{00000000-0005-0000-0000-000055390000}"/>
    <cellStyle name="千位分隔 16 2 2 2 2 3 3 4" xfId="16440" xr:uid="{00000000-0005-0000-0000-000056390000}"/>
    <cellStyle name="千位分隔 16 2 2 2 2 3 3 4 2" xfId="9342" xr:uid="{00000000-0005-0000-0000-000057390000}"/>
    <cellStyle name="千位分隔 16 2 2 2 2 3 3 5" xfId="1480" xr:uid="{00000000-0005-0000-0000-000058390000}"/>
    <cellStyle name="千位分隔 16 2 2 2 2 3 4" xfId="16441" xr:uid="{00000000-0005-0000-0000-000059390000}"/>
    <cellStyle name="千位分隔 16 2 2 2 2 3 4 2" xfId="6943" xr:uid="{00000000-0005-0000-0000-00005A390000}"/>
    <cellStyle name="千位分隔 16 2 2 2 2 3 4 2 2" xfId="16442" xr:uid="{00000000-0005-0000-0000-00005B390000}"/>
    <cellStyle name="千位分隔 16 2 2 2 2 3 4 3" xfId="16444" xr:uid="{00000000-0005-0000-0000-00005C390000}"/>
    <cellStyle name="千位分隔 16 2 2 2 2 3 5" xfId="16445" xr:uid="{00000000-0005-0000-0000-00005D390000}"/>
    <cellStyle name="千位分隔 16 2 2 2 2 3 5 2" xfId="16446" xr:uid="{00000000-0005-0000-0000-00005E390000}"/>
    <cellStyle name="千位分隔 16 2 2 2 2 3 6" xfId="16448" xr:uid="{00000000-0005-0000-0000-00005F390000}"/>
    <cellStyle name="千位分隔 16 2 2 2 2 4" xfId="741" xr:uid="{00000000-0005-0000-0000-000060390000}"/>
    <cellStyle name="千位分隔 16 2 2 2 2 5" xfId="747" xr:uid="{00000000-0005-0000-0000-000061390000}"/>
    <cellStyle name="千位分隔 16 2 2 2 2 5 2" xfId="16449" xr:uid="{00000000-0005-0000-0000-000062390000}"/>
    <cellStyle name="千位分隔 16 2 2 2 2 5 3" xfId="16450" xr:uid="{00000000-0005-0000-0000-000063390000}"/>
    <cellStyle name="千位分隔 16 2 2 2 2 5 3 2" xfId="2663" xr:uid="{00000000-0005-0000-0000-000064390000}"/>
    <cellStyle name="千位分隔 16 2 2 2 2 5 3 2 2" xfId="16451" xr:uid="{00000000-0005-0000-0000-000065390000}"/>
    <cellStyle name="千位分隔 16 2 2 2 2 5 3 3" xfId="16452" xr:uid="{00000000-0005-0000-0000-000066390000}"/>
    <cellStyle name="千位分隔 16 2 2 2 2 5 4" xfId="16453" xr:uid="{00000000-0005-0000-0000-000067390000}"/>
    <cellStyle name="千位分隔 16 2 2 2 2 5 4 2" xfId="16454" xr:uid="{00000000-0005-0000-0000-000068390000}"/>
    <cellStyle name="千位分隔 16 2 2 2 2 5 5" xfId="16455" xr:uid="{00000000-0005-0000-0000-000069390000}"/>
    <cellStyle name="千位分隔 16 2 2 2 2 6" xfId="16456" xr:uid="{00000000-0005-0000-0000-00006A390000}"/>
    <cellStyle name="千位分隔 16 2 2 2 2 6 2" xfId="16458" xr:uid="{00000000-0005-0000-0000-00006B390000}"/>
    <cellStyle name="千位分隔 16 2 2 2 2 6 2 2" xfId="10852" xr:uid="{00000000-0005-0000-0000-00006C390000}"/>
    <cellStyle name="千位分隔 16 2 2 2 2 6 3" xfId="16460" xr:uid="{00000000-0005-0000-0000-00006D390000}"/>
    <cellStyle name="千位分隔 16 2 2 2 2 7" xfId="16462" xr:uid="{00000000-0005-0000-0000-00006E390000}"/>
    <cellStyle name="千位分隔 16 2 2 2 2 7 2" xfId="16464" xr:uid="{00000000-0005-0000-0000-00006F390000}"/>
    <cellStyle name="千位分隔 16 2 2 2 2 8" xfId="16465" xr:uid="{00000000-0005-0000-0000-000070390000}"/>
    <cellStyle name="千位分隔 16 2 2 2 3" xfId="16467" xr:uid="{00000000-0005-0000-0000-000071390000}"/>
    <cellStyle name="千位分隔 16 2 2 2 3 2" xfId="10529" xr:uid="{00000000-0005-0000-0000-000072390000}"/>
    <cellStyle name="千位分隔 16 2 2 2 3 2 2" xfId="10532" xr:uid="{00000000-0005-0000-0000-000073390000}"/>
    <cellStyle name="千位分隔 16 2 2 2 3 2 3" xfId="10535" xr:uid="{00000000-0005-0000-0000-000074390000}"/>
    <cellStyle name="千位分隔 16 2 2 2 3 2 3 2" xfId="16468" xr:uid="{00000000-0005-0000-0000-000075390000}"/>
    <cellStyle name="千位分隔 16 2 2 2 3 2 3 3" xfId="16469" xr:uid="{00000000-0005-0000-0000-000076390000}"/>
    <cellStyle name="千位分隔 16 2 2 2 3 2 3 3 2" xfId="4462" xr:uid="{00000000-0005-0000-0000-000077390000}"/>
    <cellStyle name="千位分隔 16 2 2 2 3 2 3 3 2 2" xfId="16470" xr:uid="{00000000-0005-0000-0000-000078390000}"/>
    <cellStyle name="千位分隔 16 2 2 2 3 2 3 3 3" xfId="4464" xr:uid="{00000000-0005-0000-0000-000079390000}"/>
    <cellStyle name="千位分隔 16 2 2 2 3 2 3 4" xfId="16471" xr:uid="{00000000-0005-0000-0000-00007A390000}"/>
    <cellStyle name="千位分隔 16 2 2 2 3 2 3 4 2" xfId="4472" xr:uid="{00000000-0005-0000-0000-00007B390000}"/>
    <cellStyle name="千位分隔 16 2 2 2 3 2 3 5" xfId="16472" xr:uid="{00000000-0005-0000-0000-00007C390000}"/>
    <cellStyle name="千位分隔 16 2 2 2 3 2 4" xfId="16473" xr:uid="{00000000-0005-0000-0000-00007D390000}"/>
    <cellStyle name="千位分隔 16 2 2 2 3 2 4 2" xfId="6964" xr:uid="{00000000-0005-0000-0000-00007E390000}"/>
    <cellStyle name="千位分隔 16 2 2 2 3 2 4 2 2" xfId="16474" xr:uid="{00000000-0005-0000-0000-00007F390000}"/>
    <cellStyle name="千位分隔 16 2 2 2 3 2 4 3" xfId="16475" xr:uid="{00000000-0005-0000-0000-000080390000}"/>
    <cellStyle name="千位分隔 16 2 2 2 3 2 5" xfId="16476" xr:uid="{00000000-0005-0000-0000-000081390000}"/>
    <cellStyle name="千位分隔 16 2 2 2 3 2 5 2" xfId="5365" xr:uid="{00000000-0005-0000-0000-000082390000}"/>
    <cellStyle name="千位分隔 16 2 2 2 3 2 6" xfId="16477" xr:uid="{00000000-0005-0000-0000-000083390000}"/>
    <cellStyle name="千位分隔 16 2 2 2 3 3" xfId="10537" xr:uid="{00000000-0005-0000-0000-000084390000}"/>
    <cellStyle name="千位分隔 16 2 2 2 3 4" xfId="10540" xr:uid="{00000000-0005-0000-0000-000085390000}"/>
    <cellStyle name="千位分隔 16 2 2 2 3 4 2" xfId="16478" xr:uid="{00000000-0005-0000-0000-000086390000}"/>
    <cellStyle name="千位分隔 16 2 2 2 3 4 3" xfId="16479" xr:uid="{00000000-0005-0000-0000-000087390000}"/>
    <cellStyle name="千位分隔 16 2 2 2 3 4 3 2" xfId="16480" xr:uid="{00000000-0005-0000-0000-000088390000}"/>
    <cellStyle name="千位分隔 16 2 2 2 3 4 3 2 2" xfId="16481" xr:uid="{00000000-0005-0000-0000-000089390000}"/>
    <cellStyle name="千位分隔 16 2 2 2 3 4 3 3" xfId="16482" xr:uid="{00000000-0005-0000-0000-00008A390000}"/>
    <cellStyle name="千位分隔 16 2 2 2 3 4 4" xfId="5214" xr:uid="{00000000-0005-0000-0000-00008B390000}"/>
    <cellStyle name="千位分隔 16 2 2 2 3 4 4 2" xfId="16483" xr:uid="{00000000-0005-0000-0000-00008C390000}"/>
    <cellStyle name="千位分隔 16 2 2 2 3 4 5" xfId="16485" xr:uid="{00000000-0005-0000-0000-00008D390000}"/>
    <cellStyle name="千位分隔 16 2 2 2 3 5" xfId="16486" xr:uid="{00000000-0005-0000-0000-00008E390000}"/>
    <cellStyle name="千位分隔 16 2 2 2 3 5 2" xfId="16487" xr:uid="{00000000-0005-0000-0000-00008F390000}"/>
    <cellStyle name="千位分隔 16 2 2 2 3 5 2 2" xfId="2326" xr:uid="{00000000-0005-0000-0000-000090390000}"/>
    <cellStyle name="千位分隔 16 2 2 2 3 5 3" xfId="16488" xr:uid="{00000000-0005-0000-0000-000091390000}"/>
    <cellStyle name="千位分隔 16 2 2 2 3 6" xfId="16489" xr:uid="{00000000-0005-0000-0000-000092390000}"/>
    <cellStyle name="千位分隔 16 2 2 2 3 6 2" xfId="16491" xr:uid="{00000000-0005-0000-0000-000093390000}"/>
    <cellStyle name="千位分隔 16 2 2 2 3 7" xfId="16492" xr:uid="{00000000-0005-0000-0000-000094390000}"/>
    <cellStyle name="千位分隔 16 2 2 2 4" xfId="16494" xr:uid="{00000000-0005-0000-0000-000095390000}"/>
    <cellStyle name="千位分隔 16 2 2 2 4 2" xfId="10563" xr:uid="{00000000-0005-0000-0000-000096390000}"/>
    <cellStyle name="千位分隔 16 2 2 2 4 3" xfId="10567" xr:uid="{00000000-0005-0000-0000-000097390000}"/>
    <cellStyle name="千位分隔 16 2 2 2 4 3 2" xfId="16495" xr:uid="{00000000-0005-0000-0000-000098390000}"/>
    <cellStyle name="千位分隔 16 2 2 2 4 3 3" xfId="16496" xr:uid="{00000000-0005-0000-0000-000099390000}"/>
    <cellStyle name="千位分隔 16 2 2 2 4 3 3 2" xfId="16497" xr:uid="{00000000-0005-0000-0000-00009A390000}"/>
    <cellStyle name="千位分隔 16 2 2 2 4 3 3 2 2" xfId="16498" xr:uid="{00000000-0005-0000-0000-00009B390000}"/>
    <cellStyle name="千位分隔 16 2 2 2 4 3 3 3" xfId="16499" xr:uid="{00000000-0005-0000-0000-00009C390000}"/>
    <cellStyle name="千位分隔 16 2 2 2 4 3 4" xfId="16500" xr:uid="{00000000-0005-0000-0000-00009D390000}"/>
    <cellStyle name="千位分隔 16 2 2 2 4 3 4 2" xfId="16501" xr:uid="{00000000-0005-0000-0000-00009E390000}"/>
    <cellStyle name="千位分隔 16 2 2 2 4 3 5" xfId="16502" xr:uid="{00000000-0005-0000-0000-00009F390000}"/>
    <cellStyle name="千位分隔 16 2 2 2 4 4" xfId="621" xr:uid="{00000000-0005-0000-0000-0000A0390000}"/>
    <cellStyle name="千位分隔 16 2 2 2 4 4 2" xfId="630" xr:uid="{00000000-0005-0000-0000-0000A1390000}"/>
    <cellStyle name="千位分隔 16 2 2 2 4 4 2 2" xfId="585" xr:uid="{00000000-0005-0000-0000-0000A2390000}"/>
    <cellStyle name="千位分隔 16 2 2 2 4 4 3" xfId="646" xr:uid="{00000000-0005-0000-0000-0000A3390000}"/>
    <cellStyle name="千位分隔 16 2 2 2 4 5" xfId="310" xr:uid="{00000000-0005-0000-0000-0000A4390000}"/>
    <cellStyle name="千位分隔 16 2 2 2 4 5 2" xfId="16503" xr:uid="{00000000-0005-0000-0000-0000A5390000}"/>
    <cellStyle name="千位分隔 16 2 2 2 4 6" xfId="662" xr:uid="{00000000-0005-0000-0000-0000A6390000}"/>
    <cellStyle name="千位分隔 16 2 2 2 5" xfId="16504" xr:uid="{00000000-0005-0000-0000-0000A7390000}"/>
    <cellStyle name="千位分隔 16 2 2 2 6" xfId="916" xr:uid="{00000000-0005-0000-0000-0000A8390000}"/>
    <cellStyle name="千位分隔 16 2 2 2 6 2" xfId="357" xr:uid="{00000000-0005-0000-0000-0000A9390000}"/>
    <cellStyle name="千位分隔 16 2 2 2 6 3" xfId="16505" xr:uid="{00000000-0005-0000-0000-0000AA390000}"/>
    <cellStyle name="千位分隔 16 2 2 2 6 3 2" xfId="16506" xr:uid="{00000000-0005-0000-0000-0000AB390000}"/>
    <cellStyle name="千位分隔 16 2 2 2 6 3 2 2" xfId="2673" xr:uid="{00000000-0005-0000-0000-0000AC390000}"/>
    <cellStyle name="千位分隔 16 2 2 2 6 3 3" xfId="16507" xr:uid="{00000000-0005-0000-0000-0000AD390000}"/>
    <cellStyle name="千位分隔 16 2 2 2 6 4" xfId="90" xr:uid="{00000000-0005-0000-0000-0000AE390000}"/>
    <cellStyle name="千位分隔 16 2 2 2 6 4 2" xfId="149" xr:uid="{00000000-0005-0000-0000-0000AF390000}"/>
    <cellStyle name="千位分隔 16 2 2 2 6 5" xfId="710" xr:uid="{00000000-0005-0000-0000-0000B0390000}"/>
    <cellStyle name="千位分隔 16 2 2 2 7" xfId="16508" xr:uid="{00000000-0005-0000-0000-0000B1390000}"/>
    <cellStyle name="千位分隔 16 2 2 2 7 2" xfId="16509" xr:uid="{00000000-0005-0000-0000-0000B2390000}"/>
    <cellStyle name="千位分隔 16 2 2 2 7 2 2" xfId="16510" xr:uid="{00000000-0005-0000-0000-0000B3390000}"/>
    <cellStyle name="千位分隔 16 2 2 2 7 3" xfId="16511" xr:uid="{00000000-0005-0000-0000-0000B4390000}"/>
    <cellStyle name="千位分隔 16 2 2 2 8" xfId="3418" xr:uid="{00000000-0005-0000-0000-0000B5390000}"/>
    <cellStyle name="千位分隔 16 2 2 2 8 2" xfId="16512" xr:uid="{00000000-0005-0000-0000-0000B6390000}"/>
    <cellStyle name="千位分隔 16 2 2 2 9" xfId="3420" xr:uid="{00000000-0005-0000-0000-0000B7390000}"/>
    <cellStyle name="千位分隔 16 2 2 3" xfId="16513" xr:uid="{00000000-0005-0000-0000-0000B8390000}"/>
    <cellStyle name="千位分隔 16 2 2 3 2" xfId="16514" xr:uid="{00000000-0005-0000-0000-0000B9390000}"/>
    <cellStyle name="千位分隔 16 2 2 3 2 2" xfId="10621" xr:uid="{00000000-0005-0000-0000-0000BA390000}"/>
    <cellStyle name="千位分隔 16 2 2 3 2 2 2" xfId="10624" xr:uid="{00000000-0005-0000-0000-0000BB390000}"/>
    <cellStyle name="千位分隔 16 2 2 3 2 2 2 2" xfId="10626" xr:uid="{00000000-0005-0000-0000-0000BC390000}"/>
    <cellStyle name="千位分隔 16 2 2 3 2 2 2 3" xfId="16515" xr:uid="{00000000-0005-0000-0000-0000BD390000}"/>
    <cellStyle name="千位分隔 16 2 2 3 2 2 2 3 2" xfId="10039" xr:uid="{00000000-0005-0000-0000-0000BE390000}"/>
    <cellStyle name="千位分隔 16 2 2 3 2 2 2 3 3" xfId="10042" xr:uid="{00000000-0005-0000-0000-0000BF390000}"/>
    <cellStyle name="千位分隔 16 2 2 3 2 2 2 3 3 2" xfId="10044" xr:uid="{00000000-0005-0000-0000-0000C0390000}"/>
    <cellStyle name="千位分隔 16 2 2 3 2 2 2 3 3 2 2" xfId="16516" xr:uid="{00000000-0005-0000-0000-0000C1390000}"/>
    <cellStyle name="千位分隔 16 2 2 3 2 2 2 3 3 3" xfId="10046" xr:uid="{00000000-0005-0000-0000-0000C2390000}"/>
    <cellStyle name="千位分隔 16 2 2 3 2 2 2 3 4" xfId="10058" xr:uid="{00000000-0005-0000-0000-0000C3390000}"/>
    <cellStyle name="千位分隔 16 2 2 3 2 2 2 3 4 2" xfId="10061" xr:uid="{00000000-0005-0000-0000-0000C4390000}"/>
    <cellStyle name="千位分隔 16 2 2 3 2 2 2 3 5" xfId="10069" xr:uid="{00000000-0005-0000-0000-0000C5390000}"/>
    <cellStyle name="千位分隔 16 2 2 3 2 2 2 4" xfId="16517" xr:uid="{00000000-0005-0000-0000-0000C6390000}"/>
    <cellStyle name="千位分隔 16 2 2 3 2 2 2 4 2" xfId="10095" xr:uid="{00000000-0005-0000-0000-0000C7390000}"/>
    <cellStyle name="千位分隔 16 2 2 3 2 2 2 4 2 2" xfId="10097" xr:uid="{00000000-0005-0000-0000-0000C8390000}"/>
    <cellStyle name="千位分隔 16 2 2 3 2 2 2 4 3" xfId="6096" xr:uid="{00000000-0005-0000-0000-0000C9390000}"/>
    <cellStyle name="千位分隔 16 2 2 3 2 2 2 5" xfId="16518" xr:uid="{00000000-0005-0000-0000-0000CA390000}"/>
    <cellStyle name="千位分隔 16 2 2 3 2 2 2 5 2" xfId="10123" xr:uid="{00000000-0005-0000-0000-0000CB390000}"/>
    <cellStyle name="千位分隔 16 2 2 3 2 2 2 6" xfId="16519" xr:uid="{00000000-0005-0000-0000-0000CC390000}"/>
    <cellStyle name="千位分隔 16 2 2 3 2 2 3" xfId="10630" xr:uid="{00000000-0005-0000-0000-0000CD390000}"/>
    <cellStyle name="千位分隔 16 2 2 3 2 2 4" xfId="5332" xr:uid="{00000000-0005-0000-0000-0000CE390000}"/>
    <cellStyle name="千位分隔 16 2 2 3 2 2 4 2" xfId="12592" xr:uid="{00000000-0005-0000-0000-0000CF390000}"/>
    <cellStyle name="千位分隔 16 2 2 3 2 2 4 3" xfId="16520" xr:uid="{00000000-0005-0000-0000-0000D0390000}"/>
    <cellStyle name="千位分隔 16 2 2 3 2 2 4 3 2" xfId="10227" xr:uid="{00000000-0005-0000-0000-0000D1390000}"/>
    <cellStyle name="千位分隔 16 2 2 3 2 2 4 3 2 2" xfId="10229" xr:uid="{00000000-0005-0000-0000-0000D2390000}"/>
    <cellStyle name="千位分隔 16 2 2 3 2 2 4 3 3" xfId="10234" xr:uid="{00000000-0005-0000-0000-0000D3390000}"/>
    <cellStyle name="千位分隔 16 2 2 3 2 2 4 4" xfId="16522" xr:uid="{00000000-0005-0000-0000-0000D4390000}"/>
    <cellStyle name="千位分隔 16 2 2 3 2 2 4 4 2" xfId="16523" xr:uid="{00000000-0005-0000-0000-0000D5390000}"/>
    <cellStyle name="千位分隔 16 2 2 3 2 2 4 5" xfId="16524" xr:uid="{00000000-0005-0000-0000-0000D6390000}"/>
    <cellStyle name="千位分隔 16 2 2 3 2 2 5" xfId="12595" xr:uid="{00000000-0005-0000-0000-0000D7390000}"/>
    <cellStyle name="千位分隔 16 2 2 3 2 2 5 2" xfId="16525" xr:uid="{00000000-0005-0000-0000-0000D8390000}"/>
    <cellStyle name="千位分隔 16 2 2 3 2 2 5 2 2" xfId="16528" xr:uid="{00000000-0005-0000-0000-0000D9390000}"/>
    <cellStyle name="千位分隔 16 2 2 3 2 2 5 3" xfId="16529" xr:uid="{00000000-0005-0000-0000-0000DA390000}"/>
    <cellStyle name="千位分隔 16 2 2 3 2 2 6" xfId="16530" xr:uid="{00000000-0005-0000-0000-0000DB390000}"/>
    <cellStyle name="千位分隔 16 2 2 3 2 2 6 2" xfId="16532" xr:uid="{00000000-0005-0000-0000-0000DC390000}"/>
    <cellStyle name="千位分隔 16 2 2 3 2 2 7" xfId="16533" xr:uid="{00000000-0005-0000-0000-0000DD390000}"/>
    <cellStyle name="千位分隔 16 2 2 3 2 3" xfId="756" xr:uid="{00000000-0005-0000-0000-0000DE390000}"/>
    <cellStyle name="千位分隔 16 2 2 3 2 3 2" xfId="10634" xr:uid="{00000000-0005-0000-0000-0000DF390000}"/>
    <cellStyle name="千位分隔 16 2 2 3 2 3 3" xfId="12599" xr:uid="{00000000-0005-0000-0000-0000E0390000}"/>
    <cellStyle name="千位分隔 16 2 2 3 2 3 3 2" xfId="16534" xr:uid="{00000000-0005-0000-0000-0000E1390000}"/>
    <cellStyle name="千位分隔 16 2 2 3 2 3 3 3" xfId="16536" xr:uid="{00000000-0005-0000-0000-0000E2390000}"/>
    <cellStyle name="千位分隔 16 2 2 3 2 3 3 3 2" xfId="16537" xr:uid="{00000000-0005-0000-0000-0000E3390000}"/>
    <cellStyle name="千位分隔 16 2 2 3 2 3 3 3 2 2" xfId="11877" xr:uid="{00000000-0005-0000-0000-0000E4390000}"/>
    <cellStyle name="千位分隔 16 2 2 3 2 3 3 3 3" xfId="16538" xr:uid="{00000000-0005-0000-0000-0000E5390000}"/>
    <cellStyle name="千位分隔 16 2 2 3 2 3 3 4" xfId="16539" xr:uid="{00000000-0005-0000-0000-0000E6390000}"/>
    <cellStyle name="千位分隔 16 2 2 3 2 3 3 4 2" xfId="10408" xr:uid="{00000000-0005-0000-0000-0000E7390000}"/>
    <cellStyle name="千位分隔 16 2 2 3 2 3 3 5" xfId="16540" xr:uid="{00000000-0005-0000-0000-0000E8390000}"/>
    <cellStyle name="千位分隔 16 2 2 3 2 3 4" xfId="16541" xr:uid="{00000000-0005-0000-0000-0000E9390000}"/>
    <cellStyle name="千位分隔 16 2 2 3 2 3 4 2" xfId="4186" xr:uid="{00000000-0005-0000-0000-0000EA390000}"/>
    <cellStyle name="千位分隔 16 2 2 3 2 3 4 2 2" xfId="4932" xr:uid="{00000000-0005-0000-0000-0000EB390000}"/>
    <cellStyle name="千位分隔 16 2 2 3 2 3 4 3" xfId="4936" xr:uid="{00000000-0005-0000-0000-0000EC390000}"/>
    <cellStyle name="千位分隔 16 2 2 3 2 3 5" xfId="16543" xr:uid="{00000000-0005-0000-0000-0000ED390000}"/>
    <cellStyle name="千位分隔 16 2 2 3 2 3 5 2" xfId="16544" xr:uid="{00000000-0005-0000-0000-0000EE390000}"/>
    <cellStyle name="千位分隔 16 2 2 3 2 3 6" xfId="16545" xr:uid="{00000000-0005-0000-0000-0000EF390000}"/>
    <cellStyle name="千位分隔 16 2 2 3 2 4" xfId="760" xr:uid="{00000000-0005-0000-0000-0000F0390000}"/>
    <cellStyle name="千位分隔 16 2 2 3 2 5" xfId="10374" xr:uid="{00000000-0005-0000-0000-0000F1390000}"/>
    <cellStyle name="千位分隔 16 2 2 3 2 5 2" xfId="10376" xr:uid="{00000000-0005-0000-0000-0000F2390000}"/>
    <cellStyle name="千位分隔 16 2 2 3 2 5 3" xfId="16546" xr:uid="{00000000-0005-0000-0000-0000F3390000}"/>
    <cellStyle name="千位分隔 16 2 2 3 2 5 3 2" xfId="16548" xr:uid="{00000000-0005-0000-0000-0000F4390000}"/>
    <cellStyle name="千位分隔 16 2 2 3 2 5 3 2 2" xfId="16550" xr:uid="{00000000-0005-0000-0000-0000F5390000}"/>
    <cellStyle name="千位分隔 16 2 2 3 2 5 3 3" xfId="14730" xr:uid="{00000000-0005-0000-0000-0000F6390000}"/>
    <cellStyle name="千位分隔 16 2 2 3 2 5 4" xfId="16552" xr:uid="{00000000-0005-0000-0000-0000F7390000}"/>
    <cellStyle name="千位分隔 16 2 2 3 2 5 4 2" xfId="16554" xr:uid="{00000000-0005-0000-0000-0000F8390000}"/>
    <cellStyle name="千位分隔 16 2 2 3 2 5 5" xfId="16556" xr:uid="{00000000-0005-0000-0000-0000F9390000}"/>
    <cellStyle name="千位分隔 16 2 2 3 2 6" xfId="10378" xr:uid="{00000000-0005-0000-0000-0000FA390000}"/>
    <cellStyle name="千位分隔 16 2 2 3 2 6 2" xfId="16558" xr:uid="{00000000-0005-0000-0000-0000FB390000}"/>
    <cellStyle name="千位分隔 16 2 2 3 2 6 2 2" xfId="8786" xr:uid="{00000000-0005-0000-0000-0000FC390000}"/>
    <cellStyle name="千位分隔 16 2 2 3 2 6 3" xfId="16559" xr:uid="{00000000-0005-0000-0000-0000FD390000}"/>
    <cellStyle name="千位分隔 16 2 2 3 2 7" xfId="16561" xr:uid="{00000000-0005-0000-0000-0000FE390000}"/>
    <cellStyle name="千位分隔 16 2 2 3 2 7 2" xfId="16563" xr:uid="{00000000-0005-0000-0000-0000FF390000}"/>
    <cellStyle name="千位分隔 16 2 2 3 2 8" xfId="16565" xr:uid="{00000000-0005-0000-0000-0000003A0000}"/>
    <cellStyle name="千位分隔 16 2 2 3 3" xfId="2346" xr:uid="{00000000-0005-0000-0000-0000013A0000}"/>
    <cellStyle name="千位分隔 16 2 2 3 3 2" xfId="5230" xr:uid="{00000000-0005-0000-0000-0000023A0000}"/>
    <cellStyle name="千位分隔 16 2 2 3 3 2 2" xfId="10667" xr:uid="{00000000-0005-0000-0000-0000033A0000}"/>
    <cellStyle name="千位分隔 16 2 2 3 3 2 3" xfId="12612" xr:uid="{00000000-0005-0000-0000-0000043A0000}"/>
    <cellStyle name="千位分隔 16 2 2 3 3 2 3 2" xfId="16567" xr:uid="{00000000-0005-0000-0000-0000053A0000}"/>
    <cellStyle name="千位分隔 16 2 2 3 3 2 3 3" xfId="16568" xr:uid="{00000000-0005-0000-0000-0000063A0000}"/>
    <cellStyle name="千位分隔 16 2 2 3 3 2 3 3 2" xfId="16569" xr:uid="{00000000-0005-0000-0000-0000073A0000}"/>
    <cellStyle name="千位分隔 16 2 2 3 3 2 3 3 2 2" xfId="16571" xr:uid="{00000000-0005-0000-0000-0000083A0000}"/>
    <cellStyle name="千位分隔 16 2 2 3 3 2 3 3 3" xfId="16572" xr:uid="{00000000-0005-0000-0000-0000093A0000}"/>
    <cellStyle name="千位分隔 16 2 2 3 3 2 3 4" xfId="16573" xr:uid="{00000000-0005-0000-0000-00000A3A0000}"/>
    <cellStyle name="千位分隔 16 2 2 3 3 2 3 4 2" xfId="16574" xr:uid="{00000000-0005-0000-0000-00000B3A0000}"/>
    <cellStyle name="千位分隔 16 2 2 3 3 2 3 5" xfId="16575" xr:uid="{00000000-0005-0000-0000-00000C3A0000}"/>
    <cellStyle name="千位分隔 16 2 2 3 3 2 4" xfId="16576" xr:uid="{00000000-0005-0000-0000-00000D3A0000}"/>
    <cellStyle name="千位分隔 16 2 2 3 3 2 4 2" xfId="16577" xr:uid="{00000000-0005-0000-0000-00000E3A0000}"/>
    <cellStyle name="千位分隔 16 2 2 3 3 2 4 2 2" xfId="16578" xr:uid="{00000000-0005-0000-0000-00000F3A0000}"/>
    <cellStyle name="千位分隔 16 2 2 3 3 2 4 3" xfId="16579" xr:uid="{00000000-0005-0000-0000-0000103A0000}"/>
    <cellStyle name="千位分隔 16 2 2 3 3 2 5" xfId="16580" xr:uid="{00000000-0005-0000-0000-0000113A0000}"/>
    <cellStyle name="千位分隔 16 2 2 3 3 2 5 2" xfId="16581" xr:uid="{00000000-0005-0000-0000-0000123A0000}"/>
    <cellStyle name="千位分隔 16 2 2 3 3 2 6" xfId="16582" xr:uid="{00000000-0005-0000-0000-0000133A0000}"/>
    <cellStyle name="千位分隔 16 2 2 3 3 3" xfId="2001" xr:uid="{00000000-0005-0000-0000-0000143A0000}"/>
    <cellStyle name="千位分隔 16 2 2 3 3 4" xfId="2006" xr:uid="{00000000-0005-0000-0000-0000153A0000}"/>
    <cellStyle name="千位分隔 16 2 2 3 3 4 2" xfId="2717" xr:uid="{00000000-0005-0000-0000-0000163A0000}"/>
    <cellStyle name="千位分隔 16 2 2 3 3 4 3" xfId="2737" xr:uid="{00000000-0005-0000-0000-0000173A0000}"/>
    <cellStyle name="千位分隔 16 2 2 3 3 4 3 2" xfId="16583" xr:uid="{00000000-0005-0000-0000-0000183A0000}"/>
    <cellStyle name="千位分隔 16 2 2 3 3 4 3 2 2" xfId="16584" xr:uid="{00000000-0005-0000-0000-0000193A0000}"/>
    <cellStyle name="千位分隔 16 2 2 3 3 4 3 3" xfId="16585" xr:uid="{00000000-0005-0000-0000-00001A3A0000}"/>
    <cellStyle name="千位分隔 16 2 2 3 3 4 4" xfId="16586" xr:uid="{00000000-0005-0000-0000-00001B3A0000}"/>
    <cellStyle name="千位分隔 16 2 2 3 3 4 4 2" xfId="16587" xr:uid="{00000000-0005-0000-0000-00001C3A0000}"/>
    <cellStyle name="千位分隔 16 2 2 3 3 4 5" xfId="16589" xr:uid="{00000000-0005-0000-0000-00001D3A0000}"/>
    <cellStyle name="千位分隔 16 2 2 3 3 5" xfId="179" xr:uid="{00000000-0005-0000-0000-00001E3A0000}"/>
    <cellStyle name="千位分隔 16 2 2 3 3 5 2" xfId="183" xr:uid="{00000000-0005-0000-0000-00001F3A0000}"/>
    <cellStyle name="千位分隔 16 2 2 3 3 5 2 2" xfId="8408" xr:uid="{00000000-0005-0000-0000-0000203A0000}"/>
    <cellStyle name="千位分隔 16 2 2 3 3 5 3" xfId="16590" xr:uid="{00000000-0005-0000-0000-0000213A0000}"/>
    <cellStyle name="千位分隔 16 2 2 3 3 6" xfId="1725" xr:uid="{00000000-0005-0000-0000-0000223A0000}"/>
    <cellStyle name="千位分隔 16 2 2 3 3 6 2" xfId="16591" xr:uid="{00000000-0005-0000-0000-0000233A0000}"/>
    <cellStyle name="千位分隔 16 2 2 3 3 7" xfId="16592" xr:uid="{00000000-0005-0000-0000-0000243A0000}"/>
    <cellStyle name="千位分隔 16 2 2 3 4" xfId="4978" xr:uid="{00000000-0005-0000-0000-0000253A0000}"/>
    <cellStyle name="千位分隔 16 2 2 3 4 2" xfId="16593" xr:uid="{00000000-0005-0000-0000-0000263A0000}"/>
    <cellStyle name="千位分隔 16 2 2 3 4 3" xfId="16594" xr:uid="{00000000-0005-0000-0000-0000273A0000}"/>
    <cellStyle name="千位分隔 16 2 2 3 4 3 2" xfId="16595" xr:uid="{00000000-0005-0000-0000-0000283A0000}"/>
    <cellStyle name="千位分隔 16 2 2 3 4 3 3" xfId="16596" xr:uid="{00000000-0005-0000-0000-0000293A0000}"/>
    <cellStyle name="千位分隔 16 2 2 3 4 3 3 2" xfId="16597" xr:uid="{00000000-0005-0000-0000-00002A3A0000}"/>
    <cellStyle name="千位分隔 16 2 2 3 4 3 3 2 2" xfId="16598" xr:uid="{00000000-0005-0000-0000-00002B3A0000}"/>
    <cellStyle name="千位分隔 16 2 2 3 4 3 3 3" xfId="16599" xr:uid="{00000000-0005-0000-0000-00002C3A0000}"/>
    <cellStyle name="千位分隔 16 2 2 3 4 3 4" xfId="16600" xr:uid="{00000000-0005-0000-0000-00002D3A0000}"/>
    <cellStyle name="千位分隔 16 2 2 3 4 3 4 2" xfId="14951" xr:uid="{00000000-0005-0000-0000-00002E3A0000}"/>
    <cellStyle name="千位分隔 16 2 2 3 4 3 5" xfId="16601" xr:uid="{00000000-0005-0000-0000-00002F3A0000}"/>
    <cellStyle name="千位分隔 16 2 2 3 4 4" xfId="775" xr:uid="{00000000-0005-0000-0000-0000303A0000}"/>
    <cellStyle name="千位分隔 16 2 2 3 4 4 2" xfId="779" xr:uid="{00000000-0005-0000-0000-0000313A0000}"/>
    <cellStyle name="千位分隔 16 2 2 3 4 4 2 2" xfId="783" xr:uid="{00000000-0005-0000-0000-0000323A0000}"/>
    <cellStyle name="千位分隔 16 2 2 3 4 4 3" xfId="786" xr:uid="{00000000-0005-0000-0000-0000333A0000}"/>
    <cellStyle name="千位分隔 16 2 2 3 4 5" xfId="795" xr:uid="{00000000-0005-0000-0000-0000343A0000}"/>
    <cellStyle name="千位分隔 16 2 2 3 4 5 2" xfId="16602" xr:uid="{00000000-0005-0000-0000-0000353A0000}"/>
    <cellStyle name="千位分隔 16 2 2 3 4 6" xfId="799" xr:uid="{00000000-0005-0000-0000-0000363A0000}"/>
    <cellStyle name="千位分隔 16 2 2 3 5" xfId="3071" xr:uid="{00000000-0005-0000-0000-0000373A0000}"/>
    <cellStyle name="千位分隔 16 2 2 3 6" xfId="5238" xr:uid="{00000000-0005-0000-0000-0000383A0000}"/>
    <cellStyle name="千位分隔 16 2 2 3 6 2" xfId="5240" xr:uid="{00000000-0005-0000-0000-0000393A0000}"/>
    <cellStyle name="千位分隔 16 2 2 3 6 3" xfId="5243" xr:uid="{00000000-0005-0000-0000-00003A3A0000}"/>
    <cellStyle name="千位分隔 16 2 2 3 6 3 2" xfId="11805" xr:uid="{00000000-0005-0000-0000-00003B3A0000}"/>
    <cellStyle name="千位分隔 16 2 2 3 6 3 2 2" xfId="4282" xr:uid="{00000000-0005-0000-0000-00003C3A0000}"/>
    <cellStyle name="千位分隔 16 2 2 3 6 3 3" xfId="11823" xr:uid="{00000000-0005-0000-0000-00003D3A0000}"/>
    <cellStyle name="千位分隔 16 2 2 3 6 4" xfId="844" xr:uid="{00000000-0005-0000-0000-00003E3A0000}"/>
    <cellStyle name="千位分隔 16 2 2 3 6 4 2" xfId="634" xr:uid="{00000000-0005-0000-0000-00003F3A0000}"/>
    <cellStyle name="千位分隔 16 2 2 3 6 5" xfId="856" xr:uid="{00000000-0005-0000-0000-0000403A0000}"/>
    <cellStyle name="千位分隔 16 2 2 3 7" xfId="1992" xr:uid="{00000000-0005-0000-0000-0000413A0000}"/>
    <cellStyle name="千位分隔 16 2 2 3 7 2" xfId="5245" xr:uid="{00000000-0005-0000-0000-0000423A0000}"/>
    <cellStyle name="千位分隔 16 2 2 3 7 2 2" xfId="16603" xr:uid="{00000000-0005-0000-0000-0000433A0000}"/>
    <cellStyle name="千位分隔 16 2 2 3 7 3" xfId="2013" xr:uid="{00000000-0005-0000-0000-0000443A0000}"/>
    <cellStyle name="千位分隔 16 2 2 3 8" xfId="5248" xr:uid="{00000000-0005-0000-0000-0000453A0000}"/>
    <cellStyle name="千位分隔 16 2 2 3 8 2" xfId="6188" xr:uid="{00000000-0005-0000-0000-0000463A0000}"/>
    <cellStyle name="千位分隔 16 2 2 3 9" xfId="6195" xr:uid="{00000000-0005-0000-0000-0000473A0000}"/>
    <cellStyle name="千位分隔 16 2 2 4" xfId="16604" xr:uid="{00000000-0005-0000-0000-0000483A0000}"/>
    <cellStyle name="千位分隔 16 2 2 4 2" xfId="16605" xr:uid="{00000000-0005-0000-0000-0000493A0000}"/>
    <cellStyle name="千位分隔 16 2 2 4 2 2" xfId="4759" xr:uid="{00000000-0005-0000-0000-00004A3A0000}"/>
    <cellStyle name="千位分隔 16 2 2 4 2 2 2" xfId="10708" xr:uid="{00000000-0005-0000-0000-00004B3A0000}"/>
    <cellStyle name="千位分隔 16 2 2 4 2 2 3" xfId="15976" xr:uid="{00000000-0005-0000-0000-00004C3A0000}"/>
    <cellStyle name="千位分隔 16 2 2 4 2 2 3 2" xfId="15979" xr:uid="{00000000-0005-0000-0000-00004D3A0000}"/>
    <cellStyle name="千位分隔 16 2 2 4 2 2 3 3" xfId="12758" xr:uid="{00000000-0005-0000-0000-00004E3A0000}"/>
    <cellStyle name="千位分隔 16 2 2 4 2 2 3 3 2" xfId="15981" xr:uid="{00000000-0005-0000-0000-00004F3A0000}"/>
    <cellStyle name="千位分隔 16 2 2 4 2 2 3 3 2 2" xfId="15983" xr:uid="{00000000-0005-0000-0000-0000503A0000}"/>
    <cellStyle name="千位分隔 16 2 2 4 2 2 3 3 3" xfId="15985" xr:uid="{00000000-0005-0000-0000-0000513A0000}"/>
    <cellStyle name="千位分隔 16 2 2 4 2 2 3 4" xfId="3769" xr:uid="{00000000-0005-0000-0000-0000523A0000}"/>
    <cellStyle name="千位分隔 16 2 2 4 2 2 3 4 2" xfId="15988" xr:uid="{00000000-0005-0000-0000-0000533A0000}"/>
    <cellStyle name="千位分隔 16 2 2 4 2 2 3 5" xfId="12357" xr:uid="{00000000-0005-0000-0000-0000543A0000}"/>
    <cellStyle name="千位分隔 16 2 2 4 2 2 4" xfId="5461" xr:uid="{00000000-0005-0000-0000-0000553A0000}"/>
    <cellStyle name="千位分隔 16 2 2 4 2 2 4 2" xfId="15990" xr:uid="{00000000-0005-0000-0000-0000563A0000}"/>
    <cellStyle name="千位分隔 16 2 2 4 2 2 4 2 2" xfId="15992" xr:uid="{00000000-0005-0000-0000-0000573A0000}"/>
    <cellStyle name="千位分隔 16 2 2 4 2 2 4 3" xfId="15994" xr:uid="{00000000-0005-0000-0000-0000583A0000}"/>
    <cellStyle name="千位分隔 16 2 2 4 2 2 5" xfId="15996" xr:uid="{00000000-0005-0000-0000-0000593A0000}"/>
    <cellStyle name="千位分隔 16 2 2 4 2 2 5 2" xfId="15998" xr:uid="{00000000-0005-0000-0000-00005A3A0000}"/>
    <cellStyle name="千位分隔 16 2 2 4 2 2 6" xfId="16001" xr:uid="{00000000-0005-0000-0000-00005B3A0000}"/>
    <cellStyle name="千位分隔 16 2 2 4 2 3" xfId="3430" xr:uid="{00000000-0005-0000-0000-00005C3A0000}"/>
    <cellStyle name="千位分隔 16 2 2 4 2 4" xfId="16606" xr:uid="{00000000-0005-0000-0000-00005D3A0000}"/>
    <cellStyle name="千位分隔 16 2 2 4 2 4 2" xfId="13536" xr:uid="{00000000-0005-0000-0000-00005E3A0000}"/>
    <cellStyle name="千位分隔 16 2 2 4 2 4 3" xfId="16607" xr:uid="{00000000-0005-0000-0000-00005F3A0000}"/>
    <cellStyle name="千位分隔 16 2 2 4 2 4 3 2" xfId="16608" xr:uid="{00000000-0005-0000-0000-0000603A0000}"/>
    <cellStyle name="千位分隔 16 2 2 4 2 4 3 2 2" xfId="16609" xr:uid="{00000000-0005-0000-0000-0000613A0000}"/>
    <cellStyle name="千位分隔 16 2 2 4 2 4 3 3" xfId="16610" xr:uid="{00000000-0005-0000-0000-0000623A0000}"/>
    <cellStyle name="千位分隔 16 2 2 4 2 4 4" xfId="16611" xr:uid="{00000000-0005-0000-0000-0000633A0000}"/>
    <cellStyle name="千位分隔 16 2 2 4 2 4 4 2" xfId="16612" xr:uid="{00000000-0005-0000-0000-0000643A0000}"/>
    <cellStyle name="千位分隔 16 2 2 4 2 4 5" xfId="16613" xr:uid="{00000000-0005-0000-0000-0000653A0000}"/>
    <cellStyle name="千位分隔 16 2 2 4 2 5" xfId="16614" xr:uid="{00000000-0005-0000-0000-0000663A0000}"/>
    <cellStyle name="千位分隔 16 2 2 4 2 5 2" xfId="13546" xr:uid="{00000000-0005-0000-0000-0000673A0000}"/>
    <cellStyle name="千位分隔 16 2 2 4 2 5 2 2" xfId="13271" xr:uid="{00000000-0005-0000-0000-0000683A0000}"/>
    <cellStyle name="千位分隔 16 2 2 4 2 5 3" xfId="16028" xr:uid="{00000000-0005-0000-0000-0000693A0000}"/>
    <cellStyle name="千位分隔 16 2 2 4 2 6" xfId="16615" xr:uid="{00000000-0005-0000-0000-00006A3A0000}"/>
    <cellStyle name="千位分隔 16 2 2 4 2 6 2" xfId="16035" xr:uid="{00000000-0005-0000-0000-00006B3A0000}"/>
    <cellStyle name="千位分隔 16 2 2 4 2 7" xfId="16616" xr:uid="{00000000-0005-0000-0000-00006C3A0000}"/>
    <cellStyle name="千位分隔 16 2 2 4 3" xfId="5252" xr:uid="{00000000-0005-0000-0000-00006D3A0000}"/>
    <cellStyle name="千位分隔 16 2 2 4 3 2" xfId="16617" xr:uid="{00000000-0005-0000-0000-00006E3A0000}"/>
    <cellStyle name="千位分隔 16 2 2 4 3 3" xfId="16619" xr:uid="{00000000-0005-0000-0000-00006F3A0000}"/>
    <cellStyle name="千位分隔 16 2 2 4 3 3 2" xfId="16620" xr:uid="{00000000-0005-0000-0000-0000703A0000}"/>
    <cellStyle name="千位分隔 16 2 2 4 3 3 3" xfId="16622" xr:uid="{00000000-0005-0000-0000-0000713A0000}"/>
    <cellStyle name="千位分隔 16 2 2 4 3 3 3 2" xfId="16623" xr:uid="{00000000-0005-0000-0000-0000723A0000}"/>
    <cellStyle name="千位分隔 16 2 2 4 3 3 3 2 2" xfId="16624" xr:uid="{00000000-0005-0000-0000-0000733A0000}"/>
    <cellStyle name="千位分隔 16 2 2 4 3 3 3 3" xfId="16625" xr:uid="{00000000-0005-0000-0000-0000743A0000}"/>
    <cellStyle name="千位分隔 16 2 2 4 3 3 4" xfId="16626" xr:uid="{00000000-0005-0000-0000-0000753A0000}"/>
    <cellStyle name="千位分隔 16 2 2 4 3 3 4 2" xfId="16627" xr:uid="{00000000-0005-0000-0000-0000763A0000}"/>
    <cellStyle name="千位分隔 16 2 2 4 3 3 5" xfId="16628" xr:uid="{00000000-0005-0000-0000-0000773A0000}"/>
    <cellStyle name="千位分隔 16 2 2 4 3 4" xfId="16629" xr:uid="{00000000-0005-0000-0000-0000783A0000}"/>
    <cellStyle name="千位分隔 16 2 2 4 3 4 2" xfId="11575" xr:uid="{00000000-0005-0000-0000-0000793A0000}"/>
    <cellStyle name="千位分隔 16 2 2 4 3 4 2 2" xfId="11579" xr:uid="{00000000-0005-0000-0000-00007A3A0000}"/>
    <cellStyle name="千位分隔 16 2 2 4 3 4 3" xfId="11599" xr:uid="{00000000-0005-0000-0000-00007B3A0000}"/>
    <cellStyle name="千位分隔 16 2 2 4 3 5" xfId="16630" xr:uid="{00000000-0005-0000-0000-00007C3A0000}"/>
    <cellStyle name="千位分隔 16 2 2 4 3 5 2" xfId="13522" xr:uid="{00000000-0005-0000-0000-00007D3A0000}"/>
    <cellStyle name="千位分隔 16 2 2 4 3 6" xfId="16631" xr:uid="{00000000-0005-0000-0000-00007E3A0000}"/>
    <cellStyle name="千位分隔 16 2 2 4 4" xfId="5255" xr:uid="{00000000-0005-0000-0000-00007F3A0000}"/>
    <cellStyle name="千位分隔 16 2 2 4 5" xfId="5258" xr:uid="{00000000-0005-0000-0000-0000803A0000}"/>
    <cellStyle name="千位分隔 16 2 2 4 5 2" xfId="1744" xr:uid="{00000000-0005-0000-0000-0000813A0000}"/>
    <cellStyle name="千位分隔 16 2 2 4 5 3" xfId="5262" xr:uid="{00000000-0005-0000-0000-0000823A0000}"/>
    <cellStyle name="千位分隔 16 2 2 4 5 3 2" xfId="16633" xr:uid="{00000000-0005-0000-0000-0000833A0000}"/>
    <cellStyle name="千位分隔 16 2 2 4 5 3 2 2" xfId="16635" xr:uid="{00000000-0005-0000-0000-0000843A0000}"/>
    <cellStyle name="千位分隔 16 2 2 4 5 3 3" xfId="16636" xr:uid="{00000000-0005-0000-0000-0000853A0000}"/>
    <cellStyle name="千位分隔 16 2 2 4 5 4" xfId="951" xr:uid="{00000000-0005-0000-0000-0000863A0000}"/>
    <cellStyle name="千位分隔 16 2 2 4 5 4 2" xfId="955" xr:uid="{00000000-0005-0000-0000-0000873A0000}"/>
    <cellStyle name="千位分隔 16 2 2 4 5 5" xfId="961" xr:uid="{00000000-0005-0000-0000-0000883A0000}"/>
    <cellStyle name="千位分隔 16 2 2 4 6" xfId="3689" xr:uid="{00000000-0005-0000-0000-0000893A0000}"/>
    <cellStyle name="千位分隔 16 2 2 4 6 2" xfId="5264" xr:uid="{00000000-0005-0000-0000-00008A3A0000}"/>
    <cellStyle name="千位分隔 16 2 2 4 6 2 2" xfId="16637" xr:uid="{00000000-0005-0000-0000-00008B3A0000}"/>
    <cellStyle name="千位分隔 16 2 2 4 6 3" xfId="16639" xr:uid="{00000000-0005-0000-0000-00008C3A0000}"/>
    <cellStyle name="千位分隔 16 2 2 4 7" xfId="3693" xr:uid="{00000000-0005-0000-0000-00008D3A0000}"/>
    <cellStyle name="千位分隔 16 2 2 4 7 2" xfId="16640" xr:uid="{00000000-0005-0000-0000-00008E3A0000}"/>
    <cellStyle name="千位分隔 16 2 2 4 8" xfId="3455" xr:uid="{00000000-0005-0000-0000-00008F3A0000}"/>
    <cellStyle name="千位分隔 16 2 2 5" xfId="1198" xr:uid="{00000000-0005-0000-0000-0000903A0000}"/>
    <cellStyle name="千位分隔 16 2 2 5 2" xfId="1202" xr:uid="{00000000-0005-0000-0000-0000913A0000}"/>
    <cellStyle name="千位分隔 16 2 2 5 2 2" xfId="16641" xr:uid="{00000000-0005-0000-0000-0000923A0000}"/>
    <cellStyle name="千位分隔 16 2 2 5 2 3" xfId="16642" xr:uid="{00000000-0005-0000-0000-0000933A0000}"/>
    <cellStyle name="千位分隔 16 2 2 5 2 3 2" xfId="16165" xr:uid="{00000000-0005-0000-0000-0000943A0000}"/>
    <cellStyle name="千位分隔 16 2 2 5 2 3 3" xfId="16169" xr:uid="{00000000-0005-0000-0000-0000953A0000}"/>
    <cellStyle name="千位分隔 16 2 2 5 2 3 3 2" xfId="14029" xr:uid="{00000000-0005-0000-0000-0000963A0000}"/>
    <cellStyle name="千位分隔 16 2 2 5 2 3 3 2 2" xfId="16643" xr:uid="{00000000-0005-0000-0000-0000973A0000}"/>
    <cellStyle name="千位分隔 16 2 2 5 2 3 3 3" xfId="3141" xr:uid="{00000000-0005-0000-0000-0000983A0000}"/>
    <cellStyle name="千位分隔 16 2 2 5 2 3 4" xfId="16171" xr:uid="{00000000-0005-0000-0000-0000993A0000}"/>
    <cellStyle name="千位分隔 16 2 2 5 2 3 4 2" xfId="16644" xr:uid="{00000000-0005-0000-0000-00009A3A0000}"/>
    <cellStyle name="千位分隔 16 2 2 5 2 3 5" xfId="2955" xr:uid="{00000000-0005-0000-0000-00009B3A0000}"/>
    <cellStyle name="千位分隔 16 2 2 5 2 4" xfId="16645" xr:uid="{00000000-0005-0000-0000-00009C3A0000}"/>
    <cellStyle name="千位分隔 16 2 2 5 2 4 2" xfId="16176" xr:uid="{00000000-0005-0000-0000-00009D3A0000}"/>
    <cellStyle name="千位分隔 16 2 2 5 2 4 2 2" xfId="16647" xr:uid="{00000000-0005-0000-0000-00009E3A0000}"/>
    <cellStyle name="千位分隔 16 2 2 5 2 4 3" xfId="16649" xr:uid="{00000000-0005-0000-0000-00009F3A0000}"/>
    <cellStyle name="千位分隔 16 2 2 5 2 5" xfId="4784" xr:uid="{00000000-0005-0000-0000-0000A03A0000}"/>
    <cellStyle name="千位分隔 16 2 2 5 2 5 2" xfId="16651" xr:uid="{00000000-0005-0000-0000-0000A13A0000}"/>
    <cellStyle name="千位分隔 16 2 2 5 2 6" xfId="16653" xr:uid="{00000000-0005-0000-0000-0000A23A0000}"/>
    <cellStyle name="千位分隔 16 2 2 5 3" xfId="1205" xr:uid="{00000000-0005-0000-0000-0000A33A0000}"/>
    <cellStyle name="千位分隔 16 2 2 5 4" xfId="16655" xr:uid="{00000000-0005-0000-0000-0000A43A0000}"/>
    <cellStyle name="千位分隔 16 2 2 5 4 2" xfId="16656" xr:uid="{00000000-0005-0000-0000-0000A53A0000}"/>
    <cellStyle name="千位分隔 16 2 2 5 4 3" xfId="16657" xr:uid="{00000000-0005-0000-0000-0000A63A0000}"/>
    <cellStyle name="千位分隔 16 2 2 5 4 3 2" xfId="13570" xr:uid="{00000000-0005-0000-0000-0000A73A0000}"/>
    <cellStyle name="千位分隔 16 2 2 5 4 3 2 2" xfId="16658" xr:uid="{00000000-0005-0000-0000-0000A83A0000}"/>
    <cellStyle name="千位分隔 16 2 2 5 4 3 3" xfId="16659" xr:uid="{00000000-0005-0000-0000-0000A93A0000}"/>
    <cellStyle name="千位分隔 16 2 2 5 4 4" xfId="304" xr:uid="{00000000-0005-0000-0000-0000AA3A0000}"/>
    <cellStyle name="千位分隔 16 2 2 5 4 4 2" xfId="1011" xr:uid="{00000000-0005-0000-0000-0000AB3A0000}"/>
    <cellStyle name="千位分隔 16 2 2 5 4 5" xfId="1049" xr:uid="{00000000-0005-0000-0000-0000AC3A0000}"/>
    <cellStyle name="千位分隔 16 2 2 5 5" xfId="16660" xr:uid="{00000000-0005-0000-0000-0000AD3A0000}"/>
    <cellStyle name="千位分隔 16 2 2 5 5 2" xfId="16661" xr:uid="{00000000-0005-0000-0000-0000AE3A0000}"/>
    <cellStyle name="千位分隔 16 2 2 5 5 2 2" xfId="16662" xr:uid="{00000000-0005-0000-0000-0000AF3A0000}"/>
    <cellStyle name="千位分隔 16 2 2 5 5 3" xfId="6892" xr:uid="{00000000-0005-0000-0000-0000B03A0000}"/>
    <cellStyle name="千位分隔 16 2 2 5 6" xfId="16663" xr:uid="{00000000-0005-0000-0000-0000B13A0000}"/>
    <cellStyle name="千位分隔 16 2 2 5 6 2" xfId="16664" xr:uid="{00000000-0005-0000-0000-0000B23A0000}"/>
    <cellStyle name="千位分隔 16 2 2 5 7" xfId="6209" xr:uid="{00000000-0005-0000-0000-0000B33A0000}"/>
    <cellStyle name="千位分隔 16 2 2 6" xfId="1208" xr:uid="{00000000-0005-0000-0000-0000B43A0000}"/>
    <cellStyle name="千位分隔 16 2 2 6 2" xfId="16665" xr:uid="{00000000-0005-0000-0000-0000B53A0000}"/>
    <cellStyle name="千位分隔 16 2 2 6 3" xfId="5274" xr:uid="{00000000-0005-0000-0000-0000B63A0000}"/>
    <cellStyle name="千位分隔 16 2 2 6 3 2" xfId="16666" xr:uid="{00000000-0005-0000-0000-0000B73A0000}"/>
    <cellStyle name="千位分隔 16 2 2 6 3 3" xfId="2021" xr:uid="{00000000-0005-0000-0000-0000B83A0000}"/>
    <cellStyle name="千位分隔 16 2 2 6 3 3 2" xfId="16667" xr:uid="{00000000-0005-0000-0000-0000B93A0000}"/>
    <cellStyle name="千位分隔 16 2 2 6 3 3 2 2" xfId="16668" xr:uid="{00000000-0005-0000-0000-0000BA3A0000}"/>
    <cellStyle name="千位分隔 16 2 2 6 3 3 3" xfId="13790" xr:uid="{00000000-0005-0000-0000-0000BB3A0000}"/>
    <cellStyle name="千位分隔 16 2 2 6 3 4" xfId="16669" xr:uid="{00000000-0005-0000-0000-0000BC3A0000}"/>
    <cellStyle name="千位分隔 16 2 2 6 3 4 2" xfId="16670" xr:uid="{00000000-0005-0000-0000-0000BD3A0000}"/>
    <cellStyle name="千位分隔 16 2 2 6 3 5" xfId="16671" xr:uid="{00000000-0005-0000-0000-0000BE3A0000}"/>
    <cellStyle name="千位分隔 16 2 2 6 4" xfId="5276" xr:uid="{00000000-0005-0000-0000-0000BF3A0000}"/>
    <cellStyle name="千位分隔 16 2 2 6 4 2" xfId="96" xr:uid="{00000000-0005-0000-0000-0000C03A0000}"/>
    <cellStyle name="千位分隔 16 2 2 6 4 2 2" xfId="5278" xr:uid="{00000000-0005-0000-0000-0000C13A0000}"/>
    <cellStyle name="千位分隔 16 2 2 6 4 3" xfId="5281" xr:uid="{00000000-0005-0000-0000-0000C23A0000}"/>
    <cellStyle name="千位分隔 16 2 2 6 5" xfId="2481" xr:uid="{00000000-0005-0000-0000-0000C33A0000}"/>
    <cellStyle name="千位分隔 16 2 2 6 5 2" xfId="2486" xr:uid="{00000000-0005-0000-0000-0000C43A0000}"/>
    <cellStyle name="千位分隔 16 2 2 6 6" xfId="2495" xr:uid="{00000000-0005-0000-0000-0000C53A0000}"/>
    <cellStyle name="千位分隔 16 2 2 7" xfId="1210" xr:uid="{00000000-0005-0000-0000-0000C63A0000}"/>
    <cellStyle name="千位分隔 16 2 2 8" xfId="444" xr:uid="{00000000-0005-0000-0000-0000C73A0000}"/>
    <cellStyle name="千位分隔 16 2 2 9" xfId="1213" xr:uid="{00000000-0005-0000-0000-0000C83A0000}"/>
    <cellStyle name="千位分隔 16 2 2 9 2" xfId="1217" xr:uid="{00000000-0005-0000-0000-0000C93A0000}"/>
    <cellStyle name="千位分隔 16 2 2 9 3" xfId="16672" xr:uid="{00000000-0005-0000-0000-0000CA3A0000}"/>
    <cellStyle name="千位分隔 16 2 2 9 3 2" xfId="16673" xr:uid="{00000000-0005-0000-0000-0000CB3A0000}"/>
    <cellStyle name="千位分隔 16 2 2 9 3 2 2" xfId="16674" xr:uid="{00000000-0005-0000-0000-0000CC3A0000}"/>
    <cellStyle name="千位分隔 16 2 2 9 3 3" xfId="16675" xr:uid="{00000000-0005-0000-0000-0000CD3A0000}"/>
    <cellStyle name="千位分隔 16 2 2 9 4" xfId="16676" xr:uid="{00000000-0005-0000-0000-0000CE3A0000}"/>
    <cellStyle name="千位分隔 16 2 2 9 4 2" xfId="16677" xr:uid="{00000000-0005-0000-0000-0000CF3A0000}"/>
    <cellStyle name="千位分隔 16 2 2 9 5" xfId="16678" xr:uid="{00000000-0005-0000-0000-0000D03A0000}"/>
    <cellStyle name="千位分隔 16 2 3" xfId="16679" xr:uid="{00000000-0005-0000-0000-0000D13A0000}"/>
    <cellStyle name="千位分隔 16 2 3 2" xfId="16680" xr:uid="{00000000-0005-0000-0000-0000D23A0000}"/>
    <cellStyle name="千位分隔 16 2 3 2 2" xfId="11970" xr:uid="{00000000-0005-0000-0000-0000D33A0000}"/>
    <cellStyle name="千位分隔 16 2 3 2 2 2" xfId="11972" xr:uid="{00000000-0005-0000-0000-0000D43A0000}"/>
    <cellStyle name="千位分隔 16 2 3 2 2 2 2" xfId="11974" xr:uid="{00000000-0005-0000-0000-0000D53A0000}"/>
    <cellStyle name="千位分隔 16 2 3 2 2 2 3" xfId="11976" xr:uid="{00000000-0005-0000-0000-0000D63A0000}"/>
    <cellStyle name="千位分隔 16 2 3 2 2 2 3 2" xfId="11979" xr:uid="{00000000-0005-0000-0000-0000D73A0000}"/>
    <cellStyle name="千位分隔 16 2 3 2 2 2 3 3" xfId="11982" xr:uid="{00000000-0005-0000-0000-0000D83A0000}"/>
    <cellStyle name="千位分隔 16 2 3 2 2 2 3 3 2" xfId="11985" xr:uid="{00000000-0005-0000-0000-0000D93A0000}"/>
    <cellStyle name="千位分隔 16 2 3 2 2 2 3 3 2 2" xfId="11475" xr:uid="{00000000-0005-0000-0000-0000DA3A0000}"/>
    <cellStyle name="千位分隔 16 2 3 2 2 2 3 3 3" xfId="11987" xr:uid="{00000000-0005-0000-0000-0000DB3A0000}"/>
    <cellStyle name="千位分隔 16 2 3 2 2 2 3 4" xfId="11990" xr:uid="{00000000-0005-0000-0000-0000DC3A0000}"/>
    <cellStyle name="千位分隔 16 2 3 2 2 2 3 4 2" xfId="11992" xr:uid="{00000000-0005-0000-0000-0000DD3A0000}"/>
    <cellStyle name="千位分隔 16 2 3 2 2 2 3 5" xfId="11995" xr:uid="{00000000-0005-0000-0000-0000DE3A0000}"/>
    <cellStyle name="千位分隔 16 2 3 2 2 2 4" xfId="11997" xr:uid="{00000000-0005-0000-0000-0000DF3A0000}"/>
    <cellStyle name="千位分隔 16 2 3 2 2 2 4 2" xfId="12000" xr:uid="{00000000-0005-0000-0000-0000E03A0000}"/>
    <cellStyle name="千位分隔 16 2 3 2 2 2 4 2 2" xfId="12002" xr:uid="{00000000-0005-0000-0000-0000E13A0000}"/>
    <cellStyle name="千位分隔 16 2 3 2 2 2 4 3" xfId="12004" xr:uid="{00000000-0005-0000-0000-0000E23A0000}"/>
    <cellStyle name="千位分隔 16 2 3 2 2 2 5" xfId="12006" xr:uid="{00000000-0005-0000-0000-0000E33A0000}"/>
    <cellStyle name="千位分隔 16 2 3 2 2 2 5 2" xfId="12008" xr:uid="{00000000-0005-0000-0000-0000E43A0000}"/>
    <cellStyle name="千位分隔 16 2 3 2 2 2 6" xfId="12010" xr:uid="{00000000-0005-0000-0000-0000E53A0000}"/>
    <cellStyle name="千位分隔 16 2 3 2 2 3" xfId="325" xr:uid="{00000000-0005-0000-0000-0000E63A0000}"/>
    <cellStyle name="千位分隔 16 2 3 2 2 4" xfId="871" xr:uid="{00000000-0005-0000-0000-0000E73A0000}"/>
    <cellStyle name="千位分隔 16 2 3 2 2 4 2" xfId="4833" xr:uid="{00000000-0005-0000-0000-0000E83A0000}"/>
    <cellStyle name="千位分隔 16 2 3 2 2 4 3" xfId="4836" xr:uid="{00000000-0005-0000-0000-0000E93A0000}"/>
    <cellStyle name="千位分隔 16 2 3 2 2 4 3 2" xfId="12012" xr:uid="{00000000-0005-0000-0000-0000EA3A0000}"/>
    <cellStyle name="千位分隔 16 2 3 2 2 4 3 2 2" xfId="12014" xr:uid="{00000000-0005-0000-0000-0000EB3A0000}"/>
    <cellStyle name="千位分隔 16 2 3 2 2 4 3 3" xfId="12017" xr:uid="{00000000-0005-0000-0000-0000EC3A0000}"/>
    <cellStyle name="千位分隔 16 2 3 2 2 4 4" xfId="12019" xr:uid="{00000000-0005-0000-0000-0000ED3A0000}"/>
    <cellStyle name="千位分隔 16 2 3 2 2 4 4 2" xfId="12021" xr:uid="{00000000-0005-0000-0000-0000EE3A0000}"/>
    <cellStyle name="千位分隔 16 2 3 2 2 4 5" xfId="12023" xr:uid="{00000000-0005-0000-0000-0000EF3A0000}"/>
    <cellStyle name="千位分隔 16 2 3 2 2 5" xfId="877" xr:uid="{00000000-0005-0000-0000-0000F03A0000}"/>
    <cellStyle name="千位分隔 16 2 3 2 2 5 2" xfId="10402" xr:uid="{00000000-0005-0000-0000-0000F13A0000}"/>
    <cellStyle name="千位分隔 16 2 3 2 2 5 2 2" xfId="12026" xr:uid="{00000000-0005-0000-0000-0000F23A0000}"/>
    <cellStyle name="千位分隔 16 2 3 2 2 5 3" xfId="12028" xr:uid="{00000000-0005-0000-0000-0000F33A0000}"/>
    <cellStyle name="千位分隔 16 2 3 2 2 6" xfId="10405" xr:uid="{00000000-0005-0000-0000-0000F43A0000}"/>
    <cellStyle name="千位分隔 16 2 3 2 2 6 2" xfId="6135" xr:uid="{00000000-0005-0000-0000-0000F53A0000}"/>
    <cellStyle name="千位分隔 16 2 3 2 2 7" xfId="12031" xr:uid="{00000000-0005-0000-0000-0000F63A0000}"/>
    <cellStyle name="千位分隔 16 2 3 2 3" xfId="12034" xr:uid="{00000000-0005-0000-0000-0000F73A0000}"/>
    <cellStyle name="千位分隔 16 2 3 2 3 2" xfId="12036" xr:uid="{00000000-0005-0000-0000-0000F83A0000}"/>
    <cellStyle name="千位分隔 16 2 3 2 3 3" xfId="12038" xr:uid="{00000000-0005-0000-0000-0000F93A0000}"/>
    <cellStyle name="千位分隔 16 2 3 2 3 3 2" xfId="12040" xr:uid="{00000000-0005-0000-0000-0000FA3A0000}"/>
    <cellStyle name="千位分隔 16 2 3 2 3 3 3" xfId="12042" xr:uid="{00000000-0005-0000-0000-0000FB3A0000}"/>
    <cellStyle name="千位分隔 16 2 3 2 3 3 3 2" xfId="10545" xr:uid="{00000000-0005-0000-0000-0000FC3A0000}"/>
    <cellStyle name="千位分隔 16 2 3 2 3 3 3 2 2" xfId="10548" xr:uid="{00000000-0005-0000-0000-0000FD3A0000}"/>
    <cellStyle name="千位分隔 16 2 3 2 3 3 3 3" xfId="10558" xr:uid="{00000000-0005-0000-0000-0000FE3A0000}"/>
    <cellStyle name="千位分隔 16 2 3 2 3 3 4" xfId="12044" xr:uid="{00000000-0005-0000-0000-0000FF3A0000}"/>
    <cellStyle name="千位分隔 16 2 3 2 3 3 4 2" xfId="12046" xr:uid="{00000000-0005-0000-0000-0000003B0000}"/>
    <cellStyle name="千位分隔 16 2 3 2 3 3 5" xfId="12048" xr:uid="{00000000-0005-0000-0000-0000013B0000}"/>
    <cellStyle name="千位分隔 16 2 3 2 3 4" xfId="12050" xr:uid="{00000000-0005-0000-0000-0000023B0000}"/>
    <cellStyle name="千位分隔 16 2 3 2 3 4 2" xfId="12053" xr:uid="{00000000-0005-0000-0000-0000033B0000}"/>
    <cellStyle name="千位分隔 16 2 3 2 3 4 2 2" xfId="10643" xr:uid="{00000000-0005-0000-0000-0000043B0000}"/>
    <cellStyle name="千位分隔 16 2 3 2 3 4 3" xfId="12056" xr:uid="{00000000-0005-0000-0000-0000053B0000}"/>
    <cellStyle name="千位分隔 16 2 3 2 3 5" xfId="10411" xr:uid="{00000000-0005-0000-0000-0000063B0000}"/>
    <cellStyle name="千位分隔 16 2 3 2 3 5 2" xfId="12058" xr:uid="{00000000-0005-0000-0000-0000073B0000}"/>
    <cellStyle name="千位分隔 16 2 3 2 3 6" xfId="12060" xr:uid="{00000000-0005-0000-0000-0000083B0000}"/>
    <cellStyle name="千位分隔 16 2 3 2 4" xfId="12062" xr:uid="{00000000-0005-0000-0000-0000093B0000}"/>
    <cellStyle name="千位分隔 16 2 3 2 5" xfId="12064" xr:uid="{00000000-0005-0000-0000-00000A3B0000}"/>
    <cellStyle name="千位分隔 16 2 3 2 5 2" xfId="12067" xr:uid="{00000000-0005-0000-0000-00000B3B0000}"/>
    <cellStyle name="千位分隔 16 2 3 2 5 3" xfId="12070" xr:uid="{00000000-0005-0000-0000-00000C3B0000}"/>
    <cellStyle name="千位分隔 16 2 3 2 5 3 2" xfId="12072" xr:uid="{00000000-0005-0000-0000-00000D3B0000}"/>
    <cellStyle name="千位分隔 16 2 3 2 5 3 2 2" xfId="12074" xr:uid="{00000000-0005-0000-0000-00000E3B0000}"/>
    <cellStyle name="千位分隔 16 2 3 2 5 3 3" xfId="12077" xr:uid="{00000000-0005-0000-0000-00000F3B0000}"/>
    <cellStyle name="千位分隔 16 2 3 2 5 4" xfId="12079" xr:uid="{00000000-0005-0000-0000-0000103B0000}"/>
    <cellStyle name="千位分隔 16 2 3 2 5 4 2" xfId="12081" xr:uid="{00000000-0005-0000-0000-0000113B0000}"/>
    <cellStyle name="千位分隔 16 2 3 2 5 5" xfId="12084" xr:uid="{00000000-0005-0000-0000-0000123B0000}"/>
    <cellStyle name="千位分隔 16 2 3 2 6" xfId="12086" xr:uid="{00000000-0005-0000-0000-0000133B0000}"/>
    <cellStyle name="千位分隔 16 2 3 2 6 2" xfId="12089" xr:uid="{00000000-0005-0000-0000-0000143B0000}"/>
    <cellStyle name="千位分隔 16 2 3 2 6 2 2" xfId="12091" xr:uid="{00000000-0005-0000-0000-0000153B0000}"/>
    <cellStyle name="千位分隔 16 2 3 2 6 3" xfId="12093" xr:uid="{00000000-0005-0000-0000-0000163B0000}"/>
    <cellStyle name="千位分隔 16 2 3 2 7" xfId="12095" xr:uid="{00000000-0005-0000-0000-0000173B0000}"/>
    <cellStyle name="千位分隔 16 2 3 2 7 2" xfId="12098" xr:uid="{00000000-0005-0000-0000-0000183B0000}"/>
    <cellStyle name="千位分隔 16 2 3 2 8" xfId="12100" xr:uid="{00000000-0005-0000-0000-0000193B0000}"/>
    <cellStyle name="千位分隔 16 2 3 3" xfId="16681" xr:uid="{00000000-0005-0000-0000-00001A3B0000}"/>
    <cellStyle name="千位分隔 16 2 3 3 2" xfId="12124" xr:uid="{00000000-0005-0000-0000-00001B3B0000}"/>
    <cellStyle name="千位分隔 16 2 3 3 2 2" xfId="12126" xr:uid="{00000000-0005-0000-0000-00001C3B0000}"/>
    <cellStyle name="千位分隔 16 2 3 3 2 3" xfId="32" xr:uid="{00000000-0005-0000-0000-00001D3B0000}"/>
    <cellStyle name="千位分隔 16 2 3 3 2 3 2" xfId="3519" xr:uid="{00000000-0005-0000-0000-00001E3B0000}"/>
    <cellStyle name="千位分隔 16 2 3 3 2 3 3" xfId="3525" xr:uid="{00000000-0005-0000-0000-00001F3B0000}"/>
    <cellStyle name="千位分隔 16 2 3 3 2 3 3 2" xfId="3530" xr:uid="{00000000-0005-0000-0000-0000203B0000}"/>
    <cellStyle name="千位分隔 16 2 3 3 2 3 3 2 2" xfId="199" xr:uid="{00000000-0005-0000-0000-0000213B0000}"/>
    <cellStyle name="千位分隔 16 2 3 3 2 3 3 3" xfId="2045" xr:uid="{00000000-0005-0000-0000-0000223B0000}"/>
    <cellStyle name="千位分隔 16 2 3 3 2 3 4" xfId="1924" xr:uid="{00000000-0005-0000-0000-0000233B0000}"/>
    <cellStyle name="千位分隔 16 2 3 3 2 3 4 2" xfId="1933" xr:uid="{00000000-0005-0000-0000-0000243B0000}"/>
    <cellStyle name="千位分隔 16 2 3 3 2 3 5" xfId="1941" xr:uid="{00000000-0005-0000-0000-0000253B0000}"/>
    <cellStyle name="千位分隔 16 2 3 3 2 4" xfId="886" xr:uid="{00000000-0005-0000-0000-0000263B0000}"/>
    <cellStyle name="千位分隔 16 2 3 3 2 4 2" xfId="3540" xr:uid="{00000000-0005-0000-0000-0000273B0000}"/>
    <cellStyle name="千位分隔 16 2 3 3 2 4 2 2" xfId="3543" xr:uid="{00000000-0005-0000-0000-0000283B0000}"/>
    <cellStyle name="千位分隔 16 2 3 3 2 4 3" xfId="404" xr:uid="{00000000-0005-0000-0000-0000293B0000}"/>
    <cellStyle name="千位分隔 16 2 3 3 2 5" xfId="12128" xr:uid="{00000000-0005-0000-0000-00002A3B0000}"/>
    <cellStyle name="千位分隔 16 2 3 3 2 5 2" xfId="12130" xr:uid="{00000000-0005-0000-0000-00002B3B0000}"/>
    <cellStyle name="千位分隔 16 2 3 3 2 6" xfId="12132" xr:uid="{00000000-0005-0000-0000-00002C3B0000}"/>
    <cellStyle name="千位分隔 16 2 3 3 3" xfId="5294" xr:uid="{00000000-0005-0000-0000-00002D3B0000}"/>
    <cellStyle name="千位分隔 16 2 3 3 4" xfId="5298" xr:uid="{00000000-0005-0000-0000-00002E3B0000}"/>
    <cellStyle name="千位分隔 16 2 3 3 4 2" xfId="1001" xr:uid="{00000000-0005-0000-0000-00002F3B0000}"/>
    <cellStyle name="千位分隔 16 2 3 3 4 3" xfId="939" xr:uid="{00000000-0005-0000-0000-0000303B0000}"/>
    <cellStyle name="千位分隔 16 2 3 3 4 3 2" xfId="1245" xr:uid="{00000000-0005-0000-0000-0000313B0000}"/>
    <cellStyle name="千位分隔 16 2 3 3 4 3 2 2" xfId="1250" xr:uid="{00000000-0005-0000-0000-0000323B0000}"/>
    <cellStyle name="千位分隔 16 2 3 3 4 3 3" xfId="1260" xr:uid="{00000000-0005-0000-0000-0000333B0000}"/>
    <cellStyle name="千位分隔 16 2 3 3 4 4" xfId="1267" xr:uid="{00000000-0005-0000-0000-0000343B0000}"/>
    <cellStyle name="千位分隔 16 2 3 3 4 4 2" xfId="1272" xr:uid="{00000000-0005-0000-0000-0000353B0000}"/>
    <cellStyle name="千位分隔 16 2 3 3 4 5" xfId="1291" xr:uid="{00000000-0005-0000-0000-0000363B0000}"/>
    <cellStyle name="千位分隔 16 2 3 3 5" xfId="5301" xr:uid="{00000000-0005-0000-0000-0000373B0000}"/>
    <cellStyle name="千位分隔 16 2 3 3 5 2" xfId="1363" xr:uid="{00000000-0005-0000-0000-0000383B0000}"/>
    <cellStyle name="千位分隔 16 2 3 3 5 2 2" xfId="1367" xr:uid="{00000000-0005-0000-0000-0000393B0000}"/>
    <cellStyle name="千位分隔 16 2 3 3 5 3" xfId="1383" xr:uid="{00000000-0005-0000-0000-00003A3B0000}"/>
    <cellStyle name="千位分隔 16 2 3 3 6" xfId="5305" xr:uid="{00000000-0005-0000-0000-00003B3B0000}"/>
    <cellStyle name="千位分隔 16 2 3 3 6 2" xfId="1502" xr:uid="{00000000-0005-0000-0000-00003C3B0000}"/>
    <cellStyle name="千位分隔 16 2 3 3 7" xfId="5308" xr:uid="{00000000-0005-0000-0000-00003D3B0000}"/>
    <cellStyle name="千位分隔 16 2 3 4" xfId="16682" xr:uid="{00000000-0005-0000-0000-00003E3B0000}"/>
    <cellStyle name="千位分隔 16 2 3 4 2" xfId="12148" xr:uid="{00000000-0005-0000-0000-00003F3B0000}"/>
    <cellStyle name="千位分隔 16 2 3 4 3" xfId="12150" xr:uid="{00000000-0005-0000-0000-0000403B0000}"/>
    <cellStyle name="千位分隔 16 2 3 4 3 2" xfId="12152" xr:uid="{00000000-0005-0000-0000-0000413B0000}"/>
    <cellStyle name="千位分隔 16 2 3 4 3 3" xfId="12154" xr:uid="{00000000-0005-0000-0000-0000423B0000}"/>
    <cellStyle name="千位分隔 16 2 3 4 3 3 2" xfId="12156" xr:uid="{00000000-0005-0000-0000-0000433B0000}"/>
    <cellStyle name="千位分隔 16 2 3 4 3 3 2 2" xfId="12158" xr:uid="{00000000-0005-0000-0000-0000443B0000}"/>
    <cellStyle name="千位分隔 16 2 3 4 3 3 3" xfId="12160" xr:uid="{00000000-0005-0000-0000-0000453B0000}"/>
    <cellStyle name="千位分隔 16 2 3 4 3 4" xfId="12162" xr:uid="{00000000-0005-0000-0000-0000463B0000}"/>
    <cellStyle name="千位分隔 16 2 3 4 3 4 2" xfId="12165" xr:uid="{00000000-0005-0000-0000-0000473B0000}"/>
    <cellStyle name="千位分隔 16 2 3 4 3 5" xfId="12167" xr:uid="{00000000-0005-0000-0000-0000483B0000}"/>
    <cellStyle name="千位分隔 16 2 3 4 4" xfId="12169" xr:uid="{00000000-0005-0000-0000-0000493B0000}"/>
    <cellStyle name="千位分隔 16 2 3 4 4 2" xfId="12171" xr:uid="{00000000-0005-0000-0000-00004A3B0000}"/>
    <cellStyle name="千位分隔 16 2 3 4 4 2 2" xfId="12173" xr:uid="{00000000-0005-0000-0000-00004B3B0000}"/>
    <cellStyle name="千位分隔 16 2 3 4 4 3" xfId="12175" xr:uid="{00000000-0005-0000-0000-00004C3B0000}"/>
    <cellStyle name="千位分隔 16 2 3 4 5" xfId="12177" xr:uid="{00000000-0005-0000-0000-00004D3B0000}"/>
    <cellStyle name="千位分隔 16 2 3 4 5 2" xfId="12180" xr:uid="{00000000-0005-0000-0000-00004E3B0000}"/>
    <cellStyle name="千位分隔 16 2 3 4 6" xfId="12182" xr:uid="{00000000-0005-0000-0000-00004F3B0000}"/>
    <cellStyle name="千位分隔 16 2 3 5" xfId="16683" xr:uid="{00000000-0005-0000-0000-0000503B0000}"/>
    <cellStyle name="千位分隔 16 2 3 6" xfId="16684" xr:uid="{00000000-0005-0000-0000-0000513B0000}"/>
    <cellStyle name="千位分隔 16 2 3 6 2" xfId="16685" xr:uid="{00000000-0005-0000-0000-0000523B0000}"/>
    <cellStyle name="千位分隔 16 2 3 6 3" xfId="3554" xr:uid="{00000000-0005-0000-0000-0000533B0000}"/>
    <cellStyle name="千位分隔 16 2 3 6 3 2" xfId="3557" xr:uid="{00000000-0005-0000-0000-0000543B0000}"/>
    <cellStyle name="千位分隔 16 2 3 6 3 2 2" xfId="15037" xr:uid="{00000000-0005-0000-0000-0000553B0000}"/>
    <cellStyle name="千位分隔 16 2 3 6 3 3" xfId="15066" xr:uid="{00000000-0005-0000-0000-0000563B0000}"/>
    <cellStyle name="千位分隔 16 2 3 6 4" xfId="3566" xr:uid="{00000000-0005-0000-0000-0000573B0000}"/>
    <cellStyle name="千位分隔 16 2 3 6 4 2" xfId="15148" xr:uid="{00000000-0005-0000-0000-0000583B0000}"/>
    <cellStyle name="千位分隔 16 2 3 6 5" xfId="16686" xr:uid="{00000000-0005-0000-0000-0000593B0000}"/>
    <cellStyle name="千位分隔 16 2 3 7" xfId="16687" xr:uid="{00000000-0005-0000-0000-00005A3B0000}"/>
    <cellStyle name="千位分隔 16 2 3 7 2" xfId="12200" xr:uid="{00000000-0005-0000-0000-00005B3B0000}"/>
    <cellStyle name="千位分隔 16 2 3 7 2 2" xfId="12202" xr:uid="{00000000-0005-0000-0000-00005C3B0000}"/>
    <cellStyle name="千位分隔 16 2 3 7 3" xfId="3625" xr:uid="{00000000-0005-0000-0000-00005D3B0000}"/>
    <cellStyle name="千位分隔 16 2 3 8" xfId="1022" xr:uid="{00000000-0005-0000-0000-00005E3B0000}"/>
    <cellStyle name="千位分隔 16 2 3 8 2" xfId="12213" xr:uid="{00000000-0005-0000-0000-00005F3B0000}"/>
    <cellStyle name="千位分隔 16 2 3 9" xfId="1028" xr:uid="{00000000-0005-0000-0000-0000603B0000}"/>
    <cellStyle name="千位分隔 16 2 4" xfId="16688" xr:uid="{00000000-0005-0000-0000-0000613B0000}"/>
    <cellStyle name="千位分隔 16 2 4 2" xfId="16689" xr:uid="{00000000-0005-0000-0000-0000623B0000}"/>
    <cellStyle name="千位分隔 16 2 4 2 2" xfId="12322" xr:uid="{00000000-0005-0000-0000-0000633B0000}"/>
    <cellStyle name="千位分隔 16 2 4 2 2 2" xfId="7002" xr:uid="{00000000-0005-0000-0000-0000643B0000}"/>
    <cellStyle name="千位分隔 16 2 4 2 2 2 2" xfId="7005" xr:uid="{00000000-0005-0000-0000-0000653B0000}"/>
    <cellStyle name="千位分隔 16 2 4 2 2 2 3" xfId="7007" xr:uid="{00000000-0005-0000-0000-0000663B0000}"/>
    <cellStyle name="千位分隔 16 2 4 2 2 2 3 2" xfId="7009" xr:uid="{00000000-0005-0000-0000-0000673B0000}"/>
    <cellStyle name="千位分隔 16 2 4 2 2 2 3 3" xfId="7012" xr:uid="{00000000-0005-0000-0000-0000683B0000}"/>
    <cellStyle name="千位分隔 16 2 4 2 2 2 3 3 2" xfId="14187" xr:uid="{00000000-0005-0000-0000-0000693B0000}"/>
    <cellStyle name="千位分隔 16 2 4 2 2 2 3 3 2 2" xfId="14189" xr:uid="{00000000-0005-0000-0000-00006A3B0000}"/>
    <cellStyle name="千位分隔 16 2 4 2 2 2 3 3 3" xfId="14202" xr:uid="{00000000-0005-0000-0000-00006B3B0000}"/>
    <cellStyle name="千位分隔 16 2 4 2 2 2 3 4" xfId="14212" xr:uid="{00000000-0005-0000-0000-00006C3B0000}"/>
    <cellStyle name="千位分隔 16 2 4 2 2 2 3 4 2" xfId="14214" xr:uid="{00000000-0005-0000-0000-00006D3B0000}"/>
    <cellStyle name="千位分隔 16 2 4 2 2 2 3 5" xfId="14228" xr:uid="{00000000-0005-0000-0000-00006E3B0000}"/>
    <cellStyle name="千位分隔 16 2 4 2 2 2 4" xfId="7014" xr:uid="{00000000-0005-0000-0000-00006F3B0000}"/>
    <cellStyle name="千位分隔 16 2 4 2 2 2 4 2" xfId="7016" xr:uid="{00000000-0005-0000-0000-0000703B0000}"/>
    <cellStyle name="千位分隔 16 2 4 2 2 2 4 2 2" xfId="16690" xr:uid="{00000000-0005-0000-0000-0000713B0000}"/>
    <cellStyle name="千位分隔 16 2 4 2 2 2 4 3" xfId="14242" xr:uid="{00000000-0005-0000-0000-0000723B0000}"/>
    <cellStyle name="千位分隔 16 2 4 2 2 2 5" xfId="7018" xr:uid="{00000000-0005-0000-0000-0000733B0000}"/>
    <cellStyle name="千位分隔 16 2 4 2 2 2 5 2" xfId="16691" xr:uid="{00000000-0005-0000-0000-0000743B0000}"/>
    <cellStyle name="千位分隔 16 2 4 2 2 2 6" xfId="16692" xr:uid="{00000000-0005-0000-0000-0000753B0000}"/>
    <cellStyle name="千位分隔 16 2 4 2 2 3" xfId="973" xr:uid="{00000000-0005-0000-0000-0000763B0000}"/>
    <cellStyle name="千位分隔 16 2 4 2 2 4" xfId="112" xr:uid="{00000000-0005-0000-0000-0000773B0000}"/>
    <cellStyle name="千位分隔 16 2 4 2 2 4 2" xfId="7022" xr:uid="{00000000-0005-0000-0000-0000783B0000}"/>
    <cellStyle name="千位分隔 16 2 4 2 2 4 3" xfId="16693" xr:uid="{00000000-0005-0000-0000-0000793B0000}"/>
    <cellStyle name="千位分隔 16 2 4 2 2 4 3 2" xfId="16694" xr:uid="{00000000-0005-0000-0000-00007A3B0000}"/>
    <cellStyle name="千位分隔 16 2 4 2 2 4 3 2 2" xfId="16695" xr:uid="{00000000-0005-0000-0000-00007B3B0000}"/>
    <cellStyle name="千位分隔 16 2 4 2 2 4 3 3" xfId="16696" xr:uid="{00000000-0005-0000-0000-00007C3B0000}"/>
    <cellStyle name="千位分隔 16 2 4 2 2 4 4" xfId="16697" xr:uid="{00000000-0005-0000-0000-00007D3B0000}"/>
    <cellStyle name="千位分隔 16 2 4 2 2 4 4 2" xfId="16698" xr:uid="{00000000-0005-0000-0000-00007E3B0000}"/>
    <cellStyle name="千位分隔 16 2 4 2 2 4 5" xfId="16699" xr:uid="{00000000-0005-0000-0000-00007F3B0000}"/>
    <cellStyle name="千位分隔 16 2 4 2 2 5" xfId="984" xr:uid="{00000000-0005-0000-0000-0000803B0000}"/>
    <cellStyle name="千位分隔 16 2 4 2 2 5 2" xfId="16700" xr:uid="{00000000-0005-0000-0000-0000813B0000}"/>
    <cellStyle name="千位分隔 16 2 4 2 2 5 2 2" xfId="16701" xr:uid="{00000000-0005-0000-0000-0000823B0000}"/>
    <cellStyle name="千位分隔 16 2 4 2 2 5 3" xfId="16702" xr:uid="{00000000-0005-0000-0000-0000833B0000}"/>
    <cellStyle name="千位分隔 16 2 4 2 2 6" xfId="16703" xr:uid="{00000000-0005-0000-0000-0000843B0000}"/>
    <cellStyle name="千位分隔 16 2 4 2 2 6 2" xfId="7079" xr:uid="{00000000-0005-0000-0000-0000853B0000}"/>
    <cellStyle name="千位分隔 16 2 4 2 2 7" xfId="13724" xr:uid="{00000000-0005-0000-0000-0000863B0000}"/>
    <cellStyle name="千位分隔 16 2 4 2 3" xfId="8196" xr:uid="{00000000-0005-0000-0000-0000873B0000}"/>
    <cellStyle name="千位分隔 16 2 4 2 3 2" xfId="12325" xr:uid="{00000000-0005-0000-0000-0000883B0000}"/>
    <cellStyle name="千位分隔 16 2 4 2 3 3" xfId="12328" xr:uid="{00000000-0005-0000-0000-0000893B0000}"/>
    <cellStyle name="千位分隔 16 2 4 2 3 3 2" xfId="81" xr:uid="{00000000-0005-0000-0000-00008A3B0000}"/>
    <cellStyle name="千位分隔 16 2 4 2 3 3 3" xfId="166" xr:uid="{00000000-0005-0000-0000-00008B3B0000}"/>
    <cellStyle name="千位分隔 16 2 4 2 3 3 3 2" xfId="2476" xr:uid="{00000000-0005-0000-0000-00008C3B0000}"/>
    <cellStyle name="千位分隔 16 2 4 2 3 3 3 2 2" xfId="2478" xr:uid="{00000000-0005-0000-0000-00008D3B0000}"/>
    <cellStyle name="千位分隔 16 2 4 2 3 3 3 3" xfId="2517" xr:uid="{00000000-0005-0000-0000-00008E3B0000}"/>
    <cellStyle name="千位分隔 16 2 4 2 3 3 4" xfId="176" xr:uid="{00000000-0005-0000-0000-00008F3B0000}"/>
    <cellStyle name="千位分隔 16 2 4 2 3 3 4 2" xfId="2621" xr:uid="{00000000-0005-0000-0000-0000903B0000}"/>
    <cellStyle name="千位分隔 16 2 4 2 3 3 5" xfId="16379" xr:uid="{00000000-0005-0000-0000-0000913B0000}"/>
    <cellStyle name="千位分隔 16 2 4 2 3 4" xfId="12331" xr:uid="{00000000-0005-0000-0000-0000923B0000}"/>
    <cellStyle name="千位分隔 16 2 4 2 3 4 2" xfId="12333" xr:uid="{00000000-0005-0000-0000-0000933B0000}"/>
    <cellStyle name="千位分隔 16 2 4 2 3 4 2 2" xfId="16704" xr:uid="{00000000-0005-0000-0000-0000943B0000}"/>
    <cellStyle name="千位分隔 16 2 4 2 3 4 3" xfId="16705" xr:uid="{00000000-0005-0000-0000-0000953B0000}"/>
    <cellStyle name="千位分隔 16 2 4 2 3 5" xfId="12335" xr:uid="{00000000-0005-0000-0000-0000963B0000}"/>
    <cellStyle name="千位分隔 16 2 4 2 3 5 2" xfId="16706" xr:uid="{00000000-0005-0000-0000-0000973B0000}"/>
    <cellStyle name="千位分隔 16 2 4 2 3 6" xfId="16707" xr:uid="{00000000-0005-0000-0000-0000983B0000}"/>
    <cellStyle name="千位分隔 16 2 4 2 4" xfId="12337" xr:uid="{00000000-0005-0000-0000-0000993B0000}"/>
    <cellStyle name="千位分隔 16 2 4 2 5" xfId="9513" xr:uid="{00000000-0005-0000-0000-00009A3B0000}"/>
    <cellStyle name="千位分隔 16 2 4 2 5 2" xfId="7047" xr:uid="{00000000-0005-0000-0000-00009B3B0000}"/>
    <cellStyle name="千位分隔 16 2 4 2 5 3" xfId="16709" xr:uid="{00000000-0005-0000-0000-00009C3B0000}"/>
    <cellStyle name="千位分隔 16 2 4 2 5 3 2" xfId="16710" xr:uid="{00000000-0005-0000-0000-00009D3B0000}"/>
    <cellStyle name="千位分隔 16 2 4 2 5 3 2 2" xfId="16711" xr:uid="{00000000-0005-0000-0000-00009E3B0000}"/>
    <cellStyle name="千位分隔 16 2 4 2 5 3 3" xfId="16712" xr:uid="{00000000-0005-0000-0000-00009F3B0000}"/>
    <cellStyle name="千位分隔 16 2 4 2 5 4" xfId="16713" xr:uid="{00000000-0005-0000-0000-0000A03B0000}"/>
    <cellStyle name="千位分隔 16 2 4 2 5 4 2" xfId="16715" xr:uid="{00000000-0005-0000-0000-0000A13B0000}"/>
    <cellStyle name="千位分隔 16 2 4 2 5 5" xfId="16716" xr:uid="{00000000-0005-0000-0000-0000A23B0000}"/>
    <cellStyle name="千位分隔 16 2 4 2 6" xfId="9517" xr:uid="{00000000-0005-0000-0000-0000A33B0000}"/>
    <cellStyle name="千位分隔 16 2 4 2 6 2" xfId="16717" xr:uid="{00000000-0005-0000-0000-0000A43B0000}"/>
    <cellStyle name="千位分隔 16 2 4 2 6 2 2" xfId="16718" xr:uid="{00000000-0005-0000-0000-0000A53B0000}"/>
    <cellStyle name="千位分隔 16 2 4 2 6 3" xfId="16719" xr:uid="{00000000-0005-0000-0000-0000A63B0000}"/>
    <cellStyle name="千位分隔 16 2 4 2 7" xfId="16720" xr:uid="{00000000-0005-0000-0000-0000A73B0000}"/>
    <cellStyle name="千位分隔 16 2 4 2 7 2" xfId="16721" xr:uid="{00000000-0005-0000-0000-0000A83B0000}"/>
    <cellStyle name="千位分隔 16 2 4 2 8" xfId="3615" xr:uid="{00000000-0005-0000-0000-0000A93B0000}"/>
    <cellStyle name="千位分隔 16 2 4 3" xfId="16722" xr:uid="{00000000-0005-0000-0000-0000AA3B0000}"/>
    <cellStyle name="千位分隔 16 2 4 3 2" xfId="4714" xr:uid="{00000000-0005-0000-0000-0000AB3B0000}"/>
    <cellStyle name="千位分隔 16 2 4 3 2 2" xfId="4719" xr:uid="{00000000-0005-0000-0000-0000AC3B0000}"/>
    <cellStyle name="千位分隔 16 2 4 3 2 3" xfId="990" xr:uid="{00000000-0005-0000-0000-0000AD3B0000}"/>
    <cellStyle name="千位分隔 16 2 4 3 2 3 2" xfId="12341" xr:uid="{00000000-0005-0000-0000-0000AE3B0000}"/>
    <cellStyle name="千位分隔 16 2 4 3 2 3 3" xfId="12344" xr:uid="{00000000-0005-0000-0000-0000AF3B0000}"/>
    <cellStyle name="千位分隔 16 2 4 3 2 3 3 2" xfId="16723" xr:uid="{00000000-0005-0000-0000-0000B03B0000}"/>
    <cellStyle name="千位分隔 16 2 4 3 2 3 3 2 2" xfId="7130" xr:uid="{00000000-0005-0000-0000-0000B13B0000}"/>
    <cellStyle name="千位分隔 16 2 4 3 2 3 3 3" xfId="16725" xr:uid="{00000000-0005-0000-0000-0000B23B0000}"/>
    <cellStyle name="千位分隔 16 2 4 3 2 3 4" xfId="16395" xr:uid="{00000000-0005-0000-0000-0000B33B0000}"/>
    <cellStyle name="千位分隔 16 2 4 3 2 3 4 2" xfId="16398" xr:uid="{00000000-0005-0000-0000-0000B43B0000}"/>
    <cellStyle name="千位分隔 16 2 4 3 2 3 5" xfId="16400" xr:uid="{00000000-0005-0000-0000-0000B53B0000}"/>
    <cellStyle name="千位分隔 16 2 4 3 2 4" xfId="993" xr:uid="{00000000-0005-0000-0000-0000B63B0000}"/>
    <cellStyle name="千位分隔 16 2 4 3 2 4 2" xfId="12347" xr:uid="{00000000-0005-0000-0000-0000B73B0000}"/>
    <cellStyle name="千位分隔 16 2 4 3 2 4 2 2" xfId="16726" xr:uid="{00000000-0005-0000-0000-0000B83B0000}"/>
    <cellStyle name="千位分隔 16 2 4 3 2 4 3" xfId="16727" xr:uid="{00000000-0005-0000-0000-0000B93B0000}"/>
    <cellStyle name="千位分隔 16 2 4 3 2 5" xfId="12349" xr:uid="{00000000-0005-0000-0000-0000BA3B0000}"/>
    <cellStyle name="千位分隔 16 2 4 3 2 5 2" xfId="16729" xr:uid="{00000000-0005-0000-0000-0000BB3B0000}"/>
    <cellStyle name="千位分隔 16 2 4 3 2 6" xfId="16730" xr:uid="{00000000-0005-0000-0000-0000BC3B0000}"/>
    <cellStyle name="千位分隔 16 2 4 3 3" xfId="5097" xr:uid="{00000000-0005-0000-0000-0000BD3B0000}"/>
    <cellStyle name="千位分隔 16 2 4 3 4" xfId="12351" xr:uid="{00000000-0005-0000-0000-0000BE3B0000}"/>
    <cellStyle name="千位分隔 16 2 4 3 4 2" xfId="7072" xr:uid="{00000000-0005-0000-0000-0000BF3B0000}"/>
    <cellStyle name="千位分隔 16 2 4 3 4 3" xfId="16731" xr:uid="{00000000-0005-0000-0000-0000C03B0000}"/>
    <cellStyle name="千位分隔 16 2 4 3 4 3 2" xfId="16732" xr:uid="{00000000-0005-0000-0000-0000C13B0000}"/>
    <cellStyle name="千位分隔 16 2 4 3 4 3 2 2" xfId="16733" xr:uid="{00000000-0005-0000-0000-0000C23B0000}"/>
    <cellStyle name="千位分隔 16 2 4 3 4 3 3" xfId="16734" xr:uid="{00000000-0005-0000-0000-0000C33B0000}"/>
    <cellStyle name="千位分隔 16 2 4 3 4 4" xfId="16735" xr:uid="{00000000-0005-0000-0000-0000C43B0000}"/>
    <cellStyle name="千位分隔 16 2 4 3 4 4 2" xfId="2449" xr:uid="{00000000-0005-0000-0000-0000C53B0000}"/>
    <cellStyle name="千位分隔 16 2 4 3 4 5" xfId="16737" xr:uid="{00000000-0005-0000-0000-0000C63B0000}"/>
    <cellStyle name="千位分隔 16 2 4 3 5" xfId="9522" xr:uid="{00000000-0005-0000-0000-0000C73B0000}"/>
    <cellStyle name="千位分隔 16 2 4 3 5 2" xfId="16739" xr:uid="{00000000-0005-0000-0000-0000C83B0000}"/>
    <cellStyle name="千位分隔 16 2 4 3 5 2 2" xfId="16740" xr:uid="{00000000-0005-0000-0000-0000C93B0000}"/>
    <cellStyle name="千位分隔 16 2 4 3 5 3" xfId="16741" xr:uid="{00000000-0005-0000-0000-0000CA3B0000}"/>
    <cellStyle name="千位分隔 16 2 4 3 6" xfId="16742" xr:uid="{00000000-0005-0000-0000-0000CB3B0000}"/>
    <cellStyle name="千位分隔 16 2 4 3 6 2" xfId="16743" xr:uid="{00000000-0005-0000-0000-0000CC3B0000}"/>
    <cellStyle name="千位分隔 16 2 4 3 7" xfId="16744" xr:uid="{00000000-0005-0000-0000-0000CD3B0000}"/>
    <cellStyle name="千位分隔 16 2 4 4" xfId="3755" xr:uid="{00000000-0005-0000-0000-0000CE3B0000}"/>
    <cellStyle name="千位分隔 16 2 4 4 2" xfId="16745" xr:uid="{00000000-0005-0000-0000-0000CF3B0000}"/>
    <cellStyle name="千位分隔 16 2 4 4 3" xfId="3731" xr:uid="{00000000-0005-0000-0000-0000D03B0000}"/>
    <cellStyle name="千位分隔 16 2 4 4 3 2" xfId="16746" xr:uid="{00000000-0005-0000-0000-0000D13B0000}"/>
    <cellStyle name="千位分隔 16 2 4 4 3 3" xfId="16747" xr:uid="{00000000-0005-0000-0000-0000D23B0000}"/>
    <cellStyle name="千位分隔 16 2 4 4 3 3 2" xfId="16748" xr:uid="{00000000-0005-0000-0000-0000D33B0000}"/>
    <cellStyle name="千位分隔 16 2 4 4 3 3 2 2" xfId="16749" xr:uid="{00000000-0005-0000-0000-0000D43B0000}"/>
    <cellStyle name="千位分隔 16 2 4 4 3 3 3" xfId="16750" xr:uid="{00000000-0005-0000-0000-0000D53B0000}"/>
    <cellStyle name="千位分隔 16 2 4 4 3 4" xfId="16751" xr:uid="{00000000-0005-0000-0000-0000D63B0000}"/>
    <cellStyle name="千位分隔 16 2 4 4 3 4 2" xfId="16752" xr:uid="{00000000-0005-0000-0000-0000D73B0000}"/>
    <cellStyle name="千位分隔 16 2 4 4 3 5" xfId="16753" xr:uid="{00000000-0005-0000-0000-0000D83B0000}"/>
    <cellStyle name="千位分隔 16 2 4 4 4" xfId="3746" xr:uid="{00000000-0005-0000-0000-0000D93B0000}"/>
    <cellStyle name="千位分隔 16 2 4 4 4 2" xfId="3749" xr:uid="{00000000-0005-0000-0000-0000DA3B0000}"/>
    <cellStyle name="千位分隔 16 2 4 4 4 2 2" xfId="3754" xr:uid="{00000000-0005-0000-0000-0000DB3B0000}"/>
    <cellStyle name="千位分隔 16 2 4 4 4 3" xfId="3758" xr:uid="{00000000-0005-0000-0000-0000DC3B0000}"/>
    <cellStyle name="千位分隔 16 2 4 4 5" xfId="2092" xr:uid="{00000000-0005-0000-0000-0000DD3B0000}"/>
    <cellStyle name="千位分隔 16 2 4 4 5 2" xfId="3761" xr:uid="{00000000-0005-0000-0000-0000DE3B0000}"/>
    <cellStyle name="千位分隔 16 2 4 4 6" xfId="3764" xr:uid="{00000000-0005-0000-0000-0000DF3B0000}"/>
    <cellStyle name="千位分隔 16 2 4 5" xfId="16754" xr:uid="{00000000-0005-0000-0000-0000E03B0000}"/>
    <cellStyle name="千位分隔 16 2 4 6" xfId="16755" xr:uid="{00000000-0005-0000-0000-0000E13B0000}"/>
    <cellStyle name="千位分隔 16 2 4 6 2" xfId="12365" xr:uid="{00000000-0005-0000-0000-0000E23B0000}"/>
    <cellStyle name="千位分隔 16 2 4 6 3" xfId="3852" xr:uid="{00000000-0005-0000-0000-0000E33B0000}"/>
    <cellStyle name="千位分隔 16 2 4 6 3 2" xfId="16756" xr:uid="{00000000-0005-0000-0000-0000E43B0000}"/>
    <cellStyle name="千位分隔 16 2 4 6 3 2 2" xfId="16757" xr:uid="{00000000-0005-0000-0000-0000E53B0000}"/>
    <cellStyle name="千位分隔 16 2 4 6 3 3" xfId="16758" xr:uid="{00000000-0005-0000-0000-0000E63B0000}"/>
    <cellStyle name="千位分隔 16 2 4 6 4" xfId="16759" xr:uid="{00000000-0005-0000-0000-0000E73B0000}"/>
    <cellStyle name="千位分隔 16 2 4 6 4 2" xfId="16760" xr:uid="{00000000-0005-0000-0000-0000E83B0000}"/>
    <cellStyle name="千位分隔 16 2 4 6 5" xfId="16761" xr:uid="{00000000-0005-0000-0000-0000E93B0000}"/>
    <cellStyle name="千位分隔 16 2 4 7" xfId="16762" xr:uid="{00000000-0005-0000-0000-0000EA3B0000}"/>
    <cellStyle name="千位分隔 16 2 4 7 2" xfId="16763" xr:uid="{00000000-0005-0000-0000-0000EB3B0000}"/>
    <cellStyle name="千位分隔 16 2 4 7 2 2" xfId="16764" xr:uid="{00000000-0005-0000-0000-0000EC3B0000}"/>
    <cellStyle name="千位分隔 16 2 4 7 3" xfId="16765" xr:uid="{00000000-0005-0000-0000-0000ED3B0000}"/>
    <cellStyle name="千位分隔 16 2 4 8" xfId="1425" xr:uid="{00000000-0005-0000-0000-0000EE3B0000}"/>
    <cellStyle name="千位分隔 16 2 4 8 2" xfId="3874" xr:uid="{00000000-0005-0000-0000-0000EF3B0000}"/>
    <cellStyle name="千位分隔 16 2 4 9" xfId="4262" xr:uid="{00000000-0005-0000-0000-0000F03B0000}"/>
    <cellStyle name="千位分隔 16 2 5" xfId="16766" xr:uid="{00000000-0005-0000-0000-0000F13B0000}"/>
    <cellStyle name="千位分隔 16 2 5 2" xfId="16767" xr:uid="{00000000-0005-0000-0000-0000F23B0000}"/>
    <cellStyle name="千位分隔 16 2 5 2 2" xfId="12441" xr:uid="{00000000-0005-0000-0000-0000F33B0000}"/>
    <cellStyle name="千位分隔 16 2 5 2 2 2" xfId="16768" xr:uid="{00000000-0005-0000-0000-0000F43B0000}"/>
    <cellStyle name="千位分隔 16 2 5 2 2 3" xfId="1078" xr:uid="{00000000-0005-0000-0000-0000F53B0000}"/>
    <cellStyle name="千位分隔 16 2 5 2 2 3 2" xfId="155" xr:uid="{00000000-0005-0000-0000-0000F63B0000}"/>
    <cellStyle name="千位分隔 16 2 5 2 2 3 3" xfId="164" xr:uid="{00000000-0005-0000-0000-0000F73B0000}"/>
    <cellStyle name="千位分隔 16 2 5 2 2 3 3 2" xfId="16769" xr:uid="{00000000-0005-0000-0000-0000F83B0000}"/>
    <cellStyle name="千位分隔 16 2 5 2 2 3 3 2 2" xfId="16770" xr:uid="{00000000-0005-0000-0000-0000F93B0000}"/>
    <cellStyle name="千位分隔 16 2 5 2 2 3 3 3" xfId="16771" xr:uid="{00000000-0005-0000-0000-0000FA3B0000}"/>
    <cellStyle name="千位分隔 16 2 5 2 2 3 4" xfId="16772" xr:uid="{00000000-0005-0000-0000-0000FB3B0000}"/>
    <cellStyle name="千位分隔 16 2 5 2 2 3 4 2" xfId="16773" xr:uid="{00000000-0005-0000-0000-0000FC3B0000}"/>
    <cellStyle name="千位分隔 16 2 5 2 2 3 5" xfId="16774" xr:uid="{00000000-0005-0000-0000-0000FD3B0000}"/>
    <cellStyle name="千位分隔 16 2 5 2 2 4" xfId="1084" xr:uid="{00000000-0005-0000-0000-0000FE3B0000}"/>
    <cellStyle name="千位分隔 16 2 5 2 2 4 2" xfId="16775" xr:uid="{00000000-0005-0000-0000-0000FF3B0000}"/>
    <cellStyle name="千位分隔 16 2 5 2 2 4 2 2" xfId="16776" xr:uid="{00000000-0005-0000-0000-0000003C0000}"/>
    <cellStyle name="千位分隔 16 2 5 2 2 4 3" xfId="2721" xr:uid="{00000000-0005-0000-0000-0000013C0000}"/>
    <cellStyle name="千位分隔 16 2 5 2 2 5" xfId="1086" xr:uid="{00000000-0005-0000-0000-0000023C0000}"/>
    <cellStyle name="千位分隔 16 2 5 2 2 5 2" xfId="16777" xr:uid="{00000000-0005-0000-0000-0000033C0000}"/>
    <cellStyle name="千位分隔 16 2 5 2 2 6" xfId="16778" xr:uid="{00000000-0005-0000-0000-0000043C0000}"/>
    <cellStyle name="千位分隔 16 2 5 2 3" xfId="12443" xr:uid="{00000000-0005-0000-0000-0000053C0000}"/>
    <cellStyle name="千位分隔 16 2 5 2 4" xfId="12448" xr:uid="{00000000-0005-0000-0000-0000063C0000}"/>
    <cellStyle name="千位分隔 16 2 5 2 4 2" xfId="7122" xr:uid="{00000000-0005-0000-0000-0000073C0000}"/>
    <cellStyle name="千位分隔 16 2 5 2 4 3" xfId="12451" xr:uid="{00000000-0005-0000-0000-0000083C0000}"/>
    <cellStyle name="千位分隔 16 2 5 2 4 3 2" xfId="16779" xr:uid="{00000000-0005-0000-0000-0000093C0000}"/>
    <cellStyle name="千位分隔 16 2 5 2 4 3 2 2" xfId="16780" xr:uid="{00000000-0005-0000-0000-00000A3C0000}"/>
    <cellStyle name="千位分隔 16 2 5 2 4 3 3" xfId="16781" xr:uid="{00000000-0005-0000-0000-00000B3C0000}"/>
    <cellStyle name="千位分隔 16 2 5 2 4 4" xfId="16782" xr:uid="{00000000-0005-0000-0000-00000C3C0000}"/>
    <cellStyle name="千位分隔 16 2 5 2 4 4 2" xfId="16784" xr:uid="{00000000-0005-0000-0000-00000D3C0000}"/>
    <cellStyle name="千位分隔 16 2 5 2 4 5" xfId="4771" xr:uid="{00000000-0005-0000-0000-00000E3C0000}"/>
    <cellStyle name="千位分隔 16 2 5 2 5" xfId="11071" xr:uid="{00000000-0005-0000-0000-00000F3C0000}"/>
    <cellStyle name="千位分隔 16 2 5 2 5 2" xfId="12453" xr:uid="{00000000-0005-0000-0000-0000103C0000}"/>
    <cellStyle name="千位分隔 16 2 5 2 5 2 2" xfId="16785" xr:uid="{00000000-0005-0000-0000-0000113C0000}"/>
    <cellStyle name="千位分隔 16 2 5 2 5 3" xfId="16786" xr:uid="{00000000-0005-0000-0000-0000123C0000}"/>
    <cellStyle name="千位分隔 16 2 5 2 6" xfId="12455" xr:uid="{00000000-0005-0000-0000-0000133C0000}"/>
    <cellStyle name="千位分隔 16 2 5 2 6 2" xfId="16787" xr:uid="{00000000-0005-0000-0000-0000143C0000}"/>
    <cellStyle name="千位分隔 16 2 5 2 7" xfId="16788" xr:uid="{00000000-0005-0000-0000-0000153C0000}"/>
    <cellStyle name="千位分隔 16 2 5 3" xfId="16789" xr:uid="{00000000-0005-0000-0000-0000163C0000}"/>
    <cellStyle name="千位分隔 16 2 5 3 2" xfId="12460" xr:uid="{00000000-0005-0000-0000-0000173C0000}"/>
    <cellStyle name="千位分隔 16 2 5 3 3" xfId="12467" xr:uid="{00000000-0005-0000-0000-0000183C0000}"/>
    <cellStyle name="千位分隔 16 2 5 3 3 2" xfId="12469" xr:uid="{00000000-0005-0000-0000-0000193C0000}"/>
    <cellStyle name="千位分隔 16 2 5 3 3 3" xfId="2060" xr:uid="{00000000-0005-0000-0000-00001A3C0000}"/>
    <cellStyle name="千位分隔 16 2 5 3 3 3 2" xfId="16790" xr:uid="{00000000-0005-0000-0000-00001B3C0000}"/>
    <cellStyle name="千位分隔 16 2 5 3 3 3 2 2" xfId="16791" xr:uid="{00000000-0005-0000-0000-00001C3C0000}"/>
    <cellStyle name="千位分隔 16 2 5 3 3 3 3" xfId="16792" xr:uid="{00000000-0005-0000-0000-00001D3C0000}"/>
    <cellStyle name="千位分隔 16 2 5 3 3 4" xfId="2063" xr:uid="{00000000-0005-0000-0000-00001E3C0000}"/>
    <cellStyle name="千位分隔 16 2 5 3 3 4 2" xfId="6868" xr:uid="{00000000-0005-0000-0000-00001F3C0000}"/>
    <cellStyle name="千位分隔 16 2 5 3 3 5" xfId="16793" xr:uid="{00000000-0005-0000-0000-0000203C0000}"/>
    <cellStyle name="千位分隔 16 2 5 3 4" xfId="12472" xr:uid="{00000000-0005-0000-0000-0000213C0000}"/>
    <cellStyle name="千位分隔 16 2 5 3 4 2" xfId="12474" xr:uid="{00000000-0005-0000-0000-0000223C0000}"/>
    <cellStyle name="千位分隔 16 2 5 3 4 2 2" xfId="16794" xr:uid="{00000000-0005-0000-0000-0000233C0000}"/>
    <cellStyle name="千位分隔 16 2 5 3 4 3" xfId="16795" xr:uid="{00000000-0005-0000-0000-0000243C0000}"/>
    <cellStyle name="千位分隔 16 2 5 3 5" xfId="12476" xr:uid="{00000000-0005-0000-0000-0000253C0000}"/>
    <cellStyle name="千位分隔 16 2 5 3 5 2" xfId="16796" xr:uid="{00000000-0005-0000-0000-0000263C0000}"/>
    <cellStyle name="千位分隔 16 2 5 3 6" xfId="16797" xr:uid="{00000000-0005-0000-0000-0000273C0000}"/>
    <cellStyle name="千位分隔 16 2 5 4" xfId="16798" xr:uid="{00000000-0005-0000-0000-0000283C0000}"/>
    <cellStyle name="千位分隔 16 2 5 5" xfId="1224" xr:uid="{00000000-0005-0000-0000-0000293C0000}"/>
    <cellStyle name="千位分隔 16 2 5 5 2" xfId="1226" xr:uid="{00000000-0005-0000-0000-00002A3C0000}"/>
    <cellStyle name="千位分隔 16 2 5 5 3" xfId="12484" xr:uid="{00000000-0005-0000-0000-00002B3C0000}"/>
    <cellStyle name="千位分隔 16 2 5 5 3 2" xfId="12486" xr:uid="{00000000-0005-0000-0000-00002C3C0000}"/>
    <cellStyle name="千位分隔 16 2 5 5 3 2 2" xfId="16799" xr:uid="{00000000-0005-0000-0000-00002D3C0000}"/>
    <cellStyle name="千位分隔 16 2 5 5 3 3" xfId="16800" xr:uid="{00000000-0005-0000-0000-00002E3C0000}"/>
    <cellStyle name="千位分隔 16 2 5 5 4" xfId="12488" xr:uid="{00000000-0005-0000-0000-00002F3C0000}"/>
    <cellStyle name="千位分隔 16 2 5 5 4 2" xfId="16801" xr:uid="{00000000-0005-0000-0000-0000303C0000}"/>
    <cellStyle name="千位分隔 16 2 5 5 5" xfId="16802" xr:uid="{00000000-0005-0000-0000-0000313C0000}"/>
    <cellStyle name="千位分隔 16 2 5 6" xfId="1230" xr:uid="{00000000-0005-0000-0000-0000323C0000}"/>
    <cellStyle name="千位分隔 16 2 5 6 2" xfId="12493" xr:uid="{00000000-0005-0000-0000-0000333C0000}"/>
    <cellStyle name="千位分隔 16 2 5 6 2 2" xfId="16803" xr:uid="{00000000-0005-0000-0000-0000343C0000}"/>
    <cellStyle name="千位分隔 16 2 5 6 3" xfId="16804" xr:uid="{00000000-0005-0000-0000-0000353C0000}"/>
    <cellStyle name="千位分隔 16 2 5 7" xfId="16805" xr:uid="{00000000-0005-0000-0000-0000363C0000}"/>
    <cellStyle name="千位分隔 16 2 5 7 2" xfId="16806" xr:uid="{00000000-0005-0000-0000-0000373C0000}"/>
    <cellStyle name="千位分隔 16 2 5 8" xfId="4318" xr:uid="{00000000-0005-0000-0000-0000383C0000}"/>
    <cellStyle name="千位分隔 16 2 6" xfId="16807" xr:uid="{00000000-0005-0000-0000-0000393C0000}"/>
    <cellStyle name="千位分隔 16 2 6 2" xfId="16808" xr:uid="{00000000-0005-0000-0000-00003A3C0000}"/>
    <cellStyle name="千位分隔 16 2 6 2 2" xfId="12531" xr:uid="{00000000-0005-0000-0000-00003B3C0000}"/>
    <cellStyle name="千位分隔 16 2 6 2 3" xfId="12537" xr:uid="{00000000-0005-0000-0000-00003C3C0000}"/>
    <cellStyle name="千位分隔 16 2 6 2 3 2" xfId="12539" xr:uid="{00000000-0005-0000-0000-00003D3C0000}"/>
    <cellStyle name="千位分隔 16 2 6 2 3 3" xfId="12542" xr:uid="{00000000-0005-0000-0000-00003E3C0000}"/>
    <cellStyle name="千位分隔 16 2 6 2 3 3 2" xfId="16809" xr:uid="{00000000-0005-0000-0000-00003F3C0000}"/>
    <cellStyle name="千位分隔 16 2 6 2 3 3 2 2" xfId="16810" xr:uid="{00000000-0005-0000-0000-0000403C0000}"/>
    <cellStyle name="千位分隔 16 2 6 2 3 3 3" xfId="16811" xr:uid="{00000000-0005-0000-0000-0000413C0000}"/>
    <cellStyle name="千位分隔 16 2 6 2 3 4" xfId="16812" xr:uid="{00000000-0005-0000-0000-0000423C0000}"/>
    <cellStyle name="千位分隔 16 2 6 2 3 4 2" xfId="16813" xr:uid="{00000000-0005-0000-0000-0000433C0000}"/>
    <cellStyle name="千位分隔 16 2 6 2 3 5" xfId="16814" xr:uid="{00000000-0005-0000-0000-0000443C0000}"/>
    <cellStyle name="千位分隔 16 2 6 2 4" xfId="12544" xr:uid="{00000000-0005-0000-0000-0000453C0000}"/>
    <cellStyle name="千位分隔 16 2 6 2 4 2" xfId="12546" xr:uid="{00000000-0005-0000-0000-0000463C0000}"/>
    <cellStyle name="千位分隔 16 2 6 2 4 2 2" xfId="16815" xr:uid="{00000000-0005-0000-0000-0000473C0000}"/>
    <cellStyle name="千位分隔 16 2 6 2 4 3" xfId="16816" xr:uid="{00000000-0005-0000-0000-0000483C0000}"/>
    <cellStyle name="千位分隔 16 2 6 2 5" xfId="9547" xr:uid="{00000000-0005-0000-0000-0000493C0000}"/>
    <cellStyle name="千位分隔 16 2 6 2 5 2" xfId="16817" xr:uid="{00000000-0005-0000-0000-00004A3C0000}"/>
    <cellStyle name="千位分隔 16 2 6 2 6" xfId="16818" xr:uid="{00000000-0005-0000-0000-00004B3C0000}"/>
    <cellStyle name="千位分隔 16 2 6 3" xfId="16819" xr:uid="{00000000-0005-0000-0000-00004C3C0000}"/>
    <cellStyle name="千位分隔 16 2 6 4" xfId="16820" xr:uid="{00000000-0005-0000-0000-00004D3C0000}"/>
    <cellStyle name="千位分隔 16 2 6 4 2" xfId="12551" xr:uid="{00000000-0005-0000-0000-00004E3C0000}"/>
    <cellStyle name="千位分隔 16 2 6 4 3" xfId="2252" xr:uid="{00000000-0005-0000-0000-00004F3C0000}"/>
    <cellStyle name="千位分隔 16 2 6 4 3 2" xfId="4088" xr:uid="{00000000-0005-0000-0000-0000503C0000}"/>
    <cellStyle name="千位分隔 16 2 6 4 3 2 2" xfId="16821" xr:uid="{00000000-0005-0000-0000-0000513C0000}"/>
    <cellStyle name="千位分隔 16 2 6 4 3 3" xfId="16822" xr:uid="{00000000-0005-0000-0000-0000523C0000}"/>
    <cellStyle name="千位分隔 16 2 6 4 4" xfId="2258" xr:uid="{00000000-0005-0000-0000-0000533C0000}"/>
    <cellStyle name="千位分隔 16 2 6 4 4 2" xfId="16823" xr:uid="{00000000-0005-0000-0000-0000543C0000}"/>
    <cellStyle name="千位分隔 16 2 6 4 5" xfId="16824" xr:uid="{00000000-0005-0000-0000-0000553C0000}"/>
    <cellStyle name="千位分隔 16 2 6 5" xfId="16825" xr:uid="{00000000-0005-0000-0000-0000563C0000}"/>
    <cellStyle name="千位分隔 16 2 6 5 2" xfId="12559" xr:uid="{00000000-0005-0000-0000-0000573C0000}"/>
    <cellStyle name="千位分隔 16 2 6 5 2 2" xfId="16826" xr:uid="{00000000-0005-0000-0000-0000583C0000}"/>
    <cellStyle name="千位分隔 16 2 6 5 3" xfId="4113" xr:uid="{00000000-0005-0000-0000-0000593C0000}"/>
    <cellStyle name="千位分隔 16 2 6 6" xfId="16827" xr:uid="{00000000-0005-0000-0000-00005A3C0000}"/>
    <cellStyle name="千位分隔 16 2 6 6 2" xfId="16828" xr:uid="{00000000-0005-0000-0000-00005B3C0000}"/>
    <cellStyle name="千位分隔 16 2 6 7" xfId="16829" xr:uid="{00000000-0005-0000-0000-00005C3C0000}"/>
    <cellStyle name="千位分隔 16 2 7" xfId="14126" xr:uid="{00000000-0005-0000-0000-00005D3C0000}"/>
    <cellStyle name="千位分隔 16 2 7 2" xfId="13642" xr:uid="{00000000-0005-0000-0000-00005E3C0000}"/>
    <cellStyle name="千位分隔 16 2 7 3" xfId="13644" xr:uid="{00000000-0005-0000-0000-00005F3C0000}"/>
    <cellStyle name="千位分隔 16 2 7 3 2" xfId="10631" xr:uid="{00000000-0005-0000-0000-0000603C0000}"/>
    <cellStyle name="千位分隔 16 2 7 3 3" xfId="5333" xr:uid="{00000000-0005-0000-0000-0000613C0000}"/>
    <cellStyle name="千位分隔 16 2 7 3 3 2" xfId="12593" xr:uid="{00000000-0005-0000-0000-0000623C0000}"/>
    <cellStyle name="千位分隔 16 2 7 3 3 2 2" xfId="16830" xr:uid="{00000000-0005-0000-0000-0000633C0000}"/>
    <cellStyle name="千位分隔 16 2 7 3 3 3" xfId="16521" xr:uid="{00000000-0005-0000-0000-0000643C0000}"/>
    <cellStyle name="千位分隔 16 2 7 3 4" xfId="12596" xr:uid="{00000000-0005-0000-0000-0000653C0000}"/>
    <cellStyle name="千位分隔 16 2 7 3 4 2" xfId="16526" xr:uid="{00000000-0005-0000-0000-0000663C0000}"/>
    <cellStyle name="千位分隔 16 2 7 3 5" xfId="16531" xr:uid="{00000000-0005-0000-0000-0000673C0000}"/>
    <cellStyle name="千位分隔 16 2 7 4" xfId="13646" xr:uid="{00000000-0005-0000-0000-0000683C0000}"/>
    <cellStyle name="千位分隔 16 2 7 4 2" xfId="12600" xr:uid="{00000000-0005-0000-0000-0000693C0000}"/>
    <cellStyle name="千位分隔 16 2 7 4 2 2" xfId="16535" xr:uid="{00000000-0005-0000-0000-00006A3C0000}"/>
    <cellStyle name="千位分隔 16 2 7 4 3" xfId="16542" xr:uid="{00000000-0005-0000-0000-00006B3C0000}"/>
    <cellStyle name="千位分隔 16 2 7 5" xfId="1233" xr:uid="{00000000-0005-0000-0000-00006C3C0000}"/>
    <cellStyle name="千位分隔 16 2 7 5 2" xfId="16831" xr:uid="{00000000-0005-0000-0000-00006D3C0000}"/>
    <cellStyle name="千位分隔 16 2 7 6" xfId="16832" xr:uid="{00000000-0005-0000-0000-00006E3C0000}"/>
    <cellStyle name="千位分隔 16 2 8" xfId="13969" xr:uid="{00000000-0005-0000-0000-00006F3C0000}"/>
    <cellStyle name="千位分隔 16 2 9" xfId="13973" xr:uid="{00000000-0005-0000-0000-0000703C0000}"/>
    <cellStyle name="千位分隔 16 3" xfId="16834" xr:uid="{00000000-0005-0000-0000-0000713C0000}"/>
    <cellStyle name="千位分隔 16 4" xfId="16835" xr:uid="{00000000-0005-0000-0000-0000723C0000}"/>
    <cellStyle name="千位分隔 16 5" xfId="16836" xr:uid="{00000000-0005-0000-0000-0000733C0000}"/>
    <cellStyle name="千位分隔 17" xfId="16837" xr:uid="{00000000-0005-0000-0000-0000743C0000}"/>
    <cellStyle name="千位分隔 17 2" xfId="16839" xr:uid="{00000000-0005-0000-0000-0000753C0000}"/>
    <cellStyle name="千位分隔 17 2 10" xfId="240" xr:uid="{00000000-0005-0000-0000-0000763C0000}"/>
    <cellStyle name="千位分隔 17 2 10 2" xfId="15849" xr:uid="{00000000-0005-0000-0000-0000773C0000}"/>
    <cellStyle name="千位分隔 17 2 10 3" xfId="15852" xr:uid="{00000000-0005-0000-0000-0000783C0000}"/>
    <cellStyle name="千位分隔 17 2 10 3 2" xfId="15854" xr:uid="{00000000-0005-0000-0000-0000793C0000}"/>
    <cellStyle name="千位分隔 17 2 10 3 2 2" xfId="15856" xr:uid="{00000000-0005-0000-0000-00007A3C0000}"/>
    <cellStyle name="千位分隔 17 2 10 3 3" xfId="15858" xr:uid="{00000000-0005-0000-0000-00007B3C0000}"/>
    <cellStyle name="千位分隔 17 2 10 4" xfId="15860" xr:uid="{00000000-0005-0000-0000-00007C3C0000}"/>
    <cellStyle name="千位分隔 17 2 10 4 2" xfId="15862" xr:uid="{00000000-0005-0000-0000-00007D3C0000}"/>
    <cellStyle name="千位分隔 17 2 10 5" xfId="15864" xr:uid="{00000000-0005-0000-0000-00007E3C0000}"/>
    <cellStyle name="千位分隔 17 2 11" xfId="9421" xr:uid="{00000000-0005-0000-0000-00007F3C0000}"/>
    <cellStyle name="千位分隔 17 2 11 2" xfId="15866" xr:uid="{00000000-0005-0000-0000-0000803C0000}"/>
    <cellStyle name="千位分隔 17 2 11 2 2" xfId="15550" xr:uid="{00000000-0005-0000-0000-0000813C0000}"/>
    <cellStyle name="千位分隔 17 2 11 3" xfId="15868" xr:uid="{00000000-0005-0000-0000-0000823C0000}"/>
    <cellStyle name="千位分隔 17 2 12" xfId="15870" xr:uid="{00000000-0005-0000-0000-0000833C0000}"/>
    <cellStyle name="千位分隔 17 2 12 2" xfId="6626" xr:uid="{00000000-0005-0000-0000-0000843C0000}"/>
    <cellStyle name="千位分隔 17 2 13" xfId="2971" xr:uid="{00000000-0005-0000-0000-0000853C0000}"/>
    <cellStyle name="千位分隔 17 2 2" xfId="16841" xr:uid="{00000000-0005-0000-0000-0000863C0000}"/>
    <cellStyle name="千位分隔 17 2 2 10" xfId="16842" xr:uid="{00000000-0005-0000-0000-0000873C0000}"/>
    <cellStyle name="千位分隔 17 2 2 10 2" xfId="16843" xr:uid="{00000000-0005-0000-0000-0000883C0000}"/>
    <cellStyle name="千位分隔 17 2 2 10 2 2" xfId="16844" xr:uid="{00000000-0005-0000-0000-0000893C0000}"/>
    <cellStyle name="千位分隔 17 2 2 10 3" xfId="12790" xr:uid="{00000000-0005-0000-0000-00008A3C0000}"/>
    <cellStyle name="千位分隔 17 2 2 11" xfId="16845" xr:uid="{00000000-0005-0000-0000-00008B3C0000}"/>
    <cellStyle name="千位分隔 17 2 2 11 2" xfId="16847" xr:uid="{00000000-0005-0000-0000-00008C3C0000}"/>
    <cellStyle name="千位分隔 17 2 2 12" xfId="16849" xr:uid="{00000000-0005-0000-0000-00008D3C0000}"/>
    <cellStyle name="千位分隔 17 2 2 2" xfId="16851" xr:uid="{00000000-0005-0000-0000-00008E3C0000}"/>
    <cellStyle name="千位分隔 17 2 2 2 2" xfId="16852" xr:uid="{00000000-0005-0000-0000-00008F3C0000}"/>
    <cellStyle name="千位分隔 17 2 2 2 2 2" xfId="509" xr:uid="{00000000-0005-0000-0000-0000903C0000}"/>
    <cellStyle name="千位分隔 17 2 2 2 2 2 2" xfId="2303" xr:uid="{00000000-0005-0000-0000-0000913C0000}"/>
    <cellStyle name="千位分隔 17 2 2 2 2 2 2 2" xfId="2305" xr:uid="{00000000-0005-0000-0000-0000923C0000}"/>
    <cellStyle name="千位分隔 17 2 2 2 2 2 2 3" xfId="2312" xr:uid="{00000000-0005-0000-0000-0000933C0000}"/>
    <cellStyle name="千位分隔 17 2 2 2 2 2 2 3 2" xfId="14569" xr:uid="{00000000-0005-0000-0000-0000943C0000}"/>
    <cellStyle name="千位分隔 17 2 2 2 2 2 2 3 3" xfId="16853" xr:uid="{00000000-0005-0000-0000-0000953C0000}"/>
    <cellStyle name="千位分隔 17 2 2 2 2 2 2 3 3 2" xfId="13623" xr:uid="{00000000-0005-0000-0000-0000963C0000}"/>
    <cellStyle name="千位分隔 17 2 2 2 2 2 2 3 3 2 2" xfId="16854" xr:uid="{00000000-0005-0000-0000-0000973C0000}"/>
    <cellStyle name="千位分隔 17 2 2 2 2 2 2 3 3 3" xfId="10144" xr:uid="{00000000-0005-0000-0000-0000983C0000}"/>
    <cellStyle name="千位分隔 17 2 2 2 2 2 2 3 4" xfId="16855" xr:uid="{00000000-0005-0000-0000-0000993C0000}"/>
    <cellStyle name="千位分隔 17 2 2 2 2 2 2 3 4 2" xfId="16856" xr:uid="{00000000-0005-0000-0000-00009A3C0000}"/>
    <cellStyle name="千位分隔 17 2 2 2 2 2 2 3 5" xfId="16857" xr:uid="{00000000-0005-0000-0000-00009B3C0000}"/>
    <cellStyle name="千位分隔 17 2 2 2 2 2 2 4" xfId="2314" xr:uid="{00000000-0005-0000-0000-00009C3C0000}"/>
    <cellStyle name="千位分隔 17 2 2 2 2 2 2 4 2" xfId="16858" xr:uid="{00000000-0005-0000-0000-00009D3C0000}"/>
    <cellStyle name="千位分隔 17 2 2 2 2 2 2 4 2 2" xfId="16859" xr:uid="{00000000-0005-0000-0000-00009E3C0000}"/>
    <cellStyle name="千位分隔 17 2 2 2 2 2 2 4 3" xfId="16860" xr:uid="{00000000-0005-0000-0000-00009F3C0000}"/>
    <cellStyle name="千位分隔 17 2 2 2 2 2 2 5" xfId="16861" xr:uid="{00000000-0005-0000-0000-0000A03C0000}"/>
    <cellStyle name="千位分隔 17 2 2 2 2 2 2 5 2" xfId="16862" xr:uid="{00000000-0005-0000-0000-0000A13C0000}"/>
    <cellStyle name="千位分隔 17 2 2 2 2 2 2 6" xfId="16863" xr:uid="{00000000-0005-0000-0000-0000A23C0000}"/>
    <cellStyle name="千位分隔 17 2 2 2 2 2 3" xfId="2316" xr:uid="{00000000-0005-0000-0000-0000A33C0000}"/>
    <cellStyle name="千位分隔 17 2 2 2 2 2 4" xfId="2147" xr:uid="{00000000-0005-0000-0000-0000A43C0000}"/>
    <cellStyle name="千位分隔 17 2 2 2 2 2 4 2" xfId="2150" xr:uid="{00000000-0005-0000-0000-0000A53C0000}"/>
    <cellStyle name="千位分隔 17 2 2 2 2 2 4 3" xfId="16864" xr:uid="{00000000-0005-0000-0000-0000A63C0000}"/>
    <cellStyle name="千位分隔 17 2 2 2 2 2 4 3 2" xfId="5625" xr:uid="{00000000-0005-0000-0000-0000A73C0000}"/>
    <cellStyle name="千位分隔 17 2 2 2 2 2 4 3 2 2" xfId="5627" xr:uid="{00000000-0005-0000-0000-0000A83C0000}"/>
    <cellStyle name="千位分隔 17 2 2 2 2 2 4 3 3" xfId="5633" xr:uid="{00000000-0005-0000-0000-0000A93C0000}"/>
    <cellStyle name="千位分隔 17 2 2 2 2 2 4 4" xfId="16484" xr:uid="{00000000-0005-0000-0000-0000AA3C0000}"/>
    <cellStyle name="千位分隔 17 2 2 2 2 2 4 4 2" xfId="5651" xr:uid="{00000000-0005-0000-0000-0000AB3C0000}"/>
    <cellStyle name="千位分隔 17 2 2 2 2 2 4 5" xfId="16865" xr:uid="{00000000-0005-0000-0000-0000AC3C0000}"/>
    <cellStyle name="千位分隔 17 2 2 2 2 2 5" xfId="2152" xr:uid="{00000000-0005-0000-0000-0000AD3C0000}"/>
    <cellStyle name="千位分隔 17 2 2 2 2 2 5 2" xfId="5393" xr:uid="{00000000-0005-0000-0000-0000AE3C0000}"/>
    <cellStyle name="千位分隔 17 2 2 2 2 2 5 2 2" xfId="1307" xr:uid="{00000000-0005-0000-0000-0000AF3C0000}"/>
    <cellStyle name="千位分隔 17 2 2 2 2 2 5 3" xfId="16866" xr:uid="{00000000-0005-0000-0000-0000B03C0000}"/>
    <cellStyle name="千位分隔 17 2 2 2 2 2 6" xfId="16426" xr:uid="{00000000-0005-0000-0000-0000B13C0000}"/>
    <cellStyle name="千位分隔 17 2 2 2 2 2 6 2" xfId="16428" xr:uid="{00000000-0005-0000-0000-0000B23C0000}"/>
    <cellStyle name="千位分隔 17 2 2 2 2 2 7" xfId="16431" xr:uid="{00000000-0005-0000-0000-0000B33C0000}"/>
    <cellStyle name="千位分隔 17 2 2 2 2 3" xfId="520" xr:uid="{00000000-0005-0000-0000-0000B43C0000}"/>
    <cellStyle name="千位分隔 17 2 2 2 2 3 2" xfId="2318" xr:uid="{00000000-0005-0000-0000-0000B53C0000}"/>
    <cellStyle name="千位分隔 17 2 2 2 2 3 3" xfId="2328" xr:uid="{00000000-0005-0000-0000-0000B63C0000}"/>
    <cellStyle name="千位分隔 17 2 2 2 2 3 3 2" xfId="12843" xr:uid="{00000000-0005-0000-0000-0000B73C0000}"/>
    <cellStyle name="千位分隔 17 2 2 2 2 3 3 3" xfId="12848" xr:uid="{00000000-0005-0000-0000-0000B83C0000}"/>
    <cellStyle name="千位分隔 17 2 2 2 2 3 3 3 2" xfId="12850" xr:uid="{00000000-0005-0000-0000-0000B93C0000}"/>
    <cellStyle name="千位分隔 17 2 2 2 2 3 3 3 2 2" xfId="15466" xr:uid="{00000000-0005-0000-0000-0000BA3C0000}"/>
    <cellStyle name="千位分隔 17 2 2 2 2 3 3 3 3" xfId="16867" xr:uid="{00000000-0005-0000-0000-0000BB3C0000}"/>
    <cellStyle name="千位分隔 17 2 2 2 2 3 3 4" xfId="12852" xr:uid="{00000000-0005-0000-0000-0000BC3C0000}"/>
    <cellStyle name="千位分隔 17 2 2 2 2 3 3 4 2" xfId="16868" xr:uid="{00000000-0005-0000-0000-0000BD3C0000}"/>
    <cellStyle name="千位分隔 17 2 2 2 2 3 3 5" xfId="16869" xr:uid="{00000000-0005-0000-0000-0000BE3C0000}"/>
    <cellStyle name="千位分隔 17 2 2 2 2 3 4" xfId="2330" xr:uid="{00000000-0005-0000-0000-0000BF3C0000}"/>
    <cellStyle name="千位分隔 17 2 2 2 2 3 4 2" xfId="12855" xr:uid="{00000000-0005-0000-0000-0000C03C0000}"/>
    <cellStyle name="千位分隔 17 2 2 2 2 3 4 2 2" xfId="16870" xr:uid="{00000000-0005-0000-0000-0000C13C0000}"/>
    <cellStyle name="千位分隔 17 2 2 2 2 3 4 3" xfId="16871" xr:uid="{00000000-0005-0000-0000-0000C23C0000}"/>
    <cellStyle name="千位分隔 17 2 2 2 2 3 5" xfId="16872" xr:uid="{00000000-0005-0000-0000-0000C33C0000}"/>
    <cellStyle name="千位分隔 17 2 2 2 2 3 5 2" xfId="16873" xr:uid="{00000000-0005-0000-0000-0000C43C0000}"/>
    <cellStyle name="千位分隔 17 2 2 2 2 3 6" xfId="16434" xr:uid="{00000000-0005-0000-0000-0000C53C0000}"/>
    <cellStyle name="千位分隔 17 2 2 2 2 4" xfId="2332" xr:uid="{00000000-0005-0000-0000-0000C63C0000}"/>
    <cellStyle name="千位分隔 17 2 2 2 2 5" xfId="2351" xr:uid="{00000000-0005-0000-0000-0000C73C0000}"/>
    <cellStyle name="千位分隔 17 2 2 2 2 5 2" xfId="2357" xr:uid="{00000000-0005-0000-0000-0000C83C0000}"/>
    <cellStyle name="千位分隔 17 2 2 2 2 5 3" xfId="2359" xr:uid="{00000000-0005-0000-0000-0000C93C0000}"/>
    <cellStyle name="千位分隔 17 2 2 2 2 5 3 2" xfId="3193" xr:uid="{00000000-0005-0000-0000-0000CA3C0000}"/>
    <cellStyle name="千位分隔 17 2 2 2 2 5 3 2 2" xfId="2950" xr:uid="{00000000-0005-0000-0000-0000CB3C0000}"/>
    <cellStyle name="千位分隔 17 2 2 2 2 5 3 3" xfId="3241" xr:uid="{00000000-0005-0000-0000-0000CC3C0000}"/>
    <cellStyle name="千位分隔 17 2 2 2 2 5 4" xfId="16874" xr:uid="{00000000-0005-0000-0000-0000CD3C0000}"/>
    <cellStyle name="千位分隔 17 2 2 2 2 5 4 2" xfId="3416" xr:uid="{00000000-0005-0000-0000-0000CE3C0000}"/>
    <cellStyle name="千位分隔 17 2 2 2 2 5 5" xfId="5898" xr:uid="{00000000-0005-0000-0000-0000CF3C0000}"/>
    <cellStyle name="千位分隔 17 2 2 2 2 6" xfId="2361" xr:uid="{00000000-0005-0000-0000-0000D03C0000}"/>
    <cellStyle name="千位分隔 17 2 2 2 2 6 2" xfId="2364" xr:uid="{00000000-0005-0000-0000-0000D13C0000}"/>
    <cellStyle name="千位分隔 17 2 2 2 2 6 2 2" xfId="16875" xr:uid="{00000000-0005-0000-0000-0000D23C0000}"/>
    <cellStyle name="千位分隔 17 2 2 2 2 6 3" xfId="3751" xr:uid="{00000000-0005-0000-0000-0000D33C0000}"/>
    <cellStyle name="千位分隔 17 2 2 2 2 7" xfId="2369" xr:uid="{00000000-0005-0000-0000-0000D43C0000}"/>
    <cellStyle name="千位分隔 17 2 2 2 2 7 2" xfId="10929" xr:uid="{00000000-0005-0000-0000-0000D53C0000}"/>
    <cellStyle name="千位分隔 17 2 2 2 2 8" xfId="10934" xr:uid="{00000000-0005-0000-0000-0000D63C0000}"/>
    <cellStyle name="千位分隔 17 2 2 2 3" xfId="16876" xr:uid="{00000000-0005-0000-0000-0000D73C0000}"/>
    <cellStyle name="千位分隔 17 2 2 2 3 2" xfId="2416" xr:uid="{00000000-0005-0000-0000-0000D83C0000}"/>
    <cellStyle name="千位分隔 17 2 2 2 3 2 2" xfId="2418" xr:uid="{00000000-0005-0000-0000-0000D93C0000}"/>
    <cellStyle name="千位分隔 17 2 2 2 3 2 3" xfId="2421" xr:uid="{00000000-0005-0000-0000-0000DA3C0000}"/>
    <cellStyle name="千位分隔 17 2 2 2 3 2 3 2" xfId="16877" xr:uid="{00000000-0005-0000-0000-0000DB3C0000}"/>
    <cellStyle name="千位分隔 17 2 2 2 3 2 3 3" xfId="16878" xr:uid="{00000000-0005-0000-0000-0000DC3C0000}"/>
    <cellStyle name="千位分隔 17 2 2 2 3 2 3 3 2" xfId="16879" xr:uid="{00000000-0005-0000-0000-0000DD3C0000}"/>
    <cellStyle name="千位分隔 17 2 2 2 3 2 3 3 2 2" xfId="16880" xr:uid="{00000000-0005-0000-0000-0000DE3C0000}"/>
    <cellStyle name="千位分隔 17 2 2 2 3 2 3 3 3" xfId="16881" xr:uid="{00000000-0005-0000-0000-0000DF3C0000}"/>
    <cellStyle name="千位分隔 17 2 2 2 3 2 3 4" xfId="16882" xr:uid="{00000000-0005-0000-0000-0000E03C0000}"/>
    <cellStyle name="千位分隔 17 2 2 2 3 2 3 4 2" xfId="16883" xr:uid="{00000000-0005-0000-0000-0000E13C0000}"/>
    <cellStyle name="千位分隔 17 2 2 2 3 2 3 5" xfId="15694" xr:uid="{00000000-0005-0000-0000-0000E23C0000}"/>
    <cellStyle name="千位分隔 17 2 2 2 3 2 4" xfId="2423" xr:uid="{00000000-0005-0000-0000-0000E33C0000}"/>
    <cellStyle name="千位分隔 17 2 2 2 3 2 4 2" xfId="16884" xr:uid="{00000000-0005-0000-0000-0000E43C0000}"/>
    <cellStyle name="千位分隔 17 2 2 2 3 2 4 2 2" xfId="16885" xr:uid="{00000000-0005-0000-0000-0000E53C0000}"/>
    <cellStyle name="千位分隔 17 2 2 2 3 2 4 3" xfId="16886" xr:uid="{00000000-0005-0000-0000-0000E63C0000}"/>
    <cellStyle name="千位分隔 17 2 2 2 3 2 5" xfId="6946" xr:uid="{00000000-0005-0000-0000-0000E73C0000}"/>
    <cellStyle name="千位分隔 17 2 2 2 3 2 5 2" xfId="16887" xr:uid="{00000000-0005-0000-0000-0000E83C0000}"/>
    <cellStyle name="千位分隔 17 2 2 2 3 2 6" xfId="16447" xr:uid="{00000000-0005-0000-0000-0000E93C0000}"/>
    <cellStyle name="千位分隔 17 2 2 2 3 3" xfId="2425" xr:uid="{00000000-0005-0000-0000-0000EA3C0000}"/>
    <cellStyle name="千位分隔 17 2 2 2 3 4" xfId="2436" xr:uid="{00000000-0005-0000-0000-0000EB3C0000}"/>
    <cellStyle name="千位分隔 17 2 2 2 3 4 2" xfId="2439" xr:uid="{00000000-0005-0000-0000-0000EC3C0000}"/>
    <cellStyle name="千位分隔 17 2 2 2 3 4 3" xfId="376" xr:uid="{00000000-0005-0000-0000-0000ED3C0000}"/>
    <cellStyle name="千位分隔 17 2 2 2 3 4 3 2" xfId="16888" xr:uid="{00000000-0005-0000-0000-0000EE3C0000}"/>
    <cellStyle name="千位分隔 17 2 2 2 3 4 3 2 2" xfId="16889" xr:uid="{00000000-0005-0000-0000-0000EF3C0000}"/>
    <cellStyle name="千位分隔 17 2 2 2 3 4 3 3" xfId="16890" xr:uid="{00000000-0005-0000-0000-0000F03C0000}"/>
    <cellStyle name="千位分隔 17 2 2 2 3 4 4" xfId="1237" xr:uid="{00000000-0005-0000-0000-0000F13C0000}"/>
    <cellStyle name="千位分隔 17 2 2 2 3 4 4 2" xfId="16891" xr:uid="{00000000-0005-0000-0000-0000F23C0000}"/>
    <cellStyle name="千位分隔 17 2 2 2 3 4 5" xfId="16893" xr:uid="{00000000-0005-0000-0000-0000F33C0000}"/>
    <cellStyle name="千位分隔 17 2 2 2 3 5" xfId="2453" xr:uid="{00000000-0005-0000-0000-0000F43C0000}"/>
    <cellStyle name="千位分隔 17 2 2 2 3 5 2" xfId="2456" xr:uid="{00000000-0005-0000-0000-0000F53C0000}"/>
    <cellStyle name="千位分隔 17 2 2 2 3 5 2 2" xfId="16894" xr:uid="{00000000-0005-0000-0000-0000F63C0000}"/>
    <cellStyle name="千位分隔 17 2 2 2 3 5 3" xfId="2459" xr:uid="{00000000-0005-0000-0000-0000F73C0000}"/>
    <cellStyle name="千位分隔 17 2 2 2 3 6" xfId="2462" xr:uid="{00000000-0005-0000-0000-0000F83C0000}"/>
    <cellStyle name="千位分隔 17 2 2 2 3 6 2" xfId="2465" xr:uid="{00000000-0005-0000-0000-0000F93C0000}"/>
    <cellStyle name="千位分隔 17 2 2 2 3 7" xfId="2469" xr:uid="{00000000-0005-0000-0000-0000FA3C0000}"/>
    <cellStyle name="千位分隔 17 2 2 2 4" xfId="16895" xr:uid="{00000000-0005-0000-0000-0000FB3C0000}"/>
    <cellStyle name="千位分隔 17 2 2 2 4 2" xfId="2541" xr:uid="{00000000-0005-0000-0000-0000FC3C0000}"/>
    <cellStyle name="千位分隔 17 2 2 2 4 3" xfId="2556" xr:uid="{00000000-0005-0000-0000-0000FD3C0000}"/>
    <cellStyle name="千位分隔 17 2 2 2 4 3 2" xfId="2560" xr:uid="{00000000-0005-0000-0000-0000FE3C0000}"/>
    <cellStyle name="千位分隔 17 2 2 2 4 3 3" xfId="2575" xr:uid="{00000000-0005-0000-0000-0000FF3C0000}"/>
    <cellStyle name="千位分隔 17 2 2 2 4 3 3 2" xfId="16896" xr:uid="{00000000-0005-0000-0000-0000003D0000}"/>
    <cellStyle name="千位分隔 17 2 2 2 4 3 3 2 2" xfId="16897" xr:uid="{00000000-0005-0000-0000-0000013D0000}"/>
    <cellStyle name="千位分隔 17 2 2 2 4 3 3 3" xfId="16898" xr:uid="{00000000-0005-0000-0000-0000023D0000}"/>
    <cellStyle name="千位分隔 17 2 2 2 4 3 4" xfId="2577" xr:uid="{00000000-0005-0000-0000-0000033D0000}"/>
    <cellStyle name="千位分隔 17 2 2 2 4 3 4 2" xfId="16899" xr:uid="{00000000-0005-0000-0000-0000043D0000}"/>
    <cellStyle name="千位分隔 17 2 2 2 4 3 5" xfId="16900" xr:uid="{00000000-0005-0000-0000-0000053D0000}"/>
    <cellStyle name="千位分隔 17 2 2 2 4 4" xfId="2579" xr:uid="{00000000-0005-0000-0000-0000063D0000}"/>
    <cellStyle name="千位分隔 17 2 2 2 4 4 2" xfId="2584" xr:uid="{00000000-0005-0000-0000-0000073D0000}"/>
    <cellStyle name="千位分隔 17 2 2 2 4 4 2 2" xfId="2587" xr:uid="{00000000-0005-0000-0000-0000083D0000}"/>
    <cellStyle name="千位分隔 17 2 2 2 4 4 3" xfId="2592" xr:uid="{00000000-0005-0000-0000-0000093D0000}"/>
    <cellStyle name="千位分隔 17 2 2 2 4 5" xfId="2594" xr:uid="{00000000-0005-0000-0000-00000A3D0000}"/>
    <cellStyle name="千位分隔 17 2 2 2 4 5 2" xfId="2598" xr:uid="{00000000-0005-0000-0000-00000B3D0000}"/>
    <cellStyle name="千位分隔 17 2 2 2 4 6" xfId="2603" xr:uid="{00000000-0005-0000-0000-00000C3D0000}"/>
    <cellStyle name="千位分隔 17 2 2 2 5" xfId="16901" xr:uid="{00000000-0005-0000-0000-00000D3D0000}"/>
    <cellStyle name="千位分隔 17 2 2 2 6" xfId="16902" xr:uid="{00000000-0005-0000-0000-00000E3D0000}"/>
    <cellStyle name="千位分隔 17 2 2 2 6 2" xfId="16903" xr:uid="{00000000-0005-0000-0000-00000F3D0000}"/>
    <cellStyle name="千位分隔 17 2 2 2 6 3" xfId="16904" xr:uid="{00000000-0005-0000-0000-0000103D0000}"/>
    <cellStyle name="千位分隔 17 2 2 2 6 3 2" xfId="16905" xr:uid="{00000000-0005-0000-0000-0000113D0000}"/>
    <cellStyle name="千位分隔 17 2 2 2 6 3 2 2" xfId="9192" xr:uid="{00000000-0005-0000-0000-0000123D0000}"/>
    <cellStyle name="千位分隔 17 2 2 2 6 3 3" xfId="16906" xr:uid="{00000000-0005-0000-0000-0000133D0000}"/>
    <cellStyle name="千位分隔 17 2 2 2 6 4" xfId="10956" xr:uid="{00000000-0005-0000-0000-0000143D0000}"/>
    <cellStyle name="千位分隔 17 2 2 2 6 4 2" xfId="10958" xr:uid="{00000000-0005-0000-0000-0000153D0000}"/>
    <cellStyle name="千位分隔 17 2 2 2 6 5" xfId="10960" xr:uid="{00000000-0005-0000-0000-0000163D0000}"/>
    <cellStyle name="千位分隔 17 2 2 2 7" xfId="16907" xr:uid="{00000000-0005-0000-0000-0000173D0000}"/>
    <cellStyle name="千位分隔 17 2 2 2 7 2" xfId="16908" xr:uid="{00000000-0005-0000-0000-0000183D0000}"/>
    <cellStyle name="千位分隔 17 2 2 2 7 2 2" xfId="16909" xr:uid="{00000000-0005-0000-0000-0000193D0000}"/>
    <cellStyle name="千位分隔 17 2 2 2 7 3" xfId="4231" xr:uid="{00000000-0005-0000-0000-00001A3D0000}"/>
    <cellStyle name="千位分隔 17 2 2 2 8" xfId="16910" xr:uid="{00000000-0005-0000-0000-00001B3D0000}"/>
    <cellStyle name="千位分隔 17 2 2 2 8 2" xfId="16911" xr:uid="{00000000-0005-0000-0000-00001C3D0000}"/>
    <cellStyle name="千位分隔 17 2 2 2 9" xfId="14736" xr:uid="{00000000-0005-0000-0000-00001D3D0000}"/>
    <cellStyle name="千位分隔 17 2 2 3" xfId="16912" xr:uid="{00000000-0005-0000-0000-00001E3D0000}"/>
    <cellStyle name="千位分隔 17 2 2 3 2" xfId="16913" xr:uid="{00000000-0005-0000-0000-00001F3D0000}"/>
    <cellStyle name="千位分隔 17 2 2 3 2 2" xfId="16914" xr:uid="{00000000-0005-0000-0000-0000203D0000}"/>
    <cellStyle name="千位分隔 17 2 2 3 2 2 2" xfId="16915" xr:uid="{00000000-0005-0000-0000-0000213D0000}"/>
    <cellStyle name="千位分隔 17 2 2 3 2 2 2 2" xfId="16916" xr:uid="{00000000-0005-0000-0000-0000223D0000}"/>
    <cellStyle name="千位分隔 17 2 2 3 2 2 2 3" xfId="16917" xr:uid="{00000000-0005-0000-0000-0000233D0000}"/>
    <cellStyle name="千位分隔 17 2 2 3 2 2 2 3 2" xfId="16919" xr:uid="{00000000-0005-0000-0000-0000243D0000}"/>
    <cellStyle name="千位分隔 17 2 2 3 2 2 2 3 3" xfId="16921" xr:uid="{00000000-0005-0000-0000-0000253D0000}"/>
    <cellStyle name="千位分隔 17 2 2 3 2 2 2 3 3 2" xfId="16922" xr:uid="{00000000-0005-0000-0000-0000263D0000}"/>
    <cellStyle name="千位分隔 17 2 2 3 2 2 2 3 3 2 2" xfId="16923" xr:uid="{00000000-0005-0000-0000-0000273D0000}"/>
    <cellStyle name="千位分隔 17 2 2 3 2 2 2 3 3 3" xfId="16924" xr:uid="{00000000-0005-0000-0000-0000283D0000}"/>
    <cellStyle name="千位分隔 17 2 2 3 2 2 2 3 4" xfId="16925" xr:uid="{00000000-0005-0000-0000-0000293D0000}"/>
    <cellStyle name="千位分隔 17 2 2 3 2 2 2 3 4 2" xfId="11629" xr:uid="{00000000-0005-0000-0000-00002A3D0000}"/>
    <cellStyle name="千位分隔 17 2 2 3 2 2 2 3 5" xfId="16926" xr:uid="{00000000-0005-0000-0000-00002B3D0000}"/>
    <cellStyle name="千位分隔 17 2 2 3 2 2 2 4" xfId="2724" xr:uid="{00000000-0005-0000-0000-00002C3D0000}"/>
    <cellStyle name="千位分隔 17 2 2 3 2 2 2 4 2" xfId="16927" xr:uid="{00000000-0005-0000-0000-00002D3D0000}"/>
    <cellStyle name="千位分隔 17 2 2 3 2 2 2 4 2 2" xfId="16928" xr:uid="{00000000-0005-0000-0000-00002E3D0000}"/>
    <cellStyle name="千位分隔 17 2 2 3 2 2 2 4 3" xfId="16930" xr:uid="{00000000-0005-0000-0000-00002F3D0000}"/>
    <cellStyle name="千位分隔 17 2 2 3 2 2 2 5" xfId="16931" xr:uid="{00000000-0005-0000-0000-0000303D0000}"/>
    <cellStyle name="千位分隔 17 2 2 3 2 2 2 5 2" xfId="4877" xr:uid="{00000000-0005-0000-0000-0000313D0000}"/>
    <cellStyle name="千位分隔 17 2 2 3 2 2 2 6" xfId="16932" xr:uid="{00000000-0005-0000-0000-0000323D0000}"/>
    <cellStyle name="千位分隔 17 2 2 3 2 2 3" xfId="5361" xr:uid="{00000000-0005-0000-0000-0000333D0000}"/>
    <cellStyle name="千位分隔 17 2 2 3 2 2 4" xfId="2276" xr:uid="{00000000-0005-0000-0000-0000343D0000}"/>
    <cellStyle name="千位分隔 17 2 2 3 2 2 4 2" xfId="2279" xr:uid="{00000000-0005-0000-0000-0000353D0000}"/>
    <cellStyle name="千位分隔 17 2 2 3 2 2 4 3" xfId="2100" xr:uid="{00000000-0005-0000-0000-0000363D0000}"/>
    <cellStyle name="千位分隔 17 2 2 3 2 2 4 3 2" xfId="11666" xr:uid="{00000000-0005-0000-0000-0000373D0000}"/>
    <cellStyle name="千位分隔 17 2 2 3 2 2 4 3 2 2" xfId="11669" xr:uid="{00000000-0005-0000-0000-0000383D0000}"/>
    <cellStyle name="千位分隔 17 2 2 3 2 2 4 3 3" xfId="11675" xr:uid="{00000000-0005-0000-0000-0000393D0000}"/>
    <cellStyle name="千位分隔 17 2 2 3 2 2 4 4" xfId="16588" xr:uid="{00000000-0005-0000-0000-00003A3D0000}"/>
    <cellStyle name="千位分隔 17 2 2 3 2 2 4 4 2" xfId="13576" xr:uid="{00000000-0005-0000-0000-00003B3D0000}"/>
    <cellStyle name="千位分隔 17 2 2 3 2 2 4 5" xfId="16933" xr:uid="{00000000-0005-0000-0000-00003C3D0000}"/>
    <cellStyle name="千位分隔 17 2 2 3 2 2 5" xfId="2283" xr:uid="{00000000-0005-0000-0000-00003D3D0000}"/>
    <cellStyle name="千位分隔 17 2 2 3 2 2 5 2" xfId="791" xr:uid="{00000000-0005-0000-0000-00003E3D0000}"/>
    <cellStyle name="千位分隔 17 2 2 3 2 2 5 2 2" xfId="16934" xr:uid="{00000000-0005-0000-0000-00003F3D0000}"/>
    <cellStyle name="千位分隔 17 2 2 3 2 2 5 3" xfId="16935" xr:uid="{00000000-0005-0000-0000-0000403D0000}"/>
    <cellStyle name="千位分隔 17 2 2 3 2 2 6" xfId="5366" xr:uid="{00000000-0005-0000-0000-0000413D0000}"/>
    <cellStyle name="千位分隔 17 2 2 3 2 2 6 2" xfId="13708" xr:uid="{00000000-0005-0000-0000-0000423D0000}"/>
    <cellStyle name="千位分隔 17 2 2 3 2 2 7" xfId="13714" xr:uid="{00000000-0005-0000-0000-0000433D0000}"/>
    <cellStyle name="千位分隔 17 2 2 3 2 3" xfId="5915" xr:uid="{00000000-0005-0000-0000-0000443D0000}"/>
    <cellStyle name="千位分隔 17 2 2 3 2 3 2" xfId="16936" xr:uid="{00000000-0005-0000-0000-0000453D0000}"/>
    <cellStyle name="千位分隔 17 2 2 3 2 3 3" xfId="5369" xr:uid="{00000000-0005-0000-0000-0000463D0000}"/>
    <cellStyle name="千位分隔 17 2 2 3 2 3 3 2" xfId="5371" xr:uid="{00000000-0005-0000-0000-0000473D0000}"/>
    <cellStyle name="千位分隔 17 2 2 3 2 3 3 3" xfId="8412" xr:uid="{00000000-0005-0000-0000-0000483D0000}"/>
    <cellStyle name="千位分隔 17 2 2 3 2 3 3 3 2" xfId="6204" xr:uid="{00000000-0005-0000-0000-0000493D0000}"/>
    <cellStyle name="千位分隔 17 2 2 3 2 3 3 3 2 2" xfId="3692" xr:uid="{00000000-0005-0000-0000-00004A3D0000}"/>
    <cellStyle name="千位分隔 17 2 2 3 2 3 3 3 3" xfId="6207" xr:uid="{00000000-0005-0000-0000-00004B3D0000}"/>
    <cellStyle name="千位分隔 17 2 2 3 2 3 3 4" xfId="16937" xr:uid="{00000000-0005-0000-0000-00004C3D0000}"/>
    <cellStyle name="千位分隔 17 2 2 3 2 3 3 4 2" xfId="6224" xr:uid="{00000000-0005-0000-0000-00004D3D0000}"/>
    <cellStyle name="千位分隔 17 2 2 3 2 3 3 5" xfId="16938" xr:uid="{00000000-0005-0000-0000-00004E3D0000}"/>
    <cellStyle name="千位分隔 17 2 2 3 2 3 4" xfId="5374" xr:uid="{00000000-0005-0000-0000-00004F3D0000}"/>
    <cellStyle name="千位分隔 17 2 2 3 2 3 4 2" xfId="16939" xr:uid="{00000000-0005-0000-0000-0000503D0000}"/>
    <cellStyle name="千位分隔 17 2 2 3 2 3 4 2 2" xfId="16940" xr:uid="{00000000-0005-0000-0000-0000513D0000}"/>
    <cellStyle name="千位分隔 17 2 2 3 2 3 4 3" xfId="16941" xr:uid="{00000000-0005-0000-0000-0000523D0000}"/>
    <cellStyle name="千位分隔 17 2 2 3 2 3 5" xfId="16942" xr:uid="{00000000-0005-0000-0000-0000533D0000}"/>
    <cellStyle name="千位分隔 17 2 2 3 2 3 5 2" xfId="16944" xr:uid="{00000000-0005-0000-0000-0000543D0000}"/>
    <cellStyle name="千位分隔 17 2 2 3 2 3 6" xfId="16945" xr:uid="{00000000-0005-0000-0000-0000553D0000}"/>
    <cellStyle name="千位分隔 17 2 2 3 2 4" xfId="8968" xr:uid="{00000000-0005-0000-0000-0000563D0000}"/>
    <cellStyle name="千位分隔 17 2 2 3 2 5" xfId="8999" xr:uid="{00000000-0005-0000-0000-0000573D0000}"/>
    <cellStyle name="千位分隔 17 2 2 3 2 5 2" xfId="9001" xr:uid="{00000000-0005-0000-0000-0000583D0000}"/>
    <cellStyle name="千位分隔 17 2 2 3 2 5 3" xfId="9003" xr:uid="{00000000-0005-0000-0000-0000593D0000}"/>
    <cellStyle name="千位分隔 17 2 2 3 2 5 3 2" xfId="9005" xr:uid="{00000000-0005-0000-0000-00005A3D0000}"/>
    <cellStyle name="千位分隔 17 2 2 3 2 5 3 2 2" xfId="16946" xr:uid="{00000000-0005-0000-0000-00005B3D0000}"/>
    <cellStyle name="千位分隔 17 2 2 3 2 5 3 3" xfId="9007" xr:uid="{00000000-0005-0000-0000-00005C3D0000}"/>
    <cellStyle name="千位分隔 17 2 2 3 2 5 4" xfId="9016" xr:uid="{00000000-0005-0000-0000-00005D3D0000}"/>
    <cellStyle name="千位分隔 17 2 2 3 2 5 4 2" xfId="9018" xr:uid="{00000000-0005-0000-0000-00005E3D0000}"/>
    <cellStyle name="千位分隔 17 2 2 3 2 5 5" xfId="9023" xr:uid="{00000000-0005-0000-0000-00005F3D0000}"/>
    <cellStyle name="千位分隔 17 2 2 3 2 6" xfId="9029" xr:uid="{00000000-0005-0000-0000-0000603D0000}"/>
    <cellStyle name="千位分隔 17 2 2 3 2 6 2" xfId="11021" xr:uid="{00000000-0005-0000-0000-0000613D0000}"/>
    <cellStyle name="千位分隔 17 2 2 3 2 6 2 2" xfId="16947" xr:uid="{00000000-0005-0000-0000-0000623D0000}"/>
    <cellStyle name="千位分隔 17 2 2 3 2 6 3" xfId="6263" xr:uid="{00000000-0005-0000-0000-0000633D0000}"/>
    <cellStyle name="千位分隔 17 2 2 3 2 7" xfId="9032" xr:uid="{00000000-0005-0000-0000-0000643D0000}"/>
    <cellStyle name="千位分隔 17 2 2 3 2 7 2" xfId="9035" xr:uid="{00000000-0005-0000-0000-0000653D0000}"/>
    <cellStyle name="千位分隔 17 2 2 3 2 8" xfId="9044" xr:uid="{00000000-0005-0000-0000-0000663D0000}"/>
    <cellStyle name="千位分隔 17 2 2 3 3" xfId="5840" xr:uid="{00000000-0005-0000-0000-0000673D0000}"/>
    <cellStyle name="千位分隔 17 2 2 3 3 2" xfId="16948" xr:uid="{00000000-0005-0000-0000-0000683D0000}"/>
    <cellStyle name="千位分隔 17 2 2 3 3 2 2" xfId="16949" xr:uid="{00000000-0005-0000-0000-0000693D0000}"/>
    <cellStyle name="千位分隔 17 2 2 3 3 2 3" xfId="16950" xr:uid="{00000000-0005-0000-0000-00006A3D0000}"/>
    <cellStyle name="千位分隔 17 2 2 3 3 2 3 2" xfId="16951" xr:uid="{00000000-0005-0000-0000-00006B3D0000}"/>
    <cellStyle name="千位分隔 17 2 2 3 3 2 3 3" xfId="16952" xr:uid="{00000000-0005-0000-0000-00006C3D0000}"/>
    <cellStyle name="千位分隔 17 2 2 3 3 2 3 3 2" xfId="16953" xr:uid="{00000000-0005-0000-0000-00006D3D0000}"/>
    <cellStyle name="千位分隔 17 2 2 3 3 2 3 3 2 2" xfId="10004" xr:uid="{00000000-0005-0000-0000-00006E3D0000}"/>
    <cellStyle name="千位分隔 17 2 2 3 3 2 3 3 3" xfId="16262" xr:uid="{00000000-0005-0000-0000-00006F3D0000}"/>
    <cellStyle name="千位分隔 17 2 2 3 3 2 3 4" xfId="16954" xr:uid="{00000000-0005-0000-0000-0000703D0000}"/>
    <cellStyle name="千位分隔 17 2 2 3 3 2 3 4 2" xfId="16955" xr:uid="{00000000-0005-0000-0000-0000713D0000}"/>
    <cellStyle name="千位分隔 17 2 2 3 3 2 3 5" xfId="16956" xr:uid="{00000000-0005-0000-0000-0000723D0000}"/>
    <cellStyle name="千位分隔 17 2 2 3 3 2 4" xfId="16957" xr:uid="{00000000-0005-0000-0000-0000733D0000}"/>
    <cellStyle name="千位分隔 17 2 2 3 3 2 4 2" xfId="16958" xr:uid="{00000000-0005-0000-0000-0000743D0000}"/>
    <cellStyle name="千位分隔 17 2 2 3 3 2 4 2 2" xfId="16959" xr:uid="{00000000-0005-0000-0000-0000753D0000}"/>
    <cellStyle name="千位分隔 17 2 2 3 3 2 4 3" xfId="16960" xr:uid="{00000000-0005-0000-0000-0000763D0000}"/>
    <cellStyle name="千位分隔 17 2 2 3 3 2 5" xfId="16961" xr:uid="{00000000-0005-0000-0000-0000773D0000}"/>
    <cellStyle name="千位分隔 17 2 2 3 3 2 5 2" xfId="16962" xr:uid="{00000000-0005-0000-0000-0000783D0000}"/>
    <cellStyle name="千位分隔 17 2 2 3 3 2 6" xfId="16963" xr:uid="{00000000-0005-0000-0000-0000793D0000}"/>
    <cellStyle name="千位分隔 17 2 2 3 3 3" xfId="3584" xr:uid="{00000000-0005-0000-0000-00007A3D0000}"/>
    <cellStyle name="千位分隔 17 2 2 3 3 4" xfId="9057" xr:uid="{00000000-0005-0000-0000-00007B3D0000}"/>
    <cellStyle name="千位分隔 17 2 2 3 3 4 2" xfId="9059" xr:uid="{00000000-0005-0000-0000-00007C3D0000}"/>
    <cellStyle name="千位分隔 17 2 2 3 3 4 3" xfId="9061" xr:uid="{00000000-0005-0000-0000-00007D3D0000}"/>
    <cellStyle name="千位分隔 17 2 2 3 3 4 3 2" xfId="9063" xr:uid="{00000000-0005-0000-0000-00007E3D0000}"/>
    <cellStyle name="千位分隔 17 2 2 3 3 4 3 2 2" xfId="16964" xr:uid="{00000000-0005-0000-0000-00007F3D0000}"/>
    <cellStyle name="千位分隔 17 2 2 3 3 4 3 3" xfId="9065" xr:uid="{00000000-0005-0000-0000-0000803D0000}"/>
    <cellStyle name="千位分隔 17 2 2 3 3 4 4" xfId="9074" xr:uid="{00000000-0005-0000-0000-0000813D0000}"/>
    <cellStyle name="千位分隔 17 2 2 3 3 4 4 2" xfId="9077" xr:uid="{00000000-0005-0000-0000-0000823D0000}"/>
    <cellStyle name="千位分隔 17 2 2 3 3 4 5" xfId="9085" xr:uid="{00000000-0005-0000-0000-0000833D0000}"/>
    <cellStyle name="千位分隔 17 2 2 3 3 5" xfId="9090" xr:uid="{00000000-0005-0000-0000-0000843D0000}"/>
    <cellStyle name="千位分隔 17 2 2 3 3 5 2" xfId="11028" xr:uid="{00000000-0005-0000-0000-0000853D0000}"/>
    <cellStyle name="千位分隔 17 2 2 3 3 5 2 2" xfId="16965" xr:uid="{00000000-0005-0000-0000-0000863D0000}"/>
    <cellStyle name="千位分隔 17 2 2 3 3 5 3" xfId="6277" xr:uid="{00000000-0005-0000-0000-0000873D0000}"/>
    <cellStyle name="千位分隔 17 2 2 3 3 6" xfId="9093" xr:uid="{00000000-0005-0000-0000-0000883D0000}"/>
    <cellStyle name="千位分隔 17 2 2 3 3 6 2" xfId="9096" xr:uid="{00000000-0005-0000-0000-0000893D0000}"/>
    <cellStyle name="千位分隔 17 2 2 3 3 7" xfId="9112" xr:uid="{00000000-0005-0000-0000-00008A3D0000}"/>
    <cellStyle name="千位分隔 17 2 2 3 4" xfId="16966" xr:uid="{00000000-0005-0000-0000-00008B3D0000}"/>
    <cellStyle name="千位分隔 17 2 2 3 4 2" xfId="16967" xr:uid="{00000000-0005-0000-0000-00008C3D0000}"/>
    <cellStyle name="千位分隔 17 2 2 3 4 3" xfId="16968" xr:uid="{00000000-0005-0000-0000-00008D3D0000}"/>
    <cellStyle name="千位分隔 17 2 2 3 4 3 2" xfId="16969" xr:uid="{00000000-0005-0000-0000-00008E3D0000}"/>
    <cellStyle name="千位分隔 17 2 2 3 4 3 3" xfId="2630" xr:uid="{00000000-0005-0000-0000-00008F3D0000}"/>
    <cellStyle name="千位分隔 17 2 2 3 4 3 3 2" xfId="16970" xr:uid="{00000000-0005-0000-0000-0000903D0000}"/>
    <cellStyle name="千位分隔 17 2 2 3 4 3 3 2 2" xfId="16971" xr:uid="{00000000-0005-0000-0000-0000913D0000}"/>
    <cellStyle name="千位分隔 17 2 2 3 4 3 3 3" xfId="16972" xr:uid="{00000000-0005-0000-0000-0000923D0000}"/>
    <cellStyle name="千位分隔 17 2 2 3 4 3 4" xfId="16429" xr:uid="{00000000-0005-0000-0000-0000933D0000}"/>
    <cellStyle name="千位分隔 17 2 2 3 4 3 4 2" xfId="16973" xr:uid="{00000000-0005-0000-0000-0000943D0000}"/>
    <cellStyle name="千位分隔 17 2 2 3 4 3 5" xfId="16974" xr:uid="{00000000-0005-0000-0000-0000953D0000}"/>
    <cellStyle name="千位分隔 17 2 2 3 4 4" xfId="9126" xr:uid="{00000000-0005-0000-0000-0000963D0000}"/>
    <cellStyle name="千位分隔 17 2 2 3 4 4 2" xfId="16975" xr:uid="{00000000-0005-0000-0000-0000973D0000}"/>
    <cellStyle name="千位分隔 17 2 2 3 4 4 2 2" xfId="16977" xr:uid="{00000000-0005-0000-0000-0000983D0000}"/>
    <cellStyle name="千位分隔 17 2 2 3 4 4 3" xfId="16979" xr:uid="{00000000-0005-0000-0000-0000993D0000}"/>
    <cellStyle name="千位分隔 17 2 2 3 4 5" xfId="9128" xr:uid="{00000000-0005-0000-0000-00009A3D0000}"/>
    <cellStyle name="千位分隔 17 2 2 3 4 5 2" xfId="9130" xr:uid="{00000000-0005-0000-0000-00009B3D0000}"/>
    <cellStyle name="千位分隔 17 2 2 3 4 6" xfId="9140" xr:uid="{00000000-0005-0000-0000-00009C3D0000}"/>
    <cellStyle name="千位分隔 17 2 2 3 5" xfId="16981" xr:uid="{00000000-0005-0000-0000-00009D3D0000}"/>
    <cellStyle name="千位分隔 17 2 2 3 6" xfId="16982" xr:uid="{00000000-0005-0000-0000-00009E3D0000}"/>
    <cellStyle name="千位分隔 17 2 2 3 6 2" xfId="16983" xr:uid="{00000000-0005-0000-0000-00009F3D0000}"/>
    <cellStyle name="千位分隔 17 2 2 3 6 3" xfId="16984" xr:uid="{00000000-0005-0000-0000-0000A03D0000}"/>
    <cellStyle name="千位分隔 17 2 2 3 6 3 2" xfId="16985" xr:uid="{00000000-0005-0000-0000-0000A13D0000}"/>
    <cellStyle name="千位分隔 17 2 2 3 6 3 2 2" xfId="9428" xr:uid="{00000000-0005-0000-0000-0000A23D0000}"/>
    <cellStyle name="千位分隔 17 2 2 3 6 3 3" xfId="16986" xr:uid="{00000000-0005-0000-0000-0000A33D0000}"/>
    <cellStyle name="千位分隔 17 2 2 3 6 4" xfId="9154" xr:uid="{00000000-0005-0000-0000-0000A43D0000}"/>
    <cellStyle name="千位分隔 17 2 2 3 6 4 2" xfId="11052" xr:uid="{00000000-0005-0000-0000-0000A53D0000}"/>
    <cellStyle name="千位分隔 17 2 2 3 6 5" xfId="9158" xr:uid="{00000000-0005-0000-0000-0000A63D0000}"/>
    <cellStyle name="千位分隔 17 2 2 3 7" xfId="16987" xr:uid="{00000000-0005-0000-0000-0000A73D0000}"/>
    <cellStyle name="千位分隔 17 2 2 3 7 2" xfId="3490" xr:uid="{00000000-0005-0000-0000-0000A83D0000}"/>
    <cellStyle name="千位分隔 17 2 2 3 7 2 2" xfId="3493" xr:uid="{00000000-0005-0000-0000-0000A93D0000}"/>
    <cellStyle name="千位分隔 17 2 2 3 7 3" xfId="3572" xr:uid="{00000000-0005-0000-0000-0000AA3D0000}"/>
    <cellStyle name="千位分隔 17 2 2 3 8" xfId="16988" xr:uid="{00000000-0005-0000-0000-0000AB3D0000}"/>
    <cellStyle name="千位分隔 17 2 2 3 8 2" xfId="3831" xr:uid="{00000000-0005-0000-0000-0000AC3D0000}"/>
    <cellStyle name="千位分隔 17 2 2 3 9" xfId="16989" xr:uid="{00000000-0005-0000-0000-0000AD3D0000}"/>
    <cellStyle name="千位分隔 17 2 2 4" xfId="16990" xr:uid="{00000000-0005-0000-0000-0000AE3D0000}"/>
    <cellStyle name="千位分隔 17 2 2 4 2" xfId="16991" xr:uid="{00000000-0005-0000-0000-0000AF3D0000}"/>
    <cellStyle name="千位分隔 17 2 2 4 2 2" xfId="16992" xr:uid="{00000000-0005-0000-0000-0000B03D0000}"/>
    <cellStyle name="千位分隔 17 2 2 4 2 2 2" xfId="16993" xr:uid="{00000000-0005-0000-0000-0000B13D0000}"/>
    <cellStyle name="千位分隔 17 2 2 4 2 2 3" xfId="16994" xr:uid="{00000000-0005-0000-0000-0000B23D0000}"/>
    <cellStyle name="千位分隔 17 2 2 4 2 2 3 2" xfId="16995" xr:uid="{00000000-0005-0000-0000-0000B33D0000}"/>
    <cellStyle name="千位分隔 17 2 2 4 2 2 3 3" xfId="16996" xr:uid="{00000000-0005-0000-0000-0000B43D0000}"/>
    <cellStyle name="千位分隔 17 2 2 4 2 2 3 3 2" xfId="16997" xr:uid="{00000000-0005-0000-0000-0000B53D0000}"/>
    <cellStyle name="千位分隔 17 2 2 4 2 2 3 3 2 2" xfId="16998" xr:uid="{00000000-0005-0000-0000-0000B63D0000}"/>
    <cellStyle name="千位分隔 17 2 2 4 2 2 3 3 3" xfId="16999" xr:uid="{00000000-0005-0000-0000-0000B73D0000}"/>
    <cellStyle name="千位分隔 17 2 2 4 2 2 3 4" xfId="11603" xr:uid="{00000000-0005-0000-0000-0000B83D0000}"/>
    <cellStyle name="千位分隔 17 2 2 4 2 2 3 4 2" xfId="17000" xr:uid="{00000000-0005-0000-0000-0000B93D0000}"/>
    <cellStyle name="千位分隔 17 2 2 4 2 2 3 5" xfId="11606" xr:uid="{00000000-0005-0000-0000-0000BA3D0000}"/>
    <cellStyle name="千位分隔 17 2 2 4 2 2 4" xfId="1969" xr:uid="{00000000-0005-0000-0000-0000BB3D0000}"/>
    <cellStyle name="千位分隔 17 2 2 4 2 2 4 2" xfId="1264" xr:uid="{00000000-0005-0000-0000-0000BC3D0000}"/>
    <cellStyle name="千位分隔 17 2 2 4 2 2 4 2 2" xfId="17001" xr:uid="{00000000-0005-0000-0000-0000BD3D0000}"/>
    <cellStyle name="千位分隔 17 2 2 4 2 2 4 3" xfId="17002" xr:uid="{00000000-0005-0000-0000-0000BE3D0000}"/>
    <cellStyle name="千位分隔 17 2 2 4 2 2 5" xfId="1971" xr:uid="{00000000-0005-0000-0000-0000BF3D0000}"/>
    <cellStyle name="千位分隔 17 2 2 4 2 2 5 2" xfId="17003" xr:uid="{00000000-0005-0000-0000-0000C03D0000}"/>
    <cellStyle name="千位分隔 17 2 2 4 2 2 6" xfId="17004" xr:uid="{00000000-0005-0000-0000-0000C13D0000}"/>
    <cellStyle name="千位分隔 17 2 2 4 2 3" xfId="17005" xr:uid="{00000000-0005-0000-0000-0000C23D0000}"/>
    <cellStyle name="千位分隔 17 2 2 4 2 4" xfId="9322" xr:uid="{00000000-0005-0000-0000-0000C33D0000}"/>
    <cellStyle name="千位分隔 17 2 2 4 2 4 2" xfId="15031" xr:uid="{00000000-0005-0000-0000-0000C43D0000}"/>
    <cellStyle name="千位分隔 17 2 2 4 2 4 3" xfId="17006" xr:uid="{00000000-0005-0000-0000-0000C53D0000}"/>
    <cellStyle name="千位分隔 17 2 2 4 2 4 3 2" xfId="7869" xr:uid="{00000000-0005-0000-0000-0000C63D0000}"/>
    <cellStyle name="千位分隔 17 2 2 4 2 4 3 2 2" xfId="7873" xr:uid="{00000000-0005-0000-0000-0000C73D0000}"/>
    <cellStyle name="千位分隔 17 2 2 4 2 4 3 3" xfId="7877" xr:uid="{00000000-0005-0000-0000-0000C83D0000}"/>
    <cellStyle name="千位分隔 17 2 2 4 2 4 4" xfId="16437" xr:uid="{00000000-0005-0000-0000-0000C93D0000}"/>
    <cellStyle name="千位分隔 17 2 2 4 2 4 4 2" xfId="13488" xr:uid="{00000000-0005-0000-0000-0000CA3D0000}"/>
    <cellStyle name="千位分隔 17 2 2 4 2 4 5" xfId="16439" xr:uid="{00000000-0005-0000-0000-0000CB3D0000}"/>
    <cellStyle name="千位分隔 17 2 2 4 2 5" xfId="9326" xr:uid="{00000000-0005-0000-0000-0000CC3D0000}"/>
    <cellStyle name="千位分隔 17 2 2 4 2 5 2" xfId="9330" xr:uid="{00000000-0005-0000-0000-0000CD3D0000}"/>
    <cellStyle name="千位分隔 17 2 2 4 2 5 2 2" xfId="7920" xr:uid="{00000000-0005-0000-0000-0000CE3D0000}"/>
    <cellStyle name="千位分隔 17 2 2 4 2 5 3" xfId="9333" xr:uid="{00000000-0005-0000-0000-0000CF3D0000}"/>
    <cellStyle name="千位分隔 17 2 2 4 2 6" xfId="9349" xr:uid="{00000000-0005-0000-0000-0000D03D0000}"/>
    <cellStyle name="千位分隔 17 2 2 4 2 6 2" xfId="9352" xr:uid="{00000000-0005-0000-0000-0000D13D0000}"/>
    <cellStyle name="千位分隔 17 2 2 4 2 7" xfId="9359" xr:uid="{00000000-0005-0000-0000-0000D23D0000}"/>
    <cellStyle name="千位分隔 17 2 2 4 3" xfId="17007" xr:uid="{00000000-0005-0000-0000-0000D33D0000}"/>
    <cellStyle name="千位分隔 17 2 2 4 3 2" xfId="17008" xr:uid="{00000000-0005-0000-0000-0000D43D0000}"/>
    <cellStyle name="千位分隔 17 2 2 4 3 3" xfId="17009" xr:uid="{00000000-0005-0000-0000-0000D53D0000}"/>
    <cellStyle name="千位分隔 17 2 2 4 3 3 2" xfId="17010" xr:uid="{00000000-0005-0000-0000-0000D63D0000}"/>
    <cellStyle name="千位分隔 17 2 2 4 3 3 3" xfId="2916" xr:uid="{00000000-0005-0000-0000-0000D73D0000}"/>
    <cellStyle name="千位分隔 17 2 2 4 3 3 3 2" xfId="17011" xr:uid="{00000000-0005-0000-0000-0000D83D0000}"/>
    <cellStyle name="千位分隔 17 2 2 4 3 3 3 2 2" xfId="17012" xr:uid="{00000000-0005-0000-0000-0000D93D0000}"/>
    <cellStyle name="千位分隔 17 2 2 4 3 3 3 3" xfId="17013" xr:uid="{00000000-0005-0000-0000-0000DA3D0000}"/>
    <cellStyle name="千位分隔 17 2 2 4 3 3 4" xfId="16443" xr:uid="{00000000-0005-0000-0000-0000DB3D0000}"/>
    <cellStyle name="千位分隔 17 2 2 4 3 3 4 2" xfId="16124" xr:uid="{00000000-0005-0000-0000-0000DC3D0000}"/>
    <cellStyle name="千位分隔 17 2 2 4 3 3 5" xfId="17014" xr:uid="{00000000-0005-0000-0000-0000DD3D0000}"/>
    <cellStyle name="千位分隔 17 2 2 4 3 4" xfId="15033" xr:uid="{00000000-0005-0000-0000-0000DE3D0000}"/>
    <cellStyle name="千位分隔 17 2 2 4 3 4 2" xfId="17015" xr:uid="{00000000-0005-0000-0000-0000DF3D0000}"/>
    <cellStyle name="千位分隔 17 2 2 4 3 4 2 2" xfId="8010" xr:uid="{00000000-0005-0000-0000-0000E03D0000}"/>
    <cellStyle name="千位分隔 17 2 2 4 3 4 3" xfId="17016" xr:uid="{00000000-0005-0000-0000-0000E13D0000}"/>
    <cellStyle name="千位分隔 17 2 2 4 3 5" xfId="17017" xr:uid="{00000000-0005-0000-0000-0000E23D0000}"/>
    <cellStyle name="千位分隔 17 2 2 4 3 5 2" xfId="17018" xr:uid="{00000000-0005-0000-0000-0000E33D0000}"/>
    <cellStyle name="千位分隔 17 2 2 4 3 6" xfId="17019" xr:uid="{00000000-0005-0000-0000-0000E43D0000}"/>
    <cellStyle name="千位分隔 17 2 2 4 4" xfId="17020" xr:uid="{00000000-0005-0000-0000-0000E53D0000}"/>
    <cellStyle name="千位分隔 17 2 2 4 5" xfId="17021" xr:uid="{00000000-0005-0000-0000-0000E63D0000}"/>
    <cellStyle name="千位分隔 17 2 2 4 5 2" xfId="17022" xr:uid="{00000000-0005-0000-0000-0000E73D0000}"/>
    <cellStyle name="千位分隔 17 2 2 4 5 3" xfId="17023" xr:uid="{00000000-0005-0000-0000-0000E83D0000}"/>
    <cellStyle name="千位分隔 17 2 2 4 5 3 2" xfId="17024" xr:uid="{00000000-0005-0000-0000-0000E93D0000}"/>
    <cellStyle name="千位分隔 17 2 2 4 5 3 2 2" xfId="17025" xr:uid="{00000000-0005-0000-0000-0000EA3D0000}"/>
    <cellStyle name="千位分隔 17 2 2 4 5 3 3" xfId="17026" xr:uid="{00000000-0005-0000-0000-0000EB3D0000}"/>
    <cellStyle name="千位分隔 17 2 2 4 5 4" xfId="9390" xr:uid="{00000000-0005-0000-0000-0000EC3D0000}"/>
    <cellStyle name="千位分隔 17 2 2 4 5 4 2" xfId="9393" xr:uid="{00000000-0005-0000-0000-0000ED3D0000}"/>
    <cellStyle name="千位分隔 17 2 2 4 5 5" xfId="9396" xr:uid="{00000000-0005-0000-0000-0000EE3D0000}"/>
    <cellStyle name="千位分隔 17 2 2 4 6" xfId="17027" xr:uid="{00000000-0005-0000-0000-0000EF3D0000}"/>
    <cellStyle name="千位分隔 17 2 2 4 6 2" xfId="17028" xr:uid="{00000000-0005-0000-0000-0000F03D0000}"/>
    <cellStyle name="千位分隔 17 2 2 4 6 2 2" xfId="17030" xr:uid="{00000000-0005-0000-0000-0000F13D0000}"/>
    <cellStyle name="千位分隔 17 2 2 4 6 3" xfId="17032" xr:uid="{00000000-0005-0000-0000-0000F23D0000}"/>
    <cellStyle name="千位分隔 17 2 2 4 7" xfId="11013" xr:uid="{00000000-0005-0000-0000-0000F33D0000}"/>
    <cellStyle name="千位分隔 17 2 2 4 7 2" xfId="17034" xr:uid="{00000000-0005-0000-0000-0000F43D0000}"/>
    <cellStyle name="千位分隔 17 2 2 4 8" xfId="17036" xr:uid="{00000000-0005-0000-0000-0000F53D0000}"/>
    <cellStyle name="千位分隔 17 2 2 5" xfId="1327" xr:uid="{00000000-0005-0000-0000-0000F63D0000}"/>
    <cellStyle name="千位分隔 17 2 2 5 2" xfId="1330" xr:uid="{00000000-0005-0000-0000-0000F73D0000}"/>
    <cellStyle name="千位分隔 17 2 2 5 2 2" xfId="17037" xr:uid="{00000000-0005-0000-0000-0000F83D0000}"/>
    <cellStyle name="千位分隔 17 2 2 5 2 3" xfId="17038" xr:uid="{00000000-0005-0000-0000-0000F93D0000}"/>
    <cellStyle name="千位分隔 17 2 2 5 2 3 2" xfId="17040" xr:uid="{00000000-0005-0000-0000-0000FA3D0000}"/>
    <cellStyle name="千位分隔 17 2 2 5 2 3 3" xfId="5438" xr:uid="{00000000-0005-0000-0000-0000FB3D0000}"/>
    <cellStyle name="千位分隔 17 2 2 5 2 3 3 2" xfId="17042" xr:uid="{00000000-0005-0000-0000-0000FC3D0000}"/>
    <cellStyle name="千位分隔 17 2 2 5 2 3 3 2 2" xfId="17043" xr:uid="{00000000-0005-0000-0000-0000FD3D0000}"/>
    <cellStyle name="千位分隔 17 2 2 5 2 3 3 3" xfId="17044" xr:uid="{00000000-0005-0000-0000-0000FE3D0000}"/>
    <cellStyle name="千位分隔 17 2 2 5 2 3 4" xfId="17045" xr:uid="{00000000-0005-0000-0000-0000FF3D0000}"/>
    <cellStyle name="千位分隔 17 2 2 5 2 3 4 2" xfId="17046" xr:uid="{00000000-0005-0000-0000-0000003E0000}"/>
    <cellStyle name="千位分隔 17 2 2 5 2 3 5" xfId="17047" xr:uid="{00000000-0005-0000-0000-0000013E0000}"/>
    <cellStyle name="千位分隔 17 2 2 5 2 4" xfId="9571" xr:uid="{00000000-0005-0000-0000-0000023E0000}"/>
    <cellStyle name="千位分隔 17 2 2 5 2 4 2" xfId="17048" xr:uid="{00000000-0005-0000-0000-0000033E0000}"/>
    <cellStyle name="千位分隔 17 2 2 5 2 4 2 2" xfId="14593" xr:uid="{00000000-0005-0000-0000-0000043E0000}"/>
    <cellStyle name="千位分隔 17 2 2 5 2 4 3" xfId="17050" xr:uid="{00000000-0005-0000-0000-0000053E0000}"/>
    <cellStyle name="千位分隔 17 2 2 5 2 5" xfId="6372" xr:uid="{00000000-0005-0000-0000-0000063E0000}"/>
    <cellStyle name="千位分隔 17 2 2 5 2 5 2" xfId="6377" xr:uid="{00000000-0005-0000-0000-0000073E0000}"/>
    <cellStyle name="千位分隔 17 2 2 5 2 6" xfId="6390" xr:uid="{00000000-0005-0000-0000-0000083E0000}"/>
    <cellStyle name="千位分隔 17 2 2 5 3" xfId="1333" xr:uid="{00000000-0005-0000-0000-0000093E0000}"/>
    <cellStyle name="千位分隔 17 2 2 5 4" xfId="17051" xr:uid="{00000000-0005-0000-0000-00000A3E0000}"/>
    <cellStyle name="千位分隔 17 2 2 5 4 2" xfId="17052" xr:uid="{00000000-0005-0000-0000-00000B3E0000}"/>
    <cellStyle name="千位分隔 17 2 2 5 4 3" xfId="7155" xr:uid="{00000000-0005-0000-0000-00000C3E0000}"/>
    <cellStyle name="千位分隔 17 2 2 5 4 3 2" xfId="17053" xr:uid="{00000000-0005-0000-0000-00000D3E0000}"/>
    <cellStyle name="千位分隔 17 2 2 5 4 3 2 2" xfId="6974" xr:uid="{00000000-0005-0000-0000-00000E3E0000}"/>
    <cellStyle name="千位分隔 17 2 2 5 4 3 3" xfId="17055" xr:uid="{00000000-0005-0000-0000-00000F3E0000}"/>
    <cellStyle name="千位分隔 17 2 2 5 4 4" xfId="9585" xr:uid="{00000000-0005-0000-0000-0000103E0000}"/>
    <cellStyle name="千位分隔 17 2 2 5 4 4 2" xfId="11081" xr:uid="{00000000-0005-0000-0000-0000113E0000}"/>
    <cellStyle name="千位分隔 17 2 2 5 4 5" xfId="6437" xr:uid="{00000000-0005-0000-0000-0000123E0000}"/>
    <cellStyle name="千位分隔 17 2 2 5 5" xfId="17057" xr:uid="{00000000-0005-0000-0000-0000133E0000}"/>
    <cellStyle name="千位分隔 17 2 2 5 5 2" xfId="17058" xr:uid="{00000000-0005-0000-0000-0000143E0000}"/>
    <cellStyle name="千位分隔 17 2 2 5 5 2 2" xfId="17059" xr:uid="{00000000-0005-0000-0000-0000153E0000}"/>
    <cellStyle name="千位分隔 17 2 2 5 5 3" xfId="17060" xr:uid="{00000000-0005-0000-0000-0000163E0000}"/>
    <cellStyle name="千位分隔 17 2 2 5 6" xfId="17062" xr:uid="{00000000-0005-0000-0000-0000173E0000}"/>
    <cellStyle name="千位分隔 17 2 2 5 6 2" xfId="17063" xr:uid="{00000000-0005-0000-0000-0000183E0000}"/>
    <cellStyle name="千位分隔 17 2 2 5 7" xfId="17065" xr:uid="{00000000-0005-0000-0000-0000193E0000}"/>
    <cellStyle name="千位分隔 17 2 2 6" xfId="1335" xr:uid="{00000000-0005-0000-0000-00001A3E0000}"/>
    <cellStyle name="千位分隔 17 2 2 6 2" xfId="17066" xr:uid="{00000000-0005-0000-0000-00001B3E0000}"/>
    <cellStyle name="千位分隔 17 2 2 6 3" xfId="17067" xr:uid="{00000000-0005-0000-0000-00001C3E0000}"/>
    <cellStyle name="千位分隔 17 2 2 6 3 2" xfId="17068" xr:uid="{00000000-0005-0000-0000-00001D3E0000}"/>
    <cellStyle name="千位分隔 17 2 2 6 3 3" xfId="17069" xr:uid="{00000000-0005-0000-0000-00001E3E0000}"/>
    <cellStyle name="千位分隔 17 2 2 6 3 3 2" xfId="17071" xr:uid="{00000000-0005-0000-0000-00001F3E0000}"/>
    <cellStyle name="千位分隔 17 2 2 6 3 3 2 2" xfId="17073" xr:uid="{00000000-0005-0000-0000-0000203E0000}"/>
    <cellStyle name="千位分隔 17 2 2 6 3 3 3" xfId="17075" xr:uid="{00000000-0005-0000-0000-0000213E0000}"/>
    <cellStyle name="千位分隔 17 2 2 6 3 4" xfId="9666" xr:uid="{00000000-0005-0000-0000-0000223E0000}"/>
    <cellStyle name="千位分隔 17 2 2 6 3 4 2" xfId="11088" xr:uid="{00000000-0005-0000-0000-0000233E0000}"/>
    <cellStyle name="千位分隔 17 2 2 6 3 5" xfId="9671" xr:uid="{00000000-0005-0000-0000-0000243E0000}"/>
    <cellStyle name="千位分隔 17 2 2 6 4" xfId="17077" xr:uid="{00000000-0005-0000-0000-0000253E0000}"/>
    <cellStyle name="千位分隔 17 2 2 6 4 2" xfId="17078" xr:uid="{00000000-0005-0000-0000-0000263E0000}"/>
    <cellStyle name="千位分隔 17 2 2 6 4 2 2" xfId="17079" xr:uid="{00000000-0005-0000-0000-0000273E0000}"/>
    <cellStyle name="千位分隔 17 2 2 6 4 3" xfId="17080" xr:uid="{00000000-0005-0000-0000-0000283E0000}"/>
    <cellStyle name="千位分隔 17 2 2 6 5" xfId="17082" xr:uid="{00000000-0005-0000-0000-0000293E0000}"/>
    <cellStyle name="千位分隔 17 2 2 6 5 2" xfId="17083" xr:uid="{00000000-0005-0000-0000-00002A3E0000}"/>
    <cellStyle name="千位分隔 17 2 2 6 6" xfId="17084" xr:uid="{00000000-0005-0000-0000-00002B3E0000}"/>
    <cellStyle name="千位分隔 17 2 2 7" xfId="1340" xr:uid="{00000000-0005-0000-0000-00002C3E0000}"/>
    <cellStyle name="千位分隔 17 2 2 8" xfId="1343" xr:uid="{00000000-0005-0000-0000-00002D3E0000}"/>
    <cellStyle name="千位分隔 17 2 2 9" xfId="1346" xr:uid="{00000000-0005-0000-0000-00002E3E0000}"/>
    <cellStyle name="千位分隔 17 2 2 9 2" xfId="1348" xr:uid="{00000000-0005-0000-0000-00002F3E0000}"/>
    <cellStyle name="千位分隔 17 2 2 9 3" xfId="17085" xr:uid="{00000000-0005-0000-0000-0000303E0000}"/>
    <cellStyle name="千位分隔 17 2 2 9 3 2" xfId="17086" xr:uid="{00000000-0005-0000-0000-0000313E0000}"/>
    <cellStyle name="千位分隔 17 2 2 9 3 2 2" xfId="17087" xr:uid="{00000000-0005-0000-0000-0000323E0000}"/>
    <cellStyle name="千位分隔 17 2 2 9 3 3" xfId="17088" xr:uid="{00000000-0005-0000-0000-0000333E0000}"/>
    <cellStyle name="千位分隔 17 2 2 9 4" xfId="17090" xr:uid="{00000000-0005-0000-0000-0000343E0000}"/>
    <cellStyle name="千位分隔 17 2 2 9 4 2" xfId="17091" xr:uid="{00000000-0005-0000-0000-0000353E0000}"/>
    <cellStyle name="千位分隔 17 2 2 9 5" xfId="17092" xr:uid="{00000000-0005-0000-0000-0000363E0000}"/>
    <cellStyle name="千位分隔 17 2 3" xfId="17093" xr:uid="{00000000-0005-0000-0000-0000373E0000}"/>
    <cellStyle name="千位分隔 17 2 3 2" xfId="17094" xr:uid="{00000000-0005-0000-0000-0000383E0000}"/>
    <cellStyle name="千位分隔 17 2 3 2 2" xfId="17095" xr:uid="{00000000-0005-0000-0000-0000393E0000}"/>
    <cellStyle name="千位分隔 17 2 3 2 2 2" xfId="15095" xr:uid="{00000000-0005-0000-0000-00003A3E0000}"/>
    <cellStyle name="千位分隔 17 2 3 2 2 2 2" xfId="17096" xr:uid="{00000000-0005-0000-0000-00003B3E0000}"/>
    <cellStyle name="千位分隔 17 2 3 2 2 2 3" xfId="17097" xr:uid="{00000000-0005-0000-0000-00003C3E0000}"/>
    <cellStyle name="千位分隔 17 2 3 2 2 2 3 2" xfId="14787" xr:uid="{00000000-0005-0000-0000-00003D3E0000}"/>
    <cellStyle name="千位分隔 17 2 3 2 2 2 3 3" xfId="14790" xr:uid="{00000000-0005-0000-0000-00003E3E0000}"/>
    <cellStyle name="千位分隔 17 2 3 2 2 2 3 3 2" xfId="17098" xr:uid="{00000000-0005-0000-0000-00003F3E0000}"/>
    <cellStyle name="千位分隔 17 2 3 2 2 2 3 3 2 2" xfId="16354" xr:uid="{00000000-0005-0000-0000-0000403E0000}"/>
    <cellStyle name="千位分隔 17 2 3 2 2 2 3 3 3" xfId="17099" xr:uid="{00000000-0005-0000-0000-0000413E0000}"/>
    <cellStyle name="千位分隔 17 2 3 2 2 2 3 4" xfId="17100" xr:uid="{00000000-0005-0000-0000-0000423E0000}"/>
    <cellStyle name="千位分隔 17 2 3 2 2 2 3 4 2" xfId="134" xr:uid="{00000000-0005-0000-0000-0000433E0000}"/>
    <cellStyle name="千位分隔 17 2 3 2 2 2 3 5" xfId="17101" xr:uid="{00000000-0005-0000-0000-0000443E0000}"/>
    <cellStyle name="千位分隔 17 2 3 2 2 2 4" xfId="17102" xr:uid="{00000000-0005-0000-0000-0000453E0000}"/>
    <cellStyle name="千位分隔 17 2 3 2 2 2 4 2" xfId="17103" xr:uid="{00000000-0005-0000-0000-0000463E0000}"/>
    <cellStyle name="千位分隔 17 2 3 2 2 2 4 2 2" xfId="17104" xr:uid="{00000000-0005-0000-0000-0000473E0000}"/>
    <cellStyle name="千位分隔 17 2 3 2 2 2 4 3" xfId="10673" xr:uid="{00000000-0005-0000-0000-0000483E0000}"/>
    <cellStyle name="千位分隔 17 2 3 2 2 2 5" xfId="17105" xr:uid="{00000000-0005-0000-0000-0000493E0000}"/>
    <cellStyle name="千位分隔 17 2 3 2 2 2 5 2" xfId="17106" xr:uid="{00000000-0005-0000-0000-00004A3E0000}"/>
    <cellStyle name="千位分隔 17 2 3 2 2 2 6" xfId="16527" xr:uid="{00000000-0005-0000-0000-00004B3E0000}"/>
    <cellStyle name="千位分隔 17 2 3 2 2 3" xfId="8913" xr:uid="{00000000-0005-0000-0000-00004C3E0000}"/>
    <cellStyle name="千位分隔 17 2 3 2 2 4" xfId="8917" xr:uid="{00000000-0005-0000-0000-00004D3E0000}"/>
    <cellStyle name="千位分隔 17 2 3 2 2 4 2" xfId="10027" xr:uid="{00000000-0005-0000-0000-00004E3E0000}"/>
    <cellStyle name="千位分隔 17 2 3 2 2 4 3" xfId="10030" xr:uid="{00000000-0005-0000-0000-00004F3E0000}"/>
    <cellStyle name="千位分隔 17 2 3 2 2 4 3 2" xfId="14804" xr:uid="{00000000-0005-0000-0000-0000503E0000}"/>
    <cellStyle name="千位分隔 17 2 3 2 2 4 3 2 2" xfId="11648" xr:uid="{00000000-0005-0000-0000-0000513E0000}"/>
    <cellStyle name="千位分隔 17 2 3 2 2 4 3 3" xfId="10758" xr:uid="{00000000-0005-0000-0000-0000523E0000}"/>
    <cellStyle name="千位分隔 17 2 3 2 2 4 4" xfId="17107" xr:uid="{00000000-0005-0000-0000-0000533E0000}"/>
    <cellStyle name="千位分隔 17 2 3 2 2 4 4 2" xfId="10001" xr:uid="{00000000-0005-0000-0000-0000543E0000}"/>
    <cellStyle name="千位分隔 17 2 3 2 2 4 5" xfId="17108" xr:uid="{00000000-0005-0000-0000-0000553E0000}"/>
    <cellStyle name="千位分隔 17 2 3 2 2 5" xfId="11134" xr:uid="{00000000-0005-0000-0000-0000563E0000}"/>
    <cellStyle name="千位分隔 17 2 3 2 2 5 2" xfId="11137" xr:uid="{00000000-0005-0000-0000-0000573E0000}"/>
    <cellStyle name="千位分隔 17 2 3 2 2 5 2 2" xfId="17109" xr:uid="{00000000-0005-0000-0000-0000583E0000}"/>
    <cellStyle name="千位分隔 17 2 3 2 2 5 3" xfId="11140" xr:uid="{00000000-0005-0000-0000-0000593E0000}"/>
    <cellStyle name="千位分隔 17 2 3 2 2 6" xfId="11149" xr:uid="{00000000-0005-0000-0000-00005A3E0000}"/>
    <cellStyle name="千位分隔 17 2 3 2 2 6 2" xfId="11152" xr:uid="{00000000-0005-0000-0000-00005B3E0000}"/>
    <cellStyle name="千位分隔 17 2 3 2 2 7" xfId="11155" xr:uid="{00000000-0005-0000-0000-00005C3E0000}"/>
    <cellStyle name="千位分隔 17 2 3 2 3" xfId="17110" xr:uid="{00000000-0005-0000-0000-00005D3E0000}"/>
    <cellStyle name="千位分隔 17 2 3 2 3 2" xfId="17111" xr:uid="{00000000-0005-0000-0000-00005E3E0000}"/>
    <cellStyle name="千位分隔 17 2 3 2 3 3" xfId="8919" xr:uid="{00000000-0005-0000-0000-00005F3E0000}"/>
    <cellStyle name="千位分隔 17 2 3 2 3 3 2" xfId="17112" xr:uid="{00000000-0005-0000-0000-0000603E0000}"/>
    <cellStyle name="千位分隔 17 2 3 2 3 3 3" xfId="17114" xr:uid="{00000000-0005-0000-0000-0000613E0000}"/>
    <cellStyle name="千位分隔 17 2 3 2 3 3 3 2" xfId="17115" xr:uid="{00000000-0005-0000-0000-0000623E0000}"/>
    <cellStyle name="千位分隔 17 2 3 2 3 3 3 2 2" xfId="17116" xr:uid="{00000000-0005-0000-0000-0000633E0000}"/>
    <cellStyle name="千位分隔 17 2 3 2 3 3 3 3" xfId="3047" xr:uid="{00000000-0005-0000-0000-0000643E0000}"/>
    <cellStyle name="千位分隔 17 2 3 2 3 3 4" xfId="4965" xr:uid="{00000000-0005-0000-0000-0000653E0000}"/>
    <cellStyle name="千位分隔 17 2 3 2 3 3 4 2" xfId="17117" xr:uid="{00000000-0005-0000-0000-0000663E0000}"/>
    <cellStyle name="千位分隔 17 2 3 2 3 3 5" xfId="17118" xr:uid="{00000000-0005-0000-0000-0000673E0000}"/>
    <cellStyle name="千位分隔 17 2 3 2 3 4" xfId="17119" xr:uid="{00000000-0005-0000-0000-0000683E0000}"/>
    <cellStyle name="千位分隔 17 2 3 2 3 4 2" xfId="17120" xr:uid="{00000000-0005-0000-0000-0000693E0000}"/>
    <cellStyle name="千位分隔 17 2 3 2 3 4 2 2" xfId="17121" xr:uid="{00000000-0005-0000-0000-00006A3E0000}"/>
    <cellStyle name="千位分隔 17 2 3 2 3 4 3" xfId="17122" xr:uid="{00000000-0005-0000-0000-00006B3E0000}"/>
    <cellStyle name="千位分隔 17 2 3 2 3 5" xfId="17123" xr:uid="{00000000-0005-0000-0000-00006C3E0000}"/>
    <cellStyle name="千位分隔 17 2 3 2 3 5 2" xfId="17124" xr:uid="{00000000-0005-0000-0000-00006D3E0000}"/>
    <cellStyle name="千位分隔 17 2 3 2 3 6" xfId="17125" xr:uid="{00000000-0005-0000-0000-00006E3E0000}"/>
    <cellStyle name="千位分隔 17 2 3 2 4" xfId="17126" xr:uid="{00000000-0005-0000-0000-00006F3E0000}"/>
    <cellStyle name="千位分隔 17 2 3 2 5" xfId="17127" xr:uid="{00000000-0005-0000-0000-0000703E0000}"/>
    <cellStyle name="千位分隔 17 2 3 2 5 2" xfId="17129" xr:uid="{00000000-0005-0000-0000-0000713E0000}"/>
    <cellStyle name="千位分隔 17 2 3 2 5 3" xfId="17131" xr:uid="{00000000-0005-0000-0000-0000723E0000}"/>
    <cellStyle name="千位分隔 17 2 3 2 5 3 2" xfId="17132" xr:uid="{00000000-0005-0000-0000-0000733E0000}"/>
    <cellStyle name="千位分隔 17 2 3 2 5 3 2 2" xfId="17133" xr:uid="{00000000-0005-0000-0000-0000743E0000}"/>
    <cellStyle name="千位分隔 17 2 3 2 5 3 3" xfId="17134" xr:uid="{00000000-0005-0000-0000-0000753E0000}"/>
    <cellStyle name="千位分隔 17 2 3 2 5 4" xfId="11170" xr:uid="{00000000-0005-0000-0000-0000763E0000}"/>
    <cellStyle name="千位分隔 17 2 3 2 5 4 2" xfId="11172" xr:uid="{00000000-0005-0000-0000-0000773E0000}"/>
    <cellStyle name="千位分隔 17 2 3 2 5 5" xfId="11175" xr:uid="{00000000-0005-0000-0000-0000783E0000}"/>
    <cellStyle name="千位分隔 17 2 3 2 6" xfId="17135" xr:uid="{00000000-0005-0000-0000-0000793E0000}"/>
    <cellStyle name="千位分隔 17 2 3 2 6 2" xfId="85" xr:uid="{00000000-0005-0000-0000-00007A3E0000}"/>
    <cellStyle name="千位分隔 17 2 3 2 6 2 2" xfId="17137" xr:uid="{00000000-0005-0000-0000-00007B3E0000}"/>
    <cellStyle name="千位分隔 17 2 3 2 6 3" xfId="17139" xr:uid="{00000000-0005-0000-0000-00007C3E0000}"/>
    <cellStyle name="千位分隔 17 2 3 2 7" xfId="17140" xr:uid="{00000000-0005-0000-0000-00007D3E0000}"/>
    <cellStyle name="千位分隔 17 2 3 2 7 2" xfId="15091" xr:uid="{00000000-0005-0000-0000-00007E3E0000}"/>
    <cellStyle name="千位分隔 17 2 3 2 8" xfId="17141" xr:uid="{00000000-0005-0000-0000-00007F3E0000}"/>
    <cellStyle name="千位分隔 17 2 3 3" xfId="17142" xr:uid="{00000000-0005-0000-0000-0000803E0000}"/>
    <cellStyle name="千位分隔 17 2 3 3 2" xfId="17143" xr:uid="{00000000-0005-0000-0000-0000813E0000}"/>
    <cellStyle name="千位分隔 17 2 3 3 2 2" xfId="17144" xr:uid="{00000000-0005-0000-0000-0000823E0000}"/>
    <cellStyle name="千位分隔 17 2 3 3 2 3" xfId="8939" xr:uid="{00000000-0005-0000-0000-0000833E0000}"/>
    <cellStyle name="千位分隔 17 2 3 3 2 3 2" xfId="17145" xr:uid="{00000000-0005-0000-0000-0000843E0000}"/>
    <cellStyle name="千位分隔 17 2 3 3 2 3 3" xfId="17146" xr:uid="{00000000-0005-0000-0000-0000853E0000}"/>
    <cellStyle name="千位分隔 17 2 3 3 2 3 3 2" xfId="17147" xr:uid="{00000000-0005-0000-0000-0000863E0000}"/>
    <cellStyle name="千位分隔 17 2 3 3 2 3 3 2 2" xfId="17148" xr:uid="{00000000-0005-0000-0000-0000873E0000}"/>
    <cellStyle name="千位分隔 17 2 3 3 2 3 3 3" xfId="17149" xr:uid="{00000000-0005-0000-0000-0000883E0000}"/>
    <cellStyle name="千位分隔 17 2 3 3 2 3 4" xfId="17150" xr:uid="{00000000-0005-0000-0000-0000893E0000}"/>
    <cellStyle name="千位分隔 17 2 3 3 2 3 4 2" xfId="17151" xr:uid="{00000000-0005-0000-0000-00008A3E0000}"/>
    <cellStyle name="千位分隔 17 2 3 3 2 3 5" xfId="17152" xr:uid="{00000000-0005-0000-0000-00008B3E0000}"/>
    <cellStyle name="千位分隔 17 2 3 3 2 4" xfId="17154" xr:uid="{00000000-0005-0000-0000-00008C3E0000}"/>
    <cellStyle name="千位分隔 17 2 3 3 2 4 2" xfId="17155" xr:uid="{00000000-0005-0000-0000-00008D3E0000}"/>
    <cellStyle name="千位分隔 17 2 3 3 2 4 2 2" xfId="17156" xr:uid="{00000000-0005-0000-0000-00008E3E0000}"/>
    <cellStyle name="千位分隔 17 2 3 3 2 4 3" xfId="4454" xr:uid="{00000000-0005-0000-0000-00008F3E0000}"/>
    <cellStyle name="千位分隔 17 2 3 3 2 5" xfId="17157" xr:uid="{00000000-0005-0000-0000-0000903E0000}"/>
    <cellStyle name="千位分隔 17 2 3 3 2 5 2" xfId="17159" xr:uid="{00000000-0005-0000-0000-0000913E0000}"/>
    <cellStyle name="千位分隔 17 2 3 3 2 6" xfId="17160" xr:uid="{00000000-0005-0000-0000-0000923E0000}"/>
    <cellStyle name="千位分隔 17 2 3 3 3" xfId="17161" xr:uid="{00000000-0005-0000-0000-0000933E0000}"/>
    <cellStyle name="千位分隔 17 2 3 3 4" xfId="17162" xr:uid="{00000000-0005-0000-0000-0000943E0000}"/>
    <cellStyle name="千位分隔 17 2 3 3 4 2" xfId="17163" xr:uid="{00000000-0005-0000-0000-0000953E0000}"/>
    <cellStyle name="千位分隔 17 2 3 3 4 3" xfId="17164" xr:uid="{00000000-0005-0000-0000-0000963E0000}"/>
    <cellStyle name="千位分隔 17 2 3 3 4 3 2" xfId="17165" xr:uid="{00000000-0005-0000-0000-0000973E0000}"/>
    <cellStyle name="千位分隔 17 2 3 3 4 3 2 2" xfId="17166" xr:uid="{00000000-0005-0000-0000-0000983E0000}"/>
    <cellStyle name="千位分隔 17 2 3 3 4 3 3" xfId="17167" xr:uid="{00000000-0005-0000-0000-0000993E0000}"/>
    <cellStyle name="千位分隔 17 2 3 3 4 4" xfId="11206" xr:uid="{00000000-0005-0000-0000-00009A3E0000}"/>
    <cellStyle name="千位分隔 17 2 3 3 4 4 2" xfId="11208" xr:uid="{00000000-0005-0000-0000-00009B3E0000}"/>
    <cellStyle name="千位分隔 17 2 3 3 4 5" xfId="11210" xr:uid="{00000000-0005-0000-0000-00009C3E0000}"/>
    <cellStyle name="千位分隔 17 2 3 3 5" xfId="17168" xr:uid="{00000000-0005-0000-0000-00009D3E0000}"/>
    <cellStyle name="千位分隔 17 2 3 3 5 2" xfId="17170" xr:uid="{00000000-0005-0000-0000-00009E3E0000}"/>
    <cellStyle name="千位分隔 17 2 3 3 5 2 2" xfId="17171" xr:uid="{00000000-0005-0000-0000-00009F3E0000}"/>
    <cellStyle name="千位分隔 17 2 3 3 5 3" xfId="17172" xr:uid="{00000000-0005-0000-0000-0000A03E0000}"/>
    <cellStyle name="千位分隔 17 2 3 3 6" xfId="17173" xr:uid="{00000000-0005-0000-0000-0000A13E0000}"/>
    <cellStyle name="千位分隔 17 2 3 3 6 2" xfId="17174" xr:uid="{00000000-0005-0000-0000-0000A23E0000}"/>
    <cellStyle name="千位分隔 17 2 3 3 7" xfId="17175" xr:uid="{00000000-0005-0000-0000-0000A33E0000}"/>
    <cellStyle name="千位分隔 17 2 3 4" xfId="17176" xr:uid="{00000000-0005-0000-0000-0000A43E0000}"/>
    <cellStyle name="千位分隔 17 2 3 4 2" xfId="17177" xr:uid="{00000000-0005-0000-0000-0000A53E0000}"/>
    <cellStyle name="千位分隔 17 2 3 4 3" xfId="17178" xr:uid="{00000000-0005-0000-0000-0000A63E0000}"/>
    <cellStyle name="千位分隔 17 2 3 4 3 2" xfId="17179" xr:uid="{00000000-0005-0000-0000-0000A73E0000}"/>
    <cellStyle name="千位分隔 17 2 3 4 3 3" xfId="17180" xr:uid="{00000000-0005-0000-0000-0000A83E0000}"/>
    <cellStyle name="千位分隔 17 2 3 4 3 3 2" xfId="17181" xr:uid="{00000000-0005-0000-0000-0000A93E0000}"/>
    <cellStyle name="千位分隔 17 2 3 4 3 3 2 2" xfId="17183" xr:uid="{00000000-0005-0000-0000-0000AA3E0000}"/>
    <cellStyle name="千位分隔 17 2 3 4 3 3 3" xfId="17184" xr:uid="{00000000-0005-0000-0000-0000AB3E0000}"/>
    <cellStyle name="千位分隔 17 2 3 4 3 4" xfId="11225" xr:uid="{00000000-0005-0000-0000-0000AC3E0000}"/>
    <cellStyle name="千位分隔 17 2 3 4 3 4 2" xfId="11227" xr:uid="{00000000-0005-0000-0000-0000AD3E0000}"/>
    <cellStyle name="千位分隔 17 2 3 4 3 5" xfId="11229" xr:uid="{00000000-0005-0000-0000-0000AE3E0000}"/>
    <cellStyle name="千位分隔 17 2 3 4 4" xfId="17185" xr:uid="{00000000-0005-0000-0000-0000AF3E0000}"/>
    <cellStyle name="千位分隔 17 2 3 4 4 2" xfId="17186" xr:uid="{00000000-0005-0000-0000-0000B03E0000}"/>
    <cellStyle name="千位分隔 17 2 3 4 4 2 2" xfId="17187" xr:uid="{00000000-0005-0000-0000-0000B13E0000}"/>
    <cellStyle name="千位分隔 17 2 3 4 4 3" xfId="17188" xr:uid="{00000000-0005-0000-0000-0000B23E0000}"/>
    <cellStyle name="千位分隔 17 2 3 4 5" xfId="17189" xr:uid="{00000000-0005-0000-0000-0000B33E0000}"/>
    <cellStyle name="千位分隔 17 2 3 4 5 2" xfId="17191" xr:uid="{00000000-0005-0000-0000-0000B43E0000}"/>
    <cellStyle name="千位分隔 17 2 3 4 6" xfId="17192" xr:uid="{00000000-0005-0000-0000-0000B53E0000}"/>
    <cellStyle name="千位分隔 17 2 3 5" xfId="17193" xr:uid="{00000000-0005-0000-0000-0000B63E0000}"/>
    <cellStyle name="千位分隔 17 2 3 6" xfId="17194" xr:uid="{00000000-0005-0000-0000-0000B73E0000}"/>
    <cellStyle name="千位分隔 17 2 3 6 2" xfId="17195" xr:uid="{00000000-0005-0000-0000-0000B83E0000}"/>
    <cellStyle name="千位分隔 17 2 3 6 3" xfId="17196" xr:uid="{00000000-0005-0000-0000-0000B93E0000}"/>
    <cellStyle name="千位分隔 17 2 3 6 3 2" xfId="17197" xr:uid="{00000000-0005-0000-0000-0000BA3E0000}"/>
    <cellStyle name="千位分隔 17 2 3 6 3 2 2" xfId="17198" xr:uid="{00000000-0005-0000-0000-0000BB3E0000}"/>
    <cellStyle name="千位分隔 17 2 3 6 3 3" xfId="17199" xr:uid="{00000000-0005-0000-0000-0000BC3E0000}"/>
    <cellStyle name="千位分隔 17 2 3 6 4" xfId="17200" xr:uid="{00000000-0005-0000-0000-0000BD3E0000}"/>
    <cellStyle name="千位分隔 17 2 3 6 4 2" xfId="17201" xr:uid="{00000000-0005-0000-0000-0000BE3E0000}"/>
    <cellStyle name="千位分隔 17 2 3 6 5" xfId="17202" xr:uid="{00000000-0005-0000-0000-0000BF3E0000}"/>
    <cellStyle name="千位分隔 17 2 3 7" xfId="17203" xr:uid="{00000000-0005-0000-0000-0000C03E0000}"/>
    <cellStyle name="千位分隔 17 2 3 7 2" xfId="17204" xr:uid="{00000000-0005-0000-0000-0000C13E0000}"/>
    <cellStyle name="千位分隔 17 2 3 7 2 2" xfId="13958" xr:uid="{00000000-0005-0000-0000-0000C23E0000}"/>
    <cellStyle name="千位分隔 17 2 3 7 3" xfId="17205" xr:uid="{00000000-0005-0000-0000-0000C33E0000}"/>
    <cellStyle name="千位分隔 17 2 3 8" xfId="17206" xr:uid="{00000000-0005-0000-0000-0000C43E0000}"/>
    <cellStyle name="千位分隔 17 2 3 8 2" xfId="17207" xr:uid="{00000000-0005-0000-0000-0000C53E0000}"/>
    <cellStyle name="千位分隔 17 2 3 9" xfId="17208" xr:uid="{00000000-0005-0000-0000-0000C63E0000}"/>
    <cellStyle name="千位分隔 17 2 4" xfId="17209" xr:uid="{00000000-0005-0000-0000-0000C73E0000}"/>
    <cellStyle name="千位分隔 17 2 4 2" xfId="17210" xr:uid="{00000000-0005-0000-0000-0000C83E0000}"/>
    <cellStyle name="千位分隔 17 2 4 2 2" xfId="17211" xr:uid="{00000000-0005-0000-0000-0000C93E0000}"/>
    <cellStyle name="千位分隔 17 2 4 2 2 2" xfId="17212" xr:uid="{00000000-0005-0000-0000-0000CA3E0000}"/>
    <cellStyle name="千位分隔 17 2 4 2 2 2 2" xfId="17213" xr:uid="{00000000-0005-0000-0000-0000CB3E0000}"/>
    <cellStyle name="千位分隔 17 2 4 2 2 2 3" xfId="17214" xr:uid="{00000000-0005-0000-0000-0000CC3E0000}"/>
    <cellStyle name="千位分隔 17 2 4 2 2 2 3 2" xfId="17215" xr:uid="{00000000-0005-0000-0000-0000CD3E0000}"/>
    <cellStyle name="千位分隔 17 2 4 2 2 2 3 3" xfId="17216" xr:uid="{00000000-0005-0000-0000-0000CE3E0000}"/>
    <cellStyle name="千位分隔 17 2 4 2 2 2 3 3 2" xfId="17217" xr:uid="{00000000-0005-0000-0000-0000CF3E0000}"/>
    <cellStyle name="千位分隔 17 2 4 2 2 2 3 3 2 2" xfId="17218" xr:uid="{00000000-0005-0000-0000-0000D03E0000}"/>
    <cellStyle name="千位分隔 17 2 4 2 2 2 3 3 3" xfId="17219" xr:uid="{00000000-0005-0000-0000-0000D13E0000}"/>
    <cellStyle name="千位分隔 17 2 4 2 2 2 3 4" xfId="17220" xr:uid="{00000000-0005-0000-0000-0000D23E0000}"/>
    <cellStyle name="千位分隔 17 2 4 2 2 2 3 4 2" xfId="2925" xr:uid="{00000000-0005-0000-0000-0000D33E0000}"/>
    <cellStyle name="千位分隔 17 2 4 2 2 2 3 5" xfId="17221" xr:uid="{00000000-0005-0000-0000-0000D43E0000}"/>
    <cellStyle name="千位分隔 17 2 4 2 2 2 4" xfId="17222" xr:uid="{00000000-0005-0000-0000-0000D53E0000}"/>
    <cellStyle name="千位分隔 17 2 4 2 2 2 4 2" xfId="16846" xr:uid="{00000000-0005-0000-0000-0000D63E0000}"/>
    <cellStyle name="千位分隔 17 2 4 2 2 2 4 2 2" xfId="16848" xr:uid="{00000000-0005-0000-0000-0000D73E0000}"/>
    <cellStyle name="千位分隔 17 2 4 2 2 2 4 3" xfId="16850" xr:uid="{00000000-0005-0000-0000-0000D83E0000}"/>
    <cellStyle name="千位分隔 17 2 4 2 2 2 5" xfId="17223" xr:uid="{00000000-0005-0000-0000-0000D93E0000}"/>
    <cellStyle name="千位分隔 17 2 4 2 2 2 5 2" xfId="17224" xr:uid="{00000000-0005-0000-0000-0000DA3E0000}"/>
    <cellStyle name="千位分隔 17 2 4 2 2 2 6" xfId="15999" xr:uid="{00000000-0005-0000-0000-0000DB3E0000}"/>
    <cellStyle name="千位分隔 17 2 4 2 2 3" xfId="9025" xr:uid="{00000000-0005-0000-0000-0000DC3E0000}"/>
    <cellStyle name="千位分隔 17 2 4 2 2 4" xfId="11285" xr:uid="{00000000-0005-0000-0000-0000DD3E0000}"/>
    <cellStyle name="千位分隔 17 2 4 2 2 4 2" xfId="17225" xr:uid="{00000000-0005-0000-0000-0000DE3E0000}"/>
    <cellStyle name="千位分隔 17 2 4 2 2 4 3" xfId="17226" xr:uid="{00000000-0005-0000-0000-0000DF3E0000}"/>
    <cellStyle name="千位分隔 17 2 4 2 2 4 3 2" xfId="17227" xr:uid="{00000000-0005-0000-0000-0000E03E0000}"/>
    <cellStyle name="千位分隔 17 2 4 2 2 4 3 2 2" xfId="17228" xr:uid="{00000000-0005-0000-0000-0000E13E0000}"/>
    <cellStyle name="千位分隔 17 2 4 2 2 4 3 3" xfId="17229" xr:uid="{00000000-0005-0000-0000-0000E23E0000}"/>
    <cellStyle name="千位分隔 17 2 4 2 2 4 4" xfId="17230" xr:uid="{00000000-0005-0000-0000-0000E33E0000}"/>
    <cellStyle name="千位分隔 17 2 4 2 2 4 4 2" xfId="17231" xr:uid="{00000000-0005-0000-0000-0000E43E0000}"/>
    <cellStyle name="千位分隔 17 2 4 2 2 4 5" xfId="17232" xr:uid="{00000000-0005-0000-0000-0000E53E0000}"/>
    <cellStyle name="千位分隔 17 2 4 2 2 5" xfId="11287" xr:uid="{00000000-0005-0000-0000-0000E63E0000}"/>
    <cellStyle name="千位分隔 17 2 4 2 2 5 2" xfId="11289" xr:uid="{00000000-0005-0000-0000-0000E73E0000}"/>
    <cellStyle name="千位分隔 17 2 4 2 2 5 2 2" xfId="17234" xr:uid="{00000000-0005-0000-0000-0000E83E0000}"/>
    <cellStyle name="千位分隔 17 2 4 2 2 5 3" xfId="11291" xr:uid="{00000000-0005-0000-0000-0000E93E0000}"/>
    <cellStyle name="千位分隔 17 2 4 2 2 6" xfId="11298" xr:uid="{00000000-0005-0000-0000-0000EA3E0000}"/>
    <cellStyle name="千位分隔 17 2 4 2 2 6 2" xfId="11300" xr:uid="{00000000-0005-0000-0000-0000EB3E0000}"/>
    <cellStyle name="千位分隔 17 2 4 2 2 7" xfId="11304" xr:uid="{00000000-0005-0000-0000-0000EC3E0000}"/>
    <cellStyle name="千位分隔 17 2 4 2 3" xfId="8372" xr:uid="{00000000-0005-0000-0000-0000ED3E0000}"/>
    <cellStyle name="千位分隔 17 2 4 2 3 2" xfId="17235" xr:uid="{00000000-0005-0000-0000-0000EE3E0000}"/>
    <cellStyle name="千位分隔 17 2 4 2 3 3" xfId="17236" xr:uid="{00000000-0005-0000-0000-0000EF3E0000}"/>
    <cellStyle name="千位分隔 17 2 4 2 3 3 2" xfId="17237" xr:uid="{00000000-0005-0000-0000-0000F03E0000}"/>
    <cellStyle name="千位分隔 17 2 4 2 3 3 3" xfId="17238" xr:uid="{00000000-0005-0000-0000-0000F13E0000}"/>
    <cellStyle name="千位分隔 17 2 4 2 3 3 3 2" xfId="17239" xr:uid="{00000000-0005-0000-0000-0000F23E0000}"/>
    <cellStyle name="千位分隔 17 2 4 2 3 3 3 2 2" xfId="17240" xr:uid="{00000000-0005-0000-0000-0000F33E0000}"/>
    <cellStyle name="千位分隔 17 2 4 2 3 3 3 3" xfId="1716" xr:uid="{00000000-0005-0000-0000-0000F43E0000}"/>
    <cellStyle name="千位分隔 17 2 4 2 3 3 4" xfId="17241" xr:uid="{00000000-0005-0000-0000-0000F53E0000}"/>
    <cellStyle name="千位分隔 17 2 4 2 3 3 4 2" xfId="17242" xr:uid="{00000000-0005-0000-0000-0000F63E0000}"/>
    <cellStyle name="千位分隔 17 2 4 2 3 3 5" xfId="17243" xr:uid="{00000000-0005-0000-0000-0000F73E0000}"/>
    <cellStyle name="千位分隔 17 2 4 2 3 4" xfId="17245" xr:uid="{00000000-0005-0000-0000-0000F83E0000}"/>
    <cellStyle name="千位分隔 17 2 4 2 3 4 2" xfId="17246" xr:uid="{00000000-0005-0000-0000-0000F93E0000}"/>
    <cellStyle name="千位分隔 17 2 4 2 3 4 2 2" xfId="10864" xr:uid="{00000000-0005-0000-0000-0000FA3E0000}"/>
    <cellStyle name="千位分隔 17 2 4 2 3 4 3" xfId="17247" xr:uid="{00000000-0005-0000-0000-0000FB3E0000}"/>
    <cellStyle name="千位分隔 17 2 4 2 3 5" xfId="17248" xr:uid="{00000000-0005-0000-0000-0000FC3E0000}"/>
    <cellStyle name="千位分隔 17 2 4 2 3 5 2" xfId="17249" xr:uid="{00000000-0005-0000-0000-0000FD3E0000}"/>
    <cellStyle name="千位分隔 17 2 4 2 3 6" xfId="17250" xr:uid="{00000000-0005-0000-0000-0000FE3E0000}"/>
    <cellStyle name="千位分隔 17 2 4 2 4" xfId="4580" xr:uid="{00000000-0005-0000-0000-0000FF3E0000}"/>
    <cellStyle name="千位分隔 17 2 4 2 5" xfId="4587" xr:uid="{00000000-0005-0000-0000-0000003F0000}"/>
    <cellStyle name="千位分隔 17 2 4 2 5 2" xfId="17251" xr:uid="{00000000-0005-0000-0000-0000013F0000}"/>
    <cellStyle name="千位分隔 17 2 4 2 5 3" xfId="17252" xr:uid="{00000000-0005-0000-0000-0000023F0000}"/>
    <cellStyle name="千位分隔 17 2 4 2 5 3 2" xfId="17253" xr:uid="{00000000-0005-0000-0000-0000033F0000}"/>
    <cellStyle name="千位分隔 17 2 4 2 5 3 2 2" xfId="17254" xr:uid="{00000000-0005-0000-0000-0000043F0000}"/>
    <cellStyle name="千位分隔 17 2 4 2 5 3 3" xfId="17255" xr:uid="{00000000-0005-0000-0000-0000053F0000}"/>
    <cellStyle name="千位分隔 17 2 4 2 5 4" xfId="11322" xr:uid="{00000000-0005-0000-0000-0000063F0000}"/>
    <cellStyle name="千位分隔 17 2 4 2 5 4 2" xfId="11325" xr:uid="{00000000-0005-0000-0000-0000073F0000}"/>
    <cellStyle name="千位分隔 17 2 4 2 5 5" xfId="11327" xr:uid="{00000000-0005-0000-0000-0000083F0000}"/>
    <cellStyle name="千位分隔 17 2 4 2 6" xfId="4591" xr:uid="{00000000-0005-0000-0000-0000093F0000}"/>
    <cellStyle name="千位分隔 17 2 4 2 6 2" xfId="7746" xr:uid="{00000000-0005-0000-0000-00000A3F0000}"/>
    <cellStyle name="千位分隔 17 2 4 2 6 2 2" xfId="7748" xr:uid="{00000000-0005-0000-0000-00000B3F0000}"/>
    <cellStyle name="千位分隔 17 2 4 2 6 3" xfId="7750" xr:uid="{00000000-0005-0000-0000-00000C3F0000}"/>
    <cellStyle name="千位分隔 17 2 4 2 7" xfId="17256" xr:uid="{00000000-0005-0000-0000-00000D3F0000}"/>
    <cellStyle name="千位分隔 17 2 4 2 7 2" xfId="7787" xr:uid="{00000000-0005-0000-0000-00000E3F0000}"/>
    <cellStyle name="千位分隔 17 2 4 2 8" xfId="17257" xr:uid="{00000000-0005-0000-0000-00000F3F0000}"/>
    <cellStyle name="千位分隔 17 2 4 3" xfId="17258" xr:uid="{00000000-0005-0000-0000-0000103F0000}"/>
    <cellStyle name="千位分隔 17 2 4 3 2" xfId="17259" xr:uid="{00000000-0005-0000-0000-0000113F0000}"/>
    <cellStyle name="千位分隔 17 2 4 3 2 2" xfId="17260" xr:uid="{00000000-0005-0000-0000-0000123F0000}"/>
    <cellStyle name="千位分隔 17 2 4 3 2 3" xfId="17261" xr:uid="{00000000-0005-0000-0000-0000133F0000}"/>
    <cellStyle name="千位分隔 17 2 4 3 2 3 2" xfId="17262" xr:uid="{00000000-0005-0000-0000-0000143F0000}"/>
    <cellStyle name="千位分隔 17 2 4 3 2 3 3" xfId="5529" xr:uid="{00000000-0005-0000-0000-0000153F0000}"/>
    <cellStyle name="千位分隔 17 2 4 3 2 3 3 2" xfId="17263" xr:uid="{00000000-0005-0000-0000-0000163F0000}"/>
    <cellStyle name="千位分隔 17 2 4 3 2 3 3 2 2" xfId="5511" xr:uid="{00000000-0005-0000-0000-0000173F0000}"/>
    <cellStyle name="千位分隔 17 2 4 3 2 3 3 3" xfId="17264" xr:uid="{00000000-0005-0000-0000-0000183F0000}"/>
    <cellStyle name="千位分隔 17 2 4 3 2 3 4" xfId="17265" xr:uid="{00000000-0005-0000-0000-0000193F0000}"/>
    <cellStyle name="千位分隔 17 2 4 3 2 3 4 2" xfId="17266" xr:uid="{00000000-0005-0000-0000-00001A3F0000}"/>
    <cellStyle name="千位分隔 17 2 4 3 2 3 5" xfId="17267" xr:uid="{00000000-0005-0000-0000-00001B3F0000}"/>
    <cellStyle name="千位分隔 17 2 4 3 2 4" xfId="17270" xr:uid="{00000000-0005-0000-0000-00001C3F0000}"/>
    <cellStyle name="千位分隔 17 2 4 3 2 4 2" xfId="17271" xr:uid="{00000000-0005-0000-0000-00001D3F0000}"/>
    <cellStyle name="千位分隔 17 2 4 3 2 4 2 2" xfId="7972" xr:uid="{00000000-0005-0000-0000-00001E3F0000}"/>
    <cellStyle name="千位分隔 17 2 4 3 2 4 3" xfId="17272" xr:uid="{00000000-0005-0000-0000-00001F3F0000}"/>
    <cellStyle name="千位分隔 17 2 4 3 2 5" xfId="17273" xr:uid="{00000000-0005-0000-0000-0000203F0000}"/>
    <cellStyle name="千位分隔 17 2 4 3 2 5 2" xfId="17274" xr:uid="{00000000-0005-0000-0000-0000213F0000}"/>
    <cellStyle name="千位分隔 17 2 4 3 2 6" xfId="17275" xr:uid="{00000000-0005-0000-0000-0000223F0000}"/>
    <cellStyle name="千位分隔 17 2 4 3 3" xfId="17276" xr:uid="{00000000-0005-0000-0000-0000233F0000}"/>
    <cellStyle name="千位分隔 17 2 4 3 4" xfId="17277" xr:uid="{00000000-0005-0000-0000-0000243F0000}"/>
    <cellStyle name="千位分隔 17 2 4 3 4 2" xfId="17278" xr:uid="{00000000-0005-0000-0000-0000253F0000}"/>
    <cellStyle name="千位分隔 17 2 4 3 4 3" xfId="17279" xr:uid="{00000000-0005-0000-0000-0000263F0000}"/>
    <cellStyle name="千位分隔 17 2 4 3 4 3 2" xfId="17280" xr:uid="{00000000-0005-0000-0000-0000273F0000}"/>
    <cellStyle name="千位分隔 17 2 4 3 4 3 2 2" xfId="17281" xr:uid="{00000000-0005-0000-0000-0000283F0000}"/>
    <cellStyle name="千位分隔 17 2 4 3 4 3 3" xfId="17282" xr:uid="{00000000-0005-0000-0000-0000293F0000}"/>
    <cellStyle name="千位分隔 17 2 4 3 4 4" xfId="11364" xr:uid="{00000000-0005-0000-0000-00002A3F0000}"/>
    <cellStyle name="千位分隔 17 2 4 3 4 4 2" xfId="11367" xr:uid="{00000000-0005-0000-0000-00002B3F0000}"/>
    <cellStyle name="千位分隔 17 2 4 3 4 5" xfId="11370" xr:uid="{00000000-0005-0000-0000-00002C3F0000}"/>
    <cellStyle name="千位分隔 17 2 4 3 5" xfId="17283" xr:uid="{00000000-0005-0000-0000-00002D3F0000}"/>
    <cellStyle name="千位分隔 17 2 4 3 5 2" xfId="17284" xr:uid="{00000000-0005-0000-0000-00002E3F0000}"/>
    <cellStyle name="千位分隔 17 2 4 3 5 2 2" xfId="17285" xr:uid="{00000000-0005-0000-0000-00002F3F0000}"/>
    <cellStyle name="千位分隔 17 2 4 3 5 3" xfId="17286" xr:uid="{00000000-0005-0000-0000-0000303F0000}"/>
    <cellStyle name="千位分隔 17 2 4 3 6" xfId="17287" xr:uid="{00000000-0005-0000-0000-0000313F0000}"/>
    <cellStyle name="千位分隔 17 2 4 3 6 2" xfId="7888" xr:uid="{00000000-0005-0000-0000-0000323F0000}"/>
    <cellStyle name="千位分隔 17 2 4 3 7" xfId="17288" xr:uid="{00000000-0005-0000-0000-0000333F0000}"/>
    <cellStyle name="千位分隔 17 2 4 4" xfId="17289" xr:uid="{00000000-0005-0000-0000-0000343F0000}"/>
    <cellStyle name="千位分隔 17 2 4 4 2" xfId="17290" xr:uid="{00000000-0005-0000-0000-0000353F0000}"/>
    <cellStyle name="千位分隔 17 2 4 4 3" xfId="17291" xr:uid="{00000000-0005-0000-0000-0000363F0000}"/>
    <cellStyle name="千位分隔 17 2 4 4 3 2" xfId="17292" xr:uid="{00000000-0005-0000-0000-0000373F0000}"/>
    <cellStyle name="千位分隔 17 2 4 4 3 3" xfId="17293" xr:uid="{00000000-0005-0000-0000-0000383F0000}"/>
    <cellStyle name="千位分隔 17 2 4 4 3 3 2" xfId="92" xr:uid="{00000000-0005-0000-0000-0000393F0000}"/>
    <cellStyle name="千位分隔 17 2 4 4 3 3 2 2" xfId="17294" xr:uid="{00000000-0005-0000-0000-00003A3F0000}"/>
    <cellStyle name="千位分隔 17 2 4 4 3 3 3" xfId="17295" xr:uid="{00000000-0005-0000-0000-00003B3F0000}"/>
    <cellStyle name="千位分隔 17 2 4 4 3 4" xfId="4212" xr:uid="{00000000-0005-0000-0000-00003C3F0000}"/>
    <cellStyle name="千位分隔 17 2 4 4 3 4 2" xfId="4217" xr:uid="{00000000-0005-0000-0000-00003D3F0000}"/>
    <cellStyle name="千位分隔 17 2 4 4 3 5" xfId="11391" xr:uid="{00000000-0005-0000-0000-00003E3F0000}"/>
    <cellStyle name="千位分隔 17 2 4 4 4" xfId="17296" xr:uid="{00000000-0005-0000-0000-00003F3F0000}"/>
    <cellStyle name="千位分隔 17 2 4 4 4 2" xfId="17297" xr:uid="{00000000-0005-0000-0000-0000403F0000}"/>
    <cellStyle name="千位分隔 17 2 4 4 4 2 2" xfId="15908" xr:uid="{00000000-0005-0000-0000-0000413F0000}"/>
    <cellStyle name="千位分隔 17 2 4 4 4 3" xfId="17298" xr:uid="{00000000-0005-0000-0000-0000423F0000}"/>
    <cellStyle name="千位分隔 17 2 4 4 5" xfId="17299" xr:uid="{00000000-0005-0000-0000-0000433F0000}"/>
    <cellStyle name="千位分隔 17 2 4 4 5 2" xfId="17300" xr:uid="{00000000-0005-0000-0000-0000443F0000}"/>
    <cellStyle name="千位分隔 17 2 4 4 6" xfId="17301" xr:uid="{00000000-0005-0000-0000-0000453F0000}"/>
    <cellStyle name="千位分隔 17 2 4 5" xfId="17302" xr:uid="{00000000-0005-0000-0000-0000463F0000}"/>
    <cellStyle name="千位分隔 17 2 4 6" xfId="17303" xr:uid="{00000000-0005-0000-0000-0000473F0000}"/>
    <cellStyle name="千位分隔 17 2 4 6 2" xfId="17304" xr:uid="{00000000-0005-0000-0000-0000483F0000}"/>
    <cellStyle name="千位分隔 17 2 4 6 3" xfId="17305" xr:uid="{00000000-0005-0000-0000-0000493F0000}"/>
    <cellStyle name="千位分隔 17 2 4 6 3 2" xfId="17306" xr:uid="{00000000-0005-0000-0000-00004A3F0000}"/>
    <cellStyle name="千位分隔 17 2 4 6 3 2 2" xfId="12680" xr:uid="{00000000-0005-0000-0000-00004B3F0000}"/>
    <cellStyle name="千位分隔 17 2 4 6 3 3" xfId="17307" xr:uid="{00000000-0005-0000-0000-00004C3F0000}"/>
    <cellStyle name="千位分隔 17 2 4 6 4" xfId="17308" xr:uid="{00000000-0005-0000-0000-00004D3F0000}"/>
    <cellStyle name="千位分隔 17 2 4 6 4 2" xfId="17309" xr:uid="{00000000-0005-0000-0000-00004E3F0000}"/>
    <cellStyle name="千位分隔 17 2 4 6 5" xfId="17310" xr:uid="{00000000-0005-0000-0000-00004F3F0000}"/>
    <cellStyle name="千位分隔 17 2 4 7" xfId="17311" xr:uid="{00000000-0005-0000-0000-0000503F0000}"/>
    <cellStyle name="千位分隔 17 2 4 7 2" xfId="17312" xr:uid="{00000000-0005-0000-0000-0000513F0000}"/>
    <cellStyle name="千位分隔 17 2 4 7 2 2" xfId="17313" xr:uid="{00000000-0005-0000-0000-0000523F0000}"/>
    <cellStyle name="千位分隔 17 2 4 7 3" xfId="17314" xr:uid="{00000000-0005-0000-0000-0000533F0000}"/>
    <cellStyle name="千位分隔 17 2 4 8" xfId="5746" xr:uid="{00000000-0005-0000-0000-0000543F0000}"/>
    <cellStyle name="千位分隔 17 2 4 8 2" xfId="17315" xr:uid="{00000000-0005-0000-0000-0000553F0000}"/>
    <cellStyle name="千位分隔 17 2 4 9" xfId="4098" xr:uid="{00000000-0005-0000-0000-0000563F0000}"/>
    <cellStyle name="千位分隔 17 2 5" xfId="17316" xr:uid="{00000000-0005-0000-0000-0000573F0000}"/>
    <cellStyle name="千位分隔 17 2 5 2" xfId="2994" xr:uid="{00000000-0005-0000-0000-0000583F0000}"/>
    <cellStyle name="千位分隔 17 2 5 2 2" xfId="2997" xr:uid="{00000000-0005-0000-0000-0000593F0000}"/>
    <cellStyle name="千位分隔 17 2 5 2 2 2" xfId="109" xr:uid="{00000000-0005-0000-0000-00005A3F0000}"/>
    <cellStyle name="千位分隔 17 2 5 2 2 3" xfId="17317" xr:uid="{00000000-0005-0000-0000-00005B3F0000}"/>
    <cellStyle name="千位分隔 17 2 5 2 2 3 2" xfId="17318" xr:uid="{00000000-0005-0000-0000-00005C3F0000}"/>
    <cellStyle name="千位分隔 17 2 5 2 2 3 3" xfId="17319" xr:uid="{00000000-0005-0000-0000-00005D3F0000}"/>
    <cellStyle name="千位分隔 17 2 5 2 2 3 3 2" xfId="17320" xr:uid="{00000000-0005-0000-0000-00005E3F0000}"/>
    <cellStyle name="千位分隔 17 2 5 2 2 3 3 2 2" xfId="17322" xr:uid="{00000000-0005-0000-0000-00005F3F0000}"/>
    <cellStyle name="千位分隔 17 2 5 2 2 3 3 3" xfId="17324" xr:uid="{00000000-0005-0000-0000-0000603F0000}"/>
    <cellStyle name="千位分隔 17 2 5 2 2 3 4" xfId="17326" xr:uid="{00000000-0005-0000-0000-0000613F0000}"/>
    <cellStyle name="千位分隔 17 2 5 2 2 3 4 2" xfId="17327" xr:uid="{00000000-0005-0000-0000-0000623F0000}"/>
    <cellStyle name="千位分隔 17 2 5 2 2 3 5" xfId="17329" xr:uid="{00000000-0005-0000-0000-0000633F0000}"/>
    <cellStyle name="千位分隔 17 2 5 2 2 4" xfId="17330" xr:uid="{00000000-0005-0000-0000-0000643F0000}"/>
    <cellStyle name="千位分隔 17 2 5 2 2 4 2" xfId="17331" xr:uid="{00000000-0005-0000-0000-0000653F0000}"/>
    <cellStyle name="千位分隔 17 2 5 2 2 4 2 2" xfId="17332" xr:uid="{00000000-0005-0000-0000-0000663F0000}"/>
    <cellStyle name="千位分隔 17 2 5 2 2 4 3" xfId="17333" xr:uid="{00000000-0005-0000-0000-0000673F0000}"/>
    <cellStyle name="千位分隔 17 2 5 2 2 5" xfId="17334" xr:uid="{00000000-0005-0000-0000-0000683F0000}"/>
    <cellStyle name="千位分隔 17 2 5 2 2 5 2" xfId="17335" xr:uid="{00000000-0005-0000-0000-0000693F0000}"/>
    <cellStyle name="千位分隔 17 2 5 2 2 6" xfId="17336" xr:uid="{00000000-0005-0000-0000-00006A3F0000}"/>
    <cellStyle name="千位分隔 17 2 5 2 3" xfId="3000" xr:uid="{00000000-0005-0000-0000-00006B3F0000}"/>
    <cellStyle name="千位分隔 17 2 5 2 4" xfId="5224" xr:uid="{00000000-0005-0000-0000-00006C3F0000}"/>
    <cellStyle name="千位分隔 17 2 5 2 4 2" xfId="5226" xr:uid="{00000000-0005-0000-0000-00006D3F0000}"/>
    <cellStyle name="千位分隔 17 2 5 2 4 3" xfId="5250" xr:uid="{00000000-0005-0000-0000-00006E3F0000}"/>
    <cellStyle name="千位分隔 17 2 5 2 4 3 2" xfId="5253" xr:uid="{00000000-0005-0000-0000-00006F3F0000}"/>
    <cellStyle name="千位分隔 17 2 5 2 4 3 2 2" xfId="16618" xr:uid="{00000000-0005-0000-0000-0000703F0000}"/>
    <cellStyle name="千位分隔 17 2 5 2 4 3 3" xfId="5256" xr:uid="{00000000-0005-0000-0000-0000713F0000}"/>
    <cellStyle name="千位分隔 17 2 5 2 4 4" xfId="5268" xr:uid="{00000000-0005-0000-0000-0000723F0000}"/>
    <cellStyle name="千位分隔 17 2 5 2 4 4 2" xfId="1204" xr:uid="{00000000-0005-0000-0000-0000733F0000}"/>
    <cellStyle name="千位分隔 17 2 5 2 4 5" xfId="5272" xr:uid="{00000000-0005-0000-0000-0000743F0000}"/>
    <cellStyle name="千位分隔 17 2 5 2 5" xfId="5288" xr:uid="{00000000-0005-0000-0000-0000753F0000}"/>
    <cellStyle name="千位分隔 17 2 5 2 5 2" xfId="5291" xr:uid="{00000000-0005-0000-0000-0000763F0000}"/>
    <cellStyle name="千位分隔 17 2 5 2 5 2 2" xfId="5295" xr:uid="{00000000-0005-0000-0000-0000773F0000}"/>
    <cellStyle name="千位分隔 17 2 5 2 5 3" xfId="5310" xr:uid="{00000000-0005-0000-0000-0000783F0000}"/>
    <cellStyle name="千位分隔 17 2 5 2 6" xfId="2790" xr:uid="{00000000-0005-0000-0000-0000793F0000}"/>
    <cellStyle name="千位分隔 17 2 5 2 6 2" xfId="5318" xr:uid="{00000000-0005-0000-0000-00007A3F0000}"/>
    <cellStyle name="千位分隔 17 2 5 2 7" xfId="5326" xr:uid="{00000000-0005-0000-0000-00007B3F0000}"/>
    <cellStyle name="千位分隔 17 2 5 3" xfId="3002" xr:uid="{00000000-0005-0000-0000-00007C3F0000}"/>
    <cellStyle name="千位分隔 17 2 5 3 2" xfId="3005" xr:uid="{00000000-0005-0000-0000-00007D3F0000}"/>
    <cellStyle name="千位分隔 17 2 5 3 3" xfId="17337" xr:uid="{00000000-0005-0000-0000-00007E3F0000}"/>
    <cellStyle name="千位分隔 17 2 5 3 3 2" xfId="11536" xr:uid="{00000000-0005-0000-0000-00007F3F0000}"/>
    <cellStyle name="千位分隔 17 2 5 3 3 3" xfId="11539" xr:uid="{00000000-0005-0000-0000-0000803F0000}"/>
    <cellStyle name="千位分隔 17 2 5 3 3 3 2" xfId="17338" xr:uid="{00000000-0005-0000-0000-0000813F0000}"/>
    <cellStyle name="千位分隔 17 2 5 3 3 3 2 2" xfId="501" xr:uid="{00000000-0005-0000-0000-0000823F0000}"/>
    <cellStyle name="千位分隔 17 2 5 3 3 3 3" xfId="17339" xr:uid="{00000000-0005-0000-0000-0000833F0000}"/>
    <cellStyle name="千位分隔 17 2 5 3 3 4" xfId="11462" xr:uid="{00000000-0005-0000-0000-0000843F0000}"/>
    <cellStyle name="千位分隔 17 2 5 3 3 4 2" xfId="11464" xr:uid="{00000000-0005-0000-0000-0000853F0000}"/>
    <cellStyle name="千位分隔 17 2 5 3 3 5" xfId="11466" xr:uid="{00000000-0005-0000-0000-0000863F0000}"/>
    <cellStyle name="千位分隔 17 2 5 3 4" xfId="5046" xr:uid="{00000000-0005-0000-0000-0000873F0000}"/>
    <cellStyle name="千位分隔 17 2 5 3 4 2" xfId="5050" xr:uid="{00000000-0005-0000-0000-0000883F0000}"/>
    <cellStyle name="千位分隔 17 2 5 3 4 2 2" xfId="2451" xr:uid="{00000000-0005-0000-0000-0000893F0000}"/>
    <cellStyle name="千位分隔 17 2 5 3 4 3" xfId="4788" xr:uid="{00000000-0005-0000-0000-00008A3F0000}"/>
    <cellStyle name="千位分隔 17 2 5 3 5" xfId="5053" xr:uid="{00000000-0005-0000-0000-00008B3F0000}"/>
    <cellStyle name="千位分隔 17 2 5 3 5 2" xfId="5058" xr:uid="{00000000-0005-0000-0000-00008C3F0000}"/>
    <cellStyle name="千位分隔 17 2 5 3 6" xfId="2796" xr:uid="{00000000-0005-0000-0000-00008D3F0000}"/>
    <cellStyle name="千位分隔 17 2 5 4" xfId="3007" xr:uid="{00000000-0005-0000-0000-00008E3F0000}"/>
    <cellStyle name="千位分隔 17 2 5 5" xfId="1358" xr:uid="{00000000-0005-0000-0000-00008F3F0000}"/>
    <cellStyle name="千位分隔 17 2 5 5 2" xfId="3175" xr:uid="{00000000-0005-0000-0000-0000903F0000}"/>
    <cellStyle name="千位分隔 17 2 5 5 3" xfId="3184" xr:uid="{00000000-0005-0000-0000-0000913F0000}"/>
    <cellStyle name="千位分隔 17 2 5 5 3 2" xfId="3188" xr:uid="{00000000-0005-0000-0000-0000923F0000}"/>
    <cellStyle name="千位分隔 17 2 5 5 3 2 2" xfId="17340" xr:uid="{00000000-0005-0000-0000-0000933F0000}"/>
    <cellStyle name="千位分隔 17 2 5 5 3 3" xfId="17341" xr:uid="{00000000-0005-0000-0000-0000943F0000}"/>
    <cellStyle name="千位分隔 17 2 5 5 4" xfId="3190" xr:uid="{00000000-0005-0000-0000-0000953F0000}"/>
    <cellStyle name="千位分隔 17 2 5 5 4 2" xfId="5524" xr:uid="{00000000-0005-0000-0000-0000963F0000}"/>
    <cellStyle name="千位分隔 17 2 5 5 5" xfId="5536" xr:uid="{00000000-0005-0000-0000-0000973F0000}"/>
    <cellStyle name="千位分隔 17 2 5 6" xfId="17342" xr:uid="{00000000-0005-0000-0000-0000983F0000}"/>
    <cellStyle name="千位分隔 17 2 5 6 2" xfId="3235" xr:uid="{00000000-0005-0000-0000-0000993F0000}"/>
    <cellStyle name="千位分隔 17 2 5 6 2 2" xfId="3237" xr:uid="{00000000-0005-0000-0000-00009A3F0000}"/>
    <cellStyle name="千位分隔 17 2 5 6 3" xfId="3239" xr:uid="{00000000-0005-0000-0000-00009B3F0000}"/>
    <cellStyle name="千位分隔 17 2 5 7" xfId="17343" xr:uid="{00000000-0005-0000-0000-00009C3F0000}"/>
    <cellStyle name="千位分隔 17 2 5 7 2" xfId="17344" xr:uid="{00000000-0005-0000-0000-00009D3F0000}"/>
    <cellStyle name="千位分隔 17 2 5 8" xfId="17345" xr:uid="{00000000-0005-0000-0000-00009E3F0000}"/>
    <cellStyle name="千位分隔 17 2 6" xfId="17346" xr:uid="{00000000-0005-0000-0000-00009F3F0000}"/>
    <cellStyle name="千位分隔 17 2 6 2" xfId="5811" xr:uid="{00000000-0005-0000-0000-0000A03F0000}"/>
    <cellStyle name="千位分隔 17 2 6 2 2" xfId="5813" xr:uid="{00000000-0005-0000-0000-0000A13F0000}"/>
    <cellStyle name="千位分隔 17 2 6 2 3" xfId="5815" xr:uid="{00000000-0005-0000-0000-0000A23F0000}"/>
    <cellStyle name="千位分隔 17 2 6 2 3 2" xfId="5817" xr:uid="{00000000-0005-0000-0000-0000A33F0000}"/>
    <cellStyle name="千位分隔 17 2 6 2 3 3" xfId="5819" xr:uid="{00000000-0005-0000-0000-0000A43F0000}"/>
    <cellStyle name="千位分隔 17 2 6 2 3 3 2" xfId="5821" xr:uid="{00000000-0005-0000-0000-0000A53F0000}"/>
    <cellStyle name="千位分隔 17 2 6 2 3 3 2 2" xfId="5823" xr:uid="{00000000-0005-0000-0000-0000A63F0000}"/>
    <cellStyle name="千位分隔 17 2 6 2 3 3 3" xfId="5825" xr:uid="{00000000-0005-0000-0000-0000A73F0000}"/>
    <cellStyle name="千位分隔 17 2 6 2 3 4" xfId="5828" xr:uid="{00000000-0005-0000-0000-0000A83F0000}"/>
    <cellStyle name="千位分隔 17 2 6 2 3 4 2" xfId="5831" xr:uid="{00000000-0005-0000-0000-0000A93F0000}"/>
    <cellStyle name="千位分隔 17 2 6 2 3 5" xfId="5834" xr:uid="{00000000-0005-0000-0000-0000AA3F0000}"/>
    <cellStyle name="千位分隔 17 2 6 2 4" xfId="5836" xr:uid="{00000000-0005-0000-0000-0000AB3F0000}"/>
    <cellStyle name="千位分隔 17 2 6 2 4 2" xfId="5838" xr:uid="{00000000-0005-0000-0000-0000AC3F0000}"/>
    <cellStyle name="千位分隔 17 2 6 2 4 2 2" xfId="5841" xr:uid="{00000000-0005-0000-0000-0000AD3F0000}"/>
    <cellStyle name="千位分隔 17 2 6 2 4 3" xfId="5843" xr:uid="{00000000-0005-0000-0000-0000AE3F0000}"/>
    <cellStyle name="千位分隔 17 2 6 2 5" xfId="5845" xr:uid="{00000000-0005-0000-0000-0000AF3F0000}"/>
    <cellStyle name="千位分隔 17 2 6 2 5 2" xfId="5847" xr:uid="{00000000-0005-0000-0000-0000B03F0000}"/>
    <cellStyle name="千位分隔 17 2 6 2 6" xfId="5849" xr:uid="{00000000-0005-0000-0000-0000B13F0000}"/>
    <cellStyle name="千位分隔 17 2 6 3" xfId="5851" xr:uid="{00000000-0005-0000-0000-0000B23F0000}"/>
    <cellStyle name="千位分隔 17 2 6 4" xfId="5853" xr:uid="{00000000-0005-0000-0000-0000B33F0000}"/>
    <cellStyle name="千位分隔 17 2 6 4 2" xfId="3324" xr:uid="{00000000-0005-0000-0000-0000B43F0000}"/>
    <cellStyle name="千位分隔 17 2 6 4 3" xfId="1892" xr:uid="{00000000-0005-0000-0000-0000B53F0000}"/>
    <cellStyle name="千位分隔 17 2 6 4 3 2" xfId="1896" xr:uid="{00000000-0005-0000-0000-0000B63F0000}"/>
    <cellStyle name="千位分隔 17 2 6 4 3 2 2" xfId="2811" xr:uid="{00000000-0005-0000-0000-0000B73F0000}"/>
    <cellStyle name="千位分隔 17 2 6 4 3 3" xfId="1905" xr:uid="{00000000-0005-0000-0000-0000B83F0000}"/>
    <cellStyle name="千位分隔 17 2 6 4 4" xfId="332" xr:uid="{00000000-0005-0000-0000-0000B93F0000}"/>
    <cellStyle name="千位分隔 17 2 6 4 4 2" xfId="342" xr:uid="{00000000-0005-0000-0000-0000BA3F0000}"/>
    <cellStyle name="千位分隔 17 2 6 4 5" xfId="1913" xr:uid="{00000000-0005-0000-0000-0000BB3F0000}"/>
    <cellStyle name="千位分隔 17 2 6 5" xfId="5855" xr:uid="{00000000-0005-0000-0000-0000BC3F0000}"/>
    <cellStyle name="千位分隔 17 2 6 5 2" xfId="3383" xr:uid="{00000000-0005-0000-0000-0000BD3F0000}"/>
    <cellStyle name="千位分隔 17 2 6 5 2 2" xfId="3387" xr:uid="{00000000-0005-0000-0000-0000BE3F0000}"/>
    <cellStyle name="千位分隔 17 2 6 5 3" xfId="3405" xr:uid="{00000000-0005-0000-0000-0000BF3F0000}"/>
    <cellStyle name="千位分隔 17 2 6 6" xfId="17347" xr:uid="{00000000-0005-0000-0000-0000C03F0000}"/>
    <cellStyle name="千位分隔 17 2 6 6 2" xfId="3443" xr:uid="{00000000-0005-0000-0000-0000C13F0000}"/>
    <cellStyle name="千位分隔 17 2 6 7" xfId="17348" xr:uid="{00000000-0005-0000-0000-0000C23F0000}"/>
    <cellStyle name="千位分隔 17 2 7" xfId="17349" xr:uid="{00000000-0005-0000-0000-0000C33F0000}"/>
    <cellStyle name="千位分隔 17 2 7 2" xfId="6016" xr:uid="{00000000-0005-0000-0000-0000C43F0000}"/>
    <cellStyle name="千位分隔 17 2 7 3" xfId="6028" xr:uid="{00000000-0005-0000-0000-0000C53F0000}"/>
    <cellStyle name="千位分隔 17 2 7 3 2" xfId="6030" xr:uid="{00000000-0005-0000-0000-0000C63F0000}"/>
    <cellStyle name="千位分隔 17 2 7 3 3" xfId="6034" xr:uid="{00000000-0005-0000-0000-0000C73F0000}"/>
    <cellStyle name="千位分隔 17 2 7 3 3 2" xfId="17350" xr:uid="{00000000-0005-0000-0000-0000C83F0000}"/>
    <cellStyle name="千位分隔 17 2 7 3 3 2 2" xfId="17351" xr:uid="{00000000-0005-0000-0000-0000C93F0000}"/>
    <cellStyle name="千位分隔 17 2 7 3 3 3" xfId="17352" xr:uid="{00000000-0005-0000-0000-0000CA3F0000}"/>
    <cellStyle name="千位分隔 17 2 7 3 4" xfId="17353" xr:uid="{00000000-0005-0000-0000-0000CB3F0000}"/>
    <cellStyle name="千位分隔 17 2 7 3 4 2" xfId="17354" xr:uid="{00000000-0005-0000-0000-0000CC3F0000}"/>
    <cellStyle name="千位分隔 17 2 7 3 5" xfId="4983" xr:uid="{00000000-0005-0000-0000-0000CD3F0000}"/>
    <cellStyle name="千位分隔 17 2 7 4" xfId="6036" xr:uid="{00000000-0005-0000-0000-0000CE3F0000}"/>
    <cellStyle name="千位分隔 17 2 7 4 2" xfId="3524" xr:uid="{00000000-0005-0000-0000-0000CF3F0000}"/>
    <cellStyle name="千位分隔 17 2 7 4 2 2" xfId="3529" xr:uid="{00000000-0005-0000-0000-0000D03F0000}"/>
    <cellStyle name="千位分隔 17 2 7 4 3" xfId="1923" xr:uid="{00000000-0005-0000-0000-0000D13F0000}"/>
    <cellStyle name="千位分隔 17 2 7 5" xfId="399" xr:uid="{00000000-0005-0000-0000-0000D23F0000}"/>
    <cellStyle name="千位分隔 17 2 7 5 2" xfId="405" xr:uid="{00000000-0005-0000-0000-0000D33F0000}"/>
    <cellStyle name="千位分隔 17 2 7 6" xfId="17355" xr:uid="{00000000-0005-0000-0000-0000D43F0000}"/>
    <cellStyle name="千位分隔 17 2 8" xfId="13997" xr:uid="{00000000-0005-0000-0000-0000D53F0000}"/>
    <cellStyle name="千位分隔 17 2 9" xfId="13999" xr:uid="{00000000-0005-0000-0000-0000D63F0000}"/>
    <cellStyle name="千位分隔 17 3" xfId="17356" xr:uid="{00000000-0005-0000-0000-0000D73F0000}"/>
    <cellStyle name="千位分隔 17 4" xfId="17357" xr:uid="{00000000-0005-0000-0000-0000D83F0000}"/>
    <cellStyle name="千位分隔 17 5" xfId="16929" xr:uid="{00000000-0005-0000-0000-0000D93F0000}"/>
    <cellStyle name="千位分隔 18" xfId="17359" xr:uid="{00000000-0005-0000-0000-0000DA3F0000}"/>
    <cellStyle name="千位分隔 18 2" xfId="17361" xr:uid="{00000000-0005-0000-0000-0000DB3F0000}"/>
    <cellStyle name="千位分隔 18 2 10" xfId="17363" xr:uid="{00000000-0005-0000-0000-0000DC3F0000}"/>
    <cellStyle name="千位分隔 18 2 10 2" xfId="17364" xr:uid="{00000000-0005-0000-0000-0000DD3F0000}"/>
    <cellStyle name="千位分隔 18 2 10 3" xfId="17365" xr:uid="{00000000-0005-0000-0000-0000DE3F0000}"/>
    <cellStyle name="千位分隔 18 2 10 3 2" xfId="4214" xr:uid="{00000000-0005-0000-0000-0000DF3F0000}"/>
    <cellStyle name="千位分隔 18 2 10 3 2 2" xfId="4219" xr:uid="{00000000-0005-0000-0000-0000E03F0000}"/>
    <cellStyle name="千位分隔 18 2 10 3 3" xfId="4236" xr:uid="{00000000-0005-0000-0000-0000E13F0000}"/>
    <cellStyle name="千位分隔 18 2 10 4" xfId="17366" xr:uid="{00000000-0005-0000-0000-0000E23F0000}"/>
    <cellStyle name="千位分隔 18 2 10 4 2" xfId="17367" xr:uid="{00000000-0005-0000-0000-0000E33F0000}"/>
    <cellStyle name="千位分隔 18 2 10 5" xfId="1065" xr:uid="{00000000-0005-0000-0000-0000E43F0000}"/>
    <cellStyle name="千位分隔 18 2 11" xfId="10565" xr:uid="{00000000-0005-0000-0000-0000E53F0000}"/>
    <cellStyle name="千位分隔 18 2 11 2" xfId="1493" xr:uid="{00000000-0005-0000-0000-0000E63F0000}"/>
    <cellStyle name="千位分隔 18 2 11 2 2" xfId="17368" xr:uid="{00000000-0005-0000-0000-0000E73F0000}"/>
    <cellStyle name="千位分隔 18 2 11 3" xfId="2382" xr:uid="{00000000-0005-0000-0000-0000E83F0000}"/>
    <cellStyle name="千位分隔 18 2 12" xfId="17369" xr:uid="{00000000-0005-0000-0000-0000E93F0000}"/>
    <cellStyle name="千位分隔 18 2 12 2" xfId="17370" xr:uid="{00000000-0005-0000-0000-0000EA3F0000}"/>
    <cellStyle name="千位分隔 18 2 13" xfId="5221" xr:uid="{00000000-0005-0000-0000-0000EB3F0000}"/>
    <cellStyle name="千位分隔 18 2 2" xfId="17371" xr:uid="{00000000-0005-0000-0000-0000EC3F0000}"/>
    <cellStyle name="千位分隔 18 2 2 10" xfId="17372" xr:uid="{00000000-0005-0000-0000-0000ED3F0000}"/>
    <cellStyle name="千位分隔 18 2 2 10 2" xfId="17374" xr:uid="{00000000-0005-0000-0000-0000EE3F0000}"/>
    <cellStyle name="千位分隔 18 2 2 10 2 2" xfId="11635" xr:uid="{00000000-0005-0000-0000-0000EF3F0000}"/>
    <cellStyle name="千位分隔 18 2 2 10 3" xfId="17376" xr:uid="{00000000-0005-0000-0000-0000F03F0000}"/>
    <cellStyle name="千位分隔 18 2 2 11" xfId="17379" xr:uid="{00000000-0005-0000-0000-0000F13F0000}"/>
    <cellStyle name="千位分隔 18 2 2 11 2" xfId="17380" xr:uid="{00000000-0005-0000-0000-0000F23F0000}"/>
    <cellStyle name="千位分隔 18 2 2 12" xfId="17381" xr:uid="{00000000-0005-0000-0000-0000F33F0000}"/>
    <cellStyle name="千位分隔 18 2 2 2" xfId="8780" xr:uid="{00000000-0005-0000-0000-0000F43F0000}"/>
    <cellStyle name="千位分隔 18 2 2 2 2" xfId="17382" xr:uid="{00000000-0005-0000-0000-0000F53F0000}"/>
    <cellStyle name="千位分隔 18 2 2 2 2 2" xfId="5612" xr:uid="{00000000-0005-0000-0000-0000F63F0000}"/>
    <cellStyle name="千位分隔 18 2 2 2 2 2 2" xfId="4669" xr:uid="{00000000-0005-0000-0000-0000F73F0000}"/>
    <cellStyle name="千位分隔 18 2 2 2 2 2 2 2" xfId="17384" xr:uid="{00000000-0005-0000-0000-0000F83F0000}"/>
    <cellStyle name="千位分隔 18 2 2 2 2 2 2 3" xfId="12986" xr:uid="{00000000-0005-0000-0000-0000F93F0000}"/>
    <cellStyle name="千位分隔 18 2 2 2 2 2 2 3 2" xfId="12991" xr:uid="{00000000-0005-0000-0000-0000FA3F0000}"/>
    <cellStyle name="千位分隔 18 2 2 2 2 2 2 3 3" xfId="14831" xr:uid="{00000000-0005-0000-0000-0000FB3F0000}"/>
    <cellStyle name="千位分隔 18 2 2 2 2 2 2 3 3 2" xfId="17386" xr:uid="{00000000-0005-0000-0000-0000FC3F0000}"/>
    <cellStyle name="千位分隔 18 2 2 2 2 2 2 3 3 2 2" xfId="17387" xr:uid="{00000000-0005-0000-0000-0000FD3F0000}"/>
    <cellStyle name="千位分隔 18 2 2 2 2 2 2 3 3 3" xfId="2960" xr:uid="{00000000-0005-0000-0000-0000FE3F0000}"/>
    <cellStyle name="千位分隔 18 2 2 2 2 2 2 3 4" xfId="17388" xr:uid="{00000000-0005-0000-0000-0000FF3F0000}"/>
    <cellStyle name="千位分隔 18 2 2 2 2 2 2 3 4 2" xfId="2769" xr:uid="{00000000-0005-0000-0000-000000400000}"/>
    <cellStyle name="千位分隔 18 2 2 2 2 2 2 3 5" xfId="17389" xr:uid="{00000000-0005-0000-0000-000001400000}"/>
    <cellStyle name="千位分隔 18 2 2 2 2 2 2 4" xfId="2441" xr:uid="{00000000-0005-0000-0000-000002400000}"/>
    <cellStyle name="千位分隔 18 2 2 2 2 2 2 4 2" xfId="17390" xr:uid="{00000000-0005-0000-0000-000003400000}"/>
    <cellStyle name="千位分隔 18 2 2 2 2 2 2 4 2 2" xfId="17391" xr:uid="{00000000-0005-0000-0000-000004400000}"/>
    <cellStyle name="千位分隔 18 2 2 2 2 2 2 4 3" xfId="17392" xr:uid="{00000000-0005-0000-0000-000005400000}"/>
    <cellStyle name="千位分隔 18 2 2 2 2 2 2 5" xfId="2445" xr:uid="{00000000-0005-0000-0000-000006400000}"/>
    <cellStyle name="千位分隔 18 2 2 2 2 2 2 5 2" xfId="17393" xr:uid="{00000000-0005-0000-0000-000007400000}"/>
    <cellStyle name="千位分隔 18 2 2 2 2 2 2 6" xfId="17394" xr:uid="{00000000-0005-0000-0000-000008400000}"/>
    <cellStyle name="千位分隔 18 2 2 2 2 2 3" xfId="17395" xr:uid="{00000000-0005-0000-0000-000009400000}"/>
    <cellStyle name="千位分隔 18 2 2 2 2 2 4" xfId="17397" xr:uid="{00000000-0005-0000-0000-00000A400000}"/>
    <cellStyle name="千位分隔 18 2 2 2 2 2 4 2" xfId="17399" xr:uid="{00000000-0005-0000-0000-00000B400000}"/>
    <cellStyle name="千位分隔 18 2 2 2 2 2 4 3" xfId="17400" xr:uid="{00000000-0005-0000-0000-00000C400000}"/>
    <cellStyle name="千位分隔 18 2 2 2 2 2 4 3 2" xfId="17401" xr:uid="{00000000-0005-0000-0000-00000D400000}"/>
    <cellStyle name="千位分隔 18 2 2 2 2 2 4 3 2 2" xfId="17402" xr:uid="{00000000-0005-0000-0000-00000E400000}"/>
    <cellStyle name="千位分隔 18 2 2 2 2 2 4 3 3" xfId="17403" xr:uid="{00000000-0005-0000-0000-00000F400000}"/>
    <cellStyle name="千位分隔 18 2 2 2 2 2 4 4" xfId="16892" xr:uid="{00000000-0005-0000-0000-000010400000}"/>
    <cellStyle name="千位分隔 18 2 2 2 2 2 4 4 2" xfId="17404" xr:uid="{00000000-0005-0000-0000-000011400000}"/>
    <cellStyle name="千位分隔 18 2 2 2 2 2 4 5" xfId="17405" xr:uid="{00000000-0005-0000-0000-000012400000}"/>
    <cellStyle name="千位分隔 18 2 2 2 2 2 5" xfId="17029" xr:uid="{00000000-0005-0000-0000-000013400000}"/>
    <cellStyle name="千位分隔 18 2 2 2 2 2 5 2" xfId="17031" xr:uid="{00000000-0005-0000-0000-000014400000}"/>
    <cellStyle name="千位分隔 18 2 2 2 2 2 5 2 2" xfId="17406" xr:uid="{00000000-0005-0000-0000-000015400000}"/>
    <cellStyle name="千位分隔 18 2 2 2 2 2 5 3" xfId="17407" xr:uid="{00000000-0005-0000-0000-000016400000}"/>
    <cellStyle name="千位分隔 18 2 2 2 2 2 6" xfId="17033" xr:uid="{00000000-0005-0000-0000-000017400000}"/>
    <cellStyle name="千位分隔 18 2 2 2 2 2 6 2" xfId="17408" xr:uid="{00000000-0005-0000-0000-000018400000}"/>
    <cellStyle name="千位分隔 18 2 2 2 2 2 7" xfId="9401" xr:uid="{00000000-0005-0000-0000-000019400000}"/>
    <cellStyle name="千位分隔 18 2 2 2 2 3" xfId="17409" xr:uid="{00000000-0005-0000-0000-00001A400000}"/>
    <cellStyle name="千位分隔 18 2 2 2 2 3 2" xfId="4683" xr:uid="{00000000-0005-0000-0000-00001B400000}"/>
    <cellStyle name="千位分隔 18 2 2 2 2 3 3" xfId="17410" xr:uid="{00000000-0005-0000-0000-00001C400000}"/>
    <cellStyle name="千位分隔 18 2 2 2 2 3 3 2" xfId="17412" xr:uid="{00000000-0005-0000-0000-00001D400000}"/>
    <cellStyle name="千位分隔 18 2 2 2 2 3 3 3" xfId="17414" xr:uid="{00000000-0005-0000-0000-00001E400000}"/>
    <cellStyle name="千位分隔 18 2 2 2 2 3 3 3 2" xfId="17415" xr:uid="{00000000-0005-0000-0000-00001F400000}"/>
    <cellStyle name="千位分隔 18 2 2 2 2 3 3 3 2 2" xfId="14270" xr:uid="{00000000-0005-0000-0000-000020400000}"/>
    <cellStyle name="千位分隔 18 2 2 2 2 3 3 3 3" xfId="17416" xr:uid="{00000000-0005-0000-0000-000021400000}"/>
    <cellStyle name="千位分隔 18 2 2 2 2 3 3 4" xfId="10939" xr:uid="{00000000-0005-0000-0000-000022400000}"/>
    <cellStyle name="千位分隔 18 2 2 2 2 3 3 4 2" xfId="10941" xr:uid="{00000000-0005-0000-0000-000023400000}"/>
    <cellStyle name="千位分隔 18 2 2 2 2 3 3 5" xfId="10943" xr:uid="{00000000-0005-0000-0000-000024400000}"/>
    <cellStyle name="千位分隔 18 2 2 2 2 3 4" xfId="17417" xr:uid="{00000000-0005-0000-0000-000025400000}"/>
    <cellStyle name="千位分隔 18 2 2 2 2 3 4 2" xfId="14291" xr:uid="{00000000-0005-0000-0000-000026400000}"/>
    <cellStyle name="千位分隔 18 2 2 2 2 3 4 2 2" xfId="14293" xr:uid="{00000000-0005-0000-0000-000027400000}"/>
    <cellStyle name="千位分隔 18 2 2 2 2 3 4 3" xfId="17419" xr:uid="{00000000-0005-0000-0000-000028400000}"/>
    <cellStyle name="千位分隔 18 2 2 2 2 3 5" xfId="17035" xr:uid="{00000000-0005-0000-0000-000029400000}"/>
    <cellStyle name="千位分隔 18 2 2 2 2 3 5 2" xfId="17420" xr:uid="{00000000-0005-0000-0000-00002A400000}"/>
    <cellStyle name="千位分隔 18 2 2 2 2 3 6" xfId="17421" xr:uid="{00000000-0005-0000-0000-00002B400000}"/>
    <cellStyle name="千位分隔 18 2 2 2 2 4" xfId="17422" xr:uid="{00000000-0005-0000-0000-00002C400000}"/>
    <cellStyle name="千位分隔 18 2 2 2 2 5" xfId="17423" xr:uid="{00000000-0005-0000-0000-00002D400000}"/>
    <cellStyle name="千位分隔 18 2 2 2 2 5 2" xfId="17424" xr:uid="{00000000-0005-0000-0000-00002E400000}"/>
    <cellStyle name="千位分隔 18 2 2 2 2 5 3" xfId="17425" xr:uid="{00000000-0005-0000-0000-00002F400000}"/>
    <cellStyle name="千位分隔 18 2 2 2 2 5 3 2" xfId="17426" xr:uid="{00000000-0005-0000-0000-000030400000}"/>
    <cellStyle name="千位分隔 18 2 2 2 2 5 3 2 2" xfId="17427" xr:uid="{00000000-0005-0000-0000-000031400000}"/>
    <cellStyle name="千位分隔 18 2 2 2 2 5 3 3" xfId="17428" xr:uid="{00000000-0005-0000-0000-000032400000}"/>
    <cellStyle name="千位分隔 18 2 2 2 2 5 4" xfId="17429" xr:uid="{00000000-0005-0000-0000-000033400000}"/>
    <cellStyle name="千位分隔 18 2 2 2 2 5 4 2" xfId="17430" xr:uid="{00000000-0005-0000-0000-000034400000}"/>
    <cellStyle name="千位分隔 18 2 2 2 2 5 5" xfId="17431" xr:uid="{00000000-0005-0000-0000-000035400000}"/>
    <cellStyle name="千位分隔 18 2 2 2 2 6" xfId="17432" xr:uid="{00000000-0005-0000-0000-000036400000}"/>
    <cellStyle name="千位分隔 18 2 2 2 2 6 2" xfId="17433" xr:uid="{00000000-0005-0000-0000-000037400000}"/>
    <cellStyle name="千位分隔 18 2 2 2 2 6 2 2" xfId="17434" xr:uid="{00000000-0005-0000-0000-000038400000}"/>
    <cellStyle name="千位分隔 18 2 2 2 2 6 3" xfId="17435" xr:uid="{00000000-0005-0000-0000-000039400000}"/>
    <cellStyle name="千位分隔 18 2 2 2 2 7" xfId="17436" xr:uid="{00000000-0005-0000-0000-00003A400000}"/>
    <cellStyle name="千位分隔 18 2 2 2 2 7 2" xfId="17437" xr:uid="{00000000-0005-0000-0000-00003B400000}"/>
    <cellStyle name="千位分隔 18 2 2 2 2 8" xfId="17438" xr:uid="{00000000-0005-0000-0000-00003C400000}"/>
    <cellStyle name="千位分隔 18 2 2 2 3" xfId="17439" xr:uid="{00000000-0005-0000-0000-00003D400000}"/>
    <cellStyle name="千位分隔 18 2 2 2 3 2" xfId="17441" xr:uid="{00000000-0005-0000-0000-00003E400000}"/>
    <cellStyle name="千位分隔 18 2 2 2 3 2 2" xfId="17442" xr:uid="{00000000-0005-0000-0000-00003F400000}"/>
    <cellStyle name="千位分隔 18 2 2 2 3 2 3" xfId="17444" xr:uid="{00000000-0005-0000-0000-000040400000}"/>
    <cellStyle name="千位分隔 18 2 2 2 3 2 3 2" xfId="17445" xr:uid="{00000000-0005-0000-0000-000041400000}"/>
    <cellStyle name="千位分隔 18 2 2 2 3 2 3 3" xfId="17446" xr:uid="{00000000-0005-0000-0000-000042400000}"/>
    <cellStyle name="千位分隔 18 2 2 2 3 2 3 3 2" xfId="17447" xr:uid="{00000000-0005-0000-0000-000043400000}"/>
    <cellStyle name="千位分隔 18 2 2 2 3 2 3 3 2 2" xfId="17448" xr:uid="{00000000-0005-0000-0000-000044400000}"/>
    <cellStyle name="千位分隔 18 2 2 2 3 2 3 3 3" xfId="17449" xr:uid="{00000000-0005-0000-0000-000045400000}"/>
    <cellStyle name="千位分隔 18 2 2 2 3 2 3 4" xfId="17450" xr:uid="{00000000-0005-0000-0000-000046400000}"/>
    <cellStyle name="千位分隔 18 2 2 2 3 2 3 4 2" xfId="17451" xr:uid="{00000000-0005-0000-0000-000047400000}"/>
    <cellStyle name="千位分隔 18 2 2 2 3 2 3 5" xfId="17452" xr:uid="{00000000-0005-0000-0000-000048400000}"/>
    <cellStyle name="千位分隔 18 2 2 2 3 2 4" xfId="17453" xr:uid="{00000000-0005-0000-0000-000049400000}"/>
    <cellStyle name="千位分隔 18 2 2 2 3 2 4 2" xfId="17454" xr:uid="{00000000-0005-0000-0000-00004A400000}"/>
    <cellStyle name="千位分隔 18 2 2 2 3 2 4 2 2" xfId="17455" xr:uid="{00000000-0005-0000-0000-00004B400000}"/>
    <cellStyle name="千位分隔 18 2 2 2 3 2 4 3" xfId="17456" xr:uid="{00000000-0005-0000-0000-00004C400000}"/>
    <cellStyle name="千位分隔 18 2 2 2 3 2 5" xfId="17064" xr:uid="{00000000-0005-0000-0000-00004D400000}"/>
    <cellStyle name="千位分隔 18 2 2 2 3 2 5 2" xfId="17457" xr:uid="{00000000-0005-0000-0000-00004E400000}"/>
    <cellStyle name="千位分隔 18 2 2 2 3 2 6" xfId="17458" xr:uid="{00000000-0005-0000-0000-00004F400000}"/>
    <cellStyle name="千位分隔 18 2 2 2 3 3" xfId="17460" xr:uid="{00000000-0005-0000-0000-000050400000}"/>
    <cellStyle name="千位分隔 18 2 2 2 3 4" xfId="17461" xr:uid="{00000000-0005-0000-0000-000051400000}"/>
    <cellStyle name="千位分隔 18 2 2 2 3 4 2" xfId="17462" xr:uid="{00000000-0005-0000-0000-000052400000}"/>
    <cellStyle name="千位分隔 18 2 2 2 3 4 3" xfId="17463" xr:uid="{00000000-0005-0000-0000-000053400000}"/>
    <cellStyle name="千位分隔 18 2 2 2 3 4 3 2" xfId="17464" xr:uid="{00000000-0005-0000-0000-000054400000}"/>
    <cellStyle name="千位分隔 18 2 2 2 3 4 3 2 2" xfId="17465" xr:uid="{00000000-0005-0000-0000-000055400000}"/>
    <cellStyle name="千位分隔 18 2 2 2 3 4 3 3" xfId="4011" xr:uid="{00000000-0005-0000-0000-000056400000}"/>
    <cellStyle name="千位分隔 18 2 2 2 3 4 4" xfId="17466" xr:uid="{00000000-0005-0000-0000-000057400000}"/>
    <cellStyle name="千位分隔 18 2 2 2 3 4 4 2" xfId="17467" xr:uid="{00000000-0005-0000-0000-000058400000}"/>
    <cellStyle name="千位分隔 18 2 2 2 3 4 5" xfId="17468" xr:uid="{00000000-0005-0000-0000-000059400000}"/>
    <cellStyle name="千位分隔 18 2 2 2 3 5" xfId="17469" xr:uid="{00000000-0005-0000-0000-00005A400000}"/>
    <cellStyle name="千位分隔 18 2 2 2 3 5 2" xfId="17470" xr:uid="{00000000-0005-0000-0000-00005B400000}"/>
    <cellStyle name="千位分隔 18 2 2 2 3 5 2 2" xfId="9163" xr:uid="{00000000-0005-0000-0000-00005C400000}"/>
    <cellStyle name="千位分隔 18 2 2 2 3 5 3" xfId="17471" xr:uid="{00000000-0005-0000-0000-00005D400000}"/>
    <cellStyle name="千位分隔 18 2 2 2 3 6" xfId="17472" xr:uid="{00000000-0005-0000-0000-00005E400000}"/>
    <cellStyle name="千位分隔 18 2 2 2 3 6 2" xfId="17473" xr:uid="{00000000-0005-0000-0000-00005F400000}"/>
    <cellStyle name="千位分隔 18 2 2 2 3 7" xfId="17474" xr:uid="{00000000-0005-0000-0000-000060400000}"/>
    <cellStyle name="千位分隔 18 2 2 2 4" xfId="17475" xr:uid="{00000000-0005-0000-0000-000061400000}"/>
    <cellStyle name="千位分隔 18 2 2 2 4 2" xfId="17476" xr:uid="{00000000-0005-0000-0000-000062400000}"/>
    <cellStyle name="千位分隔 18 2 2 2 4 3" xfId="17477" xr:uid="{00000000-0005-0000-0000-000063400000}"/>
    <cellStyle name="千位分隔 18 2 2 2 4 3 2" xfId="17478" xr:uid="{00000000-0005-0000-0000-000064400000}"/>
    <cellStyle name="千位分隔 18 2 2 2 4 3 3" xfId="17479" xr:uid="{00000000-0005-0000-0000-000065400000}"/>
    <cellStyle name="千位分隔 18 2 2 2 4 3 3 2" xfId="17480" xr:uid="{00000000-0005-0000-0000-000066400000}"/>
    <cellStyle name="千位分隔 18 2 2 2 4 3 3 2 2" xfId="17481" xr:uid="{00000000-0005-0000-0000-000067400000}"/>
    <cellStyle name="千位分隔 18 2 2 2 4 3 3 3" xfId="17482" xr:uid="{00000000-0005-0000-0000-000068400000}"/>
    <cellStyle name="千位分隔 18 2 2 2 4 3 4" xfId="17483" xr:uid="{00000000-0005-0000-0000-000069400000}"/>
    <cellStyle name="千位分隔 18 2 2 2 4 3 4 2" xfId="17484" xr:uid="{00000000-0005-0000-0000-00006A400000}"/>
    <cellStyle name="千位分隔 18 2 2 2 4 3 5" xfId="17485" xr:uid="{00000000-0005-0000-0000-00006B400000}"/>
    <cellStyle name="千位分隔 18 2 2 2 4 4" xfId="17486" xr:uid="{00000000-0005-0000-0000-00006C400000}"/>
    <cellStyle name="千位分隔 18 2 2 2 4 4 2" xfId="17487" xr:uid="{00000000-0005-0000-0000-00006D400000}"/>
    <cellStyle name="千位分隔 18 2 2 2 4 4 2 2" xfId="17488" xr:uid="{00000000-0005-0000-0000-00006E400000}"/>
    <cellStyle name="千位分隔 18 2 2 2 4 4 3" xfId="15086" xr:uid="{00000000-0005-0000-0000-00006F400000}"/>
    <cellStyle name="千位分隔 18 2 2 2 4 5" xfId="17489" xr:uid="{00000000-0005-0000-0000-000070400000}"/>
    <cellStyle name="千位分隔 18 2 2 2 4 5 2" xfId="17490" xr:uid="{00000000-0005-0000-0000-000071400000}"/>
    <cellStyle name="千位分隔 18 2 2 2 4 6" xfId="17491" xr:uid="{00000000-0005-0000-0000-000072400000}"/>
    <cellStyle name="千位分隔 18 2 2 2 5" xfId="17492" xr:uid="{00000000-0005-0000-0000-000073400000}"/>
    <cellStyle name="千位分隔 18 2 2 2 6" xfId="17493" xr:uid="{00000000-0005-0000-0000-000074400000}"/>
    <cellStyle name="千位分隔 18 2 2 2 6 2" xfId="17494" xr:uid="{00000000-0005-0000-0000-000075400000}"/>
    <cellStyle name="千位分隔 18 2 2 2 6 3" xfId="17495" xr:uid="{00000000-0005-0000-0000-000076400000}"/>
    <cellStyle name="千位分隔 18 2 2 2 6 3 2" xfId="17496" xr:uid="{00000000-0005-0000-0000-000077400000}"/>
    <cellStyle name="千位分隔 18 2 2 2 6 3 2 2" xfId="4961" xr:uid="{00000000-0005-0000-0000-000078400000}"/>
    <cellStyle name="千位分隔 18 2 2 2 6 3 3" xfId="17497" xr:uid="{00000000-0005-0000-0000-000079400000}"/>
    <cellStyle name="千位分隔 18 2 2 2 6 4" xfId="17498" xr:uid="{00000000-0005-0000-0000-00007A400000}"/>
    <cellStyle name="千位分隔 18 2 2 2 6 4 2" xfId="17499" xr:uid="{00000000-0005-0000-0000-00007B400000}"/>
    <cellStyle name="千位分隔 18 2 2 2 6 5" xfId="17500" xr:uid="{00000000-0005-0000-0000-00007C400000}"/>
    <cellStyle name="千位分隔 18 2 2 2 7" xfId="17501" xr:uid="{00000000-0005-0000-0000-00007D400000}"/>
    <cellStyle name="千位分隔 18 2 2 2 7 2" xfId="17503" xr:uid="{00000000-0005-0000-0000-00007E400000}"/>
    <cellStyle name="千位分隔 18 2 2 2 7 2 2" xfId="13578" xr:uid="{00000000-0005-0000-0000-00007F400000}"/>
    <cellStyle name="千位分隔 18 2 2 2 7 3" xfId="15850" xr:uid="{00000000-0005-0000-0000-000080400000}"/>
    <cellStyle name="千位分隔 18 2 2 2 8" xfId="17504" xr:uid="{00000000-0005-0000-0000-000081400000}"/>
    <cellStyle name="千位分隔 18 2 2 2 8 2" xfId="17505" xr:uid="{00000000-0005-0000-0000-000082400000}"/>
    <cellStyle name="千位分隔 18 2 2 2 9" xfId="6622" xr:uid="{00000000-0005-0000-0000-000083400000}"/>
    <cellStyle name="千位分隔 18 2 2 3" xfId="17506" xr:uid="{00000000-0005-0000-0000-000084400000}"/>
    <cellStyle name="千位分隔 18 2 2 3 2" xfId="17507" xr:uid="{00000000-0005-0000-0000-000085400000}"/>
    <cellStyle name="千位分隔 18 2 2 3 2 2" xfId="3295" xr:uid="{00000000-0005-0000-0000-000086400000}"/>
    <cellStyle name="千位分隔 18 2 2 3 2 2 2" xfId="17508" xr:uid="{00000000-0005-0000-0000-000087400000}"/>
    <cellStyle name="千位分隔 18 2 2 3 2 2 2 2" xfId="17509" xr:uid="{00000000-0005-0000-0000-000088400000}"/>
    <cellStyle name="千位分隔 18 2 2 3 2 2 2 3" xfId="13208" xr:uid="{00000000-0005-0000-0000-000089400000}"/>
    <cellStyle name="千位分隔 18 2 2 3 2 2 2 3 2" xfId="13851" xr:uid="{00000000-0005-0000-0000-00008A400000}"/>
    <cellStyle name="千位分隔 18 2 2 3 2 2 2 3 3" xfId="17510" xr:uid="{00000000-0005-0000-0000-00008B400000}"/>
    <cellStyle name="千位分隔 18 2 2 3 2 2 2 3 3 2" xfId="17511" xr:uid="{00000000-0005-0000-0000-00008C400000}"/>
    <cellStyle name="千位分隔 18 2 2 3 2 2 2 3 3 2 2" xfId="17512" xr:uid="{00000000-0005-0000-0000-00008D400000}"/>
    <cellStyle name="千位分隔 18 2 2 3 2 2 2 3 3 3" xfId="17513" xr:uid="{00000000-0005-0000-0000-00008E400000}"/>
    <cellStyle name="千位分隔 18 2 2 3 2 2 2 3 4" xfId="17514" xr:uid="{00000000-0005-0000-0000-00008F400000}"/>
    <cellStyle name="千位分隔 18 2 2 3 2 2 2 3 4 2" xfId="17515" xr:uid="{00000000-0005-0000-0000-000090400000}"/>
    <cellStyle name="千位分隔 18 2 2 3 2 2 2 3 5" xfId="17516" xr:uid="{00000000-0005-0000-0000-000091400000}"/>
    <cellStyle name="千位分隔 18 2 2 3 2 2 2 4" xfId="17517" xr:uid="{00000000-0005-0000-0000-000092400000}"/>
    <cellStyle name="千位分隔 18 2 2 3 2 2 2 4 2" xfId="17518" xr:uid="{00000000-0005-0000-0000-000093400000}"/>
    <cellStyle name="千位分隔 18 2 2 3 2 2 2 4 2 2" xfId="17519" xr:uid="{00000000-0005-0000-0000-000094400000}"/>
    <cellStyle name="千位分隔 18 2 2 3 2 2 2 4 3" xfId="17520" xr:uid="{00000000-0005-0000-0000-000095400000}"/>
    <cellStyle name="千位分隔 18 2 2 3 2 2 2 5" xfId="17521" xr:uid="{00000000-0005-0000-0000-000096400000}"/>
    <cellStyle name="千位分隔 18 2 2 3 2 2 2 5 2" xfId="17522" xr:uid="{00000000-0005-0000-0000-000097400000}"/>
    <cellStyle name="千位分隔 18 2 2 3 2 2 2 6" xfId="17523" xr:uid="{00000000-0005-0000-0000-000098400000}"/>
    <cellStyle name="千位分隔 18 2 2 3 2 2 3" xfId="17524" xr:uid="{00000000-0005-0000-0000-000099400000}"/>
    <cellStyle name="千位分隔 18 2 2 3 2 2 4" xfId="17525" xr:uid="{00000000-0005-0000-0000-00009A400000}"/>
    <cellStyle name="千位分隔 18 2 2 3 2 2 4 2" xfId="17526" xr:uid="{00000000-0005-0000-0000-00009B400000}"/>
    <cellStyle name="千位分隔 18 2 2 3 2 2 4 3" xfId="17527" xr:uid="{00000000-0005-0000-0000-00009C400000}"/>
    <cellStyle name="千位分隔 18 2 2 3 2 2 4 3 2" xfId="15064" xr:uid="{00000000-0005-0000-0000-00009D400000}"/>
    <cellStyle name="千位分隔 18 2 2 3 2 2 4 3 2 2" xfId="17528" xr:uid="{00000000-0005-0000-0000-00009E400000}"/>
    <cellStyle name="千位分隔 18 2 2 3 2 2 4 3 3" xfId="17529" xr:uid="{00000000-0005-0000-0000-00009F400000}"/>
    <cellStyle name="千位分隔 18 2 2 3 2 2 4 4" xfId="9078" xr:uid="{00000000-0005-0000-0000-0000A0400000}"/>
    <cellStyle name="千位分隔 18 2 2 3 2 2 4 4 2" xfId="9080" xr:uid="{00000000-0005-0000-0000-0000A1400000}"/>
    <cellStyle name="千位分隔 18 2 2 3 2 2 4 5" xfId="9082" xr:uid="{00000000-0005-0000-0000-0000A2400000}"/>
    <cellStyle name="千位分隔 18 2 2 3 2 2 5" xfId="17530" xr:uid="{00000000-0005-0000-0000-0000A3400000}"/>
    <cellStyle name="千位分隔 18 2 2 3 2 2 5 2" xfId="17531" xr:uid="{00000000-0005-0000-0000-0000A4400000}"/>
    <cellStyle name="千位分隔 18 2 2 3 2 2 5 2 2" xfId="10738" xr:uid="{00000000-0005-0000-0000-0000A5400000}"/>
    <cellStyle name="千位分隔 18 2 2 3 2 2 5 3" xfId="17532" xr:uid="{00000000-0005-0000-0000-0000A6400000}"/>
    <cellStyle name="千位分隔 18 2 2 3 2 2 6" xfId="17533" xr:uid="{00000000-0005-0000-0000-0000A7400000}"/>
    <cellStyle name="千位分隔 18 2 2 3 2 2 6 2" xfId="17534" xr:uid="{00000000-0005-0000-0000-0000A8400000}"/>
    <cellStyle name="千位分隔 18 2 2 3 2 2 7" xfId="17535" xr:uid="{00000000-0005-0000-0000-0000A9400000}"/>
    <cellStyle name="千位分隔 18 2 2 3 2 3" xfId="17536" xr:uid="{00000000-0005-0000-0000-0000AA400000}"/>
    <cellStyle name="千位分隔 18 2 2 3 2 3 2" xfId="17537" xr:uid="{00000000-0005-0000-0000-0000AB400000}"/>
    <cellStyle name="千位分隔 18 2 2 3 2 3 3" xfId="17538" xr:uid="{00000000-0005-0000-0000-0000AC400000}"/>
    <cellStyle name="千位分隔 18 2 2 3 2 3 3 2" xfId="17539" xr:uid="{00000000-0005-0000-0000-0000AD400000}"/>
    <cellStyle name="千位分隔 18 2 2 3 2 3 3 3" xfId="17540" xr:uid="{00000000-0005-0000-0000-0000AE400000}"/>
    <cellStyle name="千位分隔 18 2 2 3 2 3 3 3 2" xfId="17541" xr:uid="{00000000-0005-0000-0000-0000AF400000}"/>
    <cellStyle name="千位分隔 18 2 2 3 2 3 3 3 2 2" xfId="4115" xr:uid="{00000000-0005-0000-0000-0000B0400000}"/>
    <cellStyle name="千位分隔 18 2 2 3 2 3 3 3 3" xfId="17542" xr:uid="{00000000-0005-0000-0000-0000B1400000}"/>
    <cellStyle name="千位分隔 18 2 2 3 2 3 3 4" xfId="11030" xr:uid="{00000000-0005-0000-0000-0000B2400000}"/>
    <cellStyle name="千位分隔 18 2 2 3 2 3 3 4 2" xfId="11033" xr:uid="{00000000-0005-0000-0000-0000B3400000}"/>
    <cellStyle name="千位分隔 18 2 2 3 2 3 3 5" xfId="11035" xr:uid="{00000000-0005-0000-0000-0000B4400000}"/>
    <cellStyle name="千位分隔 18 2 2 3 2 3 4" xfId="15109" xr:uid="{00000000-0005-0000-0000-0000B5400000}"/>
    <cellStyle name="千位分隔 18 2 2 3 2 3 4 2" xfId="6050" xr:uid="{00000000-0005-0000-0000-0000B6400000}"/>
    <cellStyle name="千位分隔 18 2 2 3 2 3 4 2 2" xfId="6053" xr:uid="{00000000-0005-0000-0000-0000B7400000}"/>
    <cellStyle name="千位分隔 18 2 2 3 2 3 4 3" xfId="6055" xr:uid="{00000000-0005-0000-0000-0000B8400000}"/>
    <cellStyle name="千位分隔 18 2 2 3 2 3 5" xfId="15111" xr:uid="{00000000-0005-0000-0000-0000B9400000}"/>
    <cellStyle name="千位分隔 18 2 2 3 2 3 5 2" xfId="17543" xr:uid="{00000000-0005-0000-0000-0000BA400000}"/>
    <cellStyle name="千位分隔 18 2 2 3 2 3 6" xfId="17544" xr:uid="{00000000-0005-0000-0000-0000BB400000}"/>
    <cellStyle name="千位分隔 18 2 2 3 2 4" xfId="17545" xr:uid="{00000000-0005-0000-0000-0000BC400000}"/>
    <cellStyle name="千位分隔 18 2 2 3 2 5" xfId="17546" xr:uid="{00000000-0005-0000-0000-0000BD400000}"/>
    <cellStyle name="千位分隔 18 2 2 3 2 5 2" xfId="17547" xr:uid="{00000000-0005-0000-0000-0000BE400000}"/>
    <cellStyle name="千位分隔 18 2 2 3 2 5 3" xfId="17548" xr:uid="{00000000-0005-0000-0000-0000BF400000}"/>
    <cellStyle name="千位分隔 18 2 2 3 2 5 3 2" xfId="17549" xr:uid="{00000000-0005-0000-0000-0000C0400000}"/>
    <cellStyle name="千位分隔 18 2 2 3 2 5 3 2 2" xfId="17550" xr:uid="{00000000-0005-0000-0000-0000C1400000}"/>
    <cellStyle name="千位分隔 18 2 2 3 2 5 3 3" xfId="127" xr:uid="{00000000-0005-0000-0000-0000C2400000}"/>
    <cellStyle name="千位分隔 18 2 2 3 2 5 4" xfId="11993" xr:uid="{00000000-0005-0000-0000-0000C3400000}"/>
    <cellStyle name="千位分隔 18 2 2 3 2 5 4 2" xfId="17551" xr:uid="{00000000-0005-0000-0000-0000C4400000}"/>
    <cellStyle name="千位分隔 18 2 2 3 2 5 5" xfId="17552" xr:uid="{00000000-0005-0000-0000-0000C5400000}"/>
    <cellStyle name="千位分隔 18 2 2 3 2 6" xfId="17553" xr:uid="{00000000-0005-0000-0000-0000C6400000}"/>
    <cellStyle name="千位分隔 18 2 2 3 2 6 2" xfId="17554" xr:uid="{00000000-0005-0000-0000-0000C7400000}"/>
    <cellStyle name="千位分隔 18 2 2 3 2 6 2 2" xfId="4800" xr:uid="{00000000-0005-0000-0000-0000C8400000}"/>
    <cellStyle name="千位分隔 18 2 2 3 2 6 3" xfId="17555" xr:uid="{00000000-0005-0000-0000-0000C9400000}"/>
    <cellStyle name="千位分隔 18 2 2 3 2 7" xfId="17556" xr:uid="{00000000-0005-0000-0000-0000CA400000}"/>
    <cellStyle name="千位分隔 18 2 2 3 2 7 2" xfId="17557" xr:uid="{00000000-0005-0000-0000-0000CB400000}"/>
    <cellStyle name="千位分隔 18 2 2 3 2 8" xfId="5587" xr:uid="{00000000-0005-0000-0000-0000CC400000}"/>
    <cellStyle name="千位分隔 18 2 2 3 3" xfId="17558" xr:uid="{00000000-0005-0000-0000-0000CD400000}"/>
    <cellStyle name="千位分隔 18 2 2 3 3 2" xfId="14147" xr:uid="{00000000-0005-0000-0000-0000CE400000}"/>
    <cellStyle name="千位分隔 18 2 2 3 3 2 2" xfId="14149" xr:uid="{00000000-0005-0000-0000-0000CF400000}"/>
    <cellStyle name="千位分隔 18 2 2 3 3 2 3" xfId="13831" xr:uid="{00000000-0005-0000-0000-0000D0400000}"/>
    <cellStyle name="千位分隔 18 2 2 3 3 2 3 2" xfId="17559" xr:uid="{00000000-0005-0000-0000-0000D1400000}"/>
    <cellStyle name="千位分隔 18 2 2 3 3 2 3 3" xfId="17560" xr:uid="{00000000-0005-0000-0000-0000D2400000}"/>
    <cellStyle name="千位分隔 18 2 2 3 3 2 3 3 2" xfId="17561" xr:uid="{00000000-0005-0000-0000-0000D3400000}"/>
    <cellStyle name="千位分隔 18 2 2 3 3 2 3 3 2 2" xfId="17562" xr:uid="{00000000-0005-0000-0000-0000D4400000}"/>
    <cellStyle name="千位分隔 18 2 2 3 3 2 3 3 3" xfId="17563" xr:uid="{00000000-0005-0000-0000-0000D5400000}"/>
    <cellStyle name="千位分隔 18 2 2 3 3 2 3 4" xfId="17564" xr:uid="{00000000-0005-0000-0000-0000D6400000}"/>
    <cellStyle name="千位分隔 18 2 2 3 3 2 3 4 2" xfId="13402" xr:uid="{00000000-0005-0000-0000-0000D7400000}"/>
    <cellStyle name="千位分隔 18 2 2 3 3 2 3 5" xfId="17565" xr:uid="{00000000-0005-0000-0000-0000D8400000}"/>
    <cellStyle name="千位分隔 18 2 2 3 3 2 4" xfId="15115" xr:uid="{00000000-0005-0000-0000-0000D9400000}"/>
    <cellStyle name="千位分隔 18 2 2 3 3 2 4 2" xfId="17566" xr:uid="{00000000-0005-0000-0000-0000DA400000}"/>
    <cellStyle name="千位分隔 18 2 2 3 3 2 4 2 2" xfId="17567" xr:uid="{00000000-0005-0000-0000-0000DB400000}"/>
    <cellStyle name="千位分隔 18 2 2 3 3 2 4 3" xfId="17568" xr:uid="{00000000-0005-0000-0000-0000DC400000}"/>
    <cellStyle name="千位分隔 18 2 2 3 3 2 5" xfId="17569" xr:uid="{00000000-0005-0000-0000-0000DD400000}"/>
    <cellStyle name="千位分隔 18 2 2 3 3 2 5 2" xfId="17570" xr:uid="{00000000-0005-0000-0000-0000DE400000}"/>
    <cellStyle name="千位分隔 18 2 2 3 3 2 6" xfId="17571" xr:uid="{00000000-0005-0000-0000-0000DF400000}"/>
    <cellStyle name="千位分隔 18 2 2 3 3 3" xfId="17572" xr:uid="{00000000-0005-0000-0000-0000E0400000}"/>
    <cellStyle name="千位分隔 18 2 2 3 3 4" xfId="17573" xr:uid="{00000000-0005-0000-0000-0000E1400000}"/>
    <cellStyle name="千位分隔 18 2 2 3 3 4 2" xfId="17574" xr:uid="{00000000-0005-0000-0000-0000E2400000}"/>
    <cellStyle name="千位分隔 18 2 2 3 3 4 3" xfId="17575" xr:uid="{00000000-0005-0000-0000-0000E3400000}"/>
    <cellStyle name="千位分隔 18 2 2 3 3 4 3 2" xfId="9951" xr:uid="{00000000-0005-0000-0000-0000E4400000}"/>
    <cellStyle name="千位分隔 18 2 2 3 3 4 3 2 2" xfId="17576" xr:uid="{00000000-0005-0000-0000-0000E5400000}"/>
    <cellStyle name="千位分隔 18 2 2 3 3 4 3 3" xfId="17577" xr:uid="{00000000-0005-0000-0000-0000E6400000}"/>
    <cellStyle name="千位分隔 18 2 2 3 3 4 4" xfId="17578" xr:uid="{00000000-0005-0000-0000-0000E7400000}"/>
    <cellStyle name="千位分隔 18 2 2 3 3 4 4 2" xfId="17579" xr:uid="{00000000-0005-0000-0000-0000E8400000}"/>
    <cellStyle name="千位分隔 18 2 2 3 3 4 5" xfId="17580" xr:uid="{00000000-0005-0000-0000-0000E9400000}"/>
    <cellStyle name="千位分隔 18 2 2 3 3 5" xfId="17581" xr:uid="{00000000-0005-0000-0000-0000EA400000}"/>
    <cellStyle name="千位分隔 18 2 2 3 3 5 2" xfId="17582" xr:uid="{00000000-0005-0000-0000-0000EB400000}"/>
    <cellStyle name="千位分隔 18 2 2 3 3 5 2 2" xfId="10070" xr:uid="{00000000-0005-0000-0000-0000EC400000}"/>
    <cellStyle name="千位分隔 18 2 2 3 3 5 3" xfId="17583" xr:uid="{00000000-0005-0000-0000-0000ED400000}"/>
    <cellStyle name="千位分隔 18 2 2 3 3 6" xfId="17584" xr:uid="{00000000-0005-0000-0000-0000EE400000}"/>
    <cellStyle name="千位分隔 18 2 2 3 3 6 2" xfId="17585" xr:uid="{00000000-0005-0000-0000-0000EF400000}"/>
    <cellStyle name="千位分隔 18 2 2 3 3 7" xfId="17586" xr:uid="{00000000-0005-0000-0000-0000F0400000}"/>
    <cellStyle name="千位分隔 18 2 2 3 4" xfId="17587" xr:uid="{00000000-0005-0000-0000-0000F1400000}"/>
    <cellStyle name="千位分隔 18 2 2 3 4 2" xfId="17588" xr:uid="{00000000-0005-0000-0000-0000F2400000}"/>
    <cellStyle name="千位分隔 18 2 2 3 4 3" xfId="17589" xr:uid="{00000000-0005-0000-0000-0000F3400000}"/>
    <cellStyle name="千位分隔 18 2 2 3 4 3 2" xfId="17590" xr:uid="{00000000-0005-0000-0000-0000F4400000}"/>
    <cellStyle name="千位分隔 18 2 2 3 4 3 3" xfId="17591" xr:uid="{00000000-0005-0000-0000-0000F5400000}"/>
    <cellStyle name="千位分隔 18 2 2 3 4 3 3 2" xfId="17592" xr:uid="{00000000-0005-0000-0000-0000F6400000}"/>
    <cellStyle name="千位分隔 18 2 2 3 4 3 3 2 2" xfId="17593" xr:uid="{00000000-0005-0000-0000-0000F7400000}"/>
    <cellStyle name="千位分隔 18 2 2 3 4 3 3 3" xfId="5721" xr:uid="{00000000-0005-0000-0000-0000F8400000}"/>
    <cellStyle name="千位分隔 18 2 2 3 4 3 4" xfId="17594" xr:uid="{00000000-0005-0000-0000-0000F9400000}"/>
    <cellStyle name="千位分隔 18 2 2 3 4 3 4 2" xfId="17595" xr:uid="{00000000-0005-0000-0000-0000FA400000}"/>
    <cellStyle name="千位分隔 18 2 2 3 4 3 5" xfId="17596" xr:uid="{00000000-0005-0000-0000-0000FB400000}"/>
    <cellStyle name="千位分隔 18 2 2 3 4 4" xfId="17597" xr:uid="{00000000-0005-0000-0000-0000FC400000}"/>
    <cellStyle name="千位分隔 18 2 2 3 4 4 2" xfId="17598" xr:uid="{00000000-0005-0000-0000-0000FD400000}"/>
    <cellStyle name="千位分隔 18 2 2 3 4 4 2 2" xfId="10313" xr:uid="{00000000-0005-0000-0000-0000FE400000}"/>
    <cellStyle name="千位分隔 18 2 2 3 4 4 3" xfId="15180" xr:uid="{00000000-0005-0000-0000-0000FF400000}"/>
    <cellStyle name="千位分隔 18 2 2 3 4 5" xfId="17599" xr:uid="{00000000-0005-0000-0000-000000410000}"/>
    <cellStyle name="千位分隔 18 2 2 3 4 5 2" xfId="17600" xr:uid="{00000000-0005-0000-0000-000001410000}"/>
    <cellStyle name="千位分隔 18 2 2 3 4 6" xfId="17601" xr:uid="{00000000-0005-0000-0000-000002410000}"/>
    <cellStyle name="千位分隔 18 2 2 3 5" xfId="10844" xr:uid="{00000000-0005-0000-0000-000003410000}"/>
    <cellStyle name="千位分隔 18 2 2 3 6" xfId="308" xr:uid="{00000000-0005-0000-0000-000004410000}"/>
    <cellStyle name="千位分隔 18 2 2 3 6 2" xfId="312" xr:uid="{00000000-0005-0000-0000-000005410000}"/>
    <cellStyle name="千位分隔 18 2 2 3 6 3" xfId="15875" xr:uid="{00000000-0005-0000-0000-000006410000}"/>
    <cellStyle name="千位分隔 18 2 2 3 6 3 2" xfId="17602" xr:uid="{00000000-0005-0000-0000-000007410000}"/>
    <cellStyle name="千位分隔 18 2 2 3 6 3 2 2" xfId="17603" xr:uid="{00000000-0005-0000-0000-000008410000}"/>
    <cellStyle name="千位分隔 18 2 2 3 6 3 3" xfId="17604" xr:uid="{00000000-0005-0000-0000-000009410000}"/>
    <cellStyle name="千位分隔 18 2 2 3 6 4" xfId="15877" xr:uid="{00000000-0005-0000-0000-00000A410000}"/>
    <cellStyle name="千位分隔 18 2 2 3 6 4 2" xfId="15879" xr:uid="{00000000-0005-0000-0000-00000B410000}"/>
    <cellStyle name="千位分隔 18 2 2 3 6 5" xfId="15884" xr:uid="{00000000-0005-0000-0000-00000C410000}"/>
    <cellStyle name="千位分隔 18 2 2 3 7" xfId="13608" xr:uid="{00000000-0005-0000-0000-00000D410000}"/>
    <cellStyle name="千位分隔 18 2 2 3 7 2" xfId="17605" xr:uid="{00000000-0005-0000-0000-00000E410000}"/>
    <cellStyle name="千位分隔 18 2 2 3 7 2 2" xfId="17606" xr:uid="{00000000-0005-0000-0000-00000F410000}"/>
    <cellStyle name="千位分隔 18 2 2 3 7 3" xfId="15889" xr:uid="{00000000-0005-0000-0000-000010410000}"/>
    <cellStyle name="千位分隔 18 2 2 3 8" xfId="17607" xr:uid="{00000000-0005-0000-0000-000011410000}"/>
    <cellStyle name="千位分隔 18 2 2 3 8 2" xfId="17608" xr:uid="{00000000-0005-0000-0000-000012410000}"/>
    <cellStyle name="千位分隔 18 2 2 3 9" xfId="6669" xr:uid="{00000000-0005-0000-0000-000013410000}"/>
    <cellStyle name="千位分隔 18 2 2 4" xfId="17609" xr:uid="{00000000-0005-0000-0000-000014410000}"/>
    <cellStyle name="千位分隔 18 2 2 4 2" xfId="17610" xr:uid="{00000000-0005-0000-0000-000015410000}"/>
    <cellStyle name="千位分隔 18 2 2 4 2 2" xfId="17612" xr:uid="{00000000-0005-0000-0000-000016410000}"/>
    <cellStyle name="千位分隔 18 2 2 4 2 2 2" xfId="8003" xr:uid="{00000000-0005-0000-0000-000017410000}"/>
    <cellStyle name="千位分隔 18 2 2 4 2 2 3" xfId="8014" xr:uid="{00000000-0005-0000-0000-000018410000}"/>
    <cellStyle name="千位分隔 18 2 2 4 2 2 3 2" xfId="8016" xr:uid="{00000000-0005-0000-0000-000019410000}"/>
    <cellStyle name="千位分隔 18 2 2 4 2 2 3 3" xfId="8019" xr:uid="{00000000-0005-0000-0000-00001A410000}"/>
    <cellStyle name="千位分隔 18 2 2 4 2 2 3 3 2" xfId="17613" xr:uid="{00000000-0005-0000-0000-00001B410000}"/>
    <cellStyle name="千位分隔 18 2 2 4 2 2 3 3 2 2" xfId="17614" xr:uid="{00000000-0005-0000-0000-00001C410000}"/>
    <cellStyle name="千位分隔 18 2 2 4 2 2 3 3 3" xfId="17615" xr:uid="{00000000-0005-0000-0000-00001D410000}"/>
    <cellStyle name="千位分隔 18 2 2 4 2 2 3 4" xfId="17616" xr:uid="{00000000-0005-0000-0000-00001E410000}"/>
    <cellStyle name="千位分隔 18 2 2 4 2 2 3 4 2" xfId="17617" xr:uid="{00000000-0005-0000-0000-00001F410000}"/>
    <cellStyle name="千位分隔 18 2 2 4 2 2 3 5" xfId="17618" xr:uid="{00000000-0005-0000-0000-000020410000}"/>
    <cellStyle name="千位分隔 18 2 2 4 2 2 4" xfId="8022" xr:uid="{00000000-0005-0000-0000-000021410000}"/>
    <cellStyle name="千位分隔 18 2 2 4 2 2 4 2" xfId="8025" xr:uid="{00000000-0005-0000-0000-000022410000}"/>
    <cellStyle name="千位分隔 18 2 2 4 2 2 4 2 2" xfId="16227" xr:uid="{00000000-0005-0000-0000-000023410000}"/>
    <cellStyle name="千位分隔 18 2 2 4 2 2 4 3" xfId="16241" xr:uid="{00000000-0005-0000-0000-000024410000}"/>
    <cellStyle name="千位分隔 18 2 2 4 2 2 5" xfId="8027" xr:uid="{00000000-0005-0000-0000-000025410000}"/>
    <cellStyle name="千位分隔 18 2 2 4 2 2 5 2" xfId="16266" xr:uid="{00000000-0005-0000-0000-000026410000}"/>
    <cellStyle name="千位分隔 18 2 2 4 2 2 6" xfId="17619" xr:uid="{00000000-0005-0000-0000-000027410000}"/>
    <cellStyle name="千位分隔 18 2 2 4 2 3" xfId="17620" xr:uid="{00000000-0005-0000-0000-000028410000}"/>
    <cellStyle name="千位分隔 18 2 2 4 2 4" xfId="17621" xr:uid="{00000000-0005-0000-0000-000029410000}"/>
    <cellStyle name="千位分隔 18 2 2 4 2 4 2" xfId="17622" xr:uid="{00000000-0005-0000-0000-00002A410000}"/>
    <cellStyle name="千位分隔 18 2 2 4 2 4 3" xfId="17623" xr:uid="{00000000-0005-0000-0000-00002B410000}"/>
    <cellStyle name="千位分隔 18 2 2 4 2 4 3 2" xfId="17624" xr:uid="{00000000-0005-0000-0000-00002C410000}"/>
    <cellStyle name="千位分隔 18 2 2 4 2 4 3 2 2" xfId="17625" xr:uid="{00000000-0005-0000-0000-00002D410000}"/>
    <cellStyle name="千位分隔 18 2 2 4 2 4 3 3" xfId="17626" xr:uid="{00000000-0005-0000-0000-00002E410000}"/>
    <cellStyle name="千位分隔 18 2 2 4 2 4 4" xfId="17627" xr:uid="{00000000-0005-0000-0000-00002F410000}"/>
    <cellStyle name="千位分隔 18 2 2 4 2 4 4 2" xfId="16362" xr:uid="{00000000-0005-0000-0000-000030410000}"/>
    <cellStyle name="千位分隔 18 2 2 4 2 4 5" xfId="17628" xr:uid="{00000000-0005-0000-0000-000031410000}"/>
    <cellStyle name="千位分隔 18 2 2 4 2 5" xfId="17629" xr:uid="{00000000-0005-0000-0000-000032410000}"/>
    <cellStyle name="千位分隔 18 2 2 4 2 5 2" xfId="8057" xr:uid="{00000000-0005-0000-0000-000033410000}"/>
    <cellStyle name="千位分隔 18 2 2 4 2 5 2 2" xfId="8059" xr:uid="{00000000-0005-0000-0000-000034410000}"/>
    <cellStyle name="千位分隔 18 2 2 4 2 5 3" xfId="8061" xr:uid="{00000000-0005-0000-0000-000035410000}"/>
    <cellStyle name="千位分隔 18 2 2 4 2 6" xfId="17630" xr:uid="{00000000-0005-0000-0000-000036410000}"/>
    <cellStyle name="千位分隔 18 2 2 4 2 6 2" xfId="8724" xr:uid="{00000000-0005-0000-0000-000037410000}"/>
    <cellStyle name="千位分隔 18 2 2 4 2 7" xfId="17631" xr:uid="{00000000-0005-0000-0000-000038410000}"/>
    <cellStyle name="千位分隔 18 2 2 4 3" xfId="17632" xr:uid="{00000000-0005-0000-0000-000039410000}"/>
    <cellStyle name="千位分隔 18 2 2 4 3 2" xfId="17633" xr:uid="{00000000-0005-0000-0000-00003A410000}"/>
    <cellStyle name="千位分隔 18 2 2 4 3 3" xfId="17634" xr:uid="{00000000-0005-0000-0000-00003B410000}"/>
    <cellStyle name="千位分隔 18 2 2 4 3 3 2" xfId="17635" xr:uid="{00000000-0005-0000-0000-00003C410000}"/>
    <cellStyle name="千位分隔 18 2 2 4 3 3 3" xfId="17636" xr:uid="{00000000-0005-0000-0000-00003D410000}"/>
    <cellStyle name="千位分隔 18 2 2 4 3 3 3 2" xfId="17637" xr:uid="{00000000-0005-0000-0000-00003E410000}"/>
    <cellStyle name="千位分隔 18 2 2 4 3 3 3 2 2" xfId="17638" xr:uid="{00000000-0005-0000-0000-00003F410000}"/>
    <cellStyle name="千位分隔 18 2 2 4 3 3 3 3" xfId="17639" xr:uid="{00000000-0005-0000-0000-000040410000}"/>
    <cellStyle name="千位分隔 18 2 2 4 3 3 4" xfId="17640" xr:uid="{00000000-0005-0000-0000-000041410000}"/>
    <cellStyle name="千位分隔 18 2 2 4 3 3 4 2" xfId="17641" xr:uid="{00000000-0005-0000-0000-000042410000}"/>
    <cellStyle name="千位分隔 18 2 2 4 3 3 5" xfId="17642" xr:uid="{00000000-0005-0000-0000-000043410000}"/>
    <cellStyle name="千位分隔 18 2 2 4 3 4" xfId="17643" xr:uid="{00000000-0005-0000-0000-000044410000}"/>
    <cellStyle name="千位分隔 18 2 2 4 3 4 2" xfId="8095" xr:uid="{00000000-0005-0000-0000-000045410000}"/>
    <cellStyle name="千位分隔 18 2 2 4 3 4 2 2" xfId="8097" xr:uid="{00000000-0005-0000-0000-000046410000}"/>
    <cellStyle name="千位分隔 18 2 2 4 3 4 3" xfId="8099" xr:uid="{00000000-0005-0000-0000-000047410000}"/>
    <cellStyle name="千位分隔 18 2 2 4 3 5" xfId="17644" xr:uid="{00000000-0005-0000-0000-000048410000}"/>
    <cellStyle name="千位分隔 18 2 2 4 3 5 2" xfId="17645" xr:uid="{00000000-0005-0000-0000-000049410000}"/>
    <cellStyle name="千位分隔 18 2 2 4 3 6" xfId="17646" xr:uid="{00000000-0005-0000-0000-00004A410000}"/>
    <cellStyle name="千位分隔 18 2 2 4 4" xfId="17647" xr:uid="{00000000-0005-0000-0000-00004B410000}"/>
    <cellStyle name="千位分隔 18 2 2 4 5" xfId="10848" xr:uid="{00000000-0005-0000-0000-00004C410000}"/>
    <cellStyle name="千位分隔 18 2 2 4 5 2" xfId="17648" xr:uid="{00000000-0005-0000-0000-00004D410000}"/>
    <cellStyle name="千位分隔 18 2 2 4 5 3" xfId="17649" xr:uid="{00000000-0005-0000-0000-00004E410000}"/>
    <cellStyle name="千位分隔 18 2 2 4 5 3 2" xfId="17650" xr:uid="{00000000-0005-0000-0000-00004F410000}"/>
    <cellStyle name="千位分隔 18 2 2 4 5 3 2 2" xfId="17651" xr:uid="{00000000-0005-0000-0000-000050410000}"/>
    <cellStyle name="千位分隔 18 2 2 4 5 3 3" xfId="17652" xr:uid="{00000000-0005-0000-0000-000051410000}"/>
    <cellStyle name="千位分隔 18 2 2 4 5 4" xfId="17653" xr:uid="{00000000-0005-0000-0000-000052410000}"/>
    <cellStyle name="千位分隔 18 2 2 4 5 4 2" xfId="17654" xr:uid="{00000000-0005-0000-0000-000053410000}"/>
    <cellStyle name="千位分隔 18 2 2 4 5 5" xfId="17655" xr:uid="{00000000-0005-0000-0000-000054410000}"/>
    <cellStyle name="千位分隔 18 2 2 4 6" xfId="17656" xr:uid="{00000000-0005-0000-0000-000055410000}"/>
    <cellStyle name="千位分隔 18 2 2 4 6 2" xfId="17657" xr:uid="{00000000-0005-0000-0000-000056410000}"/>
    <cellStyle name="千位分隔 18 2 2 4 6 2 2" xfId="17658" xr:uid="{00000000-0005-0000-0000-000057410000}"/>
    <cellStyle name="千位分隔 18 2 2 4 6 3" xfId="17659" xr:uid="{00000000-0005-0000-0000-000058410000}"/>
    <cellStyle name="千位分隔 18 2 2 4 7" xfId="9010" xr:uid="{00000000-0005-0000-0000-000059410000}"/>
    <cellStyle name="千位分隔 18 2 2 4 7 2" xfId="17660" xr:uid="{00000000-0005-0000-0000-00005A410000}"/>
    <cellStyle name="千位分隔 18 2 2 4 8" xfId="17661" xr:uid="{00000000-0005-0000-0000-00005B410000}"/>
    <cellStyle name="千位分隔 18 2 2 5" xfId="1445" xr:uid="{00000000-0005-0000-0000-00005C410000}"/>
    <cellStyle name="千位分隔 18 2 2 5 2" xfId="1449" xr:uid="{00000000-0005-0000-0000-00005D410000}"/>
    <cellStyle name="千位分隔 18 2 2 5 2 2" xfId="14302" xr:uid="{00000000-0005-0000-0000-00005E410000}"/>
    <cellStyle name="千位分隔 18 2 2 5 2 3" xfId="17662" xr:uid="{00000000-0005-0000-0000-00005F410000}"/>
    <cellStyle name="千位分隔 18 2 2 5 2 3 2" xfId="8311" xr:uid="{00000000-0005-0000-0000-000060410000}"/>
    <cellStyle name="千位分隔 18 2 2 5 2 3 3" xfId="8314" xr:uid="{00000000-0005-0000-0000-000061410000}"/>
    <cellStyle name="千位分隔 18 2 2 5 2 3 3 2" xfId="17663" xr:uid="{00000000-0005-0000-0000-000062410000}"/>
    <cellStyle name="千位分隔 18 2 2 5 2 3 3 2 2" xfId="17664" xr:uid="{00000000-0005-0000-0000-000063410000}"/>
    <cellStyle name="千位分隔 18 2 2 5 2 3 3 3" xfId="17665" xr:uid="{00000000-0005-0000-0000-000064410000}"/>
    <cellStyle name="千位分隔 18 2 2 5 2 3 4" xfId="12015" xr:uid="{00000000-0005-0000-0000-000065410000}"/>
    <cellStyle name="千位分隔 18 2 2 5 2 3 4 2" xfId="17666" xr:uid="{00000000-0005-0000-0000-000066410000}"/>
    <cellStyle name="千位分隔 18 2 2 5 2 3 5" xfId="5509" xr:uid="{00000000-0005-0000-0000-000067410000}"/>
    <cellStyle name="千位分隔 18 2 2 5 2 4" xfId="2372" xr:uid="{00000000-0005-0000-0000-000068410000}"/>
    <cellStyle name="千位分隔 18 2 2 5 2 4 2" xfId="2375" xr:uid="{00000000-0005-0000-0000-000069410000}"/>
    <cellStyle name="千位分隔 18 2 2 5 2 4 2 2" xfId="2378" xr:uid="{00000000-0005-0000-0000-00006A410000}"/>
    <cellStyle name="千位分隔 18 2 2 5 2 4 3" xfId="17667" xr:uid="{00000000-0005-0000-0000-00006B410000}"/>
    <cellStyle name="千位分隔 18 2 2 5 2 5" xfId="1432" xr:uid="{00000000-0005-0000-0000-00006C410000}"/>
    <cellStyle name="千位分隔 18 2 2 5 2 5 2" xfId="1435" xr:uid="{00000000-0005-0000-0000-00006D410000}"/>
    <cellStyle name="千位分隔 18 2 2 5 2 6" xfId="17668" xr:uid="{00000000-0005-0000-0000-00006E410000}"/>
    <cellStyle name="千位分隔 18 2 2 5 3" xfId="354" xr:uid="{00000000-0005-0000-0000-00006F410000}"/>
    <cellStyle name="千位分隔 18 2 2 5 4" xfId="6697" xr:uid="{00000000-0005-0000-0000-000070410000}"/>
    <cellStyle name="千位分隔 18 2 2 5 4 2" xfId="17669" xr:uid="{00000000-0005-0000-0000-000071410000}"/>
    <cellStyle name="千位分隔 18 2 2 5 4 3" xfId="7369" xr:uid="{00000000-0005-0000-0000-000072410000}"/>
    <cellStyle name="千位分隔 18 2 2 5 4 3 2" xfId="17670" xr:uid="{00000000-0005-0000-0000-000073410000}"/>
    <cellStyle name="千位分隔 18 2 2 5 4 3 2 2" xfId="17671" xr:uid="{00000000-0005-0000-0000-000074410000}"/>
    <cellStyle name="千位分隔 18 2 2 5 4 3 3" xfId="17672" xr:uid="{00000000-0005-0000-0000-000075410000}"/>
    <cellStyle name="千位分隔 18 2 2 5 4 4" xfId="17673" xr:uid="{00000000-0005-0000-0000-000076410000}"/>
    <cellStyle name="千位分隔 18 2 2 5 4 4 2" xfId="17674" xr:uid="{00000000-0005-0000-0000-000077410000}"/>
    <cellStyle name="千位分隔 18 2 2 5 4 5" xfId="17675" xr:uid="{00000000-0005-0000-0000-000078410000}"/>
    <cellStyle name="千位分隔 18 2 2 5 5" xfId="17676" xr:uid="{00000000-0005-0000-0000-000079410000}"/>
    <cellStyle name="千位分隔 18 2 2 5 5 2" xfId="17677" xr:uid="{00000000-0005-0000-0000-00007A410000}"/>
    <cellStyle name="千位分隔 18 2 2 5 5 2 2" xfId="17678" xr:uid="{00000000-0005-0000-0000-00007B410000}"/>
    <cellStyle name="千位分隔 18 2 2 5 5 3" xfId="17679" xr:uid="{00000000-0005-0000-0000-00007C410000}"/>
    <cellStyle name="千位分隔 18 2 2 5 6" xfId="17680" xr:uid="{00000000-0005-0000-0000-00007D410000}"/>
    <cellStyle name="千位分隔 18 2 2 5 6 2" xfId="17681" xr:uid="{00000000-0005-0000-0000-00007E410000}"/>
    <cellStyle name="千位分隔 18 2 2 5 7" xfId="17682" xr:uid="{00000000-0005-0000-0000-00007F410000}"/>
    <cellStyle name="千位分隔 18 2 2 6" xfId="1455" xr:uid="{00000000-0005-0000-0000-000080410000}"/>
    <cellStyle name="千位分隔 18 2 2 6 2" xfId="17683" xr:uid="{00000000-0005-0000-0000-000081410000}"/>
    <cellStyle name="千位分隔 18 2 2 6 3" xfId="17684" xr:uid="{00000000-0005-0000-0000-000082410000}"/>
    <cellStyle name="千位分隔 18 2 2 6 3 2" xfId="14209" xr:uid="{00000000-0005-0000-0000-000083410000}"/>
    <cellStyle name="千位分隔 18 2 2 6 3 3" xfId="17685" xr:uid="{00000000-0005-0000-0000-000084410000}"/>
    <cellStyle name="千位分隔 18 2 2 6 3 3 2" xfId="17686" xr:uid="{00000000-0005-0000-0000-000085410000}"/>
    <cellStyle name="千位分隔 18 2 2 6 3 3 2 2" xfId="17687" xr:uid="{00000000-0005-0000-0000-000086410000}"/>
    <cellStyle name="千位分隔 18 2 2 6 3 3 3" xfId="17688" xr:uid="{00000000-0005-0000-0000-000087410000}"/>
    <cellStyle name="千位分隔 18 2 2 6 3 4" xfId="17689" xr:uid="{00000000-0005-0000-0000-000088410000}"/>
    <cellStyle name="千位分隔 18 2 2 6 3 4 2" xfId="17690" xr:uid="{00000000-0005-0000-0000-000089410000}"/>
    <cellStyle name="千位分隔 18 2 2 6 3 5" xfId="13599" xr:uid="{00000000-0005-0000-0000-00008A410000}"/>
    <cellStyle name="千位分隔 18 2 2 6 4" xfId="17691" xr:uid="{00000000-0005-0000-0000-00008B410000}"/>
    <cellStyle name="千位分隔 18 2 2 6 4 2" xfId="17692" xr:uid="{00000000-0005-0000-0000-00008C410000}"/>
    <cellStyle name="千位分隔 18 2 2 6 4 2 2" xfId="17693" xr:uid="{00000000-0005-0000-0000-00008D410000}"/>
    <cellStyle name="千位分隔 18 2 2 6 4 3" xfId="17694" xr:uid="{00000000-0005-0000-0000-00008E410000}"/>
    <cellStyle name="千位分隔 18 2 2 6 5" xfId="728" xr:uid="{00000000-0005-0000-0000-00008F410000}"/>
    <cellStyle name="千位分隔 18 2 2 6 5 2" xfId="17695" xr:uid="{00000000-0005-0000-0000-000090410000}"/>
    <cellStyle name="千位分隔 18 2 2 6 6" xfId="17696" xr:uid="{00000000-0005-0000-0000-000091410000}"/>
    <cellStyle name="千位分隔 18 2 2 7" xfId="1460" xr:uid="{00000000-0005-0000-0000-000092410000}"/>
    <cellStyle name="千位分隔 18 2 2 8" xfId="1464" xr:uid="{00000000-0005-0000-0000-000093410000}"/>
    <cellStyle name="千位分隔 18 2 2 9" xfId="1468" xr:uid="{00000000-0005-0000-0000-000094410000}"/>
    <cellStyle name="千位分隔 18 2 2 9 2" xfId="1470" xr:uid="{00000000-0005-0000-0000-000095410000}"/>
    <cellStyle name="千位分隔 18 2 2 9 3" xfId="12231" xr:uid="{00000000-0005-0000-0000-000096410000}"/>
    <cellStyle name="千位分隔 18 2 2 9 3 2" xfId="14835" xr:uid="{00000000-0005-0000-0000-000097410000}"/>
    <cellStyle name="千位分隔 18 2 2 9 3 2 2" xfId="14837" xr:uid="{00000000-0005-0000-0000-000098410000}"/>
    <cellStyle name="千位分隔 18 2 2 9 3 3" xfId="14840" xr:uid="{00000000-0005-0000-0000-000099410000}"/>
    <cellStyle name="千位分隔 18 2 2 9 4" xfId="14843" xr:uid="{00000000-0005-0000-0000-00009A410000}"/>
    <cellStyle name="千位分隔 18 2 2 9 4 2" xfId="17697" xr:uid="{00000000-0005-0000-0000-00009B410000}"/>
    <cellStyle name="千位分隔 18 2 2 9 5" xfId="14845" xr:uid="{00000000-0005-0000-0000-00009C410000}"/>
    <cellStyle name="千位分隔 18 2 3" xfId="17698" xr:uid="{00000000-0005-0000-0000-00009D410000}"/>
    <cellStyle name="千位分隔 18 2 3 2" xfId="17699" xr:uid="{00000000-0005-0000-0000-00009E410000}"/>
    <cellStyle name="千位分隔 18 2 3 2 2" xfId="17700" xr:uid="{00000000-0005-0000-0000-00009F410000}"/>
    <cellStyle name="千位分隔 18 2 3 2 2 2" xfId="10318" xr:uid="{00000000-0005-0000-0000-0000A0410000}"/>
    <cellStyle name="千位分隔 18 2 3 2 2 2 2" xfId="10320" xr:uid="{00000000-0005-0000-0000-0000A1410000}"/>
    <cellStyle name="千位分隔 18 2 3 2 2 2 3" xfId="10323" xr:uid="{00000000-0005-0000-0000-0000A2410000}"/>
    <cellStyle name="千位分隔 18 2 3 2 2 2 3 2" xfId="17701" xr:uid="{00000000-0005-0000-0000-0000A3410000}"/>
    <cellStyle name="千位分隔 18 2 3 2 2 2 3 3" xfId="17702" xr:uid="{00000000-0005-0000-0000-0000A4410000}"/>
    <cellStyle name="千位分隔 18 2 3 2 2 2 3 3 2" xfId="13604" xr:uid="{00000000-0005-0000-0000-0000A5410000}"/>
    <cellStyle name="千位分隔 18 2 3 2 2 2 3 3 2 2" xfId="17502" xr:uid="{00000000-0005-0000-0000-0000A6410000}"/>
    <cellStyle name="千位分隔 18 2 3 2 2 2 3 3 3" xfId="13606" xr:uid="{00000000-0005-0000-0000-0000A7410000}"/>
    <cellStyle name="千位分隔 18 2 3 2 2 2 3 4" xfId="17703" xr:uid="{00000000-0005-0000-0000-0000A8410000}"/>
    <cellStyle name="千位分隔 18 2 3 2 2 2 3 4 2" xfId="17704" xr:uid="{00000000-0005-0000-0000-0000A9410000}"/>
    <cellStyle name="千位分隔 18 2 3 2 2 2 3 5" xfId="17705" xr:uid="{00000000-0005-0000-0000-0000AA410000}"/>
    <cellStyle name="千位分隔 18 2 3 2 2 2 4" xfId="10138" xr:uid="{00000000-0005-0000-0000-0000AB410000}"/>
    <cellStyle name="千位分隔 18 2 3 2 2 2 4 2" xfId="10140" xr:uid="{00000000-0005-0000-0000-0000AC410000}"/>
    <cellStyle name="千位分隔 18 2 3 2 2 2 4 2 2" xfId="17706" xr:uid="{00000000-0005-0000-0000-0000AD410000}"/>
    <cellStyle name="千位分隔 18 2 3 2 2 2 4 3" xfId="10142" xr:uid="{00000000-0005-0000-0000-0000AE410000}"/>
    <cellStyle name="千位分隔 18 2 3 2 2 2 5" xfId="10164" xr:uid="{00000000-0005-0000-0000-0000AF410000}"/>
    <cellStyle name="千位分隔 18 2 3 2 2 2 5 2" xfId="17707" xr:uid="{00000000-0005-0000-0000-0000B0410000}"/>
    <cellStyle name="千位分隔 18 2 3 2 2 2 6" xfId="10166" xr:uid="{00000000-0005-0000-0000-0000B1410000}"/>
    <cellStyle name="千位分隔 18 2 3 2 2 3" xfId="2354" xr:uid="{00000000-0005-0000-0000-0000B2410000}"/>
    <cellStyle name="千位分隔 18 2 3 2 2 4" xfId="9902" xr:uid="{00000000-0005-0000-0000-0000B3410000}"/>
    <cellStyle name="千位分隔 18 2 3 2 2 4 2" xfId="9904" xr:uid="{00000000-0005-0000-0000-0000B4410000}"/>
    <cellStyle name="千位分隔 18 2 3 2 2 4 3" xfId="17708" xr:uid="{00000000-0005-0000-0000-0000B5410000}"/>
    <cellStyle name="千位分隔 18 2 3 2 2 4 3 2" xfId="17709" xr:uid="{00000000-0005-0000-0000-0000B6410000}"/>
    <cellStyle name="千位分隔 18 2 3 2 2 4 3 2 2" xfId="17710" xr:uid="{00000000-0005-0000-0000-0000B7410000}"/>
    <cellStyle name="千位分隔 18 2 3 2 2 4 3 3" xfId="17711" xr:uid="{00000000-0005-0000-0000-0000B8410000}"/>
    <cellStyle name="千位分隔 18 2 3 2 2 4 4" xfId="17712" xr:uid="{00000000-0005-0000-0000-0000B9410000}"/>
    <cellStyle name="千位分隔 18 2 3 2 2 4 4 2" xfId="17713" xr:uid="{00000000-0005-0000-0000-0000BA410000}"/>
    <cellStyle name="千位分隔 18 2 3 2 2 4 5" xfId="17714" xr:uid="{00000000-0005-0000-0000-0000BB410000}"/>
    <cellStyle name="千位分隔 18 2 3 2 2 5" xfId="9906" xr:uid="{00000000-0005-0000-0000-0000BC410000}"/>
    <cellStyle name="千位分隔 18 2 3 2 2 5 2" xfId="17715" xr:uid="{00000000-0005-0000-0000-0000BD410000}"/>
    <cellStyle name="千位分隔 18 2 3 2 2 5 2 2" xfId="17716" xr:uid="{00000000-0005-0000-0000-0000BE410000}"/>
    <cellStyle name="千位分隔 18 2 3 2 2 5 3" xfId="17717" xr:uid="{00000000-0005-0000-0000-0000BF410000}"/>
    <cellStyle name="千位分隔 18 2 3 2 2 6" xfId="2583" xr:uid="{00000000-0005-0000-0000-0000C0410000}"/>
    <cellStyle name="千位分隔 18 2 3 2 2 6 2" xfId="2586" xr:uid="{00000000-0005-0000-0000-0000C1410000}"/>
    <cellStyle name="千位分隔 18 2 3 2 2 7" xfId="2591" xr:uid="{00000000-0005-0000-0000-0000C2410000}"/>
    <cellStyle name="千位分隔 18 2 3 2 3" xfId="17718" xr:uid="{00000000-0005-0000-0000-0000C3410000}"/>
    <cellStyle name="千位分隔 18 2 3 2 3 2" xfId="10329" xr:uid="{00000000-0005-0000-0000-0000C4410000}"/>
    <cellStyle name="千位分隔 18 2 3 2 3 3" xfId="17719" xr:uid="{00000000-0005-0000-0000-0000C5410000}"/>
    <cellStyle name="千位分隔 18 2 3 2 3 3 2" xfId="17720" xr:uid="{00000000-0005-0000-0000-0000C6410000}"/>
    <cellStyle name="千位分隔 18 2 3 2 3 3 3" xfId="17721" xr:uid="{00000000-0005-0000-0000-0000C7410000}"/>
    <cellStyle name="千位分隔 18 2 3 2 3 3 3 2" xfId="17722" xr:uid="{00000000-0005-0000-0000-0000C8410000}"/>
    <cellStyle name="千位分隔 18 2 3 2 3 3 3 2 2" xfId="17723" xr:uid="{00000000-0005-0000-0000-0000C9410000}"/>
    <cellStyle name="千位分隔 18 2 3 2 3 3 3 3" xfId="17724" xr:uid="{00000000-0005-0000-0000-0000CA410000}"/>
    <cellStyle name="千位分隔 18 2 3 2 3 3 4" xfId="17725" xr:uid="{00000000-0005-0000-0000-0000CB410000}"/>
    <cellStyle name="千位分隔 18 2 3 2 3 3 4 2" xfId="17726" xr:uid="{00000000-0005-0000-0000-0000CC410000}"/>
    <cellStyle name="千位分隔 18 2 3 2 3 3 5" xfId="17727" xr:uid="{00000000-0005-0000-0000-0000CD410000}"/>
    <cellStyle name="千位分隔 18 2 3 2 3 4" xfId="9909" xr:uid="{00000000-0005-0000-0000-0000CE410000}"/>
    <cellStyle name="千位分隔 18 2 3 2 3 4 2" xfId="17728" xr:uid="{00000000-0005-0000-0000-0000CF410000}"/>
    <cellStyle name="千位分隔 18 2 3 2 3 4 2 2" xfId="17729" xr:uid="{00000000-0005-0000-0000-0000D0410000}"/>
    <cellStyle name="千位分隔 18 2 3 2 3 4 3" xfId="17730" xr:uid="{00000000-0005-0000-0000-0000D1410000}"/>
    <cellStyle name="千位分隔 18 2 3 2 3 5" xfId="17731" xr:uid="{00000000-0005-0000-0000-0000D2410000}"/>
    <cellStyle name="千位分隔 18 2 3 2 3 5 2" xfId="13048" xr:uid="{00000000-0005-0000-0000-0000D3410000}"/>
    <cellStyle name="千位分隔 18 2 3 2 3 6" xfId="2597" xr:uid="{00000000-0005-0000-0000-0000D4410000}"/>
    <cellStyle name="千位分隔 18 2 3 2 4" xfId="17732" xr:uid="{00000000-0005-0000-0000-0000D5410000}"/>
    <cellStyle name="千位分隔 18 2 3 2 5" xfId="10856" xr:uid="{00000000-0005-0000-0000-0000D6410000}"/>
    <cellStyle name="千位分隔 18 2 3 2 5 2" xfId="14346" xr:uid="{00000000-0005-0000-0000-0000D7410000}"/>
    <cellStyle name="千位分隔 18 2 3 2 5 3" xfId="17733" xr:uid="{00000000-0005-0000-0000-0000D8410000}"/>
    <cellStyle name="千位分隔 18 2 3 2 5 3 2" xfId="9118" xr:uid="{00000000-0005-0000-0000-0000D9410000}"/>
    <cellStyle name="千位分隔 18 2 3 2 5 3 2 2" xfId="9120" xr:uid="{00000000-0005-0000-0000-0000DA410000}"/>
    <cellStyle name="千位分隔 18 2 3 2 5 3 3" xfId="9122" xr:uid="{00000000-0005-0000-0000-0000DB410000}"/>
    <cellStyle name="千位分隔 18 2 3 2 5 4" xfId="17734" xr:uid="{00000000-0005-0000-0000-0000DC410000}"/>
    <cellStyle name="千位分隔 18 2 3 2 5 4 2" xfId="9147" xr:uid="{00000000-0005-0000-0000-0000DD410000}"/>
    <cellStyle name="千位分隔 18 2 3 2 5 5" xfId="14563" xr:uid="{00000000-0005-0000-0000-0000DE410000}"/>
    <cellStyle name="千位分隔 18 2 3 2 6" xfId="17736" xr:uid="{00000000-0005-0000-0000-0000DF410000}"/>
    <cellStyle name="千位分隔 18 2 3 2 6 2" xfId="17738" xr:uid="{00000000-0005-0000-0000-0000E0410000}"/>
    <cellStyle name="千位分隔 18 2 3 2 6 2 2" xfId="9364" xr:uid="{00000000-0005-0000-0000-0000E1410000}"/>
    <cellStyle name="千位分隔 18 2 3 2 6 3" xfId="15912" xr:uid="{00000000-0005-0000-0000-0000E2410000}"/>
    <cellStyle name="千位分隔 18 2 3 2 7" xfId="17739" xr:uid="{00000000-0005-0000-0000-0000E3410000}"/>
    <cellStyle name="千位分隔 18 2 3 2 7 2" xfId="17740" xr:uid="{00000000-0005-0000-0000-0000E4410000}"/>
    <cellStyle name="千位分隔 18 2 3 2 8" xfId="17741" xr:uid="{00000000-0005-0000-0000-0000E5410000}"/>
    <cellStyle name="千位分隔 18 2 3 3" xfId="17742" xr:uid="{00000000-0005-0000-0000-0000E6410000}"/>
    <cellStyle name="千位分隔 18 2 3 3 2" xfId="17743" xr:uid="{00000000-0005-0000-0000-0000E7410000}"/>
    <cellStyle name="千位分隔 18 2 3 3 2 2" xfId="17744" xr:uid="{00000000-0005-0000-0000-0000E8410000}"/>
    <cellStyle name="千位分隔 18 2 3 3 2 3" xfId="4411" xr:uid="{00000000-0005-0000-0000-0000E9410000}"/>
    <cellStyle name="千位分隔 18 2 3 3 2 3 2" xfId="17745" xr:uid="{00000000-0005-0000-0000-0000EA410000}"/>
    <cellStyle name="千位分隔 18 2 3 3 2 3 3" xfId="17746" xr:uid="{00000000-0005-0000-0000-0000EB410000}"/>
    <cellStyle name="千位分隔 18 2 3 3 2 3 3 2" xfId="17747" xr:uid="{00000000-0005-0000-0000-0000EC410000}"/>
    <cellStyle name="千位分隔 18 2 3 3 2 3 3 2 2" xfId="17748" xr:uid="{00000000-0005-0000-0000-0000ED410000}"/>
    <cellStyle name="千位分隔 18 2 3 3 2 3 3 3" xfId="17749" xr:uid="{00000000-0005-0000-0000-0000EE410000}"/>
    <cellStyle name="千位分隔 18 2 3 3 2 3 4" xfId="10397" xr:uid="{00000000-0005-0000-0000-0000EF410000}"/>
    <cellStyle name="千位分隔 18 2 3 3 2 3 4 2" xfId="21" xr:uid="{00000000-0005-0000-0000-0000F0410000}"/>
    <cellStyle name="千位分隔 18 2 3 3 2 3 5" xfId="10399" xr:uid="{00000000-0005-0000-0000-0000F1410000}"/>
    <cellStyle name="千位分隔 18 2 3 3 2 4" xfId="17750" xr:uid="{00000000-0005-0000-0000-0000F2410000}"/>
    <cellStyle name="千位分隔 18 2 3 3 2 4 2" xfId="17751" xr:uid="{00000000-0005-0000-0000-0000F3410000}"/>
    <cellStyle name="千位分隔 18 2 3 3 2 4 2 2" xfId="17752" xr:uid="{00000000-0005-0000-0000-0000F4410000}"/>
    <cellStyle name="千位分隔 18 2 3 3 2 4 3" xfId="5636" xr:uid="{00000000-0005-0000-0000-0000F5410000}"/>
    <cellStyle name="千位分隔 18 2 3 3 2 5" xfId="17753" xr:uid="{00000000-0005-0000-0000-0000F6410000}"/>
    <cellStyle name="千位分隔 18 2 3 3 2 5 2" xfId="13070" xr:uid="{00000000-0005-0000-0000-0000F7410000}"/>
    <cellStyle name="千位分隔 18 2 3 3 2 6" xfId="2719" xr:uid="{00000000-0005-0000-0000-0000F8410000}"/>
    <cellStyle name="千位分隔 18 2 3 3 3" xfId="17754" xr:uid="{00000000-0005-0000-0000-0000F9410000}"/>
    <cellStyle name="千位分隔 18 2 3 3 4" xfId="17755" xr:uid="{00000000-0005-0000-0000-0000FA410000}"/>
    <cellStyle name="千位分隔 18 2 3 3 4 2" xfId="17756" xr:uid="{00000000-0005-0000-0000-0000FB410000}"/>
    <cellStyle name="千位分隔 18 2 3 3 4 3" xfId="17757" xr:uid="{00000000-0005-0000-0000-0000FC410000}"/>
    <cellStyle name="千位分隔 18 2 3 3 4 3 2" xfId="17758" xr:uid="{00000000-0005-0000-0000-0000FD410000}"/>
    <cellStyle name="千位分隔 18 2 3 3 4 3 2 2" xfId="17759" xr:uid="{00000000-0005-0000-0000-0000FE410000}"/>
    <cellStyle name="千位分隔 18 2 3 3 4 3 3" xfId="17760" xr:uid="{00000000-0005-0000-0000-0000FF410000}"/>
    <cellStyle name="千位分隔 18 2 3 3 4 4" xfId="17761" xr:uid="{00000000-0005-0000-0000-000000420000}"/>
    <cellStyle name="千位分隔 18 2 3 3 4 4 2" xfId="17763" xr:uid="{00000000-0005-0000-0000-000001420000}"/>
    <cellStyle name="千位分隔 18 2 3 3 4 5" xfId="2097" xr:uid="{00000000-0005-0000-0000-000002420000}"/>
    <cellStyle name="千位分隔 18 2 3 3 5" xfId="17765" xr:uid="{00000000-0005-0000-0000-000003420000}"/>
    <cellStyle name="千位分隔 18 2 3 3 5 2" xfId="14357" xr:uid="{00000000-0005-0000-0000-000004420000}"/>
    <cellStyle name="千位分隔 18 2 3 3 5 2 2" xfId="17767" xr:uid="{00000000-0005-0000-0000-000005420000}"/>
    <cellStyle name="千位分隔 18 2 3 3 5 3" xfId="17768" xr:uid="{00000000-0005-0000-0000-000006420000}"/>
    <cellStyle name="千位分隔 18 2 3 3 6" xfId="17769" xr:uid="{00000000-0005-0000-0000-000007420000}"/>
    <cellStyle name="千位分隔 18 2 3 3 6 2" xfId="17770" xr:uid="{00000000-0005-0000-0000-000008420000}"/>
    <cellStyle name="千位分隔 18 2 3 3 7" xfId="17771" xr:uid="{00000000-0005-0000-0000-000009420000}"/>
    <cellStyle name="千位分隔 18 2 3 4" xfId="17772" xr:uid="{00000000-0005-0000-0000-00000A420000}"/>
    <cellStyle name="千位分隔 18 2 3 4 2" xfId="17773" xr:uid="{00000000-0005-0000-0000-00000B420000}"/>
    <cellStyle name="千位分隔 18 2 3 4 3" xfId="8054" xr:uid="{00000000-0005-0000-0000-00000C420000}"/>
    <cellStyle name="千位分隔 18 2 3 4 3 2" xfId="17774" xr:uid="{00000000-0005-0000-0000-00000D420000}"/>
    <cellStyle name="千位分隔 18 2 3 4 3 3" xfId="17775" xr:uid="{00000000-0005-0000-0000-00000E420000}"/>
    <cellStyle name="千位分隔 18 2 3 4 3 3 2" xfId="140" xr:uid="{00000000-0005-0000-0000-00000F420000}"/>
    <cellStyle name="千位分隔 18 2 3 4 3 3 2 2" xfId="1192" xr:uid="{00000000-0005-0000-0000-000010420000}"/>
    <cellStyle name="千位分隔 18 2 3 4 3 3 3" xfId="150" xr:uid="{00000000-0005-0000-0000-000011420000}"/>
    <cellStyle name="千位分隔 18 2 3 4 3 4" xfId="17776" xr:uid="{00000000-0005-0000-0000-000012420000}"/>
    <cellStyle name="千位分隔 18 2 3 4 3 4 2" xfId="17777" xr:uid="{00000000-0005-0000-0000-000013420000}"/>
    <cellStyle name="千位分隔 18 2 3 4 3 5" xfId="17778" xr:uid="{00000000-0005-0000-0000-000014420000}"/>
    <cellStyle name="千位分隔 18 2 3 4 4" xfId="17779" xr:uid="{00000000-0005-0000-0000-000015420000}"/>
    <cellStyle name="千位分隔 18 2 3 4 4 2" xfId="17780" xr:uid="{00000000-0005-0000-0000-000016420000}"/>
    <cellStyle name="千位分隔 18 2 3 4 4 2 2" xfId="11307" xr:uid="{00000000-0005-0000-0000-000017420000}"/>
    <cellStyle name="千位分隔 18 2 3 4 4 3" xfId="17781" xr:uid="{00000000-0005-0000-0000-000018420000}"/>
    <cellStyle name="千位分隔 18 2 3 4 5" xfId="17782" xr:uid="{00000000-0005-0000-0000-000019420000}"/>
    <cellStyle name="千位分隔 18 2 3 4 5 2" xfId="6859" xr:uid="{00000000-0005-0000-0000-00001A420000}"/>
    <cellStyle name="千位分隔 18 2 3 4 6" xfId="17784" xr:uid="{00000000-0005-0000-0000-00001B420000}"/>
    <cellStyle name="千位分隔 18 2 3 5" xfId="13943" xr:uid="{00000000-0005-0000-0000-00001C420000}"/>
    <cellStyle name="千位分隔 18 2 3 6" xfId="17785" xr:uid="{00000000-0005-0000-0000-00001D420000}"/>
    <cellStyle name="千位分隔 18 2 3 6 2" xfId="17786" xr:uid="{00000000-0005-0000-0000-00001E420000}"/>
    <cellStyle name="千位分隔 18 2 3 6 3" xfId="17787" xr:uid="{00000000-0005-0000-0000-00001F420000}"/>
    <cellStyle name="千位分隔 18 2 3 6 3 2" xfId="17788" xr:uid="{00000000-0005-0000-0000-000020420000}"/>
    <cellStyle name="千位分隔 18 2 3 6 3 2 2" xfId="17789" xr:uid="{00000000-0005-0000-0000-000021420000}"/>
    <cellStyle name="千位分隔 18 2 3 6 3 3" xfId="17790" xr:uid="{00000000-0005-0000-0000-000022420000}"/>
    <cellStyle name="千位分隔 18 2 3 6 4" xfId="17791" xr:uid="{00000000-0005-0000-0000-000023420000}"/>
    <cellStyle name="千位分隔 18 2 3 6 4 2" xfId="17792" xr:uid="{00000000-0005-0000-0000-000024420000}"/>
    <cellStyle name="千位分隔 18 2 3 6 5" xfId="13648" xr:uid="{00000000-0005-0000-0000-000025420000}"/>
    <cellStyle name="千位分隔 18 2 3 7" xfId="13452" xr:uid="{00000000-0005-0000-0000-000026420000}"/>
    <cellStyle name="千位分隔 18 2 3 7 2" xfId="17793" xr:uid="{00000000-0005-0000-0000-000027420000}"/>
    <cellStyle name="千位分隔 18 2 3 7 2 2" xfId="17377" xr:uid="{00000000-0005-0000-0000-000028420000}"/>
    <cellStyle name="千位分隔 18 2 3 7 3" xfId="17794" xr:uid="{00000000-0005-0000-0000-000029420000}"/>
    <cellStyle name="千位分隔 18 2 3 8" xfId="13454" xr:uid="{00000000-0005-0000-0000-00002A420000}"/>
    <cellStyle name="千位分隔 18 2 3 8 2" xfId="13456" xr:uid="{00000000-0005-0000-0000-00002B420000}"/>
    <cellStyle name="千位分隔 18 2 3 9" xfId="13460" xr:uid="{00000000-0005-0000-0000-00002C420000}"/>
    <cellStyle name="千位分隔 18 2 4" xfId="17795" xr:uid="{00000000-0005-0000-0000-00002D420000}"/>
    <cellStyle name="千位分隔 18 2 4 2" xfId="17796" xr:uid="{00000000-0005-0000-0000-00002E420000}"/>
    <cellStyle name="千位分隔 18 2 4 2 2" xfId="17797" xr:uid="{00000000-0005-0000-0000-00002F420000}"/>
    <cellStyle name="千位分隔 18 2 4 2 2 2" xfId="16457" xr:uid="{00000000-0005-0000-0000-000030420000}"/>
    <cellStyle name="千位分隔 18 2 4 2 2 2 2" xfId="16459" xr:uid="{00000000-0005-0000-0000-000031420000}"/>
    <cellStyle name="千位分隔 18 2 4 2 2 2 3" xfId="16461" xr:uid="{00000000-0005-0000-0000-000032420000}"/>
    <cellStyle name="千位分隔 18 2 4 2 2 2 3 2" xfId="17798" xr:uid="{00000000-0005-0000-0000-000033420000}"/>
    <cellStyle name="千位分隔 18 2 4 2 2 2 3 3" xfId="17799" xr:uid="{00000000-0005-0000-0000-000034420000}"/>
    <cellStyle name="千位分隔 18 2 4 2 2 2 3 3 2" xfId="17800" xr:uid="{00000000-0005-0000-0000-000035420000}"/>
    <cellStyle name="千位分隔 18 2 4 2 2 2 3 3 2 2" xfId="17801" xr:uid="{00000000-0005-0000-0000-000036420000}"/>
    <cellStyle name="千位分隔 18 2 4 2 2 2 3 3 3" xfId="17802" xr:uid="{00000000-0005-0000-0000-000037420000}"/>
    <cellStyle name="千位分隔 18 2 4 2 2 2 3 4" xfId="17803" xr:uid="{00000000-0005-0000-0000-000038420000}"/>
    <cellStyle name="千位分隔 18 2 4 2 2 2 3 4 2" xfId="11619" xr:uid="{00000000-0005-0000-0000-000039420000}"/>
    <cellStyle name="千位分隔 18 2 4 2 2 2 3 5" xfId="17804" xr:uid="{00000000-0005-0000-0000-00003A420000}"/>
    <cellStyle name="千位分隔 18 2 4 2 2 2 4" xfId="17805" xr:uid="{00000000-0005-0000-0000-00003B420000}"/>
    <cellStyle name="千位分隔 18 2 4 2 2 2 4 2" xfId="10872" xr:uid="{00000000-0005-0000-0000-00003C420000}"/>
    <cellStyle name="千位分隔 18 2 4 2 2 2 4 2 2" xfId="10874" xr:uid="{00000000-0005-0000-0000-00003D420000}"/>
    <cellStyle name="千位分隔 18 2 4 2 2 2 4 3" xfId="10876" xr:uid="{00000000-0005-0000-0000-00003E420000}"/>
    <cellStyle name="千位分隔 18 2 4 2 2 2 5" xfId="17806" xr:uid="{00000000-0005-0000-0000-00003F420000}"/>
    <cellStyle name="千位分隔 18 2 4 2 2 2 5 2" xfId="17807" xr:uid="{00000000-0005-0000-0000-000040420000}"/>
    <cellStyle name="千位分隔 18 2 4 2 2 2 6" xfId="16570" xr:uid="{00000000-0005-0000-0000-000041420000}"/>
    <cellStyle name="千位分隔 18 2 4 2 2 3" xfId="16463" xr:uid="{00000000-0005-0000-0000-000042420000}"/>
    <cellStyle name="千位分隔 18 2 4 2 2 4" xfId="16466" xr:uid="{00000000-0005-0000-0000-000043420000}"/>
    <cellStyle name="千位分隔 18 2 4 2 2 4 2" xfId="17808" xr:uid="{00000000-0005-0000-0000-000044420000}"/>
    <cellStyle name="千位分隔 18 2 4 2 2 4 3" xfId="17809" xr:uid="{00000000-0005-0000-0000-000045420000}"/>
    <cellStyle name="千位分隔 18 2 4 2 2 4 3 2" xfId="13061" xr:uid="{00000000-0005-0000-0000-000046420000}"/>
    <cellStyle name="千位分隔 18 2 4 2 2 4 3 2 2" xfId="13063" xr:uid="{00000000-0005-0000-0000-000047420000}"/>
    <cellStyle name="千位分隔 18 2 4 2 2 4 3 3" xfId="13074" xr:uid="{00000000-0005-0000-0000-000048420000}"/>
    <cellStyle name="千位分隔 18 2 4 2 2 4 4" xfId="17810" xr:uid="{00000000-0005-0000-0000-000049420000}"/>
    <cellStyle name="千位分隔 18 2 4 2 2 4 4 2" xfId="17811" xr:uid="{00000000-0005-0000-0000-00004A420000}"/>
    <cellStyle name="千位分隔 18 2 4 2 2 4 5" xfId="17812" xr:uid="{00000000-0005-0000-0000-00004B420000}"/>
    <cellStyle name="千位分隔 18 2 4 2 2 5" xfId="17813" xr:uid="{00000000-0005-0000-0000-00004C420000}"/>
    <cellStyle name="千位分隔 18 2 4 2 2 5 2" xfId="17814" xr:uid="{00000000-0005-0000-0000-00004D420000}"/>
    <cellStyle name="千位分隔 18 2 4 2 2 5 2 2" xfId="17815" xr:uid="{00000000-0005-0000-0000-00004E420000}"/>
    <cellStyle name="千位分隔 18 2 4 2 2 5 3" xfId="17816" xr:uid="{00000000-0005-0000-0000-00004F420000}"/>
    <cellStyle name="千位分隔 18 2 4 2 2 6" xfId="16976" xr:uid="{00000000-0005-0000-0000-000050420000}"/>
    <cellStyle name="千位分隔 18 2 4 2 2 6 2" xfId="16978" xr:uid="{00000000-0005-0000-0000-000051420000}"/>
    <cellStyle name="千位分隔 18 2 4 2 2 7" xfId="16980" xr:uid="{00000000-0005-0000-0000-000052420000}"/>
    <cellStyle name="千位分隔 18 2 4 2 3" xfId="17817" xr:uid="{00000000-0005-0000-0000-000053420000}"/>
    <cellStyle name="千位分隔 18 2 4 2 3 2" xfId="16490" xr:uid="{00000000-0005-0000-0000-000054420000}"/>
    <cellStyle name="千位分隔 18 2 4 2 3 3" xfId="16493" xr:uid="{00000000-0005-0000-0000-000055420000}"/>
    <cellStyle name="千位分隔 18 2 4 2 3 3 2" xfId="17818" xr:uid="{00000000-0005-0000-0000-000056420000}"/>
    <cellStyle name="千位分隔 18 2 4 2 3 3 3" xfId="8589" xr:uid="{00000000-0005-0000-0000-000057420000}"/>
    <cellStyle name="千位分隔 18 2 4 2 3 3 3 2" xfId="3243" xr:uid="{00000000-0005-0000-0000-000058420000}"/>
    <cellStyle name="千位分隔 18 2 4 2 3 3 3 2 2" xfId="3246" xr:uid="{00000000-0005-0000-0000-000059420000}"/>
    <cellStyle name="千位分隔 18 2 4 2 3 3 3 3" xfId="3266" xr:uid="{00000000-0005-0000-0000-00005A420000}"/>
    <cellStyle name="千位分隔 18 2 4 2 3 3 4" xfId="8591" xr:uid="{00000000-0005-0000-0000-00005B420000}"/>
    <cellStyle name="千位分隔 18 2 4 2 3 3 4 2" xfId="3451" xr:uid="{00000000-0005-0000-0000-00005C420000}"/>
    <cellStyle name="千位分隔 18 2 4 2 3 3 5" xfId="17819" xr:uid="{00000000-0005-0000-0000-00005D420000}"/>
    <cellStyle name="千位分隔 18 2 4 2 3 4" xfId="17820" xr:uid="{00000000-0005-0000-0000-00005E420000}"/>
    <cellStyle name="千位分隔 18 2 4 2 3 4 2" xfId="17821" xr:uid="{00000000-0005-0000-0000-00005F420000}"/>
    <cellStyle name="千位分隔 18 2 4 2 3 4 2 2" xfId="17822" xr:uid="{00000000-0005-0000-0000-000060420000}"/>
    <cellStyle name="千位分隔 18 2 4 2 3 4 3" xfId="8594" xr:uid="{00000000-0005-0000-0000-000061420000}"/>
    <cellStyle name="千位分隔 18 2 4 2 3 5" xfId="17823" xr:uid="{00000000-0005-0000-0000-000062420000}"/>
    <cellStyle name="千位分隔 18 2 4 2 3 5 2" xfId="17824" xr:uid="{00000000-0005-0000-0000-000063420000}"/>
    <cellStyle name="千位分隔 18 2 4 2 3 6" xfId="9131" xr:uid="{00000000-0005-0000-0000-000064420000}"/>
    <cellStyle name="千位分隔 18 2 4 2 4" xfId="17825" xr:uid="{00000000-0005-0000-0000-000065420000}"/>
    <cellStyle name="千位分隔 18 2 4 2 5" xfId="17826" xr:uid="{00000000-0005-0000-0000-000066420000}"/>
    <cellStyle name="千位分隔 18 2 4 2 5 2" xfId="697" xr:uid="{00000000-0005-0000-0000-000067420000}"/>
    <cellStyle name="千位分隔 18 2 4 2 5 3" xfId="700" xr:uid="{00000000-0005-0000-0000-000068420000}"/>
    <cellStyle name="千位分隔 18 2 4 2 5 3 2" xfId="10250" xr:uid="{00000000-0005-0000-0000-000069420000}"/>
    <cellStyle name="千位分隔 18 2 4 2 5 3 2 2" xfId="10252" xr:uid="{00000000-0005-0000-0000-00006A420000}"/>
    <cellStyle name="千位分隔 18 2 4 2 5 3 3" xfId="10254" xr:uid="{00000000-0005-0000-0000-00006B420000}"/>
    <cellStyle name="千位分隔 18 2 4 2 5 4" xfId="2" xr:uid="{00000000-0005-0000-0000-00006C420000}"/>
    <cellStyle name="千位分隔 18 2 4 2 5 4 2" xfId="4797" xr:uid="{00000000-0005-0000-0000-00006D420000}"/>
    <cellStyle name="千位分隔 18 2 4 2 5 5" xfId="17828" xr:uid="{00000000-0005-0000-0000-00006E420000}"/>
    <cellStyle name="千位分隔 18 2 4 2 6" xfId="17829" xr:uid="{00000000-0005-0000-0000-00006F420000}"/>
    <cellStyle name="千位分隔 18 2 4 2 6 2" xfId="715" xr:uid="{00000000-0005-0000-0000-000070420000}"/>
    <cellStyle name="千位分隔 18 2 4 2 6 2 2" xfId="10420" xr:uid="{00000000-0005-0000-0000-000071420000}"/>
    <cellStyle name="千位分隔 18 2 4 2 6 3" xfId="17830" xr:uid="{00000000-0005-0000-0000-000072420000}"/>
    <cellStyle name="千位分隔 18 2 4 2 7" xfId="17831" xr:uid="{00000000-0005-0000-0000-000073420000}"/>
    <cellStyle name="千位分隔 18 2 4 2 7 2" xfId="753" xr:uid="{00000000-0005-0000-0000-000074420000}"/>
    <cellStyle name="千位分隔 18 2 4 2 8" xfId="17832" xr:uid="{00000000-0005-0000-0000-000075420000}"/>
    <cellStyle name="千位分隔 18 2 4 3" xfId="17833" xr:uid="{00000000-0005-0000-0000-000076420000}"/>
    <cellStyle name="千位分隔 18 2 4 3 2" xfId="17834" xr:uid="{00000000-0005-0000-0000-000077420000}"/>
    <cellStyle name="千位分隔 18 2 4 3 2 2" xfId="10379" xr:uid="{00000000-0005-0000-0000-000078420000}"/>
    <cellStyle name="千位分隔 18 2 4 3 2 3" xfId="16562" xr:uid="{00000000-0005-0000-0000-000079420000}"/>
    <cellStyle name="千位分隔 18 2 4 3 2 3 2" xfId="16564" xr:uid="{00000000-0005-0000-0000-00007A420000}"/>
    <cellStyle name="千位分隔 18 2 4 3 2 3 3" xfId="8608" xr:uid="{00000000-0005-0000-0000-00007B420000}"/>
    <cellStyle name="千位分隔 18 2 4 3 2 3 3 2" xfId="8612" xr:uid="{00000000-0005-0000-0000-00007C420000}"/>
    <cellStyle name="千位分隔 18 2 4 3 2 3 3 2 2" xfId="10993" xr:uid="{00000000-0005-0000-0000-00007D420000}"/>
    <cellStyle name="千位分隔 18 2 4 3 2 3 3 3" xfId="10996" xr:uid="{00000000-0005-0000-0000-00007E420000}"/>
    <cellStyle name="千位分隔 18 2 4 3 2 3 4" xfId="8615" xr:uid="{00000000-0005-0000-0000-00007F420000}"/>
    <cellStyle name="千位分隔 18 2 4 3 2 3 4 2" xfId="8903" xr:uid="{00000000-0005-0000-0000-000080420000}"/>
    <cellStyle name="千位分隔 18 2 4 3 2 3 5" xfId="17835" xr:uid="{00000000-0005-0000-0000-000081420000}"/>
    <cellStyle name="千位分隔 18 2 4 3 2 4" xfId="16566" xr:uid="{00000000-0005-0000-0000-000082420000}"/>
    <cellStyle name="千位分隔 18 2 4 3 2 4 2" xfId="17837" xr:uid="{00000000-0005-0000-0000-000083420000}"/>
    <cellStyle name="千位分隔 18 2 4 3 2 4 2 2" xfId="17838" xr:uid="{00000000-0005-0000-0000-000084420000}"/>
    <cellStyle name="千位分隔 18 2 4 3 2 4 3" xfId="4477" xr:uid="{00000000-0005-0000-0000-000085420000}"/>
    <cellStyle name="千位分隔 18 2 4 3 2 5" xfId="17839" xr:uid="{00000000-0005-0000-0000-000086420000}"/>
    <cellStyle name="千位分隔 18 2 4 3 2 5 2" xfId="17840" xr:uid="{00000000-0005-0000-0000-000087420000}"/>
    <cellStyle name="千位分隔 18 2 4 3 2 6" xfId="17841" xr:uid="{00000000-0005-0000-0000-000088420000}"/>
    <cellStyle name="千位分隔 18 2 4 3 3" xfId="17842" xr:uid="{00000000-0005-0000-0000-000089420000}"/>
    <cellStyle name="千位分隔 18 2 4 3 4" xfId="17843" xr:uid="{00000000-0005-0000-0000-00008A420000}"/>
    <cellStyle name="千位分隔 18 2 4 3 4 2" xfId="798" xr:uid="{00000000-0005-0000-0000-00008B420000}"/>
    <cellStyle name="千位分隔 18 2 4 3 4 3" xfId="805" xr:uid="{00000000-0005-0000-0000-00008C420000}"/>
    <cellStyle name="千位分隔 18 2 4 3 4 3 2" xfId="737" xr:uid="{00000000-0005-0000-0000-00008D420000}"/>
    <cellStyle name="千位分隔 18 2 4 3 4 3 2 2" xfId="812" xr:uid="{00000000-0005-0000-0000-00008E420000}"/>
    <cellStyle name="千位分隔 18 2 4 3 4 3 3" xfId="744" xr:uid="{00000000-0005-0000-0000-00008F420000}"/>
    <cellStyle name="千位分隔 18 2 4 3 4 4" xfId="817" xr:uid="{00000000-0005-0000-0000-000090420000}"/>
    <cellStyle name="千位分隔 18 2 4 3 4 4 2" xfId="17844" xr:uid="{00000000-0005-0000-0000-000091420000}"/>
    <cellStyle name="千位分隔 18 2 4 3 4 5" xfId="610" xr:uid="{00000000-0005-0000-0000-000092420000}"/>
    <cellStyle name="千位分隔 18 2 4 3 5" xfId="17846" xr:uid="{00000000-0005-0000-0000-000093420000}"/>
    <cellStyle name="千位分隔 18 2 4 3 5 2" xfId="829" xr:uid="{00000000-0005-0000-0000-000094420000}"/>
    <cellStyle name="千位分隔 18 2 4 3 5 2 2" xfId="17847" xr:uid="{00000000-0005-0000-0000-000095420000}"/>
    <cellStyle name="千位分隔 18 2 4 3 5 3" xfId="838" xr:uid="{00000000-0005-0000-0000-000096420000}"/>
    <cellStyle name="千位分隔 18 2 4 3 6" xfId="17848" xr:uid="{00000000-0005-0000-0000-000097420000}"/>
    <cellStyle name="千位分隔 18 2 4 3 6 2" xfId="858" xr:uid="{00000000-0005-0000-0000-000098420000}"/>
    <cellStyle name="千位分隔 18 2 4 3 7" xfId="17849" xr:uid="{00000000-0005-0000-0000-000099420000}"/>
    <cellStyle name="千位分隔 18 2 4 4" xfId="17850" xr:uid="{00000000-0005-0000-0000-00009A420000}"/>
    <cellStyle name="千位分隔 18 2 4 4 2" xfId="15970" xr:uid="{00000000-0005-0000-0000-00009B420000}"/>
    <cellStyle name="千位分隔 18 2 4 4 3" xfId="17851" xr:uid="{00000000-0005-0000-0000-00009C420000}"/>
    <cellStyle name="千位分隔 18 2 4 4 3 2" xfId="16632" xr:uid="{00000000-0005-0000-0000-00009D420000}"/>
    <cellStyle name="千位分隔 18 2 4 4 3 3" xfId="17852" xr:uid="{00000000-0005-0000-0000-00009E420000}"/>
    <cellStyle name="千位分隔 18 2 4 4 3 3 2" xfId="8169" xr:uid="{00000000-0005-0000-0000-00009F420000}"/>
    <cellStyle name="千位分隔 18 2 4 4 3 3 2 2" xfId="17853" xr:uid="{00000000-0005-0000-0000-0000A0420000}"/>
    <cellStyle name="千位分隔 18 2 4 4 3 3 3" xfId="17854" xr:uid="{00000000-0005-0000-0000-0000A1420000}"/>
    <cellStyle name="千位分隔 18 2 4 4 3 4" xfId="17855" xr:uid="{00000000-0005-0000-0000-0000A2420000}"/>
    <cellStyle name="千位分隔 18 2 4 4 3 4 2" xfId="17856" xr:uid="{00000000-0005-0000-0000-0000A3420000}"/>
    <cellStyle name="千位分隔 18 2 4 4 3 5" xfId="17857" xr:uid="{00000000-0005-0000-0000-0000A4420000}"/>
    <cellStyle name="千位分隔 18 2 4 4 4" xfId="17858" xr:uid="{00000000-0005-0000-0000-0000A5420000}"/>
    <cellStyle name="千位分隔 18 2 4 4 4 2" xfId="932" xr:uid="{00000000-0005-0000-0000-0000A6420000}"/>
    <cellStyle name="千位分隔 18 2 4 4 4 2 2" xfId="17859" xr:uid="{00000000-0005-0000-0000-0000A7420000}"/>
    <cellStyle name="千位分隔 18 2 4 4 4 3" xfId="934" xr:uid="{00000000-0005-0000-0000-0000A8420000}"/>
    <cellStyle name="千位分隔 18 2 4 4 5" xfId="17860" xr:uid="{00000000-0005-0000-0000-0000A9420000}"/>
    <cellStyle name="千位分隔 18 2 4 4 5 2" xfId="953" xr:uid="{00000000-0005-0000-0000-0000AA420000}"/>
    <cellStyle name="千位分隔 18 2 4 4 6" xfId="17861" xr:uid="{00000000-0005-0000-0000-0000AB420000}"/>
    <cellStyle name="千位分隔 18 2 4 5" xfId="17862" xr:uid="{00000000-0005-0000-0000-0000AC420000}"/>
    <cellStyle name="千位分隔 18 2 4 6" xfId="17863" xr:uid="{00000000-0005-0000-0000-0000AD420000}"/>
    <cellStyle name="千位分隔 18 2 4 6 2" xfId="17864" xr:uid="{00000000-0005-0000-0000-0000AE420000}"/>
    <cellStyle name="千位分隔 18 2 4 6 3" xfId="3695" xr:uid="{00000000-0005-0000-0000-0000AF420000}"/>
    <cellStyle name="千位分隔 18 2 4 6 3 2" xfId="17865" xr:uid="{00000000-0005-0000-0000-0000B0420000}"/>
    <cellStyle name="千位分隔 18 2 4 6 3 2 2" xfId="17866" xr:uid="{00000000-0005-0000-0000-0000B1420000}"/>
    <cellStyle name="千位分隔 18 2 4 6 3 3" xfId="17867" xr:uid="{00000000-0005-0000-0000-0000B2420000}"/>
    <cellStyle name="千位分隔 18 2 4 6 4" xfId="3697" xr:uid="{00000000-0005-0000-0000-0000B3420000}"/>
    <cellStyle name="千位分隔 18 2 4 6 4 2" xfId="1122" xr:uid="{00000000-0005-0000-0000-0000B4420000}"/>
    <cellStyle name="千位分隔 18 2 4 6 5" xfId="971" xr:uid="{00000000-0005-0000-0000-0000B5420000}"/>
    <cellStyle name="千位分隔 18 2 4 7" xfId="13465" xr:uid="{00000000-0005-0000-0000-0000B6420000}"/>
    <cellStyle name="千位分隔 18 2 4 7 2" xfId="13467" xr:uid="{00000000-0005-0000-0000-0000B7420000}"/>
    <cellStyle name="千位分隔 18 2 4 7 2 2" xfId="17868" xr:uid="{00000000-0005-0000-0000-0000B8420000}"/>
    <cellStyle name="千位分隔 18 2 4 7 3" xfId="3700" xr:uid="{00000000-0005-0000-0000-0000B9420000}"/>
    <cellStyle name="千位分隔 18 2 4 8" xfId="13469" xr:uid="{00000000-0005-0000-0000-0000BA420000}"/>
    <cellStyle name="千位分隔 18 2 4 8 2" xfId="17869" xr:uid="{00000000-0005-0000-0000-0000BB420000}"/>
    <cellStyle name="千位分隔 18 2 4 9" xfId="17870" xr:uid="{00000000-0005-0000-0000-0000BC420000}"/>
    <cellStyle name="千位分隔 18 2 5" xfId="17871" xr:uid="{00000000-0005-0000-0000-0000BD420000}"/>
    <cellStyle name="千位分隔 18 2 5 2" xfId="17872" xr:uid="{00000000-0005-0000-0000-0000BE420000}"/>
    <cellStyle name="千位分隔 18 2 5 2 2" xfId="17873" xr:uid="{00000000-0005-0000-0000-0000BF420000}"/>
    <cellStyle name="千位分隔 18 2 5 2 2 2" xfId="10406" xr:uid="{00000000-0005-0000-0000-0000C0420000}"/>
    <cellStyle name="千位分隔 18 2 5 2 2 3" xfId="12032" xr:uid="{00000000-0005-0000-0000-0000C1420000}"/>
    <cellStyle name="千位分隔 18 2 5 2 2 3 2" xfId="17874" xr:uid="{00000000-0005-0000-0000-0000C2420000}"/>
    <cellStyle name="千位分隔 18 2 5 2 2 3 3" xfId="17875" xr:uid="{00000000-0005-0000-0000-0000C3420000}"/>
    <cellStyle name="千位分隔 18 2 5 2 2 3 3 2" xfId="17876" xr:uid="{00000000-0005-0000-0000-0000C4420000}"/>
    <cellStyle name="千位分隔 18 2 5 2 2 3 3 2 2" xfId="17877" xr:uid="{00000000-0005-0000-0000-0000C5420000}"/>
    <cellStyle name="千位分隔 18 2 5 2 2 3 3 3" xfId="17878" xr:uid="{00000000-0005-0000-0000-0000C6420000}"/>
    <cellStyle name="千位分隔 18 2 5 2 2 3 4" xfId="9820" xr:uid="{00000000-0005-0000-0000-0000C7420000}"/>
    <cellStyle name="千位分隔 18 2 5 2 2 3 4 2" xfId="9823" xr:uid="{00000000-0005-0000-0000-0000C8420000}"/>
    <cellStyle name="千位分隔 18 2 5 2 2 3 5" xfId="9827" xr:uid="{00000000-0005-0000-0000-0000C9420000}"/>
    <cellStyle name="千位分隔 18 2 5 2 2 4" xfId="14931" xr:uid="{00000000-0005-0000-0000-0000CA420000}"/>
    <cellStyle name="千位分隔 18 2 5 2 2 4 2" xfId="1139" xr:uid="{00000000-0005-0000-0000-0000CB420000}"/>
    <cellStyle name="千位分隔 18 2 5 2 2 4 2 2" xfId="17879" xr:uid="{00000000-0005-0000-0000-0000CC420000}"/>
    <cellStyle name="千位分隔 18 2 5 2 2 4 3" xfId="17880" xr:uid="{00000000-0005-0000-0000-0000CD420000}"/>
    <cellStyle name="千位分隔 18 2 5 2 2 5" xfId="17881" xr:uid="{00000000-0005-0000-0000-0000CE420000}"/>
    <cellStyle name="千位分隔 18 2 5 2 2 5 2" xfId="8079" xr:uid="{00000000-0005-0000-0000-0000CF420000}"/>
    <cellStyle name="千位分隔 18 2 5 2 2 6" xfId="17882" xr:uid="{00000000-0005-0000-0000-0000D0420000}"/>
    <cellStyle name="千位分隔 18 2 5 2 3" xfId="17883" xr:uid="{00000000-0005-0000-0000-0000D1420000}"/>
    <cellStyle name="千位分隔 18 2 5 2 4" xfId="17884" xr:uid="{00000000-0005-0000-0000-0000D2420000}"/>
    <cellStyle name="千位分隔 18 2 5 2 4 2" xfId="17885" xr:uid="{00000000-0005-0000-0000-0000D3420000}"/>
    <cellStyle name="千位分隔 18 2 5 2 4 3" xfId="14953" xr:uid="{00000000-0005-0000-0000-0000D4420000}"/>
    <cellStyle name="千位分隔 18 2 5 2 4 3 2" xfId="14962" xr:uid="{00000000-0005-0000-0000-0000D5420000}"/>
    <cellStyle name="千位分隔 18 2 5 2 4 3 2 2" xfId="14964" xr:uid="{00000000-0005-0000-0000-0000D6420000}"/>
    <cellStyle name="千位分隔 18 2 5 2 4 3 3" xfId="15083" xr:uid="{00000000-0005-0000-0000-0000D7420000}"/>
    <cellStyle name="千位分隔 18 2 5 2 4 4" xfId="15283" xr:uid="{00000000-0005-0000-0000-0000D8420000}"/>
    <cellStyle name="千位分隔 18 2 5 2 4 4 2" xfId="15287" xr:uid="{00000000-0005-0000-0000-0000D9420000}"/>
    <cellStyle name="千位分隔 18 2 5 2 4 5" xfId="15427" xr:uid="{00000000-0005-0000-0000-0000DA420000}"/>
    <cellStyle name="千位分隔 18 2 5 2 5" xfId="17886" xr:uid="{00000000-0005-0000-0000-0000DB420000}"/>
    <cellStyle name="千位分隔 18 2 5 2 5 2" xfId="17888" xr:uid="{00000000-0005-0000-0000-0000DC420000}"/>
    <cellStyle name="千位分隔 18 2 5 2 5 2 2" xfId="17889" xr:uid="{00000000-0005-0000-0000-0000DD420000}"/>
    <cellStyle name="千位分隔 18 2 5 2 5 3" xfId="17890" xr:uid="{00000000-0005-0000-0000-0000DE420000}"/>
    <cellStyle name="千位分隔 18 2 5 2 6" xfId="17891" xr:uid="{00000000-0005-0000-0000-0000DF420000}"/>
    <cellStyle name="千位分隔 18 2 5 2 6 2" xfId="17892" xr:uid="{00000000-0005-0000-0000-0000E0420000}"/>
    <cellStyle name="千位分隔 18 2 5 2 7" xfId="17893" xr:uid="{00000000-0005-0000-0000-0000E1420000}"/>
    <cellStyle name="千位分隔 18 2 5 3" xfId="17894" xr:uid="{00000000-0005-0000-0000-0000E2420000}"/>
    <cellStyle name="千位分隔 18 2 5 3 2" xfId="17895" xr:uid="{00000000-0005-0000-0000-0000E3420000}"/>
    <cellStyle name="千位分隔 18 2 5 3 3" xfId="17896" xr:uid="{00000000-0005-0000-0000-0000E4420000}"/>
    <cellStyle name="千位分隔 18 2 5 3 3 2" xfId="17897" xr:uid="{00000000-0005-0000-0000-0000E5420000}"/>
    <cellStyle name="千位分隔 18 2 5 3 3 3" xfId="15659" xr:uid="{00000000-0005-0000-0000-0000E6420000}"/>
    <cellStyle name="千位分隔 18 2 5 3 3 3 2" xfId="15661" xr:uid="{00000000-0005-0000-0000-0000E7420000}"/>
    <cellStyle name="千位分隔 18 2 5 3 3 3 2 2" xfId="17898" xr:uid="{00000000-0005-0000-0000-0000E8420000}"/>
    <cellStyle name="千位分隔 18 2 5 3 3 3 3" xfId="17899" xr:uid="{00000000-0005-0000-0000-0000E9420000}"/>
    <cellStyle name="千位分隔 18 2 5 3 3 4" xfId="15663" xr:uid="{00000000-0005-0000-0000-0000EA420000}"/>
    <cellStyle name="千位分隔 18 2 5 3 3 4 2" xfId="17900" xr:uid="{00000000-0005-0000-0000-0000EB420000}"/>
    <cellStyle name="千位分隔 18 2 5 3 3 5" xfId="15665" xr:uid="{00000000-0005-0000-0000-0000EC420000}"/>
    <cellStyle name="千位分隔 18 2 5 3 4" xfId="17901" xr:uid="{00000000-0005-0000-0000-0000ED420000}"/>
    <cellStyle name="千位分隔 18 2 5 3 4 2" xfId="17902" xr:uid="{00000000-0005-0000-0000-0000EE420000}"/>
    <cellStyle name="千位分隔 18 2 5 3 4 2 2" xfId="17903" xr:uid="{00000000-0005-0000-0000-0000EF420000}"/>
    <cellStyle name="千位分隔 18 2 5 3 4 3" xfId="17904" xr:uid="{00000000-0005-0000-0000-0000F0420000}"/>
    <cellStyle name="千位分隔 18 2 5 3 5" xfId="17905" xr:uid="{00000000-0005-0000-0000-0000F1420000}"/>
    <cellStyle name="千位分隔 18 2 5 3 5 2" xfId="17906" xr:uid="{00000000-0005-0000-0000-0000F2420000}"/>
    <cellStyle name="千位分隔 18 2 5 3 6" xfId="17907" xr:uid="{00000000-0005-0000-0000-0000F3420000}"/>
    <cellStyle name="千位分隔 18 2 5 4" xfId="17908" xr:uid="{00000000-0005-0000-0000-0000F4420000}"/>
    <cellStyle name="千位分隔 18 2 5 5" xfId="1485" xr:uid="{00000000-0005-0000-0000-0000F5420000}"/>
    <cellStyle name="千位分隔 18 2 5 5 2" xfId="1488" xr:uid="{00000000-0005-0000-0000-0000F6420000}"/>
    <cellStyle name="千位分隔 18 2 5 5 3" xfId="17909" xr:uid="{00000000-0005-0000-0000-0000F7420000}"/>
    <cellStyle name="千位分隔 18 2 5 5 3 2" xfId="17910" xr:uid="{00000000-0005-0000-0000-0000F8420000}"/>
    <cellStyle name="千位分隔 18 2 5 5 3 2 2" xfId="17911" xr:uid="{00000000-0005-0000-0000-0000F9420000}"/>
    <cellStyle name="千位分隔 18 2 5 5 3 3" xfId="17912" xr:uid="{00000000-0005-0000-0000-0000FA420000}"/>
    <cellStyle name="千位分隔 18 2 5 5 4" xfId="17913" xr:uid="{00000000-0005-0000-0000-0000FB420000}"/>
    <cellStyle name="千位分隔 18 2 5 5 4 2" xfId="17914" xr:uid="{00000000-0005-0000-0000-0000FC420000}"/>
    <cellStyle name="千位分隔 18 2 5 5 5" xfId="17915" xr:uid="{00000000-0005-0000-0000-0000FD420000}"/>
    <cellStyle name="千位分隔 18 2 5 6" xfId="1496" xr:uid="{00000000-0005-0000-0000-0000FE420000}"/>
    <cellStyle name="千位分隔 18 2 5 6 2" xfId="17916" xr:uid="{00000000-0005-0000-0000-0000FF420000}"/>
    <cellStyle name="千位分隔 18 2 5 6 2 2" xfId="17917" xr:uid="{00000000-0005-0000-0000-000000430000}"/>
    <cellStyle name="千位分隔 18 2 5 6 3" xfId="17918" xr:uid="{00000000-0005-0000-0000-000001430000}"/>
    <cellStyle name="千位分隔 18 2 5 7" xfId="13472" xr:uid="{00000000-0005-0000-0000-000002430000}"/>
    <cellStyle name="千位分隔 18 2 5 7 2" xfId="17919" xr:uid="{00000000-0005-0000-0000-000003430000}"/>
    <cellStyle name="千位分隔 18 2 5 8" xfId="5785" xr:uid="{00000000-0005-0000-0000-000004430000}"/>
    <cellStyle name="千位分隔 18 2 6" xfId="17920" xr:uid="{00000000-0005-0000-0000-000005430000}"/>
    <cellStyle name="千位分隔 18 2 6 2" xfId="17921" xr:uid="{00000000-0005-0000-0000-000006430000}"/>
    <cellStyle name="千位分隔 18 2 6 2 2" xfId="17922" xr:uid="{00000000-0005-0000-0000-000007430000}"/>
    <cellStyle name="千位分隔 18 2 6 2 3" xfId="17923" xr:uid="{00000000-0005-0000-0000-000008430000}"/>
    <cellStyle name="千位分隔 18 2 6 2 3 2" xfId="16708" xr:uid="{00000000-0005-0000-0000-000009430000}"/>
    <cellStyle name="千位分隔 18 2 6 2 3 3" xfId="17924" xr:uid="{00000000-0005-0000-0000-00000A430000}"/>
    <cellStyle name="千位分隔 18 2 6 2 3 3 2" xfId="7353" xr:uid="{00000000-0005-0000-0000-00000B430000}"/>
    <cellStyle name="千位分隔 18 2 6 2 3 3 2 2" xfId="7355" xr:uid="{00000000-0005-0000-0000-00000C430000}"/>
    <cellStyle name="千位分隔 18 2 6 2 3 3 3" xfId="7359" xr:uid="{00000000-0005-0000-0000-00000D430000}"/>
    <cellStyle name="千位分隔 18 2 6 2 3 4" xfId="17925" xr:uid="{00000000-0005-0000-0000-00000E430000}"/>
    <cellStyle name="千位分隔 18 2 6 2 3 4 2" xfId="7381" xr:uid="{00000000-0005-0000-0000-00000F430000}"/>
    <cellStyle name="千位分隔 18 2 6 2 3 5" xfId="17926" xr:uid="{00000000-0005-0000-0000-000010430000}"/>
    <cellStyle name="千位分隔 18 2 6 2 4" xfId="17927" xr:uid="{00000000-0005-0000-0000-000011430000}"/>
    <cellStyle name="千位分隔 18 2 6 2 4 2" xfId="17928" xr:uid="{00000000-0005-0000-0000-000012430000}"/>
    <cellStyle name="千位分隔 18 2 6 2 4 2 2" xfId="7466" xr:uid="{00000000-0005-0000-0000-000013430000}"/>
    <cellStyle name="千位分隔 18 2 6 2 4 3" xfId="17929" xr:uid="{00000000-0005-0000-0000-000014430000}"/>
    <cellStyle name="千位分隔 18 2 6 2 5" xfId="17930" xr:uid="{00000000-0005-0000-0000-000015430000}"/>
    <cellStyle name="千位分隔 18 2 6 2 5 2" xfId="17931" xr:uid="{00000000-0005-0000-0000-000016430000}"/>
    <cellStyle name="千位分隔 18 2 6 2 6" xfId="17932" xr:uid="{00000000-0005-0000-0000-000017430000}"/>
    <cellStyle name="千位分隔 18 2 6 3" xfId="17933" xr:uid="{00000000-0005-0000-0000-000018430000}"/>
    <cellStyle name="千位分隔 18 2 6 4" xfId="17934" xr:uid="{00000000-0005-0000-0000-000019430000}"/>
    <cellStyle name="千位分隔 18 2 6 4 2" xfId="17935" xr:uid="{00000000-0005-0000-0000-00001A430000}"/>
    <cellStyle name="千位分隔 18 2 6 4 3" xfId="17936" xr:uid="{00000000-0005-0000-0000-00001B430000}"/>
    <cellStyle name="千位分隔 18 2 6 4 3 2" xfId="17937" xr:uid="{00000000-0005-0000-0000-00001C430000}"/>
    <cellStyle name="千位分隔 18 2 6 4 3 2 2" xfId="11723" xr:uid="{00000000-0005-0000-0000-00001D430000}"/>
    <cellStyle name="千位分隔 18 2 6 4 3 3" xfId="17938" xr:uid="{00000000-0005-0000-0000-00001E430000}"/>
    <cellStyle name="千位分隔 18 2 6 4 4" xfId="17939" xr:uid="{00000000-0005-0000-0000-00001F430000}"/>
    <cellStyle name="千位分隔 18 2 6 4 4 2" xfId="17940" xr:uid="{00000000-0005-0000-0000-000020430000}"/>
    <cellStyle name="千位分隔 18 2 6 4 5" xfId="17941" xr:uid="{00000000-0005-0000-0000-000021430000}"/>
    <cellStyle name="千位分隔 18 2 6 5" xfId="17942" xr:uid="{00000000-0005-0000-0000-000022430000}"/>
    <cellStyle name="千位分隔 18 2 6 5 2" xfId="17943" xr:uid="{00000000-0005-0000-0000-000023430000}"/>
    <cellStyle name="千位分隔 18 2 6 5 2 2" xfId="12" xr:uid="{00000000-0005-0000-0000-000024430000}"/>
    <cellStyle name="千位分隔 18 2 6 5 3" xfId="17944" xr:uid="{00000000-0005-0000-0000-000025430000}"/>
    <cellStyle name="千位分隔 18 2 6 6" xfId="17945" xr:uid="{00000000-0005-0000-0000-000026430000}"/>
    <cellStyle name="千位分隔 18 2 6 6 2" xfId="17946" xr:uid="{00000000-0005-0000-0000-000027430000}"/>
    <cellStyle name="千位分隔 18 2 6 7" xfId="17947" xr:uid="{00000000-0005-0000-0000-000028430000}"/>
    <cellStyle name="千位分隔 18 2 7" xfId="17948" xr:uid="{00000000-0005-0000-0000-000029430000}"/>
    <cellStyle name="千位分隔 18 2 7 2" xfId="17949" xr:uid="{00000000-0005-0000-0000-00002A430000}"/>
    <cellStyle name="千位分隔 18 2 7 3" xfId="17950" xr:uid="{00000000-0005-0000-0000-00002B430000}"/>
    <cellStyle name="千位分隔 18 2 7 3 2" xfId="17951" xr:uid="{00000000-0005-0000-0000-00002C430000}"/>
    <cellStyle name="千位分隔 18 2 7 3 3" xfId="17952" xr:uid="{00000000-0005-0000-0000-00002D430000}"/>
    <cellStyle name="千位分隔 18 2 7 3 3 2" xfId="17953" xr:uid="{00000000-0005-0000-0000-00002E430000}"/>
    <cellStyle name="千位分隔 18 2 7 3 3 2 2" xfId="17954" xr:uid="{00000000-0005-0000-0000-00002F430000}"/>
    <cellStyle name="千位分隔 18 2 7 3 3 3" xfId="17955" xr:uid="{00000000-0005-0000-0000-000030430000}"/>
    <cellStyle name="千位分隔 18 2 7 3 4" xfId="17956" xr:uid="{00000000-0005-0000-0000-000031430000}"/>
    <cellStyle name="千位分隔 18 2 7 3 4 2" xfId="17957" xr:uid="{00000000-0005-0000-0000-000032430000}"/>
    <cellStyle name="千位分隔 18 2 7 3 5" xfId="17958" xr:uid="{00000000-0005-0000-0000-000033430000}"/>
    <cellStyle name="千位分隔 18 2 7 4" xfId="17959" xr:uid="{00000000-0005-0000-0000-000034430000}"/>
    <cellStyle name="千位分隔 18 2 7 4 2" xfId="12345" xr:uid="{00000000-0005-0000-0000-000035430000}"/>
    <cellStyle name="千位分隔 18 2 7 4 2 2" xfId="16724" xr:uid="{00000000-0005-0000-0000-000036430000}"/>
    <cellStyle name="千位分隔 18 2 7 4 3" xfId="16396" xr:uid="{00000000-0005-0000-0000-000037430000}"/>
    <cellStyle name="千位分隔 18 2 7 5" xfId="632" xr:uid="{00000000-0005-0000-0000-000038430000}"/>
    <cellStyle name="千位分隔 18 2 7 5 2" xfId="16728" xr:uid="{00000000-0005-0000-0000-000039430000}"/>
    <cellStyle name="千位分隔 18 2 7 6" xfId="17960" xr:uid="{00000000-0005-0000-0000-00003A430000}"/>
    <cellStyle name="千位分隔 18 2 8" xfId="14005" xr:uid="{00000000-0005-0000-0000-00003B430000}"/>
    <cellStyle name="千位分隔 18 2 9" xfId="14008" xr:uid="{00000000-0005-0000-0000-00003C430000}"/>
    <cellStyle name="千位分隔 18 3" xfId="17961" xr:uid="{00000000-0005-0000-0000-00003D430000}"/>
    <cellStyle name="千位分隔 18 4" xfId="17962" xr:uid="{00000000-0005-0000-0000-00003E430000}"/>
    <cellStyle name="千位分隔 18 4 2" xfId="84" xr:uid="{00000000-0005-0000-0000-00003F430000}"/>
    <cellStyle name="千位分隔 18 4 3" xfId="17963" xr:uid="{00000000-0005-0000-0000-000040430000}"/>
    <cellStyle name="千位分隔 18 5" xfId="17965" xr:uid="{00000000-0005-0000-0000-000041430000}"/>
    <cellStyle name="千位分隔 18 6" xfId="17966" xr:uid="{00000000-0005-0000-0000-000042430000}"/>
    <cellStyle name="千位分隔 19" xfId="17967" xr:uid="{00000000-0005-0000-0000-000043430000}"/>
    <cellStyle name="千位分隔 19 2" xfId="17969" xr:uid="{00000000-0005-0000-0000-000044430000}"/>
    <cellStyle name="千位分隔 19 3" xfId="17970" xr:uid="{00000000-0005-0000-0000-000045430000}"/>
    <cellStyle name="千位分隔 2" xfId="16833" xr:uid="{00000000-0005-0000-0000-000046430000}"/>
    <cellStyle name="千位分隔 2 10" xfId="7921" xr:uid="{00000000-0005-0000-0000-000047430000}"/>
    <cellStyle name="千位分隔 2 2" xfId="16547" xr:uid="{00000000-0005-0000-0000-000048430000}"/>
    <cellStyle name="千位分隔 2 2 2" xfId="16549" xr:uid="{00000000-0005-0000-0000-000049430000}"/>
    <cellStyle name="千位分隔 2 2 2 2" xfId="16551" xr:uid="{00000000-0005-0000-0000-00004A430000}"/>
    <cellStyle name="千位分隔 2 2 2 3" xfId="17971" xr:uid="{00000000-0005-0000-0000-00004B430000}"/>
    <cellStyle name="千位分隔 2 2 3" xfId="14731" xr:uid="{00000000-0005-0000-0000-00004C430000}"/>
    <cellStyle name="千位分隔 2 2 3 2" xfId="17972" xr:uid="{00000000-0005-0000-0000-00004D430000}"/>
    <cellStyle name="千位分隔 2 2 3 3" xfId="17973" xr:uid="{00000000-0005-0000-0000-00004E430000}"/>
    <cellStyle name="千位分隔 2 2 4" xfId="17974" xr:uid="{00000000-0005-0000-0000-00004F430000}"/>
    <cellStyle name="千位分隔 2 2 5" xfId="17975" xr:uid="{00000000-0005-0000-0000-000050430000}"/>
    <cellStyle name="千位分隔 2 2 6" xfId="17976" xr:uid="{00000000-0005-0000-0000-000051430000}"/>
    <cellStyle name="千位分隔 2 2 7" xfId="17977" xr:uid="{00000000-0005-0000-0000-000052430000}"/>
    <cellStyle name="千位分隔 2 3" xfId="16553" xr:uid="{00000000-0005-0000-0000-000053430000}"/>
    <cellStyle name="千位分隔 2 3 2" xfId="16555" xr:uid="{00000000-0005-0000-0000-000054430000}"/>
    <cellStyle name="千位分隔 2 3 3" xfId="17978" xr:uid="{00000000-0005-0000-0000-000055430000}"/>
    <cellStyle name="千位分隔 2 3 3 2" xfId="17979" xr:uid="{00000000-0005-0000-0000-000056430000}"/>
    <cellStyle name="千位分隔 2 3 3 3" xfId="17980" xr:uid="{00000000-0005-0000-0000-000057430000}"/>
    <cellStyle name="千位分隔 2 3 4" xfId="17981" xr:uid="{00000000-0005-0000-0000-000058430000}"/>
    <cellStyle name="千位分隔 2 4" xfId="16557" xr:uid="{00000000-0005-0000-0000-000059430000}"/>
    <cellStyle name="千位分隔 2 4 2" xfId="17982" xr:uid="{00000000-0005-0000-0000-00005A430000}"/>
    <cellStyle name="千位分隔 2 4 3" xfId="17983" xr:uid="{00000000-0005-0000-0000-00005B430000}"/>
    <cellStyle name="千位分隔 2 4 4" xfId="17984" xr:uid="{00000000-0005-0000-0000-00005C430000}"/>
    <cellStyle name="千位分隔 2 5" xfId="5232" xr:uid="{00000000-0005-0000-0000-00005D430000}"/>
    <cellStyle name="千位分隔 2 5 2" xfId="17986" xr:uid="{00000000-0005-0000-0000-00005E430000}"/>
    <cellStyle name="千位分隔 2 5 3" xfId="17987" xr:uid="{00000000-0005-0000-0000-00005F430000}"/>
    <cellStyle name="千位分隔 2 6" xfId="17988" xr:uid="{00000000-0005-0000-0000-000060430000}"/>
    <cellStyle name="千位分隔 2 6 2" xfId="17989" xr:uid="{00000000-0005-0000-0000-000061430000}"/>
    <cellStyle name="千位分隔 2 7" xfId="17990" xr:uid="{00000000-0005-0000-0000-000062430000}"/>
    <cellStyle name="千位分隔 2 7 2" xfId="17991" xr:uid="{00000000-0005-0000-0000-000063430000}"/>
    <cellStyle name="千位分隔 2 8" xfId="17992" xr:uid="{00000000-0005-0000-0000-000064430000}"/>
    <cellStyle name="千位分隔 2_4月工程欠款表" xfId="17993" xr:uid="{00000000-0005-0000-0000-000065430000}"/>
    <cellStyle name="千位分隔 20" xfId="15676" xr:uid="{00000000-0005-0000-0000-000066430000}"/>
    <cellStyle name="千位分隔 21" xfId="16412" xr:uid="{00000000-0005-0000-0000-000067430000}"/>
    <cellStyle name="千位分隔 21 2" xfId="16414" xr:uid="{00000000-0005-0000-0000-000068430000}"/>
    <cellStyle name="千位分隔 22" xfId="16838" xr:uid="{00000000-0005-0000-0000-000069430000}"/>
    <cellStyle name="千位分隔 22 2" xfId="16840" xr:uid="{00000000-0005-0000-0000-00006A430000}"/>
    <cellStyle name="千位分隔 23" xfId="17360" xr:uid="{00000000-0005-0000-0000-00006B430000}"/>
    <cellStyle name="千位分隔 23 2" xfId="17362" xr:uid="{00000000-0005-0000-0000-00006C430000}"/>
    <cellStyle name="千位分隔 24" xfId="17968" xr:uid="{00000000-0005-0000-0000-00006D430000}"/>
    <cellStyle name="千位分隔 25" xfId="17994" xr:uid="{00000000-0005-0000-0000-00006E430000}"/>
    <cellStyle name="千位分隔 26" xfId="17996" xr:uid="{00000000-0005-0000-0000-00006F430000}"/>
    <cellStyle name="千位分隔 27" xfId="17998" xr:uid="{00000000-0005-0000-0000-000070430000}"/>
    <cellStyle name="千位分隔 28" xfId="18000" xr:uid="{00000000-0005-0000-0000-000071430000}"/>
    <cellStyle name="千位分隔 29" xfId="18002" xr:uid="{00000000-0005-0000-0000-000072430000}"/>
    <cellStyle name="千位分隔 3" xfId="8606" xr:uid="{00000000-0005-0000-0000-000073430000}"/>
    <cellStyle name="千位分隔 3 2" xfId="16560" xr:uid="{00000000-0005-0000-0000-000074430000}"/>
    <cellStyle name="千位分隔 3 2 2" xfId="8813" xr:uid="{00000000-0005-0000-0000-000075430000}"/>
    <cellStyle name="千位分隔 3 2 3" xfId="8819" xr:uid="{00000000-0005-0000-0000-000076430000}"/>
    <cellStyle name="千位分隔 3 2 3 2" xfId="8821" xr:uid="{00000000-0005-0000-0000-000077430000}"/>
    <cellStyle name="千位分隔 3 2 3 3" xfId="18004" xr:uid="{00000000-0005-0000-0000-000078430000}"/>
    <cellStyle name="千位分隔 3 2 4" xfId="8823" xr:uid="{00000000-0005-0000-0000-000079430000}"/>
    <cellStyle name="千位分隔 3 2 4 2" xfId="18005" xr:uid="{00000000-0005-0000-0000-00007A430000}"/>
    <cellStyle name="千位分隔 3 2 4 3" xfId="18006" xr:uid="{00000000-0005-0000-0000-00007B430000}"/>
    <cellStyle name="千位分隔 3 2 5" xfId="18007" xr:uid="{00000000-0005-0000-0000-00007C430000}"/>
    <cellStyle name="千位分隔 3 3" xfId="18008" xr:uid="{00000000-0005-0000-0000-00007D430000}"/>
    <cellStyle name="千位分隔 3 4" xfId="12226" xr:uid="{00000000-0005-0000-0000-00007E430000}"/>
    <cellStyle name="千位分隔 3 4 2" xfId="8842" xr:uid="{00000000-0005-0000-0000-00007F430000}"/>
    <cellStyle name="千位分隔 3 5" xfId="18009" xr:uid="{00000000-0005-0000-0000-000080430000}"/>
    <cellStyle name="千位分隔 3 6" xfId="18010" xr:uid="{00000000-0005-0000-0000-000081430000}"/>
    <cellStyle name="千位分隔 30" xfId="17995" xr:uid="{00000000-0005-0000-0000-000082430000}"/>
    <cellStyle name="千位分隔 31" xfId="17997" xr:uid="{00000000-0005-0000-0000-000083430000}"/>
    <cellStyle name="千位分隔 32" xfId="17999" xr:uid="{00000000-0005-0000-0000-000084430000}"/>
    <cellStyle name="千位分隔 33" xfId="18001" xr:uid="{00000000-0005-0000-0000-000085430000}"/>
    <cellStyle name="千位分隔 34" xfId="18003" xr:uid="{00000000-0005-0000-0000-000086430000}"/>
    <cellStyle name="千位分隔 35" xfId="18011" xr:uid="{00000000-0005-0000-0000-000087430000}"/>
    <cellStyle name="千位分隔 36" xfId="18013" xr:uid="{00000000-0005-0000-0000-000088430000}"/>
    <cellStyle name="千位分隔 37" xfId="18015" xr:uid="{00000000-0005-0000-0000-000089430000}"/>
    <cellStyle name="千位分隔 37 2" xfId="18017" xr:uid="{00000000-0005-0000-0000-00008A430000}"/>
    <cellStyle name="千位分隔 38" xfId="18018" xr:uid="{00000000-0005-0000-0000-00008B430000}"/>
    <cellStyle name="千位分隔 39" xfId="18020" xr:uid="{00000000-0005-0000-0000-00008C430000}"/>
    <cellStyle name="千位分隔 39 2" xfId="18022" xr:uid="{00000000-0005-0000-0000-00008D430000}"/>
    <cellStyle name="千位分隔 39 2 2" xfId="6518" xr:uid="{00000000-0005-0000-0000-00008E430000}"/>
    <cellStyle name="千位分隔 39 3" xfId="18023" xr:uid="{00000000-0005-0000-0000-00008F430000}"/>
    <cellStyle name="千位分隔 4" xfId="1046" xr:uid="{00000000-0005-0000-0000-000090430000}"/>
    <cellStyle name="千位分隔 4 2" xfId="8609" xr:uid="{00000000-0005-0000-0000-000091430000}"/>
    <cellStyle name="千位分隔 4 2 2" xfId="8613" xr:uid="{00000000-0005-0000-0000-000092430000}"/>
    <cellStyle name="千位分隔 4 2 2 2" xfId="10994" xr:uid="{00000000-0005-0000-0000-000093430000}"/>
    <cellStyle name="千位分隔 4 2 2 2 2" xfId="10435" xr:uid="{00000000-0005-0000-0000-000094430000}"/>
    <cellStyle name="千位分隔 4 2 2 2 3" xfId="10440" xr:uid="{00000000-0005-0000-0000-000095430000}"/>
    <cellStyle name="千位分隔 4 2 2 3" xfId="18024" xr:uid="{00000000-0005-0000-0000-000096430000}"/>
    <cellStyle name="千位分隔 4 2 2 4" xfId="18025" xr:uid="{00000000-0005-0000-0000-000097430000}"/>
    <cellStyle name="千位分隔 4 2 2 5" xfId="18026" xr:uid="{00000000-0005-0000-0000-000098430000}"/>
    <cellStyle name="千位分隔 4 2 3" xfId="10997" xr:uid="{00000000-0005-0000-0000-000099430000}"/>
    <cellStyle name="千位分隔 4 2 4" xfId="18027" xr:uid="{00000000-0005-0000-0000-00009A430000}"/>
    <cellStyle name="千位分隔 4 3" xfId="8616" xr:uid="{00000000-0005-0000-0000-00009B430000}"/>
    <cellStyle name="千位分隔 4 3 2" xfId="8904" xr:uid="{00000000-0005-0000-0000-00009C430000}"/>
    <cellStyle name="千位分隔 4 3 2 2" xfId="8907" xr:uid="{00000000-0005-0000-0000-00009D430000}"/>
    <cellStyle name="千位分隔 4 3 2 3" xfId="10010" xr:uid="{00000000-0005-0000-0000-00009E430000}"/>
    <cellStyle name="千位分隔 4 3 3" xfId="8910" xr:uid="{00000000-0005-0000-0000-00009F430000}"/>
    <cellStyle name="千位分隔 4 3 4" xfId="11125" xr:uid="{00000000-0005-0000-0000-0000A0430000}"/>
    <cellStyle name="千位分隔 4 3 5" xfId="11129" xr:uid="{00000000-0005-0000-0000-0000A1430000}"/>
    <cellStyle name="千位分隔 4 4" xfId="17836" xr:uid="{00000000-0005-0000-0000-0000A2430000}"/>
    <cellStyle name="千位分隔 4 4 2" xfId="11135" xr:uid="{00000000-0005-0000-0000-0000A3430000}"/>
    <cellStyle name="千位分隔 4 4 2 2" xfId="11138" xr:uid="{00000000-0005-0000-0000-0000A4430000}"/>
    <cellStyle name="千位分隔 4 4 3" xfId="11150" xr:uid="{00000000-0005-0000-0000-0000A5430000}"/>
    <cellStyle name="千位分隔 4 5" xfId="18028" xr:uid="{00000000-0005-0000-0000-0000A6430000}"/>
    <cellStyle name="千位分隔 4 6" xfId="18029" xr:uid="{00000000-0005-0000-0000-0000A7430000}"/>
    <cellStyle name="千位分隔 4 7" xfId="14490" xr:uid="{00000000-0005-0000-0000-0000A8430000}"/>
    <cellStyle name="千位分隔 40" xfId="18012" xr:uid="{00000000-0005-0000-0000-0000A9430000}"/>
    <cellStyle name="千位分隔 41" xfId="18014" xr:uid="{00000000-0005-0000-0000-0000AA430000}"/>
    <cellStyle name="千位分隔 41 2" xfId="18030" xr:uid="{00000000-0005-0000-0000-0000AB430000}"/>
    <cellStyle name="千位分隔 42" xfId="18016" xr:uid="{00000000-0005-0000-0000-0000AC430000}"/>
    <cellStyle name="千位分隔 43" xfId="18019" xr:uid="{00000000-0005-0000-0000-0000AD430000}"/>
    <cellStyle name="千位分隔 44" xfId="18021" xr:uid="{00000000-0005-0000-0000-0000AE430000}"/>
    <cellStyle name="千位分隔 5" xfId="3990" xr:uid="{00000000-0005-0000-0000-0000AF430000}"/>
    <cellStyle name="千位分隔 5 2" xfId="4478" xr:uid="{00000000-0005-0000-0000-0000B0430000}"/>
    <cellStyle name="千位分隔 5 2 2" xfId="1705" xr:uid="{00000000-0005-0000-0000-0000B1430000}"/>
    <cellStyle name="千位分隔 5 2 2 2" xfId="8929" xr:uid="{00000000-0005-0000-0000-0000B2430000}"/>
    <cellStyle name="千位分隔 5 2 2 3" xfId="4043" xr:uid="{00000000-0005-0000-0000-0000B3430000}"/>
    <cellStyle name="千位分隔 5 2 3" xfId="8931" xr:uid="{00000000-0005-0000-0000-0000B4430000}"/>
    <cellStyle name="千位分隔 5 2 4" xfId="18031" xr:uid="{00000000-0005-0000-0000-0000B5430000}"/>
    <cellStyle name="千位分隔 5 2 5" xfId="18032" xr:uid="{00000000-0005-0000-0000-0000B6430000}"/>
    <cellStyle name="千位分隔 5 3" xfId="4483" xr:uid="{00000000-0005-0000-0000-0000B7430000}"/>
    <cellStyle name="千位分隔 5 3 2" xfId="11182" xr:uid="{00000000-0005-0000-0000-0000B8430000}"/>
    <cellStyle name="千位分隔 5 3 3" xfId="11186" xr:uid="{00000000-0005-0000-0000-0000B9430000}"/>
    <cellStyle name="千位分隔 5 4" xfId="18033" xr:uid="{00000000-0005-0000-0000-0000BA430000}"/>
    <cellStyle name="千位分隔 5 4 2" xfId="17158" xr:uid="{00000000-0005-0000-0000-0000BB430000}"/>
    <cellStyle name="千位分隔 5 5" xfId="18034" xr:uid="{00000000-0005-0000-0000-0000BC430000}"/>
    <cellStyle name="千位分隔 5 6" xfId="18035" xr:uid="{00000000-0005-0000-0000-0000BD430000}"/>
    <cellStyle name="千位分隔 5 7" xfId="14495" xr:uid="{00000000-0005-0000-0000-0000BE430000}"/>
    <cellStyle name="千位分隔 6" xfId="4493" xr:uid="{00000000-0005-0000-0000-0000BF430000}"/>
    <cellStyle name="千位分隔 6 2" xfId="4496" xr:uid="{00000000-0005-0000-0000-0000C0430000}"/>
    <cellStyle name="千位分隔 6 2 2" xfId="18036" xr:uid="{00000000-0005-0000-0000-0000C1430000}"/>
    <cellStyle name="千位分隔 6 2 2 2" xfId="18037" xr:uid="{00000000-0005-0000-0000-0000C2430000}"/>
    <cellStyle name="千位分隔 6 2 2 3" xfId="18038" xr:uid="{00000000-0005-0000-0000-0000C3430000}"/>
    <cellStyle name="千位分隔 6 2 3" xfId="18039" xr:uid="{00000000-0005-0000-0000-0000C4430000}"/>
    <cellStyle name="千位分隔 6 2 4" xfId="18040" xr:uid="{00000000-0005-0000-0000-0000C5430000}"/>
    <cellStyle name="千位分隔 6 2 5" xfId="18041" xr:uid="{00000000-0005-0000-0000-0000C6430000}"/>
    <cellStyle name="千位分隔 6 3" xfId="18042" xr:uid="{00000000-0005-0000-0000-0000C7430000}"/>
    <cellStyle name="千位分隔 6 3 2" xfId="18043" xr:uid="{00000000-0005-0000-0000-0000C8430000}"/>
    <cellStyle name="千位分隔 6 3 3" xfId="18044" xr:uid="{00000000-0005-0000-0000-0000C9430000}"/>
    <cellStyle name="千位分隔 6 4" xfId="18045" xr:uid="{00000000-0005-0000-0000-0000CA430000}"/>
    <cellStyle name="千位分隔 6 5" xfId="18046" xr:uid="{00000000-0005-0000-0000-0000CB430000}"/>
    <cellStyle name="千位分隔 6 6" xfId="18047" xr:uid="{00000000-0005-0000-0000-0000CC430000}"/>
    <cellStyle name="千位分隔 6 6 2" xfId="18048" xr:uid="{00000000-0005-0000-0000-0000CD430000}"/>
    <cellStyle name="千位分隔 6 6 2 2" xfId="18049" xr:uid="{00000000-0005-0000-0000-0000CE430000}"/>
    <cellStyle name="千位分隔 6 6 3" xfId="18050" xr:uid="{00000000-0005-0000-0000-0000CF430000}"/>
    <cellStyle name="千位分隔 6 7" xfId="14498" xr:uid="{00000000-0005-0000-0000-0000D0430000}"/>
    <cellStyle name="千位分隔 7" xfId="4512" xr:uid="{00000000-0005-0000-0000-0000D1430000}"/>
    <cellStyle name="千位分隔 7 2" xfId="18051" xr:uid="{00000000-0005-0000-0000-0000D2430000}"/>
    <cellStyle name="千位分隔 7 2 2" xfId="13796" xr:uid="{00000000-0005-0000-0000-0000D3430000}"/>
    <cellStyle name="千位分隔 7 2 3" xfId="13799" xr:uid="{00000000-0005-0000-0000-0000D4430000}"/>
    <cellStyle name="千位分隔 7 2 4" xfId="18052" xr:uid="{00000000-0005-0000-0000-0000D5430000}"/>
    <cellStyle name="千位分隔 7 2 5" xfId="18053" xr:uid="{00000000-0005-0000-0000-0000D6430000}"/>
    <cellStyle name="千位分隔 7 2 6" xfId="18054" xr:uid="{00000000-0005-0000-0000-0000D7430000}"/>
    <cellStyle name="千位分隔 7 3" xfId="18055" xr:uid="{00000000-0005-0000-0000-0000D8430000}"/>
    <cellStyle name="千位分隔 7 4" xfId="18056" xr:uid="{00000000-0005-0000-0000-0000D9430000}"/>
    <cellStyle name="千位分隔 8" xfId="18057" xr:uid="{00000000-0005-0000-0000-0000DA430000}"/>
    <cellStyle name="千位分隔 8 2" xfId="18058" xr:uid="{00000000-0005-0000-0000-0000DB430000}"/>
    <cellStyle name="千位分隔 8 2 2" xfId="13884" xr:uid="{00000000-0005-0000-0000-0000DC430000}"/>
    <cellStyle name="千位分隔 8 2 3" xfId="13887" xr:uid="{00000000-0005-0000-0000-0000DD430000}"/>
    <cellStyle name="千位分隔 8 2 4" xfId="18059" xr:uid="{00000000-0005-0000-0000-0000DE430000}"/>
    <cellStyle name="千位分隔 8 2 5" xfId="18060" xr:uid="{00000000-0005-0000-0000-0000DF430000}"/>
    <cellStyle name="千位分隔 8 2 6" xfId="18061" xr:uid="{00000000-0005-0000-0000-0000E0430000}"/>
    <cellStyle name="千位分隔 8 3" xfId="18062" xr:uid="{00000000-0005-0000-0000-0000E1430000}"/>
    <cellStyle name="千位分隔 8 4" xfId="18063" xr:uid="{00000000-0005-0000-0000-0000E2430000}"/>
    <cellStyle name="千位分隔 8 5" xfId="18064" xr:uid="{00000000-0005-0000-0000-0000E3430000}"/>
    <cellStyle name="千位分隔 9" xfId="18065" xr:uid="{00000000-0005-0000-0000-0000E4430000}"/>
    <cellStyle name="千位分隔 9 2" xfId="18066" xr:uid="{00000000-0005-0000-0000-0000E5430000}"/>
    <cellStyle name="千位分隔 9 2 2" xfId="13946" xr:uid="{00000000-0005-0000-0000-0000E6430000}"/>
    <cellStyle name="千位分隔 9 2 3" xfId="13948" xr:uid="{00000000-0005-0000-0000-0000E7430000}"/>
    <cellStyle name="千位分隔 9 2 4" xfId="18067" xr:uid="{00000000-0005-0000-0000-0000E8430000}"/>
    <cellStyle name="千位分隔 9 2 5" xfId="18068" xr:uid="{00000000-0005-0000-0000-0000E9430000}"/>
    <cellStyle name="千位分隔 9 2 6" xfId="18069" xr:uid="{00000000-0005-0000-0000-0000EA430000}"/>
    <cellStyle name="千位分隔 9 3" xfId="18070" xr:uid="{00000000-0005-0000-0000-0000EB430000}"/>
    <cellStyle name="千位分隔 9 3 2" xfId="18071" xr:uid="{00000000-0005-0000-0000-0000EC430000}"/>
    <cellStyle name="千位分隔 9 4" xfId="18072" xr:uid="{00000000-0005-0000-0000-0000ED430000}"/>
    <cellStyle name="千位分隔[0] 10" xfId="16344" xr:uid="{00000000-0005-0000-0000-0000EF430000}"/>
    <cellStyle name="千位分隔[0] 11" xfId="18073" xr:uid="{00000000-0005-0000-0000-0000F0430000}"/>
    <cellStyle name="千位分隔[0] 11 2" xfId="18074" xr:uid="{00000000-0005-0000-0000-0000F1430000}"/>
    <cellStyle name="千位分隔[0] 12" xfId="18075" xr:uid="{00000000-0005-0000-0000-0000F2430000}"/>
    <cellStyle name="千位分隔[0] 13" xfId="18076" xr:uid="{00000000-0005-0000-0000-0000F3430000}"/>
    <cellStyle name="千位分隔[0] 14" xfId="18077" xr:uid="{00000000-0005-0000-0000-0000F4430000}"/>
    <cellStyle name="千位分隔[0] 15" xfId="18078" xr:uid="{00000000-0005-0000-0000-0000F5430000}"/>
    <cellStyle name="千位分隔[0] 16" xfId="18079" xr:uid="{00000000-0005-0000-0000-0000F6430000}"/>
    <cellStyle name="千位分隔[0] 17" xfId="18080" xr:uid="{00000000-0005-0000-0000-0000F7430000}"/>
    <cellStyle name="千位分隔[0] 2" xfId="16646" xr:uid="{00000000-0005-0000-0000-0000F8430000}"/>
    <cellStyle name="千位分隔[0] 2 2" xfId="16177" xr:uid="{00000000-0005-0000-0000-0000F9430000}"/>
    <cellStyle name="千位分隔[0] 2 2 2" xfId="16648" xr:uid="{00000000-0005-0000-0000-0000FA430000}"/>
    <cellStyle name="千位分隔[0] 2 2 3" xfId="3277" xr:uid="{00000000-0005-0000-0000-0000FB430000}"/>
    <cellStyle name="千位分隔[0] 2 2 4" xfId="3309" xr:uid="{00000000-0005-0000-0000-0000FC430000}"/>
    <cellStyle name="千位分隔[0] 2 2 5" xfId="3320" xr:uid="{00000000-0005-0000-0000-0000FD430000}"/>
    <cellStyle name="千位分隔[0] 2 2 6" xfId="3323" xr:uid="{00000000-0005-0000-0000-0000FE430000}"/>
    <cellStyle name="千位分隔[0] 2 3" xfId="16650" xr:uid="{00000000-0005-0000-0000-0000FF430000}"/>
    <cellStyle name="千位分隔[0] 2 3 2" xfId="18081" xr:uid="{00000000-0005-0000-0000-000000440000}"/>
    <cellStyle name="千位分隔[0] 2 4" xfId="18082" xr:uid="{00000000-0005-0000-0000-000001440000}"/>
    <cellStyle name="千位分隔[0] 2 5" xfId="6186" xr:uid="{00000000-0005-0000-0000-000002440000}"/>
    <cellStyle name="千位分隔[0] 2 6" xfId="6205" xr:uid="{00000000-0005-0000-0000-000003440000}"/>
    <cellStyle name="千位分隔[0] 3" xfId="4785" xr:uid="{00000000-0005-0000-0000-000004440000}"/>
    <cellStyle name="千位分隔[0] 3 2" xfId="16652" xr:uid="{00000000-0005-0000-0000-000005440000}"/>
    <cellStyle name="千位分隔[0] 3 2 2" xfId="18083" xr:uid="{00000000-0005-0000-0000-000006440000}"/>
    <cellStyle name="千位分隔[0] 3 2 3" xfId="3496" xr:uid="{00000000-0005-0000-0000-000007440000}"/>
    <cellStyle name="千位分隔[0] 3 2 4" xfId="3515" xr:uid="{00000000-0005-0000-0000-000008440000}"/>
    <cellStyle name="千位分隔[0] 3 2 5" xfId="3518" xr:uid="{00000000-0005-0000-0000-000009440000}"/>
    <cellStyle name="千位分隔[0] 3 2 6" xfId="3523" xr:uid="{00000000-0005-0000-0000-00000A440000}"/>
    <cellStyle name="千位分隔[0] 3 3" xfId="18085" xr:uid="{00000000-0005-0000-0000-00000B440000}"/>
    <cellStyle name="千位分隔[0] 3 4" xfId="18086" xr:uid="{00000000-0005-0000-0000-00000C440000}"/>
    <cellStyle name="千位分隔[0] 3 5" xfId="6222" xr:uid="{00000000-0005-0000-0000-00000D440000}"/>
    <cellStyle name="千位分隔[0] 3 6" xfId="6225" xr:uid="{00000000-0005-0000-0000-00000E440000}"/>
    <cellStyle name="千位分隔[0] 4" xfId="16654" xr:uid="{00000000-0005-0000-0000-00000F440000}"/>
    <cellStyle name="千位分隔[0] 4 2" xfId="18087" xr:uid="{00000000-0005-0000-0000-000010440000}"/>
    <cellStyle name="千位分隔[0] 5" xfId="18088" xr:uid="{00000000-0005-0000-0000-000011440000}"/>
    <cellStyle name="千位分隔[0] 5 2" xfId="18089" xr:uid="{00000000-0005-0000-0000-000012440000}"/>
    <cellStyle name="千位分隔[0] 5 3" xfId="18090" xr:uid="{00000000-0005-0000-0000-000013440000}"/>
    <cellStyle name="千位分隔[0] 6" xfId="18091" xr:uid="{00000000-0005-0000-0000-000014440000}"/>
    <cellStyle name="千位分隔[0] 7" xfId="18092" xr:uid="{00000000-0005-0000-0000-000015440000}"/>
    <cellStyle name="千位分隔[0] 8" xfId="3642" xr:uid="{00000000-0005-0000-0000-000016440000}"/>
    <cellStyle name="千位分隔[0] 9" xfId="3645" xr:uid="{00000000-0005-0000-0000-000017440000}"/>
    <cellStyle name="强调文字颜色 1 10" xfId="18093" xr:uid="{00000000-0005-0000-0000-000018440000}"/>
    <cellStyle name="强调文字颜色 1 10 2" xfId="18094" xr:uid="{00000000-0005-0000-0000-000019440000}"/>
    <cellStyle name="强调文字颜色 1 10 2 2" xfId="18095" xr:uid="{00000000-0005-0000-0000-00001A440000}"/>
    <cellStyle name="强调文字颜色 1 11" xfId="18096" xr:uid="{00000000-0005-0000-0000-00001B440000}"/>
    <cellStyle name="强调文字颜色 1 11 2" xfId="18097" xr:uid="{00000000-0005-0000-0000-00001C440000}"/>
    <cellStyle name="强调文字颜色 1 2" xfId="18098" xr:uid="{00000000-0005-0000-0000-00001D440000}"/>
    <cellStyle name="强调文字颜色 1 2 2" xfId="18099" xr:uid="{00000000-0005-0000-0000-00001E440000}"/>
    <cellStyle name="强调文字颜色 1 2 2 2" xfId="18100" xr:uid="{00000000-0005-0000-0000-00001F440000}"/>
    <cellStyle name="强调文字颜色 1 2 2 2 2" xfId="18101" xr:uid="{00000000-0005-0000-0000-000020440000}"/>
    <cellStyle name="强调文字颜色 1 2 2 2 3" xfId="10062" xr:uid="{00000000-0005-0000-0000-000021440000}"/>
    <cellStyle name="强调文字颜色 1 2 2 3" xfId="15368" xr:uid="{00000000-0005-0000-0000-000022440000}"/>
    <cellStyle name="强调文字颜色 1 2 2 4" xfId="15371" xr:uid="{00000000-0005-0000-0000-000023440000}"/>
    <cellStyle name="强调文字颜色 1 2 2 5" xfId="15375" xr:uid="{00000000-0005-0000-0000-000024440000}"/>
    <cellStyle name="强调文字颜色 1 2 2 6" xfId="15378" xr:uid="{00000000-0005-0000-0000-000025440000}"/>
    <cellStyle name="强调文字颜色 1 2 2 6 2" xfId="18102" xr:uid="{00000000-0005-0000-0000-000026440000}"/>
    <cellStyle name="强调文字颜色 1 2 3" xfId="18103" xr:uid="{00000000-0005-0000-0000-000027440000}"/>
    <cellStyle name="强调文字颜色 1 2 4" xfId="18104" xr:uid="{00000000-0005-0000-0000-000028440000}"/>
    <cellStyle name="强调文字颜色 1 2 5" xfId="18105" xr:uid="{00000000-0005-0000-0000-000029440000}"/>
    <cellStyle name="强调文字颜色 1 2 5 2" xfId="18106" xr:uid="{00000000-0005-0000-0000-00002A440000}"/>
    <cellStyle name="强调文字颜色 1 2 5 2 2" xfId="1825" xr:uid="{00000000-0005-0000-0000-00002B440000}"/>
    <cellStyle name="强调文字颜色 1 2 5 3" xfId="18107" xr:uid="{00000000-0005-0000-0000-00002C440000}"/>
    <cellStyle name="强调文字颜色 1 2 6" xfId="18108" xr:uid="{00000000-0005-0000-0000-00002D440000}"/>
    <cellStyle name="强调文字颜色 1 3" xfId="18109" xr:uid="{00000000-0005-0000-0000-00002E440000}"/>
    <cellStyle name="强调文字颜色 1 3 2" xfId="18110" xr:uid="{00000000-0005-0000-0000-00002F440000}"/>
    <cellStyle name="强调文字颜色 1 3 2 2" xfId="18111" xr:uid="{00000000-0005-0000-0000-000030440000}"/>
    <cellStyle name="强调文字颜色 1 3 2 2 2" xfId="4813" xr:uid="{00000000-0005-0000-0000-000031440000}"/>
    <cellStyle name="强调文字颜色 1 3 2 2 3" xfId="1219" xr:uid="{00000000-0005-0000-0000-000032440000}"/>
    <cellStyle name="强调文字颜色 1 3 2 3" xfId="15401" xr:uid="{00000000-0005-0000-0000-000033440000}"/>
    <cellStyle name="强调文字颜色 1 3 2 4" xfId="15403" xr:uid="{00000000-0005-0000-0000-000034440000}"/>
    <cellStyle name="强调文字颜色 1 3 3" xfId="18112" xr:uid="{00000000-0005-0000-0000-000035440000}"/>
    <cellStyle name="强调文字颜色 1 3 4" xfId="18113" xr:uid="{00000000-0005-0000-0000-000036440000}"/>
    <cellStyle name="强调文字颜色 1 4" xfId="18114" xr:uid="{00000000-0005-0000-0000-000037440000}"/>
    <cellStyle name="强调文字颜色 1 4 2" xfId="13496" xr:uid="{00000000-0005-0000-0000-000038440000}"/>
    <cellStyle name="强调文字颜色 1 4 2 2" xfId="13498" xr:uid="{00000000-0005-0000-0000-000039440000}"/>
    <cellStyle name="强调文字颜色 1 4 2 2 2" xfId="12102" xr:uid="{00000000-0005-0000-0000-00003A440000}"/>
    <cellStyle name="强调文字颜色 1 4 2 2 3" xfId="12134" xr:uid="{00000000-0005-0000-0000-00003B440000}"/>
    <cellStyle name="强调文字颜色 1 4 2 3" xfId="13500" xr:uid="{00000000-0005-0000-0000-00003C440000}"/>
    <cellStyle name="强调文字颜色 1 4 2 4" xfId="13502" xr:uid="{00000000-0005-0000-0000-00003D440000}"/>
    <cellStyle name="强调文字颜色 1 4 3" xfId="4742" xr:uid="{00000000-0005-0000-0000-00003E440000}"/>
    <cellStyle name="强调文字颜色 1 4 4" xfId="4750" xr:uid="{00000000-0005-0000-0000-00003F440000}"/>
    <cellStyle name="强调文字颜色 1 5" xfId="3878" xr:uid="{00000000-0005-0000-0000-000040440000}"/>
    <cellStyle name="强调文字颜色 1 5 2" xfId="14191" xr:uid="{00000000-0005-0000-0000-000041440000}"/>
    <cellStyle name="强调文字颜色 1 5 2 2" xfId="18115" xr:uid="{00000000-0005-0000-0000-000042440000}"/>
    <cellStyle name="强调文字颜色 1 5 2 2 2" xfId="18116" xr:uid="{00000000-0005-0000-0000-000043440000}"/>
    <cellStyle name="强调文字颜色 1 5 2 2 3" xfId="18117" xr:uid="{00000000-0005-0000-0000-000044440000}"/>
    <cellStyle name="强调文字颜色 1 5 2 3" xfId="15416" xr:uid="{00000000-0005-0000-0000-000045440000}"/>
    <cellStyle name="强调文字颜色 1 5 2 4" xfId="18118" xr:uid="{00000000-0005-0000-0000-000046440000}"/>
    <cellStyle name="强调文字颜色 1 5 3" xfId="10702" xr:uid="{00000000-0005-0000-0000-000047440000}"/>
    <cellStyle name="强调文字颜色 1 5 4" xfId="10705" xr:uid="{00000000-0005-0000-0000-000048440000}"/>
    <cellStyle name="强调文字颜色 1 6" xfId="4163" xr:uid="{00000000-0005-0000-0000-000049440000}"/>
    <cellStyle name="强调文字颜色 1 6 2" xfId="4169" xr:uid="{00000000-0005-0000-0000-00004A440000}"/>
    <cellStyle name="强调文字颜色 1 6 2 2" xfId="15960" xr:uid="{00000000-0005-0000-0000-00004B440000}"/>
    <cellStyle name="强调文字颜色 1 6 2 3" xfId="15962" xr:uid="{00000000-0005-0000-0000-00004C440000}"/>
    <cellStyle name="强调文字颜色 1 6 3" xfId="10709" xr:uid="{00000000-0005-0000-0000-00004D440000}"/>
    <cellStyle name="强调文字颜色 1 6 4" xfId="15977" xr:uid="{00000000-0005-0000-0000-00004E440000}"/>
    <cellStyle name="强调文字颜色 1 7" xfId="4173" xr:uid="{00000000-0005-0000-0000-00004F440000}"/>
    <cellStyle name="强调文字颜色 1 7 2" xfId="16003" xr:uid="{00000000-0005-0000-0000-000050440000}"/>
    <cellStyle name="强调文字颜色 1 7 3" xfId="16005" xr:uid="{00000000-0005-0000-0000-000051440000}"/>
    <cellStyle name="强调文字颜色 1 8" xfId="16022" xr:uid="{00000000-0005-0000-0000-000052440000}"/>
    <cellStyle name="强调文字颜色 1 8 2" xfId="13533" xr:uid="{00000000-0005-0000-0000-000053440000}"/>
    <cellStyle name="强调文字颜色 1 9" xfId="16024" xr:uid="{00000000-0005-0000-0000-000054440000}"/>
    <cellStyle name="强调文字颜色 2 10" xfId="1129" xr:uid="{00000000-0005-0000-0000-000055440000}"/>
    <cellStyle name="强调文字颜色 2 10 2" xfId="1134" xr:uid="{00000000-0005-0000-0000-000056440000}"/>
    <cellStyle name="强调文字颜色 2 10 2 2" xfId="18119" xr:uid="{00000000-0005-0000-0000-000057440000}"/>
    <cellStyle name="强调文字颜色 2 11" xfId="3893" xr:uid="{00000000-0005-0000-0000-000058440000}"/>
    <cellStyle name="强调文字颜色 2 11 2" xfId="5117" xr:uid="{00000000-0005-0000-0000-000059440000}"/>
    <cellStyle name="强调文字颜色 2 2" xfId="18120" xr:uid="{00000000-0005-0000-0000-00005A440000}"/>
    <cellStyle name="强调文字颜色 2 2 2" xfId="18121" xr:uid="{00000000-0005-0000-0000-00005B440000}"/>
    <cellStyle name="强调文字颜色 2 2 2 2" xfId="446" xr:uid="{00000000-0005-0000-0000-00005C440000}"/>
    <cellStyle name="强调文字颜色 2 2 2 2 2" xfId="450" xr:uid="{00000000-0005-0000-0000-00005D440000}"/>
    <cellStyle name="强调文字颜色 2 2 2 2 3" xfId="460" xr:uid="{00000000-0005-0000-0000-00005E440000}"/>
    <cellStyle name="强调文字颜色 2 2 2 3" xfId="466" xr:uid="{00000000-0005-0000-0000-00005F440000}"/>
    <cellStyle name="强调文字颜色 2 2 2 4" xfId="482" xr:uid="{00000000-0005-0000-0000-000060440000}"/>
    <cellStyle name="强调文字颜色 2 2 2 5" xfId="526" xr:uid="{00000000-0005-0000-0000-000061440000}"/>
    <cellStyle name="强调文字颜色 2 2 2 6" xfId="554" xr:uid="{00000000-0005-0000-0000-000062440000}"/>
    <cellStyle name="强调文字颜色 2 2 2 6 2" xfId="560" xr:uid="{00000000-0005-0000-0000-000063440000}"/>
    <cellStyle name="强调文字颜色 2 2 3" xfId="18122" xr:uid="{00000000-0005-0000-0000-000064440000}"/>
    <cellStyle name="强调文字颜色 2 2 4" xfId="18123" xr:uid="{00000000-0005-0000-0000-000065440000}"/>
    <cellStyle name="强调文字颜色 2 2 5" xfId="8789" xr:uid="{00000000-0005-0000-0000-000066440000}"/>
    <cellStyle name="强调文字颜色 2 2 5 2" xfId="597" xr:uid="{00000000-0005-0000-0000-000067440000}"/>
    <cellStyle name="强调文字颜色 2 2 5 2 2" xfId="950" xr:uid="{00000000-0005-0000-0000-000068440000}"/>
    <cellStyle name="强调文字颜色 2 2 5 3" xfId="963" xr:uid="{00000000-0005-0000-0000-000069440000}"/>
    <cellStyle name="强调文字颜色 2 2 6" xfId="8792" xr:uid="{00000000-0005-0000-0000-00006A440000}"/>
    <cellStyle name="强调文字颜色 2 3" xfId="18124" xr:uid="{00000000-0005-0000-0000-00006B440000}"/>
    <cellStyle name="强调文字颜色 2 3 2" xfId="18125" xr:uid="{00000000-0005-0000-0000-00006C440000}"/>
    <cellStyle name="强调文字颜色 2 3 2 2" xfId="18126" xr:uid="{00000000-0005-0000-0000-00006D440000}"/>
    <cellStyle name="强调文字颜色 2 3 2 2 2" xfId="11891" xr:uid="{00000000-0005-0000-0000-00006E440000}"/>
    <cellStyle name="强调文字颜色 2 3 2 2 3" xfId="11894" xr:uid="{00000000-0005-0000-0000-00006F440000}"/>
    <cellStyle name="强调文字颜色 2 3 2 3" xfId="15510" xr:uid="{00000000-0005-0000-0000-000070440000}"/>
    <cellStyle name="强调文字颜色 2 3 2 4" xfId="15513" xr:uid="{00000000-0005-0000-0000-000071440000}"/>
    <cellStyle name="强调文字颜色 2 3 3" xfId="18127" xr:uid="{00000000-0005-0000-0000-000072440000}"/>
    <cellStyle name="强调文字颜色 2 3 4" xfId="18128" xr:uid="{00000000-0005-0000-0000-000073440000}"/>
    <cellStyle name="强调文字颜色 2 4" xfId="18129" xr:uid="{00000000-0005-0000-0000-000074440000}"/>
    <cellStyle name="强调文字颜色 2 4 2" xfId="18130" xr:uid="{00000000-0005-0000-0000-000075440000}"/>
    <cellStyle name="强调文字颜色 2 4 2 2" xfId="18131" xr:uid="{00000000-0005-0000-0000-000076440000}"/>
    <cellStyle name="强调文字颜色 2 4 2 2 2" xfId="18132" xr:uid="{00000000-0005-0000-0000-000077440000}"/>
    <cellStyle name="强调文字颜色 2 4 2 2 3" xfId="18133" xr:uid="{00000000-0005-0000-0000-000078440000}"/>
    <cellStyle name="强调文字颜色 2 4 2 3" xfId="18134" xr:uid="{00000000-0005-0000-0000-000079440000}"/>
    <cellStyle name="强调文字颜色 2 4 2 4" xfId="18135" xr:uid="{00000000-0005-0000-0000-00007A440000}"/>
    <cellStyle name="强调文字颜色 2 4 3" xfId="18136" xr:uid="{00000000-0005-0000-0000-00007B440000}"/>
    <cellStyle name="强调文字颜色 2 4 4" xfId="18137" xr:uid="{00000000-0005-0000-0000-00007C440000}"/>
    <cellStyle name="强调文字颜色 2 5" xfId="14193" xr:uid="{00000000-0005-0000-0000-00007D440000}"/>
    <cellStyle name="强调文字颜色 2 5 2" xfId="14195" xr:uid="{00000000-0005-0000-0000-00007E440000}"/>
    <cellStyle name="强调文字颜色 2 5 2 2" xfId="18138" xr:uid="{00000000-0005-0000-0000-00007F440000}"/>
    <cellStyle name="强调文字颜色 2 5 2 2 2" xfId="18139" xr:uid="{00000000-0005-0000-0000-000080440000}"/>
    <cellStyle name="强调文字颜色 2 5 2 2 3" xfId="18140" xr:uid="{00000000-0005-0000-0000-000081440000}"/>
    <cellStyle name="强调文字颜色 2 5 2 3" xfId="15527" xr:uid="{00000000-0005-0000-0000-000082440000}"/>
    <cellStyle name="强调文字颜色 2 5 2 4" xfId="18141" xr:uid="{00000000-0005-0000-0000-000083440000}"/>
    <cellStyle name="强调文字颜色 2 5 3" xfId="18142" xr:uid="{00000000-0005-0000-0000-000084440000}"/>
    <cellStyle name="强调文字颜色 2 5 4" xfId="13982" xr:uid="{00000000-0005-0000-0000-000085440000}"/>
    <cellStyle name="强调文字颜色 2 6" xfId="3602" xr:uid="{00000000-0005-0000-0000-000086440000}"/>
    <cellStyle name="强调文字颜色 2 6 2" xfId="16038" xr:uid="{00000000-0005-0000-0000-000087440000}"/>
    <cellStyle name="强调文字颜色 2 6 2 2" xfId="18143" xr:uid="{00000000-0005-0000-0000-000088440000}"/>
    <cellStyle name="强调文字颜色 2 6 2 3" xfId="18144" xr:uid="{00000000-0005-0000-0000-000089440000}"/>
    <cellStyle name="强调文字颜色 2 6 3" xfId="16040" xr:uid="{00000000-0005-0000-0000-00008A440000}"/>
    <cellStyle name="强调文字颜色 2 6 4" xfId="16050" xr:uid="{00000000-0005-0000-0000-00008B440000}"/>
    <cellStyle name="强调文字颜色 2 7" xfId="16059" xr:uid="{00000000-0005-0000-0000-00008C440000}"/>
    <cellStyle name="强调文字颜色 2 7 2" xfId="18145" xr:uid="{00000000-0005-0000-0000-00008D440000}"/>
    <cellStyle name="强调文字颜色 2 7 3" xfId="16621" xr:uid="{00000000-0005-0000-0000-00008E440000}"/>
    <cellStyle name="强调文字颜色 2 8" xfId="16061" xr:uid="{00000000-0005-0000-0000-00008F440000}"/>
    <cellStyle name="强调文字颜色 2 8 2" xfId="11565" xr:uid="{00000000-0005-0000-0000-000090440000}"/>
    <cellStyle name="强调文字颜色 2 9" xfId="8151" xr:uid="{00000000-0005-0000-0000-000091440000}"/>
    <cellStyle name="强调文字颜色 3 10" xfId="11108" xr:uid="{00000000-0005-0000-0000-000092440000}"/>
    <cellStyle name="强调文字颜色 3 10 2" xfId="11110" xr:uid="{00000000-0005-0000-0000-000093440000}"/>
    <cellStyle name="强调文字颜色 3 10 2 2" xfId="18146" xr:uid="{00000000-0005-0000-0000-000094440000}"/>
    <cellStyle name="强调文字颜色 3 11" xfId="11112" xr:uid="{00000000-0005-0000-0000-000095440000}"/>
    <cellStyle name="强调文字颜色 3 11 2" xfId="18147" xr:uid="{00000000-0005-0000-0000-000096440000}"/>
    <cellStyle name="强调文字颜色 3 2" xfId="18148" xr:uid="{00000000-0005-0000-0000-000097440000}"/>
    <cellStyle name="强调文字颜色 3 2 2" xfId="18149" xr:uid="{00000000-0005-0000-0000-000098440000}"/>
    <cellStyle name="强调文字颜色 3 2 2 2" xfId="18150" xr:uid="{00000000-0005-0000-0000-000099440000}"/>
    <cellStyle name="强调文字颜色 3 2 2 2 2" xfId="18151" xr:uid="{00000000-0005-0000-0000-00009A440000}"/>
    <cellStyle name="强调文字颜色 3 2 2 2 3" xfId="18152" xr:uid="{00000000-0005-0000-0000-00009B440000}"/>
    <cellStyle name="强调文字颜色 3 2 2 3" xfId="15580" xr:uid="{00000000-0005-0000-0000-00009C440000}"/>
    <cellStyle name="强调文字颜色 3 2 2 4" xfId="15583" xr:uid="{00000000-0005-0000-0000-00009D440000}"/>
    <cellStyle name="强调文字颜色 3 2 2 5" xfId="6648" xr:uid="{00000000-0005-0000-0000-00009E440000}"/>
    <cellStyle name="强调文字颜色 3 2 2 6" xfId="18153" xr:uid="{00000000-0005-0000-0000-00009F440000}"/>
    <cellStyle name="强调文字颜色 3 2 2 6 2" xfId="18154" xr:uid="{00000000-0005-0000-0000-0000A0440000}"/>
    <cellStyle name="强调文字颜色 3 2 3" xfId="18155" xr:uid="{00000000-0005-0000-0000-0000A1440000}"/>
    <cellStyle name="强调文字颜色 3 2 4" xfId="18156" xr:uid="{00000000-0005-0000-0000-0000A2440000}"/>
    <cellStyle name="强调文字颜色 3 2 5" xfId="8815" xr:uid="{00000000-0005-0000-0000-0000A3440000}"/>
    <cellStyle name="强调文字颜色 3 2 5 2" xfId="6968" xr:uid="{00000000-0005-0000-0000-0000A4440000}"/>
    <cellStyle name="强调文字颜色 3 2 5 2 2" xfId="16943" xr:uid="{00000000-0005-0000-0000-0000A5440000}"/>
    <cellStyle name="强调文字颜色 3 2 5 3" xfId="18157" xr:uid="{00000000-0005-0000-0000-0000A6440000}"/>
    <cellStyle name="强调文字颜色 3 2 6" xfId="8817" xr:uid="{00000000-0005-0000-0000-0000A7440000}"/>
    <cellStyle name="强调文字颜色 3 3" xfId="18158" xr:uid="{00000000-0005-0000-0000-0000A8440000}"/>
    <cellStyle name="强调文字颜色 3 3 2" xfId="18159" xr:uid="{00000000-0005-0000-0000-0000A9440000}"/>
    <cellStyle name="强调文字颜色 3 3 2 2" xfId="18160" xr:uid="{00000000-0005-0000-0000-0000AA440000}"/>
    <cellStyle name="强调文字颜色 3 3 2 2 2" xfId="18161" xr:uid="{00000000-0005-0000-0000-0000AB440000}"/>
    <cellStyle name="强调文字颜色 3 3 2 2 3" xfId="18162" xr:uid="{00000000-0005-0000-0000-0000AC440000}"/>
    <cellStyle name="强调文字颜色 3 3 2 3" xfId="18163" xr:uid="{00000000-0005-0000-0000-0000AD440000}"/>
    <cellStyle name="强调文字颜色 3 3 2 4" xfId="18164" xr:uid="{00000000-0005-0000-0000-0000AE440000}"/>
    <cellStyle name="强调文字颜色 3 3 3" xfId="18165" xr:uid="{00000000-0005-0000-0000-0000AF440000}"/>
    <cellStyle name="强调文字颜色 3 3 4" xfId="18166" xr:uid="{00000000-0005-0000-0000-0000B0440000}"/>
    <cellStyle name="强调文字颜色 3 4" xfId="13305" xr:uid="{00000000-0005-0000-0000-0000B1440000}"/>
    <cellStyle name="强调文字颜色 3 4 2" xfId="13307" xr:uid="{00000000-0005-0000-0000-0000B2440000}"/>
    <cellStyle name="强调文字颜色 3 4 2 2" xfId="18167" xr:uid="{00000000-0005-0000-0000-0000B3440000}"/>
    <cellStyle name="强调文字颜色 3 4 2 2 2" xfId="18168" xr:uid="{00000000-0005-0000-0000-0000B4440000}"/>
    <cellStyle name="强调文字颜色 3 4 2 2 3" xfId="18169" xr:uid="{00000000-0005-0000-0000-0000B5440000}"/>
    <cellStyle name="强调文字颜色 3 4 2 3" xfId="15596" xr:uid="{00000000-0005-0000-0000-0000B6440000}"/>
    <cellStyle name="强调文字颜色 3 4 2 4" xfId="18170" xr:uid="{00000000-0005-0000-0000-0000B7440000}"/>
    <cellStyle name="强调文字颜色 3 4 3" xfId="10717" xr:uid="{00000000-0005-0000-0000-0000B8440000}"/>
    <cellStyle name="强调文字颜色 3 4 4" xfId="10720" xr:uid="{00000000-0005-0000-0000-0000B9440000}"/>
    <cellStyle name="强调文字颜色 3 5" xfId="13310" xr:uid="{00000000-0005-0000-0000-0000BA440000}"/>
    <cellStyle name="强调文字颜色 3 5 2" xfId="18171" xr:uid="{00000000-0005-0000-0000-0000BB440000}"/>
    <cellStyle name="强调文字颜色 3 5 2 2" xfId="18172" xr:uid="{00000000-0005-0000-0000-0000BC440000}"/>
    <cellStyle name="强调文字颜色 3 5 2 2 2" xfId="12687" xr:uid="{00000000-0005-0000-0000-0000BD440000}"/>
    <cellStyle name="强调文字颜色 3 5 2 2 3" xfId="18173" xr:uid="{00000000-0005-0000-0000-0000BE440000}"/>
    <cellStyle name="强调文字颜色 3 5 2 3" xfId="18174" xr:uid="{00000000-0005-0000-0000-0000BF440000}"/>
    <cellStyle name="强调文字颜色 3 5 2 4" xfId="5945" xr:uid="{00000000-0005-0000-0000-0000C0440000}"/>
    <cellStyle name="强调文字颜色 3 5 3" xfId="10723" xr:uid="{00000000-0005-0000-0000-0000C1440000}"/>
    <cellStyle name="强调文字颜色 3 5 4" xfId="18175" xr:uid="{00000000-0005-0000-0000-0000C2440000}"/>
    <cellStyle name="强调文字颜色 3 6" xfId="16063" xr:uid="{00000000-0005-0000-0000-0000C3440000}"/>
    <cellStyle name="强调文字颜色 3 6 2" xfId="18176" xr:uid="{00000000-0005-0000-0000-0000C4440000}"/>
    <cellStyle name="强调文字颜色 3 6 2 2" xfId="18177" xr:uid="{00000000-0005-0000-0000-0000C5440000}"/>
    <cellStyle name="强调文字颜色 3 6 2 3" xfId="18178" xr:uid="{00000000-0005-0000-0000-0000C6440000}"/>
    <cellStyle name="强调文字颜色 3 6 3" xfId="18179" xr:uid="{00000000-0005-0000-0000-0000C7440000}"/>
    <cellStyle name="强调文字颜色 3 6 4" xfId="18180" xr:uid="{00000000-0005-0000-0000-0000C8440000}"/>
    <cellStyle name="强调文字颜色 3 7" xfId="16065" xr:uid="{00000000-0005-0000-0000-0000C9440000}"/>
    <cellStyle name="强调文字颜色 3 7 2" xfId="16067" xr:uid="{00000000-0005-0000-0000-0000CA440000}"/>
    <cellStyle name="强调文字颜色 3 7 3" xfId="802" xr:uid="{00000000-0005-0000-0000-0000CB440000}"/>
    <cellStyle name="强调文字颜色 3 8" xfId="16073" xr:uid="{00000000-0005-0000-0000-0000CC440000}"/>
    <cellStyle name="强调文字颜色 3 8 2" xfId="16075" xr:uid="{00000000-0005-0000-0000-0000CD440000}"/>
    <cellStyle name="强调文字颜色 3 9" xfId="16078" xr:uid="{00000000-0005-0000-0000-0000CE440000}"/>
    <cellStyle name="强调文字颜色 4 10" xfId="18181" xr:uid="{00000000-0005-0000-0000-0000CF440000}"/>
    <cellStyle name="强调文字颜色 4 10 2" xfId="18183" xr:uid="{00000000-0005-0000-0000-0000D0440000}"/>
    <cellStyle name="强调文字颜色 4 10 2 2" xfId="18185" xr:uid="{00000000-0005-0000-0000-0000D1440000}"/>
    <cellStyle name="强调文字颜色 4 11" xfId="18186" xr:uid="{00000000-0005-0000-0000-0000D2440000}"/>
    <cellStyle name="强调文字颜色 4 11 2" xfId="18188" xr:uid="{00000000-0005-0000-0000-0000D3440000}"/>
    <cellStyle name="强调文字颜色 4 2" xfId="18190" xr:uid="{00000000-0005-0000-0000-0000D4440000}"/>
    <cellStyle name="强调文字颜色 4 2 2" xfId="18191" xr:uid="{00000000-0005-0000-0000-0000D5440000}"/>
    <cellStyle name="强调文字颜色 4 2 2 2" xfId="18192" xr:uid="{00000000-0005-0000-0000-0000D6440000}"/>
    <cellStyle name="强调文字颜色 4 2 2 2 2" xfId="18193" xr:uid="{00000000-0005-0000-0000-0000D7440000}"/>
    <cellStyle name="强调文字颜色 4 2 2 2 3" xfId="18194" xr:uid="{00000000-0005-0000-0000-0000D8440000}"/>
    <cellStyle name="强调文字颜色 4 2 2 3" xfId="18195" xr:uid="{00000000-0005-0000-0000-0000D9440000}"/>
    <cellStyle name="强调文字颜色 4 2 2 4" xfId="18196" xr:uid="{00000000-0005-0000-0000-0000DA440000}"/>
    <cellStyle name="强调文字颜色 4 2 2 5" xfId="18197" xr:uid="{00000000-0005-0000-0000-0000DB440000}"/>
    <cellStyle name="强调文字颜色 4 2 2 6" xfId="18198" xr:uid="{00000000-0005-0000-0000-0000DC440000}"/>
    <cellStyle name="强调文字颜色 4 2 2 6 2" xfId="2684" xr:uid="{00000000-0005-0000-0000-0000DD440000}"/>
    <cellStyle name="强调文字颜色 4 2 3" xfId="18199" xr:uid="{00000000-0005-0000-0000-0000DE440000}"/>
    <cellStyle name="强调文字颜色 4 2 4" xfId="18200" xr:uid="{00000000-0005-0000-0000-0000DF440000}"/>
    <cellStyle name="强调文字颜色 4 2 5" xfId="10978" xr:uid="{00000000-0005-0000-0000-0000E0440000}"/>
    <cellStyle name="强调文字颜色 4 2 5 2" xfId="18201" xr:uid="{00000000-0005-0000-0000-0000E1440000}"/>
    <cellStyle name="强调文字颜色 4 2 5 2 2" xfId="17153" xr:uid="{00000000-0005-0000-0000-0000E2440000}"/>
    <cellStyle name="强调文字颜色 4 2 5 3" xfId="15441" xr:uid="{00000000-0005-0000-0000-0000E3440000}"/>
    <cellStyle name="强调文字颜色 4 2 6" xfId="18202" xr:uid="{00000000-0005-0000-0000-0000E4440000}"/>
    <cellStyle name="强调文字颜色 4 3" xfId="18203" xr:uid="{00000000-0005-0000-0000-0000E5440000}"/>
    <cellStyle name="强调文字颜色 4 3 2" xfId="18204" xr:uid="{00000000-0005-0000-0000-0000E6440000}"/>
    <cellStyle name="强调文字颜色 4 3 2 2" xfId="18205" xr:uid="{00000000-0005-0000-0000-0000E7440000}"/>
    <cellStyle name="强调文字颜色 4 3 2 2 2" xfId="18206" xr:uid="{00000000-0005-0000-0000-0000E8440000}"/>
    <cellStyle name="强调文字颜色 4 3 2 2 3" xfId="18207" xr:uid="{00000000-0005-0000-0000-0000E9440000}"/>
    <cellStyle name="强调文字颜色 4 3 2 3" xfId="15626" xr:uid="{00000000-0005-0000-0000-0000EA440000}"/>
    <cellStyle name="强调文字颜色 4 3 2 4" xfId="18208" xr:uid="{00000000-0005-0000-0000-0000EB440000}"/>
    <cellStyle name="强调文字颜色 4 3 3" xfId="10730" xr:uid="{00000000-0005-0000-0000-0000EC440000}"/>
    <cellStyle name="强调文字颜色 4 3 4" xfId="13660" xr:uid="{00000000-0005-0000-0000-0000ED440000}"/>
    <cellStyle name="强调文字颜色 4 4" xfId="13313" xr:uid="{00000000-0005-0000-0000-0000EE440000}"/>
    <cellStyle name="强调文字颜色 4 4 2" xfId="18209" xr:uid="{00000000-0005-0000-0000-0000EF440000}"/>
    <cellStyle name="强调文字颜色 4 4 2 2" xfId="18210" xr:uid="{00000000-0005-0000-0000-0000F0440000}"/>
    <cellStyle name="强调文字颜色 4 4 2 2 2" xfId="18211" xr:uid="{00000000-0005-0000-0000-0000F1440000}"/>
    <cellStyle name="强调文字颜色 4 4 2 2 3" xfId="18212" xr:uid="{00000000-0005-0000-0000-0000F2440000}"/>
    <cellStyle name="强调文字颜色 4 4 2 3" xfId="18213" xr:uid="{00000000-0005-0000-0000-0000F3440000}"/>
    <cellStyle name="强调文字颜色 4 4 2 4" xfId="5989" xr:uid="{00000000-0005-0000-0000-0000F4440000}"/>
    <cellStyle name="强调文字颜色 4 4 3" xfId="18214" xr:uid="{00000000-0005-0000-0000-0000F5440000}"/>
    <cellStyle name="强调文字颜色 4 4 4" xfId="18215" xr:uid="{00000000-0005-0000-0000-0000F6440000}"/>
    <cellStyle name="强调文字颜色 4 5" xfId="18216" xr:uid="{00000000-0005-0000-0000-0000F7440000}"/>
    <cellStyle name="强调文字颜色 4 5 2" xfId="18217" xr:uid="{00000000-0005-0000-0000-0000F8440000}"/>
    <cellStyle name="强调文字颜色 4 5 2 2" xfId="18218" xr:uid="{00000000-0005-0000-0000-0000F9440000}"/>
    <cellStyle name="强调文字颜色 4 5 2 2 2" xfId="12812" xr:uid="{00000000-0005-0000-0000-0000FA440000}"/>
    <cellStyle name="强调文字颜色 4 5 2 2 3" xfId="18219" xr:uid="{00000000-0005-0000-0000-0000FB440000}"/>
    <cellStyle name="强调文字颜色 4 5 2 3" xfId="18220" xr:uid="{00000000-0005-0000-0000-0000FC440000}"/>
    <cellStyle name="强调文字颜色 4 5 2 4" xfId="18221" xr:uid="{00000000-0005-0000-0000-0000FD440000}"/>
    <cellStyle name="强调文字颜色 4 5 3" xfId="18222" xr:uid="{00000000-0005-0000-0000-0000FE440000}"/>
    <cellStyle name="强调文字颜色 4 5 4" xfId="18223" xr:uid="{00000000-0005-0000-0000-0000FF440000}"/>
    <cellStyle name="强调文字颜色 4 6" xfId="18224" xr:uid="{00000000-0005-0000-0000-000000450000}"/>
    <cellStyle name="强调文字颜色 4 6 2" xfId="18225" xr:uid="{00000000-0005-0000-0000-000001450000}"/>
    <cellStyle name="强调文字颜色 4 6 2 2" xfId="18226" xr:uid="{00000000-0005-0000-0000-000002450000}"/>
    <cellStyle name="强调文字颜色 4 6 2 3" xfId="18227" xr:uid="{00000000-0005-0000-0000-000003450000}"/>
    <cellStyle name="强调文字颜色 4 6 3" xfId="5260" xr:uid="{00000000-0005-0000-0000-000004450000}"/>
    <cellStyle name="强调文字颜色 4 6 4" xfId="18228" xr:uid="{00000000-0005-0000-0000-000005450000}"/>
    <cellStyle name="强调文字颜色 4 7" xfId="18229" xr:uid="{00000000-0005-0000-0000-000006450000}"/>
    <cellStyle name="强调文字颜色 4 7 2" xfId="18230" xr:uid="{00000000-0005-0000-0000-000007450000}"/>
    <cellStyle name="强调文字颜色 4 7 3" xfId="16634" xr:uid="{00000000-0005-0000-0000-000008450000}"/>
    <cellStyle name="强调文字颜色 4 8" xfId="18231" xr:uid="{00000000-0005-0000-0000-000009450000}"/>
    <cellStyle name="强调文字颜色 4 8 2" xfId="18232" xr:uid="{00000000-0005-0000-0000-00000A450000}"/>
    <cellStyle name="强调文字颜色 4 9" xfId="8176" xr:uid="{00000000-0005-0000-0000-00000B450000}"/>
    <cellStyle name="强调文字颜色 5 10" xfId="18233" xr:uid="{00000000-0005-0000-0000-00000C450000}"/>
    <cellStyle name="强调文字颜色 5 10 2" xfId="18234" xr:uid="{00000000-0005-0000-0000-00000D450000}"/>
    <cellStyle name="强调文字颜色 5 10 2 2" xfId="18235" xr:uid="{00000000-0005-0000-0000-00000E450000}"/>
    <cellStyle name="强调文字颜色 5 11" xfId="18236" xr:uid="{00000000-0005-0000-0000-00000F450000}"/>
    <cellStyle name="强调文字颜色 5 11 2" xfId="18237" xr:uid="{00000000-0005-0000-0000-000010450000}"/>
    <cellStyle name="强调文字颜色 5 2" xfId="18238" xr:uid="{00000000-0005-0000-0000-000011450000}"/>
    <cellStyle name="强调文字颜色 5 2 2" xfId="18239" xr:uid="{00000000-0005-0000-0000-000012450000}"/>
    <cellStyle name="强调文字颜色 5 2 2 2" xfId="18240" xr:uid="{00000000-0005-0000-0000-000013450000}"/>
    <cellStyle name="强调文字颜色 5 2 2 2 2" xfId="18241" xr:uid="{00000000-0005-0000-0000-000014450000}"/>
    <cellStyle name="强调文字颜色 5 2 2 2 3" xfId="18242" xr:uid="{00000000-0005-0000-0000-000015450000}"/>
    <cellStyle name="强调文字颜色 5 2 2 3" xfId="15643" xr:uid="{00000000-0005-0000-0000-000016450000}"/>
    <cellStyle name="强调文字颜色 5 2 2 4" xfId="18243" xr:uid="{00000000-0005-0000-0000-000017450000}"/>
    <cellStyle name="强调文字颜色 5 2 2 5" xfId="18244" xr:uid="{00000000-0005-0000-0000-000018450000}"/>
    <cellStyle name="强调文字颜色 5 2 2 6" xfId="12719" xr:uid="{00000000-0005-0000-0000-000019450000}"/>
    <cellStyle name="强调文字颜色 5 2 2 6 2" xfId="12722" xr:uid="{00000000-0005-0000-0000-00001A450000}"/>
    <cellStyle name="强调文字颜色 5 2 3" xfId="18245" xr:uid="{00000000-0005-0000-0000-00001B450000}"/>
    <cellStyle name="强调文字颜色 5 2 4" xfId="18246" xr:uid="{00000000-0005-0000-0000-00001C450000}"/>
    <cellStyle name="强调文字颜色 5 2 5" xfId="8845" xr:uid="{00000000-0005-0000-0000-00001D450000}"/>
    <cellStyle name="强调文字颜色 5 2 5 2" xfId="18247" xr:uid="{00000000-0005-0000-0000-00001E450000}"/>
    <cellStyle name="强调文字颜色 5 2 5 2 2" xfId="17268" xr:uid="{00000000-0005-0000-0000-00001F450000}"/>
    <cellStyle name="强调文字颜色 5 2 5 3" xfId="11095" xr:uid="{00000000-0005-0000-0000-000020450000}"/>
    <cellStyle name="强调文字颜色 5 2 6" xfId="18249" xr:uid="{00000000-0005-0000-0000-000021450000}"/>
    <cellStyle name="强调文字颜色 5 3" xfId="18251" xr:uid="{00000000-0005-0000-0000-000022450000}"/>
    <cellStyle name="强调文字颜色 5 3 2" xfId="18252" xr:uid="{00000000-0005-0000-0000-000023450000}"/>
    <cellStyle name="强调文字颜色 5 3 2 2" xfId="18253" xr:uid="{00000000-0005-0000-0000-000024450000}"/>
    <cellStyle name="强调文字颜色 5 3 2 2 2" xfId="18254" xr:uid="{00000000-0005-0000-0000-000025450000}"/>
    <cellStyle name="强调文字颜色 5 3 2 2 3" xfId="18255" xr:uid="{00000000-0005-0000-0000-000026450000}"/>
    <cellStyle name="强调文字颜色 5 3 2 3" xfId="18256" xr:uid="{00000000-0005-0000-0000-000027450000}"/>
    <cellStyle name="强调文字颜色 5 3 2 4" xfId="6009" xr:uid="{00000000-0005-0000-0000-000028450000}"/>
    <cellStyle name="强调文字颜色 5 3 3" xfId="18257" xr:uid="{00000000-0005-0000-0000-000029450000}"/>
    <cellStyle name="强调文字颜色 5 3 4" xfId="18258" xr:uid="{00000000-0005-0000-0000-00002A450000}"/>
    <cellStyle name="强调文字颜色 5 4" xfId="18259" xr:uid="{00000000-0005-0000-0000-00002B450000}"/>
    <cellStyle name="强调文字颜色 5 4 2" xfId="18260" xr:uid="{00000000-0005-0000-0000-00002C450000}"/>
    <cellStyle name="强调文字颜色 5 4 2 2" xfId="18261" xr:uid="{00000000-0005-0000-0000-00002D450000}"/>
    <cellStyle name="强调文字颜色 5 4 2 2 2" xfId="18262" xr:uid="{00000000-0005-0000-0000-00002E450000}"/>
    <cellStyle name="强调文字颜色 5 4 2 2 3" xfId="18263" xr:uid="{00000000-0005-0000-0000-00002F450000}"/>
    <cellStyle name="强调文字颜色 5 4 2 3" xfId="18264" xr:uid="{00000000-0005-0000-0000-000030450000}"/>
    <cellStyle name="强调文字颜色 5 4 2 4" xfId="18265" xr:uid="{00000000-0005-0000-0000-000031450000}"/>
    <cellStyle name="强调文字颜色 5 4 3" xfId="18266" xr:uid="{00000000-0005-0000-0000-000032450000}"/>
    <cellStyle name="强调文字颜色 5 4 4" xfId="18267" xr:uid="{00000000-0005-0000-0000-000033450000}"/>
    <cellStyle name="强调文字颜色 5 5" xfId="15421" xr:uid="{00000000-0005-0000-0000-000034450000}"/>
    <cellStyle name="强调文字颜色 5 5 2" xfId="18268" xr:uid="{00000000-0005-0000-0000-000035450000}"/>
    <cellStyle name="强调文字颜色 5 5 2 2" xfId="16208" xr:uid="{00000000-0005-0000-0000-000036450000}"/>
    <cellStyle name="强调文字颜色 5 5 2 2 2" xfId="16210" xr:uid="{00000000-0005-0000-0000-000037450000}"/>
    <cellStyle name="强调文字颜色 5 5 2 2 3" xfId="13579" xr:uid="{00000000-0005-0000-0000-000038450000}"/>
    <cellStyle name="强调文字颜色 5 5 2 3" xfId="16212" xr:uid="{00000000-0005-0000-0000-000039450000}"/>
    <cellStyle name="强调文字颜色 5 5 2 4" xfId="18269" xr:uid="{00000000-0005-0000-0000-00003A450000}"/>
    <cellStyle name="强调文字颜色 5 5 3" xfId="18270" xr:uid="{00000000-0005-0000-0000-00003B450000}"/>
    <cellStyle name="强调文字颜色 5 5 4" xfId="18271" xr:uid="{00000000-0005-0000-0000-00003C450000}"/>
    <cellStyle name="强调文字颜色 5 6" xfId="18272" xr:uid="{00000000-0005-0000-0000-00003D450000}"/>
    <cellStyle name="强调文字颜色 5 6 2" xfId="18273" xr:uid="{00000000-0005-0000-0000-00003E450000}"/>
    <cellStyle name="强调文字颜色 5 6 2 2" xfId="18274" xr:uid="{00000000-0005-0000-0000-00003F450000}"/>
    <cellStyle name="强调文字颜色 5 6 2 3" xfId="18275" xr:uid="{00000000-0005-0000-0000-000040450000}"/>
    <cellStyle name="强调文字颜色 5 6 3" xfId="16638" xr:uid="{00000000-0005-0000-0000-000041450000}"/>
    <cellStyle name="强调文字颜色 5 6 4" xfId="18276" xr:uid="{00000000-0005-0000-0000-000042450000}"/>
    <cellStyle name="强调文字颜色 5 7" xfId="12216" xr:uid="{00000000-0005-0000-0000-000043450000}"/>
    <cellStyle name="强调文字颜色 5 7 2" xfId="12218" xr:uid="{00000000-0005-0000-0000-000044450000}"/>
    <cellStyle name="强调文字颜色 5 7 3" xfId="12243" xr:uid="{00000000-0005-0000-0000-000045450000}"/>
    <cellStyle name="强调文字颜色 5 8" xfId="12265" xr:uid="{00000000-0005-0000-0000-000046450000}"/>
    <cellStyle name="强调文字颜色 5 8 2" xfId="12267" xr:uid="{00000000-0005-0000-0000-000047450000}"/>
    <cellStyle name="强调文字颜色 5 9" xfId="8190" xr:uid="{00000000-0005-0000-0000-000048450000}"/>
    <cellStyle name="强调文字颜色 6 10" xfId="18277" xr:uid="{00000000-0005-0000-0000-000049450000}"/>
    <cellStyle name="强调文字颜色 6 10 2" xfId="1212" xr:uid="{00000000-0005-0000-0000-00004A450000}"/>
    <cellStyle name="强调文字颜色 6 10 2 2" xfId="1216" xr:uid="{00000000-0005-0000-0000-00004B450000}"/>
    <cellStyle name="强调文字颜色 6 11" xfId="18278" xr:uid="{00000000-0005-0000-0000-00004C450000}"/>
    <cellStyle name="强调文字颜色 6 11 2" xfId="1027" xr:uid="{00000000-0005-0000-0000-00004D450000}"/>
    <cellStyle name="强调文字颜色 6 2" xfId="18279" xr:uid="{00000000-0005-0000-0000-00004E450000}"/>
    <cellStyle name="强调文字颜色 6 2 2" xfId="18280" xr:uid="{00000000-0005-0000-0000-00004F450000}"/>
    <cellStyle name="强调文字颜色 6 2 2 2" xfId="18281" xr:uid="{00000000-0005-0000-0000-000050450000}"/>
    <cellStyle name="强调文字颜色 6 2 2 2 2" xfId="11244" xr:uid="{00000000-0005-0000-0000-000051450000}"/>
    <cellStyle name="强调文字颜色 6 2 2 2 3" xfId="18282" xr:uid="{00000000-0005-0000-0000-000052450000}"/>
    <cellStyle name="强调文字颜色 6 2 2 3" xfId="18283" xr:uid="{00000000-0005-0000-0000-000053450000}"/>
    <cellStyle name="强调文字颜色 6 2 2 4" xfId="18284" xr:uid="{00000000-0005-0000-0000-000054450000}"/>
    <cellStyle name="强调文字颜色 6 2 2 5" xfId="18285" xr:uid="{00000000-0005-0000-0000-000055450000}"/>
    <cellStyle name="强调文字颜色 6 2 2 6" xfId="18286" xr:uid="{00000000-0005-0000-0000-000056450000}"/>
    <cellStyle name="强调文字颜色 6 2 2 6 2" xfId="13421" xr:uid="{00000000-0005-0000-0000-000057450000}"/>
    <cellStyle name="强调文字颜色 6 2 3" xfId="18287" xr:uid="{00000000-0005-0000-0000-000058450000}"/>
    <cellStyle name="强调文字颜色 6 2 4" xfId="18288" xr:uid="{00000000-0005-0000-0000-000059450000}"/>
    <cellStyle name="强调文字颜色 6 2 5" xfId="18289" xr:uid="{00000000-0005-0000-0000-00005A450000}"/>
    <cellStyle name="强调文字颜色 6 2 5 2" xfId="14066" xr:uid="{00000000-0005-0000-0000-00005B450000}"/>
    <cellStyle name="强调文字颜色 6 2 5 2 2" xfId="18290" xr:uid="{00000000-0005-0000-0000-00005C450000}"/>
    <cellStyle name="强调文字颜色 6 2 5 3" xfId="18291" xr:uid="{00000000-0005-0000-0000-00005D450000}"/>
    <cellStyle name="强调文字颜色 6 2 6" xfId="18292" xr:uid="{00000000-0005-0000-0000-00005E450000}"/>
    <cellStyle name="强调文字颜色 6 3" xfId="18293" xr:uid="{00000000-0005-0000-0000-00005F450000}"/>
    <cellStyle name="强调文字颜色 6 3 2" xfId="18294" xr:uid="{00000000-0005-0000-0000-000060450000}"/>
    <cellStyle name="强调文字颜色 6 3 2 2" xfId="18295" xr:uid="{00000000-0005-0000-0000-000061450000}"/>
    <cellStyle name="强调文字颜色 6 3 2 2 2" xfId="18296" xr:uid="{00000000-0005-0000-0000-000062450000}"/>
    <cellStyle name="强调文字颜色 6 3 2 2 3" xfId="18297" xr:uid="{00000000-0005-0000-0000-000063450000}"/>
    <cellStyle name="强调文字颜色 6 3 2 3" xfId="18298" xr:uid="{00000000-0005-0000-0000-000064450000}"/>
    <cellStyle name="强调文字颜色 6 3 2 4" xfId="18299" xr:uid="{00000000-0005-0000-0000-000065450000}"/>
    <cellStyle name="强调文字颜色 6 3 3" xfId="18300" xr:uid="{00000000-0005-0000-0000-000066450000}"/>
    <cellStyle name="强调文字颜色 6 3 4" xfId="18301" xr:uid="{00000000-0005-0000-0000-000067450000}"/>
    <cellStyle name="强调文字颜色 6 4" xfId="18302" xr:uid="{00000000-0005-0000-0000-000068450000}"/>
    <cellStyle name="强调文字颜色 6 4 2" xfId="18303" xr:uid="{00000000-0005-0000-0000-000069450000}"/>
    <cellStyle name="强调文字颜色 6 4 2 2" xfId="18304" xr:uid="{00000000-0005-0000-0000-00006A450000}"/>
    <cellStyle name="强调文字颜色 6 4 2 2 2" xfId="3151" xr:uid="{00000000-0005-0000-0000-00006B450000}"/>
    <cellStyle name="强调文字颜色 6 4 2 2 3" xfId="11122" xr:uid="{00000000-0005-0000-0000-00006C450000}"/>
    <cellStyle name="强调文字颜色 6 4 2 3" xfId="18305" xr:uid="{00000000-0005-0000-0000-00006D450000}"/>
    <cellStyle name="强调文字颜色 6 4 2 4" xfId="18306" xr:uid="{00000000-0005-0000-0000-00006E450000}"/>
    <cellStyle name="强调文字颜色 6 4 3" xfId="18307" xr:uid="{00000000-0005-0000-0000-00006F450000}"/>
    <cellStyle name="强调文字颜色 6 4 4" xfId="18308" xr:uid="{00000000-0005-0000-0000-000070450000}"/>
    <cellStyle name="强调文字颜色 6 5" xfId="13650" xr:uid="{00000000-0005-0000-0000-000071450000}"/>
    <cellStyle name="强调文字颜色 6 5 2" xfId="13652" xr:uid="{00000000-0005-0000-0000-000072450000}"/>
    <cellStyle name="强调文字颜色 6 5 2 2" xfId="14819" xr:uid="{00000000-0005-0000-0000-000073450000}"/>
    <cellStyle name="强调文字颜色 6 5 2 2 2" xfId="18310" xr:uid="{00000000-0005-0000-0000-000074450000}"/>
    <cellStyle name="强调文字颜色 6 5 2 2 3" xfId="18311" xr:uid="{00000000-0005-0000-0000-000075450000}"/>
    <cellStyle name="强调文字颜色 6 5 2 3" xfId="14821" xr:uid="{00000000-0005-0000-0000-000076450000}"/>
    <cellStyle name="强调文字颜色 6 5 2 4" xfId="4963" xr:uid="{00000000-0005-0000-0000-000077450000}"/>
    <cellStyle name="强调文字颜色 6 5 3" xfId="18312" xr:uid="{00000000-0005-0000-0000-000078450000}"/>
    <cellStyle name="强调文字颜色 6 5 4" xfId="18313" xr:uid="{00000000-0005-0000-0000-000079450000}"/>
    <cellStyle name="强调文字颜色 6 6" xfId="16084" xr:uid="{00000000-0005-0000-0000-00007A450000}"/>
    <cellStyle name="强调文字颜色 6 6 2" xfId="18314" xr:uid="{00000000-0005-0000-0000-00007B450000}"/>
    <cellStyle name="强调文字颜色 6 6 2 2" xfId="18315" xr:uid="{00000000-0005-0000-0000-00007C450000}"/>
    <cellStyle name="强调文字颜色 6 6 2 3" xfId="18316" xr:uid="{00000000-0005-0000-0000-00007D450000}"/>
    <cellStyle name="强调文字颜色 6 6 3" xfId="18317" xr:uid="{00000000-0005-0000-0000-00007E450000}"/>
    <cellStyle name="强调文字颜色 6 6 4" xfId="18318" xr:uid="{00000000-0005-0000-0000-00007F450000}"/>
    <cellStyle name="强调文字颜色 6 7" xfId="12296" xr:uid="{00000000-0005-0000-0000-000080450000}"/>
    <cellStyle name="强调文字颜色 6 7 2" xfId="12299" xr:uid="{00000000-0005-0000-0000-000081450000}"/>
    <cellStyle name="强调文字颜色 6 7 3" xfId="12302" xr:uid="{00000000-0005-0000-0000-000082450000}"/>
    <cellStyle name="强调文字颜色 6 8" xfId="12323" xr:uid="{00000000-0005-0000-0000-000083450000}"/>
    <cellStyle name="强调文字颜色 6 8 2" xfId="7003" xr:uid="{00000000-0005-0000-0000-000084450000}"/>
    <cellStyle name="强调文字颜色 6 9" xfId="8197" xr:uid="{00000000-0005-0000-0000-000085450000}"/>
    <cellStyle name="适中 10" xfId="18319" xr:uid="{00000000-0005-0000-0000-000086450000}"/>
    <cellStyle name="适中 10 2" xfId="3821" xr:uid="{00000000-0005-0000-0000-000087450000}"/>
    <cellStyle name="适中 10 2 2" xfId="11000" xr:uid="{00000000-0005-0000-0000-000088450000}"/>
    <cellStyle name="适中 2" xfId="18320" xr:uid="{00000000-0005-0000-0000-000089450000}"/>
    <cellStyle name="适中 2 2" xfId="18321" xr:uid="{00000000-0005-0000-0000-00008A450000}"/>
    <cellStyle name="适中 2 2 2" xfId="18322" xr:uid="{00000000-0005-0000-0000-00008B450000}"/>
    <cellStyle name="适中 2 2 2 2" xfId="18323" xr:uid="{00000000-0005-0000-0000-00008C450000}"/>
    <cellStyle name="适中 2 2 2 3" xfId="8857" xr:uid="{00000000-0005-0000-0000-00008D450000}"/>
    <cellStyle name="适中 2 2 3" xfId="18324" xr:uid="{00000000-0005-0000-0000-00008E450000}"/>
    <cellStyle name="适中 2 2 4" xfId="18325" xr:uid="{00000000-0005-0000-0000-00008F450000}"/>
    <cellStyle name="适中 2 2 5" xfId="18326" xr:uid="{00000000-0005-0000-0000-000090450000}"/>
    <cellStyle name="适中 2 2 6" xfId="18327" xr:uid="{00000000-0005-0000-0000-000091450000}"/>
    <cellStyle name="适中 2 2 6 2" xfId="18309" xr:uid="{00000000-0005-0000-0000-000092450000}"/>
    <cellStyle name="适中 2 3" xfId="12075" xr:uid="{00000000-0005-0000-0000-000093450000}"/>
    <cellStyle name="适中 2 4" xfId="18328" xr:uid="{00000000-0005-0000-0000-000094450000}"/>
    <cellStyle name="适中 2 5" xfId="12326" xr:uid="{00000000-0005-0000-0000-000095450000}"/>
    <cellStyle name="适中 2 5 2" xfId="18329" xr:uid="{00000000-0005-0000-0000-000096450000}"/>
    <cellStyle name="适中 2 6" xfId="12329" xr:uid="{00000000-0005-0000-0000-000097450000}"/>
    <cellStyle name="适中 3" xfId="6525" xr:uid="{00000000-0005-0000-0000-000098450000}"/>
    <cellStyle name="适中 3 2" xfId="6527" xr:uid="{00000000-0005-0000-0000-000099450000}"/>
    <cellStyle name="适中 3 2 2" xfId="6529" xr:uid="{00000000-0005-0000-0000-00009A450000}"/>
    <cellStyle name="适中 3 2 2 2" xfId="10458" xr:uid="{00000000-0005-0000-0000-00009B450000}"/>
    <cellStyle name="适中 3 2 2 3" xfId="17113" xr:uid="{00000000-0005-0000-0000-00009C450000}"/>
    <cellStyle name="适中 3 2 3" xfId="18330" xr:uid="{00000000-0005-0000-0000-00009D450000}"/>
    <cellStyle name="适中 3 2 4" xfId="18331" xr:uid="{00000000-0005-0000-0000-00009E450000}"/>
    <cellStyle name="适中 3 3" xfId="6531" xr:uid="{00000000-0005-0000-0000-00009F450000}"/>
    <cellStyle name="适中 3 4" xfId="7026" xr:uid="{00000000-0005-0000-0000-0000A0450000}"/>
    <cellStyle name="适中 4" xfId="6533" xr:uid="{00000000-0005-0000-0000-0000A1450000}"/>
    <cellStyle name="适中 4 2" xfId="6535" xr:uid="{00000000-0005-0000-0000-0000A2450000}"/>
    <cellStyle name="适中 4 2 2" xfId="14411" xr:uid="{00000000-0005-0000-0000-0000A3450000}"/>
    <cellStyle name="适中 4 2 2 2" xfId="18332" xr:uid="{00000000-0005-0000-0000-0000A4450000}"/>
    <cellStyle name="适中 4 2 2 3" xfId="18333" xr:uid="{00000000-0005-0000-0000-0000A5450000}"/>
    <cellStyle name="适中 4 2 3" xfId="18334" xr:uid="{00000000-0005-0000-0000-0000A6450000}"/>
    <cellStyle name="适中 4 2 4" xfId="18335" xr:uid="{00000000-0005-0000-0000-0000A7450000}"/>
    <cellStyle name="适中 4 3" xfId="18336" xr:uid="{00000000-0005-0000-0000-0000A8450000}"/>
    <cellStyle name="适中 4 4" xfId="7041" xr:uid="{00000000-0005-0000-0000-0000A9450000}"/>
    <cellStyle name="适中 5" xfId="6537" xr:uid="{00000000-0005-0000-0000-0000AA450000}"/>
    <cellStyle name="适中 5 2" xfId="18337" xr:uid="{00000000-0005-0000-0000-0000AB450000}"/>
    <cellStyle name="适中 5 2 2" xfId="14520" xr:uid="{00000000-0005-0000-0000-0000AC450000}"/>
    <cellStyle name="适中 5 2 2 2" xfId="713" xr:uid="{00000000-0005-0000-0000-0000AD450000}"/>
    <cellStyle name="适中 5 2 2 3" xfId="17182" xr:uid="{00000000-0005-0000-0000-0000AE450000}"/>
    <cellStyle name="适中 5 2 3" xfId="18338" xr:uid="{00000000-0005-0000-0000-0000AF450000}"/>
    <cellStyle name="适中 5 2 4" xfId="18339" xr:uid="{00000000-0005-0000-0000-0000B0450000}"/>
    <cellStyle name="适中 5 3" xfId="18340" xr:uid="{00000000-0005-0000-0000-0000B1450000}"/>
    <cellStyle name="适中 5 4" xfId="7050" xr:uid="{00000000-0005-0000-0000-0000B2450000}"/>
    <cellStyle name="适中 6" xfId="18341" xr:uid="{00000000-0005-0000-0000-0000B3450000}"/>
    <cellStyle name="适中 6 2" xfId="18342" xr:uid="{00000000-0005-0000-0000-0000B4450000}"/>
    <cellStyle name="适中 6 2 2" xfId="14591" xr:uid="{00000000-0005-0000-0000-0000B5450000}"/>
    <cellStyle name="适中 6 2 3" xfId="18343" xr:uid="{00000000-0005-0000-0000-0000B6450000}"/>
    <cellStyle name="适中 6 3" xfId="18344" xr:uid="{00000000-0005-0000-0000-0000B7450000}"/>
    <cellStyle name="适中 6 4" xfId="18345" xr:uid="{00000000-0005-0000-0000-0000B8450000}"/>
    <cellStyle name="适中 7" xfId="18346" xr:uid="{00000000-0005-0000-0000-0000B9450000}"/>
    <cellStyle name="适中 7 2" xfId="18347" xr:uid="{00000000-0005-0000-0000-0000BA450000}"/>
    <cellStyle name="适中 7 3" xfId="18348" xr:uid="{00000000-0005-0000-0000-0000BB450000}"/>
    <cellStyle name="适中 8" xfId="18349" xr:uid="{00000000-0005-0000-0000-0000BC450000}"/>
    <cellStyle name="适中 8 2" xfId="168" xr:uid="{00000000-0005-0000-0000-0000BD450000}"/>
    <cellStyle name="适中 9" xfId="18350" xr:uid="{00000000-0005-0000-0000-0000BE450000}"/>
    <cellStyle name="输出 10" xfId="2636" xr:uid="{00000000-0005-0000-0000-0000BF450000}"/>
    <cellStyle name="输出 10 2" xfId="18351" xr:uid="{00000000-0005-0000-0000-0000C0450000}"/>
    <cellStyle name="输出 10 2 2" xfId="18352" xr:uid="{00000000-0005-0000-0000-0000C1450000}"/>
    <cellStyle name="输出 10 2 2 2" xfId="4694" xr:uid="{00000000-0005-0000-0000-0000C2450000}"/>
    <cellStyle name="输出 10 2 2 2 2" xfId="4697" xr:uid="{00000000-0005-0000-0000-0000C3450000}"/>
    <cellStyle name="输出 10 2 2 3" xfId="5678" xr:uid="{00000000-0005-0000-0000-0000C4450000}"/>
    <cellStyle name="输出 10 2 3" xfId="18353" xr:uid="{00000000-0005-0000-0000-0000C5450000}"/>
    <cellStyle name="输出 10 2 3 2" xfId="4677" xr:uid="{00000000-0005-0000-0000-0000C6450000}"/>
    <cellStyle name="输出 10 2 4" xfId="18354" xr:uid="{00000000-0005-0000-0000-0000C7450000}"/>
    <cellStyle name="输出 10 3" xfId="18355" xr:uid="{00000000-0005-0000-0000-0000C8450000}"/>
    <cellStyle name="输出 10 3 2" xfId="16087" xr:uid="{00000000-0005-0000-0000-0000C9450000}"/>
    <cellStyle name="输出 10 4" xfId="1393" xr:uid="{00000000-0005-0000-0000-0000CA450000}"/>
    <cellStyle name="输出 10 4 2" xfId="18356" xr:uid="{00000000-0005-0000-0000-0000CB450000}"/>
    <cellStyle name="输出 10 5" xfId="1398" xr:uid="{00000000-0005-0000-0000-0000CC450000}"/>
    <cellStyle name="输出 11" xfId="2640" xr:uid="{00000000-0005-0000-0000-0000CD450000}"/>
    <cellStyle name="输出 11 2" xfId="18357" xr:uid="{00000000-0005-0000-0000-0000CE450000}"/>
    <cellStyle name="输出 11 2 2" xfId="18358" xr:uid="{00000000-0005-0000-0000-0000CF450000}"/>
    <cellStyle name="输出 11 2 2 2" xfId="18359" xr:uid="{00000000-0005-0000-0000-0000D0450000}"/>
    <cellStyle name="输出 11 2 3" xfId="13638" xr:uid="{00000000-0005-0000-0000-0000D1450000}"/>
    <cellStyle name="输出 11 3" xfId="18360" xr:uid="{00000000-0005-0000-0000-0000D2450000}"/>
    <cellStyle name="输出 11 3 2" xfId="18361" xr:uid="{00000000-0005-0000-0000-0000D3450000}"/>
    <cellStyle name="输出 11 4" xfId="18362" xr:uid="{00000000-0005-0000-0000-0000D4450000}"/>
    <cellStyle name="输出 12" xfId="2644" xr:uid="{00000000-0005-0000-0000-0000D5450000}"/>
    <cellStyle name="输出 12 2" xfId="18363" xr:uid="{00000000-0005-0000-0000-0000D6450000}"/>
    <cellStyle name="输出 12 2 2" xfId="18364" xr:uid="{00000000-0005-0000-0000-0000D7450000}"/>
    <cellStyle name="输出 12 2 2 2" xfId="18365" xr:uid="{00000000-0005-0000-0000-0000D8450000}"/>
    <cellStyle name="输出 12 2 3" xfId="10601" xr:uid="{00000000-0005-0000-0000-0000D9450000}"/>
    <cellStyle name="输出 12 3" xfId="18366" xr:uid="{00000000-0005-0000-0000-0000DA450000}"/>
    <cellStyle name="输出 12 3 2" xfId="18367" xr:uid="{00000000-0005-0000-0000-0000DB450000}"/>
    <cellStyle name="输出 12 4" xfId="18368" xr:uid="{00000000-0005-0000-0000-0000DC450000}"/>
    <cellStyle name="输出 12 4 2" xfId="18369" xr:uid="{00000000-0005-0000-0000-0000DD450000}"/>
    <cellStyle name="输出 12 5" xfId="18370" xr:uid="{00000000-0005-0000-0000-0000DE450000}"/>
    <cellStyle name="输出 13" xfId="2646" xr:uid="{00000000-0005-0000-0000-0000DF450000}"/>
    <cellStyle name="输出 13 2" xfId="2649" xr:uid="{00000000-0005-0000-0000-0000E0450000}"/>
    <cellStyle name="输出 13 2 2" xfId="18371" xr:uid="{00000000-0005-0000-0000-0000E1450000}"/>
    <cellStyle name="输出 13 2 2 2" xfId="18372" xr:uid="{00000000-0005-0000-0000-0000E2450000}"/>
    <cellStyle name="输出 13 2 3" xfId="18373" xr:uid="{00000000-0005-0000-0000-0000E3450000}"/>
    <cellStyle name="输出 13 3" xfId="18374" xr:uid="{00000000-0005-0000-0000-0000E4450000}"/>
    <cellStyle name="输出 13 3 2" xfId="17964" xr:uid="{00000000-0005-0000-0000-0000E5450000}"/>
    <cellStyle name="输出 13 4" xfId="18375" xr:uid="{00000000-0005-0000-0000-0000E6450000}"/>
    <cellStyle name="输出 2" xfId="17138" xr:uid="{00000000-0005-0000-0000-0000E7450000}"/>
    <cellStyle name="输出 2 10" xfId="18376" xr:uid="{00000000-0005-0000-0000-0000E8450000}"/>
    <cellStyle name="输出 2 2" xfId="8747" xr:uid="{00000000-0005-0000-0000-0000E9450000}"/>
    <cellStyle name="输出 2 2 10" xfId="5665" xr:uid="{00000000-0005-0000-0000-0000EA450000}"/>
    <cellStyle name="输出 2 2 2" xfId="7293" xr:uid="{00000000-0005-0000-0000-0000EB450000}"/>
    <cellStyle name="输出 2 2 2 2" xfId="7295" xr:uid="{00000000-0005-0000-0000-0000EC450000}"/>
    <cellStyle name="输出 2 2 2 2 2" xfId="13368" xr:uid="{00000000-0005-0000-0000-0000ED450000}"/>
    <cellStyle name="输出 2 2 2 2 2 2" xfId="18377" xr:uid="{00000000-0005-0000-0000-0000EE450000}"/>
    <cellStyle name="输出 2 2 2 2 2 2 2" xfId="18378" xr:uid="{00000000-0005-0000-0000-0000EF450000}"/>
    <cellStyle name="输出 2 2 2 2 2 3" xfId="18379" xr:uid="{00000000-0005-0000-0000-0000F0450000}"/>
    <cellStyle name="输出 2 2 2 2 3" xfId="18380" xr:uid="{00000000-0005-0000-0000-0000F1450000}"/>
    <cellStyle name="输出 2 2 2 2 3 2" xfId="18381" xr:uid="{00000000-0005-0000-0000-0000F2450000}"/>
    <cellStyle name="输出 2 2 2 2 4" xfId="18084" xr:uid="{00000000-0005-0000-0000-0000F3450000}"/>
    <cellStyle name="输出 2 2 2 2 4 2" xfId="18382" xr:uid="{00000000-0005-0000-0000-0000F4450000}"/>
    <cellStyle name="输出 2 2 2 2 5" xfId="3495" xr:uid="{00000000-0005-0000-0000-0000F5450000}"/>
    <cellStyle name="输出 2 2 2 3" xfId="14708" xr:uid="{00000000-0005-0000-0000-0000F6450000}"/>
    <cellStyle name="输出 2 2 2 3 2" xfId="11881" xr:uid="{00000000-0005-0000-0000-0000F7450000}"/>
    <cellStyle name="输出 2 2 2 3 2 2" xfId="11883" xr:uid="{00000000-0005-0000-0000-0000F8450000}"/>
    <cellStyle name="输出 2 2 2 3 2 2 2" xfId="18383" xr:uid="{00000000-0005-0000-0000-0000F9450000}"/>
    <cellStyle name="输出 2 2 2 3 2 3" xfId="11886" xr:uid="{00000000-0005-0000-0000-0000FA450000}"/>
    <cellStyle name="输出 2 2 2 3 3" xfId="11896" xr:uid="{00000000-0005-0000-0000-0000FB450000}"/>
    <cellStyle name="输出 2 2 2 3 3 2" xfId="11898" xr:uid="{00000000-0005-0000-0000-0000FC450000}"/>
    <cellStyle name="输出 2 2 2 3 4" xfId="11902" xr:uid="{00000000-0005-0000-0000-0000FD450000}"/>
    <cellStyle name="输出 2 2 2 3 4 2" xfId="11904" xr:uid="{00000000-0005-0000-0000-0000FE450000}"/>
    <cellStyle name="输出 2 2 2 3 5" xfId="3535" xr:uid="{00000000-0005-0000-0000-0000FF450000}"/>
    <cellStyle name="输出 2 2 2 4" xfId="18384" xr:uid="{00000000-0005-0000-0000-000000460000}"/>
    <cellStyle name="输出 2 2 2 4 2" xfId="12065" xr:uid="{00000000-0005-0000-0000-000001460000}"/>
    <cellStyle name="输出 2 2 2 4 2 2" xfId="12068" xr:uid="{00000000-0005-0000-0000-000002460000}"/>
    <cellStyle name="输出 2 2 2 4 3" xfId="12087" xr:uid="{00000000-0005-0000-0000-000003460000}"/>
    <cellStyle name="输出 2 2 2 5" xfId="18385" xr:uid="{00000000-0005-0000-0000-000004460000}"/>
    <cellStyle name="输出 2 2 2 5 2" xfId="5302" xr:uid="{00000000-0005-0000-0000-000005460000}"/>
    <cellStyle name="输出 2 2 2 6" xfId="18386" xr:uid="{00000000-0005-0000-0000-000006460000}"/>
    <cellStyle name="输出 2 2 2 6 2" xfId="12178" xr:uid="{00000000-0005-0000-0000-000007460000}"/>
    <cellStyle name="输出 2 2 2 7" xfId="18387" xr:uid="{00000000-0005-0000-0000-000008460000}"/>
    <cellStyle name="输出 2 2 3" xfId="7299" xr:uid="{00000000-0005-0000-0000-000009460000}"/>
    <cellStyle name="输出 2 2 3 2" xfId="9495" xr:uid="{00000000-0005-0000-0000-00000A460000}"/>
    <cellStyle name="输出 2 2 3 2 2" xfId="8182" xr:uid="{00000000-0005-0000-0000-00000B460000}"/>
    <cellStyle name="输出 2 2 3 2 2 2" xfId="8184" xr:uid="{00000000-0005-0000-0000-00000C460000}"/>
    <cellStyle name="输出 2 2 3 2 3" xfId="8186" xr:uid="{00000000-0005-0000-0000-00000D460000}"/>
    <cellStyle name="输出 2 2 3 3" xfId="9498" xr:uid="{00000000-0005-0000-0000-00000E460000}"/>
    <cellStyle name="输出 2 2 3 3 2" xfId="1936" xr:uid="{00000000-0005-0000-0000-00000F460000}"/>
    <cellStyle name="输出 2 2 3 4" xfId="9510" xr:uid="{00000000-0005-0000-0000-000010460000}"/>
    <cellStyle name="输出 2 2 3 4 2" xfId="9514" xr:uid="{00000000-0005-0000-0000-000011460000}"/>
    <cellStyle name="输出 2 2 3 5" xfId="9519" xr:uid="{00000000-0005-0000-0000-000012460000}"/>
    <cellStyle name="输出 2 2 4" xfId="9526" xr:uid="{00000000-0005-0000-0000-000013460000}"/>
    <cellStyle name="输出 2 2 4 2" xfId="11057" xr:uid="{00000000-0005-0000-0000-000014460000}"/>
    <cellStyle name="输出 2 2 4 2 2" xfId="18388" xr:uid="{00000000-0005-0000-0000-000015460000}"/>
    <cellStyle name="输出 2 2 4 2 2 2" xfId="18389" xr:uid="{00000000-0005-0000-0000-000016460000}"/>
    <cellStyle name="输出 2 2 4 2 3" xfId="18390" xr:uid="{00000000-0005-0000-0000-000017460000}"/>
    <cellStyle name="输出 2 2 4 3" xfId="11059" xr:uid="{00000000-0005-0000-0000-000018460000}"/>
    <cellStyle name="输出 2 2 4 3 2" xfId="11062" xr:uid="{00000000-0005-0000-0000-000019460000}"/>
    <cellStyle name="输出 2 2 4 4" xfId="11068" xr:uid="{00000000-0005-0000-0000-00001A460000}"/>
    <cellStyle name="输出 2 2 4 4 2" xfId="11072" xr:uid="{00000000-0005-0000-0000-00001B460000}"/>
    <cellStyle name="输出 2 2 4 5" xfId="11074" xr:uid="{00000000-0005-0000-0000-00001C460000}"/>
    <cellStyle name="输出 2 2 5" xfId="9529" xr:uid="{00000000-0005-0000-0000-00001D460000}"/>
    <cellStyle name="输出 2 2 5 2" xfId="9532" xr:uid="{00000000-0005-0000-0000-00001E460000}"/>
    <cellStyle name="输出 2 2 5 2 2" xfId="11076" xr:uid="{00000000-0005-0000-0000-00001F460000}"/>
    <cellStyle name="输出 2 2 5 3" xfId="9535" xr:uid="{00000000-0005-0000-0000-000020460000}"/>
    <cellStyle name="输出 2 2 5 3 2" xfId="9538" xr:uid="{00000000-0005-0000-0000-000021460000}"/>
    <cellStyle name="输出 2 2 5 4" xfId="9544" xr:uid="{00000000-0005-0000-0000-000022460000}"/>
    <cellStyle name="输出 2 2 6" xfId="9551" xr:uid="{00000000-0005-0000-0000-000023460000}"/>
    <cellStyle name="输出 2 2 6 2" xfId="9554" xr:uid="{00000000-0005-0000-0000-000024460000}"/>
    <cellStyle name="输出 2 2 6 2 2" xfId="9557" xr:uid="{00000000-0005-0000-0000-000025460000}"/>
    <cellStyle name="输出 2 2 6 2 2 2" xfId="18391" xr:uid="{00000000-0005-0000-0000-000026460000}"/>
    <cellStyle name="输出 2 2 6 2 3" xfId="15881" xr:uid="{00000000-0005-0000-0000-000027460000}"/>
    <cellStyle name="输出 2 2 6 3" xfId="9560" xr:uid="{00000000-0005-0000-0000-000028460000}"/>
    <cellStyle name="输出 2 2 6 3 2" xfId="12587" xr:uid="{00000000-0005-0000-0000-000029460000}"/>
    <cellStyle name="输出 2 2 6 4" xfId="14404" xr:uid="{00000000-0005-0000-0000-00002A460000}"/>
    <cellStyle name="输出 2 2 6 4 2" xfId="18392" xr:uid="{00000000-0005-0000-0000-00002B460000}"/>
    <cellStyle name="输出 2 2 6 5" xfId="18393" xr:uid="{00000000-0005-0000-0000-00002C460000}"/>
    <cellStyle name="输出 2 2 7" xfId="9563" xr:uid="{00000000-0005-0000-0000-00002D460000}"/>
    <cellStyle name="输出 2 2 7 2" xfId="9565" xr:uid="{00000000-0005-0000-0000-00002E460000}"/>
    <cellStyle name="输出 2 2 7 2 2" xfId="18394" xr:uid="{00000000-0005-0000-0000-00002F460000}"/>
    <cellStyle name="输出 2 2 7 3" xfId="14407" xr:uid="{00000000-0005-0000-0000-000030460000}"/>
    <cellStyle name="输出 2 2 8" xfId="9567" xr:uid="{00000000-0005-0000-0000-000031460000}"/>
    <cellStyle name="输出 2 2 8 2" xfId="18395" xr:uid="{00000000-0005-0000-0000-000032460000}"/>
    <cellStyle name="输出 2 2 9" xfId="10098" xr:uid="{00000000-0005-0000-0000-000033460000}"/>
    <cellStyle name="输出 2 2 9 2" xfId="18396" xr:uid="{00000000-0005-0000-0000-000034460000}"/>
    <cellStyle name="输出 2 3" xfId="252" xr:uid="{00000000-0005-0000-0000-000035460000}"/>
    <cellStyle name="输出 2 3 2" xfId="17039" xr:uid="{00000000-0005-0000-0000-000036460000}"/>
    <cellStyle name="输出 2 3 2 2" xfId="17041" xr:uid="{00000000-0005-0000-0000-000037460000}"/>
    <cellStyle name="输出 2 3 2 2 2" xfId="18397" xr:uid="{00000000-0005-0000-0000-000038460000}"/>
    <cellStyle name="输出 2 3 2 3" xfId="5439" xr:uid="{00000000-0005-0000-0000-000039460000}"/>
    <cellStyle name="输出 2 3 3" xfId="9572" xr:uid="{00000000-0005-0000-0000-00003A460000}"/>
    <cellStyle name="输出 2 3 3 2" xfId="17049" xr:uid="{00000000-0005-0000-0000-00003B460000}"/>
    <cellStyle name="输出 2 3 4" xfId="6373" xr:uid="{00000000-0005-0000-0000-00003C460000}"/>
    <cellStyle name="输出 2 3 4 2" xfId="6378" xr:uid="{00000000-0005-0000-0000-00003D460000}"/>
    <cellStyle name="输出 2 3 5" xfId="6391" xr:uid="{00000000-0005-0000-0000-00003E460000}"/>
    <cellStyle name="输出 2 4" xfId="18398" xr:uid="{00000000-0005-0000-0000-00003F460000}"/>
    <cellStyle name="输出 2 4 2" xfId="7309" xr:uid="{00000000-0005-0000-0000-000040460000}"/>
    <cellStyle name="输出 2 4 2 2" xfId="18399" xr:uid="{00000000-0005-0000-0000-000041460000}"/>
    <cellStyle name="输出 2 4 2 2 2" xfId="18400" xr:uid="{00000000-0005-0000-0000-000042460000}"/>
    <cellStyle name="输出 2 4 2 3" xfId="18401" xr:uid="{00000000-0005-0000-0000-000043460000}"/>
    <cellStyle name="输出 2 4 3" xfId="11078" xr:uid="{00000000-0005-0000-0000-000044460000}"/>
    <cellStyle name="输出 2 4 3 2" xfId="18402" xr:uid="{00000000-0005-0000-0000-000045460000}"/>
    <cellStyle name="输出 2 4 4" xfId="6411" xr:uid="{00000000-0005-0000-0000-000046460000}"/>
    <cellStyle name="输出 2 4 4 2" xfId="6414" xr:uid="{00000000-0005-0000-0000-000047460000}"/>
    <cellStyle name="输出 2 4 5" xfId="6423" xr:uid="{00000000-0005-0000-0000-000048460000}"/>
    <cellStyle name="输出 2 5" xfId="7153" xr:uid="{00000000-0005-0000-0000-000049460000}"/>
    <cellStyle name="输出 2 5 2" xfId="7156" xr:uid="{00000000-0005-0000-0000-00004A460000}"/>
    <cellStyle name="输出 2 5 2 2" xfId="17054" xr:uid="{00000000-0005-0000-0000-00004B460000}"/>
    <cellStyle name="输出 2 5 2 2 2" xfId="6975" xr:uid="{00000000-0005-0000-0000-00004C460000}"/>
    <cellStyle name="输出 2 5 2 2 2 2" xfId="6977" xr:uid="{00000000-0005-0000-0000-00004D460000}"/>
    <cellStyle name="输出 2 5 2 2 3" xfId="6979" xr:uid="{00000000-0005-0000-0000-00004E460000}"/>
    <cellStyle name="输出 2 5 2 3" xfId="17056" xr:uid="{00000000-0005-0000-0000-00004F460000}"/>
    <cellStyle name="输出 2 5 2 3 2" xfId="18403" xr:uid="{00000000-0005-0000-0000-000050460000}"/>
    <cellStyle name="输出 2 5 2 4" xfId="18404" xr:uid="{00000000-0005-0000-0000-000051460000}"/>
    <cellStyle name="输出 2 5 3" xfId="9586" xr:uid="{00000000-0005-0000-0000-000052460000}"/>
    <cellStyle name="输出 2 5 3 2" xfId="11082" xr:uid="{00000000-0005-0000-0000-000053460000}"/>
    <cellStyle name="输出 2 5 3 2 2" xfId="7183" xr:uid="{00000000-0005-0000-0000-000054460000}"/>
    <cellStyle name="输出 2 5 3 3" xfId="18405" xr:uid="{00000000-0005-0000-0000-000055460000}"/>
    <cellStyle name="输出 2 5 4" xfId="6438" xr:uid="{00000000-0005-0000-0000-000056460000}"/>
    <cellStyle name="输出 2 5 4 2" xfId="6441" xr:uid="{00000000-0005-0000-0000-000057460000}"/>
    <cellStyle name="输出 2 5 5" xfId="6454" xr:uid="{00000000-0005-0000-0000-000058460000}"/>
    <cellStyle name="输出 2 6" xfId="7158" xr:uid="{00000000-0005-0000-0000-000059460000}"/>
    <cellStyle name="输出 2 6 2" xfId="17061" xr:uid="{00000000-0005-0000-0000-00005A460000}"/>
    <cellStyle name="输出 2 6 2 2" xfId="18406" xr:uid="{00000000-0005-0000-0000-00005B460000}"/>
    <cellStyle name="输出 2 6 2 2 2" xfId="18407" xr:uid="{00000000-0005-0000-0000-00005C460000}"/>
    <cellStyle name="输出 2 6 2 3" xfId="18408" xr:uid="{00000000-0005-0000-0000-00005D460000}"/>
    <cellStyle name="输出 2 6 3" xfId="9591" xr:uid="{00000000-0005-0000-0000-00005E460000}"/>
    <cellStyle name="输出 2 6 3 2" xfId="9593" xr:uid="{00000000-0005-0000-0000-00005F460000}"/>
    <cellStyle name="输出 2 6 3 2 2" xfId="18409" xr:uid="{00000000-0005-0000-0000-000060460000}"/>
    <cellStyle name="输出 2 6 3 3" xfId="18410" xr:uid="{00000000-0005-0000-0000-000061460000}"/>
    <cellStyle name="输出 2 6 4" xfId="6474" xr:uid="{00000000-0005-0000-0000-000062460000}"/>
    <cellStyle name="输出 2 6 4 2" xfId="6476" xr:uid="{00000000-0005-0000-0000-000063460000}"/>
    <cellStyle name="输出 2 6 5" xfId="6482" xr:uid="{00000000-0005-0000-0000-000064460000}"/>
    <cellStyle name="输出 2 6 5 2" xfId="6485" xr:uid="{00000000-0005-0000-0000-000065460000}"/>
    <cellStyle name="输出 2 6 6" xfId="6488" xr:uid="{00000000-0005-0000-0000-000066460000}"/>
    <cellStyle name="输出 2 7" xfId="18411" xr:uid="{00000000-0005-0000-0000-000067460000}"/>
    <cellStyle name="输出 2 7 2" xfId="17459" xr:uid="{00000000-0005-0000-0000-000068460000}"/>
    <cellStyle name="输出 2 7 2 2" xfId="18412" xr:uid="{00000000-0005-0000-0000-000069460000}"/>
    <cellStyle name="输出 2 7 2 2 2" xfId="18413" xr:uid="{00000000-0005-0000-0000-00006A460000}"/>
    <cellStyle name="输出 2 7 2 3" xfId="18414" xr:uid="{00000000-0005-0000-0000-00006B460000}"/>
    <cellStyle name="输出 2 7 3" xfId="9598" xr:uid="{00000000-0005-0000-0000-00006C460000}"/>
    <cellStyle name="输出 2 7 3 2" xfId="18415" xr:uid="{00000000-0005-0000-0000-00006D460000}"/>
    <cellStyle name="输出 2 7 4" xfId="6493" xr:uid="{00000000-0005-0000-0000-00006E460000}"/>
    <cellStyle name="输出 2 8" xfId="18416" xr:uid="{00000000-0005-0000-0000-00006F460000}"/>
    <cellStyle name="输出 2 8 2" xfId="18417" xr:uid="{00000000-0005-0000-0000-000070460000}"/>
    <cellStyle name="输出 2 9" xfId="18418" xr:uid="{00000000-0005-0000-0000-000071460000}"/>
    <cellStyle name="输出 2 9 2" xfId="18419" xr:uid="{00000000-0005-0000-0000-000072460000}"/>
    <cellStyle name="输出 3" xfId="18420" xr:uid="{00000000-0005-0000-0000-000073460000}"/>
    <cellStyle name="输出 3 2" xfId="18421" xr:uid="{00000000-0005-0000-0000-000074460000}"/>
    <cellStyle name="输出 3 2 2" xfId="18422" xr:uid="{00000000-0005-0000-0000-000075460000}"/>
    <cellStyle name="输出 3 2 2 2" xfId="18423" xr:uid="{00000000-0005-0000-0000-000076460000}"/>
    <cellStyle name="输出 3 2 2 2 2" xfId="18424" xr:uid="{00000000-0005-0000-0000-000077460000}"/>
    <cellStyle name="输出 3 2 2 2 2 2" xfId="18425" xr:uid="{00000000-0005-0000-0000-000078460000}"/>
    <cellStyle name="输出 3 2 2 2 2 2 2" xfId="18426" xr:uid="{00000000-0005-0000-0000-000079460000}"/>
    <cellStyle name="输出 3 2 2 2 2 3" xfId="18427" xr:uid="{00000000-0005-0000-0000-00007A460000}"/>
    <cellStyle name="输出 3 2 2 2 3" xfId="18428" xr:uid="{00000000-0005-0000-0000-00007B460000}"/>
    <cellStyle name="输出 3 2 2 2 3 2" xfId="14158" xr:uid="{00000000-0005-0000-0000-00007C460000}"/>
    <cellStyle name="输出 3 2 2 2 4" xfId="18429" xr:uid="{00000000-0005-0000-0000-00007D460000}"/>
    <cellStyle name="输出 3 2 2 2 4 2" xfId="18430" xr:uid="{00000000-0005-0000-0000-00007E460000}"/>
    <cellStyle name="输出 3 2 2 2 5" xfId="18431" xr:uid="{00000000-0005-0000-0000-00007F460000}"/>
    <cellStyle name="输出 3 2 2 3" xfId="15780" xr:uid="{00000000-0005-0000-0000-000080460000}"/>
    <cellStyle name="输出 3 2 2 3 2" xfId="18432" xr:uid="{00000000-0005-0000-0000-000081460000}"/>
    <cellStyle name="输出 3 2 2 3 2 2" xfId="18433" xr:uid="{00000000-0005-0000-0000-000082460000}"/>
    <cellStyle name="输出 3 2 2 3 2 2 2" xfId="18434" xr:uid="{00000000-0005-0000-0000-000083460000}"/>
    <cellStyle name="输出 3 2 2 3 2 3" xfId="18435" xr:uid="{00000000-0005-0000-0000-000084460000}"/>
    <cellStyle name="输出 3 2 2 3 3" xfId="18436" xr:uid="{00000000-0005-0000-0000-000085460000}"/>
    <cellStyle name="输出 3 2 2 3 3 2" xfId="18437" xr:uid="{00000000-0005-0000-0000-000086460000}"/>
    <cellStyle name="输出 3 2 2 3 4" xfId="18438" xr:uid="{00000000-0005-0000-0000-000087460000}"/>
    <cellStyle name="输出 3 2 2 3 4 2" xfId="18439" xr:uid="{00000000-0005-0000-0000-000088460000}"/>
    <cellStyle name="输出 3 2 2 3 5" xfId="18440" xr:uid="{00000000-0005-0000-0000-000089460000}"/>
    <cellStyle name="输出 3 2 2 4" xfId="18441" xr:uid="{00000000-0005-0000-0000-00008A460000}"/>
    <cellStyle name="输出 3 2 2 4 2" xfId="17128" xr:uid="{00000000-0005-0000-0000-00008B460000}"/>
    <cellStyle name="输出 3 2 2 4 2 2" xfId="17130" xr:uid="{00000000-0005-0000-0000-00008C460000}"/>
    <cellStyle name="输出 3 2 2 4 3" xfId="17136" xr:uid="{00000000-0005-0000-0000-00008D460000}"/>
    <cellStyle name="输出 3 2 2 5" xfId="18442" xr:uid="{00000000-0005-0000-0000-00008E460000}"/>
    <cellStyle name="输出 3 2 2 5 2" xfId="17169" xr:uid="{00000000-0005-0000-0000-00008F460000}"/>
    <cellStyle name="输出 3 2 2 6" xfId="18443" xr:uid="{00000000-0005-0000-0000-000090460000}"/>
    <cellStyle name="输出 3 2 2 6 2" xfId="17190" xr:uid="{00000000-0005-0000-0000-000091460000}"/>
    <cellStyle name="输出 3 2 2 7" xfId="18444" xr:uid="{00000000-0005-0000-0000-000092460000}"/>
    <cellStyle name="输出 3 2 3" xfId="9639" xr:uid="{00000000-0005-0000-0000-000093460000}"/>
    <cellStyle name="输出 3 2 3 2" xfId="15035" xr:uid="{00000000-0005-0000-0000-000094460000}"/>
    <cellStyle name="输出 3 2 3 2 2" xfId="3207" xr:uid="{00000000-0005-0000-0000-000095460000}"/>
    <cellStyle name="输出 3 2 3 2 2 2" xfId="8363" xr:uid="{00000000-0005-0000-0000-000096460000}"/>
    <cellStyle name="输出 3 2 3 2 3" xfId="4566" xr:uid="{00000000-0005-0000-0000-000097460000}"/>
    <cellStyle name="输出 3 2 3 3" xfId="18445" xr:uid="{00000000-0005-0000-0000-000098460000}"/>
    <cellStyle name="输出 3 2 3 3 2" xfId="4574" xr:uid="{00000000-0005-0000-0000-000099460000}"/>
    <cellStyle name="输出 3 2 3 4" xfId="18446" xr:uid="{00000000-0005-0000-0000-00009A460000}"/>
    <cellStyle name="输出 3 2 3 4 2" xfId="4588" xr:uid="{00000000-0005-0000-0000-00009B460000}"/>
    <cellStyle name="输出 3 2 3 5" xfId="18447" xr:uid="{00000000-0005-0000-0000-00009C460000}"/>
    <cellStyle name="输出 3 2 4" xfId="9643" xr:uid="{00000000-0005-0000-0000-00009D460000}"/>
    <cellStyle name="输出 3 2 4 2" xfId="9645" xr:uid="{00000000-0005-0000-0000-00009E460000}"/>
    <cellStyle name="输出 3 2 4 2 2" xfId="18448" xr:uid="{00000000-0005-0000-0000-00009F460000}"/>
    <cellStyle name="输出 3 2 4 2 2 2" xfId="18449" xr:uid="{00000000-0005-0000-0000-0000A0460000}"/>
    <cellStyle name="输出 3 2 4 2 3" xfId="18450" xr:uid="{00000000-0005-0000-0000-0000A1460000}"/>
    <cellStyle name="输出 3 2 4 3" xfId="9647" xr:uid="{00000000-0005-0000-0000-0000A2460000}"/>
    <cellStyle name="输出 3 2 4 3 2" xfId="5084" xr:uid="{00000000-0005-0000-0000-0000A3460000}"/>
    <cellStyle name="输出 3 2 4 4" xfId="9649" xr:uid="{00000000-0005-0000-0000-0000A4460000}"/>
    <cellStyle name="输出 3 2 4 4 2" xfId="5289" xr:uid="{00000000-0005-0000-0000-0000A5460000}"/>
    <cellStyle name="输出 3 2 4 5" xfId="9651" xr:uid="{00000000-0005-0000-0000-0000A6460000}"/>
    <cellStyle name="输出 3 2 5" xfId="9653" xr:uid="{00000000-0005-0000-0000-0000A7460000}"/>
    <cellStyle name="输出 3 2 5 2" xfId="9655" xr:uid="{00000000-0005-0000-0000-0000A8460000}"/>
    <cellStyle name="输出 3 2 5 2 2" xfId="5773" xr:uid="{00000000-0005-0000-0000-0000A9460000}"/>
    <cellStyle name="输出 3 2 5 3" xfId="9657" xr:uid="{00000000-0005-0000-0000-0000AA460000}"/>
    <cellStyle name="输出 3 2 6" xfId="4947" xr:uid="{00000000-0005-0000-0000-0000AB460000}"/>
    <cellStyle name="输出 3 2 6 2" xfId="4950" xr:uid="{00000000-0005-0000-0000-0000AC460000}"/>
    <cellStyle name="输出 3 2 7" xfId="616" xr:uid="{00000000-0005-0000-0000-0000AD460000}"/>
    <cellStyle name="输出 3 2 7 2" xfId="18451" xr:uid="{00000000-0005-0000-0000-0000AE460000}"/>
    <cellStyle name="输出 3 2 8" xfId="248" xr:uid="{00000000-0005-0000-0000-0000AF460000}"/>
    <cellStyle name="输出 3 3" xfId="18452" xr:uid="{00000000-0005-0000-0000-0000B0460000}"/>
    <cellStyle name="输出 3 3 2" xfId="7351" xr:uid="{00000000-0005-0000-0000-0000B1460000}"/>
    <cellStyle name="输出 3 3 2 2" xfId="18453" xr:uid="{00000000-0005-0000-0000-0000B2460000}"/>
    <cellStyle name="输出 3 3 2 2 2" xfId="18454" xr:uid="{00000000-0005-0000-0000-0000B3460000}"/>
    <cellStyle name="输出 3 3 2 3" xfId="18455" xr:uid="{00000000-0005-0000-0000-0000B4460000}"/>
    <cellStyle name="输出 3 3 3" xfId="11085" xr:uid="{00000000-0005-0000-0000-0000B5460000}"/>
    <cellStyle name="输出 3 3 3 2" xfId="18456" xr:uid="{00000000-0005-0000-0000-0000B6460000}"/>
    <cellStyle name="输出 3 3 4" xfId="10803" xr:uid="{00000000-0005-0000-0000-0000B7460000}"/>
    <cellStyle name="输出 3 3 4 2" xfId="10806" xr:uid="{00000000-0005-0000-0000-0000B8460000}"/>
    <cellStyle name="输出 3 3 5" xfId="10811" xr:uid="{00000000-0005-0000-0000-0000B9460000}"/>
    <cellStyle name="输出 3 4" xfId="18457" xr:uid="{00000000-0005-0000-0000-0000BA460000}"/>
    <cellStyle name="输出 3 4 2" xfId="17070" xr:uid="{00000000-0005-0000-0000-0000BB460000}"/>
    <cellStyle name="输出 3 4 2 2" xfId="17072" xr:uid="{00000000-0005-0000-0000-0000BC460000}"/>
    <cellStyle name="输出 3 4 2 2 2" xfId="17074" xr:uid="{00000000-0005-0000-0000-0000BD460000}"/>
    <cellStyle name="输出 3 4 2 3" xfId="17076" xr:uid="{00000000-0005-0000-0000-0000BE460000}"/>
    <cellStyle name="输出 3 4 3" xfId="9667" xr:uid="{00000000-0005-0000-0000-0000BF460000}"/>
    <cellStyle name="输出 3 4 3 2" xfId="11089" xr:uid="{00000000-0005-0000-0000-0000C0460000}"/>
    <cellStyle name="输出 3 4 4" xfId="9672" xr:uid="{00000000-0005-0000-0000-0000C1460000}"/>
    <cellStyle name="输出 3 4 4 2" xfId="9675" xr:uid="{00000000-0005-0000-0000-0000C2460000}"/>
    <cellStyle name="输出 3 4 5" xfId="9680" xr:uid="{00000000-0005-0000-0000-0000C3460000}"/>
    <cellStyle name="输出 3 5" xfId="7161" xr:uid="{00000000-0005-0000-0000-0000C4460000}"/>
    <cellStyle name="输出 3 5 2" xfId="17081" xr:uid="{00000000-0005-0000-0000-0000C5460000}"/>
    <cellStyle name="输出 3 5 2 2" xfId="18458" xr:uid="{00000000-0005-0000-0000-0000C6460000}"/>
    <cellStyle name="输出 3 5 3" xfId="9688" xr:uid="{00000000-0005-0000-0000-0000C7460000}"/>
    <cellStyle name="输出 3 6" xfId="18459" xr:uid="{00000000-0005-0000-0000-0000C8460000}"/>
    <cellStyle name="输出 3 6 2" xfId="18460" xr:uid="{00000000-0005-0000-0000-0000C9460000}"/>
    <cellStyle name="输出 3 7" xfId="18461" xr:uid="{00000000-0005-0000-0000-0000CA460000}"/>
    <cellStyle name="输出 3 7 2" xfId="18462" xr:uid="{00000000-0005-0000-0000-0000CB460000}"/>
    <cellStyle name="输出 3 8" xfId="18463" xr:uid="{00000000-0005-0000-0000-0000CC460000}"/>
    <cellStyle name="输出 4" xfId="8830" xr:uid="{00000000-0005-0000-0000-0000CD460000}"/>
    <cellStyle name="输出 4 2" xfId="10982" xr:uid="{00000000-0005-0000-0000-0000CE460000}"/>
    <cellStyle name="输出 4 2 2" xfId="7375" xr:uid="{00000000-0005-0000-0000-0000CF460000}"/>
    <cellStyle name="输出 4 2 2 2" xfId="18464" xr:uid="{00000000-0005-0000-0000-0000D0460000}"/>
    <cellStyle name="输出 4 2 2 2 2" xfId="18465" xr:uid="{00000000-0005-0000-0000-0000D1460000}"/>
    <cellStyle name="输出 4 2 2 2 2 2" xfId="18466" xr:uid="{00000000-0005-0000-0000-0000D2460000}"/>
    <cellStyle name="输出 4 2 2 2 2 2 2" xfId="18467" xr:uid="{00000000-0005-0000-0000-0000D3460000}"/>
    <cellStyle name="输出 4 2 2 2 2 3" xfId="11583" xr:uid="{00000000-0005-0000-0000-0000D4460000}"/>
    <cellStyle name="输出 4 2 2 2 3" xfId="18468" xr:uid="{00000000-0005-0000-0000-0000D5460000}"/>
    <cellStyle name="输出 4 2 2 2 3 2" xfId="18469" xr:uid="{00000000-0005-0000-0000-0000D6460000}"/>
    <cellStyle name="输出 4 2 2 2 4" xfId="18470" xr:uid="{00000000-0005-0000-0000-0000D7460000}"/>
    <cellStyle name="输出 4 2 2 2 4 2" xfId="15457" xr:uid="{00000000-0005-0000-0000-0000D8460000}"/>
    <cellStyle name="输出 4 2 2 2 5" xfId="18471" xr:uid="{00000000-0005-0000-0000-0000D9460000}"/>
    <cellStyle name="输出 4 2 2 3" xfId="15905" xr:uid="{00000000-0005-0000-0000-0000DA460000}"/>
    <cellStyle name="输出 4 2 2 3 2" xfId="18472" xr:uid="{00000000-0005-0000-0000-0000DB460000}"/>
    <cellStyle name="输出 4 2 2 3 2 2" xfId="18473" xr:uid="{00000000-0005-0000-0000-0000DC460000}"/>
    <cellStyle name="输出 4 2 2 3 2 2 2" xfId="18474" xr:uid="{00000000-0005-0000-0000-0000DD460000}"/>
    <cellStyle name="输出 4 2 2 3 2 3" xfId="18475" xr:uid="{00000000-0005-0000-0000-0000DE460000}"/>
    <cellStyle name="输出 4 2 2 3 3" xfId="18476" xr:uid="{00000000-0005-0000-0000-0000DF460000}"/>
    <cellStyle name="输出 4 2 2 3 3 2" xfId="18477" xr:uid="{00000000-0005-0000-0000-0000E0460000}"/>
    <cellStyle name="输出 4 2 2 3 4" xfId="18478" xr:uid="{00000000-0005-0000-0000-0000E1460000}"/>
    <cellStyle name="输出 4 2 2 3 4 2" xfId="18479" xr:uid="{00000000-0005-0000-0000-0000E2460000}"/>
    <cellStyle name="输出 4 2 2 3 5" xfId="18480" xr:uid="{00000000-0005-0000-0000-0000E3460000}"/>
    <cellStyle name="输出 4 2 2 4" xfId="10854" xr:uid="{00000000-0005-0000-0000-0000E4460000}"/>
    <cellStyle name="输出 4 2 2 4 2" xfId="10857" xr:uid="{00000000-0005-0000-0000-0000E5460000}"/>
    <cellStyle name="输出 4 2 2 4 2 2" xfId="14347" xr:uid="{00000000-0005-0000-0000-0000E6460000}"/>
    <cellStyle name="输出 4 2 2 4 3" xfId="17737" xr:uid="{00000000-0005-0000-0000-0000E7460000}"/>
    <cellStyle name="输出 4 2 2 5" xfId="10859" xr:uid="{00000000-0005-0000-0000-0000E8460000}"/>
    <cellStyle name="输出 4 2 2 5 2" xfId="17766" xr:uid="{00000000-0005-0000-0000-0000E9460000}"/>
    <cellStyle name="输出 4 2 2 6" xfId="18481" xr:uid="{00000000-0005-0000-0000-0000EA460000}"/>
    <cellStyle name="输出 4 2 2 6 2" xfId="17783" xr:uid="{00000000-0005-0000-0000-0000EB460000}"/>
    <cellStyle name="输出 4 2 2 7" xfId="18482" xr:uid="{00000000-0005-0000-0000-0000EC460000}"/>
    <cellStyle name="输出 4 2 3" xfId="18483" xr:uid="{00000000-0005-0000-0000-0000ED460000}"/>
    <cellStyle name="输出 4 2 3 2" xfId="18484" xr:uid="{00000000-0005-0000-0000-0000EE460000}"/>
    <cellStyle name="输出 4 2 3 2 2" xfId="18485" xr:uid="{00000000-0005-0000-0000-0000EF460000}"/>
    <cellStyle name="输出 4 2 3 2 2 2" xfId="18486" xr:uid="{00000000-0005-0000-0000-0000F0460000}"/>
    <cellStyle name="输出 4 2 3 2 3" xfId="18487" xr:uid="{00000000-0005-0000-0000-0000F1460000}"/>
    <cellStyle name="输出 4 2 3 3" xfId="18488" xr:uid="{00000000-0005-0000-0000-0000F2460000}"/>
    <cellStyle name="输出 4 2 3 3 2" xfId="18489" xr:uid="{00000000-0005-0000-0000-0000F3460000}"/>
    <cellStyle name="输出 4 2 3 4" xfId="10862" xr:uid="{00000000-0005-0000-0000-0000F4460000}"/>
    <cellStyle name="输出 4 2 3 4 2" xfId="17827" xr:uid="{00000000-0005-0000-0000-0000F5460000}"/>
    <cellStyle name="输出 4 2 3 5" xfId="18490" xr:uid="{00000000-0005-0000-0000-0000F6460000}"/>
    <cellStyle name="输出 4 2 4" xfId="18491" xr:uid="{00000000-0005-0000-0000-0000F7460000}"/>
    <cellStyle name="输出 4 2 4 2" xfId="18492" xr:uid="{00000000-0005-0000-0000-0000F8460000}"/>
    <cellStyle name="输出 4 2 4 2 2" xfId="18493" xr:uid="{00000000-0005-0000-0000-0000F9460000}"/>
    <cellStyle name="输出 4 2 4 2 2 2" xfId="18494" xr:uid="{00000000-0005-0000-0000-0000FA460000}"/>
    <cellStyle name="输出 4 2 4 2 3" xfId="18495" xr:uid="{00000000-0005-0000-0000-0000FB460000}"/>
    <cellStyle name="输出 4 2 4 3" xfId="18496" xr:uid="{00000000-0005-0000-0000-0000FC460000}"/>
    <cellStyle name="输出 4 2 4 3 2" xfId="18497" xr:uid="{00000000-0005-0000-0000-0000FD460000}"/>
    <cellStyle name="输出 4 2 4 4" xfId="18498" xr:uid="{00000000-0005-0000-0000-0000FE460000}"/>
    <cellStyle name="输出 4 2 4 4 2" xfId="17887" xr:uid="{00000000-0005-0000-0000-0000FF460000}"/>
    <cellStyle name="输出 4 2 4 5" xfId="18499" xr:uid="{00000000-0005-0000-0000-000000470000}"/>
    <cellStyle name="输出 4 2 5" xfId="18500" xr:uid="{00000000-0005-0000-0000-000001470000}"/>
    <cellStyle name="输出 4 2 5 2" xfId="18501" xr:uid="{00000000-0005-0000-0000-000002470000}"/>
    <cellStyle name="输出 4 2 5 2 2" xfId="18502" xr:uid="{00000000-0005-0000-0000-000003470000}"/>
    <cellStyle name="输出 4 2 5 3" xfId="18503" xr:uid="{00000000-0005-0000-0000-000004470000}"/>
    <cellStyle name="输出 4 2 6" xfId="5016" xr:uid="{00000000-0005-0000-0000-000005470000}"/>
    <cellStyle name="输出 4 2 6 2" xfId="18504" xr:uid="{00000000-0005-0000-0000-000006470000}"/>
    <cellStyle name="输出 4 2 7" xfId="4578" xr:uid="{00000000-0005-0000-0000-000007470000}"/>
    <cellStyle name="输出 4 2 7 2" xfId="2759" xr:uid="{00000000-0005-0000-0000-000008470000}"/>
    <cellStyle name="输出 4 2 8" xfId="4585" xr:uid="{00000000-0005-0000-0000-000009470000}"/>
    <cellStyle name="输出 4 3" xfId="18505" xr:uid="{00000000-0005-0000-0000-00000A470000}"/>
    <cellStyle name="输出 4 3 2" xfId="18506" xr:uid="{00000000-0005-0000-0000-00000B470000}"/>
    <cellStyle name="输出 4 3 2 2" xfId="18507" xr:uid="{00000000-0005-0000-0000-00000C470000}"/>
    <cellStyle name="输出 4 3 2 2 2" xfId="18508" xr:uid="{00000000-0005-0000-0000-00000D470000}"/>
    <cellStyle name="输出 4 3 2 3" xfId="18509" xr:uid="{00000000-0005-0000-0000-00000E470000}"/>
    <cellStyle name="输出 4 3 3" xfId="9718" xr:uid="{00000000-0005-0000-0000-00000F470000}"/>
    <cellStyle name="输出 4 3 3 2" xfId="18510" xr:uid="{00000000-0005-0000-0000-000010470000}"/>
    <cellStyle name="输出 4 3 4" xfId="9721" xr:uid="{00000000-0005-0000-0000-000011470000}"/>
    <cellStyle name="输出 4 3 4 2" xfId="9724" xr:uid="{00000000-0005-0000-0000-000012470000}"/>
    <cellStyle name="输出 4 3 5" xfId="9731" xr:uid="{00000000-0005-0000-0000-000013470000}"/>
    <cellStyle name="输出 4 4" xfId="18511" xr:uid="{00000000-0005-0000-0000-000014470000}"/>
    <cellStyle name="输出 4 4 2" xfId="18512" xr:uid="{00000000-0005-0000-0000-000015470000}"/>
    <cellStyle name="输出 4 4 2 2" xfId="18513" xr:uid="{00000000-0005-0000-0000-000016470000}"/>
    <cellStyle name="输出 4 4 2 2 2" xfId="18514" xr:uid="{00000000-0005-0000-0000-000017470000}"/>
    <cellStyle name="输出 4 4 2 3" xfId="18515" xr:uid="{00000000-0005-0000-0000-000018470000}"/>
    <cellStyle name="输出 4 4 3" xfId="9738" xr:uid="{00000000-0005-0000-0000-000019470000}"/>
    <cellStyle name="输出 4 4 3 2" xfId="9740" xr:uid="{00000000-0005-0000-0000-00001A470000}"/>
    <cellStyle name="输出 4 4 4" xfId="9743" xr:uid="{00000000-0005-0000-0000-00001B470000}"/>
    <cellStyle name="输出 4 4 4 2" xfId="11627" xr:uid="{00000000-0005-0000-0000-00001C470000}"/>
    <cellStyle name="输出 4 4 5" xfId="11633" xr:uid="{00000000-0005-0000-0000-00001D470000}"/>
    <cellStyle name="输出 4 5" xfId="18516" xr:uid="{00000000-0005-0000-0000-00001E470000}"/>
    <cellStyle name="输出 4 5 2" xfId="18517" xr:uid="{00000000-0005-0000-0000-00001F470000}"/>
    <cellStyle name="输出 4 5 2 2" xfId="17358" xr:uid="{00000000-0005-0000-0000-000020470000}"/>
    <cellStyle name="输出 4 5 3" xfId="9746" xr:uid="{00000000-0005-0000-0000-000021470000}"/>
    <cellStyle name="输出 4 6" xfId="18518" xr:uid="{00000000-0005-0000-0000-000022470000}"/>
    <cellStyle name="输出 4 6 2" xfId="18519" xr:uid="{00000000-0005-0000-0000-000023470000}"/>
    <cellStyle name="输出 4 7" xfId="18520" xr:uid="{00000000-0005-0000-0000-000024470000}"/>
    <cellStyle name="输出 4 7 2" xfId="14909" xr:uid="{00000000-0005-0000-0000-000025470000}"/>
    <cellStyle name="输出 4 8" xfId="16053" xr:uid="{00000000-0005-0000-0000-000026470000}"/>
    <cellStyle name="输出 5" xfId="8834" xr:uid="{00000000-0005-0000-0000-000027470000}"/>
    <cellStyle name="输出 5 2" xfId="8836" xr:uid="{00000000-0005-0000-0000-000028470000}"/>
    <cellStyle name="输出 5 2 2" xfId="8838" xr:uid="{00000000-0005-0000-0000-000029470000}"/>
    <cellStyle name="输出 5 2 2 2" xfId="18521" xr:uid="{00000000-0005-0000-0000-00002A470000}"/>
    <cellStyle name="输出 5 2 2 2 2" xfId="4664" xr:uid="{00000000-0005-0000-0000-00002B470000}"/>
    <cellStyle name="输出 5 2 2 2 2 2" xfId="18522" xr:uid="{00000000-0005-0000-0000-00002C470000}"/>
    <cellStyle name="输出 5 2 2 2 2 2 2" xfId="18523" xr:uid="{00000000-0005-0000-0000-00002D470000}"/>
    <cellStyle name="输出 5 2 2 2 2 3" xfId="12974" xr:uid="{00000000-0005-0000-0000-00002E470000}"/>
    <cellStyle name="输出 5 2 2 2 3" xfId="4670" xr:uid="{00000000-0005-0000-0000-00002F470000}"/>
    <cellStyle name="输出 5 2 2 2 3 2" xfId="17385" xr:uid="{00000000-0005-0000-0000-000030470000}"/>
    <cellStyle name="输出 5 2 2 2 4" xfId="17396" xr:uid="{00000000-0005-0000-0000-000031470000}"/>
    <cellStyle name="输出 5 2 2 2 4 2" xfId="18524" xr:uid="{00000000-0005-0000-0000-000032470000}"/>
    <cellStyle name="输出 5 2 2 2 5" xfId="17398" xr:uid="{00000000-0005-0000-0000-000033470000}"/>
    <cellStyle name="输出 5 2 2 3" xfId="18525" xr:uid="{00000000-0005-0000-0000-000034470000}"/>
    <cellStyle name="输出 5 2 2 3 2" xfId="4681" xr:uid="{00000000-0005-0000-0000-000035470000}"/>
    <cellStyle name="输出 5 2 2 3 2 2" xfId="18526" xr:uid="{00000000-0005-0000-0000-000036470000}"/>
    <cellStyle name="输出 5 2 2 3 2 2 2" xfId="18527" xr:uid="{00000000-0005-0000-0000-000037470000}"/>
    <cellStyle name="输出 5 2 2 3 2 3" xfId="18528" xr:uid="{00000000-0005-0000-0000-000038470000}"/>
    <cellStyle name="输出 5 2 2 3 3" xfId="4684" xr:uid="{00000000-0005-0000-0000-000039470000}"/>
    <cellStyle name="输出 5 2 2 3 3 2" xfId="18529" xr:uid="{00000000-0005-0000-0000-00003A470000}"/>
    <cellStyle name="输出 5 2 2 3 4" xfId="17411" xr:uid="{00000000-0005-0000-0000-00003B470000}"/>
    <cellStyle name="输出 5 2 2 3 4 2" xfId="17413" xr:uid="{00000000-0005-0000-0000-00003C470000}"/>
    <cellStyle name="输出 5 2 2 3 5" xfId="17418" xr:uid="{00000000-0005-0000-0000-00003D470000}"/>
    <cellStyle name="输出 5 2 2 4" xfId="18530" xr:uid="{00000000-0005-0000-0000-00003E470000}"/>
    <cellStyle name="输出 5 2 2 4 2" xfId="2116" xr:uid="{00000000-0005-0000-0000-00003F470000}"/>
    <cellStyle name="输出 5 2 2 4 2 2" xfId="14455" xr:uid="{00000000-0005-0000-0000-000040470000}"/>
    <cellStyle name="输出 5 2 2 4 3" xfId="18531" xr:uid="{00000000-0005-0000-0000-000041470000}"/>
    <cellStyle name="输出 5 2 2 5" xfId="18532" xr:uid="{00000000-0005-0000-0000-000042470000}"/>
    <cellStyle name="输出 5 2 2 5 2" xfId="18533" xr:uid="{00000000-0005-0000-0000-000043470000}"/>
    <cellStyle name="输出 5 2 2 6" xfId="18534" xr:uid="{00000000-0005-0000-0000-000044470000}"/>
    <cellStyle name="输出 5 2 2 6 2" xfId="18535" xr:uid="{00000000-0005-0000-0000-000045470000}"/>
    <cellStyle name="输出 5 2 2 7" xfId="3873" xr:uid="{00000000-0005-0000-0000-000046470000}"/>
    <cellStyle name="输出 5 2 3" xfId="9755" xr:uid="{00000000-0005-0000-0000-000047470000}"/>
    <cellStyle name="输出 5 2 3 2" xfId="17233" xr:uid="{00000000-0005-0000-0000-000048470000}"/>
    <cellStyle name="输出 5 2 3 2 2" xfId="18536" xr:uid="{00000000-0005-0000-0000-000049470000}"/>
    <cellStyle name="输出 5 2 3 2 2 2" xfId="18537" xr:uid="{00000000-0005-0000-0000-00004A470000}"/>
    <cellStyle name="输出 5 2 3 2 3" xfId="17443" xr:uid="{00000000-0005-0000-0000-00004B470000}"/>
    <cellStyle name="输出 5 2 3 3" xfId="18538" xr:uid="{00000000-0005-0000-0000-00004C470000}"/>
    <cellStyle name="输出 5 2 3 3 2" xfId="18539" xr:uid="{00000000-0005-0000-0000-00004D470000}"/>
    <cellStyle name="输出 5 2 3 4" xfId="18540" xr:uid="{00000000-0005-0000-0000-00004E470000}"/>
    <cellStyle name="输出 5 2 3 4 2" xfId="18541" xr:uid="{00000000-0005-0000-0000-00004F470000}"/>
    <cellStyle name="输出 5 2 3 5" xfId="18542" xr:uid="{00000000-0005-0000-0000-000050470000}"/>
    <cellStyle name="输出 5 2 4" xfId="9757" xr:uid="{00000000-0005-0000-0000-000051470000}"/>
    <cellStyle name="输出 5 2 4 2" xfId="9760" xr:uid="{00000000-0005-0000-0000-000052470000}"/>
    <cellStyle name="输出 5 2 4 2 2" xfId="9762" xr:uid="{00000000-0005-0000-0000-000053470000}"/>
    <cellStyle name="输出 5 2 4 2 2 2" xfId="18543" xr:uid="{00000000-0005-0000-0000-000054470000}"/>
    <cellStyle name="输出 5 2 4 2 3" xfId="18544" xr:uid="{00000000-0005-0000-0000-000055470000}"/>
    <cellStyle name="输出 5 2 4 3" xfId="9764" xr:uid="{00000000-0005-0000-0000-000056470000}"/>
    <cellStyle name="输出 5 2 4 3 2" xfId="18545" xr:uid="{00000000-0005-0000-0000-000057470000}"/>
    <cellStyle name="输出 5 2 4 4" xfId="18546" xr:uid="{00000000-0005-0000-0000-000058470000}"/>
    <cellStyle name="输出 5 2 4 4 2" xfId="18547" xr:uid="{00000000-0005-0000-0000-000059470000}"/>
    <cellStyle name="输出 5 2 4 5" xfId="18548" xr:uid="{00000000-0005-0000-0000-00005A470000}"/>
    <cellStyle name="输出 5 2 5" xfId="9766" xr:uid="{00000000-0005-0000-0000-00005B470000}"/>
    <cellStyle name="输出 5 2 5 2" xfId="107" xr:uid="{00000000-0005-0000-0000-00005C470000}"/>
    <cellStyle name="输出 5 2 5 2 2" xfId="14879" xr:uid="{00000000-0005-0000-0000-00005D470000}"/>
    <cellStyle name="输出 5 2 5 3" xfId="18549" xr:uid="{00000000-0005-0000-0000-00005E470000}"/>
    <cellStyle name="输出 5 2 6" xfId="9768" xr:uid="{00000000-0005-0000-0000-00005F470000}"/>
    <cellStyle name="输出 5 2 6 2" xfId="18550" xr:uid="{00000000-0005-0000-0000-000060470000}"/>
    <cellStyle name="输出 5 2 7" xfId="18551" xr:uid="{00000000-0005-0000-0000-000061470000}"/>
    <cellStyle name="输出 5 2 7 2" xfId="18552" xr:uid="{00000000-0005-0000-0000-000062470000}"/>
    <cellStyle name="输出 5 2 8" xfId="18553" xr:uid="{00000000-0005-0000-0000-000063470000}"/>
    <cellStyle name="输出 5 3" xfId="8840" xr:uid="{00000000-0005-0000-0000-000064470000}"/>
    <cellStyle name="输出 5 3 2" xfId="18554" xr:uid="{00000000-0005-0000-0000-000065470000}"/>
    <cellStyle name="输出 5 3 2 2" xfId="17244" xr:uid="{00000000-0005-0000-0000-000066470000}"/>
    <cellStyle name="输出 5 3 2 2 2" xfId="18555" xr:uid="{00000000-0005-0000-0000-000067470000}"/>
    <cellStyle name="输出 5 3 2 3" xfId="18556" xr:uid="{00000000-0005-0000-0000-000068470000}"/>
    <cellStyle name="输出 5 3 3" xfId="9773" xr:uid="{00000000-0005-0000-0000-000069470000}"/>
    <cellStyle name="输出 5 3 3 2" xfId="9776" xr:uid="{00000000-0005-0000-0000-00006A470000}"/>
    <cellStyle name="输出 5 3 4" xfId="9780" xr:uid="{00000000-0005-0000-0000-00006B470000}"/>
    <cellStyle name="输出 5 3 4 2" xfId="11689" xr:uid="{00000000-0005-0000-0000-00006C470000}"/>
    <cellStyle name="输出 5 3 5" xfId="11697" xr:uid="{00000000-0005-0000-0000-00006D470000}"/>
    <cellStyle name="输出 5 4" xfId="18557" xr:uid="{00000000-0005-0000-0000-00006E470000}"/>
    <cellStyle name="输出 5 4 2" xfId="18558" xr:uid="{00000000-0005-0000-0000-00006F470000}"/>
    <cellStyle name="输出 5 4 2 2" xfId="18559" xr:uid="{00000000-0005-0000-0000-000070470000}"/>
    <cellStyle name="输出 5 4 2 2 2" xfId="8001" xr:uid="{00000000-0005-0000-0000-000071470000}"/>
    <cellStyle name="输出 5 4 2 3" xfId="18560" xr:uid="{00000000-0005-0000-0000-000072470000}"/>
    <cellStyle name="输出 5 4 3" xfId="9785" xr:uid="{00000000-0005-0000-0000-000073470000}"/>
    <cellStyle name="输出 5 4 3 2" xfId="18561" xr:uid="{00000000-0005-0000-0000-000074470000}"/>
    <cellStyle name="输出 5 4 4" xfId="11703" xr:uid="{00000000-0005-0000-0000-000075470000}"/>
    <cellStyle name="输出 5 4 4 2" xfId="11705" xr:uid="{00000000-0005-0000-0000-000076470000}"/>
    <cellStyle name="输出 5 4 5" xfId="11708" xr:uid="{00000000-0005-0000-0000-000077470000}"/>
    <cellStyle name="输出 5 5" xfId="15016" xr:uid="{00000000-0005-0000-0000-000078470000}"/>
    <cellStyle name="输出 5 5 2" xfId="18562" xr:uid="{00000000-0005-0000-0000-000079470000}"/>
    <cellStyle name="输出 5 5 2 2" xfId="18563" xr:uid="{00000000-0005-0000-0000-00007A470000}"/>
    <cellStyle name="输出 5 5 3" xfId="18564" xr:uid="{00000000-0005-0000-0000-00007B470000}"/>
    <cellStyle name="输出 5 6" xfId="18565" xr:uid="{00000000-0005-0000-0000-00007C470000}"/>
    <cellStyle name="输出 5 6 2" xfId="18566" xr:uid="{00000000-0005-0000-0000-00007D470000}"/>
    <cellStyle name="输出 5 7" xfId="18567" xr:uid="{00000000-0005-0000-0000-00007E470000}"/>
    <cellStyle name="输出 5 7 2" xfId="18568" xr:uid="{00000000-0005-0000-0000-00007F470000}"/>
    <cellStyle name="输出 5 8" xfId="18569" xr:uid="{00000000-0005-0000-0000-000080470000}"/>
    <cellStyle name="输出 6" xfId="8843" xr:uid="{00000000-0005-0000-0000-000081470000}"/>
    <cellStyle name="输出 6 2" xfId="8846" xr:uid="{00000000-0005-0000-0000-000082470000}"/>
    <cellStyle name="输出 6 2 2" xfId="18248" xr:uid="{00000000-0005-0000-0000-000083470000}"/>
    <cellStyle name="输出 6 2 2 2" xfId="17269" xr:uid="{00000000-0005-0000-0000-000084470000}"/>
    <cellStyle name="输出 6 2 2 2 2" xfId="18570" xr:uid="{00000000-0005-0000-0000-000085470000}"/>
    <cellStyle name="输出 6 2 2 2 2 2" xfId="18571" xr:uid="{00000000-0005-0000-0000-000086470000}"/>
    <cellStyle name="输出 6 2 2 2 3" xfId="10321" xr:uid="{00000000-0005-0000-0000-000087470000}"/>
    <cellStyle name="输出 6 2 2 3" xfId="18572" xr:uid="{00000000-0005-0000-0000-000088470000}"/>
    <cellStyle name="输出 6 2 2 3 2" xfId="18573" xr:uid="{00000000-0005-0000-0000-000089470000}"/>
    <cellStyle name="输出 6 2 2 4" xfId="18574" xr:uid="{00000000-0005-0000-0000-00008A470000}"/>
    <cellStyle name="输出 6 2 2 4 2" xfId="18575" xr:uid="{00000000-0005-0000-0000-00008B470000}"/>
    <cellStyle name="输出 6 2 2 5" xfId="18576" xr:uid="{00000000-0005-0000-0000-00008C470000}"/>
    <cellStyle name="输出 6 2 3" xfId="11096" xr:uid="{00000000-0005-0000-0000-00008D470000}"/>
    <cellStyle name="输出 6 2 3 2" xfId="18577" xr:uid="{00000000-0005-0000-0000-00008E470000}"/>
    <cellStyle name="输出 6 2 3 2 2" xfId="18578" xr:uid="{00000000-0005-0000-0000-00008F470000}"/>
    <cellStyle name="输出 6 2 3 2 2 2" xfId="18579" xr:uid="{00000000-0005-0000-0000-000090470000}"/>
    <cellStyle name="输出 6 2 3 2 3" xfId="18580" xr:uid="{00000000-0005-0000-0000-000091470000}"/>
    <cellStyle name="输出 6 2 3 3" xfId="18581" xr:uid="{00000000-0005-0000-0000-000092470000}"/>
    <cellStyle name="输出 6 2 3 3 2" xfId="18582" xr:uid="{00000000-0005-0000-0000-000093470000}"/>
    <cellStyle name="输出 6 2 3 4" xfId="13042" xr:uid="{00000000-0005-0000-0000-000094470000}"/>
    <cellStyle name="输出 6 2 3 4 2" xfId="18583" xr:uid="{00000000-0005-0000-0000-000095470000}"/>
    <cellStyle name="输出 6 2 3 5" xfId="13044" xr:uid="{00000000-0005-0000-0000-000096470000}"/>
    <cellStyle name="输出 6 2 4" xfId="18584" xr:uid="{00000000-0005-0000-0000-000097470000}"/>
    <cellStyle name="输出 6 2 4 2" xfId="18585" xr:uid="{00000000-0005-0000-0000-000098470000}"/>
    <cellStyle name="输出 6 2 4 2 2" xfId="2368" xr:uid="{00000000-0005-0000-0000-000099470000}"/>
    <cellStyle name="输出 6 2 4 3" xfId="18586" xr:uid="{00000000-0005-0000-0000-00009A470000}"/>
    <cellStyle name="输出 6 2 5" xfId="18587" xr:uid="{00000000-0005-0000-0000-00009B470000}"/>
    <cellStyle name="输出 6 2 5 2" xfId="18588" xr:uid="{00000000-0005-0000-0000-00009C470000}"/>
    <cellStyle name="输出 6 2 6" xfId="18589" xr:uid="{00000000-0005-0000-0000-00009D470000}"/>
    <cellStyle name="输出 6 2 6 2" xfId="18590" xr:uid="{00000000-0005-0000-0000-00009E470000}"/>
    <cellStyle name="输出 6 2 7" xfId="18591" xr:uid="{00000000-0005-0000-0000-00009F470000}"/>
    <cellStyle name="输出 6 3" xfId="18250" xr:uid="{00000000-0005-0000-0000-0000A0470000}"/>
    <cellStyle name="输出 6 3 2" xfId="18592" xr:uid="{00000000-0005-0000-0000-0000A1470000}"/>
    <cellStyle name="输出 6 3 2 2" xfId="18593" xr:uid="{00000000-0005-0000-0000-0000A2470000}"/>
    <cellStyle name="输出 6 3 2 2 2" xfId="17985" xr:uid="{00000000-0005-0000-0000-0000A3470000}"/>
    <cellStyle name="输出 6 3 2 3" xfId="18594" xr:uid="{00000000-0005-0000-0000-0000A4470000}"/>
    <cellStyle name="输出 6 3 3" xfId="12403" xr:uid="{00000000-0005-0000-0000-0000A5470000}"/>
    <cellStyle name="输出 6 3 3 2" xfId="18595" xr:uid="{00000000-0005-0000-0000-0000A6470000}"/>
    <cellStyle name="输出 6 3 4" xfId="11746" xr:uid="{00000000-0005-0000-0000-0000A7470000}"/>
    <cellStyle name="输出 6 3 4 2" xfId="11748" xr:uid="{00000000-0005-0000-0000-0000A8470000}"/>
    <cellStyle name="输出 6 3 5" xfId="11751" xr:uid="{00000000-0005-0000-0000-0000A9470000}"/>
    <cellStyle name="输出 6 4" xfId="18596" xr:uid="{00000000-0005-0000-0000-0000AA470000}"/>
    <cellStyle name="输出 6 4 2" xfId="17089" xr:uid="{00000000-0005-0000-0000-0000AB470000}"/>
    <cellStyle name="输出 6 4 2 2" xfId="18597" xr:uid="{00000000-0005-0000-0000-0000AC470000}"/>
    <cellStyle name="输出 6 4 2 2 2" xfId="18598" xr:uid="{00000000-0005-0000-0000-0000AD470000}"/>
    <cellStyle name="输出 6 4 2 3" xfId="11670" xr:uid="{00000000-0005-0000-0000-0000AE470000}"/>
    <cellStyle name="输出 6 4 3" xfId="18599" xr:uid="{00000000-0005-0000-0000-0000AF470000}"/>
    <cellStyle name="输出 6 4 3 2" xfId="18600" xr:uid="{00000000-0005-0000-0000-0000B0470000}"/>
    <cellStyle name="输出 6 4 4" xfId="11756" xr:uid="{00000000-0005-0000-0000-0000B1470000}"/>
    <cellStyle name="输出 6 4 4 2" xfId="18601" xr:uid="{00000000-0005-0000-0000-0000B2470000}"/>
    <cellStyle name="输出 6 4 5" xfId="11758" xr:uid="{00000000-0005-0000-0000-0000B3470000}"/>
    <cellStyle name="输出 6 5" xfId="18602" xr:uid="{00000000-0005-0000-0000-0000B4470000}"/>
    <cellStyle name="输出 6 5 2" xfId="18603" xr:uid="{00000000-0005-0000-0000-0000B5470000}"/>
    <cellStyle name="输出 6 5 2 2" xfId="18604" xr:uid="{00000000-0005-0000-0000-0000B6470000}"/>
    <cellStyle name="输出 6 5 3" xfId="18605" xr:uid="{00000000-0005-0000-0000-0000B7470000}"/>
    <cellStyle name="输出 6 6" xfId="18606" xr:uid="{00000000-0005-0000-0000-0000B8470000}"/>
    <cellStyle name="输出 6 6 2" xfId="18607" xr:uid="{00000000-0005-0000-0000-0000B9470000}"/>
    <cellStyle name="输出 6 7" xfId="18608" xr:uid="{00000000-0005-0000-0000-0000BA470000}"/>
    <cellStyle name="输出 6 7 2" xfId="18609" xr:uid="{00000000-0005-0000-0000-0000BB470000}"/>
    <cellStyle name="输出 6 8" xfId="18610" xr:uid="{00000000-0005-0000-0000-0000BC470000}"/>
    <cellStyle name="输出 7" xfId="8848" xr:uid="{00000000-0005-0000-0000-0000BD470000}"/>
    <cellStyle name="输出 7 2" xfId="18611" xr:uid="{00000000-0005-0000-0000-0000BE470000}"/>
    <cellStyle name="输出 7 2 2" xfId="12945" xr:uid="{00000000-0005-0000-0000-0000BF470000}"/>
    <cellStyle name="输出 7 2 2 2" xfId="12948" xr:uid="{00000000-0005-0000-0000-0000C0470000}"/>
    <cellStyle name="输出 7 2 2 2 2" xfId="16200" xr:uid="{00000000-0005-0000-0000-0000C1470000}"/>
    <cellStyle name="输出 7 2 2 3" xfId="16202" xr:uid="{00000000-0005-0000-0000-0000C2470000}"/>
    <cellStyle name="输出 7 2 3" xfId="9796" xr:uid="{00000000-0005-0000-0000-0000C3470000}"/>
    <cellStyle name="输出 7 2 3 2" xfId="9799" xr:uid="{00000000-0005-0000-0000-0000C4470000}"/>
    <cellStyle name="输出 7 2 4" xfId="9802" xr:uid="{00000000-0005-0000-0000-0000C5470000}"/>
    <cellStyle name="输出 7 2 4 2" xfId="18612" xr:uid="{00000000-0005-0000-0000-0000C6470000}"/>
    <cellStyle name="输出 7 2 5" xfId="18613" xr:uid="{00000000-0005-0000-0000-0000C7470000}"/>
    <cellStyle name="输出 7 3" xfId="18614" xr:uid="{00000000-0005-0000-0000-0000C8470000}"/>
    <cellStyle name="输出 7 3 2" xfId="16206" xr:uid="{00000000-0005-0000-0000-0000C9470000}"/>
    <cellStyle name="输出 7 3 2 2" xfId="18615" xr:uid="{00000000-0005-0000-0000-0000CA470000}"/>
    <cellStyle name="输出 7 3 2 2 2" xfId="18616" xr:uid="{00000000-0005-0000-0000-0000CB470000}"/>
    <cellStyle name="输出 7 3 2 3" xfId="18617" xr:uid="{00000000-0005-0000-0000-0000CC470000}"/>
    <cellStyle name="输出 7 3 3" xfId="9808" xr:uid="{00000000-0005-0000-0000-0000CD470000}"/>
    <cellStyle name="输出 7 3 3 2" xfId="18618" xr:uid="{00000000-0005-0000-0000-0000CE470000}"/>
    <cellStyle name="输出 7 3 4" xfId="12629" xr:uid="{00000000-0005-0000-0000-0000CF470000}"/>
    <cellStyle name="输出 7 3 4 2" xfId="12632" xr:uid="{00000000-0005-0000-0000-0000D0470000}"/>
    <cellStyle name="输出 7 3 5" xfId="12637" xr:uid="{00000000-0005-0000-0000-0000D1470000}"/>
    <cellStyle name="输出 7 4" xfId="18619" xr:uid="{00000000-0005-0000-0000-0000D2470000}"/>
    <cellStyle name="输出 7 4 2" xfId="13580" xr:uid="{00000000-0005-0000-0000-0000D3470000}"/>
    <cellStyle name="输出 7 4 2 2" xfId="16032" xr:uid="{00000000-0005-0000-0000-0000D4470000}"/>
    <cellStyle name="输出 7 4 3" xfId="18620" xr:uid="{00000000-0005-0000-0000-0000D5470000}"/>
    <cellStyle name="输出 7 5" xfId="18621" xr:uid="{00000000-0005-0000-0000-0000D6470000}"/>
    <cellStyle name="输出 7 5 2" xfId="18622" xr:uid="{00000000-0005-0000-0000-0000D7470000}"/>
    <cellStyle name="输出 7 6" xfId="18623" xr:uid="{00000000-0005-0000-0000-0000D8470000}"/>
    <cellStyle name="输出 7 6 2" xfId="18624" xr:uid="{00000000-0005-0000-0000-0000D9470000}"/>
    <cellStyle name="输出 7 7" xfId="18625" xr:uid="{00000000-0005-0000-0000-0000DA470000}"/>
    <cellStyle name="输出 8" xfId="18626" xr:uid="{00000000-0005-0000-0000-0000DB470000}"/>
    <cellStyle name="输出 8 2" xfId="18627" xr:uid="{00000000-0005-0000-0000-0000DC470000}"/>
    <cellStyle name="输出 8 2 2" xfId="18628" xr:uid="{00000000-0005-0000-0000-0000DD470000}"/>
    <cellStyle name="输出 8 2 2 2" xfId="18629" xr:uid="{00000000-0005-0000-0000-0000DE470000}"/>
    <cellStyle name="输出 8 2 2 2 2" xfId="2023" xr:uid="{00000000-0005-0000-0000-0000DF470000}"/>
    <cellStyle name="输出 8 2 2 3" xfId="18630" xr:uid="{00000000-0005-0000-0000-0000E0470000}"/>
    <cellStyle name="输出 8 2 3" xfId="18631" xr:uid="{00000000-0005-0000-0000-0000E1470000}"/>
    <cellStyle name="输出 8 2 3 2" xfId="18632" xr:uid="{00000000-0005-0000-0000-0000E2470000}"/>
    <cellStyle name="输出 8 2 4" xfId="8038" xr:uid="{00000000-0005-0000-0000-0000E3470000}"/>
    <cellStyle name="输出 8 2 4 2" xfId="18633" xr:uid="{00000000-0005-0000-0000-0000E4470000}"/>
    <cellStyle name="输出 8 2 5" xfId="18634" xr:uid="{00000000-0005-0000-0000-0000E5470000}"/>
    <cellStyle name="输出 8 3" xfId="18635" xr:uid="{00000000-0005-0000-0000-0000E6470000}"/>
    <cellStyle name="输出 8 3 2" xfId="18636" xr:uid="{00000000-0005-0000-0000-0000E7470000}"/>
    <cellStyle name="输出 8 3 2 2" xfId="18637" xr:uid="{00000000-0005-0000-0000-0000E8470000}"/>
    <cellStyle name="输出 8 3 3" xfId="18638" xr:uid="{00000000-0005-0000-0000-0000E9470000}"/>
    <cellStyle name="输出 8 4" xfId="18639" xr:uid="{00000000-0005-0000-0000-0000EA470000}"/>
    <cellStyle name="输出 8 4 2" xfId="18640" xr:uid="{00000000-0005-0000-0000-0000EB470000}"/>
    <cellStyle name="输出 8 5" xfId="18641" xr:uid="{00000000-0005-0000-0000-0000EC470000}"/>
    <cellStyle name="输出 8 5 2" xfId="18642" xr:uid="{00000000-0005-0000-0000-0000ED470000}"/>
    <cellStyle name="输出 8 6" xfId="18643" xr:uid="{00000000-0005-0000-0000-0000EE470000}"/>
    <cellStyle name="输出 9" xfId="18644" xr:uid="{00000000-0005-0000-0000-0000EF470000}"/>
    <cellStyle name="输出 9 2" xfId="18645" xr:uid="{00000000-0005-0000-0000-0000F0470000}"/>
    <cellStyle name="输出 9 2 2" xfId="16219" xr:uid="{00000000-0005-0000-0000-0000F1470000}"/>
    <cellStyle name="输出 9 2 2 2" xfId="18646" xr:uid="{00000000-0005-0000-0000-0000F2470000}"/>
    <cellStyle name="输出 9 2 3" xfId="18647" xr:uid="{00000000-0005-0000-0000-0000F3470000}"/>
    <cellStyle name="输出 9 3" xfId="14282" xr:uid="{00000000-0005-0000-0000-0000F4470000}"/>
    <cellStyle name="输出 9 3 2" xfId="18648" xr:uid="{00000000-0005-0000-0000-0000F5470000}"/>
    <cellStyle name="输出 9 4" xfId="18649" xr:uid="{00000000-0005-0000-0000-0000F6470000}"/>
    <cellStyle name="输出 9 4 2" xfId="18650" xr:uid="{00000000-0005-0000-0000-0000F7470000}"/>
    <cellStyle name="输出 9 5" xfId="18651" xr:uid="{00000000-0005-0000-0000-0000F8470000}"/>
    <cellStyle name="输入 10" xfId="18652" xr:uid="{00000000-0005-0000-0000-0000F9470000}"/>
    <cellStyle name="输入 10 2" xfId="18653" xr:uid="{00000000-0005-0000-0000-0000FA470000}"/>
    <cellStyle name="输入 10 2 2" xfId="603" xr:uid="{00000000-0005-0000-0000-0000FB470000}"/>
    <cellStyle name="输入 10 2 2 2" xfId="18654" xr:uid="{00000000-0005-0000-0000-0000FC470000}"/>
    <cellStyle name="输入 10 2 2 2 2" xfId="18655" xr:uid="{00000000-0005-0000-0000-0000FD470000}"/>
    <cellStyle name="输入 10 2 2 3" xfId="18656" xr:uid="{00000000-0005-0000-0000-0000FE470000}"/>
    <cellStyle name="输入 10 2 3" xfId="18657" xr:uid="{00000000-0005-0000-0000-0000FF470000}"/>
    <cellStyle name="输入 10 2 3 2" xfId="18658" xr:uid="{00000000-0005-0000-0000-000000480000}"/>
    <cellStyle name="输入 10 2 4" xfId="14606" xr:uid="{00000000-0005-0000-0000-000001480000}"/>
    <cellStyle name="输入 10 3" xfId="18659" xr:uid="{00000000-0005-0000-0000-000002480000}"/>
    <cellStyle name="输入 10 3 2" xfId="18660" xr:uid="{00000000-0005-0000-0000-000003480000}"/>
    <cellStyle name="输入 10 4" xfId="18661" xr:uid="{00000000-0005-0000-0000-000004480000}"/>
    <cellStyle name="输入 10 4 2" xfId="18662" xr:uid="{00000000-0005-0000-0000-000005480000}"/>
    <cellStyle name="输入 10 5" xfId="18663" xr:uid="{00000000-0005-0000-0000-000006480000}"/>
    <cellStyle name="输入 11" xfId="18664" xr:uid="{00000000-0005-0000-0000-000007480000}"/>
    <cellStyle name="输入 11 2" xfId="18665" xr:uid="{00000000-0005-0000-0000-000008480000}"/>
    <cellStyle name="输入 11 2 2" xfId="18666" xr:uid="{00000000-0005-0000-0000-000009480000}"/>
    <cellStyle name="输入 11 2 2 2" xfId="8289" xr:uid="{00000000-0005-0000-0000-00000A480000}"/>
    <cellStyle name="输入 11 2 3" xfId="18667" xr:uid="{00000000-0005-0000-0000-00000B480000}"/>
    <cellStyle name="输入 11 3" xfId="18668" xr:uid="{00000000-0005-0000-0000-00000C480000}"/>
    <cellStyle name="输入 11 3 2" xfId="18669" xr:uid="{00000000-0005-0000-0000-00000D480000}"/>
    <cellStyle name="输入 11 4" xfId="8388" xr:uid="{00000000-0005-0000-0000-00000E480000}"/>
    <cellStyle name="输入 2" xfId="6502" xr:uid="{00000000-0005-0000-0000-00000F480000}"/>
    <cellStyle name="输入 2 2" xfId="6504" xr:uid="{00000000-0005-0000-0000-000010480000}"/>
    <cellStyle name="输入 2 2 10" xfId="18670" xr:uid="{00000000-0005-0000-0000-000011480000}"/>
    <cellStyle name="输入 2 2 2" xfId="18671" xr:uid="{00000000-0005-0000-0000-000012480000}"/>
    <cellStyle name="输入 2 2 2 2" xfId="18672" xr:uid="{00000000-0005-0000-0000-000013480000}"/>
    <cellStyle name="输入 2 2 2 2 2" xfId="18673" xr:uid="{00000000-0005-0000-0000-000014480000}"/>
    <cellStyle name="输入 2 2 2 2 2 2" xfId="18674" xr:uid="{00000000-0005-0000-0000-000015480000}"/>
    <cellStyle name="输入 2 2 2 2 2 2 2" xfId="18675" xr:uid="{00000000-0005-0000-0000-000016480000}"/>
    <cellStyle name="输入 2 2 2 2 2 3" xfId="18676" xr:uid="{00000000-0005-0000-0000-000017480000}"/>
    <cellStyle name="输入 2 2 2 2 3" xfId="18677" xr:uid="{00000000-0005-0000-0000-000018480000}"/>
    <cellStyle name="输入 2 2 2 2 3 2" xfId="18678" xr:uid="{00000000-0005-0000-0000-000019480000}"/>
    <cellStyle name="输入 2 2 2 2 4" xfId="18679" xr:uid="{00000000-0005-0000-0000-00001A480000}"/>
    <cellStyle name="输入 2 2 2 2 4 2" xfId="8365" xr:uid="{00000000-0005-0000-0000-00001B480000}"/>
    <cellStyle name="输入 2 2 2 2 5" xfId="18680" xr:uid="{00000000-0005-0000-0000-00001C480000}"/>
    <cellStyle name="输入 2 2 2 3" xfId="18681" xr:uid="{00000000-0005-0000-0000-00001D480000}"/>
    <cellStyle name="输入 2 2 2 3 2" xfId="18682" xr:uid="{00000000-0005-0000-0000-00001E480000}"/>
    <cellStyle name="输入 2 2 2 3 2 2" xfId="18683" xr:uid="{00000000-0005-0000-0000-00001F480000}"/>
    <cellStyle name="输入 2 2 2 3 2 2 2" xfId="18684" xr:uid="{00000000-0005-0000-0000-000020480000}"/>
    <cellStyle name="输入 2 2 2 3 2 3" xfId="18685" xr:uid="{00000000-0005-0000-0000-000021480000}"/>
    <cellStyle name="输入 2 2 2 3 3" xfId="10647" xr:uid="{00000000-0005-0000-0000-000022480000}"/>
    <cellStyle name="输入 2 2 2 3 3 2" xfId="10649" xr:uid="{00000000-0005-0000-0000-000023480000}"/>
    <cellStyle name="输入 2 2 2 3 4" xfId="10651" xr:uid="{00000000-0005-0000-0000-000024480000}"/>
    <cellStyle name="输入 2 2 2 3 4 2" xfId="8432" xr:uid="{00000000-0005-0000-0000-000025480000}"/>
    <cellStyle name="输入 2 2 2 3 5" xfId="18686" xr:uid="{00000000-0005-0000-0000-000026480000}"/>
    <cellStyle name="输入 2 2 2 4" xfId="18687" xr:uid="{00000000-0005-0000-0000-000027480000}"/>
    <cellStyle name="输入 2 2 2 4 2" xfId="18688" xr:uid="{00000000-0005-0000-0000-000028480000}"/>
    <cellStyle name="输入 2 2 2 4 2 2" xfId="18689" xr:uid="{00000000-0005-0000-0000-000029480000}"/>
    <cellStyle name="输入 2 2 2 4 3" xfId="10654" xr:uid="{00000000-0005-0000-0000-00002A480000}"/>
    <cellStyle name="输入 2 2 2 5" xfId="18690" xr:uid="{00000000-0005-0000-0000-00002B480000}"/>
    <cellStyle name="输入 2 2 2 5 2" xfId="18691" xr:uid="{00000000-0005-0000-0000-00002C480000}"/>
    <cellStyle name="输入 2 2 2 6" xfId="18692" xr:uid="{00000000-0005-0000-0000-00002D480000}"/>
    <cellStyle name="输入 2 2 2 6 2" xfId="18693" xr:uid="{00000000-0005-0000-0000-00002E480000}"/>
    <cellStyle name="输入 2 2 2 7" xfId="18694" xr:uid="{00000000-0005-0000-0000-00002F480000}"/>
    <cellStyle name="输入 2 2 3" xfId="11934" xr:uid="{00000000-0005-0000-0000-000030480000}"/>
    <cellStyle name="输入 2 2 3 2" xfId="18695" xr:uid="{00000000-0005-0000-0000-000031480000}"/>
    <cellStyle name="输入 2 2 3 2 2" xfId="18696" xr:uid="{00000000-0005-0000-0000-000032480000}"/>
    <cellStyle name="输入 2 2 3 2 2 2" xfId="18697" xr:uid="{00000000-0005-0000-0000-000033480000}"/>
    <cellStyle name="输入 2 2 3 2 3" xfId="10661" xr:uid="{00000000-0005-0000-0000-000034480000}"/>
    <cellStyle name="输入 2 2 3 3" xfId="18698" xr:uid="{00000000-0005-0000-0000-000035480000}"/>
    <cellStyle name="输入 2 2 3 3 2" xfId="14374" xr:uid="{00000000-0005-0000-0000-000036480000}"/>
    <cellStyle name="输入 2 2 3 4" xfId="18699" xr:uid="{00000000-0005-0000-0000-000037480000}"/>
    <cellStyle name="输入 2 2 3 4 2" xfId="2255" xr:uid="{00000000-0005-0000-0000-000038480000}"/>
    <cellStyle name="输入 2 2 3 5" xfId="18700" xr:uid="{00000000-0005-0000-0000-000039480000}"/>
    <cellStyle name="输入 2 2 4" xfId="18701" xr:uid="{00000000-0005-0000-0000-00003A480000}"/>
    <cellStyle name="输入 2 2 4 2" xfId="18702" xr:uid="{00000000-0005-0000-0000-00003B480000}"/>
    <cellStyle name="输入 2 2 4 2 2" xfId="18703" xr:uid="{00000000-0005-0000-0000-00003C480000}"/>
    <cellStyle name="输入 2 2 4 2 2 2" xfId="18704" xr:uid="{00000000-0005-0000-0000-00003D480000}"/>
    <cellStyle name="输入 2 2 4 2 3" xfId="12610" xr:uid="{00000000-0005-0000-0000-00003E480000}"/>
    <cellStyle name="输入 2 2 4 3" xfId="7176" xr:uid="{00000000-0005-0000-0000-00003F480000}"/>
    <cellStyle name="输入 2 2 4 3 2" xfId="7178" xr:uid="{00000000-0005-0000-0000-000040480000}"/>
    <cellStyle name="输入 2 2 4 4" xfId="4363" xr:uid="{00000000-0005-0000-0000-000041480000}"/>
    <cellStyle name="输入 2 2 4 4 2" xfId="18705" xr:uid="{00000000-0005-0000-0000-000042480000}"/>
    <cellStyle name="输入 2 2 4 5" xfId="18706" xr:uid="{00000000-0005-0000-0000-000043480000}"/>
    <cellStyle name="输入 2 2 5" xfId="18707" xr:uid="{00000000-0005-0000-0000-000044480000}"/>
    <cellStyle name="输入 2 2 5 2" xfId="18708" xr:uid="{00000000-0005-0000-0000-000045480000}"/>
    <cellStyle name="输入 2 2 5 2 2" xfId="18709" xr:uid="{00000000-0005-0000-0000-000046480000}"/>
    <cellStyle name="输入 2 2 5 3" xfId="7181" xr:uid="{00000000-0005-0000-0000-000047480000}"/>
    <cellStyle name="输入 2 2 5 3 2" xfId="18710" xr:uid="{00000000-0005-0000-0000-000048480000}"/>
    <cellStyle name="输入 2 2 5 4" xfId="4371" xr:uid="{00000000-0005-0000-0000-000049480000}"/>
    <cellStyle name="输入 2 2 6" xfId="18711" xr:uid="{00000000-0005-0000-0000-00004A480000}"/>
    <cellStyle name="输入 2 2 6 2" xfId="18712" xr:uid="{00000000-0005-0000-0000-00004B480000}"/>
    <cellStyle name="输入 2 2 6 2 2" xfId="16918" xr:uid="{00000000-0005-0000-0000-00004C480000}"/>
    <cellStyle name="输入 2 2 6 2 2 2" xfId="16920" xr:uid="{00000000-0005-0000-0000-00004D480000}"/>
    <cellStyle name="输入 2 2 6 2 3" xfId="2723" xr:uid="{00000000-0005-0000-0000-00004E480000}"/>
    <cellStyle name="输入 2 2 6 3" xfId="18713" xr:uid="{00000000-0005-0000-0000-00004F480000}"/>
    <cellStyle name="输入 2 2 6 3 2" xfId="18714" xr:uid="{00000000-0005-0000-0000-000050480000}"/>
    <cellStyle name="输入 2 2 6 4" xfId="18715" xr:uid="{00000000-0005-0000-0000-000051480000}"/>
    <cellStyle name="输入 2 2 6 4 2" xfId="2099" xr:uid="{00000000-0005-0000-0000-000052480000}"/>
    <cellStyle name="输入 2 2 6 5" xfId="18716" xr:uid="{00000000-0005-0000-0000-000053480000}"/>
    <cellStyle name="输入 2 2 7" xfId="18717" xr:uid="{00000000-0005-0000-0000-000054480000}"/>
    <cellStyle name="输入 2 2 7 2" xfId="8404" xr:uid="{00000000-0005-0000-0000-000055480000}"/>
    <cellStyle name="输入 2 2 7 2 2" xfId="8406" xr:uid="{00000000-0005-0000-0000-000056480000}"/>
    <cellStyle name="输入 2 2 7 3" xfId="8410" xr:uid="{00000000-0005-0000-0000-000057480000}"/>
    <cellStyle name="输入 2 2 8" xfId="18718" xr:uid="{00000000-0005-0000-0000-000058480000}"/>
    <cellStyle name="输入 2 2 8 2" xfId="8452" xr:uid="{00000000-0005-0000-0000-000059480000}"/>
    <cellStyle name="输入 2 2 9" xfId="18719" xr:uid="{00000000-0005-0000-0000-00005A480000}"/>
    <cellStyle name="输入 2 2 9 2" xfId="8474" xr:uid="{00000000-0005-0000-0000-00005B480000}"/>
    <cellStyle name="输入 2 3" xfId="6506" xr:uid="{00000000-0005-0000-0000-00005C480000}"/>
    <cellStyle name="输入 2 3 2" xfId="12574" xr:uid="{00000000-0005-0000-0000-00005D480000}"/>
    <cellStyle name="输入 2 3 2 2" xfId="18720" xr:uid="{00000000-0005-0000-0000-00005E480000}"/>
    <cellStyle name="输入 2 3 2 2 2" xfId="18721" xr:uid="{00000000-0005-0000-0000-00005F480000}"/>
    <cellStyle name="输入 2 3 2 3" xfId="18722" xr:uid="{00000000-0005-0000-0000-000060480000}"/>
    <cellStyle name="输入 2 3 3" xfId="18723" xr:uid="{00000000-0005-0000-0000-000061480000}"/>
    <cellStyle name="输入 2 3 3 2" xfId="18724" xr:uid="{00000000-0005-0000-0000-000062480000}"/>
    <cellStyle name="输入 2 3 4" xfId="18725" xr:uid="{00000000-0005-0000-0000-000063480000}"/>
    <cellStyle name="输入 2 3 4 2" xfId="18726" xr:uid="{00000000-0005-0000-0000-000064480000}"/>
    <cellStyle name="输入 2 3 5" xfId="18727" xr:uid="{00000000-0005-0000-0000-000065480000}"/>
    <cellStyle name="输入 2 4" xfId="18728" xr:uid="{00000000-0005-0000-0000-000066480000}"/>
    <cellStyle name="输入 2 4 2" xfId="18729" xr:uid="{00000000-0005-0000-0000-000067480000}"/>
    <cellStyle name="输入 2 4 2 2" xfId="18730" xr:uid="{00000000-0005-0000-0000-000068480000}"/>
    <cellStyle name="输入 2 4 2 2 2" xfId="18731" xr:uid="{00000000-0005-0000-0000-000069480000}"/>
    <cellStyle name="输入 2 4 2 3" xfId="18732" xr:uid="{00000000-0005-0000-0000-00006A480000}"/>
    <cellStyle name="输入 2 4 3" xfId="18733" xr:uid="{00000000-0005-0000-0000-00006B480000}"/>
    <cellStyle name="输入 2 4 3 2" xfId="18734" xr:uid="{00000000-0005-0000-0000-00006C480000}"/>
    <cellStyle name="输入 2 4 4" xfId="18735" xr:uid="{00000000-0005-0000-0000-00006D480000}"/>
    <cellStyle name="输入 2 4 4 2" xfId="18736" xr:uid="{00000000-0005-0000-0000-00006E480000}"/>
    <cellStyle name="输入 2 4 5" xfId="18737" xr:uid="{00000000-0005-0000-0000-00006F480000}"/>
    <cellStyle name="输入 2 5" xfId="14161" xr:uid="{00000000-0005-0000-0000-000070480000}"/>
    <cellStyle name="输入 2 5 2" xfId="18738" xr:uid="{00000000-0005-0000-0000-000071480000}"/>
    <cellStyle name="输入 2 5 2 2" xfId="18739" xr:uid="{00000000-0005-0000-0000-000072480000}"/>
    <cellStyle name="输入 2 5 2 2 2" xfId="18740" xr:uid="{00000000-0005-0000-0000-000073480000}"/>
    <cellStyle name="输入 2 5 2 3" xfId="18741" xr:uid="{00000000-0005-0000-0000-000074480000}"/>
    <cellStyle name="输入 2 5 3" xfId="7559" xr:uid="{00000000-0005-0000-0000-000075480000}"/>
    <cellStyle name="输入 2 5 3 2" xfId="18742" xr:uid="{00000000-0005-0000-0000-000076480000}"/>
    <cellStyle name="输入 2 5 4" xfId="7561" xr:uid="{00000000-0005-0000-0000-000077480000}"/>
    <cellStyle name="输入 2 6" xfId="14163" xr:uid="{00000000-0005-0000-0000-000078480000}"/>
    <cellStyle name="输入 2 6 2" xfId="18743" xr:uid="{00000000-0005-0000-0000-000079480000}"/>
    <cellStyle name="输入 2 6 2 2" xfId="18744" xr:uid="{00000000-0005-0000-0000-00007A480000}"/>
    <cellStyle name="输入 2 6 3" xfId="7571" xr:uid="{00000000-0005-0000-0000-00007B480000}"/>
    <cellStyle name="输入 2 7" xfId="1988" xr:uid="{00000000-0005-0000-0000-00007C480000}"/>
    <cellStyle name="输入 2 7 2" xfId="14165" xr:uid="{00000000-0005-0000-0000-00007D480000}"/>
    <cellStyle name="输入 2 8" xfId="18745" xr:uid="{00000000-0005-0000-0000-00007E480000}"/>
    <cellStyle name="输入 2 8 2" xfId="18746" xr:uid="{00000000-0005-0000-0000-00007F480000}"/>
    <cellStyle name="输入 2 9" xfId="18747" xr:uid="{00000000-0005-0000-0000-000080480000}"/>
    <cellStyle name="输入 3" xfId="6508" xr:uid="{00000000-0005-0000-0000-000081480000}"/>
    <cellStyle name="输入 3 2" xfId="6510" xr:uid="{00000000-0005-0000-0000-000082480000}"/>
    <cellStyle name="输入 3 2 2" xfId="18748" xr:uid="{00000000-0005-0000-0000-000083480000}"/>
    <cellStyle name="输入 3 2 2 2" xfId="18749" xr:uid="{00000000-0005-0000-0000-000084480000}"/>
    <cellStyle name="输入 3 2 2 2 2" xfId="18750" xr:uid="{00000000-0005-0000-0000-000085480000}"/>
    <cellStyle name="输入 3 2 2 2 2 2" xfId="7038" xr:uid="{00000000-0005-0000-0000-000086480000}"/>
    <cellStyle name="输入 3 2 2 2 2 2 2" xfId="18751" xr:uid="{00000000-0005-0000-0000-000087480000}"/>
    <cellStyle name="输入 3 2 2 2 2 3" xfId="18752" xr:uid="{00000000-0005-0000-0000-000088480000}"/>
    <cellStyle name="输入 3 2 2 2 3" xfId="18753" xr:uid="{00000000-0005-0000-0000-000089480000}"/>
    <cellStyle name="输入 3 2 2 2 3 2" xfId="16714" xr:uid="{00000000-0005-0000-0000-00008A480000}"/>
    <cellStyle name="输入 3 2 2 2 4" xfId="18754" xr:uid="{00000000-0005-0000-0000-00008B480000}"/>
    <cellStyle name="输入 3 2 2 2 4 2" xfId="18755" xr:uid="{00000000-0005-0000-0000-00008C480000}"/>
    <cellStyle name="输入 3 2 2 2 5" xfId="18756" xr:uid="{00000000-0005-0000-0000-00008D480000}"/>
    <cellStyle name="输入 3 2 2 3" xfId="18757" xr:uid="{00000000-0005-0000-0000-00008E480000}"/>
    <cellStyle name="输入 3 2 2 3 2" xfId="18758" xr:uid="{00000000-0005-0000-0000-00008F480000}"/>
    <cellStyle name="输入 3 2 2 3 2 2" xfId="16736" xr:uid="{00000000-0005-0000-0000-000090480000}"/>
    <cellStyle name="输入 3 2 2 3 2 2 2" xfId="2448" xr:uid="{00000000-0005-0000-0000-000091480000}"/>
    <cellStyle name="输入 3 2 2 3 2 3" xfId="16738" xr:uid="{00000000-0005-0000-0000-000092480000}"/>
    <cellStyle name="输入 3 2 2 3 3" xfId="18759" xr:uid="{00000000-0005-0000-0000-000093480000}"/>
    <cellStyle name="输入 3 2 2 3 3 2" xfId="18760" xr:uid="{00000000-0005-0000-0000-000094480000}"/>
    <cellStyle name="输入 3 2 2 3 4" xfId="18761" xr:uid="{00000000-0005-0000-0000-000095480000}"/>
    <cellStyle name="输入 3 2 2 3 4 2" xfId="18762" xr:uid="{00000000-0005-0000-0000-000096480000}"/>
    <cellStyle name="输入 3 2 2 3 5" xfId="18763" xr:uid="{00000000-0005-0000-0000-000097480000}"/>
    <cellStyle name="输入 3 2 2 4" xfId="18764" xr:uid="{00000000-0005-0000-0000-000098480000}"/>
    <cellStyle name="输入 3 2 2 4 2" xfId="18765" xr:uid="{00000000-0005-0000-0000-000099480000}"/>
    <cellStyle name="输入 3 2 2 4 2 2" xfId="18766" xr:uid="{00000000-0005-0000-0000-00009A480000}"/>
    <cellStyle name="输入 3 2 2 4 3" xfId="18767" xr:uid="{00000000-0005-0000-0000-00009B480000}"/>
    <cellStyle name="输入 3 2 2 5" xfId="18768" xr:uid="{00000000-0005-0000-0000-00009C480000}"/>
    <cellStyle name="输入 3 2 2 5 2" xfId="18769" xr:uid="{00000000-0005-0000-0000-00009D480000}"/>
    <cellStyle name="输入 3 2 2 6" xfId="18770" xr:uid="{00000000-0005-0000-0000-00009E480000}"/>
    <cellStyle name="输入 3 2 2 6 2" xfId="18771" xr:uid="{00000000-0005-0000-0000-00009F480000}"/>
    <cellStyle name="输入 3 2 2 7" xfId="18772" xr:uid="{00000000-0005-0000-0000-0000A0480000}"/>
    <cellStyle name="输入 3 2 3" xfId="18773" xr:uid="{00000000-0005-0000-0000-0000A1480000}"/>
    <cellStyle name="输入 3 2 3 2" xfId="18774" xr:uid="{00000000-0005-0000-0000-0000A2480000}"/>
    <cellStyle name="输入 3 2 3 2 2" xfId="18775" xr:uid="{00000000-0005-0000-0000-0000A3480000}"/>
    <cellStyle name="输入 3 2 3 2 2 2" xfId="16783" xr:uid="{00000000-0005-0000-0000-0000A4480000}"/>
    <cellStyle name="输入 3 2 3 2 3" xfId="18776" xr:uid="{00000000-0005-0000-0000-0000A5480000}"/>
    <cellStyle name="输入 3 2 3 3" xfId="18777" xr:uid="{00000000-0005-0000-0000-0000A6480000}"/>
    <cellStyle name="输入 3 2 3 3 2" xfId="18778" xr:uid="{00000000-0005-0000-0000-0000A7480000}"/>
    <cellStyle name="输入 3 2 3 4" xfId="18779" xr:uid="{00000000-0005-0000-0000-0000A8480000}"/>
    <cellStyle name="输入 3 2 3 4 2" xfId="335" xr:uid="{00000000-0005-0000-0000-0000A9480000}"/>
    <cellStyle name="输入 3 2 3 5" xfId="18780" xr:uid="{00000000-0005-0000-0000-0000AA480000}"/>
    <cellStyle name="输入 3 2 4" xfId="18781" xr:uid="{00000000-0005-0000-0000-0000AB480000}"/>
    <cellStyle name="输入 3 2 4 2" xfId="18782" xr:uid="{00000000-0005-0000-0000-0000AC480000}"/>
    <cellStyle name="输入 3 2 4 2 2" xfId="18783" xr:uid="{00000000-0005-0000-0000-0000AD480000}"/>
    <cellStyle name="输入 3 2 4 2 2 2" xfId="18784" xr:uid="{00000000-0005-0000-0000-0000AE480000}"/>
    <cellStyle name="输入 3 2 4 2 3" xfId="16042" xr:uid="{00000000-0005-0000-0000-0000AF480000}"/>
    <cellStyle name="输入 3 2 4 3" xfId="7389" xr:uid="{00000000-0005-0000-0000-0000B0480000}"/>
    <cellStyle name="输入 3 2 4 3 2" xfId="7391" xr:uid="{00000000-0005-0000-0000-0000B1480000}"/>
    <cellStyle name="输入 3 2 4 4" xfId="7394" xr:uid="{00000000-0005-0000-0000-0000B2480000}"/>
    <cellStyle name="输入 3 2 4 4 2" xfId="18785" xr:uid="{00000000-0005-0000-0000-0000B3480000}"/>
    <cellStyle name="输入 3 2 4 5" xfId="18786" xr:uid="{00000000-0005-0000-0000-0000B4480000}"/>
    <cellStyle name="输入 3 2 5" xfId="18787" xr:uid="{00000000-0005-0000-0000-0000B5480000}"/>
    <cellStyle name="输入 3 2 5 2" xfId="18788" xr:uid="{00000000-0005-0000-0000-0000B6480000}"/>
    <cellStyle name="输入 3 2 5 2 2" xfId="18789" xr:uid="{00000000-0005-0000-0000-0000B7480000}"/>
    <cellStyle name="输入 3 2 5 3" xfId="7397" xr:uid="{00000000-0005-0000-0000-0000B8480000}"/>
    <cellStyle name="输入 3 2 6" xfId="18790" xr:uid="{00000000-0005-0000-0000-0000B9480000}"/>
    <cellStyle name="输入 3 2 6 2" xfId="18791" xr:uid="{00000000-0005-0000-0000-0000BA480000}"/>
    <cellStyle name="输入 3 2 7" xfId="18792" xr:uid="{00000000-0005-0000-0000-0000BB480000}"/>
    <cellStyle name="输入 3 2 7 2" xfId="18793" xr:uid="{00000000-0005-0000-0000-0000BC480000}"/>
    <cellStyle name="输入 3 2 8" xfId="18794" xr:uid="{00000000-0005-0000-0000-0000BD480000}"/>
    <cellStyle name="输入 3 3" xfId="18795" xr:uid="{00000000-0005-0000-0000-0000BE480000}"/>
    <cellStyle name="输入 3 3 2" xfId="18796" xr:uid="{00000000-0005-0000-0000-0000BF480000}"/>
    <cellStyle name="输入 3 3 2 2" xfId="18797" xr:uid="{00000000-0005-0000-0000-0000C0480000}"/>
    <cellStyle name="输入 3 3 2 2 2" xfId="18798" xr:uid="{00000000-0005-0000-0000-0000C1480000}"/>
    <cellStyle name="输入 3 3 2 3" xfId="18799" xr:uid="{00000000-0005-0000-0000-0000C2480000}"/>
    <cellStyle name="输入 3 3 3" xfId="18800" xr:uid="{00000000-0005-0000-0000-0000C3480000}"/>
    <cellStyle name="输入 3 3 3 2" xfId="18801" xr:uid="{00000000-0005-0000-0000-0000C4480000}"/>
    <cellStyle name="输入 3 3 4" xfId="18802" xr:uid="{00000000-0005-0000-0000-0000C5480000}"/>
    <cellStyle name="输入 3 3 4 2" xfId="18803" xr:uid="{00000000-0005-0000-0000-0000C6480000}"/>
    <cellStyle name="输入 3 3 5" xfId="18804" xr:uid="{00000000-0005-0000-0000-0000C7480000}"/>
    <cellStyle name="输入 3 4" xfId="11956" xr:uid="{00000000-0005-0000-0000-0000C8480000}"/>
    <cellStyle name="输入 3 4 2" xfId="11958" xr:uid="{00000000-0005-0000-0000-0000C9480000}"/>
    <cellStyle name="输入 3 4 2 2" xfId="18805" xr:uid="{00000000-0005-0000-0000-0000CA480000}"/>
    <cellStyle name="输入 3 4 2 2 2" xfId="18806" xr:uid="{00000000-0005-0000-0000-0000CB480000}"/>
    <cellStyle name="输入 3 4 2 3" xfId="18807" xr:uid="{00000000-0005-0000-0000-0000CC480000}"/>
    <cellStyle name="输入 3 4 3" xfId="18808" xr:uid="{00000000-0005-0000-0000-0000CD480000}"/>
    <cellStyle name="输入 3 4 3 2" xfId="18809" xr:uid="{00000000-0005-0000-0000-0000CE480000}"/>
    <cellStyle name="输入 3 4 4" xfId="18810" xr:uid="{00000000-0005-0000-0000-0000CF480000}"/>
    <cellStyle name="输入 3 4 4 2" xfId="18811" xr:uid="{00000000-0005-0000-0000-0000D0480000}"/>
    <cellStyle name="输入 3 4 5" xfId="18812" xr:uid="{00000000-0005-0000-0000-0000D1480000}"/>
    <cellStyle name="输入 3 5" xfId="11961" xr:uid="{00000000-0005-0000-0000-0000D2480000}"/>
    <cellStyle name="输入 3 5 2" xfId="14168" xr:uid="{00000000-0005-0000-0000-0000D3480000}"/>
    <cellStyle name="输入 3 5 2 2" xfId="18813" xr:uid="{00000000-0005-0000-0000-0000D4480000}"/>
    <cellStyle name="输入 3 5 3" xfId="18814" xr:uid="{00000000-0005-0000-0000-0000D5480000}"/>
    <cellStyle name="输入 3 6" xfId="17321" xr:uid="{00000000-0005-0000-0000-0000D6480000}"/>
    <cellStyle name="输入 3 6 2" xfId="17323" xr:uid="{00000000-0005-0000-0000-0000D7480000}"/>
    <cellStyle name="输入 3 7" xfId="17325" xr:uid="{00000000-0005-0000-0000-0000D8480000}"/>
    <cellStyle name="输入 3 7 2" xfId="18815" xr:uid="{00000000-0005-0000-0000-0000D9480000}"/>
    <cellStyle name="输入 3 8" xfId="18816" xr:uid="{00000000-0005-0000-0000-0000DA480000}"/>
    <cellStyle name="输入 4" xfId="18817" xr:uid="{00000000-0005-0000-0000-0000DB480000}"/>
    <cellStyle name="输入 4 2" xfId="18818" xr:uid="{00000000-0005-0000-0000-0000DC480000}"/>
    <cellStyle name="输入 4 2 2" xfId="18819" xr:uid="{00000000-0005-0000-0000-0000DD480000}"/>
    <cellStyle name="输入 4 2 2 2" xfId="18820" xr:uid="{00000000-0005-0000-0000-0000DE480000}"/>
    <cellStyle name="输入 4 2 2 2 2" xfId="11310" xr:uid="{00000000-0005-0000-0000-0000DF480000}"/>
    <cellStyle name="输入 4 2 2 2 2 2" xfId="11312" xr:uid="{00000000-0005-0000-0000-0000E0480000}"/>
    <cellStyle name="输入 4 2 2 2 2 2 2" xfId="18821" xr:uid="{00000000-0005-0000-0000-0000E1480000}"/>
    <cellStyle name="输入 4 2 2 2 2 3" xfId="11314" xr:uid="{00000000-0005-0000-0000-0000E2480000}"/>
    <cellStyle name="输入 4 2 2 2 3" xfId="10749" xr:uid="{00000000-0005-0000-0000-0000E3480000}"/>
    <cellStyle name="输入 4 2 2 2 3 2" xfId="11323" xr:uid="{00000000-0005-0000-0000-0000E4480000}"/>
    <cellStyle name="输入 4 2 2 2 4" xfId="11329" xr:uid="{00000000-0005-0000-0000-0000E5480000}"/>
    <cellStyle name="输入 4 2 2 2 4 2" xfId="11331" xr:uid="{00000000-0005-0000-0000-0000E6480000}"/>
    <cellStyle name="输入 4 2 2 2 5" xfId="11333" xr:uid="{00000000-0005-0000-0000-0000E7480000}"/>
    <cellStyle name="输入 4 2 2 3" xfId="18822" xr:uid="{00000000-0005-0000-0000-0000E8480000}"/>
    <cellStyle name="输入 4 2 2 3 2" xfId="11362" xr:uid="{00000000-0005-0000-0000-0000E9480000}"/>
    <cellStyle name="输入 4 2 2 3 2 2" xfId="11365" xr:uid="{00000000-0005-0000-0000-0000EA480000}"/>
    <cellStyle name="输入 4 2 2 3 2 2 2" xfId="11368" xr:uid="{00000000-0005-0000-0000-0000EB480000}"/>
    <cellStyle name="输入 4 2 2 3 2 3" xfId="11371" xr:uid="{00000000-0005-0000-0000-0000EC480000}"/>
    <cellStyle name="输入 4 2 2 3 3" xfId="11373" xr:uid="{00000000-0005-0000-0000-0000ED480000}"/>
    <cellStyle name="输入 4 2 2 3 3 2" xfId="11375" xr:uid="{00000000-0005-0000-0000-0000EE480000}"/>
    <cellStyle name="输入 4 2 2 3 4" xfId="11377" xr:uid="{00000000-0005-0000-0000-0000EF480000}"/>
    <cellStyle name="输入 4 2 2 3 4 2" xfId="18823" xr:uid="{00000000-0005-0000-0000-0000F0480000}"/>
    <cellStyle name="输入 4 2 2 3 5" xfId="18824" xr:uid="{00000000-0005-0000-0000-0000F1480000}"/>
    <cellStyle name="输入 4 2 2 4" xfId="18825" xr:uid="{00000000-0005-0000-0000-0000F2480000}"/>
    <cellStyle name="输入 4 2 2 4 2" xfId="11393" xr:uid="{00000000-0005-0000-0000-0000F3480000}"/>
    <cellStyle name="输入 4 2 2 4 2 2" xfId="11395" xr:uid="{00000000-0005-0000-0000-0000F4480000}"/>
    <cellStyle name="输入 4 2 2 4 3" xfId="11397" xr:uid="{00000000-0005-0000-0000-0000F5480000}"/>
    <cellStyle name="输入 4 2 2 5" xfId="18826" xr:uid="{00000000-0005-0000-0000-0000F6480000}"/>
    <cellStyle name="输入 4 2 2 5 2" xfId="18827" xr:uid="{00000000-0005-0000-0000-0000F7480000}"/>
    <cellStyle name="输入 4 2 2 6" xfId="18828" xr:uid="{00000000-0005-0000-0000-0000F8480000}"/>
    <cellStyle name="输入 4 2 2 6 2" xfId="11405" xr:uid="{00000000-0005-0000-0000-0000F9480000}"/>
    <cellStyle name="输入 4 2 2 7" xfId="18829" xr:uid="{00000000-0005-0000-0000-0000FA480000}"/>
    <cellStyle name="输入 4 2 3" xfId="18830" xr:uid="{00000000-0005-0000-0000-0000FB480000}"/>
    <cellStyle name="输入 4 2 3 2" xfId="13292" xr:uid="{00000000-0005-0000-0000-0000FC480000}"/>
    <cellStyle name="输入 4 2 3 2 2" xfId="11445" xr:uid="{00000000-0005-0000-0000-0000FD480000}"/>
    <cellStyle name="输入 4 2 3 2 2 2" xfId="5269" xr:uid="{00000000-0005-0000-0000-0000FE480000}"/>
    <cellStyle name="输入 4 2 3 2 3" xfId="11448" xr:uid="{00000000-0005-0000-0000-0000FF480000}"/>
    <cellStyle name="输入 4 2 3 3" xfId="7543" xr:uid="{00000000-0005-0000-0000-000000490000}"/>
    <cellStyle name="输入 4 2 3 3 2" xfId="11470" xr:uid="{00000000-0005-0000-0000-000001490000}"/>
    <cellStyle name="输入 4 2 3 4" xfId="13295" xr:uid="{00000000-0005-0000-0000-000002490000}"/>
    <cellStyle name="输入 4 2 3 4 2" xfId="2488" xr:uid="{00000000-0005-0000-0000-000003490000}"/>
    <cellStyle name="输入 4 2 3 5" xfId="14049" xr:uid="{00000000-0005-0000-0000-000004490000}"/>
    <cellStyle name="输入 4 2 4" xfId="18831" xr:uid="{00000000-0005-0000-0000-000005490000}"/>
    <cellStyle name="输入 4 2 4 2" xfId="13331" xr:uid="{00000000-0005-0000-0000-000006490000}"/>
    <cellStyle name="输入 4 2 4 2 2" xfId="11506" xr:uid="{00000000-0005-0000-0000-000007490000}"/>
    <cellStyle name="输入 4 2 4 2 2 2" xfId="11508" xr:uid="{00000000-0005-0000-0000-000008490000}"/>
    <cellStyle name="输入 4 2 4 2 3" xfId="11510" xr:uid="{00000000-0005-0000-0000-000009490000}"/>
    <cellStyle name="输入 4 2 4 3" xfId="13334" xr:uid="{00000000-0005-0000-0000-00000A490000}"/>
    <cellStyle name="输入 4 2 4 3 2" xfId="14057" xr:uid="{00000000-0005-0000-0000-00000B490000}"/>
    <cellStyle name="输入 4 2 4 4" xfId="14061" xr:uid="{00000000-0005-0000-0000-00000C490000}"/>
    <cellStyle name="输入 4 2 4 4 2" xfId="11518" xr:uid="{00000000-0005-0000-0000-00000D490000}"/>
    <cellStyle name="输入 4 2 4 5" xfId="14063" xr:uid="{00000000-0005-0000-0000-00000E490000}"/>
    <cellStyle name="输入 4 2 5" xfId="18832" xr:uid="{00000000-0005-0000-0000-00000F490000}"/>
    <cellStyle name="输入 4 2 5 2" xfId="7676" xr:uid="{00000000-0005-0000-0000-000010490000}"/>
    <cellStyle name="输入 4 2 5 2 2" xfId="18833" xr:uid="{00000000-0005-0000-0000-000011490000}"/>
    <cellStyle name="输入 4 2 5 3" xfId="14069" xr:uid="{00000000-0005-0000-0000-000012490000}"/>
    <cellStyle name="输入 4 2 6" xfId="18834" xr:uid="{00000000-0005-0000-0000-000013490000}"/>
    <cellStyle name="输入 4 2 6 2" xfId="18835" xr:uid="{00000000-0005-0000-0000-000014490000}"/>
    <cellStyle name="输入 4 2 7" xfId="18836" xr:uid="{00000000-0005-0000-0000-000015490000}"/>
    <cellStyle name="输入 4 2 7 2" xfId="18837" xr:uid="{00000000-0005-0000-0000-000016490000}"/>
    <cellStyle name="输入 4 2 8" xfId="7815" xr:uid="{00000000-0005-0000-0000-000017490000}"/>
    <cellStyle name="输入 4 3" xfId="18838" xr:uid="{00000000-0005-0000-0000-000018490000}"/>
    <cellStyle name="输入 4 3 2" xfId="18839" xr:uid="{00000000-0005-0000-0000-000019490000}"/>
    <cellStyle name="输入 4 3 2 2" xfId="18840" xr:uid="{00000000-0005-0000-0000-00001A490000}"/>
    <cellStyle name="输入 4 3 2 2 2" xfId="18841" xr:uid="{00000000-0005-0000-0000-00001B490000}"/>
    <cellStyle name="输入 4 3 2 3" xfId="18842" xr:uid="{00000000-0005-0000-0000-00001C490000}"/>
    <cellStyle name="输入 4 3 3" xfId="18843" xr:uid="{00000000-0005-0000-0000-00001D490000}"/>
    <cellStyle name="输入 4 3 3 2" xfId="13378" xr:uid="{00000000-0005-0000-0000-00001E490000}"/>
    <cellStyle name="输入 4 3 4" xfId="14156" xr:uid="{00000000-0005-0000-0000-00001F490000}"/>
    <cellStyle name="输入 4 3 4 2" xfId="13394" xr:uid="{00000000-0005-0000-0000-000020490000}"/>
    <cellStyle name="输入 4 3 5" xfId="18844" xr:uid="{00000000-0005-0000-0000-000021490000}"/>
    <cellStyle name="输入 4 4" xfId="11964" xr:uid="{00000000-0005-0000-0000-000022490000}"/>
    <cellStyle name="输入 4 4 2" xfId="18845" xr:uid="{00000000-0005-0000-0000-000023490000}"/>
    <cellStyle name="输入 4 4 2 2" xfId="18846" xr:uid="{00000000-0005-0000-0000-000024490000}"/>
    <cellStyle name="输入 4 4 2 2 2" xfId="18847" xr:uid="{00000000-0005-0000-0000-000025490000}"/>
    <cellStyle name="输入 4 4 2 3" xfId="18848" xr:uid="{00000000-0005-0000-0000-000026490000}"/>
    <cellStyle name="输入 4 4 3" xfId="18849" xr:uid="{00000000-0005-0000-0000-000027490000}"/>
    <cellStyle name="输入 4 4 3 2" xfId="13428" xr:uid="{00000000-0005-0000-0000-000028490000}"/>
    <cellStyle name="输入 4 4 4" xfId="18850" xr:uid="{00000000-0005-0000-0000-000029490000}"/>
    <cellStyle name="输入 4 4 4 2" xfId="18851" xr:uid="{00000000-0005-0000-0000-00002A490000}"/>
    <cellStyle name="输入 4 4 5" xfId="18852" xr:uid="{00000000-0005-0000-0000-00002B490000}"/>
    <cellStyle name="输入 4 5" xfId="13685" xr:uid="{00000000-0005-0000-0000-00002C490000}"/>
    <cellStyle name="输入 4 5 2" xfId="14171" xr:uid="{00000000-0005-0000-0000-00002D490000}"/>
    <cellStyle name="输入 4 5 2 2" xfId="18853" xr:uid="{00000000-0005-0000-0000-00002E490000}"/>
    <cellStyle name="输入 4 5 3" xfId="7583" xr:uid="{00000000-0005-0000-0000-00002F490000}"/>
    <cellStyle name="输入 4 6" xfId="17328" xr:uid="{00000000-0005-0000-0000-000030490000}"/>
    <cellStyle name="输入 4 6 2" xfId="18854" xr:uid="{00000000-0005-0000-0000-000031490000}"/>
    <cellStyle name="输入 4 7" xfId="18855" xr:uid="{00000000-0005-0000-0000-000032490000}"/>
    <cellStyle name="输入 4 7 2" xfId="18856" xr:uid="{00000000-0005-0000-0000-000033490000}"/>
    <cellStyle name="输入 4 8" xfId="18857" xr:uid="{00000000-0005-0000-0000-000034490000}"/>
    <cellStyle name="输入 5" xfId="18858" xr:uid="{00000000-0005-0000-0000-000035490000}"/>
    <cellStyle name="输入 5 2" xfId="18859" xr:uid="{00000000-0005-0000-0000-000036490000}"/>
    <cellStyle name="输入 5 2 2" xfId="18860" xr:uid="{00000000-0005-0000-0000-000037490000}"/>
    <cellStyle name="输入 5 2 2 2" xfId="18862" xr:uid="{00000000-0005-0000-0000-000038490000}"/>
    <cellStyle name="输入 5 2 2 2 2" xfId="18864" xr:uid="{00000000-0005-0000-0000-000039490000}"/>
    <cellStyle name="输入 5 2 2 2 2 2" xfId="672" xr:uid="{00000000-0005-0000-0000-00003A490000}"/>
    <cellStyle name="输入 5 2 2 2 2 2 2" xfId="18866" xr:uid="{00000000-0005-0000-0000-00003B490000}"/>
    <cellStyle name="输入 5 2 2 2 2 3" xfId="674" xr:uid="{00000000-0005-0000-0000-00003C490000}"/>
    <cellStyle name="输入 5 2 2 2 3" xfId="18867" xr:uid="{00000000-0005-0000-0000-00003D490000}"/>
    <cellStyle name="输入 5 2 2 2 3 2" xfId="1" xr:uid="{00000000-0005-0000-0000-00003E490000}"/>
    <cellStyle name="输入 5 2 2 2 4" xfId="18869" xr:uid="{00000000-0005-0000-0000-00003F490000}"/>
    <cellStyle name="输入 5 2 2 2 4 2" xfId="18870" xr:uid="{00000000-0005-0000-0000-000040490000}"/>
    <cellStyle name="输入 5 2 2 2 5" xfId="18871" xr:uid="{00000000-0005-0000-0000-000041490000}"/>
    <cellStyle name="输入 5 2 2 3" xfId="18872" xr:uid="{00000000-0005-0000-0000-000042490000}"/>
    <cellStyle name="输入 5 2 2 3 2" xfId="18874" xr:uid="{00000000-0005-0000-0000-000043490000}"/>
    <cellStyle name="输入 5 2 2 3 2 2" xfId="816" xr:uid="{00000000-0005-0000-0000-000044490000}"/>
    <cellStyle name="输入 5 2 2 3 2 2 2" xfId="17845" xr:uid="{00000000-0005-0000-0000-000045490000}"/>
    <cellStyle name="输入 5 2 2 3 2 3" xfId="609" xr:uid="{00000000-0005-0000-0000-000046490000}"/>
    <cellStyle name="输入 5 2 2 3 3" xfId="18876" xr:uid="{00000000-0005-0000-0000-000047490000}"/>
    <cellStyle name="输入 5 2 2 3 3 2" xfId="18877" xr:uid="{00000000-0005-0000-0000-000048490000}"/>
    <cellStyle name="输入 5 2 2 3 4" xfId="18878" xr:uid="{00000000-0005-0000-0000-000049490000}"/>
    <cellStyle name="输入 5 2 2 3 4 2" xfId="15943" xr:uid="{00000000-0005-0000-0000-00004A490000}"/>
    <cellStyle name="输入 5 2 2 3 5" xfId="18879" xr:uid="{00000000-0005-0000-0000-00004B490000}"/>
    <cellStyle name="输入 5 2 2 4" xfId="18880" xr:uid="{00000000-0005-0000-0000-00004C490000}"/>
    <cellStyle name="输入 5 2 2 4 2" xfId="15786" xr:uid="{00000000-0005-0000-0000-00004D490000}"/>
    <cellStyle name="输入 5 2 2 4 2 2" xfId="943" xr:uid="{00000000-0005-0000-0000-00004E490000}"/>
    <cellStyle name="输入 5 2 2 4 3" xfId="15790" xr:uid="{00000000-0005-0000-0000-00004F490000}"/>
    <cellStyle name="输入 5 2 2 5" xfId="18882" xr:uid="{00000000-0005-0000-0000-000050490000}"/>
    <cellStyle name="输入 5 2 2 5 2" xfId="15797" xr:uid="{00000000-0005-0000-0000-000051490000}"/>
    <cellStyle name="输入 5 2 2 6" xfId="18884" xr:uid="{00000000-0005-0000-0000-000052490000}"/>
    <cellStyle name="输入 5 2 2 6 2" xfId="18885" xr:uid="{00000000-0005-0000-0000-000053490000}"/>
    <cellStyle name="输入 5 2 2 7" xfId="384" xr:uid="{00000000-0005-0000-0000-000054490000}"/>
    <cellStyle name="输入 5 2 3" xfId="18886" xr:uid="{00000000-0005-0000-0000-000055490000}"/>
    <cellStyle name="输入 5 2 3 2" xfId="18888" xr:uid="{00000000-0005-0000-0000-000056490000}"/>
    <cellStyle name="输入 5 2 3 2 2" xfId="18890" xr:uid="{00000000-0005-0000-0000-000057490000}"/>
    <cellStyle name="输入 5 2 3 2 2 2" xfId="15284" xr:uid="{00000000-0005-0000-0000-000058490000}"/>
    <cellStyle name="输入 5 2 3 2 3" xfId="18892" xr:uid="{00000000-0005-0000-0000-000059490000}"/>
    <cellStyle name="输入 5 2 3 3" xfId="18894" xr:uid="{00000000-0005-0000-0000-00005A490000}"/>
    <cellStyle name="输入 5 2 3 3 2" xfId="18896" xr:uid="{00000000-0005-0000-0000-00005B490000}"/>
    <cellStyle name="输入 5 2 3 4" xfId="18898" xr:uid="{00000000-0005-0000-0000-00005C490000}"/>
    <cellStyle name="输入 5 2 3 4 2" xfId="2633" xr:uid="{00000000-0005-0000-0000-00005D490000}"/>
    <cellStyle name="输入 5 2 3 5" xfId="18900" xr:uid="{00000000-0005-0000-0000-00005E490000}"/>
    <cellStyle name="输入 5 2 4" xfId="18902" xr:uid="{00000000-0005-0000-0000-00005F490000}"/>
    <cellStyle name="输入 5 2 4 2" xfId="18904" xr:uid="{00000000-0005-0000-0000-000060490000}"/>
    <cellStyle name="输入 5 2 4 2 2" xfId="18906" xr:uid="{00000000-0005-0000-0000-000061490000}"/>
    <cellStyle name="输入 5 2 4 2 2 2" xfId="18908" xr:uid="{00000000-0005-0000-0000-000062490000}"/>
    <cellStyle name="输入 5 2 4 2 3" xfId="18909" xr:uid="{00000000-0005-0000-0000-000063490000}"/>
    <cellStyle name="输入 5 2 4 3" xfId="18910" xr:uid="{00000000-0005-0000-0000-000064490000}"/>
    <cellStyle name="输入 5 2 4 3 2" xfId="18912" xr:uid="{00000000-0005-0000-0000-000065490000}"/>
    <cellStyle name="输入 5 2 4 4" xfId="18913" xr:uid="{00000000-0005-0000-0000-000066490000}"/>
    <cellStyle name="输入 5 2 4 4 2" xfId="15808" xr:uid="{00000000-0005-0000-0000-000067490000}"/>
    <cellStyle name="输入 5 2 4 5" xfId="18914" xr:uid="{00000000-0005-0000-0000-000068490000}"/>
    <cellStyle name="输入 5 2 5" xfId="18915" xr:uid="{00000000-0005-0000-0000-000069490000}"/>
    <cellStyle name="输入 5 2 5 2" xfId="18917" xr:uid="{00000000-0005-0000-0000-00006A490000}"/>
    <cellStyle name="输入 5 2 5 2 2" xfId="18919" xr:uid="{00000000-0005-0000-0000-00006B490000}"/>
    <cellStyle name="输入 5 2 5 3" xfId="18920" xr:uid="{00000000-0005-0000-0000-00006C490000}"/>
    <cellStyle name="输入 5 2 6" xfId="18921" xr:uid="{00000000-0005-0000-0000-00006D490000}"/>
    <cellStyle name="输入 5 2 6 2" xfId="18923" xr:uid="{00000000-0005-0000-0000-00006E490000}"/>
    <cellStyle name="输入 5 2 7" xfId="18925" xr:uid="{00000000-0005-0000-0000-00006F490000}"/>
    <cellStyle name="输入 5 2 7 2" xfId="18927" xr:uid="{00000000-0005-0000-0000-000070490000}"/>
    <cellStyle name="输入 5 2 8" xfId="18928" xr:uid="{00000000-0005-0000-0000-000071490000}"/>
    <cellStyle name="输入 5 3" xfId="18929" xr:uid="{00000000-0005-0000-0000-000072490000}"/>
    <cellStyle name="输入 5 3 2" xfId="18930" xr:uid="{00000000-0005-0000-0000-000073490000}"/>
    <cellStyle name="输入 5 3 2 2" xfId="18933" xr:uid="{00000000-0005-0000-0000-000074490000}"/>
    <cellStyle name="输入 5 3 2 2 2" xfId="18936" xr:uid="{00000000-0005-0000-0000-000075490000}"/>
    <cellStyle name="输入 5 3 2 3" xfId="18939" xr:uid="{00000000-0005-0000-0000-000076490000}"/>
    <cellStyle name="输入 5 3 3" xfId="18942" xr:uid="{00000000-0005-0000-0000-000077490000}"/>
    <cellStyle name="输入 5 3 3 2" xfId="15702" xr:uid="{00000000-0005-0000-0000-000078490000}"/>
    <cellStyle name="输入 5 3 4" xfId="14176" xr:uid="{00000000-0005-0000-0000-000079490000}"/>
    <cellStyle name="输入 5 3 4 2" xfId="18945" xr:uid="{00000000-0005-0000-0000-00007A490000}"/>
    <cellStyle name="输入 5 3 5" xfId="18948" xr:uid="{00000000-0005-0000-0000-00007B490000}"/>
    <cellStyle name="输入 5 4" xfId="18951" xr:uid="{00000000-0005-0000-0000-00007C490000}"/>
    <cellStyle name="输入 5 4 2" xfId="18952" xr:uid="{00000000-0005-0000-0000-00007D490000}"/>
    <cellStyle name="输入 5 4 2 2" xfId="18954" xr:uid="{00000000-0005-0000-0000-00007E490000}"/>
    <cellStyle name="输入 5 4 2 2 2" xfId="18956" xr:uid="{00000000-0005-0000-0000-00007F490000}"/>
    <cellStyle name="输入 5 4 2 3" xfId="18958" xr:uid="{00000000-0005-0000-0000-000080490000}"/>
    <cellStyle name="输入 5 4 3" xfId="7591" xr:uid="{00000000-0005-0000-0000-000081490000}"/>
    <cellStyle name="输入 5 4 3 2" xfId="18960" xr:uid="{00000000-0005-0000-0000-000082490000}"/>
    <cellStyle name="输入 5 4 4" xfId="18962" xr:uid="{00000000-0005-0000-0000-000083490000}"/>
    <cellStyle name="输入 5 4 4 2" xfId="15752" xr:uid="{00000000-0005-0000-0000-000084490000}"/>
    <cellStyle name="输入 5 4 5" xfId="18964" xr:uid="{00000000-0005-0000-0000-000085490000}"/>
    <cellStyle name="输入 5 5" xfId="18966" xr:uid="{00000000-0005-0000-0000-000086490000}"/>
    <cellStyle name="输入 5 5 2" xfId="18967" xr:uid="{00000000-0005-0000-0000-000087490000}"/>
    <cellStyle name="输入 5 5 2 2" xfId="18969" xr:uid="{00000000-0005-0000-0000-000088490000}"/>
    <cellStyle name="输入 5 5 3" xfId="18971" xr:uid="{00000000-0005-0000-0000-000089490000}"/>
    <cellStyle name="输入 5 6" xfId="18973" xr:uid="{00000000-0005-0000-0000-00008A490000}"/>
    <cellStyle name="输入 5 6 2" xfId="18974" xr:uid="{00000000-0005-0000-0000-00008B490000}"/>
    <cellStyle name="输入 5 7" xfId="18975" xr:uid="{00000000-0005-0000-0000-00008C490000}"/>
    <cellStyle name="输入 5 7 2" xfId="18976" xr:uid="{00000000-0005-0000-0000-00008D490000}"/>
    <cellStyle name="输入 5 8" xfId="18977" xr:uid="{00000000-0005-0000-0000-00008E490000}"/>
    <cellStyle name="输入 6" xfId="18978" xr:uid="{00000000-0005-0000-0000-00008F490000}"/>
    <cellStyle name="输入 6 2" xfId="18979" xr:uid="{00000000-0005-0000-0000-000090490000}"/>
    <cellStyle name="输入 6 2 2" xfId="18980" xr:uid="{00000000-0005-0000-0000-000091490000}"/>
    <cellStyle name="输入 6 2 2 2" xfId="9911" xr:uid="{00000000-0005-0000-0000-000092490000}"/>
    <cellStyle name="输入 6 2 2 2 2" xfId="18981" xr:uid="{00000000-0005-0000-0000-000093490000}"/>
    <cellStyle name="输入 6 2 2 2 2 2" xfId="18982" xr:uid="{00000000-0005-0000-0000-000094490000}"/>
    <cellStyle name="输入 6 2 2 2 3" xfId="18983" xr:uid="{00000000-0005-0000-0000-000095490000}"/>
    <cellStyle name="输入 6 2 2 3" xfId="18984" xr:uid="{00000000-0005-0000-0000-000096490000}"/>
    <cellStyle name="输入 6 2 2 3 2" xfId="17735" xr:uid="{00000000-0005-0000-0000-000097490000}"/>
    <cellStyle name="输入 6 2 2 4" xfId="18985" xr:uid="{00000000-0005-0000-0000-000098490000}"/>
    <cellStyle name="输入 6 2 2 4 2" xfId="15914" xr:uid="{00000000-0005-0000-0000-000099490000}"/>
    <cellStyle name="输入 6 2 2 5" xfId="3269" xr:uid="{00000000-0005-0000-0000-00009A490000}"/>
    <cellStyle name="输入 6 2 3" xfId="18986" xr:uid="{00000000-0005-0000-0000-00009B490000}"/>
    <cellStyle name="输入 6 2 3 2" xfId="18987" xr:uid="{00000000-0005-0000-0000-00009C490000}"/>
    <cellStyle name="输入 6 2 3 2 2" xfId="17762" xr:uid="{00000000-0005-0000-0000-00009D490000}"/>
    <cellStyle name="输入 6 2 3 2 2 2" xfId="17764" xr:uid="{00000000-0005-0000-0000-00009E490000}"/>
    <cellStyle name="输入 6 2 3 2 3" xfId="2096" xr:uid="{00000000-0005-0000-0000-00009F490000}"/>
    <cellStyle name="输入 6 2 3 3" xfId="18182" xr:uid="{00000000-0005-0000-0000-0000A0490000}"/>
    <cellStyle name="输入 6 2 3 3 2" xfId="18184" xr:uid="{00000000-0005-0000-0000-0000A1490000}"/>
    <cellStyle name="输入 6 2 3 4" xfId="18187" xr:uid="{00000000-0005-0000-0000-0000A2490000}"/>
    <cellStyle name="输入 6 2 3 4 2" xfId="18189" xr:uid="{00000000-0005-0000-0000-0000A3490000}"/>
    <cellStyle name="输入 6 2 3 5" xfId="18988" xr:uid="{00000000-0005-0000-0000-0000A4490000}"/>
    <cellStyle name="输入 6 2 4" xfId="18989" xr:uid="{00000000-0005-0000-0000-0000A5490000}"/>
    <cellStyle name="输入 6 2 4 2" xfId="18990" xr:uid="{00000000-0005-0000-0000-0000A6490000}"/>
    <cellStyle name="输入 6 2 4 2 2" xfId="18991" xr:uid="{00000000-0005-0000-0000-0000A7490000}"/>
    <cellStyle name="输入 6 2 4 3" xfId="18992" xr:uid="{00000000-0005-0000-0000-0000A8490000}"/>
    <cellStyle name="输入 6 2 5" xfId="18993" xr:uid="{00000000-0005-0000-0000-0000A9490000}"/>
    <cellStyle name="输入 6 2 5 2" xfId="18994" xr:uid="{00000000-0005-0000-0000-0000AA490000}"/>
    <cellStyle name="输入 6 2 6" xfId="18995" xr:uid="{00000000-0005-0000-0000-0000AB490000}"/>
    <cellStyle name="输入 6 2 6 2" xfId="18996" xr:uid="{00000000-0005-0000-0000-0000AC490000}"/>
    <cellStyle name="输入 6 2 7" xfId="8775" xr:uid="{00000000-0005-0000-0000-0000AD490000}"/>
    <cellStyle name="输入 6 3" xfId="18861" xr:uid="{00000000-0005-0000-0000-0000AE490000}"/>
    <cellStyle name="输入 6 3 2" xfId="18863" xr:uid="{00000000-0005-0000-0000-0000AF490000}"/>
    <cellStyle name="输入 6 3 2 2" xfId="18865" xr:uid="{00000000-0005-0000-0000-0000B0490000}"/>
    <cellStyle name="输入 6 3 2 2 2" xfId="671" xr:uid="{00000000-0005-0000-0000-0000B1490000}"/>
    <cellStyle name="输入 6 3 2 3" xfId="18868" xr:uid="{00000000-0005-0000-0000-0000B2490000}"/>
    <cellStyle name="输入 6 3 3" xfId="18873" xr:uid="{00000000-0005-0000-0000-0000B3490000}"/>
    <cellStyle name="输入 6 3 3 2" xfId="18875" xr:uid="{00000000-0005-0000-0000-0000B4490000}"/>
    <cellStyle name="输入 6 3 4" xfId="18881" xr:uid="{00000000-0005-0000-0000-0000B5490000}"/>
    <cellStyle name="输入 6 3 4 2" xfId="15787" xr:uid="{00000000-0005-0000-0000-0000B6490000}"/>
    <cellStyle name="输入 6 3 5" xfId="18883" xr:uid="{00000000-0005-0000-0000-0000B7490000}"/>
    <cellStyle name="输入 6 4" xfId="18887" xr:uid="{00000000-0005-0000-0000-0000B8490000}"/>
    <cellStyle name="输入 6 4 2" xfId="18889" xr:uid="{00000000-0005-0000-0000-0000B9490000}"/>
    <cellStyle name="输入 6 4 2 2" xfId="18891" xr:uid="{00000000-0005-0000-0000-0000BA490000}"/>
    <cellStyle name="输入 6 4 2 2 2" xfId="15285" xr:uid="{00000000-0005-0000-0000-0000BB490000}"/>
    <cellStyle name="输入 6 4 2 3" xfId="18893" xr:uid="{00000000-0005-0000-0000-0000BC490000}"/>
    <cellStyle name="输入 6 4 3" xfId="18895" xr:uid="{00000000-0005-0000-0000-0000BD490000}"/>
    <cellStyle name="输入 6 4 3 2" xfId="18897" xr:uid="{00000000-0005-0000-0000-0000BE490000}"/>
    <cellStyle name="输入 6 4 4" xfId="18899" xr:uid="{00000000-0005-0000-0000-0000BF490000}"/>
    <cellStyle name="输入 6 4 4 2" xfId="2632" xr:uid="{00000000-0005-0000-0000-0000C0490000}"/>
    <cellStyle name="输入 6 4 5" xfId="18901" xr:uid="{00000000-0005-0000-0000-0000C1490000}"/>
    <cellStyle name="输入 6 5" xfId="18903" xr:uid="{00000000-0005-0000-0000-0000C2490000}"/>
    <cellStyle name="输入 6 5 2" xfId="18905" xr:uid="{00000000-0005-0000-0000-0000C3490000}"/>
    <cellStyle name="输入 6 5 2 2" xfId="18907" xr:uid="{00000000-0005-0000-0000-0000C4490000}"/>
    <cellStyle name="输入 6 5 3" xfId="18911" xr:uid="{00000000-0005-0000-0000-0000C5490000}"/>
    <cellStyle name="输入 6 6" xfId="18916" xr:uid="{00000000-0005-0000-0000-0000C6490000}"/>
    <cellStyle name="输入 6 6 2" xfId="18918" xr:uid="{00000000-0005-0000-0000-0000C7490000}"/>
    <cellStyle name="输入 6 7" xfId="18922" xr:uid="{00000000-0005-0000-0000-0000C8490000}"/>
    <cellStyle name="输入 6 7 2" xfId="18924" xr:uid="{00000000-0005-0000-0000-0000C9490000}"/>
    <cellStyle name="输入 6 8" xfId="18926" xr:uid="{00000000-0005-0000-0000-0000CA490000}"/>
    <cellStyle name="输入 7" xfId="18997" xr:uid="{00000000-0005-0000-0000-0000CB490000}"/>
    <cellStyle name="输入 7 2" xfId="18998" xr:uid="{00000000-0005-0000-0000-0000CC490000}"/>
    <cellStyle name="输入 7 2 2" xfId="19000" xr:uid="{00000000-0005-0000-0000-0000CD490000}"/>
    <cellStyle name="输入 7 2 2 2" xfId="10054" xr:uid="{00000000-0005-0000-0000-0000CE490000}"/>
    <cellStyle name="输入 7 2 2 2 2" xfId="19002" xr:uid="{00000000-0005-0000-0000-0000CF490000}"/>
    <cellStyle name="输入 7 2 2 3" xfId="19004" xr:uid="{00000000-0005-0000-0000-0000D0490000}"/>
    <cellStyle name="输入 7 2 3" xfId="19006" xr:uid="{00000000-0005-0000-0000-0000D1490000}"/>
    <cellStyle name="输入 7 2 3 2" xfId="19008" xr:uid="{00000000-0005-0000-0000-0000D2490000}"/>
    <cellStyle name="输入 7 2 4" xfId="19010" xr:uid="{00000000-0005-0000-0000-0000D3490000}"/>
    <cellStyle name="输入 7 2 4 2" xfId="19012" xr:uid="{00000000-0005-0000-0000-0000D4490000}"/>
    <cellStyle name="输入 7 2 5" xfId="19014" xr:uid="{00000000-0005-0000-0000-0000D5490000}"/>
    <cellStyle name="输入 7 3" xfId="18931" xr:uid="{00000000-0005-0000-0000-0000D6490000}"/>
    <cellStyle name="输入 7 3 2" xfId="18934" xr:uid="{00000000-0005-0000-0000-0000D7490000}"/>
    <cellStyle name="输入 7 3 2 2" xfId="18937" xr:uid="{00000000-0005-0000-0000-0000D8490000}"/>
    <cellStyle name="输入 7 3 2 2 2" xfId="19016" xr:uid="{00000000-0005-0000-0000-0000D9490000}"/>
    <cellStyle name="输入 7 3 2 3" xfId="19018" xr:uid="{00000000-0005-0000-0000-0000DA490000}"/>
    <cellStyle name="输入 7 3 3" xfId="18940" xr:uid="{00000000-0005-0000-0000-0000DB490000}"/>
    <cellStyle name="输入 7 3 3 2" xfId="19020" xr:uid="{00000000-0005-0000-0000-0000DC490000}"/>
    <cellStyle name="输入 7 3 4" xfId="19022" xr:uid="{00000000-0005-0000-0000-0000DD490000}"/>
    <cellStyle name="输入 7 3 4 2" xfId="19024" xr:uid="{00000000-0005-0000-0000-0000DE490000}"/>
    <cellStyle name="输入 7 3 5" xfId="19026" xr:uid="{00000000-0005-0000-0000-0000DF490000}"/>
    <cellStyle name="输入 7 4" xfId="18943" xr:uid="{00000000-0005-0000-0000-0000E0490000}"/>
    <cellStyle name="输入 7 4 2" xfId="15703" xr:uid="{00000000-0005-0000-0000-0000E1490000}"/>
    <cellStyle name="输入 7 4 2 2" xfId="15706" xr:uid="{00000000-0005-0000-0000-0000E2490000}"/>
    <cellStyle name="输入 7 4 3" xfId="15714" xr:uid="{00000000-0005-0000-0000-0000E3490000}"/>
    <cellStyle name="输入 7 5" xfId="14177" xr:uid="{00000000-0005-0000-0000-0000E4490000}"/>
    <cellStyle name="输入 7 5 2" xfId="18946" xr:uid="{00000000-0005-0000-0000-0000E5490000}"/>
    <cellStyle name="输入 7 6" xfId="18949" xr:uid="{00000000-0005-0000-0000-0000E6490000}"/>
    <cellStyle name="输入 7 6 2" xfId="15728" xr:uid="{00000000-0005-0000-0000-0000E7490000}"/>
    <cellStyle name="输入 7 7" xfId="19028" xr:uid="{00000000-0005-0000-0000-0000E8490000}"/>
    <cellStyle name="输入 8" xfId="19030" xr:uid="{00000000-0005-0000-0000-0000E9490000}"/>
    <cellStyle name="输入 8 2" xfId="19031" xr:uid="{00000000-0005-0000-0000-0000EA490000}"/>
    <cellStyle name="输入 8 2 2" xfId="19032" xr:uid="{00000000-0005-0000-0000-0000EB490000}"/>
    <cellStyle name="输入 8 2 2 2" xfId="19033" xr:uid="{00000000-0005-0000-0000-0000EC490000}"/>
    <cellStyle name="输入 8 2 2 2 2" xfId="19034" xr:uid="{00000000-0005-0000-0000-0000ED490000}"/>
    <cellStyle name="输入 8 2 2 3" xfId="19035" xr:uid="{00000000-0005-0000-0000-0000EE490000}"/>
    <cellStyle name="输入 8 2 3" xfId="19036" xr:uid="{00000000-0005-0000-0000-0000EF490000}"/>
    <cellStyle name="输入 8 2 3 2" xfId="19037" xr:uid="{00000000-0005-0000-0000-0000F0490000}"/>
    <cellStyle name="输入 8 2 4" xfId="19038" xr:uid="{00000000-0005-0000-0000-0000F1490000}"/>
    <cellStyle name="输入 8 2 4 2" xfId="19039" xr:uid="{00000000-0005-0000-0000-0000F2490000}"/>
    <cellStyle name="输入 8 2 5" xfId="19040" xr:uid="{00000000-0005-0000-0000-0000F3490000}"/>
    <cellStyle name="输入 8 3" xfId="18953" xr:uid="{00000000-0005-0000-0000-0000F4490000}"/>
    <cellStyle name="输入 8 3 2" xfId="18955" xr:uid="{00000000-0005-0000-0000-0000F5490000}"/>
    <cellStyle name="输入 8 3 2 2" xfId="18957" xr:uid="{00000000-0005-0000-0000-0000F6490000}"/>
    <cellStyle name="输入 8 3 3" xfId="18959" xr:uid="{00000000-0005-0000-0000-0000F7490000}"/>
    <cellStyle name="输入 8 4" xfId="7592" xr:uid="{00000000-0005-0000-0000-0000F8490000}"/>
    <cellStyle name="输入 8 4 2" xfId="18961" xr:uid="{00000000-0005-0000-0000-0000F9490000}"/>
    <cellStyle name="输入 8 5" xfId="18963" xr:uid="{00000000-0005-0000-0000-0000FA490000}"/>
    <cellStyle name="输入 8 5 2" xfId="15753" xr:uid="{00000000-0005-0000-0000-0000FB490000}"/>
    <cellStyle name="输入 8 6" xfId="18965" xr:uid="{00000000-0005-0000-0000-0000FC490000}"/>
    <cellStyle name="输入 9" xfId="19041" xr:uid="{00000000-0005-0000-0000-0000FD490000}"/>
    <cellStyle name="输入 9 2" xfId="19042" xr:uid="{00000000-0005-0000-0000-0000FE490000}"/>
    <cellStyle name="输入 9 2 2" xfId="19043" xr:uid="{00000000-0005-0000-0000-0000FF490000}"/>
    <cellStyle name="输入 9 2 2 2" xfId="19044" xr:uid="{00000000-0005-0000-0000-0000004A0000}"/>
    <cellStyle name="输入 9 2 3" xfId="19045" xr:uid="{00000000-0005-0000-0000-0000014A0000}"/>
    <cellStyle name="输入 9 3" xfId="18968" xr:uid="{00000000-0005-0000-0000-0000024A0000}"/>
    <cellStyle name="输入 9 3 2" xfId="18970" xr:uid="{00000000-0005-0000-0000-0000034A0000}"/>
    <cellStyle name="输入 9 4" xfId="18972" xr:uid="{00000000-0005-0000-0000-0000044A0000}"/>
    <cellStyle name="输入 9 4 2" xfId="19046" xr:uid="{00000000-0005-0000-0000-0000054A0000}"/>
    <cellStyle name="输入 9 5" xfId="10302" xr:uid="{00000000-0005-0000-0000-0000064A0000}"/>
    <cellStyle name="样式 1" xfId="19047" xr:uid="{00000000-0005-0000-0000-0000074A0000}"/>
    <cellStyle name="样式 1 2" xfId="19048" xr:uid="{00000000-0005-0000-0000-0000084A0000}"/>
    <cellStyle name="样式 1 2 2" xfId="19049" xr:uid="{00000000-0005-0000-0000-0000094A0000}"/>
    <cellStyle name="样式 1 2 2 2" xfId="19050" xr:uid="{00000000-0005-0000-0000-00000A4A0000}"/>
    <cellStyle name="样式 1 2 3" xfId="19051" xr:uid="{00000000-0005-0000-0000-00000B4A0000}"/>
    <cellStyle name="样式 1 3" xfId="19052" xr:uid="{00000000-0005-0000-0000-00000C4A0000}"/>
    <cellStyle name="样式 1 4" xfId="19053" xr:uid="{00000000-0005-0000-0000-00000D4A0000}"/>
    <cellStyle name="样式 1 4 2" xfId="19054" xr:uid="{00000000-0005-0000-0000-00000E4A0000}"/>
    <cellStyle name="一般_1Q181000" xfId="1271" xr:uid="{00000000-0005-0000-0000-00000F4A0000}"/>
    <cellStyle name="注释 10" xfId="19055" xr:uid="{00000000-0005-0000-0000-0000104A0000}"/>
    <cellStyle name="注释 10 2" xfId="19056" xr:uid="{00000000-0005-0000-0000-0000114A0000}"/>
    <cellStyle name="注释 10 2 2" xfId="19057" xr:uid="{00000000-0005-0000-0000-0000124A0000}"/>
    <cellStyle name="注释 10 2 2 2" xfId="19058" xr:uid="{00000000-0005-0000-0000-0000134A0000}"/>
    <cellStyle name="注释 10 2 2 2 2" xfId="19059" xr:uid="{00000000-0005-0000-0000-0000144A0000}"/>
    <cellStyle name="注释 10 2 2 3" xfId="19060" xr:uid="{00000000-0005-0000-0000-0000154A0000}"/>
    <cellStyle name="注释 10 2 3" xfId="19061" xr:uid="{00000000-0005-0000-0000-0000164A0000}"/>
    <cellStyle name="注释 10 2 3 2" xfId="19062" xr:uid="{00000000-0005-0000-0000-0000174A0000}"/>
    <cellStyle name="注释 10 2 4" xfId="19063" xr:uid="{00000000-0005-0000-0000-0000184A0000}"/>
    <cellStyle name="注释 10 3" xfId="19064" xr:uid="{00000000-0005-0000-0000-0000194A0000}"/>
    <cellStyle name="注释 10 3 2" xfId="19065" xr:uid="{00000000-0005-0000-0000-00001A4A0000}"/>
    <cellStyle name="注释 10 3 2 2" xfId="19066" xr:uid="{00000000-0005-0000-0000-00001B4A0000}"/>
    <cellStyle name="注释 10 3 3" xfId="19067" xr:uid="{00000000-0005-0000-0000-00001C4A0000}"/>
    <cellStyle name="注释 10 4" xfId="19068" xr:uid="{00000000-0005-0000-0000-00001D4A0000}"/>
    <cellStyle name="注释 10 4 2" xfId="19069" xr:uid="{00000000-0005-0000-0000-00001E4A0000}"/>
    <cellStyle name="注释 10 5" xfId="19070" xr:uid="{00000000-0005-0000-0000-00001F4A0000}"/>
    <cellStyle name="注释 11" xfId="17373" xr:uid="{00000000-0005-0000-0000-0000204A0000}"/>
    <cellStyle name="注释 11 2" xfId="17375" xr:uid="{00000000-0005-0000-0000-0000214A0000}"/>
    <cellStyle name="注释 11 2 2" xfId="11636" xr:uid="{00000000-0005-0000-0000-0000224A0000}"/>
    <cellStyle name="注释 11 2 2 2" xfId="11638" xr:uid="{00000000-0005-0000-0000-0000234A0000}"/>
    <cellStyle name="注释 11 2 2 2 2" xfId="11640" xr:uid="{00000000-0005-0000-0000-0000244A0000}"/>
    <cellStyle name="注释 11 2 2 3" xfId="11643" xr:uid="{00000000-0005-0000-0000-0000254A0000}"/>
    <cellStyle name="注释 11 2 3" xfId="11646" xr:uid="{00000000-0005-0000-0000-0000264A0000}"/>
    <cellStyle name="注释 11 2 3 2" xfId="19071" xr:uid="{00000000-0005-0000-0000-0000274A0000}"/>
    <cellStyle name="注释 11 2 4" xfId="11649" xr:uid="{00000000-0005-0000-0000-0000284A0000}"/>
    <cellStyle name="注释 11 3" xfId="17378" xr:uid="{00000000-0005-0000-0000-0000294A0000}"/>
    <cellStyle name="注释 11 3 2" xfId="11710" xr:uid="{00000000-0005-0000-0000-00002A4A0000}"/>
    <cellStyle name="注释 11 3 2 2" xfId="11712" xr:uid="{00000000-0005-0000-0000-00002B4A0000}"/>
    <cellStyle name="注释 11 3 3" xfId="11716" xr:uid="{00000000-0005-0000-0000-00002C4A0000}"/>
    <cellStyle name="注释 11 4" xfId="19072" xr:uid="{00000000-0005-0000-0000-00002D4A0000}"/>
    <cellStyle name="注释 11 4 2" xfId="11760" xr:uid="{00000000-0005-0000-0000-00002E4A0000}"/>
    <cellStyle name="注释 11 4 2 2" xfId="19073" xr:uid="{00000000-0005-0000-0000-00002F4A0000}"/>
    <cellStyle name="注释 11 4 3" xfId="11762" xr:uid="{00000000-0005-0000-0000-0000304A0000}"/>
    <cellStyle name="注释 11 5" xfId="19074" xr:uid="{00000000-0005-0000-0000-0000314A0000}"/>
    <cellStyle name="注释 11 5 2" xfId="12643" xr:uid="{00000000-0005-0000-0000-0000324A0000}"/>
    <cellStyle name="注释 11 6" xfId="19075" xr:uid="{00000000-0005-0000-0000-0000334A0000}"/>
    <cellStyle name="注释 2" xfId="19076" xr:uid="{00000000-0005-0000-0000-0000344A0000}"/>
    <cellStyle name="注释 2 2" xfId="19077" xr:uid="{00000000-0005-0000-0000-0000354A0000}"/>
    <cellStyle name="注释 2 2 2" xfId="19078" xr:uid="{00000000-0005-0000-0000-0000364A0000}"/>
    <cellStyle name="注释 2 2 2 2" xfId="19079" xr:uid="{00000000-0005-0000-0000-0000374A0000}"/>
    <cellStyle name="注释 2 2 2 2 2" xfId="19080" xr:uid="{00000000-0005-0000-0000-0000384A0000}"/>
    <cellStyle name="注释 2 2 2 2 2 2" xfId="24" xr:uid="{00000000-0005-0000-0000-0000394A0000}"/>
    <cellStyle name="注释 2 2 2 2 3" xfId="17611" xr:uid="{00000000-0005-0000-0000-00003A4A0000}"/>
    <cellStyle name="注释 2 2 2 3" xfId="14296" xr:uid="{00000000-0005-0000-0000-00003B4A0000}"/>
    <cellStyle name="注释 2 2 2 3 2" xfId="14298" xr:uid="{00000000-0005-0000-0000-00003C4A0000}"/>
    <cellStyle name="注释 2 2 2 4" xfId="14304" xr:uid="{00000000-0005-0000-0000-00003D4A0000}"/>
    <cellStyle name="注释 2 2 3" xfId="19081" xr:uid="{00000000-0005-0000-0000-00003E4A0000}"/>
    <cellStyle name="注释 2 2 3 2" xfId="2860" xr:uid="{00000000-0005-0000-0000-00003F4A0000}"/>
    <cellStyle name="注释 2 2 3 2 2" xfId="19082" xr:uid="{00000000-0005-0000-0000-0000404A0000}"/>
    <cellStyle name="注释 2 2 3 3" xfId="14311" xr:uid="{00000000-0005-0000-0000-0000414A0000}"/>
    <cellStyle name="注释 2 2 4" xfId="19083" xr:uid="{00000000-0005-0000-0000-0000424A0000}"/>
    <cellStyle name="注释 2 2 4 2" xfId="15965" xr:uid="{00000000-0005-0000-0000-0000434A0000}"/>
    <cellStyle name="注释 2 2 4 2 2" xfId="15967" xr:uid="{00000000-0005-0000-0000-0000444A0000}"/>
    <cellStyle name="注释 2 2 4 3" xfId="14322" xr:uid="{00000000-0005-0000-0000-0000454A0000}"/>
    <cellStyle name="注释 2 2 5" xfId="19084" xr:uid="{00000000-0005-0000-0000-0000464A0000}"/>
    <cellStyle name="注释 2 2 5 2" xfId="15974" xr:uid="{00000000-0005-0000-0000-0000474A0000}"/>
    <cellStyle name="注释 2 2 6" xfId="19085" xr:uid="{00000000-0005-0000-0000-0000484A0000}"/>
    <cellStyle name="注释 2 3" xfId="19086" xr:uid="{00000000-0005-0000-0000-0000494A0000}"/>
    <cellStyle name="注释 2 3 2" xfId="19087" xr:uid="{00000000-0005-0000-0000-00004A4A0000}"/>
    <cellStyle name="注释 2 3 2 2" xfId="19088" xr:uid="{00000000-0005-0000-0000-00004B4A0000}"/>
    <cellStyle name="注释 2 3 2 2 2" xfId="19089" xr:uid="{00000000-0005-0000-0000-00004C4A0000}"/>
    <cellStyle name="注释 2 3 2 3" xfId="19090" xr:uid="{00000000-0005-0000-0000-00004D4A0000}"/>
    <cellStyle name="注释 2 3 3" xfId="19091" xr:uid="{00000000-0005-0000-0000-00004E4A0000}"/>
    <cellStyle name="注释 2 3 3 2" xfId="19092" xr:uid="{00000000-0005-0000-0000-00004F4A0000}"/>
    <cellStyle name="注释 2 3 3 2 2" xfId="19093" xr:uid="{00000000-0005-0000-0000-0000504A0000}"/>
    <cellStyle name="注释 2 3 3 3" xfId="19094" xr:uid="{00000000-0005-0000-0000-0000514A0000}"/>
    <cellStyle name="注释 2 3 4" xfId="19095" xr:uid="{00000000-0005-0000-0000-0000524A0000}"/>
    <cellStyle name="注释 2 3 4 2" xfId="19096" xr:uid="{00000000-0005-0000-0000-0000534A0000}"/>
    <cellStyle name="注释 2 3 5" xfId="3463" xr:uid="{00000000-0005-0000-0000-0000544A0000}"/>
    <cellStyle name="注释 2 4" xfId="14233" xr:uid="{00000000-0005-0000-0000-0000554A0000}"/>
    <cellStyle name="注释 2 4 2" xfId="14235" xr:uid="{00000000-0005-0000-0000-0000564A0000}"/>
    <cellStyle name="注释 2 4 2 2" xfId="19097" xr:uid="{00000000-0005-0000-0000-0000574A0000}"/>
    <cellStyle name="注释 2 4 2 2 2" xfId="19098" xr:uid="{00000000-0005-0000-0000-0000584A0000}"/>
    <cellStyle name="注释 2 4 2 2 2 2" xfId="19099" xr:uid="{00000000-0005-0000-0000-0000594A0000}"/>
    <cellStyle name="注释 2 4 2 2 3" xfId="1170" xr:uid="{00000000-0005-0000-0000-00005A4A0000}"/>
    <cellStyle name="注释 2 4 2 3" xfId="19100" xr:uid="{00000000-0005-0000-0000-00005B4A0000}"/>
    <cellStyle name="注释 2 4 2 3 2" xfId="19101" xr:uid="{00000000-0005-0000-0000-00005C4A0000}"/>
    <cellStyle name="注释 2 4 2 4" xfId="19102" xr:uid="{00000000-0005-0000-0000-00005D4A0000}"/>
    <cellStyle name="注释 2 4 3" xfId="19103" xr:uid="{00000000-0005-0000-0000-00005E4A0000}"/>
    <cellStyle name="注释 2 4 3 2" xfId="19104" xr:uid="{00000000-0005-0000-0000-00005F4A0000}"/>
    <cellStyle name="注释 2 4 3 2 2" xfId="19105" xr:uid="{00000000-0005-0000-0000-0000604A0000}"/>
    <cellStyle name="注释 2 4 3 3" xfId="19106" xr:uid="{00000000-0005-0000-0000-0000614A0000}"/>
    <cellStyle name="注释 2 4 4" xfId="19107" xr:uid="{00000000-0005-0000-0000-0000624A0000}"/>
    <cellStyle name="注释 2 4 4 2" xfId="15986" xr:uid="{00000000-0005-0000-0000-0000634A0000}"/>
    <cellStyle name="注释 2 4 5" xfId="3471" xr:uid="{00000000-0005-0000-0000-0000644A0000}"/>
    <cellStyle name="注释 2 5" xfId="19108" xr:uid="{00000000-0005-0000-0000-0000654A0000}"/>
    <cellStyle name="注释 2 5 2" xfId="19109" xr:uid="{00000000-0005-0000-0000-0000664A0000}"/>
    <cellStyle name="注释 2 5 2 2" xfId="19110" xr:uid="{00000000-0005-0000-0000-0000674A0000}"/>
    <cellStyle name="注释 2 5 3" xfId="4047" xr:uid="{00000000-0005-0000-0000-0000684A0000}"/>
    <cellStyle name="注释 2 6" xfId="19111" xr:uid="{00000000-0005-0000-0000-0000694A0000}"/>
    <cellStyle name="注释 2 6 2" xfId="5600" xr:uid="{00000000-0005-0000-0000-00006A4A0000}"/>
    <cellStyle name="注释 2 6 2 2" xfId="5602" xr:uid="{00000000-0005-0000-0000-00006B4A0000}"/>
    <cellStyle name="注释 2 6 3" xfId="5605" xr:uid="{00000000-0005-0000-0000-00006C4A0000}"/>
    <cellStyle name="注释 2 7" xfId="17383" xr:uid="{00000000-0005-0000-0000-00006D4A0000}"/>
    <cellStyle name="注释 2 7 2" xfId="5613" xr:uid="{00000000-0005-0000-0000-00006E4A0000}"/>
    <cellStyle name="注释 2 8" xfId="17440" xr:uid="{00000000-0005-0000-0000-00006F4A0000}"/>
    <cellStyle name="注释 3" xfId="18999" xr:uid="{00000000-0005-0000-0000-0000704A0000}"/>
    <cellStyle name="注释 3 2" xfId="19001" xr:uid="{00000000-0005-0000-0000-0000714A0000}"/>
    <cellStyle name="注释 3 2 2" xfId="10055" xr:uid="{00000000-0005-0000-0000-0000724A0000}"/>
    <cellStyle name="注释 3 2 2 2" xfId="19003" xr:uid="{00000000-0005-0000-0000-0000734A0000}"/>
    <cellStyle name="注释 3 2 3" xfId="19005" xr:uid="{00000000-0005-0000-0000-0000744A0000}"/>
    <cellStyle name="注释 3 3" xfId="19007" xr:uid="{00000000-0005-0000-0000-0000754A0000}"/>
    <cellStyle name="注释 3 3 2" xfId="19009" xr:uid="{00000000-0005-0000-0000-0000764A0000}"/>
    <cellStyle name="注释 3 3 2 2" xfId="19112" xr:uid="{00000000-0005-0000-0000-0000774A0000}"/>
    <cellStyle name="注释 3 3 3" xfId="19113" xr:uid="{00000000-0005-0000-0000-0000784A0000}"/>
    <cellStyle name="注释 3 4" xfId="19011" xr:uid="{00000000-0005-0000-0000-0000794A0000}"/>
    <cellStyle name="注释 3 4 2" xfId="19013" xr:uid="{00000000-0005-0000-0000-00007A4A0000}"/>
    <cellStyle name="注释 3 5" xfId="19015" xr:uid="{00000000-0005-0000-0000-00007B4A0000}"/>
    <cellStyle name="注释 4" xfId="18932" xr:uid="{00000000-0005-0000-0000-00007C4A0000}"/>
    <cellStyle name="注释 4 2" xfId="18935" xr:uid="{00000000-0005-0000-0000-00007D4A0000}"/>
    <cellStyle name="注释 4 2 2" xfId="18938" xr:uid="{00000000-0005-0000-0000-00007E4A0000}"/>
    <cellStyle name="注释 4 2 2 2" xfId="19017" xr:uid="{00000000-0005-0000-0000-00007F4A0000}"/>
    <cellStyle name="注释 4 2 3" xfId="19019" xr:uid="{00000000-0005-0000-0000-0000804A0000}"/>
    <cellStyle name="注释 4 3" xfId="18941" xr:uid="{00000000-0005-0000-0000-0000814A0000}"/>
    <cellStyle name="注释 4 3 2" xfId="19021" xr:uid="{00000000-0005-0000-0000-0000824A0000}"/>
    <cellStyle name="注释 4 3 2 2" xfId="19114" xr:uid="{00000000-0005-0000-0000-0000834A0000}"/>
    <cellStyle name="注释 4 3 3" xfId="19115" xr:uid="{00000000-0005-0000-0000-0000844A0000}"/>
    <cellStyle name="注释 4 4" xfId="19023" xr:uid="{00000000-0005-0000-0000-0000854A0000}"/>
    <cellStyle name="注释 4 4 2" xfId="19025" xr:uid="{00000000-0005-0000-0000-0000864A0000}"/>
    <cellStyle name="注释 4 5" xfId="19027" xr:uid="{00000000-0005-0000-0000-0000874A0000}"/>
    <cellStyle name="注释 5" xfId="18944" xr:uid="{00000000-0005-0000-0000-0000884A0000}"/>
    <cellStyle name="注释 5 2" xfId="15704" xr:uid="{00000000-0005-0000-0000-0000894A0000}"/>
    <cellStyle name="注释 5 2 2" xfId="15707" xr:uid="{00000000-0005-0000-0000-00008A4A0000}"/>
    <cellStyle name="注释 5 2 2 2" xfId="19116" xr:uid="{00000000-0005-0000-0000-00008B4A0000}"/>
    <cellStyle name="注释 5 2 3" xfId="15709" xr:uid="{00000000-0005-0000-0000-00008C4A0000}"/>
    <cellStyle name="注释 5 3" xfId="15715" xr:uid="{00000000-0005-0000-0000-00008D4A0000}"/>
    <cellStyle name="注释 5 3 2" xfId="15717" xr:uid="{00000000-0005-0000-0000-00008E4A0000}"/>
    <cellStyle name="注释 5 3 2 2" xfId="15719" xr:uid="{00000000-0005-0000-0000-00008F4A0000}"/>
    <cellStyle name="注释 5 3 3" xfId="15721" xr:uid="{00000000-0005-0000-0000-0000904A0000}"/>
    <cellStyle name="注释 5 4" xfId="14239" xr:uid="{00000000-0005-0000-0000-0000914A0000}"/>
    <cellStyle name="注释 5 4 2" xfId="512" xr:uid="{00000000-0005-0000-0000-0000924A0000}"/>
    <cellStyle name="注释 5 5" xfId="15723" xr:uid="{00000000-0005-0000-0000-0000934A0000}"/>
    <cellStyle name="注释 6" xfId="14178" xr:uid="{00000000-0005-0000-0000-0000944A0000}"/>
    <cellStyle name="注释 6 2" xfId="18947" xr:uid="{00000000-0005-0000-0000-0000954A0000}"/>
    <cellStyle name="注释 6 2 2" xfId="19117" xr:uid="{00000000-0005-0000-0000-0000964A0000}"/>
    <cellStyle name="注释 6 2 2 2" xfId="1918" xr:uid="{00000000-0005-0000-0000-0000974A0000}"/>
    <cellStyle name="注释 6 2 3" xfId="19118" xr:uid="{00000000-0005-0000-0000-0000984A0000}"/>
    <cellStyle name="注释 6 3" xfId="19119" xr:uid="{00000000-0005-0000-0000-0000994A0000}"/>
    <cellStyle name="注释 6 3 2" xfId="2892" xr:uid="{00000000-0005-0000-0000-00009A4A0000}"/>
    <cellStyle name="注释 6 3 2 2" xfId="19120" xr:uid="{00000000-0005-0000-0000-00009B4A0000}"/>
    <cellStyle name="注释 6 3 3" xfId="19121" xr:uid="{00000000-0005-0000-0000-00009C4A0000}"/>
    <cellStyle name="注释 6 4" xfId="19122" xr:uid="{00000000-0005-0000-0000-00009D4A0000}"/>
    <cellStyle name="注释 6 4 2" xfId="19123" xr:uid="{00000000-0005-0000-0000-00009E4A0000}"/>
    <cellStyle name="注释 6 5" xfId="19124" xr:uid="{00000000-0005-0000-0000-00009F4A0000}"/>
    <cellStyle name="注释 7" xfId="18950" xr:uid="{00000000-0005-0000-0000-0000A04A0000}"/>
    <cellStyle name="注释 7 2" xfId="15729" xr:uid="{00000000-0005-0000-0000-0000A14A0000}"/>
    <cellStyle name="注释 7 2 2" xfId="15731" xr:uid="{00000000-0005-0000-0000-0000A24A0000}"/>
    <cellStyle name="注释 7 2 2 2" xfId="15733" xr:uid="{00000000-0005-0000-0000-0000A34A0000}"/>
    <cellStyle name="注释 7 2 3" xfId="15735" xr:uid="{00000000-0005-0000-0000-0000A44A0000}"/>
    <cellStyle name="注释 7 3" xfId="15737" xr:uid="{00000000-0005-0000-0000-0000A54A0000}"/>
    <cellStyle name="注释 7 3 2" xfId="15739" xr:uid="{00000000-0005-0000-0000-0000A64A0000}"/>
    <cellStyle name="注释 7 3 2 2" xfId="19125" xr:uid="{00000000-0005-0000-0000-0000A74A0000}"/>
    <cellStyle name="注释 7 3 3" xfId="19126" xr:uid="{00000000-0005-0000-0000-0000A84A0000}"/>
    <cellStyle name="注释 7 4" xfId="15741" xr:uid="{00000000-0005-0000-0000-0000A94A0000}"/>
    <cellStyle name="注释 7 4 2" xfId="19127" xr:uid="{00000000-0005-0000-0000-0000AA4A0000}"/>
    <cellStyle name="注释 7 5" xfId="1554" xr:uid="{00000000-0005-0000-0000-0000AB4A0000}"/>
    <cellStyle name="注释 8" xfId="19029" xr:uid="{00000000-0005-0000-0000-0000AC4A0000}"/>
    <cellStyle name="注释 8 2" xfId="15745" xr:uid="{00000000-0005-0000-0000-0000AD4A0000}"/>
    <cellStyle name="注释 8 2 2" xfId="19128" xr:uid="{00000000-0005-0000-0000-0000AE4A0000}"/>
    <cellStyle name="注释 8 2 2 2" xfId="2871" xr:uid="{00000000-0005-0000-0000-0000AF4A0000}"/>
    <cellStyle name="注释 8 2 3" xfId="1111" xr:uid="{00000000-0005-0000-0000-0000B04A0000}"/>
    <cellStyle name="注释 8 3" xfId="3952" xr:uid="{00000000-0005-0000-0000-0000B14A0000}"/>
    <cellStyle name="注释 8 3 2" xfId="3955" xr:uid="{00000000-0005-0000-0000-0000B24A0000}"/>
    <cellStyle name="注释 8 3 2 2" xfId="628" xr:uid="{00000000-0005-0000-0000-0000B34A0000}"/>
    <cellStyle name="注释 8 3 3" xfId="19129" xr:uid="{00000000-0005-0000-0000-0000B44A0000}"/>
    <cellStyle name="注释 8 4" xfId="3957" xr:uid="{00000000-0005-0000-0000-0000B54A0000}"/>
    <cellStyle name="注释 8 4 2" xfId="19130" xr:uid="{00000000-0005-0000-0000-0000B64A0000}"/>
    <cellStyle name="注释 8 5" xfId="19131" xr:uid="{00000000-0005-0000-0000-0000B74A0000}"/>
    <cellStyle name="注释 9" xfId="19132" xr:uid="{00000000-0005-0000-0000-0000B84A0000}"/>
    <cellStyle name="注释 9 2" xfId="19133" xr:uid="{00000000-0005-0000-0000-0000B94A0000}"/>
    <cellStyle name="注释 9 2 2" xfId="19134" xr:uid="{00000000-0005-0000-0000-0000BA4A0000}"/>
    <cellStyle name="注释 9 2 2 2" xfId="12208" xr:uid="{00000000-0005-0000-0000-0000BB4A0000}"/>
    <cellStyle name="注释 9 2 2 2 2" xfId="15366" xr:uid="{00000000-0005-0000-0000-0000BC4A0000}"/>
    <cellStyle name="注释 9 2 2 2 2 2" xfId="15369" xr:uid="{00000000-0005-0000-0000-0000BD4A0000}"/>
    <cellStyle name="注释 9 2 2 2 3" xfId="15380" xr:uid="{00000000-0005-0000-0000-0000BE4A0000}"/>
    <cellStyle name="注释 9 2 2 3" xfId="19135" xr:uid="{00000000-0005-0000-0000-0000BF4A0000}"/>
    <cellStyle name="注释 9 2 2 3 2" xfId="15399" xr:uid="{00000000-0005-0000-0000-0000C04A0000}"/>
    <cellStyle name="注释 9 2 2 4" xfId="19136" xr:uid="{00000000-0005-0000-0000-0000C14A0000}"/>
    <cellStyle name="注释 9 2 3" xfId="19137" xr:uid="{00000000-0005-0000-0000-0000C24A0000}"/>
    <cellStyle name="注释 9 2 3 2" xfId="19138" xr:uid="{00000000-0005-0000-0000-0000C34A0000}"/>
    <cellStyle name="注释 9 2 3 2 2" xfId="15498" xr:uid="{00000000-0005-0000-0000-0000C44A0000}"/>
    <cellStyle name="注释 9 2 3 3" xfId="19139" xr:uid="{00000000-0005-0000-0000-0000C54A0000}"/>
    <cellStyle name="注释 9 2 4" xfId="19140" xr:uid="{00000000-0005-0000-0000-0000C64A0000}"/>
    <cellStyle name="注释 9 2 4 2" xfId="19141" xr:uid="{00000000-0005-0000-0000-0000C74A0000}"/>
    <cellStyle name="注释 9 2 4 2 2" xfId="15578" xr:uid="{00000000-0005-0000-0000-0000C84A0000}"/>
    <cellStyle name="注释 9 2 4 3" xfId="19142" xr:uid="{00000000-0005-0000-0000-0000C94A0000}"/>
    <cellStyle name="注释 9 2 5" xfId="19143" xr:uid="{00000000-0005-0000-0000-0000CA4A0000}"/>
    <cellStyle name="注释 9 2 5 2" xfId="19144" xr:uid="{00000000-0005-0000-0000-0000CB4A0000}"/>
    <cellStyle name="注释 9 2 6" xfId="3801" xr:uid="{00000000-0005-0000-0000-0000CC4A0000}"/>
    <cellStyle name="注释 9 3" xfId="3961" xr:uid="{00000000-0005-0000-0000-0000CD4A0000}"/>
    <cellStyle name="注释 9 3 2" xfId="19145" xr:uid="{00000000-0005-0000-0000-0000CE4A0000}"/>
    <cellStyle name="注释 9 3 2 2" xfId="19146" xr:uid="{00000000-0005-0000-0000-0000CF4A0000}"/>
    <cellStyle name="注释 9 3 3" xfId="19147" xr:uid="{00000000-0005-0000-0000-0000D04A0000}"/>
    <cellStyle name="注释 9 4" xfId="19148" xr:uid="{00000000-0005-0000-0000-0000D14A0000}"/>
    <cellStyle name="注释 9 4 2" xfId="19149" xr:uid="{00000000-0005-0000-0000-0000D24A0000}"/>
    <cellStyle name="注释 9 4 2 2" xfId="19150" xr:uid="{00000000-0005-0000-0000-0000D34A0000}"/>
    <cellStyle name="注释 9 4 3" xfId="19151" xr:uid="{00000000-0005-0000-0000-0000D44A0000}"/>
    <cellStyle name="注释 9 5" xfId="12221" xr:uid="{00000000-0005-0000-0000-0000D54A0000}"/>
    <cellStyle name="注释 9 5 2" xfId="19152" xr:uid="{00000000-0005-0000-0000-0000D64A0000}"/>
    <cellStyle name="注释 9 6" xfId="12223" xr:uid="{00000000-0005-0000-0000-0000D74A0000}"/>
  </cellStyles>
  <dxfs count="0"/>
  <tableStyles count="0" defaultTableStyle="TableStyleMedium2" defaultPivotStyle="PivotStyleLight16"/>
  <colors>
    <mruColors>
      <color rgb="FFCCFFCC"/>
      <color rgb="FFFFCCFF"/>
      <color rgb="FFFFFF99"/>
      <color rgb="FFCCECFF"/>
      <color rgb="FFFFFFCC"/>
      <color rgb="FF00FF00"/>
      <color rgb="FF0000FF"/>
      <color rgb="FF808080"/>
      <color rgb="FF003300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2.51\Users\Administrator\Desktop\&#25253;&#34920;\&#24037;&#20316;&#25991;&#20214;&#22841;\13&#24180;&#23478;&#20855;\&#20498;&#31639;&#12289;&#39044;&#31639;\13&#24180;&#22522;&#25968;&#20498;&#31639;\&#31246;&#27454;\&#20854;&#20182;\12.04&#30334;&#36135;&#25104;&#26412;&#25910;&#20837;&#25253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18091\&#26680;&#31639;&#25253;&#34920;\&#25991;&#20214;\2012&#25253;&#34920;\2013.01&#25253;&#34920;\&#20854;&#20182;\12.04&#30334;&#36135;&#25104;&#26412;&#25910;&#20837;&#25253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2.51\Users\Administrator\Desktop\&#36130;&#21153;&#25253;&#34920;\&#36130;&#21153;&#37096;&#25253;&#34920;\12.12\&#20854;&#20182;\12.04&#30334;&#36135;&#25104;&#26412;&#25910;&#20837;&#25253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20052\2012&#24180;&#36130;&#21153;&#25253;&#34920;\2012&#24180;&#36130;&#21153;&#25253;&#34920;\&#23478;&#23621;\&#33829;&#38144;&#32447;\2012&#24180;4&#26376;\&#20854;&#20182;\12.04&#30334;&#36135;&#25104;&#26412;&#25910;&#20837;&#25253;&#3492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2.51\Users\Administrator\Desktop\Program%20Files\Users\987149917\FileRecv\&#23478;&#20855;&#21046;&#36896;&#32447;13&#24180;2&#26376;&#20221;&#32844;&#33021;&#36153;&#29992;&#20998;&#26512;&#25253;&#34920;--&#24847;&#35265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18091\&#26680;&#31639;&#25253;&#34920;\2016\16.01\2016.01&#27431;&#38082;&#20029;&#25104;&#26412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2.51\Users\Administrator\Desktop\Documents%20and%20Settings\op20038\&#26700;&#38754;\&#20498;&#31639;\&#31246;&#27454;\&#20854;&#20182;\12.04&#30334;&#36135;&#25104;&#26412;&#25910;&#20837;&#25253;&#3492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20052\&#23478;&#23621;\&#27249;&#26588;&#21046;&#36896;&#32447;\2012&#24180;5&#26376;\&#20854;&#20182;\12.04&#30334;&#36135;&#25104;&#26412;&#25910;&#20837;&#25253;&#34920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p20093\&#33829;&#38144;&#32447;&#25253;&#34920;&#36164;&#26009;\&#25991;&#20214;\2012&#25253;&#34920;\2013.01&#25253;&#34920;\&#20854;&#20182;\12.04&#30334;&#36135;&#25104;&#26412;&#25910;&#20837;&#25253;&#34920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.2.51\Users\Administrator\Desktop\Documents%20and%20Settings\op170197\Application%20Data\Microsoft\Excel\&#23478;&#20855;&#29983;&#20135;&#31649;&#29702;&#37096;2013&#24180;4&#26376;&#36153;&#29992;&#20998;&#2651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入成本表"/>
      <sheetName val="科目余额"/>
      <sheetName val="成本"/>
      <sheetName val="收入"/>
      <sheetName val="电器仓"/>
      <sheetName val="配件仓"/>
      <sheetName val="星盆仓"/>
      <sheetName val="厨具仓"/>
      <sheetName val="饰品仓、家居百货配件仓"/>
      <sheetName val="售服配件仓"/>
      <sheetName val="残次品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入成本表"/>
      <sheetName val="科目余额"/>
      <sheetName val="成本"/>
      <sheetName val="收入"/>
      <sheetName val="电器仓"/>
      <sheetName val="配件仓"/>
      <sheetName val="星盆仓"/>
      <sheetName val="厨具仓"/>
      <sheetName val="饰品仓、家居百货配件仓"/>
      <sheetName val="售服配件仓"/>
      <sheetName val="残次品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入成本表"/>
      <sheetName val="科目余额"/>
      <sheetName val="成本"/>
      <sheetName val="收入"/>
      <sheetName val="电器仓"/>
      <sheetName val="配件仓"/>
      <sheetName val="星盆仓"/>
      <sheetName val="厨具仓"/>
      <sheetName val="饰品仓、家居百货配件仓"/>
      <sheetName val="售服配件仓"/>
      <sheetName val="残次品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入成本表"/>
      <sheetName val="科目余额"/>
      <sheetName val="成本"/>
      <sheetName val="收入"/>
      <sheetName val="电器仓"/>
      <sheetName val="配件仓"/>
      <sheetName val="星盆仓"/>
      <sheetName val="厨具仓"/>
      <sheetName val="饰品仓、家居百货配件仓"/>
      <sheetName val="售服配件仓"/>
      <sheetName val="残次品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总经室"/>
      <sheetName val="家具生产管理部"/>
      <sheetName val="家具工艺管理部"/>
      <sheetName val="家具质量部"/>
      <sheetName val="家具产品规划部"/>
      <sheetName val="家具物流费用"/>
      <sheetName val="2013年费用明细"/>
      <sheetName val="家具物流费用明细"/>
      <sheetName val="电器仓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二线物料"/>
      <sheetName val="生产领料序时簿"/>
    </sheetNames>
    <sheetDataSet>
      <sheetData sheetId="0"/>
      <sheetData sheetId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入成本表"/>
      <sheetName val="科目余额"/>
      <sheetName val="成本"/>
      <sheetName val="收入"/>
      <sheetName val="电器仓"/>
      <sheetName val="配件仓"/>
      <sheetName val="星盆仓"/>
      <sheetName val="厨具仓"/>
      <sheetName val="饰品仓、家居百货配件仓"/>
      <sheetName val="售服配件仓"/>
      <sheetName val="残次品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入成本表"/>
      <sheetName val="科目余额"/>
      <sheetName val="成本"/>
      <sheetName val="收入"/>
      <sheetName val="电器仓"/>
      <sheetName val="配件仓"/>
      <sheetName val="星盆仓"/>
      <sheetName val="厨具仓"/>
      <sheetName val="饰品仓、家居百货配件仓"/>
      <sheetName val="售服配件仓"/>
      <sheetName val="残次品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收入成本表"/>
      <sheetName val="科目余额"/>
      <sheetName val="成本"/>
      <sheetName val="收入"/>
      <sheetName val="电器仓"/>
      <sheetName val="配件仓"/>
      <sheetName val="星盆仓"/>
      <sheetName val="厨具仓"/>
      <sheetName val="饰品仓、家居百货配件仓"/>
      <sheetName val="售服配件仓"/>
      <sheetName val="残次品仓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分析"/>
      <sheetName val="考核科室对比"/>
      <sheetName val="费用对比分析"/>
      <sheetName val="2013年费用明细"/>
      <sheetName val="2013年实际及预算及2012年实际费用"/>
      <sheetName val="与财务部确认的费用"/>
      <sheetName val="电器仓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ECFF"/>
    <pageSetUpPr fitToPage="1"/>
  </sheetPr>
  <dimension ref="A1:AO640"/>
  <sheetViews>
    <sheetView view="pageBreakPreview" zoomScale="90" zoomScaleNormal="100" zoomScaleSheetLayoutView="90" workbookViewId="0">
      <pane xSplit="6" ySplit="6" topLeftCell="G264" activePane="bottomRight" state="frozen"/>
      <selection pane="topRight"/>
      <selection pane="bottomLeft"/>
      <selection pane="bottomRight" activeCell="I263" sqref="I263"/>
    </sheetView>
  </sheetViews>
  <sheetFormatPr defaultColWidth="9.140625" defaultRowHeight="12.75" x14ac:dyDescent="0.2"/>
  <cols>
    <col min="1" max="3" width="6.28515625" customWidth="1"/>
    <col min="4" max="4" width="19.42578125" customWidth="1"/>
    <col min="5" max="11" width="19.7109375" customWidth="1"/>
    <col min="12" max="12" width="11.5703125" hidden="1" customWidth="1"/>
    <col min="13" max="17" width="11.7109375" hidden="1" customWidth="1"/>
    <col min="18" max="18" width="14.5703125" customWidth="1"/>
    <col min="19" max="20" width="14.5703125" hidden="1" customWidth="1"/>
    <col min="21" max="21" width="11.85546875" style="84" hidden="1" customWidth="1"/>
    <col min="22" max="22" width="11.140625" customWidth="1"/>
    <col min="23" max="23" width="11.5703125" style="704" customWidth="1"/>
  </cols>
  <sheetData>
    <row r="1" spans="1:23" ht="22.5" x14ac:dyDescent="0.2">
      <c r="A1" s="782" t="s">
        <v>0</v>
      </c>
      <c r="B1" s="782"/>
      <c r="C1" s="782"/>
      <c r="D1" s="782"/>
      <c r="E1" s="782"/>
      <c r="F1" s="782"/>
      <c r="G1" s="782"/>
      <c r="H1" s="782"/>
      <c r="I1" s="782"/>
      <c r="J1" s="782"/>
      <c r="K1" s="782"/>
      <c r="L1" s="782"/>
      <c r="M1" s="782"/>
      <c r="N1" s="782"/>
      <c r="O1" s="782"/>
      <c r="P1" s="782"/>
      <c r="Q1" s="782"/>
      <c r="R1" s="782"/>
      <c r="S1" s="782"/>
      <c r="T1" s="782"/>
      <c r="U1" s="782"/>
      <c r="V1" s="743" t="s">
        <v>1</v>
      </c>
    </row>
    <row r="2" spans="1:23" ht="13.5" x14ac:dyDescent="0.2">
      <c r="A2" s="93"/>
      <c r="B2" s="93"/>
      <c r="C2" s="93"/>
      <c r="D2" s="9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S2" s="82"/>
      <c r="T2" s="82"/>
      <c r="U2" s="248" t="s">
        <v>2</v>
      </c>
    </row>
    <row r="3" spans="1:23" ht="20.25" customHeight="1" x14ac:dyDescent="0.2">
      <c r="A3" s="94" t="s">
        <v>3</v>
      </c>
      <c r="B3" s="95" t="s">
        <v>4</v>
      </c>
      <c r="C3" s="95" t="s">
        <v>5</v>
      </c>
      <c r="D3" s="95" t="s">
        <v>6</v>
      </c>
      <c r="E3" s="95" t="s">
        <v>7</v>
      </c>
      <c r="F3" s="95" t="s">
        <v>8</v>
      </c>
      <c r="G3" s="95" t="s">
        <v>9</v>
      </c>
      <c r="H3" s="95" t="s">
        <v>10</v>
      </c>
      <c r="I3" s="95" t="s">
        <v>11</v>
      </c>
      <c r="J3" s="95" t="s">
        <v>12</v>
      </c>
      <c r="K3" s="95" t="s">
        <v>13</v>
      </c>
      <c r="L3" s="95" t="s">
        <v>14</v>
      </c>
      <c r="M3" s="95" t="s">
        <v>15</v>
      </c>
      <c r="N3" s="95" t="s">
        <v>16</v>
      </c>
      <c r="O3" s="95" t="s">
        <v>17</v>
      </c>
      <c r="P3" s="95" t="s">
        <v>18</v>
      </c>
      <c r="Q3" s="95" t="s">
        <v>19</v>
      </c>
      <c r="R3" s="95" t="s">
        <v>20</v>
      </c>
      <c r="S3" s="95" t="s">
        <v>21</v>
      </c>
      <c r="T3" s="95" t="s">
        <v>22</v>
      </c>
      <c r="U3" s="249" t="s">
        <v>23</v>
      </c>
    </row>
    <row r="4" spans="1:23" ht="15" customHeight="1" x14ac:dyDescent="0.2">
      <c r="A4" s="765" t="s">
        <v>24</v>
      </c>
      <c r="B4" s="763" t="s">
        <v>25</v>
      </c>
      <c r="C4" s="755" t="s">
        <v>26</v>
      </c>
      <c r="D4" s="96" t="s">
        <v>27</v>
      </c>
      <c r="E4" s="705">
        <f>'4.经营实际明细S'!E4</f>
        <v>3262.7460000000001</v>
      </c>
      <c r="F4" s="705">
        <f>'4.经营实际明细S'!F4</f>
        <v>882.79719999999998</v>
      </c>
      <c r="G4" s="705">
        <f>'4.经营实际明细S'!G4</f>
        <v>218.04949999999999</v>
      </c>
      <c r="H4" s="705">
        <f>'4.经营实际明细S'!H4</f>
        <v>1458.3992000000001</v>
      </c>
      <c r="I4" s="705">
        <f>'4.经营实际明细S'!I4</f>
        <v>2038.8117999999999</v>
      </c>
      <c r="J4" s="705">
        <f>'4.经营实际明细S'!J4</f>
        <v>2848.1601999999998</v>
      </c>
      <c r="K4" s="705">
        <f>'4.经营实际明细S'!K4</f>
        <v>3262.7460000000001</v>
      </c>
      <c r="L4" s="705">
        <f>'4.经营实际明细S'!L4</f>
        <v>0</v>
      </c>
      <c r="M4" s="705">
        <f>'4.经营实际明细S'!M4</f>
        <v>0</v>
      </c>
      <c r="N4" s="705">
        <f>'4.经营实际明细S'!N4</f>
        <v>0</v>
      </c>
      <c r="O4" s="705">
        <f>'4.经营实际明细S'!O4</f>
        <v>0</v>
      </c>
      <c r="P4" s="705">
        <f>'4.经营实际明细S'!P4</f>
        <v>0</v>
      </c>
      <c r="Q4" s="705">
        <f>'4.经营实际明细S'!Q4</f>
        <v>0</v>
      </c>
      <c r="R4" s="705">
        <f>SUM(F4:Q4)</f>
        <v>10708.963899999999</v>
      </c>
      <c r="S4" s="705">
        <f>基数汇总!S1204</f>
        <v>0</v>
      </c>
      <c r="T4" s="705">
        <f>基数汇总!R1204</f>
        <v>0</v>
      </c>
      <c r="U4" s="709" t="str">
        <f t="shared" ref="U4:U67" si="0">IF(S4&gt;0,R4/S4-1,"")</f>
        <v/>
      </c>
      <c r="V4" s="72" t="b">
        <f>E4=M4</f>
        <v>0</v>
      </c>
      <c r="W4" s="710" t="s">
        <v>25</v>
      </c>
    </row>
    <row r="5" spans="1:23" ht="15" customHeight="1" x14ac:dyDescent="0.2">
      <c r="A5" s="765"/>
      <c r="B5" s="763"/>
      <c r="C5" s="755"/>
      <c r="D5" s="96" t="s">
        <v>28</v>
      </c>
      <c r="E5" s="705">
        <f>'4.经营实际明细S'!E5</f>
        <v>1827.0219</v>
      </c>
      <c r="F5" s="705">
        <f>'4.经营实际明细S'!F5</f>
        <v>494.97399999999999</v>
      </c>
      <c r="G5" s="705">
        <f>'4.经营实际明细S'!G5</f>
        <v>24.610099999999999</v>
      </c>
      <c r="H5" s="705">
        <f>'4.经营实际明细S'!H5</f>
        <v>947.2568</v>
      </c>
      <c r="I5" s="705">
        <f>'4.经营实际明细S'!I5</f>
        <v>1219.9439</v>
      </c>
      <c r="J5" s="705">
        <f>'4.经营实际明细S'!J5</f>
        <v>1624.3653999999999</v>
      </c>
      <c r="K5" s="705">
        <f>'4.经营实际明细S'!K5</f>
        <v>1827.0219</v>
      </c>
      <c r="L5" s="705">
        <f>'4.经营实际明细S'!L5</f>
        <v>0</v>
      </c>
      <c r="M5" s="705">
        <f>'4.经营实际明细S'!M5</f>
        <v>0</v>
      </c>
      <c r="N5" s="705">
        <f>'4.经营实际明细S'!N5</f>
        <v>0</v>
      </c>
      <c r="O5" s="705">
        <f>'4.经营实际明细S'!O5</f>
        <v>0</v>
      </c>
      <c r="P5" s="705">
        <f>'4.经营实际明细S'!P5</f>
        <v>0</v>
      </c>
      <c r="Q5" s="705">
        <f>'4.经营实际明细S'!Q5</f>
        <v>0</v>
      </c>
      <c r="R5" s="705">
        <f t="shared" ref="R5:R48" si="1">SUM(F5:Q5)</f>
        <v>6138.1720999999998</v>
      </c>
      <c r="S5" s="705">
        <f>基数汇总!S1205</f>
        <v>0</v>
      </c>
      <c r="T5" s="705">
        <f>基数汇总!R1205</f>
        <v>0</v>
      </c>
      <c r="U5" s="709" t="str">
        <f t="shared" si="0"/>
        <v/>
      </c>
      <c r="V5" s="72" t="b">
        <f t="shared" ref="V5:V68" si="2">E5=M5</f>
        <v>0</v>
      </c>
      <c r="W5" s="710" t="s">
        <v>25</v>
      </c>
    </row>
    <row r="6" spans="1:23" ht="15" customHeight="1" x14ac:dyDescent="0.2">
      <c r="A6" s="765"/>
      <c r="B6" s="763"/>
      <c r="C6" s="755"/>
      <c r="D6" s="96" t="s">
        <v>29</v>
      </c>
      <c r="E6" s="705">
        <f>'4.经营实际明细S'!E6</f>
        <v>1065.569086000002</v>
      </c>
      <c r="F6" s="705">
        <f>'4.经营实际明细S'!F6</f>
        <v>150.52394200000001</v>
      </c>
      <c r="G6" s="705">
        <f>'4.经营实际明细S'!G6</f>
        <v>27.740952</v>
      </c>
      <c r="H6" s="705">
        <f>'4.经营实际明细S'!H6</f>
        <v>517.11127499999998</v>
      </c>
      <c r="I6" s="705">
        <f>'4.经营实际明细S'!I6</f>
        <v>650.52487699999904</v>
      </c>
      <c r="J6" s="705">
        <f>'4.经营实际明细S'!J6</f>
        <v>1301.93006700001</v>
      </c>
      <c r="K6" s="705">
        <f>'4.经营实际明细S'!K6</f>
        <v>1065.569086000002</v>
      </c>
      <c r="L6" s="705">
        <f>'4.经营实际明细S'!L6</f>
        <v>0</v>
      </c>
      <c r="M6" s="705">
        <f>'4.经营实际明细S'!M6</f>
        <v>0</v>
      </c>
      <c r="N6" s="705">
        <f>'4.经营实际明细S'!N6</f>
        <v>0</v>
      </c>
      <c r="O6" s="705">
        <f>'4.经营实际明细S'!O6</f>
        <v>0</v>
      </c>
      <c r="P6" s="705">
        <f>'4.经营实际明细S'!P6</f>
        <v>0</v>
      </c>
      <c r="Q6" s="705">
        <f>'4.经营实际明细S'!Q6</f>
        <v>0</v>
      </c>
      <c r="R6" s="705">
        <f t="shared" si="1"/>
        <v>3713.4001990000115</v>
      </c>
      <c r="S6" s="705">
        <f>基数汇总!S1206</f>
        <v>0</v>
      </c>
      <c r="T6" s="705">
        <f>基数汇总!R1206</f>
        <v>0</v>
      </c>
      <c r="U6" s="709" t="str">
        <f t="shared" si="0"/>
        <v/>
      </c>
      <c r="V6" s="72" t="b">
        <f t="shared" si="2"/>
        <v>0</v>
      </c>
      <c r="W6" s="710" t="s">
        <v>25</v>
      </c>
    </row>
    <row r="7" spans="1:23" ht="15" customHeight="1" x14ac:dyDescent="0.2">
      <c r="A7" s="765"/>
      <c r="B7" s="763"/>
      <c r="C7" s="755"/>
      <c r="D7" s="706" t="s">
        <v>30</v>
      </c>
      <c r="E7" s="705" t="e">
        <f>'4.经营实际明细S'!E7-#REF!</f>
        <v>#REF!</v>
      </c>
      <c r="F7" s="705" t="e">
        <f>'4.经营实际明细S'!F7-#REF!</f>
        <v>#REF!</v>
      </c>
      <c r="G7" s="705" t="e">
        <f>'4.经营实际明细S'!G7-#REF!</f>
        <v>#REF!</v>
      </c>
      <c r="H7" s="705" t="e">
        <f>'4.经营实际明细S'!H7-#REF!</f>
        <v>#REF!</v>
      </c>
      <c r="I7" s="705" t="e">
        <f>'4.经营实际明细S'!I7-#REF!</f>
        <v>#REF!</v>
      </c>
      <c r="J7" s="705" t="e">
        <f>'4.经营实际明细S'!J7-#REF!</f>
        <v>#REF!</v>
      </c>
      <c r="K7" s="705" t="e">
        <f>'4.经营实际明细S'!K7-#REF!</f>
        <v>#REF!</v>
      </c>
      <c r="L7" s="705" t="e">
        <f>'4.经营实际明细S'!L7-#REF!</f>
        <v>#REF!</v>
      </c>
      <c r="M7" s="705" t="e">
        <f>'4.经营实际明细S'!M7-#REF!</f>
        <v>#REF!</v>
      </c>
      <c r="N7" s="705" t="e">
        <f>'4.经营实际明细S'!N7-#REF!</f>
        <v>#REF!</v>
      </c>
      <c r="O7" s="705" t="e">
        <f>'4.经营实际明细S'!O7-#REF!</f>
        <v>#REF!</v>
      </c>
      <c r="P7" s="705" t="e">
        <f>'4.经营实际明细S'!P7-#REF!</f>
        <v>#REF!</v>
      </c>
      <c r="Q7" s="705" t="e">
        <f>'4.经营实际明细S'!Q7-#REF!</f>
        <v>#REF!</v>
      </c>
      <c r="R7" s="705" t="e">
        <f>'4.经营实际明细S'!R7-#REF!</f>
        <v>#REF!</v>
      </c>
      <c r="S7" s="705" t="e">
        <f>'4.经营实际明细S'!S7-#REF!</f>
        <v>#REF!</v>
      </c>
      <c r="T7" s="705" t="e">
        <f>'4.经营实际明细S'!T7-#REF!</f>
        <v>#REF!</v>
      </c>
      <c r="U7" s="709" t="e">
        <f t="shared" si="0"/>
        <v>#REF!</v>
      </c>
      <c r="V7" s="72" t="e">
        <f t="shared" si="2"/>
        <v>#REF!</v>
      </c>
      <c r="W7" s="710" t="s">
        <v>25</v>
      </c>
    </row>
    <row r="8" spans="1:23" ht="15" customHeight="1" x14ac:dyDescent="0.2">
      <c r="A8" s="765"/>
      <c r="B8" s="763"/>
      <c r="C8" s="755"/>
      <c r="D8" s="96" t="s">
        <v>31</v>
      </c>
      <c r="E8" s="705">
        <f>'4.经营实际明细S'!E8</f>
        <v>496.16043999999761</v>
      </c>
      <c r="F8" s="705">
        <f>'4.经营实际明细S'!F8</f>
        <v>109.2042</v>
      </c>
      <c r="G8" s="705">
        <f>'4.经营实际明细S'!G8</f>
        <v>3.1484999999999999</v>
      </c>
      <c r="H8" s="705">
        <f>'4.经营实际明细S'!H8</f>
        <v>243.75078999999999</v>
      </c>
      <c r="I8" s="705">
        <f>'4.经营实际明细S'!I8</f>
        <v>375.42012499999998</v>
      </c>
      <c r="J8" s="705">
        <f>'4.经营实际明细S'!J8</f>
        <v>679.01294499999801</v>
      </c>
      <c r="K8" s="705">
        <f>'4.经营实际明细S'!K8</f>
        <v>496.16043999999761</v>
      </c>
      <c r="L8" s="705">
        <f>'4.经营实际明细S'!L8</f>
        <v>0</v>
      </c>
      <c r="M8" s="705">
        <f>'4.经营实际明细S'!M8</f>
        <v>0</v>
      </c>
      <c r="N8" s="705">
        <f>'4.经营实际明细S'!N8</f>
        <v>0</v>
      </c>
      <c r="O8" s="705">
        <f>'4.经营实际明细S'!O8</f>
        <v>0</v>
      </c>
      <c r="P8" s="705">
        <f>'4.经营实际明细S'!P8</f>
        <v>0</v>
      </c>
      <c r="Q8" s="705">
        <f>'4.经营实际明细S'!Q8</f>
        <v>0</v>
      </c>
      <c r="R8" s="705">
        <f t="shared" si="1"/>
        <v>1906.6969999999956</v>
      </c>
      <c r="S8" s="705">
        <f>基数汇总!S1208</f>
        <v>0</v>
      </c>
      <c r="T8" s="705">
        <f>基数汇总!R1208</f>
        <v>0</v>
      </c>
      <c r="U8" s="709" t="str">
        <f t="shared" si="0"/>
        <v/>
      </c>
      <c r="V8" s="72" t="b">
        <f t="shared" si="2"/>
        <v>0</v>
      </c>
      <c r="W8" s="710" t="s">
        <v>25</v>
      </c>
    </row>
    <row r="9" spans="1:23" ht="15" customHeight="1" x14ac:dyDescent="0.2">
      <c r="A9" s="765"/>
      <c r="B9" s="763"/>
      <c r="C9" s="755"/>
      <c r="D9" s="96" t="s">
        <v>32</v>
      </c>
      <c r="E9" s="705">
        <f>'4.经营实际明细S'!E11</f>
        <v>13.783200000000001</v>
      </c>
      <c r="F9" s="705">
        <f>'4.经营实际明细S'!F11</f>
        <v>1.1901999999999999</v>
      </c>
      <c r="G9" s="705">
        <f>'4.经营实际明细S'!G11</f>
        <v>0.18</v>
      </c>
      <c r="H9" s="705">
        <f>'4.经营实际明细S'!H11</f>
        <v>1.2159</v>
      </c>
      <c r="I9" s="705">
        <f>'4.经营实际明细S'!I11</f>
        <v>2.5061</v>
      </c>
      <c r="J9" s="705">
        <f>'4.经营实际明细S'!J11</f>
        <v>3.3347000000000002</v>
      </c>
      <c r="K9" s="705">
        <f>'4.经营实际明细S'!K11</f>
        <v>13.783200000000001</v>
      </c>
      <c r="L9" s="705">
        <f>'4.经营实际明细S'!L11</f>
        <v>0</v>
      </c>
      <c r="M9" s="705">
        <f>'4.经营实际明细S'!M11</f>
        <v>0</v>
      </c>
      <c r="N9" s="705">
        <f>'4.经营实际明细S'!N11</f>
        <v>0</v>
      </c>
      <c r="O9" s="705">
        <f>'4.经营实际明细S'!O11</f>
        <v>0</v>
      </c>
      <c r="P9" s="705">
        <f>'4.经营实际明细S'!P11</f>
        <v>0</v>
      </c>
      <c r="Q9" s="705">
        <f>'4.经营实际明细S'!Q11</f>
        <v>0</v>
      </c>
      <c r="R9" s="705">
        <f t="shared" si="1"/>
        <v>22.210100000000001</v>
      </c>
      <c r="S9" s="705">
        <f>基数汇总!S1209</f>
        <v>0</v>
      </c>
      <c r="T9" s="705">
        <f>基数汇总!R1209</f>
        <v>0</v>
      </c>
      <c r="U9" s="709" t="str">
        <f t="shared" si="0"/>
        <v/>
      </c>
      <c r="V9" s="72" t="b">
        <f t="shared" si="2"/>
        <v>0</v>
      </c>
      <c r="W9" s="710" t="s">
        <v>25</v>
      </c>
    </row>
    <row r="10" spans="1:23" ht="15" customHeight="1" x14ac:dyDescent="0.2">
      <c r="A10" s="765"/>
      <c r="B10" s="763"/>
      <c r="C10" s="755" t="s">
        <v>33</v>
      </c>
      <c r="D10" s="706" t="s">
        <v>34</v>
      </c>
      <c r="E10" s="705" t="e">
        <f>'4.经营实际明细S'!E12-#REF!</f>
        <v>#REF!</v>
      </c>
      <c r="F10" s="705" t="e">
        <f>'4.经营实际明细S'!F12-#REF!</f>
        <v>#REF!</v>
      </c>
      <c r="G10" s="705" t="e">
        <f>'4.经营实际明细S'!G12-#REF!</f>
        <v>#REF!</v>
      </c>
      <c r="H10" s="705" t="e">
        <f>'4.经营实际明细S'!H12-#REF!</f>
        <v>#REF!</v>
      </c>
      <c r="I10" s="705" t="e">
        <f>'4.经营实际明细S'!I12-#REF!</f>
        <v>#REF!</v>
      </c>
      <c r="J10" s="705" t="e">
        <f>'4.经营实际明细S'!J12-#REF!</f>
        <v>#REF!</v>
      </c>
      <c r="K10" s="705" t="e">
        <f>'4.经营实际明细S'!K12-#REF!</f>
        <v>#REF!</v>
      </c>
      <c r="L10" s="705" t="e">
        <f>'4.经营实际明细S'!L12-#REF!</f>
        <v>#REF!</v>
      </c>
      <c r="M10" s="705" t="e">
        <f>'4.经营实际明细S'!M12-#REF!</f>
        <v>#REF!</v>
      </c>
      <c r="N10" s="705" t="e">
        <f>'4.经营实际明细S'!N12-#REF!</f>
        <v>#REF!</v>
      </c>
      <c r="O10" s="705" t="e">
        <f>'4.经营实际明细S'!O12-#REF!</f>
        <v>#REF!</v>
      </c>
      <c r="P10" s="705" t="e">
        <f>'4.经营实际明细S'!P12-#REF!</f>
        <v>#REF!</v>
      </c>
      <c r="Q10" s="705" t="e">
        <f>'4.经营实际明细S'!Q12-#REF!</f>
        <v>#REF!</v>
      </c>
      <c r="R10" s="705" t="e">
        <f>'4.经营实际明细S'!R12-#REF!</f>
        <v>#REF!</v>
      </c>
      <c r="S10" s="705" t="e">
        <f>'4.经营实际明细S'!S12-#REF!</f>
        <v>#REF!</v>
      </c>
      <c r="T10" s="705" t="e">
        <f>'4.经营实际明细S'!T12-#REF!</f>
        <v>#REF!</v>
      </c>
      <c r="U10" s="709" t="e">
        <f t="shared" si="0"/>
        <v>#REF!</v>
      </c>
      <c r="V10" s="72" t="e">
        <f t="shared" si="2"/>
        <v>#REF!</v>
      </c>
      <c r="W10" s="710" t="s">
        <v>25</v>
      </c>
    </row>
    <row r="11" spans="1:23" ht="15" customHeight="1" x14ac:dyDescent="0.2">
      <c r="A11" s="765"/>
      <c r="B11" s="763"/>
      <c r="C11" s="755"/>
      <c r="D11" s="96" t="s">
        <v>35</v>
      </c>
      <c r="E11" s="705">
        <f>'4.经营实际明细S'!E13</f>
        <v>756.72220000000004</v>
      </c>
      <c r="F11" s="705">
        <f>'4.经营实际明细S'!F13</f>
        <v>142.45419999999999</v>
      </c>
      <c r="G11" s="705">
        <f>'4.经营实际明细S'!G13</f>
        <v>2.6274999999999999</v>
      </c>
      <c r="H11" s="705">
        <f>'4.经营实际明细S'!H13</f>
        <v>279.44529999999997</v>
      </c>
      <c r="I11" s="705">
        <f>'4.经营实际明细S'!I13</f>
        <v>417.36369999999999</v>
      </c>
      <c r="J11" s="705">
        <f>'4.经营实际明细S'!J13</f>
        <v>546.04610000000002</v>
      </c>
      <c r="K11" s="705">
        <f>'4.经营实际明细S'!K13</f>
        <v>756.72220000000004</v>
      </c>
      <c r="L11" s="705">
        <f>'4.经营实际明细S'!L13</f>
        <v>0</v>
      </c>
      <c r="M11" s="705">
        <f>'4.经营实际明细S'!M13</f>
        <v>0</v>
      </c>
      <c r="N11" s="705">
        <f>'4.经营实际明细S'!N13</f>
        <v>0</v>
      </c>
      <c r="O11" s="705">
        <f>'4.经营实际明细S'!O13</f>
        <v>0</v>
      </c>
      <c r="P11" s="705">
        <f>'4.经营实际明细S'!P13</f>
        <v>0</v>
      </c>
      <c r="Q11" s="705">
        <f>'4.经营实际明细S'!Q13</f>
        <v>0</v>
      </c>
      <c r="R11" s="705">
        <f t="shared" si="1"/>
        <v>2144.6590000000001</v>
      </c>
      <c r="S11" s="705">
        <f>基数汇总!S1211</f>
        <v>0</v>
      </c>
      <c r="T11" s="705">
        <f>基数汇总!R1211</f>
        <v>0</v>
      </c>
      <c r="U11" s="709" t="str">
        <f t="shared" si="0"/>
        <v/>
      </c>
      <c r="V11" s="72" t="b">
        <f t="shared" si="2"/>
        <v>0</v>
      </c>
      <c r="W11" s="710" t="s">
        <v>25</v>
      </c>
    </row>
    <row r="12" spans="1:23" ht="15" customHeight="1" x14ac:dyDescent="0.2">
      <c r="A12" s="765"/>
      <c r="B12" s="763"/>
      <c r="C12" s="755"/>
      <c r="D12" s="96" t="s">
        <v>36</v>
      </c>
      <c r="E12" s="705">
        <f>'4.经营实际明细S'!E14</f>
        <v>1226.1848</v>
      </c>
      <c r="F12" s="705">
        <f>'4.经营实际明细S'!F14</f>
        <v>195.38720000000001</v>
      </c>
      <c r="G12" s="705">
        <f>'4.经营实际明细S'!G14</f>
        <v>10.7569</v>
      </c>
      <c r="H12" s="705">
        <f>'4.经营实际明细S'!H14</f>
        <v>409.90690000000001</v>
      </c>
      <c r="I12" s="705">
        <f>'4.经营实际明细S'!I14</f>
        <v>487.76330000000002</v>
      </c>
      <c r="J12" s="705">
        <f>'4.经营实际明细S'!J14</f>
        <v>933.53020000000004</v>
      </c>
      <c r="K12" s="705">
        <f>'4.经营实际明细S'!K14</f>
        <v>1226.1848</v>
      </c>
      <c r="L12" s="705">
        <f>'4.经营实际明细S'!L14</f>
        <v>0</v>
      </c>
      <c r="M12" s="705">
        <f>'4.经营实际明细S'!M14</f>
        <v>0</v>
      </c>
      <c r="N12" s="705">
        <f>'4.经营实际明细S'!N14</f>
        <v>0</v>
      </c>
      <c r="O12" s="705">
        <f>'4.经营实际明细S'!O14</f>
        <v>0</v>
      </c>
      <c r="P12" s="705">
        <f>'4.经营实际明细S'!P14</f>
        <v>0</v>
      </c>
      <c r="Q12" s="705">
        <f>'4.经营实际明细S'!Q14</f>
        <v>0</v>
      </c>
      <c r="R12" s="705">
        <f t="shared" si="1"/>
        <v>3263.5293000000001</v>
      </c>
      <c r="S12" s="705">
        <f>基数汇总!S1212</f>
        <v>0</v>
      </c>
      <c r="T12" s="705">
        <f>基数汇总!R1212</f>
        <v>0</v>
      </c>
      <c r="U12" s="709" t="str">
        <f t="shared" si="0"/>
        <v/>
      </c>
      <c r="V12" s="72" t="b">
        <f t="shared" si="2"/>
        <v>0</v>
      </c>
      <c r="W12" s="710" t="s">
        <v>25</v>
      </c>
    </row>
    <row r="13" spans="1:23" ht="15" customHeight="1" x14ac:dyDescent="0.2">
      <c r="A13" s="765"/>
      <c r="B13" s="763"/>
      <c r="C13" s="755"/>
      <c r="D13" s="96" t="s">
        <v>37</v>
      </c>
      <c r="E13" s="705">
        <f>'4.经营实际明细S'!E15</f>
        <v>0</v>
      </c>
      <c r="F13" s="705">
        <f>'4.经营实际明细S'!F15</f>
        <v>0</v>
      </c>
      <c r="G13" s="705">
        <f>'4.经营实际明细S'!G15</f>
        <v>0</v>
      </c>
      <c r="H13" s="705">
        <f>'4.经营实际明细S'!H15</f>
        <v>0</v>
      </c>
      <c r="I13" s="705">
        <f>'4.经营实际明细S'!I15</f>
        <v>0</v>
      </c>
      <c r="J13" s="705">
        <f>'4.经营实际明细S'!J15</f>
        <v>0</v>
      </c>
      <c r="K13" s="705">
        <f>'4.经营实际明细S'!K15</f>
        <v>0</v>
      </c>
      <c r="L13" s="705">
        <f>'4.经营实际明细S'!L15</f>
        <v>0</v>
      </c>
      <c r="M13" s="705">
        <f>'4.经营实际明细S'!M15</f>
        <v>0</v>
      </c>
      <c r="N13" s="705">
        <f>'4.经营实际明细S'!N15</f>
        <v>0</v>
      </c>
      <c r="O13" s="705">
        <f>'4.经营实际明细S'!O15</f>
        <v>0</v>
      </c>
      <c r="P13" s="705">
        <f>'4.经营实际明细S'!P15</f>
        <v>0</v>
      </c>
      <c r="Q13" s="705">
        <f>'4.经营实际明细S'!Q15</f>
        <v>0</v>
      </c>
      <c r="R13" s="705">
        <f t="shared" si="1"/>
        <v>0</v>
      </c>
      <c r="S13" s="705">
        <f>基数汇总!S1213</f>
        <v>0</v>
      </c>
      <c r="T13" s="705">
        <f>基数汇总!R1213</f>
        <v>0</v>
      </c>
      <c r="U13" s="709" t="str">
        <f t="shared" si="0"/>
        <v/>
      </c>
      <c r="V13" s="72" t="b">
        <f t="shared" si="2"/>
        <v>1</v>
      </c>
      <c r="W13" s="710" t="s">
        <v>25</v>
      </c>
    </row>
    <row r="14" spans="1:23" ht="15" customHeight="1" x14ac:dyDescent="0.2">
      <c r="A14" s="765"/>
      <c r="B14" s="763"/>
      <c r="C14" s="755"/>
      <c r="D14" s="96" t="s">
        <v>38</v>
      </c>
      <c r="E14" s="705">
        <f>'4.经营实际明细S'!E16</f>
        <v>65.474599999999995</v>
      </c>
      <c r="F14" s="705">
        <f>'4.经营实际明细S'!F16</f>
        <v>11.966699999999999</v>
      </c>
      <c r="G14" s="705">
        <f>'4.经营实际明细S'!G16</f>
        <v>1.7500000000000002E-2</v>
      </c>
      <c r="H14" s="705">
        <f>'4.经营实际明细S'!H16</f>
        <v>28.7805</v>
      </c>
      <c r="I14" s="705">
        <f>'4.经营实际明细S'!I16</f>
        <v>43.0319</v>
      </c>
      <c r="J14" s="705">
        <f>'4.经营实际明细S'!J16</f>
        <v>57.070799999999998</v>
      </c>
      <c r="K14" s="705">
        <f>'4.经营实际明细S'!K16</f>
        <v>65.474599999999995</v>
      </c>
      <c r="L14" s="705">
        <f>'4.经营实际明细S'!L16</f>
        <v>0</v>
      </c>
      <c r="M14" s="705">
        <f>'4.经营实际明细S'!M16</f>
        <v>0</v>
      </c>
      <c r="N14" s="705">
        <f>'4.经营实际明细S'!N16</f>
        <v>0</v>
      </c>
      <c r="O14" s="705">
        <f>'4.经营实际明细S'!O16</f>
        <v>0</v>
      </c>
      <c r="P14" s="705">
        <f>'4.经营实际明细S'!P16</f>
        <v>0</v>
      </c>
      <c r="Q14" s="705">
        <f>'4.经营实际明细S'!Q16</f>
        <v>0</v>
      </c>
      <c r="R14" s="705">
        <f t="shared" si="1"/>
        <v>206.34199999999998</v>
      </c>
      <c r="S14" s="705">
        <f>基数汇总!S1214</f>
        <v>0</v>
      </c>
      <c r="T14" s="705">
        <f>基数汇总!R1214</f>
        <v>0</v>
      </c>
      <c r="U14" s="709" t="str">
        <f t="shared" si="0"/>
        <v/>
      </c>
      <c r="V14" s="72" t="b">
        <f t="shared" si="2"/>
        <v>0</v>
      </c>
      <c r="W14" s="710" t="s">
        <v>25</v>
      </c>
    </row>
    <row r="15" spans="1:23" ht="15" customHeight="1" x14ac:dyDescent="0.2">
      <c r="A15" s="765"/>
      <c r="B15" s="763"/>
      <c r="C15" s="755"/>
      <c r="D15" s="96" t="s">
        <v>39</v>
      </c>
      <c r="E15" s="705">
        <f>'4.经营实际明细S'!E17</f>
        <v>3.6442000000000001</v>
      </c>
      <c r="F15" s="705">
        <f>'4.经营实际明细S'!F17</f>
        <v>6.8726000000000003</v>
      </c>
      <c r="G15" s="705">
        <f>'4.经营实际明细S'!G17</f>
        <v>2.5440999999999998</v>
      </c>
      <c r="H15" s="705">
        <f>'4.经营实际明细S'!H17</f>
        <v>4.1212999999999997</v>
      </c>
      <c r="I15" s="705">
        <f>'4.经营实际明细S'!I17</f>
        <v>-3.5999999999999997E-2</v>
      </c>
      <c r="J15" s="705">
        <f>'4.经营实际明细S'!J17</f>
        <v>5.7267000000000001</v>
      </c>
      <c r="K15" s="705">
        <f>'4.经营实际明细S'!K17</f>
        <v>3.6442000000000001</v>
      </c>
      <c r="L15" s="705">
        <f>'4.经营实际明细S'!L17</f>
        <v>0</v>
      </c>
      <c r="M15" s="705">
        <f>'4.经营实际明细S'!M17</f>
        <v>0</v>
      </c>
      <c r="N15" s="705">
        <f>'4.经营实际明细S'!N17</f>
        <v>0</v>
      </c>
      <c r="O15" s="705">
        <f>'4.经营实际明细S'!O17</f>
        <v>0</v>
      </c>
      <c r="P15" s="705">
        <f>'4.经营实际明细S'!P17</f>
        <v>0</v>
      </c>
      <c r="Q15" s="705">
        <f>'4.经营实际明细S'!Q17</f>
        <v>0</v>
      </c>
      <c r="R15" s="705">
        <f t="shared" si="1"/>
        <v>22.872900000000001</v>
      </c>
      <c r="S15" s="705">
        <f>基数汇总!S1215</f>
        <v>0</v>
      </c>
      <c r="T15" s="705">
        <f>基数汇总!R1215</f>
        <v>0</v>
      </c>
      <c r="U15" s="709" t="str">
        <f t="shared" si="0"/>
        <v/>
      </c>
      <c r="V15" s="72" t="b">
        <f t="shared" si="2"/>
        <v>0</v>
      </c>
      <c r="W15" s="710" t="s">
        <v>25</v>
      </c>
    </row>
    <row r="16" spans="1:23" ht="15" customHeight="1" x14ac:dyDescent="0.2">
      <c r="A16" s="765"/>
      <c r="B16" s="763"/>
      <c r="C16" s="755" t="s">
        <v>40</v>
      </c>
      <c r="D16" s="706" t="s">
        <v>41</v>
      </c>
      <c r="E16" s="705" t="e">
        <f>'4.经营实际明细S'!E18-#REF!</f>
        <v>#REF!</v>
      </c>
      <c r="F16" s="705" t="e">
        <f>'4.经营实际明细S'!F18-#REF!</f>
        <v>#REF!</v>
      </c>
      <c r="G16" s="705" t="e">
        <f>'4.经营实际明细S'!G18-#REF!</f>
        <v>#REF!</v>
      </c>
      <c r="H16" s="705" t="e">
        <f>'4.经营实际明细S'!H18-#REF!</f>
        <v>#REF!</v>
      </c>
      <c r="I16" s="705" t="e">
        <f>'4.经营实际明细S'!I18-#REF!</f>
        <v>#REF!</v>
      </c>
      <c r="J16" s="705" t="e">
        <f>'4.经营实际明细S'!J18-#REF!</f>
        <v>#REF!</v>
      </c>
      <c r="K16" s="705" t="e">
        <f>'4.经营实际明细S'!K18-#REF!</f>
        <v>#REF!</v>
      </c>
      <c r="L16" s="705" t="e">
        <f>'4.经营实际明细S'!L18-#REF!</f>
        <v>#REF!</v>
      </c>
      <c r="M16" s="705" t="e">
        <f>'4.经营实际明细S'!M18-#REF!</f>
        <v>#REF!</v>
      </c>
      <c r="N16" s="705" t="e">
        <f>'4.经营实际明细S'!N18-#REF!</f>
        <v>#REF!</v>
      </c>
      <c r="O16" s="705" t="e">
        <f>'4.经营实际明细S'!O18-#REF!</f>
        <v>#REF!</v>
      </c>
      <c r="P16" s="705" t="e">
        <f>'4.经营实际明细S'!P18-#REF!</f>
        <v>#REF!</v>
      </c>
      <c r="Q16" s="705" t="e">
        <f>'4.经营实际明细S'!Q18-#REF!</f>
        <v>#REF!</v>
      </c>
      <c r="R16" s="705" t="e">
        <f>'4.经营实际明细S'!R18-#REF!</f>
        <v>#REF!</v>
      </c>
      <c r="S16" s="705" t="e">
        <f>'4.经营实际明细S'!S18-#REF!</f>
        <v>#REF!</v>
      </c>
      <c r="T16" s="705" t="e">
        <f>'4.经营实际明细S'!T18-#REF!</f>
        <v>#REF!</v>
      </c>
      <c r="U16" s="709" t="e">
        <f t="shared" si="0"/>
        <v>#REF!</v>
      </c>
      <c r="V16" s="72" t="e">
        <f t="shared" si="2"/>
        <v>#REF!</v>
      </c>
      <c r="W16" s="710" t="s">
        <v>25</v>
      </c>
    </row>
    <row r="17" spans="1:23" ht="15" customHeight="1" x14ac:dyDescent="0.2">
      <c r="A17" s="765"/>
      <c r="B17" s="763"/>
      <c r="C17" s="755"/>
      <c r="D17" s="96" t="s">
        <v>42</v>
      </c>
      <c r="E17" s="705">
        <f>'4.经营实际明细S'!E19</f>
        <v>1169.2152899999999</v>
      </c>
      <c r="F17" s="705">
        <f>'4.经营实际明细S'!F19</f>
        <v>185.22204099999999</v>
      </c>
      <c r="G17" s="705">
        <f>'4.经营实际明细S'!G19</f>
        <v>133.08394000000001</v>
      </c>
      <c r="H17" s="705">
        <f>'4.经营实际明细S'!H19</f>
        <v>1725.8406110000001</v>
      </c>
      <c r="I17" s="705">
        <f>'4.经营实际明细S'!I19</f>
        <v>648.00793999999996</v>
      </c>
      <c r="J17" s="705">
        <f>'4.经营实际明细S'!J19</f>
        <v>1064.5288430000001</v>
      </c>
      <c r="K17" s="705">
        <f>'4.经营实际明细S'!K19</f>
        <v>1169.2152899999999</v>
      </c>
      <c r="L17" s="705">
        <f>'4.经营实际明细S'!L19</f>
        <v>0</v>
      </c>
      <c r="M17" s="705">
        <f>'4.经营实际明细S'!M19</f>
        <v>0</v>
      </c>
      <c r="N17" s="705">
        <f>'4.经营实际明细S'!N19</f>
        <v>0</v>
      </c>
      <c r="O17" s="705">
        <f>'4.经营实际明细S'!O19</f>
        <v>0</v>
      </c>
      <c r="P17" s="705">
        <f>'4.经营实际明细S'!P19</f>
        <v>0</v>
      </c>
      <c r="Q17" s="705">
        <f>'4.经营实际明细S'!Q19</f>
        <v>0</v>
      </c>
      <c r="R17" s="705">
        <f t="shared" si="1"/>
        <v>4925.8986649999997</v>
      </c>
      <c r="S17" s="705">
        <f>基数汇总!S1217</f>
        <v>0</v>
      </c>
      <c r="T17" s="705">
        <f>基数汇总!R1217</f>
        <v>0</v>
      </c>
      <c r="U17" s="709" t="str">
        <f t="shared" si="0"/>
        <v/>
      </c>
      <c r="V17" s="72" t="b">
        <f t="shared" si="2"/>
        <v>0</v>
      </c>
      <c r="W17" s="710" t="s">
        <v>25</v>
      </c>
    </row>
    <row r="18" spans="1:23" ht="15" customHeight="1" x14ac:dyDescent="0.2">
      <c r="A18" s="765"/>
      <c r="B18" s="763"/>
      <c r="C18" s="755"/>
      <c r="D18" s="96" t="s">
        <v>43</v>
      </c>
      <c r="E18" s="705">
        <f>'4.经营实际明细S'!E20</f>
        <v>58.851799999999997</v>
      </c>
      <c r="F18" s="705">
        <f>'4.经营实际明细S'!F20</f>
        <v>0</v>
      </c>
      <c r="G18" s="705">
        <f>'4.经营实际明细S'!G20</f>
        <v>56.567700000000002</v>
      </c>
      <c r="H18" s="705">
        <f>'4.经营实际明细S'!H20</f>
        <v>38.6051</v>
      </c>
      <c r="I18" s="705">
        <f>'4.经营实际明细S'!I20</f>
        <v>69.784700000000001</v>
      </c>
      <c r="J18" s="705">
        <f>'4.经营实际明细S'!J20</f>
        <v>48.886200000000002</v>
      </c>
      <c r="K18" s="705">
        <f>'4.经营实际明细S'!K20</f>
        <v>58.851799999999997</v>
      </c>
      <c r="L18" s="705">
        <f>'4.经营实际明细S'!L20</f>
        <v>0</v>
      </c>
      <c r="M18" s="705">
        <f>'4.经营实际明细S'!M20</f>
        <v>0</v>
      </c>
      <c r="N18" s="705">
        <f>'4.经营实际明细S'!N20</f>
        <v>0</v>
      </c>
      <c r="O18" s="705">
        <f>'4.经营实际明细S'!O20</f>
        <v>0</v>
      </c>
      <c r="P18" s="705">
        <f>'4.经营实际明细S'!P20</f>
        <v>0</v>
      </c>
      <c r="Q18" s="705">
        <f>'4.经营实际明细S'!Q20</f>
        <v>0</v>
      </c>
      <c r="R18" s="705">
        <f t="shared" si="1"/>
        <v>272.69549999999998</v>
      </c>
      <c r="S18" s="705">
        <f>基数汇总!S1218</f>
        <v>0</v>
      </c>
      <c r="T18" s="705">
        <f>基数汇总!R1218</f>
        <v>0</v>
      </c>
      <c r="U18" s="709" t="str">
        <f t="shared" si="0"/>
        <v/>
      </c>
      <c r="V18" s="72" t="b">
        <f t="shared" si="2"/>
        <v>0</v>
      </c>
      <c r="W18" s="710" t="s">
        <v>25</v>
      </c>
    </row>
    <row r="19" spans="1:23" ht="15" customHeight="1" x14ac:dyDescent="0.2">
      <c r="A19" s="765"/>
      <c r="B19" s="763" t="s">
        <v>44</v>
      </c>
      <c r="C19" s="755" t="s">
        <v>26</v>
      </c>
      <c r="D19" s="96" t="s">
        <v>27</v>
      </c>
      <c r="E19" s="705">
        <f>'4.经营实际明细S'!E21</f>
        <v>2348.8345643343951</v>
      </c>
      <c r="F19" s="705">
        <f>'4.经营实际明细S'!F21</f>
        <v>613.94664401421699</v>
      </c>
      <c r="G19" s="705">
        <f>'4.经营实际明细S'!G21</f>
        <v>197.39168626750501</v>
      </c>
      <c r="H19" s="705">
        <f>'4.经营实际明细S'!H21</f>
        <v>1040.4021029231899</v>
      </c>
      <c r="I19" s="705">
        <f>'4.经营实际明细S'!I21</f>
        <v>1466.1016286725501</v>
      </c>
      <c r="J19" s="705">
        <f>'4.经营实际明细S'!J21</f>
        <v>2036.80791873465</v>
      </c>
      <c r="K19" s="705">
        <f>'4.经营实际明细S'!K21</f>
        <v>2348.8345643343951</v>
      </c>
      <c r="L19" s="705">
        <f>'4.经营实际明细S'!L21</f>
        <v>0</v>
      </c>
      <c r="M19" s="705">
        <f>'4.经营实际明细S'!M21</f>
        <v>0</v>
      </c>
      <c r="N19" s="705">
        <f>'4.经营实际明细S'!N21</f>
        <v>0</v>
      </c>
      <c r="O19" s="705">
        <f>'4.经营实际明细S'!O21</f>
        <v>0</v>
      </c>
      <c r="P19" s="705">
        <f>'4.经营实际明细S'!P21</f>
        <v>0</v>
      </c>
      <c r="Q19" s="705">
        <f>'4.经营实际明细S'!Q21</f>
        <v>0</v>
      </c>
      <c r="R19" s="705">
        <f t="shared" si="1"/>
        <v>7703.4845449465065</v>
      </c>
      <c r="S19" s="705">
        <f>基数汇总!S1219</f>
        <v>0</v>
      </c>
      <c r="T19" s="705">
        <f>基数汇总!R1219</f>
        <v>0</v>
      </c>
      <c r="U19" s="709" t="str">
        <f t="shared" si="0"/>
        <v/>
      </c>
      <c r="V19" s="72" t="b">
        <f t="shared" si="2"/>
        <v>0</v>
      </c>
      <c r="W19" s="710" t="s">
        <v>44</v>
      </c>
    </row>
    <row r="20" spans="1:23" ht="15" customHeight="1" x14ac:dyDescent="0.2">
      <c r="A20" s="765"/>
      <c r="B20" s="763"/>
      <c r="C20" s="755"/>
      <c r="D20" s="96" t="s">
        <v>28</v>
      </c>
      <c r="E20" s="705">
        <f>'4.经营实际明细S'!E22</f>
        <v>1380.4814817281269</v>
      </c>
      <c r="F20" s="705">
        <f>'4.经营实际明细S'!F22</f>
        <v>341.47993138266003</v>
      </c>
      <c r="G20" s="705">
        <f>'4.经营实际明细S'!G22</f>
        <v>20.251867995782199</v>
      </c>
      <c r="H20" s="705">
        <f>'4.经营实际明细S'!H22</f>
        <v>657.646111557278</v>
      </c>
      <c r="I20" s="705">
        <f>'4.经营实际明细S'!I22</f>
        <v>830.99664648008297</v>
      </c>
      <c r="J20" s="705">
        <f>'4.经营实际明细S'!J22</f>
        <v>1118.90759066742</v>
      </c>
      <c r="K20" s="705">
        <f>'4.经营实际明细S'!K22</f>
        <v>1380.4814817281269</v>
      </c>
      <c r="L20" s="705">
        <f>'4.经营实际明细S'!L22</f>
        <v>0</v>
      </c>
      <c r="M20" s="705">
        <f>'4.经营实际明细S'!M22</f>
        <v>0</v>
      </c>
      <c r="N20" s="705">
        <f>'4.经营实际明细S'!N22</f>
        <v>0</v>
      </c>
      <c r="O20" s="705">
        <f>'4.经营实际明细S'!O22</f>
        <v>0</v>
      </c>
      <c r="P20" s="705">
        <f>'4.经营实际明细S'!P22</f>
        <v>0</v>
      </c>
      <c r="Q20" s="705">
        <f>'4.经营实际明细S'!Q22</f>
        <v>0</v>
      </c>
      <c r="R20" s="705">
        <f t="shared" si="1"/>
        <v>4349.7636298113503</v>
      </c>
      <c r="S20" s="705">
        <f>基数汇总!S1220</f>
        <v>0</v>
      </c>
      <c r="T20" s="705">
        <f>基数汇总!R1220</f>
        <v>0</v>
      </c>
      <c r="U20" s="709" t="str">
        <f t="shared" si="0"/>
        <v/>
      </c>
      <c r="V20" s="72" t="b">
        <f t="shared" si="2"/>
        <v>0</v>
      </c>
      <c r="W20" s="710" t="s">
        <v>44</v>
      </c>
    </row>
    <row r="21" spans="1:23" ht="15" customHeight="1" x14ac:dyDescent="0.2">
      <c r="A21" s="765"/>
      <c r="B21" s="763"/>
      <c r="C21" s="755"/>
      <c r="D21" s="96" t="s">
        <v>29</v>
      </c>
      <c r="E21" s="705">
        <f>'4.经营实际明细S'!E23</f>
        <v>619.02649137541346</v>
      </c>
      <c r="F21" s="705">
        <f>'4.经营实际明细S'!F23</f>
        <v>90.785403000000201</v>
      </c>
      <c r="G21" s="705">
        <f>'4.经营实际明细S'!G23</f>
        <v>18.001939</v>
      </c>
      <c r="H21" s="705">
        <f>'4.经营实际明细S'!H23</f>
        <v>395.85953099999898</v>
      </c>
      <c r="I21" s="705">
        <f>'4.经营实际明细S'!I23</f>
        <v>414.35335900000001</v>
      </c>
      <c r="J21" s="705">
        <f>'4.经营实际明细S'!J23</f>
        <v>749.79229798741903</v>
      </c>
      <c r="K21" s="705">
        <f>'4.经营实际明细S'!K23</f>
        <v>619.02649137541346</v>
      </c>
      <c r="L21" s="705">
        <f>'4.经营实际明细S'!L23</f>
        <v>0</v>
      </c>
      <c r="M21" s="705">
        <f>'4.经营实际明细S'!M23</f>
        <v>0</v>
      </c>
      <c r="N21" s="705">
        <f>'4.经营实际明细S'!N23</f>
        <v>0</v>
      </c>
      <c r="O21" s="705">
        <f>'4.经营实际明细S'!O23</f>
        <v>0</v>
      </c>
      <c r="P21" s="705">
        <f>'4.经营实际明细S'!P23</f>
        <v>0</v>
      </c>
      <c r="Q21" s="705">
        <f>'4.经营实际明细S'!Q23</f>
        <v>0</v>
      </c>
      <c r="R21" s="705">
        <f t="shared" si="1"/>
        <v>2287.8190213628318</v>
      </c>
      <c r="S21" s="705">
        <f>基数汇总!S1221</f>
        <v>0</v>
      </c>
      <c r="T21" s="705">
        <f>基数汇总!R1221</f>
        <v>0</v>
      </c>
      <c r="U21" s="709" t="str">
        <f t="shared" si="0"/>
        <v/>
      </c>
      <c r="V21" s="72" t="b">
        <f t="shared" si="2"/>
        <v>0</v>
      </c>
      <c r="W21" s="710" t="s">
        <v>44</v>
      </c>
    </row>
    <row r="22" spans="1:23" ht="15" customHeight="1" x14ac:dyDescent="0.2">
      <c r="A22" s="765"/>
      <c r="B22" s="763"/>
      <c r="C22" s="755"/>
      <c r="D22" s="706" t="s">
        <v>30</v>
      </c>
      <c r="E22" s="705" t="e">
        <f>'4.经营实际明细S'!E24-#REF!</f>
        <v>#REF!</v>
      </c>
      <c r="F22" s="705" t="e">
        <f>'4.经营实际明细S'!F24-#REF!</f>
        <v>#REF!</v>
      </c>
      <c r="G22" s="705" t="e">
        <f>'4.经营实际明细S'!G24-#REF!</f>
        <v>#REF!</v>
      </c>
      <c r="H22" s="705" t="e">
        <f>'4.经营实际明细S'!H24-#REF!</f>
        <v>#REF!</v>
      </c>
      <c r="I22" s="705" t="e">
        <f>'4.经营实际明细S'!I24-#REF!</f>
        <v>#REF!</v>
      </c>
      <c r="J22" s="705" t="e">
        <f>'4.经营实际明细S'!J24-#REF!</f>
        <v>#REF!</v>
      </c>
      <c r="K22" s="705" t="e">
        <f>'4.经营实际明细S'!K24-#REF!</f>
        <v>#REF!</v>
      </c>
      <c r="L22" s="705" t="e">
        <f>'4.经营实际明细S'!L24-#REF!</f>
        <v>#REF!</v>
      </c>
      <c r="M22" s="705" t="e">
        <f>'4.经营实际明细S'!M24-#REF!</f>
        <v>#REF!</v>
      </c>
      <c r="N22" s="705" t="e">
        <f>'4.经营实际明细S'!N24-#REF!</f>
        <v>#REF!</v>
      </c>
      <c r="O22" s="705" t="e">
        <f>'4.经营实际明细S'!O24-#REF!</f>
        <v>#REF!</v>
      </c>
      <c r="P22" s="705" t="e">
        <f>'4.经营实际明细S'!P24-#REF!</f>
        <v>#REF!</v>
      </c>
      <c r="Q22" s="705" t="e">
        <f>'4.经营实际明细S'!Q24-#REF!</f>
        <v>#REF!</v>
      </c>
      <c r="R22" s="705" t="e">
        <f>'4.经营实际明细S'!R24-#REF!</f>
        <v>#REF!</v>
      </c>
      <c r="S22" s="705" t="e">
        <f>'4.经营实际明细S'!S24-#REF!</f>
        <v>#REF!</v>
      </c>
      <c r="T22" s="705" t="e">
        <f>'4.经营实际明细S'!T24-#REF!</f>
        <v>#REF!</v>
      </c>
      <c r="U22" s="709" t="e">
        <f t="shared" si="0"/>
        <v>#REF!</v>
      </c>
      <c r="V22" s="72" t="e">
        <f t="shared" si="2"/>
        <v>#REF!</v>
      </c>
      <c r="W22" s="710" t="s">
        <v>44</v>
      </c>
    </row>
    <row r="23" spans="1:23" ht="15" customHeight="1" x14ac:dyDescent="0.2">
      <c r="A23" s="765"/>
      <c r="B23" s="763"/>
      <c r="C23" s="755"/>
      <c r="D23" s="96" t="s">
        <v>31</v>
      </c>
      <c r="E23" s="705">
        <f>'4.经营实际明细S'!E25</f>
        <v>243.10798568752139</v>
      </c>
      <c r="F23" s="705">
        <f>'4.经营实际明细S'!F25</f>
        <v>58.581499999999998</v>
      </c>
      <c r="G23" s="705">
        <f>'4.经营实际明细S'!G25</f>
        <v>1.5616000000000001</v>
      </c>
      <c r="H23" s="705">
        <f>'4.经营实际明细S'!H25</f>
        <v>127.86266500000001</v>
      </c>
      <c r="I23" s="705">
        <f>'4.经营实际明细S'!I25</f>
        <v>190.12966800000001</v>
      </c>
      <c r="J23" s="705">
        <f>'4.经营实际明细S'!J25</f>
        <v>335.96327853701001</v>
      </c>
      <c r="K23" s="705">
        <f>'4.经营实际明细S'!K25</f>
        <v>243.10798568752139</v>
      </c>
      <c r="L23" s="705">
        <f>'4.经营实际明细S'!L25</f>
        <v>0</v>
      </c>
      <c r="M23" s="705">
        <f>'4.经营实际明细S'!M25</f>
        <v>0</v>
      </c>
      <c r="N23" s="705">
        <f>'4.经营实际明细S'!N25</f>
        <v>0</v>
      </c>
      <c r="O23" s="705">
        <f>'4.经营实际明细S'!O25</f>
        <v>0</v>
      </c>
      <c r="P23" s="705">
        <f>'4.经营实际明细S'!P25</f>
        <v>0</v>
      </c>
      <c r="Q23" s="705">
        <f>'4.经营实际明细S'!Q25</f>
        <v>0</v>
      </c>
      <c r="R23" s="705">
        <f t="shared" si="1"/>
        <v>957.20669722453147</v>
      </c>
      <c r="S23" s="705">
        <f>基数汇总!S1223</f>
        <v>0</v>
      </c>
      <c r="T23" s="705">
        <f>基数汇总!R1223</f>
        <v>0</v>
      </c>
      <c r="U23" s="709" t="str">
        <f t="shared" si="0"/>
        <v/>
      </c>
      <c r="V23" s="72" t="b">
        <f t="shared" si="2"/>
        <v>0</v>
      </c>
      <c r="W23" s="710" t="s">
        <v>44</v>
      </c>
    </row>
    <row r="24" spans="1:23" ht="15" customHeight="1" x14ac:dyDescent="0.2">
      <c r="A24" s="765"/>
      <c r="B24" s="763"/>
      <c r="C24" s="755"/>
      <c r="D24" s="96" t="s">
        <v>32</v>
      </c>
      <c r="E24" s="705">
        <f>'4.经营实际明细S'!E28</f>
        <v>0</v>
      </c>
      <c r="F24" s="705">
        <f>'4.经营实际明细S'!F28</f>
        <v>0</v>
      </c>
      <c r="G24" s="705">
        <f>'4.经营实际明细S'!G28</f>
        <v>0</v>
      </c>
      <c r="H24" s="705">
        <f>'4.经营实际明细S'!H28</f>
        <v>0</v>
      </c>
      <c r="I24" s="705">
        <f>'4.经营实际明细S'!I28</f>
        <v>0</v>
      </c>
      <c r="J24" s="705">
        <f>'4.经营实际明细S'!J28</f>
        <v>0</v>
      </c>
      <c r="K24" s="705">
        <f>'4.经营实际明细S'!K28</f>
        <v>0</v>
      </c>
      <c r="L24" s="705">
        <f>'4.经营实际明细S'!L28</f>
        <v>0</v>
      </c>
      <c r="M24" s="705">
        <f>'4.经营实际明细S'!M28</f>
        <v>0</v>
      </c>
      <c r="N24" s="705">
        <f>'4.经营实际明细S'!N28</f>
        <v>0</v>
      </c>
      <c r="O24" s="705">
        <f>'4.经营实际明细S'!O28</f>
        <v>0</v>
      </c>
      <c r="P24" s="705">
        <f>'4.经营实际明细S'!P28</f>
        <v>0</v>
      </c>
      <c r="Q24" s="705">
        <f>'4.经营实际明细S'!Q28</f>
        <v>0</v>
      </c>
      <c r="R24" s="705">
        <f t="shared" si="1"/>
        <v>0</v>
      </c>
      <c r="S24" s="705">
        <f>基数汇总!S1224</f>
        <v>0</v>
      </c>
      <c r="T24" s="705">
        <f>基数汇总!R1224</f>
        <v>0</v>
      </c>
      <c r="U24" s="709" t="str">
        <f t="shared" si="0"/>
        <v/>
      </c>
      <c r="V24" s="72" t="b">
        <f t="shared" si="2"/>
        <v>1</v>
      </c>
      <c r="W24" s="710" t="s">
        <v>44</v>
      </c>
    </row>
    <row r="25" spans="1:23" ht="15" customHeight="1" x14ac:dyDescent="0.2">
      <c r="A25" s="765"/>
      <c r="B25" s="763"/>
      <c r="C25" s="755" t="s">
        <v>33</v>
      </c>
      <c r="D25" s="706" t="s">
        <v>34</v>
      </c>
      <c r="E25" s="705" t="e">
        <f>'4.经营实际明细S'!E29-#REF!</f>
        <v>#REF!</v>
      </c>
      <c r="F25" s="705" t="e">
        <f>'4.经营实际明细S'!F29-#REF!</f>
        <v>#REF!</v>
      </c>
      <c r="G25" s="705" t="e">
        <f>'4.经营实际明细S'!G29-#REF!</f>
        <v>#REF!</v>
      </c>
      <c r="H25" s="705" t="e">
        <f>'4.经营实际明细S'!H29-#REF!</f>
        <v>#REF!</v>
      </c>
      <c r="I25" s="705" t="e">
        <f>'4.经营实际明细S'!I29-#REF!</f>
        <v>#REF!</v>
      </c>
      <c r="J25" s="705" t="e">
        <f>'4.经营实际明细S'!J29-#REF!</f>
        <v>#REF!</v>
      </c>
      <c r="K25" s="705" t="e">
        <f>'4.经营实际明细S'!K29-#REF!</f>
        <v>#REF!</v>
      </c>
      <c r="L25" s="705" t="e">
        <f>'4.经营实际明细S'!L29-#REF!</f>
        <v>#REF!</v>
      </c>
      <c r="M25" s="705" t="e">
        <f>'4.经营实际明细S'!M29-#REF!</f>
        <v>#REF!</v>
      </c>
      <c r="N25" s="705" t="e">
        <f>'4.经营实际明细S'!N29-#REF!</f>
        <v>#REF!</v>
      </c>
      <c r="O25" s="705" t="e">
        <f>'4.经营实际明细S'!O29-#REF!</f>
        <v>#REF!</v>
      </c>
      <c r="P25" s="705" t="e">
        <f>'4.经营实际明细S'!P29-#REF!</f>
        <v>#REF!</v>
      </c>
      <c r="Q25" s="705" t="e">
        <f>'4.经营实际明细S'!Q29-#REF!</f>
        <v>#REF!</v>
      </c>
      <c r="R25" s="705" t="e">
        <f>'4.经营实际明细S'!R29-#REF!</f>
        <v>#REF!</v>
      </c>
      <c r="S25" s="705" t="e">
        <f>'4.经营实际明细S'!S29-#REF!</f>
        <v>#REF!</v>
      </c>
      <c r="T25" s="705" t="e">
        <f>'4.经营实际明细S'!T29-#REF!</f>
        <v>#REF!</v>
      </c>
      <c r="U25" s="709" t="e">
        <f t="shared" si="0"/>
        <v>#REF!</v>
      </c>
      <c r="V25" s="72" t="e">
        <f t="shared" si="2"/>
        <v>#REF!</v>
      </c>
      <c r="W25" s="710" t="s">
        <v>44</v>
      </c>
    </row>
    <row r="26" spans="1:23" ht="15" customHeight="1" x14ac:dyDescent="0.2">
      <c r="A26" s="765"/>
      <c r="B26" s="763"/>
      <c r="C26" s="755"/>
      <c r="D26" s="96" t="s">
        <v>35</v>
      </c>
      <c r="E26" s="705">
        <f>'4.经营实际明细S'!E30</f>
        <v>598.43627296768886</v>
      </c>
      <c r="F26" s="705">
        <f>'4.经营实际明细S'!F30</f>
        <v>99.684994230047707</v>
      </c>
      <c r="G26" s="705">
        <f>'4.经营实际明细S'!G30</f>
        <v>1.7068387710689801</v>
      </c>
      <c r="H26" s="705">
        <f>'4.经营实际明细S'!H30</f>
        <v>200.65862754756699</v>
      </c>
      <c r="I26" s="705">
        <f>'4.经营实际明细S'!I30</f>
        <v>312.59057735845698</v>
      </c>
      <c r="J26" s="705">
        <f>'4.经营实际明细S'!J30</f>
        <v>394.117760546601</v>
      </c>
      <c r="K26" s="705">
        <f>'4.经营实际明细S'!K30</f>
        <v>598.43627296768886</v>
      </c>
      <c r="L26" s="705">
        <f>'4.经营实际明细S'!L30</f>
        <v>0</v>
      </c>
      <c r="M26" s="705">
        <f>'4.经营实际明细S'!M30</f>
        <v>0</v>
      </c>
      <c r="N26" s="705">
        <f>'4.经营实际明细S'!N30</f>
        <v>0</v>
      </c>
      <c r="O26" s="705">
        <f>'4.经营实际明细S'!O30</f>
        <v>0</v>
      </c>
      <c r="P26" s="705">
        <f>'4.经营实际明细S'!P30</f>
        <v>0</v>
      </c>
      <c r="Q26" s="705">
        <f>'4.经营实际明细S'!Q30</f>
        <v>0</v>
      </c>
      <c r="R26" s="705">
        <f t="shared" si="1"/>
        <v>1607.1950714214304</v>
      </c>
      <c r="S26" s="705">
        <f>基数汇总!S1226</f>
        <v>0</v>
      </c>
      <c r="T26" s="705">
        <f>基数汇总!R1226</f>
        <v>0</v>
      </c>
      <c r="U26" s="709" t="str">
        <f t="shared" si="0"/>
        <v/>
      </c>
      <c r="V26" s="72" t="b">
        <f t="shared" si="2"/>
        <v>0</v>
      </c>
      <c r="W26" s="710" t="s">
        <v>44</v>
      </c>
    </row>
    <row r="27" spans="1:23" ht="15" customHeight="1" x14ac:dyDescent="0.2">
      <c r="A27" s="765"/>
      <c r="B27" s="763"/>
      <c r="C27" s="755"/>
      <c r="D27" s="96" t="s">
        <v>36</v>
      </c>
      <c r="E27" s="705">
        <f>'4.经营实际明细S'!E31</f>
        <v>994.85471212664027</v>
      </c>
      <c r="F27" s="705">
        <f>'4.经营实际明细S'!F31</f>
        <v>130.782889293182</v>
      </c>
      <c r="G27" s="705">
        <f>'4.经营实际明细S'!G31</f>
        <v>7.8426844193078198</v>
      </c>
      <c r="H27" s="705">
        <f>'4.经营实际明细S'!H31</f>
        <v>278.66127392585901</v>
      </c>
      <c r="I27" s="705">
        <f>'4.经营实际明细S'!I31</f>
        <v>334.75083241319697</v>
      </c>
      <c r="J27" s="705">
        <f>'4.经营实际明细S'!J31</f>
        <v>618.00692881537998</v>
      </c>
      <c r="K27" s="705">
        <f>'4.经营实际明细S'!K31</f>
        <v>994.85471212664027</v>
      </c>
      <c r="L27" s="705">
        <f>'4.经营实际明细S'!L31</f>
        <v>0</v>
      </c>
      <c r="M27" s="705">
        <f>'4.经营实际明细S'!M31</f>
        <v>0</v>
      </c>
      <c r="N27" s="705">
        <f>'4.经营实际明细S'!N31</f>
        <v>0</v>
      </c>
      <c r="O27" s="705">
        <f>'4.经营实际明细S'!O31</f>
        <v>0</v>
      </c>
      <c r="P27" s="705">
        <f>'4.经营实际明细S'!P31</f>
        <v>0</v>
      </c>
      <c r="Q27" s="705">
        <f>'4.经营实际明细S'!Q31</f>
        <v>0</v>
      </c>
      <c r="R27" s="705">
        <f t="shared" si="1"/>
        <v>2364.8993209935661</v>
      </c>
      <c r="S27" s="705">
        <f>基数汇总!S1227</f>
        <v>0</v>
      </c>
      <c r="T27" s="705">
        <f>基数汇总!R1227</f>
        <v>0</v>
      </c>
      <c r="U27" s="709" t="str">
        <f t="shared" si="0"/>
        <v/>
      </c>
      <c r="V27" s="72" t="b">
        <f t="shared" si="2"/>
        <v>0</v>
      </c>
      <c r="W27" s="710" t="s">
        <v>44</v>
      </c>
    </row>
    <row r="28" spans="1:23" ht="15" customHeight="1" x14ac:dyDescent="0.2">
      <c r="A28" s="765"/>
      <c r="B28" s="763"/>
      <c r="C28" s="755"/>
      <c r="D28" s="96" t="s">
        <v>37</v>
      </c>
      <c r="E28" s="705">
        <f>'4.经营实际明细S'!E32</f>
        <v>0</v>
      </c>
      <c r="F28" s="705">
        <f>'4.经营实际明细S'!F32</f>
        <v>0</v>
      </c>
      <c r="G28" s="705">
        <f>'4.经营实际明细S'!G32</f>
        <v>0</v>
      </c>
      <c r="H28" s="705">
        <f>'4.经营实际明细S'!H32</f>
        <v>0</v>
      </c>
      <c r="I28" s="705">
        <f>'4.经营实际明细S'!I32</f>
        <v>0</v>
      </c>
      <c r="J28" s="705">
        <f>'4.经营实际明细S'!J32</f>
        <v>0</v>
      </c>
      <c r="K28" s="705">
        <f>'4.经营实际明细S'!K32</f>
        <v>0</v>
      </c>
      <c r="L28" s="705">
        <f>'4.经营实际明细S'!L32</f>
        <v>0</v>
      </c>
      <c r="M28" s="705">
        <f>'4.经营实际明细S'!M32</f>
        <v>0</v>
      </c>
      <c r="N28" s="705">
        <f>'4.经营实际明细S'!N32</f>
        <v>0</v>
      </c>
      <c r="O28" s="705">
        <f>'4.经营实际明细S'!O32</f>
        <v>0</v>
      </c>
      <c r="P28" s="705">
        <f>'4.经营实际明细S'!P32</f>
        <v>0</v>
      </c>
      <c r="Q28" s="705">
        <f>'4.经营实际明细S'!Q32</f>
        <v>0</v>
      </c>
      <c r="R28" s="705">
        <f t="shared" si="1"/>
        <v>0</v>
      </c>
      <c r="S28" s="705">
        <f>基数汇总!S1228</f>
        <v>0</v>
      </c>
      <c r="T28" s="705">
        <f>基数汇总!R1228</f>
        <v>0</v>
      </c>
      <c r="U28" s="709" t="str">
        <f t="shared" si="0"/>
        <v/>
      </c>
      <c r="V28" s="72" t="b">
        <f t="shared" si="2"/>
        <v>1</v>
      </c>
      <c r="W28" s="710" t="s">
        <v>44</v>
      </c>
    </row>
    <row r="29" spans="1:23" ht="15" customHeight="1" x14ac:dyDescent="0.2">
      <c r="A29" s="765"/>
      <c r="B29" s="763"/>
      <c r="C29" s="755"/>
      <c r="D29" s="96" t="s">
        <v>38</v>
      </c>
      <c r="E29" s="705">
        <f>'4.经营实际明细S'!E33</f>
        <v>45.214408365870987</v>
      </c>
      <c r="F29" s="705">
        <f>'4.经营实际明细S'!F33</f>
        <v>7.9154300856332398</v>
      </c>
      <c r="G29" s="705">
        <f>'4.经营实际明细S'!G33</f>
        <v>1.29272404157621E-2</v>
      </c>
      <c r="H29" s="705">
        <f>'4.经营实际明细S'!H33</f>
        <v>19.249475075211102</v>
      </c>
      <c r="I29" s="705">
        <f>'4.经营实际明细S'!I33</f>
        <v>29.079337156214098</v>
      </c>
      <c r="J29" s="705">
        <f>'4.经营实际明细S'!J33</f>
        <v>38.930630315043601</v>
      </c>
      <c r="K29" s="705">
        <f>'4.经营实际明细S'!K33</f>
        <v>45.214408365870987</v>
      </c>
      <c r="L29" s="705">
        <f>'4.经营实际明细S'!L33</f>
        <v>0</v>
      </c>
      <c r="M29" s="705">
        <f>'4.经营实际明细S'!M33</f>
        <v>0</v>
      </c>
      <c r="N29" s="705">
        <f>'4.经营实际明细S'!N33</f>
        <v>0</v>
      </c>
      <c r="O29" s="705">
        <f>'4.经营实际明细S'!O33</f>
        <v>0</v>
      </c>
      <c r="P29" s="705">
        <f>'4.经营实际明细S'!P33</f>
        <v>0</v>
      </c>
      <c r="Q29" s="705">
        <f>'4.经营实际明细S'!Q33</f>
        <v>0</v>
      </c>
      <c r="R29" s="705">
        <f t="shared" si="1"/>
        <v>140.40220823838879</v>
      </c>
      <c r="S29" s="705">
        <f>基数汇总!S1229</f>
        <v>0</v>
      </c>
      <c r="T29" s="705">
        <f>基数汇总!R1229</f>
        <v>0</v>
      </c>
      <c r="U29" s="709" t="str">
        <f t="shared" si="0"/>
        <v/>
      </c>
      <c r="V29" s="72" t="b">
        <f t="shared" si="2"/>
        <v>0</v>
      </c>
      <c r="W29" s="710" t="s">
        <v>44</v>
      </c>
    </row>
    <row r="30" spans="1:23" ht="15" customHeight="1" x14ac:dyDescent="0.2">
      <c r="A30" s="765"/>
      <c r="B30" s="763"/>
      <c r="C30" s="755"/>
      <c r="D30" s="96" t="s">
        <v>39</v>
      </c>
      <c r="E30" s="705">
        <f>'4.经营实际明细S'!E34</f>
        <v>2.8126860553802073</v>
      </c>
      <c r="F30" s="705">
        <f>'4.经营实际明细S'!F34</f>
        <v>5.3655677519844396</v>
      </c>
      <c r="G30" s="705">
        <f>'4.经营实际明细S'!G34</f>
        <v>2.0829591336528099</v>
      </c>
      <c r="H30" s="705">
        <f>'4.经营实际明细S'!H34</f>
        <v>3.2597156152465501</v>
      </c>
      <c r="I30" s="705">
        <f>'4.经营实际明细S'!I34</f>
        <v>-2.8950528790659801E-2</v>
      </c>
      <c r="J30" s="705">
        <f>'4.经营实际明细S'!J34</f>
        <v>4.6718265306219902</v>
      </c>
      <c r="K30" s="705">
        <f>'4.经营实际明细S'!K34</f>
        <v>2.8126860553802073</v>
      </c>
      <c r="L30" s="705">
        <f>'4.经营实际明细S'!L34</f>
        <v>0</v>
      </c>
      <c r="M30" s="705">
        <f>'4.经营实际明细S'!M34</f>
        <v>0</v>
      </c>
      <c r="N30" s="705">
        <f>'4.经营实际明细S'!N34</f>
        <v>0</v>
      </c>
      <c r="O30" s="705">
        <f>'4.经营实际明细S'!O34</f>
        <v>0</v>
      </c>
      <c r="P30" s="705">
        <f>'4.经营实际明细S'!P34</f>
        <v>0</v>
      </c>
      <c r="Q30" s="705">
        <f>'4.经营实际明细S'!Q34</f>
        <v>0</v>
      </c>
      <c r="R30" s="705">
        <f t="shared" si="1"/>
        <v>18.16380455809534</v>
      </c>
      <c r="S30" s="705">
        <f>基数汇总!S1230</f>
        <v>0</v>
      </c>
      <c r="T30" s="705">
        <f>基数汇总!R1230</f>
        <v>0</v>
      </c>
      <c r="U30" s="709" t="str">
        <f t="shared" si="0"/>
        <v/>
      </c>
      <c r="V30" s="72" t="b">
        <f t="shared" si="2"/>
        <v>0</v>
      </c>
      <c r="W30" s="710" t="s">
        <v>44</v>
      </c>
    </row>
    <row r="31" spans="1:23" ht="15" customHeight="1" x14ac:dyDescent="0.2">
      <c r="A31" s="765"/>
      <c r="B31" s="763"/>
      <c r="C31" s="755" t="s">
        <v>40</v>
      </c>
      <c r="D31" s="706" t="s">
        <v>41</v>
      </c>
      <c r="E31" s="705" t="e">
        <f>'4.经营实际明细S'!E35-#REF!</f>
        <v>#REF!</v>
      </c>
      <c r="F31" s="705" t="e">
        <f>'4.经营实际明细S'!F35-#REF!</f>
        <v>#REF!</v>
      </c>
      <c r="G31" s="705" t="e">
        <f>'4.经营实际明细S'!G35-#REF!</f>
        <v>#REF!</v>
      </c>
      <c r="H31" s="705" t="e">
        <f>'4.经营实际明细S'!H35-#REF!</f>
        <v>#REF!</v>
      </c>
      <c r="I31" s="705" t="e">
        <f>'4.经营实际明细S'!I35-#REF!</f>
        <v>#REF!</v>
      </c>
      <c r="J31" s="705" t="e">
        <f>'4.经营实际明细S'!J35-#REF!</f>
        <v>#REF!</v>
      </c>
      <c r="K31" s="705" t="e">
        <f>'4.经营实际明细S'!K35-#REF!</f>
        <v>#REF!</v>
      </c>
      <c r="L31" s="705" t="e">
        <f>'4.经营实际明细S'!L35-#REF!</f>
        <v>#REF!</v>
      </c>
      <c r="M31" s="705" t="e">
        <f>'4.经营实际明细S'!M35-#REF!</f>
        <v>#REF!</v>
      </c>
      <c r="N31" s="705" t="e">
        <f>'4.经营实际明细S'!N35-#REF!</f>
        <v>#REF!</v>
      </c>
      <c r="O31" s="705" t="e">
        <f>'4.经营实际明细S'!O35-#REF!</f>
        <v>#REF!</v>
      </c>
      <c r="P31" s="705" t="e">
        <f>'4.经营实际明细S'!P35-#REF!</f>
        <v>#REF!</v>
      </c>
      <c r="Q31" s="705" t="e">
        <f>'4.经营实际明细S'!Q35-#REF!</f>
        <v>#REF!</v>
      </c>
      <c r="R31" s="705" t="e">
        <f>'4.经营实际明细S'!R35-#REF!</f>
        <v>#REF!</v>
      </c>
      <c r="S31" s="705" t="e">
        <f>'4.经营实际明细S'!S35-#REF!</f>
        <v>#REF!</v>
      </c>
      <c r="T31" s="705" t="e">
        <f>'4.经营实际明细S'!T35-#REF!</f>
        <v>#REF!</v>
      </c>
      <c r="U31" s="709" t="e">
        <f t="shared" si="0"/>
        <v>#REF!</v>
      </c>
      <c r="V31" s="72" t="e">
        <f t="shared" si="2"/>
        <v>#REF!</v>
      </c>
      <c r="W31" s="710" t="s">
        <v>44</v>
      </c>
    </row>
    <row r="32" spans="1:23" ht="15" customHeight="1" x14ac:dyDescent="0.2">
      <c r="A32" s="765"/>
      <c r="B32" s="763"/>
      <c r="C32" s="755"/>
      <c r="D32" s="96" t="s">
        <v>42</v>
      </c>
      <c r="E32" s="705">
        <f>'4.经营实际明细S'!E36</f>
        <v>880.00395461469645</v>
      </c>
      <c r="F32" s="705">
        <f>'4.经营实际明细S'!F36</f>
        <v>144.38394491799801</v>
      </c>
      <c r="G32" s="705">
        <f>'4.经营实际明细S'!G36</f>
        <v>129.55534724531401</v>
      </c>
      <c r="H32" s="705">
        <f>'4.经营实际明细S'!H36</f>
        <v>1203.9784811913701</v>
      </c>
      <c r="I32" s="705">
        <f>'4.经营实际明细S'!I36</f>
        <v>486.527068932649</v>
      </c>
      <c r="J32" s="705">
        <f>'4.经营实际明细S'!J36</f>
        <v>794.07674965765602</v>
      </c>
      <c r="K32" s="705">
        <f>'4.经营实际明细S'!K36</f>
        <v>880.00395461469645</v>
      </c>
      <c r="L32" s="705">
        <f>'4.经营实际明细S'!L36</f>
        <v>0</v>
      </c>
      <c r="M32" s="705">
        <f>'4.经营实际明细S'!M36</f>
        <v>0</v>
      </c>
      <c r="N32" s="705">
        <f>'4.经营实际明细S'!N36</f>
        <v>0</v>
      </c>
      <c r="O32" s="705">
        <f>'4.经营实际明细S'!O36</f>
        <v>0</v>
      </c>
      <c r="P32" s="705">
        <f>'4.经营实际明细S'!P36</f>
        <v>0</v>
      </c>
      <c r="Q32" s="705">
        <f>'4.经营实际明细S'!Q36</f>
        <v>0</v>
      </c>
      <c r="R32" s="705">
        <f t="shared" si="1"/>
        <v>3638.5255465596833</v>
      </c>
      <c r="S32" s="705">
        <f>基数汇总!S1232</f>
        <v>0</v>
      </c>
      <c r="T32" s="705">
        <f>基数汇总!R1232</f>
        <v>0</v>
      </c>
      <c r="U32" s="709" t="str">
        <f t="shared" si="0"/>
        <v/>
      </c>
      <c r="V32" s="72" t="b">
        <f t="shared" si="2"/>
        <v>0</v>
      </c>
      <c r="W32" s="710" t="s">
        <v>44</v>
      </c>
    </row>
    <row r="33" spans="1:23" ht="15" customHeight="1" x14ac:dyDescent="0.2">
      <c r="A33" s="765"/>
      <c r="B33" s="763"/>
      <c r="C33" s="755"/>
      <c r="D33" s="96" t="s">
        <v>43</v>
      </c>
      <c r="E33" s="705">
        <f>'4.经营实际明细S'!E37</f>
        <v>45.550781758698754</v>
      </c>
      <c r="F33" s="705">
        <f>'4.经营实际明细S'!F37</f>
        <v>9.1828389999999995</v>
      </c>
      <c r="G33" s="705">
        <f>'4.经营实际明细S'!G37</f>
        <v>38.825614558709198</v>
      </c>
      <c r="H33" s="705">
        <f>'4.经营实际明细S'!H37</f>
        <v>30.2376871567986</v>
      </c>
      <c r="I33" s="705">
        <f>'4.经营实际明细S'!I37</f>
        <v>44.508877783812501</v>
      </c>
      <c r="J33" s="705">
        <f>'4.经营实际明细S'!J37</f>
        <v>37.8452780039228</v>
      </c>
      <c r="K33" s="705">
        <f>'4.经营实际明细S'!K37</f>
        <v>45.550781758698754</v>
      </c>
      <c r="L33" s="705">
        <f>'4.经营实际明细S'!L37</f>
        <v>0</v>
      </c>
      <c r="M33" s="705">
        <f>'4.经营实际明细S'!M37</f>
        <v>0</v>
      </c>
      <c r="N33" s="705">
        <f>'4.经营实际明细S'!N37</f>
        <v>0</v>
      </c>
      <c r="O33" s="705">
        <f>'4.经营实际明细S'!O37</f>
        <v>0</v>
      </c>
      <c r="P33" s="705">
        <f>'4.经营实际明细S'!P37</f>
        <v>0</v>
      </c>
      <c r="Q33" s="705">
        <f>'4.经营实际明细S'!Q37</f>
        <v>0</v>
      </c>
      <c r="R33" s="705">
        <f t="shared" si="1"/>
        <v>206.15107826194185</v>
      </c>
      <c r="S33" s="705">
        <f>基数汇总!S1233</f>
        <v>0</v>
      </c>
      <c r="T33" s="705">
        <f>基数汇总!R1233</f>
        <v>0</v>
      </c>
      <c r="U33" s="709" t="str">
        <f t="shared" si="0"/>
        <v/>
      </c>
      <c r="V33" s="72" t="b">
        <f t="shared" si="2"/>
        <v>0</v>
      </c>
      <c r="W33" s="710" t="s">
        <v>44</v>
      </c>
    </row>
    <row r="34" spans="1:23" ht="15" customHeight="1" x14ac:dyDescent="0.2">
      <c r="A34" s="765"/>
      <c r="B34" s="763" t="s">
        <v>45</v>
      </c>
      <c r="C34" s="755" t="s">
        <v>26</v>
      </c>
      <c r="D34" s="96" t="s">
        <v>27</v>
      </c>
      <c r="E34" s="705">
        <f>'4.经营实际明细S'!E38</f>
        <v>913.91143566560504</v>
      </c>
      <c r="F34" s="705">
        <f>'4.经营实际明细S'!F38</f>
        <v>268.85055598578299</v>
      </c>
      <c r="G34" s="705">
        <f>'4.经营实际明细S'!G38</f>
        <v>20.6578137324952</v>
      </c>
      <c r="H34" s="705">
        <f>'4.经营实际明细S'!H38</f>
        <v>417.997097076812</v>
      </c>
      <c r="I34" s="705">
        <f>'4.经营实际明细S'!I38</f>
        <v>572.71017132745101</v>
      </c>
      <c r="J34" s="705">
        <f>'4.经营实际明细S'!J38</f>
        <v>811.35228126535003</v>
      </c>
      <c r="K34" s="705">
        <f>'4.经营实际明细S'!K38</f>
        <v>913.91143566560504</v>
      </c>
      <c r="L34" s="705">
        <f>'4.经营实际明细S'!L38</f>
        <v>0</v>
      </c>
      <c r="M34" s="705">
        <f>'4.经营实际明细S'!M38</f>
        <v>0</v>
      </c>
      <c r="N34" s="705">
        <f>'4.经营实际明细S'!N38</f>
        <v>0</v>
      </c>
      <c r="O34" s="705">
        <f>'4.经营实际明细S'!O38</f>
        <v>0</v>
      </c>
      <c r="P34" s="705">
        <f>'4.经营实际明细S'!P38</f>
        <v>0</v>
      </c>
      <c r="Q34" s="705">
        <f>'4.经营实际明细S'!Q38</f>
        <v>0</v>
      </c>
      <c r="R34" s="705">
        <f t="shared" si="1"/>
        <v>3005.4793550534964</v>
      </c>
      <c r="S34" s="705">
        <f>基数汇总!S1234</f>
        <v>0</v>
      </c>
      <c r="T34" s="705">
        <f>基数汇总!R1234</f>
        <v>0</v>
      </c>
      <c r="U34" s="709" t="str">
        <f t="shared" si="0"/>
        <v/>
      </c>
      <c r="V34" s="72" t="b">
        <f t="shared" si="2"/>
        <v>0</v>
      </c>
      <c r="W34" s="710" t="s">
        <v>45</v>
      </c>
    </row>
    <row r="35" spans="1:23" ht="15" customHeight="1" x14ac:dyDescent="0.2">
      <c r="A35" s="765"/>
      <c r="B35" s="763"/>
      <c r="C35" s="755"/>
      <c r="D35" s="96" t="s">
        <v>28</v>
      </c>
      <c r="E35" s="705">
        <f>'4.经营实际明细S'!E39</f>
        <v>446.54041827187302</v>
      </c>
      <c r="F35" s="705">
        <f>'4.经营实际明细S'!F39</f>
        <v>153.49406861733999</v>
      </c>
      <c r="G35" s="705">
        <f>'4.经营实际明细S'!G39</f>
        <v>4.3582320042177596</v>
      </c>
      <c r="H35" s="705">
        <f>'4.经营实际明细S'!H39</f>
        <v>289.61068844272199</v>
      </c>
      <c r="I35" s="705">
        <f>'4.经营实际明细S'!I39</f>
        <v>388.94725351991701</v>
      </c>
      <c r="J35" s="705">
        <f>'4.经营实际明细S'!J39</f>
        <v>505.45780933258402</v>
      </c>
      <c r="K35" s="705">
        <f>'4.经营实际明细S'!K39</f>
        <v>446.54041827187302</v>
      </c>
      <c r="L35" s="705">
        <f>'4.经营实际明细S'!L39</f>
        <v>0</v>
      </c>
      <c r="M35" s="705">
        <f>'4.经营实际明细S'!M39</f>
        <v>0</v>
      </c>
      <c r="N35" s="705">
        <f>'4.经营实际明细S'!N39</f>
        <v>0</v>
      </c>
      <c r="O35" s="705">
        <f>'4.经营实际明细S'!O39</f>
        <v>0</v>
      </c>
      <c r="P35" s="705">
        <f>'4.经营实际明细S'!P39</f>
        <v>0</v>
      </c>
      <c r="Q35" s="705">
        <f>'4.经营实际明细S'!Q39</f>
        <v>0</v>
      </c>
      <c r="R35" s="705">
        <f t="shared" si="1"/>
        <v>1788.4084701886538</v>
      </c>
      <c r="S35" s="705">
        <f>基数汇总!S1235</f>
        <v>0</v>
      </c>
      <c r="T35" s="705">
        <f>基数汇总!R1235</f>
        <v>0</v>
      </c>
      <c r="U35" s="709" t="str">
        <f t="shared" si="0"/>
        <v/>
      </c>
      <c r="V35" s="72" t="b">
        <f t="shared" si="2"/>
        <v>0</v>
      </c>
      <c r="W35" s="710" t="s">
        <v>45</v>
      </c>
    </row>
    <row r="36" spans="1:23" ht="15" customHeight="1" x14ac:dyDescent="0.2">
      <c r="A36" s="765"/>
      <c r="B36" s="763"/>
      <c r="C36" s="755"/>
      <c r="D36" s="96" t="s">
        <v>29</v>
      </c>
      <c r="E36" s="705">
        <f>'4.经营实际明细S'!E40</f>
        <v>446.54259462458856</v>
      </c>
      <c r="F36" s="705">
        <f>'4.经营实际明细S'!F40</f>
        <v>59.738538999999797</v>
      </c>
      <c r="G36" s="705">
        <f>'4.经营实际明细S'!G40</f>
        <v>9.7390129999999999</v>
      </c>
      <c r="H36" s="705">
        <f>'4.经营实际明细S'!H40</f>
        <v>121.251744000001</v>
      </c>
      <c r="I36" s="705">
        <f>'4.经营实际明细S'!I40</f>
        <v>236.171517999999</v>
      </c>
      <c r="J36" s="705">
        <f>'4.经营实际明细S'!J40</f>
        <v>552.13776901259098</v>
      </c>
      <c r="K36" s="705">
        <f>'4.经营实际明细S'!K40</f>
        <v>446.54259462458856</v>
      </c>
      <c r="L36" s="705">
        <f>'4.经营实际明细S'!L40</f>
        <v>0</v>
      </c>
      <c r="M36" s="705">
        <f>'4.经营实际明细S'!M40</f>
        <v>0</v>
      </c>
      <c r="N36" s="705">
        <f>'4.经营实际明细S'!N40</f>
        <v>0</v>
      </c>
      <c r="O36" s="705">
        <f>'4.经营实际明细S'!O40</f>
        <v>0</v>
      </c>
      <c r="P36" s="705">
        <f>'4.经营实际明细S'!P40</f>
        <v>0</v>
      </c>
      <c r="Q36" s="705">
        <f>'4.经营实际明细S'!Q40</f>
        <v>0</v>
      </c>
      <c r="R36" s="705">
        <f t="shared" si="1"/>
        <v>1425.5811776371793</v>
      </c>
      <c r="S36" s="705">
        <f>基数汇总!S1236</f>
        <v>0</v>
      </c>
      <c r="T36" s="705">
        <f>基数汇总!R1236</f>
        <v>0</v>
      </c>
      <c r="U36" s="709" t="str">
        <f t="shared" si="0"/>
        <v/>
      </c>
      <c r="V36" s="72" t="b">
        <f t="shared" si="2"/>
        <v>0</v>
      </c>
      <c r="W36" s="710" t="s">
        <v>45</v>
      </c>
    </row>
    <row r="37" spans="1:23" ht="15" customHeight="1" x14ac:dyDescent="0.2">
      <c r="A37" s="765"/>
      <c r="B37" s="763"/>
      <c r="C37" s="755"/>
      <c r="D37" s="706" t="s">
        <v>30</v>
      </c>
      <c r="E37" s="705" t="e">
        <f>'4.经营实际明细S'!E41-#REF!</f>
        <v>#REF!</v>
      </c>
      <c r="F37" s="705" t="e">
        <f>'4.经营实际明细S'!F41-#REF!</f>
        <v>#REF!</v>
      </c>
      <c r="G37" s="705" t="e">
        <f>'4.经营实际明细S'!G41-#REF!</f>
        <v>#REF!</v>
      </c>
      <c r="H37" s="705" t="e">
        <f>'4.经营实际明细S'!H41-#REF!</f>
        <v>#REF!</v>
      </c>
      <c r="I37" s="705" t="e">
        <f>'4.经营实际明细S'!I41-#REF!</f>
        <v>#REF!</v>
      </c>
      <c r="J37" s="705" t="e">
        <f>'4.经营实际明细S'!J41-#REF!</f>
        <v>#REF!</v>
      </c>
      <c r="K37" s="705" t="e">
        <f>'4.经营实际明细S'!K41-#REF!</f>
        <v>#REF!</v>
      </c>
      <c r="L37" s="705" t="e">
        <f>'4.经营实际明细S'!L41-#REF!</f>
        <v>#REF!</v>
      </c>
      <c r="M37" s="705" t="e">
        <f>'4.经营实际明细S'!M41-#REF!</f>
        <v>#REF!</v>
      </c>
      <c r="N37" s="705" t="e">
        <f>'4.经营实际明细S'!N41-#REF!</f>
        <v>#REF!</v>
      </c>
      <c r="O37" s="705" t="e">
        <f>'4.经营实际明细S'!O41-#REF!</f>
        <v>#REF!</v>
      </c>
      <c r="P37" s="705" t="e">
        <f>'4.经营实际明细S'!P41-#REF!</f>
        <v>#REF!</v>
      </c>
      <c r="Q37" s="705" t="e">
        <f>'4.经营实际明细S'!Q41-#REF!</f>
        <v>#REF!</v>
      </c>
      <c r="R37" s="705" t="e">
        <f>'4.经营实际明细S'!R41-#REF!</f>
        <v>#REF!</v>
      </c>
      <c r="S37" s="705" t="e">
        <f>'4.经营实际明细S'!S41-#REF!</f>
        <v>#REF!</v>
      </c>
      <c r="T37" s="705" t="e">
        <f>'4.经营实际明细S'!T41-#REF!</f>
        <v>#REF!</v>
      </c>
      <c r="U37" s="709" t="e">
        <f t="shared" si="0"/>
        <v>#REF!</v>
      </c>
      <c r="V37" s="72" t="e">
        <f t="shared" si="2"/>
        <v>#REF!</v>
      </c>
      <c r="W37" s="710" t="s">
        <v>45</v>
      </c>
    </row>
    <row r="38" spans="1:23" ht="15" customHeight="1" x14ac:dyDescent="0.2">
      <c r="A38" s="765"/>
      <c r="B38" s="763"/>
      <c r="C38" s="755"/>
      <c r="D38" s="96" t="s">
        <v>31</v>
      </c>
      <c r="E38" s="705">
        <f>'4.经营实际明细S'!E42</f>
        <v>253.05245431247621</v>
      </c>
      <c r="F38" s="705">
        <f>'4.经营实际明细S'!F42</f>
        <v>50.622700000000002</v>
      </c>
      <c r="G38" s="705">
        <f>'4.经营实际明细S'!G42</f>
        <v>1.5869</v>
      </c>
      <c r="H38" s="705">
        <f>'4.经营实际明细S'!H42</f>
        <v>115.888125</v>
      </c>
      <c r="I38" s="705">
        <f>'4.经营实际明细S'!I42</f>
        <v>185.290457</v>
      </c>
      <c r="J38" s="705">
        <f>'4.经营实际明细S'!J42</f>
        <v>343.049666462988</v>
      </c>
      <c r="K38" s="705">
        <f>'4.经营实际明细S'!K42</f>
        <v>253.05245431247621</v>
      </c>
      <c r="L38" s="705">
        <f>'4.经营实际明细S'!L42</f>
        <v>0</v>
      </c>
      <c r="M38" s="705">
        <f>'4.经营实际明细S'!M42</f>
        <v>0</v>
      </c>
      <c r="N38" s="705">
        <f>'4.经营实际明细S'!N42</f>
        <v>0</v>
      </c>
      <c r="O38" s="705">
        <f>'4.经营实际明细S'!O42</f>
        <v>0</v>
      </c>
      <c r="P38" s="705">
        <f>'4.经营实际明细S'!P42</f>
        <v>0</v>
      </c>
      <c r="Q38" s="705">
        <f>'4.经营实际明细S'!Q42</f>
        <v>0</v>
      </c>
      <c r="R38" s="705">
        <f t="shared" si="1"/>
        <v>949.49030277546433</v>
      </c>
      <c r="S38" s="705">
        <f>基数汇总!S1238</f>
        <v>0</v>
      </c>
      <c r="T38" s="705">
        <f>基数汇总!R1238</f>
        <v>223.839932765198</v>
      </c>
      <c r="U38" s="709" t="str">
        <f t="shared" si="0"/>
        <v/>
      </c>
      <c r="V38" s="72" t="b">
        <f t="shared" si="2"/>
        <v>0</v>
      </c>
      <c r="W38" s="710" t="s">
        <v>45</v>
      </c>
    </row>
    <row r="39" spans="1:23" ht="15" customHeight="1" x14ac:dyDescent="0.2">
      <c r="A39" s="765"/>
      <c r="B39" s="763"/>
      <c r="C39" s="755"/>
      <c r="D39" s="96" t="s">
        <v>32</v>
      </c>
      <c r="E39" s="705">
        <f>'4.经营实际明细S'!E45</f>
        <v>13.783200000000001</v>
      </c>
      <c r="F39" s="705">
        <f>'4.经营实际明细S'!F45</f>
        <v>1.1901999999999999</v>
      </c>
      <c r="G39" s="705">
        <f>'4.经营实际明细S'!G45</f>
        <v>0.18</v>
      </c>
      <c r="H39" s="705">
        <f>'4.经营实际明细S'!H45</f>
        <v>1.2159</v>
      </c>
      <c r="I39" s="705">
        <f>'4.经营实际明细S'!I45</f>
        <v>2.5061</v>
      </c>
      <c r="J39" s="705">
        <f>'4.经营实际明细S'!J45</f>
        <v>3.3347000000000002</v>
      </c>
      <c r="K39" s="705">
        <f>'4.经营实际明细S'!K45</f>
        <v>13.783200000000001</v>
      </c>
      <c r="L39" s="705">
        <f>'4.经营实际明细S'!L45</f>
        <v>0</v>
      </c>
      <c r="M39" s="705">
        <f>'4.经营实际明细S'!M45</f>
        <v>0</v>
      </c>
      <c r="N39" s="705">
        <f>'4.经营实际明细S'!N45</f>
        <v>0</v>
      </c>
      <c r="O39" s="705">
        <f>'4.经营实际明细S'!O45</f>
        <v>0</v>
      </c>
      <c r="P39" s="705">
        <f>'4.经营实际明细S'!P45</f>
        <v>0</v>
      </c>
      <c r="Q39" s="705">
        <f>'4.经营实际明细S'!Q45</f>
        <v>0</v>
      </c>
      <c r="R39" s="705">
        <f t="shared" si="1"/>
        <v>22.210100000000001</v>
      </c>
      <c r="S39" s="705">
        <f>基数汇总!S1239</f>
        <v>0</v>
      </c>
      <c r="T39" s="705">
        <f>基数汇总!R1239</f>
        <v>132.05217023479599</v>
      </c>
      <c r="U39" s="709" t="str">
        <f t="shared" si="0"/>
        <v/>
      </c>
      <c r="V39" s="72" t="b">
        <f t="shared" si="2"/>
        <v>0</v>
      </c>
      <c r="W39" s="710" t="s">
        <v>45</v>
      </c>
    </row>
    <row r="40" spans="1:23" ht="15" customHeight="1" x14ac:dyDescent="0.2">
      <c r="A40" s="765"/>
      <c r="B40" s="763"/>
      <c r="C40" s="755" t="s">
        <v>33</v>
      </c>
      <c r="D40" s="706" t="s">
        <v>34</v>
      </c>
      <c r="E40" s="705" t="e">
        <f>'4.经营实际明细S'!E46-#REF!</f>
        <v>#REF!</v>
      </c>
      <c r="F40" s="705" t="e">
        <f>'4.经营实际明细S'!F46-#REF!</f>
        <v>#REF!</v>
      </c>
      <c r="G40" s="705" t="e">
        <f>'4.经营实际明细S'!G46-#REF!</f>
        <v>#REF!</v>
      </c>
      <c r="H40" s="705" t="e">
        <f>'4.经营实际明细S'!H46-#REF!</f>
        <v>#REF!</v>
      </c>
      <c r="I40" s="705" t="e">
        <f>'4.经营实际明细S'!I46-#REF!</f>
        <v>#REF!</v>
      </c>
      <c r="J40" s="705" t="e">
        <f>'4.经营实际明细S'!J46-#REF!</f>
        <v>#REF!</v>
      </c>
      <c r="K40" s="705" t="e">
        <f>'4.经营实际明细S'!K46-#REF!</f>
        <v>#REF!</v>
      </c>
      <c r="L40" s="705" t="e">
        <f>'4.经营实际明细S'!L46-#REF!</f>
        <v>#REF!</v>
      </c>
      <c r="M40" s="705" t="e">
        <f>'4.经营实际明细S'!M46-#REF!</f>
        <v>#REF!</v>
      </c>
      <c r="N40" s="705" t="e">
        <f>'4.经营实际明细S'!N46-#REF!</f>
        <v>#REF!</v>
      </c>
      <c r="O40" s="705" t="e">
        <f>'4.经营实际明细S'!O46-#REF!</f>
        <v>#REF!</v>
      </c>
      <c r="P40" s="705" t="e">
        <f>'4.经营实际明细S'!P46-#REF!</f>
        <v>#REF!</v>
      </c>
      <c r="Q40" s="705" t="e">
        <f>'4.经营实际明细S'!Q46-#REF!</f>
        <v>#REF!</v>
      </c>
      <c r="R40" s="705" t="e">
        <f>'4.经营实际明细S'!R46-#REF!</f>
        <v>#REF!</v>
      </c>
      <c r="S40" s="705" t="e">
        <f>'4.经营实际明细S'!S46-#REF!</f>
        <v>#REF!</v>
      </c>
      <c r="T40" s="705" t="e">
        <f>'4.经营实际明细S'!T46-#REF!</f>
        <v>#REF!</v>
      </c>
      <c r="U40" s="709" t="e">
        <f t="shared" si="0"/>
        <v>#REF!</v>
      </c>
      <c r="V40" s="72" t="e">
        <f t="shared" si="2"/>
        <v>#REF!</v>
      </c>
      <c r="W40" s="710" t="s">
        <v>45</v>
      </c>
    </row>
    <row r="41" spans="1:23" ht="15" customHeight="1" x14ac:dyDescent="0.2">
      <c r="A41" s="765"/>
      <c r="B41" s="763"/>
      <c r="C41" s="755"/>
      <c r="D41" s="96" t="s">
        <v>35</v>
      </c>
      <c r="E41" s="705">
        <f>'4.经营实际明细S'!E47</f>
        <v>158.28592703231118</v>
      </c>
      <c r="F41" s="705">
        <f>'4.经营实际明细S'!F47</f>
        <v>42.7692057699523</v>
      </c>
      <c r="G41" s="705">
        <f>'4.经营实际明细S'!G47</f>
        <v>0.92066122893101598</v>
      </c>
      <c r="H41" s="705">
        <f>'4.经营实际明细S'!H47</f>
        <v>78.786672452432498</v>
      </c>
      <c r="I41" s="705">
        <f>'4.经营实际明细S'!I47</f>
        <v>104.773122641543</v>
      </c>
      <c r="J41" s="705">
        <f>'4.经营实际明细S'!J47</f>
        <v>151.92833945339899</v>
      </c>
      <c r="K41" s="705">
        <f>'4.经营实际明细S'!K47</f>
        <v>158.28592703231118</v>
      </c>
      <c r="L41" s="705">
        <f>'4.经营实际明细S'!L47</f>
        <v>0</v>
      </c>
      <c r="M41" s="705">
        <f>'4.经营实际明细S'!M47</f>
        <v>0</v>
      </c>
      <c r="N41" s="705">
        <f>'4.经营实际明细S'!N47</f>
        <v>0</v>
      </c>
      <c r="O41" s="705">
        <f>'4.经营实际明细S'!O47</f>
        <v>0</v>
      </c>
      <c r="P41" s="705">
        <f>'4.经营实际明细S'!P47</f>
        <v>0</v>
      </c>
      <c r="Q41" s="705">
        <f>'4.经营实际明细S'!Q47</f>
        <v>0</v>
      </c>
      <c r="R41" s="705">
        <f t="shared" si="1"/>
        <v>537.46392857856904</v>
      </c>
      <c r="S41" s="705">
        <f>基数汇总!S1241</f>
        <v>0</v>
      </c>
      <c r="T41" s="705">
        <f>基数汇总!R1241</f>
        <v>0</v>
      </c>
      <c r="U41" s="709" t="str">
        <f t="shared" si="0"/>
        <v/>
      </c>
      <c r="V41" s="72" t="b">
        <f t="shared" si="2"/>
        <v>0</v>
      </c>
      <c r="W41" s="710" t="s">
        <v>45</v>
      </c>
    </row>
    <row r="42" spans="1:23" ht="15" customHeight="1" x14ac:dyDescent="0.2">
      <c r="A42" s="765"/>
      <c r="B42" s="763"/>
      <c r="C42" s="755"/>
      <c r="D42" s="96" t="s">
        <v>36</v>
      </c>
      <c r="E42" s="705">
        <f>'4.经营实际明细S'!E48</f>
        <v>231.33008787335973</v>
      </c>
      <c r="F42" s="705">
        <f>'4.经营实际明细S'!F48</f>
        <v>64.604310706817898</v>
      </c>
      <c r="G42" s="705">
        <f>'4.经营实际明细S'!G48</f>
        <v>2.9142155806921801</v>
      </c>
      <c r="H42" s="705">
        <f>'4.经营实际明细S'!H48</f>
        <v>131.245626074141</v>
      </c>
      <c r="I42" s="705">
        <f>'4.经营实际明细S'!I48</f>
        <v>153.01246758680301</v>
      </c>
      <c r="J42" s="705">
        <f>'4.经营实际明细S'!J48</f>
        <v>315.52327118462</v>
      </c>
      <c r="K42" s="705">
        <f>'4.经营实际明细S'!K48</f>
        <v>231.33008787335973</v>
      </c>
      <c r="L42" s="705">
        <f>'4.经营实际明细S'!L48</f>
        <v>0</v>
      </c>
      <c r="M42" s="705">
        <f>'4.经营实际明细S'!M48</f>
        <v>0</v>
      </c>
      <c r="N42" s="705">
        <f>'4.经营实际明细S'!N48</f>
        <v>0</v>
      </c>
      <c r="O42" s="705">
        <f>'4.经营实际明细S'!O48</f>
        <v>0</v>
      </c>
      <c r="P42" s="705">
        <f>'4.经营实际明细S'!P48</f>
        <v>0</v>
      </c>
      <c r="Q42" s="705">
        <f>'4.经营实际明细S'!Q48</f>
        <v>0</v>
      </c>
      <c r="R42" s="705">
        <f t="shared" si="1"/>
        <v>898.62997900643393</v>
      </c>
      <c r="S42" s="705">
        <f>基数汇总!S1242</f>
        <v>0</v>
      </c>
      <c r="T42" s="705">
        <f>基数汇总!R1242</f>
        <v>0</v>
      </c>
      <c r="U42" s="709" t="str">
        <f t="shared" si="0"/>
        <v/>
      </c>
      <c r="V42" s="72" t="b">
        <f t="shared" si="2"/>
        <v>0</v>
      </c>
      <c r="W42" s="710" t="s">
        <v>45</v>
      </c>
    </row>
    <row r="43" spans="1:23" ht="15" customHeight="1" x14ac:dyDescent="0.2">
      <c r="A43" s="765"/>
      <c r="B43" s="763"/>
      <c r="C43" s="755"/>
      <c r="D43" s="96" t="s">
        <v>37</v>
      </c>
      <c r="E43" s="705">
        <f>'4.经营实际明细S'!E49</f>
        <v>0</v>
      </c>
      <c r="F43" s="705">
        <f>'4.经营实际明细S'!F49</f>
        <v>0</v>
      </c>
      <c r="G43" s="705">
        <f>'4.经营实际明细S'!G49</f>
        <v>0</v>
      </c>
      <c r="H43" s="705">
        <f>'4.经营实际明细S'!H49</f>
        <v>0</v>
      </c>
      <c r="I43" s="705">
        <f>'4.经营实际明细S'!I49</f>
        <v>0</v>
      </c>
      <c r="J43" s="705">
        <f>'4.经营实际明细S'!J49</f>
        <v>0</v>
      </c>
      <c r="K43" s="705">
        <f>'4.经营实际明细S'!K49</f>
        <v>0</v>
      </c>
      <c r="L43" s="705">
        <f>'4.经营实际明细S'!L49</f>
        <v>0</v>
      </c>
      <c r="M43" s="705">
        <f>'4.经营实际明细S'!M49</f>
        <v>0</v>
      </c>
      <c r="N43" s="705">
        <f>'4.经营实际明细S'!N49</f>
        <v>0</v>
      </c>
      <c r="O43" s="705">
        <f>'4.经营实际明细S'!O49</f>
        <v>0</v>
      </c>
      <c r="P43" s="705">
        <f>'4.经营实际明细S'!P49</f>
        <v>0</v>
      </c>
      <c r="Q43" s="705">
        <f>'4.经营实际明细S'!Q49</f>
        <v>0</v>
      </c>
      <c r="R43" s="705">
        <f t="shared" si="1"/>
        <v>0</v>
      </c>
      <c r="S43" s="705">
        <f>基数汇总!S1243</f>
        <v>0</v>
      </c>
      <c r="T43" s="705">
        <f>基数汇总!R1243</f>
        <v>0</v>
      </c>
      <c r="U43" s="709" t="str">
        <f t="shared" si="0"/>
        <v/>
      </c>
      <c r="V43" s="72" t="b">
        <f t="shared" si="2"/>
        <v>1</v>
      </c>
      <c r="W43" s="710" t="s">
        <v>45</v>
      </c>
    </row>
    <row r="44" spans="1:23" ht="15" customHeight="1" x14ac:dyDescent="0.2">
      <c r="A44" s="765"/>
      <c r="B44" s="763"/>
      <c r="C44" s="755"/>
      <c r="D44" s="96" t="s">
        <v>38</v>
      </c>
      <c r="E44" s="705">
        <f>'4.经营实际明细S'!E50</f>
        <v>20.260191634129008</v>
      </c>
      <c r="F44" s="705">
        <f>'4.经营实际明细S'!F50</f>
        <v>4.0512699143667597</v>
      </c>
      <c r="G44" s="705">
        <f>'4.经营实际明细S'!G50</f>
        <v>4.5727595842378899E-3</v>
      </c>
      <c r="H44" s="705">
        <f>'4.经营实际明细S'!H50</f>
        <v>9.5310249247889196</v>
      </c>
      <c r="I44" s="705">
        <f>'4.经营实际明细S'!I50</f>
        <v>13.9525628437859</v>
      </c>
      <c r="J44" s="705">
        <f>'4.经营实际明细S'!J50</f>
        <v>18.140169684956401</v>
      </c>
      <c r="K44" s="705">
        <f>'4.经营实际明细S'!K50</f>
        <v>20.260191634129008</v>
      </c>
      <c r="L44" s="705">
        <f>'4.经营实际明细S'!L50</f>
        <v>0</v>
      </c>
      <c r="M44" s="705">
        <f>'4.经营实际明细S'!M50</f>
        <v>0</v>
      </c>
      <c r="N44" s="705">
        <f>'4.经营实际明细S'!N50</f>
        <v>0</v>
      </c>
      <c r="O44" s="705">
        <f>'4.经营实际明细S'!O50</f>
        <v>0</v>
      </c>
      <c r="P44" s="705">
        <f>'4.经营实际明细S'!P50</f>
        <v>0</v>
      </c>
      <c r="Q44" s="705">
        <f>'4.经营实际明细S'!Q50</f>
        <v>0</v>
      </c>
      <c r="R44" s="705">
        <f t="shared" si="1"/>
        <v>65.939791761611218</v>
      </c>
      <c r="S44" s="705">
        <f>基数汇总!S1244</f>
        <v>0</v>
      </c>
      <c r="T44" s="705">
        <f>基数汇总!R1244</f>
        <v>208.638747595827</v>
      </c>
      <c r="U44" s="709" t="str">
        <f t="shared" si="0"/>
        <v/>
      </c>
      <c r="V44" s="72" t="b">
        <f t="shared" si="2"/>
        <v>0</v>
      </c>
      <c r="W44" s="710" t="s">
        <v>45</v>
      </c>
    </row>
    <row r="45" spans="1:23" ht="15" customHeight="1" x14ac:dyDescent="0.2">
      <c r="A45" s="765"/>
      <c r="B45" s="763"/>
      <c r="C45" s="755"/>
      <c r="D45" s="96" t="s">
        <v>39</v>
      </c>
      <c r="E45" s="705">
        <f>'4.经营实际明细S'!E51</f>
        <v>0.83151394461979278</v>
      </c>
      <c r="F45" s="705">
        <f>'4.经营实际明细S'!F51</f>
        <v>1.50703224801556</v>
      </c>
      <c r="G45" s="705">
        <f>'4.经营实际明细S'!G51</f>
        <v>0.46114086634718998</v>
      </c>
      <c r="H45" s="705">
        <f>'4.经营实际明细S'!H51</f>
        <v>0.861584384753453</v>
      </c>
      <c r="I45" s="705">
        <f>'4.经营实际明细S'!I51</f>
        <v>-7.0494712093401701E-3</v>
      </c>
      <c r="J45" s="705">
        <f>'4.经营实际明细S'!J51</f>
        <v>1.05487346937801</v>
      </c>
      <c r="K45" s="705">
        <f>'4.经营实际明细S'!K51</f>
        <v>0.83151394461979278</v>
      </c>
      <c r="L45" s="705">
        <f>'4.经营实际明细S'!L51</f>
        <v>0</v>
      </c>
      <c r="M45" s="705">
        <f>'4.经营实际明细S'!M51</f>
        <v>0</v>
      </c>
      <c r="N45" s="705">
        <f>'4.经营实际明细S'!N51</f>
        <v>0</v>
      </c>
      <c r="O45" s="705">
        <f>'4.经营实际明细S'!O51</f>
        <v>0</v>
      </c>
      <c r="P45" s="705">
        <f>'4.经营实际明细S'!P51</f>
        <v>0</v>
      </c>
      <c r="Q45" s="705">
        <f>'4.经营实际明细S'!Q51</f>
        <v>0</v>
      </c>
      <c r="R45" s="705">
        <f t="shared" si="1"/>
        <v>4.7090954419046653</v>
      </c>
      <c r="S45" s="705">
        <f>基数汇总!S1245</f>
        <v>0</v>
      </c>
      <c r="T45" s="705">
        <f>基数汇总!R1245</f>
        <v>41.284181211930601</v>
      </c>
      <c r="U45" s="709" t="str">
        <f t="shared" si="0"/>
        <v/>
      </c>
      <c r="V45" s="72" t="b">
        <f t="shared" si="2"/>
        <v>0</v>
      </c>
      <c r="W45" s="710" t="s">
        <v>45</v>
      </c>
    </row>
    <row r="46" spans="1:23" ht="15" customHeight="1" x14ac:dyDescent="0.2">
      <c r="A46" s="765"/>
      <c r="B46" s="763"/>
      <c r="C46" s="755" t="s">
        <v>40</v>
      </c>
      <c r="D46" s="706" t="s">
        <v>41</v>
      </c>
      <c r="E46" s="705" t="e">
        <f>'4.经营实际明细S'!E52-#REF!</f>
        <v>#REF!</v>
      </c>
      <c r="F46" s="705" t="e">
        <f>'4.经营实际明细S'!F52-#REF!</f>
        <v>#REF!</v>
      </c>
      <c r="G46" s="705" t="e">
        <f>'4.经营实际明细S'!G52-#REF!</f>
        <v>#REF!</v>
      </c>
      <c r="H46" s="705" t="e">
        <f>'4.经营实际明细S'!H52-#REF!</f>
        <v>#REF!</v>
      </c>
      <c r="I46" s="705" t="e">
        <f>'4.经营实际明细S'!I52-#REF!</f>
        <v>#REF!</v>
      </c>
      <c r="J46" s="705" t="e">
        <f>'4.经营实际明细S'!J52-#REF!</f>
        <v>#REF!</v>
      </c>
      <c r="K46" s="705" t="e">
        <f>'4.经营实际明细S'!K52-#REF!</f>
        <v>#REF!</v>
      </c>
      <c r="L46" s="705" t="e">
        <f>'4.经营实际明细S'!L52-#REF!</f>
        <v>#REF!</v>
      </c>
      <c r="M46" s="705" t="e">
        <f>'4.经营实际明细S'!M52-#REF!</f>
        <v>#REF!</v>
      </c>
      <c r="N46" s="705" t="e">
        <f>'4.经营实际明细S'!N52-#REF!</f>
        <v>#REF!</v>
      </c>
      <c r="O46" s="705" t="e">
        <f>'4.经营实际明细S'!O52-#REF!</f>
        <v>#REF!</v>
      </c>
      <c r="P46" s="705" t="e">
        <f>'4.经营实际明细S'!P52-#REF!</f>
        <v>#REF!</v>
      </c>
      <c r="Q46" s="705" t="e">
        <f>'4.经营实际明细S'!Q52-#REF!</f>
        <v>#REF!</v>
      </c>
      <c r="R46" s="705" t="e">
        <f>'4.经营实际明细S'!R52-#REF!</f>
        <v>#REF!</v>
      </c>
      <c r="S46" s="705" t="e">
        <f>'4.经营实际明细S'!S52-#REF!</f>
        <v>#REF!</v>
      </c>
      <c r="T46" s="705" t="e">
        <f>'4.经营实际明细S'!T52-#REF!</f>
        <v>#REF!</v>
      </c>
      <c r="U46" s="709" t="e">
        <f t="shared" si="0"/>
        <v>#REF!</v>
      </c>
      <c r="V46" s="72" t="e">
        <f t="shared" si="2"/>
        <v>#REF!</v>
      </c>
      <c r="W46" s="710" t="s">
        <v>45</v>
      </c>
    </row>
    <row r="47" spans="1:23" ht="15" customHeight="1" x14ac:dyDescent="0.2">
      <c r="A47" s="765"/>
      <c r="B47" s="763"/>
      <c r="C47" s="755"/>
      <c r="D47" s="96" t="s">
        <v>42</v>
      </c>
      <c r="E47" s="705">
        <f>'4.经营实际明细S'!E53</f>
        <v>289.21133538530341</v>
      </c>
      <c r="F47" s="705">
        <f>'4.经营实际明细S'!F53</f>
        <v>40.838096082001996</v>
      </c>
      <c r="G47" s="705">
        <f>'4.经营实际明细S'!G53</f>
        <v>3.52859275468614</v>
      </c>
      <c r="H47" s="705">
        <f>'4.经营实际明细S'!H53</f>
        <v>521.86212980862501</v>
      </c>
      <c r="I47" s="705">
        <f>'4.经营实际明细S'!I53</f>
        <v>161.48087106735099</v>
      </c>
      <c r="J47" s="705">
        <f>'4.经营实际明细S'!J53</f>
        <v>270.45209334234403</v>
      </c>
      <c r="K47" s="705">
        <f>'4.经营实际明细S'!K53</f>
        <v>289.21133538530341</v>
      </c>
      <c r="L47" s="705">
        <f>'4.经营实际明细S'!L53</f>
        <v>0</v>
      </c>
      <c r="M47" s="705">
        <f>'4.经营实际明细S'!M53</f>
        <v>0</v>
      </c>
      <c r="N47" s="705">
        <f>'4.经营实际明细S'!N53</f>
        <v>0</v>
      </c>
      <c r="O47" s="705">
        <f>'4.经营实际明细S'!O53</f>
        <v>0</v>
      </c>
      <c r="P47" s="705">
        <f>'4.经营实际明细S'!P53</f>
        <v>0</v>
      </c>
      <c r="Q47" s="705">
        <f>'4.经营实际明细S'!Q53</f>
        <v>0</v>
      </c>
      <c r="R47" s="705">
        <f t="shared" si="1"/>
        <v>1287.3731184403116</v>
      </c>
      <c r="S47" s="705">
        <f>基数汇总!S1247</f>
        <v>0</v>
      </c>
      <c r="T47" s="705">
        <f>基数汇总!R1247</f>
        <v>3.5627190622703601E-3</v>
      </c>
      <c r="U47" s="709" t="str">
        <f t="shared" si="0"/>
        <v/>
      </c>
      <c r="V47" s="72" t="b">
        <f t="shared" si="2"/>
        <v>0</v>
      </c>
      <c r="W47" s="710" t="s">
        <v>45</v>
      </c>
    </row>
    <row r="48" spans="1:23" ht="15" customHeight="1" x14ac:dyDescent="0.2">
      <c r="A48" s="765"/>
      <c r="B48" s="763"/>
      <c r="C48" s="755"/>
      <c r="D48" s="96" t="s">
        <v>43</v>
      </c>
      <c r="E48" s="705">
        <f>'4.经营实际明细S'!E54</f>
        <v>13.301018241301243</v>
      </c>
      <c r="F48" s="705">
        <f>'4.经营实际明细S'!F54</f>
        <v>-9.1828389999999995</v>
      </c>
      <c r="G48" s="705">
        <f>'4.经营实际明细S'!G54</f>
        <v>17.742085441290801</v>
      </c>
      <c r="H48" s="705">
        <f>'4.经营实际明细S'!H54</f>
        <v>8.3674128432013894</v>
      </c>
      <c r="I48" s="705">
        <f>'4.经营实际明细S'!I54</f>
        <v>25.2758222161875</v>
      </c>
      <c r="J48" s="705">
        <f>'4.经营实际明细S'!J54</f>
        <v>11.0409219960772</v>
      </c>
      <c r="K48" s="705">
        <f>'4.经营实际明细S'!K54</f>
        <v>13.301018241301243</v>
      </c>
      <c r="L48" s="705">
        <f>'4.经营实际明细S'!L54</f>
        <v>0</v>
      </c>
      <c r="M48" s="705">
        <f>'4.经营实际明细S'!M54</f>
        <v>0</v>
      </c>
      <c r="N48" s="705">
        <f>'4.经营实际明细S'!N54</f>
        <v>0</v>
      </c>
      <c r="O48" s="705">
        <f>'4.经营实际明细S'!O54</f>
        <v>0</v>
      </c>
      <c r="P48" s="705">
        <f>'4.经营实际明细S'!P54</f>
        <v>0</v>
      </c>
      <c r="Q48" s="705">
        <f>'4.经营实际明细S'!Q54</f>
        <v>0</v>
      </c>
      <c r="R48" s="705">
        <f t="shared" si="1"/>
        <v>66.544421738058134</v>
      </c>
      <c r="S48" s="705">
        <f>基数汇总!S1248</f>
        <v>0</v>
      </c>
      <c r="T48" s="705">
        <f>基数汇总!R1248</f>
        <v>1.55283016518703</v>
      </c>
      <c r="U48" s="709" t="str">
        <f t="shared" si="0"/>
        <v/>
      </c>
      <c r="V48" s="72" t="b">
        <f t="shared" si="2"/>
        <v>0</v>
      </c>
      <c r="W48" s="710" t="s">
        <v>45</v>
      </c>
    </row>
    <row r="49" spans="1:23" ht="15" customHeight="1" x14ac:dyDescent="0.2">
      <c r="A49" s="765"/>
      <c r="B49" s="762" t="s">
        <v>25</v>
      </c>
      <c r="C49" s="762"/>
      <c r="D49" s="762"/>
      <c r="E49" s="256" t="e">
        <f>'4.经营实际明细S'!E55-#REF!</f>
        <v>#REF!</v>
      </c>
      <c r="F49" s="256" t="e">
        <f>'4.经营实际明细S'!F55-#REF!</f>
        <v>#REF!</v>
      </c>
      <c r="G49" s="256" t="e">
        <f>'4.经营实际明细S'!G55-#REF!</f>
        <v>#REF!</v>
      </c>
      <c r="H49" s="256" t="e">
        <f>'4.经营实际明细S'!H55-#REF!</f>
        <v>#REF!</v>
      </c>
      <c r="I49" s="256" t="e">
        <f>'4.经营实际明细S'!I55-#REF!</f>
        <v>#REF!</v>
      </c>
      <c r="J49" s="256" t="e">
        <f>'4.经营实际明细S'!J55-#REF!</f>
        <v>#REF!</v>
      </c>
      <c r="K49" s="256" t="e">
        <f>'4.经营实际明细S'!K55-#REF!</f>
        <v>#REF!</v>
      </c>
      <c r="L49" s="256" t="e">
        <f>'4.经营实际明细S'!L55-#REF!</f>
        <v>#REF!</v>
      </c>
      <c r="M49" s="256" t="e">
        <f>'4.经营实际明细S'!M55-#REF!</f>
        <v>#REF!</v>
      </c>
      <c r="N49" s="256" t="e">
        <f>'4.经营实际明细S'!N55-#REF!</f>
        <v>#REF!</v>
      </c>
      <c r="O49" s="256" t="e">
        <f>'4.经营实际明细S'!O55-#REF!</f>
        <v>#REF!</v>
      </c>
      <c r="P49" s="256" t="e">
        <f>'4.经营实际明细S'!P55-#REF!</f>
        <v>#REF!</v>
      </c>
      <c r="Q49" s="256" t="e">
        <f>'4.经营实际明细S'!Q55-#REF!</f>
        <v>#REF!</v>
      </c>
      <c r="R49" s="256" t="e">
        <f>'4.经营实际明细S'!R55-#REF!</f>
        <v>#REF!</v>
      </c>
      <c r="S49" s="256" t="e">
        <f>'4.经营实际明细S'!S55-#REF!</f>
        <v>#REF!</v>
      </c>
      <c r="T49" s="256" t="e">
        <f>'4.经营实际明细S'!T55-#REF!</f>
        <v>#REF!</v>
      </c>
      <c r="U49" s="711" t="e">
        <f t="shared" si="0"/>
        <v>#REF!</v>
      </c>
      <c r="V49" s="72" t="e">
        <f t="shared" si="2"/>
        <v>#REF!</v>
      </c>
      <c r="W49" s="710"/>
    </row>
    <row r="50" spans="1:23" ht="15" customHeight="1" x14ac:dyDescent="0.2">
      <c r="A50" s="765"/>
      <c r="B50" s="762" t="s">
        <v>44</v>
      </c>
      <c r="C50" s="762"/>
      <c r="D50" s="762"/>
      <c r="E50" s="256" t="e">
        <f>'4.经营实际明细S'!E56-#REF!</f>
        <v>#REF!</v>
      </c>
      <c r="F50" s="256" t="e">
        <f>'4.经营实际明细S'!F56-#REF!</f>
        <v>#REF!</v>
      </c>
      <c r="G50" s="256" t="e">
        <f>'4.经营实际明细S'!G56-#REF!</f>
        <v>#REF!</v>
      </c>
      <c r="H50" s="256" t="e">
        <f>'4.经营实际明细S'!H56-#REF!</f>
        <v>#REF!</v>
      </c>
      <c r="I50" s="256" t="e">
        <f>'4.经营实际明细S'!I56-#REF!</f>
        <v>#REF!</v>
      </c>
      <c r="J50" s="256" t="e">
        <f>'4.经营实际明细S'!J56-#REF!</f>
        <v>#REF!</v>
      </c>
      <c r="K50" s="256" t="e">
        <f>'4.经营实际明细S'!K56-#REF!</f>
        <v>#REF!</v>
      </c>
      <c r="L50" s="256" t="e">
        <f>'4.经营实际明细S'!L56-#REF!</f>
        <v>#REF!</v>
      </c>
      <c r="M50" s="256" t="e">
        <f>'4.经营实际明细S'!M56-#REF!</f>
        <v>#REF!</v>
      </c>
      <c r="N50" s="256" t="e">
        <f>'4.经营实际明细S'!N56-#REF!</f>
        <v>#REF!</v>
      </c>
      <c r="O50" s="256" t="e">
        <f>'4.经营实际明细S'!O56-#REF!</f>
        <v>#REF!</v>
      </c>
      <c r="P50" s="256" t="e">
        <f>'4.经营实际明细S'!P56-#REF!</f>
        <v>#REF!</v>
      </c>
      <c r="Q50" s="256" t="e">
        <f>'4.经营实际明细S'!Q56-#REF!</f>
        <v>#REF!</v>
      </c>
      <c r="R50" s="256" t="e">
        <f>'4.经营实际明细S'!R56-#REF!</f>
        <v>#REF!</v>
      </c>
      <c r="S50" s="256" t="e">
        <f>'4.经营实际明细S'!S56-#REF!</f>
        <v>#REF!</v>
      </c>
      <c r="T50" s="256" t="e">
        <f>'4.经营实际明细S'!T56-#REF!</f>
        <v>#REF!</v>
      </c>
      <c r="U50" s="711" t="e">
        <f t="shared" si="0"/>
        <v>#REF!</v>
      </c>
      <c r="V50" s="72" t="e">
        <f t="shared" si="2"/>
        <v>#REF!</v>
      </c>
      <c r="W50" s="710"/>
    </row>
    <row r="51" spans="1:23" ht="15" customHeight="1" x14ac:dyDescent="0.2">
      <c r="A51" s="765"/>
      <c r="B51" s="762" t="s">
        <v>46</v>
      </c>
      <c r="C51" s="762"/>
      <c r="D51" s="762"/>
      <c r="E51" s="256">
        <f>'4.经营实际明细S'!E57</f>
        <v>1050.6701549999998</v>
      </c>
      <c r="F51" s="256">
        <f>'4.经营实际明细S'!F57</f>
        <v>205.898966</v>
      </c>
      <c r="G51" s="256">
        <f>'4.经营实际明细S'!G57</f>
        <v>119.89710100000001</v>
      </c>
      <c r="H51" s="256">
        <f>'4.经营实际明细S'!H57</f>
        <v>493.88353499999999</v>
      </c>
      <c r="I51" s="256">
        <f>'4.经营实际明细S'!I57</f>
        <v>632.18658700000003</v>
      </c>
      <c r="J51" s="256">
        <f>'4.经营实际明细S'!J57</f>
        <v>1081.3529900000001</v>
      </c>
      <c r="K51" s="256">
        <f>'4.经营实际明细S'!K57</f>
        <v>1050.6701549999998</v>
      </c>
      <c r="L51" s="256">
        <f>'4.经营实际明细S'!L57</f>
        <v>0</v>
      </c>
      <c r="M51" s="256">
        <f>'4.经营实际明细S'!M57</f>
        <v>0</v>
      </c>
      <c r="N51" s="256">
        <f>'4.经营实际明细S'!N57</f>
        <v>0</v>
      </c>
      <c r="O51" s="256">
        <f>'4.经营实际明细S'!O57</f>
        <v>0</v>
      </c>
      <c r="P51" s="256">
        <f>'4.经营实际明细S'!P57</f>
        <v>0</v>
      </c>
      <c r="Q51" s="256">
        <f>'4.经营实际明细S'!Q57</f>
        <v>0</v>
      </c>
      <c r="R51" s="256">
        <f>SUM(F51:Q51)</f>
        <v>3583.8893339999995</v>
      </c>
      <c r="S51" s="256">
        <f>基数汇总!S1251</f>
        <v>0</v>
      </c>
      <c r="T51" s="256">
        <f>基数汇总!R1251</f>
        <v>26.8144541483308</v>
      </c>
      <c r="U51" s="711" t="str">
        <f t="shared" si="0"/>
        <v/>
      </c>
      <c r="V51" s="72" t="b">
        <f t="shared" si="2"/>
        <v>0</v>
      </c>
      <c r="W51" s="710"/>
    </row>
    <row r="52" spans="1:23" ht="15" customHeight="1" x14ac:dyDescent="0.2">
      <c r="A52" s="765"/>
      <c r="B52" s="762" t="s">
        <v>47</v>
      </c>
      <c r="C52" s="762"/>
      <c r="D52" s="762"/>
      <c r="E52" s="707" t="e">
        <f>E49-E50-E51</f>
        <v>#REF!</v>
      </c>
      <c r="F52" s="707" t="e">
        <f>F49-F50-F51</f>
        <v>#REF!</v>
      </c>
      <c r="G52" s="707" t="e">
        <f>G49-G50-G51</f>
        <v>#REF!</v>
      </c>
      <c r="H52" s="707" t="e">
        <f t="shared" ref="H52:Q52" si="3">H49-H50-H51</f>
        <v>#REF!</v>
      </c>
      <c r="I52" s="707" t="e">
        <f t="shared" si="3"/>
        <v>#REF!</v>
      </c>
      <c r="J52" s="707" t="e">
        <f t="shared" si="3"/>
        <v>#REF!</v>
      </c>
      <c r="K52" s="707" t="e">
        <f t="shared" si="3"/>
        <v>#REF!</v>
      </c>
      <c r="L52" s="707" t="e">
        <f t="shared" si="3"/>
        <v>#REF!</v>
      </c>
      <c r="M52" s="707" t="e">
        <f t="shared" si="3"/>
        <v>#REF!</v>
      </c>
      <c r="N52" s="707" t="e">
        <f t="shared" si="3"/>
        <v>#REF!</v>
      </c>
      <c r="O52" s="707" t="e">
        <f t="shared" si="3"/>
        <v>#REF!</v>
      </c>
      <c r="P52" s="707" t="e">
        <f t="shared" si="3"/>
        <v>#REF!</v>
      </c>
      <c r="Q52" s="707" t="e">
        <f t="shared" si="3"/>
        <v>#REF!</v>
      </c>
      <c r="R52" s="707" t="e">
        <f>SUM(F52:Q52)</f>
        <v>#REF!</v>
      </c>
      <c r="S52" s="256">
        <f>基数汇总!S1252</f>
        <v>0</v>
      </c>
      <c r="T52" s="256">
        <f>基数汇总!R1252</f>
        <v>3.4568116713958399</v>
      </c>
      <c r="U52" s="711" t="str">
        <f t="shared" si="0"/>
        <v/>
      </c>
      <c r="V52" s="72" t="e">
        <f t="shared" si="2"/>
        <v>#REF!</v>
      </c>
      <c r="W52" s="710"/>
    </row>
    <row r="53" spans="1:23" ht="15" customHeight="1" x14ac:dyDescent="0.2">
      <c r="A53" s="765"/>
      <c r="B53" s="762" t="s">
        <v>48</v>
      </c>
      <c r="C53" s="762"/>
      <c r="D53" s="762"/>
      <c r="E53" s="708" t="e">
        <f>IF(E49&gt;0,(E49-E50)/E49,"")</f>
        <v>#REF!</v>
      </c>
      <c r="F53" s="708" t="e">
        <f>IF(F49&gt;0,(F49-F50)/F49,"")</f>
        <v>#REF!</v>
      </c>
      <c r="G53" s="708" t="e">
        <f>IF(G49&gt;0,(G49-G50)/G49,"")</f>
        <v>#REF!</v>
      </c>
      <c r="H53" s="708" t="e">
        <f t="shared" ref="H53:R53" si="4">IF(H49&gt;0,(H49-H50)/H49,"")</f>
        <v>#REF!</v>
      </c>
      <c r="I53" s="708" t="e">
        <f t="shared" si="4"/>
        <v>#REF!</v>
      </c>
      <c r="J53" s="708" t="e">
        <f t="shared" si="4"/>
        <v>#REF!</v>
      </c>
      <c r="K53" s="708" t="e">
        <f t="shared" si="4"/>
        <v>#REF!</v>
      </c>
      <c r="L53" s="708" t="e">
        <f t="shared" si="4"/>
        <v>#REF!</v>
      </c>
      <c r="M53" s="708" t="e">
        <f t="shared" si="4"/>
        <v>#REF!</v>
      </c>
      <c r="N53" s="708" t="e">
        <f t="shared" si="4"/>
        <v>#REF!</v>
      </c>
      <c r="O53" s="708" t="e">
        <f t="shared" si="4"/>
        <v>#REF!</v>
      </c>
      <c r="P53" s="708" t="e">
        <f t="shared" si="4"/>
        <v>#REF!</v>
      </c>
      <c r="Q53" s="708" t="e">
        <f t="shared" si="4"/>
        <v>#REF!</v>
      </c>
      <c r="R53" s="708" t="e">
        <f t="shared" si="4"/>
        <v>#REF!</v>
      </c>
      <c r="S53" s="712">
        <f>基数汇总!S1253</f>
        <v>0</v>
      </c>
      <c r="T53" s="712">
        <f>基数汇总!R1253</f>
        <v>0</v>
      </c>
      <c r="U53" s="711" t="e">
        <f>IF(R53&lt;&gt;0,R53-S53,"")</f>
        <v>#REF!</v>
      </c>
      <c r="V53" s="72" t="e">
        <f t="shared" si="2"/>
        <v>#REF!</v>
      </c>
      <c r="W53" s="710"/>
    </row>
    <row r="54" spans="1:23" ht="15" customHeight="1" x14ac:dyDescent="0.2">
      <c r="A54" s="765"/>
      <c r="B54" s="762" t="s">
        <v>49</v>
      </c>
      <c r="C54" s="762"/>
      <c r="D54" s="762"/>
      <c r="E54" s="708" t="e">
        <f>IF(E49&gt;0,E51/E49,"")</f>
        <v>#REF!</v>
      </c>
      <c r="F54" s="708" t="e">
        <f>IF(F49&gt;0,F51/F49,"")</f>
        <v>#REF!</v>
      </c>
      <c r="G54" s="708" t="e">
        <f>IF(G49&gt;0,G51/G49,"")</f>
        <v>#REF!</v>
      </c>
      <c r="H54" s="708" t="e">
        <f t="shared" ref="H54:R54" si="5">IF(H49&gt;0,H51/H49,"")</f>
        <v>#REF!</v>
      </c>
      <c r="I54" s="708" t="e">
        <f t="shared" si="5"/>
        <v>#REF!</v>
      </c>
      <c r="J54" s="708" t="e">
        <f t="shared" si="5"/>
        <v>#REF!</v>
      </c>
      <c r="K54" s="708" t="e">
        <f t="shared" si="5"/>
        <v>#REF!</v>
      </c>
      <c r="L54" s="708" t="e">
        <f t="shared" si="5"/>
        <v>#REF!</v>
      </c>
      <c r="M54" s="708" t="e">
        <f t="shared" si="5"/>
        <v>#REF!</v>
      </c>
      <c r="N54" s="708" t="e">
        <f t="shared" si="5"/>
        <v>#REF!</v>
      </c>
      <c r="O54" s="708" t="e">
        <f t="shared" si="5"/>
        <v>#REF!</v>
      </c>
      <c r="P54" s="708" t="e">
        <f t="shared" si="5"/>
        <v>#REF!</v>
      </c>
      <c r="Q54" s="708" t="e">
        <f t="shared" si="5"/>
        <v>#REF!</v>
      </c>
      <c r="R54" s="708" t="e">
        <f t="shared" si="5"/>
        <v>#REF!</v>
      </c>
      <c r="S54" s="712">
        <f>基数汇总!S1254</f>
        <v>0</v>
      </c>
      <c r="T54" s="712">
        <f>基数汇总!R1254</f>
        <v>0</v>
      </c>
      <c r="U54" s="711" t="e">
        <f>IF(R54&lt;&gt;0,R54-S54,"")</f>
        <v>#REF!</v>
      </c>
      <c r="V54" s="72" t="e">
        <f t="shared" si="2"/>
        <v>#REF!</v>
      </c>
      <c r="W54" s="710"/>
    </row>
    <row r="55" spans="1:23" ht="15" customHeight="1" x14ac:dyDescent="0.2">
      <c r="A55" s="765"/>
      <c r="B55" s="762" t="s">
        <v>50</v>
      </c>
      <c r="C55" s="762"/>
      <c r="D55" s="762"/>
      <c r="E55" s="708" t="e">
        <f>IF(E49&gt;0,E52/E49,"")</f>
        <v>#REF!</v>
      </c>
      <c r="F55" s="708" t="e">
        <f>IF(F49&gt;0,F52/F49,"")</f>
        <v>#REF!</v>
      </c>
      <c r="G55" s="708" t="e">
        <f>IF(G49&gt;0,G52/G49,"")</f>
        <v>#REF!</v>
      </c>
      <c r="H55" s="708" t="e">
        <f t="shared" ref="H55:R55" si="6">IF(H49&gt;0,H52/H49,"")</f>
        <v>#REF!</v>
      </c>
      <c r="I55" s="708" t="e">
        <f t="shared" si="6"/>
        <v>#REF!</v>
      </c>
      <c r="J55" s="708" t="e">
        <f t="shared" si="6"/>
        <v>#REF!</v>
      </c>
      <c r="K55" s="708" t="e">
        <f t="shared" si="6"/>
        <v>#REF!</v>
      </c>
      <c r="L55" s="708" t="e">
        <f t="shared" si="6"/>
        <v>#REF!</v>
      </c>
      <c r="M55" s="708" t="e">
        <f t="shared" si="6"/>
        <v>#REF!</v>
      </c>
      <c r="N55" s="708" t="e">
        <f t="shared" si="6"/>
        <v>#REF!</v>
      </c>
      <c r="O55" s="708" t="e">
        <f t="shared" si="6"/>
        <v>#REF!</v>
      </c>
      <c r="P55" s="708" t="e">
        <f t="shared" si="6"/>
        <v>#REF!</v>
      </c>
      <c r="Q55" s="708" t="e">
        <f t="shared" si="6"/>
        <v>#REF!</v>
      </c>
      <c r="R55" s="708" t="e">
        <f t="shared" si="6"/>
        <v>#REF!</v>
      </c>
      <c r="S55" s="712">
        <f>基数汇总!S1255</f>
        <v>0</v>
      </c>
      <c r="T55" s="712">
        <f>基数汇总!R1255</f>
        <v>0</v>
      </c>
      <c r="U55" s="711" t="e">
        <f>IF(R55&lt;&gt;0,R55-S55,"")</f>
        <v>#REF!</v>
      </c>
      <c r="V55" s="72" t="e">
        <f t="shared" si="2"/>
        <v>#REF!</v>
      </c>
      <c r="W55" s="710"/>
    </row>
    <row r="56" spans="1:23" ht="15" customHeight="1" x14ac:dyDescent="0.2">
      <c r="A56" s="765" t="s">
        <v>51</v>
      </c>
      <c r="B56" s="763" t="s">
        <v>25</v>
      </c>
      <c r="C56" s="755" t="s">
        <v>26</v>
      </c>
      <c r="D56" s="96" t="s">
        <v>27</v>
      </c>
      <c r="E56" s="705">
        <f>'4.经营实际明细S'!E62</f>
        <v>2668.9459999999999</v>
      </c>
      <c r="F56" s="705">
        <f>'4.经营实际明细S'!F62</f>
        <v>532.15539999999999</v>
      </c>
      <c r="G56" s="705">
        <f>'4.经营实际明细S'!G62</f>
        <v>278.99200000000002</v>
      </c>
      <c r="H56" s="705">
        <f>'4.经营实际明细S'!H62</f>
        <v>1229.6860999999999</v>
      </c>
      <c r="I56" s="705">
        <f>'4.经营实际明细S'!I62</f>
        <v>1578.8272999999999</v>
      </c>
      <c r="J56" s="705">
        <f>'4.经营实际明细S'!J62</f>
        <v>2315.6143999999999</v>
      </c>
      <c r="K56" s="705">
        <f>'4.经营实际明细S'!K62</f>
        <v>2668.9459999999999</v>
      </c>
      <c r="L56" s="705">
        <f>'4.经营实际明细S'!L62</f>
        <v>0</v>
      </c>
      <c r="M56" s="705">
        <f>'4.经营实际明细S'!M62</f>
        <v>0</v>
      </c>
      <c r="N56" s="705">
        <f>'4.经营实际明细S'!N62</f>
        <v>0</v>
      </c>
      <c r="O56" s="705">
        <f>'4.经营实际明细S'!O62</f>
        <v>0</v>
      </c>
      <c r="P56" s="705">
        <f>'4.经营实际明细S'!P62</f>
        <v>0</v>
      </c>
      <c r="Q56" s="705">
        <f>'4.经营实际明细S'!Q62</f>
        <v>0</v>
      </c>
      <c r="R56" s="705">
        <f>SUM(F56:Q56)</f>
        <v>8604.2212</v>
      </c>
      <c r="S56" s="705">
        <f>基数汇总!S1256</f>
        <v>0</v>
      </c>
      <c r="T56" s="705">
        <f>基数汇总!R1256</f>
        <v>0</v>
      </c>
      <c r="U56" s="709" t="str">
        <f t="shared" si="0"/>
        <v/>
      </c>
      <c r="V56" s="72" t="b">
        <f t="shared" si="2"/>
        <v>0</v>
      </c>
      <c r="W56" s="710" t="s">
        <v>25</v>
      </c>
    </row>
    <row r="57" spans="1:23" ht="15" customHeight="1" x14ac:dyDescent="0.2">
      <c r="A57" s="765"/>
      <c r="B57" s="763"/>
      <c r="C57" s="755"/>
      <c r="D57" s="96" t="s">
        <v>28</v>
      </c>
      <c r="E57" s="705">
        <f>'4.经营实际明细S'!E63</f>
        <v>1570.8782000000001</v>
      </c>
      <c r="F57" s="705">
        <f>'4.经营实际明细S'!F63</f>
        <v>367.99270000000001</v>
      </c>
      <c r="G57" s="705">
        <f>'4.经营实际明细S'!G63</f>
        <v>117.76730000000001</v>
      </c>
      <c r="H57" s="705">
        <f>'4.经营实际明细S'!H63</f>
        <v>659.21270000000004</v>
      </c>
      <c r="I57" s="705">
        <f>'4.经营实际明细S'!I63</f>
        <v>935.49220000000003</v>
      </c>
      <c r="J57" s="705">
        <f>'4.经营实际明细S'!J63</f>
        <v>1316.6179</v>
      </c>
      <c r="K57" s="705">
        <f>'4.经营实际明细S'!K63</f>
        <v>1570.8782000000001</v>
      </c>
      <c r="L57" s="705">
        <f>'4.经营实际明细S'!L63</f>
        <v>0</v>
      </c>
      <c r="M57" s="705">
        <f>'4.经营实际明细S'!M63</f>
        <v>0</v>
      </c>
      <c r="N57" s="705">
        <f>'4.经营实际明细S'!N63</f>
        <v>0</v>
      </c>
      <c r="O57" s="705">
        <f>'4.经营实际明细S'!O63</f>
        <v>0</v>
      </c>
      <c r="P57" s="705">
        <f>'4.经营实际明细S'!P63</f>
        <v>0</v>
      </c>
      <c r="Q57" s="705">
        <f>'4.经营实际明细S'!Q63</f>
        <v>0</v>
      </c>
      <c r="R57" s="705">
        <f t="shared" ref="R57:R100" si="7">SUM(F57:Q57)</f>
        <v>4967.9610000000002</v>
      </c>
      <c r="S57" s="705">
        <f>基数汇总!S1257</f>
        <v>0</v>
      </c>
      <c r="T57" s="705">
        <f>基数汇总!R1257</f>
        <v>0</v>
      </c>
      <c r="U57" s="709" t="str">
        <f t="shared" si="0"/>
        <v/>
      </c>
      <c r="V57" s="72" t="b">
        <f t="shared" si="2"/>
        <v>0</v>
      </c>
      <c r="W57" s="710" t="s">
        <v>25</v>
      </c>
    </row>
    <row r="58" spans="1:23" ht="15" customHeight="1" x14ac:dyDescent="0.2">
      <c r="A58" s="765"/>
      <c r="B58" s="763"/>
      <c r="C58" s="755"/>
      <c r="D58" s="96" t="s">
        <v>29</v>
      </c>
      <c r="E58" s="705">
        <f>'4.经营实际明细S'!E64</f>
        <v>959.10163200000113</v>
      </c>
      <c r="F58" s="705">
        <f>'4.经营实际明细S'!F64</f>
        <v>129.764691</v>
      </c>
      <c r="G58" s="705">
        <f>'4.经营实际明细S'!G64</f>
        <v>36.068649999999998</v>
      </c>
      <c r="H58" s="705">
        <f>'4.经营实际明细S'!H64</f>
        <v>264.38843100000003</v>
      </c>
      <c r="I58" s="705">
        <f>'4.经营实际明细S'!I64</f>
        <v>389.81056799999999</v>
      </c>
      <c r="J58" s="705">
        <f>'4.经营实际明细S'!J64</f>
        <v>1120.992964</v>
      </c>
      <c r="K58" s="705">
        <f>'4.经营实际明细S'!K64</f>
        <v>959.10163200000113</v>
      </c>
      <c r="L58" s="705">
        <f>'4.经营实际明细S'!L64</f>
        <v>0</v>
      </c>
      <c r="M58" s="705">
        <f>'4.经营实际明细S'!M64</f>
        <v>0</v>
      </c>
      <c r="N58" s="705">
        <f>'4.经营实际明细S'!N64</f>
        <v>0</v>
      </c>
      <c r="O58" s="705">
        <f>'4.经营实际明细S'!O64</f>
        <v>0</v>
      </c>
      <c r="P58" s="705">
        <f>'4.经营实际明细S'!P64</f>
        <v>0</v>
      </c>
      <c r="Q58" s="705">
        <f>'4.经营实际明细S'!Q64</f>
        <v>0</v>
      </c>
      <c r="R58" s="705">
        <f t="shared" si="7"/>
        <v>2900.126936000001</v>
      </c>
      <c r="S58" s="705">
        <f>基数汇总!S1258</f>
        <v>0</v>
      </c>
      <c r="T58" s="705">
        <f>基数汇总!R1258</f>
        <v>0</v>
      </c>
      <c r="U58" s="709" t="str">
        <f t="shared" si="0"/>
        <v/>
      </c>
      <c r="V58" s="72" t="b">
        <f t="shared" si="2"/>
        <v>0</v>
      </c>
      <c r="W58" s="710" t="s">
        <v>25</v>
      </c>
    </row>
    <row r="59" spans="1:23" ht="15" customHeight="1" x14ac:dyDescent="0.2">
      <c r="A59" s="765"/>
      <c r="B59" s="763"/>
      <c r="C59" s="755"/>
      <c r="D59" s="706" t="s">
        <v>30</v>
      </c>
      <c r="E59" s="705" t="e">
        <f>'4.经营实际明细S'!E65-#REF!</f>
        <v>#REF!</v>
      </c>
      <c r="F59" s="705" t="e">
        <f>'4.经营实际明细S'!F65-#REF!</f>
        <v>#REF!</v>
      </c>
      <c r="G59" s="705" t="e">
        <f>'4.经营实际明细S'!G65-#REF!</f>
        <v>#REF!</v>
      </c>
      <c r="H59" s="705" t="e">
        <f>'4.经营实际明细S'!H65-#REF!</f>
        <v>#REF!</v>
      </c>
      <c r="I59" s="705" t="e">
        <f>'4.经营实际明细S'!I65-#REF!</f>
        <v>#REF!</v>
      </c>
      <c r="J59" s="705" t="e">
        <f>'4.经营实际明细S'!J65-#REF!</f>
        <v>#REF!</v>
      </c>
      <c r="K59" s="705" t="e">
        <f>'4.经营实际明细S'!K65-#REF!</f>
        <v>#REF!</v>
      </c>
      <c r="L59" s="705" t="e">
        <f>'4.经营实际明细S'!L65-#REF!</f>
        <v>#REF!</v>
      </c>
      <c r="M59" s="705" t="e">
        <f>'4.经营实际明细S'!M65-#REF!</f>
        <v>#REF!</v>
      </c>
      <c r="N59" s="705" t="e">
        <f>'4.经营实际明细S'!N65-#REF!</f>
        <v>#REF!</v>
      </c>
      <c r="O59" s="705" t="e">
        <f>'4.经营实际明细S'!O65-#REF!</f>
        <v>#REF!</v>
      </c>
      <c r="P59" s="705" t="e">
        <f>'4.经营实际明细S'!P65-#REF!</f>
        <v>#REF!</v>
      </c>
      <c r="Q59" s="705" t="e">
        <f>'4.经营实际明细S'!Q65-#REF!</f>
        <v>#REF!</v>
      </c>
      <c r="R59" s="705" t="e">
        <f>'4.经营实际明细S'!R65-#REF!</f>
        <v>#REF!</v>
      </c>
      <c r="S59" s="705" t="e">
        <f>'4.经营实际明细S'!S65-#REF!</f>
        <v>#REF!</v>
      </c>
      <c r="T59" s="705" t="e">
        <f>'4.经营实际明细S'!T65-#REF!</f>
        <v>#REF!</v>
      </c>
      <c r="U59" s="709" t="e">
        <f t="shared" si="0"/>
        <v>#REF!</v>
      </c>
      <c r="V59" s="72" t="e">
        <f t="shared" si="2"/>
        <v>#REF!</v>
      </c>
      <c r="W59" s="710" t="s">
        <v>25</v>
      </c>
    </row>
    <row r="60" spans="1:23" ht="15" customHeight="1" x14ac:dyDescent="0.2">
      <c r="A60" s="765"/>
      <c r="B60" s="763"/>
      <c r="C60" s="755"/>
      <c r="D60" s="96" t="s">
        <v>31</v>
      </c>
      <c r="E60" s="705">
        <f>'4.经营实际明细S'!E66</f>
        <v>461.43510999999734</v>
      </c>
      <c r="F60" s="705">
        <f>'4.经营实际明细S'!F66</f>
        <v>170.25229999999999</v>
      </c>
      <c r="G60" s="705">
        <f>'4.经营实际明细S'!G66</f>
        <v>39.213099999999997</v>
      </c>
      <c r="H60" s="705">
        <f>'4.经营实际明细S'!H66</f>
        <v>174.37625</v>
      </c>
      <c r="I60" s="705">
        <f>'4.经营实际明细S'!I66</f>
        <v>270.01981000000001</v>
      </c>
      <c r="J60" s="705">
        <f>'4.经营实际明细S'!J66</f>
        <v>850.01298000000395</v>
      </c>
      <c r="K60" s="705">
        <f>'4.经营实际明细S'!K66</f>
        <v>461.43510999999734</v>
      </c>
      <c r="L60" s="705">
        <f>'4.经营实际明细S'!L66</f>
        <v>0</v>
      </c>
      <c r="M60" s="705">
        <f>'4.经营实际明细S'!M66</f>
        <v>0</v>
      </c>
      <c r="N60" s="705">
        <f>'4.经营实际明细S'!N66</f>
        <v>0</v>
      </c>
      <c r="O60" s="705">
        <f>'4.经营实际明细S'!O66</f>
        <v>0</v>
      </c>
      <c r="P60" s="705">
        <f>'4.经营实际明细S'!P66</f>
        <v>0</v>
      </c>
      <c r="Q60" s="705">
        <f>'4.经营实际明细S'!Q66</f>
        <v>0</v>
      </c>
      <c r="R60" s="705">
        <f t="shared" si="7"/>
        <v>1965.3095500000013</v>
      </c>
      <c r="S60" s="705">
        <f>基数汇总!S1260</f>
        <v>0</v>
      </c>
      <c r="T60" s="705">
        <f>基数汇总!R1260</f>
        <v>0</v>
      </c>
      <c r="U60" s="709" t="str">
        <f t="shared" si="0"/>
        <v/>
      </c>
      <c r="V60" s="72" t="b">
        <f t="shared" si="2"/>
        <v>0</v>
      </c>
      <c r="W60" s="710" t="s">
        <v>25</v>
      </c>
    </row>
    <row r="61" spans="1:23" ht="15" customHeight="1" x14ac:dyDescent="0.2">
      <c r="A61" s="765"/>
      <c r="B61" s="763"/>
      <c r="C61" s="755"/>
      <c r="D61" s="96" t="s">
        <v>32</v>
      </c>
      <c r="E61" s="705">
        <f>'4.经营实际明细S'!E69</f>
        <v>0.59870000000000001</v>
      </c>
      <c r="F61" s="705">
        <f>'4.经营实际明细S'!F69</f>
        <v>0.51470000000000005</v>
      </c>
      <c r="G61" s="705">
        <f>'4.经营实际明细S'!G69</f>
        <v>0.04</v>
      </c>
      <c r="H61" s="705">
        <f>'4.经营实际明细S'!H69</f>
        <v>0.62009999999999998</v>
      </c>
      <c r="I61" s="705">
        <f>'4.经营实际明细S'!I69</f>
        <v>0.41370000000000001</v>
      </c>
      <c r="J61" s="705">
        <f>'4.经营实际明细S'!J69</f>
        <v>0.66510000000000002</v>
      </c>
      <c r="K61" s="705">
        <f>'4.经营实际明细S'!K69</f>
        <v>0.59870000000000001</v>
      </c>
      <c r="L61" s="705">
        <f>'4.经营实际明细S'!L69</f>
        <v>0</v>
      </c>
      <c r="M61" s="705">
        <f>'4.经营实际明细S'!M69</f>
        <v>0</v>
      </c>
      <c r="N61" s="705">
        <f>'4.经营实际明细S'!N69</f>
        <v>0</v>
      </c>
      <c r="O61" s="705">
        <f>'4.经营实际明细S'!O69</f>
        <v>0</v>
      </c>
      <c r="P61" s="705">
        <f>'4.经营实际明细S'!P69</f>
        <v>0</v>
      </c>
      <c r="Q61" s="705">
        <f>'4.经营实际明细S'!Q69</f>
        <v>0</v>
      </c>
      <c r="R61" s="705">
        <f t="shared" si="7"/>
        <v>2.8523000000000001</v>
      </c>
      <c r="S61" s="705">
        <f>基数汇总!S1261</f>
        <v>0</v>
      </c>
      <c r="T61" s="705">
        <f>基数汇总!R1261</f>
        <v>0</v>
      </c>
      <c r="U61" s="709" t="str">
        <f t="shared" si="0"/>
        <v/>
      </c>
      <c r="V61" s="72" t="b">
        <f t="shared" si="2"/>
        <v>0</v>
      </c>
      <c r="W61" s="710" t="s">
        <v>25</v>
      </c>
    </row>
    <row r="62" spans="1:23" ht="15" customHeight="1" x14ac:dyDescent="0.2">
      <c r="A62" s="765"/>
      <c r="B62" s="763"/>
      <c r="C62" s="755" t="s">
        <v>33</v>
      </c>
      <c r="D62" s="706" t="s">
        <v>34</v>
      </c>
      <c r="E62" s="705" t="e">
        <f>'4.经营实际明细S'!E70-#REF!</f>
        <v>#REF!</v>
      </c>
      <c r="F62" s="705" t="e">
        <f>'4.经营实际明细S'!F70-#REF!</f>
        <v>#REF!</v>
      </c>
      <c r="G62" s="705" t="e">
        <f>'4.经营实际明细S'!G70-#REF!</f>
        <v>#REF!</v>
      </c>
      <c r="H62" s="705" t="e">
        <f>'4.经营实际明细S'!H70-#REF!</f>
        <v>#REF!</v>
      </c>
      <c r="I62" s="705" t="e">
        <f>'4.经营实际明细S'!I70-#REF!</f>
        <v>#REF!</v>
      </c>
      <c r="J62" s="705" t="e">
        <f>'4.经营实际明细S'!J70-#REF!</f>
        <v>#REF!</v>
      </c>
      <c r="K62" s="705" t="e">
        <f>'4.经营实际明细S'!K70-#REF!</f>
        <v>#REF!</v>
      </c>
      <c r="L62" s="705" t="e">
        <f>'4.经营实际明细S'!L70-#REF!</f>
        <v>#REF!</v>
      </c>
      <c r="M62" s="705" t="e">
        <f>'4.经营实际明细S'!M70-#REF!</f>
        <v>#REF!</v>
      </c>
      <c r="N62" s="705" t="e">
        <f>'4.经营实际明细S'!N70-#REF!</f>
        <v>#REF!</v>
      </c>
      <c r="O62" s="705" t="e">
        <f>'4.经营实际明细S'!O70-#REF!</f>
        <v>#REF!</v>
      </c>
      <c r="P62" s="705" t="e">
        <f>'4.经营实际明细S'!P70-#REF!</f>
        <v>#REF!</v>
      </c>
      <c r="Q62" s="705" t="e">
        <f>'4.经营实际明细S'!Q70-#REF!</f>
        <v>#REF!</v>
      </c>
      <c r="R62" s="705" t="e">
        <f>'4.经营实际明细S'!R70-#REF!</f>
        <v>#REF!</v>
      </c>
      <c r="S62" s="705" t="e">
        <f>'4.经营实际明细S'!S70-#REF!</f>
        <v>#REF!</v>
      </c>
      <c r="T62" s="705" t="e">
        <f>'4.经营实际明细S'!T70-#REF!</f>
        <v>#REF!</v>
      </c>
      <c r="U62" s="709" t="e">
        <f t="shared" si="0"/>
        <v>#REF!</v>
      </c>
      <c r="V62" s="72" t="e">
        <f t="shared" si="2"/>
        <v>#REF!</v>
      </c>
      <c r="W62" s="710" t="s">
        <v>25</v>
      </c>
    </row>
    <row r="63" spans="1:23" ht="15" customHeight="1" x14ac:dyDescent="0.2">
      <c r="A63" s="765"/>
      <c r="B63" s="763"/>
      <c r="C63" s="755"/>
      <c r="D63" s="96" t="s">
        <v>35</v>
      </c>
      <c r="E63" s="705">
        <f>'4.经营实际明细S'!E71</f>
        <v>806.8066</v>
      </c>
      <c r="F63" s="705">
        <f>'4.经营实际明细S'!F71</f>
        <v>170.1867</v>
      </c>
      <c r="G63" s="705">
        <f>'4.经营实际明细S'!G71</f>
        <v>36.312100000000001</v>
      </c>
      <c r="H63" s="705">
        <f>'4.经营实际明细S'!H71</f>
        <v>293.12029999999999</v>
      </c>
      <c r="I63" s="705">
        <f>'4.经营实际明细S'!I71</f>
        <v>396.25189999999998</v>
      </c>
      <c r="J63" s="705">
        <f>'4.经营实际明细S'!J71</f>
        <v>642.62829999999997</v>
      </c>
      <c r="K63" s="705">
        <f>'4.经营实际明细S'!K71</f>
        <v>806.8066</v>
      </c>
      <c r="L63" s="705">
        <f>'4.经营实际明细S'!L71</f>
        <v>0</v>
      </c>
      <c r="M63" s="705">
        <f>'4.经营实际明细S'!M71</f>
        <v>0</v>
      </c>
      <c r="N63" s="705">
        <f>'4.经营实际明细S'!N71</f>
        <v>0</v>
      </c>
      <c r="O63" s="705">
        <f>'4.经营实际明细S'!O71</f>
        <v>0</v>
      </c>
      <c r="P63" s="705">
        <f>'4.经营实际明细S'!P71</f>
        <v>0</v>
      </c>
      <c r="Q63" s="705">
        <f>'4.经营实际明细S'!Q71</f>
        <v>0</v>
      </c>
      <c r="R63" s="705">
        <f t="shared" si="7"/>
        <v>2345.3058999999998</v>
      </c>
      <c r="S63" s="705">
        <f>基数汇总!S1263</f>
        <v>0</v>
      </c>
      <c r="T63" s="705">
        <f>基数汇总!R1263</f>
        <v>0</v>
      </c>
      <c r="U63" s="709" t="str">
        <f t="shared" si="0"/>
        <v/>
      </c>
      <c r="V63" s="72" t="b">
        <f t="shared" si="2"/>
        <v>0</v>
      </c>
      <c r="W63" s="710" t="s">
        <v>25</v>
      </c>
    </row>
    <row r="64" spans="1:23" ht="15" customHeight="1" x14ac:dyDescent="0.2">
      <c r="A64" s="765"/>
      <c r="B64" s="763"/>
      <c r="C64" s="755"/>
      <c r="D64" s="96" t="s">
        <v>36</v>
      </c>
      <c r="E64" s="705">
        <f>'4.经营实际明细S'!E72</f>
        <v>1520.3701000000001</v>
      </c>
      <c r="F64" s="705">
        <f>'4.经营实际明细S'!F72</f>
        <v>205.15209999999999</v>
      </c>
      <c r="G64" s="705">
        <f>'4.经营实际明细S'!G72</f>
        <v>58.269799999999996</v>
      </c>
      <c r="H64" s="705">
        <f>'4.经营实际明细S'!H72</f>
        <v>403.93389999999999</v>
      </c>
      <c r="I64" s="705">
        <f>'4.经营实际明细S'!I72</f>
        <v>509.76190000000003</v>
      </c>
      <c r="J64" s="705">
        <f>'4.经营实际明细S'!J72</f>
        <v>1100.8139000000001</v>
      </c>
      <c r="K64" s="705">
        <f>'4.经营实际明细S'!K72</f>
        <v>1520.3701000000001</v>
      </c>
      <c r="L64" s="705">
        <f>'4.经营实际明细S'!L72</f>
        <v>0</v>
      </c>
      <c r="M64" s="705">
        <f>'4.经营实际明细S'!M72</f>
        <v>0</v>
      </c>
      <c r="N64" s="705">
        <f>'4.经营实际明细S'!N72</f>
        <v>0</v>
      </c>
      <c r="O64" s="705">
        <f>'4.经营实际明细S'!O72</f>
        <v>0</v>
      </c>
      <c r="P64" s="705">
        <f>'4.经营实际明细S'!P72</f>
        <v>0</v>
      </c>
      <c r="Q64" s="705">
        <f>'4.经营实际明细S'!Q72</f>
        <v>0</v>
      </c>
      <c r="R64" s="705">
        <f t="shared" si="7"/>
        <v>3798.3017</v>
      </c>
      <c r="S64" s="705">
        <f>基数汇总!S1264</f>
        <v>0</v>
      </c>
      <c r="T64" s="705">
        <f>基数汇总!R1264</f>
        <v>0</v>
      </c>
      <c r="U64" s="709" t="str">
        <f t="shared" si="0"/>
        <v/>
      </c>
      <c r="V64" s="72" t="b">
        <f t="shared" si="2"/>
        <v>0</v>
      </c>
      <c r="W64" s="710" t="s">
        <v>25</v>
      </c>
    </row>
    <row r="65" spans="1:23" ht="15" customHeight="1" x14ac:dyDescent="0.2">
      <c r="A65" s="765"/>
      <c r="B65" s="763"/>
      <c r="C65" s="755"/>
      <c r="D65" s="96" t="s">
        <v>37</v>
      </c>
      <c r="E65" s="705">
        <f>'4.经营实际明细S'!E73</f>
        <v>0</v>
      </c>
      <c r="F65" s="705">
        <f>'4.经营实际明细S'!F73</f>
        <v>0</v>
      </c>
      <c r="G65" s="705">
        <f>'4.经营实际明细S'!G73</f>
        <v>0</v>
      </c>
      <c r="H65" s="705">
        <f>'4.经营实际明细S'!H73</f>
        <v>0</v>
      </c>
      <c r="I65" s="705">
        <f>'4.经营实际明细S'!I73</f>
        <v>0</v>
      </c>
      <c r="J65" s="705">
        <f>'4.经营实际明细S'!J73</f>
        <v>0</v>
      </c>
      <c r="K65" s="705">
        <f>'4.经营实际明细S'!K73</f>
        <v>0</v>
      </c>
      <c r="L65" s="705">
        <f>'4.经营实际明细S'!L73</f>
        <v>0</v>
      </c>
      <c r="M65" s="705">
        <f>'4.经营实际明细S'!M73</f>
        <v>0</v>
      </c>
      <c r="N65" s="705">
        <f>'4.经营实际明细S'!N73</f>
        <v>0</v>
      </c>
      <c r="O65" s="705">
        <f>'4.经营实际明细S'!O73</f>
        <v>0</v>
      </c>
      <c r="P65" s="705">
        <f>'4.经营实际明细S'!P73</f>
        <v>0</v>
      </c>
      <c r="Q65" s="705">
        <f>'4.经营实际明细S'!Q73</f>
        <v>0</v>
      </c>
      <c r="R65" s="705">
        <f t="shared" si="7"/>
        <v>0</v>
      </c>
      <c r="S65" s="705">
        <f>基数汇总!S1265</f>
        <v>0</v>
      </c>
      <c r="T65" s="705">
        <f>基数汇总!R1265</f>
        <v>0</v>
      </c>
      <c r="U65" s="709" t="str">
        <f t="shared" si="0"/>
        <v/>
      </c>
      <c r="V65" s="72" t="b">
        <f t="shared" si="2"/>
        <v>1</v>
      </c>
      <c r="W65" s="710" t="s">
        <v>25</v>
      </c>
    </row>
    <row r="66" spans="1:23" ht="15" customHeight="1" x14ac:dyDescent="0.2">
      <c r="A66" s="765"/>
      <c r="B66" s="763"/>
      <c r="C66" s="755"/>
      <c r="D66" s="96" t="s">
        <v>38</v>
      </c>
      <c r="E66" s="705">
        <f>'4.经营实际明细S'!E74</f>
        <v>116.4602</v>
      </c>
      <c r="F66" s="705">
        <f>'4.经营实际明细S'!F74</f>
        <v>9.8346</v>
      </c>
      <c r="G66" s="705">
        <f>'4.经营实际明细S'!G74</f>
        <v>1.1961999999999999</v>
      </c>
      <c r="H66" s="705">
        <f>'4.经营实际明细S'!H74</f>
        <v>25.925999999999998</v>
      </c>
      <c r="I66" s="705">
        <f>'4.经营实际明细S'!I74</f>
        <v>63.284100000000002</v>
      </c>
      <c r="J66" s="705">
        <f>'4.经营实际明细S'!J74</f>
        <v>75.827299999999994</v>
      </c>
      <c r="K66" s="705">
        <f>'4.经营实际明细S'!K74</f>
        <v>116.4602</v>
      </c>
      <c r="L66" s="705">
        <f>'4.经营实际明细S'!L74</f>
        <v>0</v>
      </c>
      <c r="M66" s="705">
        <f>'4.经营实际明细S'!M74</f>
        <v>0</v>
      </c>
      <c r="N66" s="705">
        <f>'4.经营实际明细S'!N74</f>
        <v>0</v>
      </c>
      <c r="O66" s="705">
        <f>'4.经营实际明细S'!O74</f>
        <v>0</v>
      </c>
      <c r="P66" s="705">
        <f>'4.经营实际明细S'!P74</f>
        <v>0</v>
      </c>
      <c r="Q66" s="705">
        <f>'4.经营实际明细S'!Q74</f>
        <v>0</v>
      </c>
      <c r="R66" s="705">
        <f t="shared" si="7"/>
        <v>292.52839999999998</v>
      </c>
      <c r="S66" s="705">
        <f>基数汇总!S1266</f>
        <v>0</v>
      </c>
      <c r="T66" s="705">
        <f>基数汇总!R1266</f>
        <v>0</v>
      </c>
      <c r="U66" s="709" t="str">
        <f t="shared" si="0"/>
        <v/>
      </c>
      <c r="V66" s="72" t="b">
        <f t="shared" si="2"/>
        <v>0</v>
      </c>
      <c r="W66" s="710" t="s">
        <v>25</v>
      </c>
    </row>
    <row r="67" spans="1:23" ht="15" customHeight="1" x14ac:dyDescent="0.2">
      <c r="A67" s="765"/>
      <c r="B67" s="763"/>
      <c r="C67" s="755"/>
      <c r="D67" s="96" t="s">
        <v>39</v>
      </c>
      <c r="E67" s="705">
        <f>'4.经营实际明细S'!E75</f>
        <v>8.5563000000000002</v>
      </c>
      <c r="F67" s="705">
        <f>'4.经营实际明细S'!F75</f>
        <v>0.2515</v>
      </c>
      <c r="G67" s="705">
        <f>'4.经营实际明细S'!G75</f>
        <v>0</v>
      </c>
      <c r="H67" s="705">
        <f>'4.经营实际明细S'!H75</f>
        <v>0.33150000000000002</v>
      </c>
      <c r="I67" s="705">
        <f>'4.经营实际明细S'!I75</f>
        <v>0.43830000000000002</v>
      </c>
      <c r="J67" s="705">
        <f>'4.经营实际明细S'!J75</f>
        <v>8.9667999999999992</v>
      </c>
      <c r="K67" s="705">
        <f>'4.经营实际明细S'!K75</f>
        <v>8.5563000000000002</v>
      </c>
      <c r="L67" s="705">
        <f>'4.经营实际明细S'!L75</f>
        <v>0</v>
      </c>
      <c r="M67" s="705">
        <f>'4.经营实际明细S'!M75</f>
        <v>0</v>
      </c>
      <c r="N67" s="705">
        <f>'4.经营实际明细S'!N75</f>
        <v>0</v>
      </c>
      <c r="O67" s="705">
        <f>'4.经营实际明细S'!O75</f>
        <v>0</v>
      </c>
      <c r="P67" s="705">
        <f>'4.经营实际明细S'!P75</f>
        <v>0</v>
      </c>
      <c r="Q67" s="705">
        <f>'4.经营实际明细S'!Q75</f>
        <v>0</v>
      </c>
      <c r="R67" s="705">
        <f t="shared" si="7"/>
        <v>18.5444</v>
      </c>
      <c r="S67" s="705">
        <f>基数汇总!S1267</f>
        <v>0</v>
      </c>
      <c r="T67" s="705">
        <f>基数汇总!R1267</f>
        <v>0</v>
      </c>
      <c r="U67" s="709" t="str">
        <f t="shared" si="0"/>
        <v/>
      </c>
      <c r="V67" s="72" t="b">
        <f t="shared" si="2"/>
        <v>0</v>
      </c>
      <c r="W67" s="710" t="s">
        <v>25</v>
      </c>
    </row>
    <row r="68" spans="1:23" ht="15" customHeight="1" x14ac:dyDescent="0.2">
      <c r="A68" s="765"/>
      <c r="B68" s="763"/>
      <c r="C68" s="755" t="s">
        <v>40</v>
      </c>
      <c r="D68" s="706" t="s">
        <v>41</v>
      </c>
      <c r="E68" s="705" t="e">
        <f>'4.经营实际明细S'!E76-#REF!</f>
        <v>#REF!</v>
      </c>
      <c r="F68" s="705" t="e">
        <f>'4.经营实际明细S'!F76-#REF!</f>
        <v>#REF!</v>
      </c>
      <c r="G68" s="705" t="e">
        <f>'4.经营实际明细S'!G76-#REF!</f>
        <v>#REF!</v>
      </c>
      <c r="H68" s="705" t="e">
        <f>'4.经营实际明细S'!H76-#REF!</f>
        <v>#REF!</v>
      </c>
      <c r="I68" s="705" t="e">
        <f>'4.经营实际明细S'!I76-#REF!</f>
        <v>#REF!</v>
      </c>
      <c r="J68" s="705" t="e">
        <f>'4.经营实际明细S'!J76-#REF!</f>
        <v>#REF!</v>
      </c>
      <c r="K68" s="705" t="e">
        <f>'4.经营实际明细S'!K76-#REF!</f>
        <v>#REF!</v>
      </c>
      <c r="L68" s="705" t="e">
        <f>'4.经营实际明细S'!L76-#REF!</f>
        <v>#REF!</v>
      </c>
      <c r="M68" s="705" t="e">
        <f>'4.经营实际明细S'!M76-#REF!</f>
        <v>#REF!</v>
      </c>
      <c r="N68" s="705" t="e">
        <f>'4.经营实际明细S'!N76-#REF!</f>
        <v>#REF!</v>
      </c>
      <c r="O68" s="705" t="e">
        <f>'4.经营实际明细S'!O76-#REF!</f>
        <v>#REF!</v>
      </c>
      <c r="P68" s="705" t="e">
        <f>'4.经营实际明细S'!P76-#REF!</f>
        <v>#REF!</v>
      </c>
      <c r="Q68" s="705" t="e">
        <f>'4.经营实际明细S'!Q76-#REF!</f>
        <v>#REF!</v>
      </c>
      <c r="R68" s="705" t="e">
        <f>'4.经营实际明细S'!R76-#REF!</f>
        <v>#REF!</v>
      </c>
      <c r="S68" s="705" t="e">
        <f>'4.经营实际明细S'!S76-#REF!</f>
        <v>#REF!</v>
      </c>
      <c r="T68" s="705" t="e">
        <f>'4.经营实际明细S'!T76-#REF!</f>
        <v>#REF!</v>
      </c>
      <c r="U68" s="709" t="e">
        <f t="shared" ref="U68:U131" si="8">IF(S68&gt;0,R68/S68-1,"")</f>
        <v>#REF!</v>
      </c>
      <c r="V68" s="72" t="e">
        <f t="shared" si="2"/>
        <v>#REF!</v>
      </c>
      <c r="W68" s="710" t="s">
        <v>25</v>
      </c>
    </row>
    <row r="69" spans="1:23" ht="15" customHeight="1" x14ac:dyDescent="0.2">
      <c r="A69" s="765"/>
      <c r="B69" s="763"/>
      <c r="C69" s="755"/>
      <c r="D69" s="96" t="s">
        <v>42</v>
      </c>
      <c r="E69" s="705">
        <f>'4.经营实际明细S'!E77</f>
        <v>762.08280500000012</v>
      </c>
      <c r="F69" s="705">
        <f>'4.经营实际明细S'!F77</f>
        <v>53.028959</v>
      </c>
      <c r="G69" s="705">
        <f>'4.经营实际明细S'!G77</f>
        <v>150.665615</v>
      </c>
      <c r="H69" s="705">
        <f>'4.经营实际明细S'!H77</f>
        <v>1114.5458389999999</v>
      </c>
      <c r="I69" s="705">
        <f>'4.经营实际明细S'!I77</f>
        <v>586.75306499999999</v>
      </c>
      <c r="J69" s="705">
        <f>'4.经营实际明细S'!J77</f>
        <v>926.22226999999998</v>
      </c>
      <c r="K69" s="705">
        <f>'4.经营实际明细S'!K77</f>
        <v>762.08280500000012</v>
      </c>
      <c r="L69" s="705">
        <f>'4.经营实际明细S'!L77</f>
        <v>0</v>
      </c>
      <c r="M69" s="705">
        <f>'4.经营实际明细S'!M77</f>
        <v>0</v>
      </c>
      <c r="N69" s="705">
        <f>'4.经营实际明细S'!N77</f>
        <v>0</v>
      </c>
      <c r="O69" s="705">
        <f>'4.经营实际明细S'!O77</f>
        <v>0</v>
      </c>
      <c r="P69" s="705">
        <f>'4.经营实际明细S'!P77</f>
        <v>0</v>
      </c>
      <c r="Q69" s="705">
        <f>'4.经营实际明细S'!Q77</f>
        <v>0</v>
      </c>
      <c r="R69" s="705">
        <f t="shared" si="7"/>
        <v>3593.2985529999996</v>
      </c>
      <c r="S69" s="705">
        <f>基数汇总!S1269</f>
        <v>0</v>
      </c>
      <c r="T69" s="705">
        <f>基数汇总!R1269</f>
        <v>355.89210299999502</v>
      </c>
      <c r="U69" s="709" t="str">
        <f t="shared" si="8"/>
        <v/>
      </c>
      <c r="V69" s="72" t="b">
        <f t="shared" ref="V69:V132" si="9">E69=M69</f>
        <v>0</v>
      </c>
      <c r="W69" s="710" t="s">
        <v>25</v>
      </c>
    </row>
    <row r="70" spans="1:23" ht="15" customHeight="1" x14ac:dyDescent="0.2">
      <c r="A70" s="765"/>
      <c r="B70" s="763"/>
      <c r="C70" s="755"/>
      <c r="D70" s="96" t="s">
        <v>43</v>
      </c>
      <c r="E70" s="705">
        <f>'4.经营实际明细S'!E78</f>
        <v>46.5092</v>
      </c>
      <c r="F70" s="705">
        <f>'4.经营实际明细S'!F78</f>
        <v>0</v>
      </c>
      <c r="G70" s="705">
        <f>'4.经营实际明细S'!G78</f>
        <v>42.484699999999997</v>
      </c>
      <c r="H70" s="705">
        <f>'4.经营实际明细S'!H78</f>
        <v>34.363799999999998</v>
      </c>
      <c r="I70" s="705">
        <f>'4.经营实际明细S'!I78</f>
        <v>57.77</v>
      </c>
      <c r="J70" s="705">
        <f>'4.经营实际明细S'!J78</f>
        <v>42.980499999999999</v>
      </c>
      <c r="K70" s="705">
        <f>'4.经营实际明细S'!K78</f>
        <v>46.5092</v>
      </c>
      <c r="L70" s="705">
        <f>'4.经营实际明细S'!L78</f>
        <v>0</v>
      </c>
      <c r="M70" s="705">
        <f>'4.经营实际明细S'!M78</f>
        <v>0</v>
      </c>
      <c r="N70" s="705">
        <f>'4.经营实际明细S'!N78</f>
        <v>0</v>
      </c>
      <c r="O70" s="705">
        <f>'4.经营实际明细S'!O78</f>
        <v>0</v>
      </c>
      <c r="P70" s="705">
        <f>'4.经营实际明细S'!P78</f>
        <v>0</v>
      </c>
      <c r="Q70" s="705">
        <f>'4.经营实际明细S'!Q78</f>
        <v>0</v>
      </c>
      <c r="R70" s="705">
        <f t="shared" si="7"/>
        <v>224.10820000000001</v>
      </c>
      <c r="S70" s="705">
        <f>基数汇总!S1270</f>
        <v>0</v>
      </c>
      <c r="T70" s="705">
        <f>基数汇总!R1270</f>
        <v>0</v>
      </c>
      <c r="U70" s="709" t="str">
        <f t="shared" si="8"/>
        <v/>
      </c>
      <c r="V70" s="72" t="b">
        <f t="shared" si="9"/>
        <v>0</v>
      </c>
      <c r="W70" s="710" t="s">
        <v>25</v>
      </c>
    </row>
    <row r="71" spans="1:23" ht="15" customHeight="1" x14ac:dyDescent="0.2">
      <c r="A71" s="765"/>
      <c r="B71" s="763" t="s">
        <v>44</v>
      </c>
      <c r="C71" s="755" t="s">
        <v>26</v>
      </c>
      <c r="D71" s="96" t="s">
        <v>27</v>
      </c>
      <c r="E71" s="705">
        <f>'4.经营实际明细S'!E79</f>
        <v>1918.0998295757331</v>
      </c>
      <c r="F71" s="705">
        <f>'4.经营实际明细S'!F79</f>
        <v>373.60411166453503</v>
      </c>
      <c r="G71" s="705">
        <f>'4.经营实际明细S'!G79</f>
        <v>234.83429027198</v>
      </c>
      <c r="H71" s="705">
        <f>'4.经营实际明细S'!H79</f>
        <v>884.60630764684197</v>
      </c>
      <c r="I71" s="705">
        <f>'4.经营实际明细S'!I79</f>
        <v>1140.42445082056</v>
      </c>
      <c r="J71" s="705">
        <f>'4.经营实际明细S'!J79</f>
        <v>1665.04054651462</v>
      </c>
      <c r="K71" s="705">
        <f>'4.经营实际明细S'!K79</f>
        <v>1918.0998295757331</v>
      </c>
      <c r="L71" s="705">
        <f>'4.经营实际明细S'!L79</f>
        <v>0</v>
      </c>
      <c r="M71" s="705">
        <f>'4.经营实际明细S'!M79</f>
        <v>0</v>
      </c>
      <c r="N71" s="705">
        <f>'4.经营实际明细S'!N79</f>
        <v>0</v>
      </c>
      <c r="O71" s="705">
        <f>'4.经营实际明细S'!O79</f>
        <v>0</v>
      </c>
      <c r="P71" s="705">
        <f>'4.经营实际明细S'!P79</f>
        <v>0</v>
      </c>
      <c r="Q71" s="705">
        <f>'4.经营实际明细S'!Q79</f>
        <v>0</v>
      </c>
      <c r="R71" s="705">
        <f t="shared" si="7"/>
        <v>6216.6095364942703</v>
      </c>
      <c r="S71" s="705">
        <f>基数汇总!S1271</f>
        <v>0</v>
      </c>
      <c r="T71" s="705">
        <f>基数汇总!R1271</f>
        <v>0</v>
      </c>
      <c r="U71" s="709" t="str">
        <f t="shared" si="8"/>
        <v/>
      </c>
      <c r="V71" s="72" t="b">
        <f t="shared" si="9"/>
        <v>0</v>
      </c>
      <c r="W71" s="710" t="s">
        <v>44</v>
      </c>
    </row>
    <row r="72" spans="1:23" ht="15" customHeight="1" x14ac:dyDescent="0.2">
      <c r="A72" s="765"/>
      <c r="B72" s="763"/>
      <c r="C72" s="755"/>
      <c r="D72" s="96" t="s">
        <v>28</v>
      </c>
      <c r="E72" s="705">
        <f>'4.经营实际明细S'!E80</f>
        <v>1185.0058520063205</v>
      </c>
      <c r="F72" s="705">
        <f>'4.经营实际明细S'!F80</f>
        <v>250.610864329306</v>
      </c>
      <c r="G72" s="705">
        <f>'4.经营实际明细S'!G80</f>
        <v>79.814233412922903</v>
      </c>
      <c r="H72" s="705">
        <f>'4.经营实际明细S'!H80</f>
        <v>448.42026262942699</v>
      </c>
      <c r="I72" s="705">
        <f>'4.经营实际明细S'!I80</f>
        <v>631.62800437862404</v>
      </c>
      <c r="J72" s="705">
        <f>'4.经营实际明细S'!J80</f>
        <v>898.10058276630502</v>
      </c>
      <c r="K72" s="705">
        <f>'4.经营实际明细S'!K80</f>
        <v>1185.0058520063205</v>
      </c>
      <c r="L72" s="705">
        <f>'4.经营实际明细S'!L80</f>
        <v>0</v>
      </c>
      <c r="M72" s="705">
        <f>'4.经营实际明细S'!M80</f>
        <v>0</v>
      </c>
      <c r="N72" s="705">
        <f>'4.经营实际明细S'!N80</f>
        <v>0</v>
      </c>
      <c r="O72" s="705">
        <f>'4.经营实际明细S'!O80</f>
        <v>0</v>
      </c>
      <c r="P72" s="705">
        <f>'4.经营实际明细S'!P80</f>
        <v>0</v>
      </c>
      <c r="Q72" s="705">
        <f>'4.经营实际明细S'!Q80</f>
        <v>0</v>
      </c>
      <c r="R72" s="705">
        <f t="shared" si="7"/>
        <v>3493.579799522905</v>
      </c>
      <c r="S72" s="705">
        <f>基数汇总!S1272</f>
        <v>0</v>
      </c>
      <c r="T72" s="705">
        <f>基数汇总!R1272</f>
        <v>0</v>
      </c>
      <c r="U72" s="709" t="str">
        <f t="shared" si="8"/>
        <v/>
      </c>
      <c r="V72" s="72" t="b">
        <f t="shared" si="9"/>
        <v>0</v>
      </c>
      <c r="W72" s="710" t="s">
        <v>44</v>
      </c>
    </row>
    <row r="73" spans="1:23" ht="15" customHeight="1" x14ac:dyDescent="0.2">
      <c r="A73" s="765"/>
      <c r="B73" s="763"/>
      <c r="C73" s="755"/>
      <c r="D73" s="96" t="s">
        <v>29</v>
      </c>
      <c r="E73" s="705">
        <f>'4.经营实际明细S'!E81</f>
        <v>548.83543135779848</v>
      </c>
      <c r="F73" s="705">
        <f>'4.经营实际明细S'!F81</f>
        <v>79.351788999999997</v>
      </c>
      <c r="G73" s="705">
        <f>'4.经营实际明细S'!G81</f>
        <v>18.775500000000001</v>
      </c>
      <c r="H73" s="705">
        <f>'4.经营实际明细S'!H81</f>
        <v>191.48990900000001</v>
      </c>
      <c r="I73" s="705">
        <f>'4.经营实际明细S'!I81</f>
        <v>243.643248</v>
      </c>
      <c r="J73" s="705">
        <f>'4.经营实际明细S'!J81</f>
        <v>704.76235686553196</v>
      </c>
      <c r="K73" s="705">
        <f>'4.经营实际明细S'!K81</f>
        <v>548.83543135779848</v>
      </c>
      <c r="L73" s="705">
        <f>'4.经营实际明细S'!L81</f>
        <v>0</v>
      </c>
      <c r="M73" s="705">
        <f>'4.经营实际明细S'!M81</f>
        <v>0</v>
      </c>
      <c r="N73" s="705">
        <f>'4.经营实际明细S'!N81</f>
        <v>0</v>
      </c>
      <c r="O73" s="705">
        <f>'4.经营实际明细S'!O81</f>
        <v>0</v>
      </c>
      <c r="P73" s="705">
        <f>'4.经营实际明细S'!P81</f>
        <v>0</v>
      </c>
      <c r="Q73" s="705">
        <f>'4.经营实际明细S'!Q81</f>
        <v>0</v>
      </c>
      <c r="R73" s="705">
        <f t="shared" si="7"/>
        <v>1786.8582342233303</v>
      </c>
      <c r="S73" s="705">
        <f>基数汇总!S1273</f>
        <v>0</v>
      </c>
      <c r="T73" s="705">
        <f>基数汇总!R1273</f>
        <v>0</v>
      </c>
      <c r="U73" s="709" t="str">
        <f t="shared" si="8"/>
        <v/>
      </c>
      <c r="V73" s="72" t="b">
        <f t="shared" si="9"/>
        <v>0</v>
      </c>
      <c r="W73" s="710" t="s">
        <v>44</v>
      </c>
    </row>
    <row r="74" spans="1:23" ht="15" customHeight="1" x14ac:dyDescent="0.2">
      <c r="A74" s="765"/>
      <c r="B74" s="763"/>
      <c r="C74" s="755"/>
      <c r="D74" s="706" t="s">
        <v>30</v>
      </c>
      <c r="E74" s="705" t="e">
        <f>'4.经营实际明细S'!E82-#REF!</f>
        <v>#REF!</v>
      </c>
      <c r="F74" s="705" t="e">
        <f>'4.经营实际明细S'!F82-#REF!</f>
        <v>#REF!</v>
      </c>
      <c r="G74" s="705" t="e">
        <f>'4.经营实际明细S'!G82-#REF!</f>
        <v>#REF!</v>
      </c>
      <c r="H74" s="705" t="e">
        <f>'4.经营实际明细S'!H82-#REF!</f>
        <v>#REF!</v>
      </c>
      <c r="I74" s="705" t="e">
        <f>'4.经营实际明细S'!I82-#REF!</f>
        <v>#REF!</v>
      </c>
      <c r="J74" s="705" t="e">
        <f>'4.经营实际明细S'!J82-#REF!</f>
        <v>#REF!</v>
      </c>
      <c r="K74" s="705" t="e">
        <f>'4.经营实际明细S'!K82-#REF!</f>
        <v>#REF!</v>
      </c>
      <c r="L74" s="705" t="e">
        <f>'4.经营实际明细S'!L82-#REF!</f>
        <v>#REF!</v>
      </c>
      <c r="M74" s="705" t="e">
        <f>'4.经营实际明细S'!M82-#REF!</f>
        <v>#REF!</v>
      </c>
      <c r="N74" s="705" t="e">
        <f>'4.经营实际明细S'!N82-#REF!</f>
        <v>#REF!</v>
      </c>
      <c r="O74" s="705" t="e">
        <f>'4.经营实际明细S'!O82-#REF!</f>
        <v>#REF!</v>
      </c>
      <c r="P74" s="705" t="e">
        <f>'4.经营实际明细S'!P82-#REF!</f>
        <v>#REF!</v>
      </c>
      <c r="Q74" s="705" t="e">
        <f>'4.经营实际明细S'!Q82-#REF!</f>
        <v>#REF!</v>
      </c>
      <c r="R74" s="705" t="e">
        <f>'4.经营实际明细S'!R82-#REF!</f>
        <v>#REF!</v>
      </c>
      <c r="S74" s="705" t="e">
        <f>'4.经营实际明细S'!S82-#REF!</f>
        <v>#REF!</v>
      </c>
      <c r="T74" s="705" t="e">
        <f>'4.经营实际明细S'!T82-#REF!</f>
        <v>#REF!</v>
      </c>
      <c r="U74" s="709" t="e">
        <f t="shared" si="8"/>
        <v>#REF!</v>
      </c>
      <c r="V74" s="72" t="e">
        <f t="shared" si="9"/>
        <v>#REF!</v>
      </c>
      <c r="W74" s="710" t="s">
        <v>44</v>
      </c>
    </row>
    <row r="75" spans="1:23" ht="15" customHeight="1" x14ac:dyDescent="0.2">
      <c r="A75" s="765"/>
      <c r="B75" s="763"/>
      <c r="C75" s="755"/>
      <c r="D75" s="96" t="s">
        <v>31</v>
      </c>
      <c r="E75" s="705">
        <f>'4.经营实际明细S'!E83</f>
        <v>242.1116887520879</v>
      </c>
      <c r="F75" s="705">
        <f>'4.经营实际明细S'!F83</f>
        <v>94.614900000000006</v>
      </c>
      <c r="G75" s="705">
        <f>'4.经营实际明细S'!G83</f>
        <v>21.2561</v>
      </c>
      <c r="H75" s="705">
        <f>'4.经营实际明细S'!H83</f>
        <v>89.4739</v>
      </c>
      <c r="I75" s="705">
        <f>'4.经营实际明细S'!I83</f>
        <v>132.55495400000001</v>
      </c>
      <c r="J75" s="705">
        <f>'4.经营实际明细S'!J83</f>
        <v>455.45883120254098</v>
      </c>
      <c r="K75" s="705">
        <f>'4.经营实际明细S'!K83</f>
        <v>242.1116887520879</v>
      </c>
      <c r="L75" s="705">
        <f>'4.经营实际明细S'!L83</f>
        <v>0</v>
      </c>
      <c r="M75" s="705">
        <f>'4.经营实际明细S'!M83</f>
        <v>0</v>
      </c>
      <c r="N75" s="705">
        <f>'4.经营实际明细S'!N83</f>
        <v>0</v>
      </c>
      <c r="O75" s="705">
        <f>'4.经营实际明细S'!O83</f>
        <v>0</v>
      </c>
      <c r="P75" s="705">
        <f>'4.经营实际明细S'!P83</f>
        <v>0</v>
      </c>
      <c r="Q75" s="705">
        <f>'4.经营实际明细S'!Q83</f>
        <v>0</v>
      </c>
      <c r="R75" s="705">
        <f t="shared" si="7"/>
        <v>1035.4703739546289</v>
      </c>
      <c r="S75" s="705">
        <f>基数汇总!S1275</f>
        <v>0</v>
      </c>
      <c r="T75" s="705">
        <f>基数汇总!R1275</f>
        <v>0</v>
      </c>
      <c r="U75" s="709" t="str">
        <f t="shared" si="8"/>
        <v/>
      </c>
      <c r="V75" s="72" t="b">
        <f t="shared" si="9"/>
        <v>0</v>
      </c>
      <c r="W75" s="710" t="s">
        <v>44</v>
      </c>
    </row>
    <row r="76" spans="1:23" ht="15" customHeight="1" x14ac:dyDescent="0.2">
      <c r="A76" s="765"/>
      <c r="B76" s="763"/>
      <c r="C76" s="755"/>
      <c r="D76" s="96" t="s">
        <v>32</v>
      </c>
      <c r="E76" s="705">
        <f>'4.经营实际明细S'!E86</f>
        <v>0</v>
      </c>
      <c r="F76" s="705">
        <f>'4.经营实际明细S'!F86</f>
        <v>0</v>
      </c>
      <c r="G76" s="705">
        <f>'4.经营实际明细S'!G86</f>
        <v>0</v>
      </c>
      <c r="H76" s="705">
        <f>'4.经营实际明细S'!H86</f>
        <v>0</v>
      </c>
      <c r="I76" s="705">
        <f>'4.经营实际明细S'!I86</f>
        <v>0</v>
      </c>
      <c r="J76" s="705">
        <f>'4.经营实际明细S'!J86</f>
        <v>0</v>
      </c>
      <c r="K76" s="705">
        <f>'4.经营实际明细S'!K86</f>
        <v>0</v>
      </c>
      <c r="L76" s="705">
        <f>'4.经营实际明细S'!L86</f>
        <v>0</v>
      </c>
      <c r="M76" s="705">
        <f>'4.经营实际明细S'!M86</f>
        <v>0</v>
      </c>
      <c r="N76" s="705">
        <f>'4.经营实际明细S'!N86</f>
        <v>0</v>
      </c>
      <c r="O76" s="705">
        <f>'4.经营实际明细S'!O86</f>
        <v>0</v>
      </c>
      <c r="P76" s="705">
        <f>'4.经营实际明细S'!P86</f>
        <v>0</v>
      </c>
      <c r="Q76" s="705">
        <f>'4.经营实际明细S'!Q86</f>
        <v>0</v>
      </c>
      <c r="R76" s="705">
        <f t="shared" si="7"/>
        <v>0</v>
      </c>
      <c r="S76" s="705">
        <f>基数汇总!S1276</f>
        <v>0</v>
      </c>
      <c r="T76" s="705">
        <f>基数汇总!R1276</f>
        <v>0</v>
      </c>
      <c r="U76" s="709" t="str">
        <f t="shared" si="8"/>
        <v/>
      </c>
      <c r="V76" s="72" t="b">
        <f t="shared" si="9"/>
        <v>1</v>
      </c>
      <c r="W76" s="710" t="s">
        <v>44</v>
      </c>
    </row>
    <row r="77" spans="1:23" ht="15" customHeight="1" x14ac:dyDescent="0.2">
      <c r="A77" s="765"/>
      <c r="B77" s="763"/>
      <c r="C77" s="755" t="s">
        <v>33</v>
      </c>
      <c r="D77" s="706" t="s">
        <v>34</v>
      </c>
      <c r="E77" s="705" t="e">
        <f>'4.经营实际明细S'!E87-#REF!</f>
        <v>#REF!</v>
      </c>
      <c r="F77" s="705" t="e">
        <f>'4.经营实际明细S'!F87-#REF!</f>
        <v>#REF!</v>
      </c>
      <c r="G77" s="705" t="e">
        <f>'4.经营实际明细S'!G87-#REF!</f>
        <v>#REF!</v>
      </c>
      <c r="H77" s="705" t="e">
        <f>'4.经营实际明细S'!H87-#REF!</f>
        <v>#REF!</v>
      </c>
      <c r="I77" s="705" t="e">
        <f>'4.经营实际明细S'!I87-#REF!</f>
        <v>#REF!</v>
      </c>
      <c r="J77" s="705" t="e">
        <f>'4.经营实际明细S'!J87-#REF!</f>
        <v>#REF!</v>
      </c>
      <c r="K77" s="705" t="e">
        <f>'4.经营实际明细S'!K87-#REF!</f>
        <v>#REF!</v>
      </c>
      <c r="L77" s="705" t="e">
        <f>'4.经营实际明细S'!L87-#REF!</f>
        <v>#REF!</v>
      </c>
      <c r="M77" s="705" t="e">
        <f>'4.经营实际明细S'!M87-#REF!</f>
        <v>#REF!</v>
      </c>
      <c r="N77" s="705" t="e">
        <f>'4.经营实际明细S'!N87-#REF!</f>
        <v>#REF!</v>
      </c>
      <c r="O77" s="705" t="e">
        <f>'4.经营实际明细S'!O87-#REF!</f>
        <v>#REF!</v>
      </c>
      <c r="P77" s="705" t="e">
        <f>'4.经营实际明细S'!P87-#REF!</f>
        <v>#REF!</v>
      </c>
      <c r="Q77" s="705" t="e">
        <f>'4.经营实际明细S'!Q87-#REF!</f>
        <v>#REF!</v>
      </c>
      <c r="R77" s="705" t="e">
        <f>'4.经营实际明细S'!R87-#REF!</f>
        <v>#REF!</v>
      </c>
      <c r="S77" s="705" t="e">
        <f>'4.经营实际明细S'!S87-#REF!</f>
        <v>#REF!</v>
      </c>
      <c r="T77" s="705" t="e">
        <f>'4.经营实际明细S'!T87-#REF!</f>
        <v>#REF!</v>
      </c>
      <c r="U77" s="709" t="e">
        <f t="shared" si="8"/>
        <v>#REF!</v>
      </c>
      <c r="V77" s="72" t="e">
        <f t="shared" si="9"/>
        <v>#REF!</v>
      </c>
      <c r="W77" s="710" t="s">
        <v>44</v>
      </c>
    </row>
    <row r="78" spans="1:23" ht="15" customHeight="1" x14ac:dyDescent="0.2">
      <c r="A78" s="765"/>
      <c r="B78" s="763"/>
      <c r="C78" s="755"/>
      <c r="D78" s="96" t="s">
        <v>35</v>
      </c>
      <c r="E78" s="705">
        <f>'4.经营实际明细S'!E88</f>
        <v>633.14427329526893</v>
      </c>
      <c r="F78" s="705">
        <f>'4.经营实际明细S'!F88</f>
        <v>121.502171418985</v>
      </c>
      <c r="G78" s="705">
        <f>'4.经营实际明细S'!G88</f>
        <v>25.539011813987699</v>
      </c>
      <c r="H78" s="705">
        <f>'4.经营实际明细S'!H88</f>
        <v>209.60944753265699</v>
      </c>
      <c r="I78" s="705">
        <f>'4.经营实际明细S'!I88</f>
        <v>295.41727518370698</v>
      </c>
      <c r="J78" s="705">
        <f>'4.经营实际明细S'!J88</f>
        <v>466.60939725564901</v>
      </c>
      <c r="K78" s="705">
        <f>'4.经营实际明细S'!K88</f>
        <v>633.14427329526893</v>
      </c>
      <c r="L78" s="705">
        <f>'4.经营实际明细S'!L88</f>
        <v>0</v>
      </c>
      <c r="M78" s="705">
        <f>'4.经营实际明细S'!M88</f>
        <v>0</v>
      </c>
      <c r="N78" s="705">
        <f>'4.经营实际明细S'!N88</f>
        <v>0</v>
      </c>
      <c r="O78" s="705">
        <f>'4.经营实际明细S'!O88</f>
        <v>0</v>
      </c>
      <c r="P78" s="705">
        <f>'4.经营实际明细S'!P88</f>
        <v>0</v>
      </c>
      <c r="Q78" s="705">
        <f>'4.经营实际明细S'!Q88</f>
        <v>0</v>
      </c>
      <c r="R78" s="705">
        <f t="shared" si="7"/>
        <v>1751.8215765002544</v>
      </c>
      <c r="S78" s="705">
        <f>基数汇总!S1278</f>
        <v>0</v>
      </c>
      <c r="T78" s="705">
        <f>基数汇总!R1278</f>
        <v>0</v>
      </c>
      <c r="U78" s="709" t="str">
        <f t="shared" si="8"/>
        <v/>
      </c>
      <c r="V78" s="72" t="b">
        <f t="shared" si="9"/>
        <v>0</v>
      </c>
      <c r="W78" s="710" t="s">
        <v>44</v>
      </c>
    </row>
    <row r="79" spans="1:23" ht="15" customHeight="1" x14ac:dyDescent="0.2">
      <c r="A79" s="765"/>
      <c r="B79" s="763"/>
      <c r="C79" s="755"/>
      <c r="D79" s="96" t="s">
        <v>36</v>
      </c>
      <c r="E79" s="705">
        <f>'4.经营实际明细S'!E89</f>
        <v>1231.3819513543178</v>
      </c>
      <c r="F79" s="705">
        <f>'4.经营实际明细S'!F89</f>
        <v>138.48433793998299</v>
      </c>
      <c r="G79" s="705">
        <f>'4.经营实际明细S'!G89</f>
        <v>39.005874479802699</v>
      </c>
      <c r="H79" s="705">
        <f>'4.经营实际明细S'!H89</f>
        <v>274.42478573743603</v>
      </c>
      <c r="I79" s="705">
        <f>'4.经营实际明细S'!I89</f>
        <v>350.78279628169702</v>
      </c>
      <c r="J79" s="705">
        <f>'4.经营实际明细S'!J89</f>
        <v>755.44965926098803</v>
      </c>
      <c r="K79" s="705">
        <f>'4.经营实际明细S'!K89</f>
        <v>1231.3819513543178</v>
      </c>
      <c r="L79" s="705">
        <f>'4.经营实际明细S'!L89</f>
        <v>0</v>
      </c>
      <c r="M79" s="705">
        <f>'4.经营实际明细S'!M89</f>
        <v>0</v>
      </c>
      <c r="N79" s="705">
        <f>'4.经营实际明细S'!N89</f>
        <v>0</v>
      </c>
      <c r="O79" s="705">
        <f>'4.经营实际明细S'!O89</f>
        <v>0</v>
      </c>
      <c r="P79" s="705">
        <f>'4.经营实际明细S'!P89</f>
        <v>0</v>
      </c>
      <c r="Q79" s="705">
        <f>'4.经营实际明细S'!Q89</f>
        <v>0</v>
      </c>
      <c r="R79" s="705">
        <f t="shared" si="7"/>
        <v>2789.5294050542243</v>
      </c>
      <c r="S79" s="705">
        <f>基数汇总!S1279</f>
        <v>0</v>
      </c>
      <c r="T79" s="705">
        <f>基数汇总!R1279</f>
        <v>0</v>
      </c>
      <c r="U79" s="709" t="str">
        <f t="shared" si="8"/>
        <v/>
      </c>
      <c r="V79" s="72" t="b">
        <f t="shared" si="9"/>
        <v>0</v>
      </c>
      <c r="W79" s="710" t="s">
        <v>44</v>
      </c>
    </row>
    <row r="80" spans="1:23" ht="15" customHeight="1" x14ac:dyDescent="0.2">
      <c r="A80" s="765"/>
      <c r="B80" s="763"/>
      <c r="C80" s="755"/>
      <c r="D80" s="96" t="s">
        <v>37</v>
      </c>
      <c r="E80" s="705">
        <f>'4.经营实际明细S'!E90</f>
        <v>0</v>
      </c>
      <c r="F80" s="705">
        <f>'4.经营实际明细S'!F90</f>
        <v>0</v>
      </c>
      <c r="G80" s="705">
        <f>'4.经营实际明细S'!G90</f>
        <v>0</v>
      </c>
      <c r="H80" s="705">
        <f>'4.经营实际明细S'!H90</f>
        <v>0</v>
      </c>
      <c r="I80" s="705">
        <f>'4.经营实际明细S'!I90</f>
        <v>0</v>
      </c>
      <c r="J80" s="705">
        <f>'4.经营实际明细S'!J90</f>
        <v>0</v>
      </c>
      <c r="K80" s="705">
        <f>'4.经营实际明细S'!K90</f>
        <v>0</v>
      </c>
      <c r="L80" s="705">
        <f>'4.经营实际明细S'!L90</f>
        <v>0</v>
      </c>
      <c r="M80" s="705">
        <f>'4.经营实际明细S'!M90</f>
        <v>0</v>
      </c>
      <c r="N80" s="705">
        <f>'4.经营实际明细S'!N90</f>
        <v>0</v>
      </c>
      <c r="O80" s="705">
        <f>'4.经营实际明细S'!O90</f>
        <v>0</v>
      </c>
      <c r="P80" s="705">
        <f>'4.经营实际明细S'!P90</f>
        <v>0</v>
      </c>
      <c r="Q80" s="705">
        <f>'4.经营实际明细S'!Q90</f>
        <v>0</v>
      </c>
      <c r="R80" s="705">
        <f t="shared" si="7"/>
        <v>0</v>
      </c>
      <c r="S80" s="705">
        <f>基数汇总!S1280</f>
        <v>0</v>
      </c>
      <c r="T80" s="705">
        <f>基数汇总!R1280</f>
        <v>0</v>
      </c>
      <c r="U80" s="709" t="str">
        <f t="shared" si="8"/>
        <v/>
      </c>
      <c r="V80" s="72" t="b">
        <f t="shared" si="9"/>
        <v>1</v>
      </c>
      <c r="W80" s="710" t="s">
        <v>44</v>
      </c>
    </row>
    <row r="81" spans="1:23" ht="15" customHeight="1" x14ac:dyDescent="0.2">
      <c r="A81" s="765"/>
      <c r="B81" s="763"/>
      <c r="C81" s="755"/>
      <c r="D81" s="96" t="s">
        <v>38</v>
      </c>
      <c r="E81" s="705">
        <f>'4.经营实际明细S'!E91</f>
        <v>80.92014831058691</v>
      </c>
      <c r="F81" s="705">
        <f>'4.经营实际明细S'!F91</f>
        <v>6.4673057259950397</v>
      </c>
      <c r="G81" s="705">
        <f>'4.经营实际明细S'!G91</f>
        <v>0.771465098285678</v>
      </c>
      <c r="H81" s="705">
        <f>'4.经营实际明细S'!H91</f>
        <v>17.163711078917199</v>
      </c>
      <c r="I81" s="705">
        <f>'4.经营实际明细S'!I91</f>
        <v>41.637060679790899</v>
      </c>
      <c r="J81" s="705">
        <f>'4.经营实际明细S'!J91</f>
        <v>53.0396737718875</v>
      </c>
      <c r="K81" s="705">
        <f>'4.经营实际明细S'!K91</f>
        <v>80.92014831058691</v>
      </c>
      <c r="L81" s="705">
        <f>'4.经营实际明细S'!L91</f>
        <v>0</v>
      </c>
      <c r="M81" s="705">
        <f>'4.经营实际明细S'!M91</f>
        <v>0</v>
      </c>
      <c r="N81" s="705">
        <f>'4.经营实际明细S'!N91</f>
        <v>0</v>
      </c>
      <c r="O81" s="705">
        <f>'4.经营实际明细S'!O91</f>
        <v>0</v>
      </c>
      <c r="P81" s="705">
        <f>'4.经营实际明细S'!P91</f>
        <v>0</v>
      </c>
      <c r="Q81" s="705">
        <f>'4.经营实际明细S'!Q91</f>
        <v>0</v>
      </c>
      <c r="R81" s="705">
        <f t="shared" si="7"/>
        <v>199.99936466546322</v>
      </c>
      <c r="S81" s="705">
        <f>基数汇总!S1281</f>
        <v>0</v>
      </c>
      <c r="T81" s="705">
        <f>基数汇总!R1281</f>
        <v>0</v>
      </c>
      <c r="U81" s="709" t="str">
        <f t="shared" si="8"/>
        <v/>
      </c>
      <c r="V81" s="72" t="b">
        <f t="shared" si="9"/>
        <v>0</v>
      </c>
      <c r="W81" s="710" t="s">
        <v>44</v>
      </c>
    </row>
    <row r="82" spans="1:23" ht="15" customHeight="1" x14ac:dyDescent="0.2">
      <c r="A82" s="765"/>
      <c r="B82" s="763"/>
      <c r="C82" s="755"/>
      <c r="D82" s="96" t="s">
        <v>39</v>
      </c>
      <c r="E82" s="705">
        <f>'4.经营实际明细S'!E92</f>
        <v>6.9647238361265762</v>
      </c>
      <c r="F82" s="705">
        <f>'4.经营实际明细S'!F92</f>
        <v>0.17990004837284199</v>
      </c>
      <c r="G82" s="705">
        <f>'4.经营实际明细S'!G92</f>
        <v>0</v>
      </c>
      <c r="H82" s="705">
        <f>'4.经营实际明细S'!H92</f>
        <v>8.7567583202713004E-2</v>
      </c>
      <c r="I82" s="705">
        <f>'4.经营实际明细S'!I92</f>
        <v>0.32930011376308499</v>
      </c>
      <c r="J82" s="705">
        <f>'4.经营实际明细S'!J92</f>
        <v>6.5666286434968901</v>
      </c>
      <c r="K82" s="705">
        <f>'4.经营实际明细S'!K92</f>
        <v>6.9647238361265762</v>
      </c>
      <c r="L82" s="705">
        <f>'4.经营实际明细S'!L92</f>
        <v>0</v>
      </c>
      <c r="M82" s="705">
        <f>'4.经营实际明细S'!M92</f>
        <v>0</v>
      </c>
      <c r="N82" s="705">
        <f>'4.经营实际明细S'!N92</f>
        <v>0</v>
      </c>
      <c r="O82" s="705">
        <f>'4.经营实际明细S'!O92</f>
        <v>0</v>
      </c>
      <c r="P82" s="705">
        <f>'4.经营实际明细S'!P92</f>
        <v>0</v>
      </c>
      <c r="Q82" s="705">
        <f>'4.经营实际明细S'!Q92</f>
        <v>0</v>
      </c>
      <c r="R82" s="705">
        <f t="shared" si="7"/>
        <v>14.128120224962107</v>
      </c>
      <c r="S82" s="705">
        <f>基数汇总!S1282</f>
        <v>0</v>
      </c>
      <c r="T82" s="705">
        <f>基数汇总!R1282</f>
        <v>0</v>
      </c>
      <c r="U82" s="709" t="str">
        <f t="shared" si="8"/>
        <v/>
      </c>
      <c r="V82" s="72" t="b">
        <f t="shared" si="9"/>
        <v>0</v>
      </c>
      <c r="W82" s="710" t="s">
        <v>44</v>
      </c>
    </row>
    <row r="83" spans="1:23" ht="15" customHeight="1" x14ac:dyDescent="0.2">
      <c r="A83" s="765"/>
      <c r="B83" s="763"/>
      <c r="C83" s="755" t="s">
        <v>40</v>
      </c>
      <c r="D83" s="706" t="s">
        <v>41</v>
      </c>
      <c r="E83" s="705" t="e">
        <f>'4.经营实际明细S'!E93-#REF!</f>
        <v>#REF!</v>
      </c>
      <c r="F83" s="705" t="e">
        <f>'4.经营实际明细S'!F93-#REF!</f>
        <v>#REF!</v>
      </c>
      <c r="G83" s="705" t="e">
        <f>'4.经营实际明细S'!G93-#REF!</f>
        <v>#REF!</v>
      </c>
      <c r="H83" s="705" t="e">
        <f>'4.经营实际明细S'!H93-#REF!</f>
        <v>#REF!</v>
      </c>
      <c r="I83" s="705" t="e">
        <f>'4.经营实际明细S'!I93-#REF!</f>
        <v>#REF!</v>
      </c>
      <c r="J83" s="705" t="e">
        <f>'4.经营实际明细S'!J93-#REF!</f>
        <v>#REF!</v>
      </c>
      <c r="K83" s="705" t="e">
        <f>'4.经营实际明细S'!K93-#REF!</f>
        <v>#REF!</v>
      </c>
      <c r="L83" s="705" t="e">
        <f>'4.经营实际明细S'!L93-#REF!</f>
        <v>#REF!</v>
      </c>
      <c r="M83" s="705" t="e">
        <f>'4.经营实际明细S'!M93-#REF!</f>
        <v>#REF!</v>
      </c>
      <c r="N83" s="705" t="e">
        <f>'4.经营实际明细S'!N93-#REF!</f>
        <v>#REF!</v>
      </c>
      <c r="O83" s="705" t="e">
        <f>'4.经营实际明细S'!O93-#REF!</f>
        <v>#REF!</v>
      </c>
      <c r="P83" s="705" t="e">
        <f>'4.经营实际明细S'!P93-#REF!</f>
        <v>#REF!</v>
      </c>
      <c r="Q83" s="705" t="e">
        <f>'4.经营实际明细S'!Q93-#REF!</f>
        <v>#REF!</v>
      </c>
      <c r="R83" s="705" t="e">
        <f>'4.经营实际明细S'!R93-#REF!</f>
        <v>#REF!</v>
      </c>
      <c r="S83" s="705" t="e">
        <f>'4.经营实际明细S'!S93-#REF!</f>
        <v>#REF!</v>
      </c>
      <c r="T83" s="705" t="e">
        <f>'4.经营实际明细S'!T93-#REF!</f>
        <v>#REF!</v>
      </c>
      <c r="U83" s="709" t="e">
        <f t="shared" si="8"/>
        <v>#REF!</v>
      </c>
      <c r="V83" s="72" t="e">
        <f t="shared" si="9"/>
        <v>#REF!</v>
      </c>
      <c r="W83" s="710" t="s">
        <v>44</v>
      </c>
    </row>
    <row r="84" spans="1:23" ht="15" customHeight="1" x14ac:dyDescent="0.2">
      <c r="A84" s="765"/>
      <c r="B84" s="763"/>
      <c r="C84" s="755"/>
      <c r="D84" s="96" t="s">
        <v>42</v>
      </c>
      <c r="E84" s="705">
        <f>'4.经营实际明细S'!E94</f>
        <v>571.54299819302446</v>
      </c>
      <c r="F84" s="705">
        <f>'4.经营实际明细S'!F94</f>
        <v>38.941423278970397</v>
      </c>
      <c r="G84" s="705">
        <f>'4.经营实际明细S'!G94</f>
        <v>144.41536834786501</v>
      </c>
      <c r="H84" s="705">
        <f>'4.经营实际明细S'!H94</f>
        <v>762.16147613959504</v>
      </c>
      <c r="I84" s="705">
        <f>'4.经营实际明细S'!I94</f>
        <v>435.62827789167397</v>
      </c>
      <c r="J84" s="705">
        <f>'4.经营实际明细S'!J94</f>
        <v>704.19696684927203</v>
      </c>
      <c r="K84" s="705">
        <f>'4.经营实际明细S'!K94</f>
        <v>571.54299819302446</v>
      </c>
      <c r="L84" s="705">
        <f>'4.经营实际明细S'!L94</f>
        <v>0</v>
      </c>
      <c r="M84" s="705">
        <f>'4.经营实际明细S'!M94</f>
        <v>0</v>
      </c>
      <c r="N84" s="705">
        <f>'4.经营实际明细S'!N94</f>
        <v>0</v>
      </c>
      <c r="O84" s="705">
        <f>'4.经营实际明细S'!O94</f>
        <v>0</v>
      </c>
      <c r="P84" s="705">
        <f>'4.经营实际明细S'!P94</f>
        <v>0</v>
      </c>
      <c r="Q84" s="705">
        <f>'4.经营实际明细S'!Q94</f>
        <v>0</v>
      </c>
      <c r="R84" s="705">
        <f t="shared" si="7"/>
        <v>2656.8865107004012</v>
      </c>
      <c r="S84" s="705">
        <f>基数汇总!S1284</f>
        <v>0</v>
      </c>
      <c r="T84" s="705">
        <f>基数汇总!R1284</f>
        <v>0</v>
      </c>
      <c r="U84" s="709" t="str">
        <f t="shared" si="8"/>
        <v/>
      </c>
      <c r="V84" s="72" t="b">
        <f t="shared" si="9"/>
        <v>0</v>
      </c>
      <c r="W84" s="710" t="s">
        <v>44</v>
      </c>
    </row>
    <row r="85" spans="1:23" ht="15" customHeight="1" x14ac:dyDescent="0.2">
      <c r="A85" s="765"/>
      <c r="B85" s="763"/>
      <c r="C85" s="755"/>
      <c r="D85" s="96" t="s">
        <v>43</v>
      </c>
      <c r="E85" s="705">
        <f>'4.经营实际明细S'!E95</f>
        <v>36.071277286032398</v>
      </c>
      <c r="F85" s="705">
        <f>'4.经营实际明细S'!F95</f>
        <v>7.0487299999999902</v>
      </c>
      <c r="G85" s="705">
        <f>'4.经营实际明细S'!G95</f>
        <v>22.880422219984901</v>
      </c>
      <c r="H85" s="705">
        <f>'4.经营实际明细S'!H95</f>
        <v>31.773359439400899</v>
      </c>
      <c r="I85" s="705">
        <f>'4.经营实际明细S'!I95</f>
        <v>35.7010740325521</v>
      </c>
      <c r="J85" s="705">
        <f>'4.经营实际明细S'!J95</f>
        <v>32.683496819270999</v>
      </c>
      <c r="K85" s="705">
        <f>'4.经营实际明细S'!K95</f>
        <v>36.071277286032398</v>
      </c>
      <c r="L85" s="705">
        <f>'4.经营实际明细S'!L95</f>
        <v>0</v>
      </c>
      <c r="M85" s="705">
        <f>'4.经营实际明细S'!M95</f>
        <v>0</v>
      </c>
      <c r="N85" s="705">
        <f>'4.经营实际明细S'!N95</f>
        <v>0</v>
      </c>
      <c r="O85" s="705">
        <f>'4.经营实际明细S'!O95</f>
        <v>0</v>
      </c>
      <c r="P85" s="705">
        <f>'4.经营实际明细S'!P95</f>
        <v>0</v>
      </c>
      <c r="Q85" s="705">
        <f>'4.经营实际明细S'!Q95</f>
        <v>0</v>
      </c>
      <c r="R85" s="705">
        <f t="shared" si="7"/>
        <v>166.1583597972413</v>
      </c>
      <c r="S85" s="705">
        <f>基数汇总!S1285</f>
        <v>0</v>
      </c>
      <c r="T85" s="705">
        <f>基数汇总!R1285</f>
        <v>0</v>
      </c>
      <c r="U85" s="709" t="str">
        <f t="shared" si="8"/>
        <v/>
      </c>
      <c r="V85" s="72" t="b">
        <f t="shared" si="9"/>
        <v>0</v>
      </c>
      <c r="W85" s="710" t="s">
        <v>44</v>
      </c>
    </row>
    <row r="86" spans="1:23" ht="15" customHeight="1" x14ac:dyDescent="0.2">
      <c r="A86" s="765"/>
      <c r="B86" s="763" t="s">
        <v>45</v>
      </c>
      <c r="C86" s="755" t="s">
        <v>26</v>
      </c>
      <c r="D86" s="96" t="s">
        <v>27</v>
      </c>
      <c r="E86" s="705">
        <f>'4.经营实际明细S'!E96</f>
        <v>750.8461704242668</v>
      </c>
      <c r="F86" s="705">
        <f>'4.经营实际明细S'!F96</f>
        <v>158.55128833546499</v>
      </c>
      <c r="G86" s="705">
        <f>'4.经营实际明细S'!G96</f>
        <v>44.1577097280204</v>
      </c>
      <c r="H86" s="705">
        <f>'4.经营实际明细S'!H96</f>
        <v>345.07979235315798</v>
      </c>
      <c r="I86" s="705">
        <f>'4.经营实际明细S'!I96</f>
        <v>438.40284917943501</v>
      </c>
      <c r="J86" s="705">
        <f>'4.经营实际明细S'!J96</f>
        <v>650.57385348538196</v>
      </c>
      <c r="K86" s="705">
        <f>'4.经营实际明细S'!K96</f>
        <v>750.8461704242668</v>
      </c>
      <c r="L86" s="705">
        <f>'4.经营实际明细S'!L96</f>
        <v>0</v>
      </c>
      <c r="M86" s="705">
        <f>'4.经营实际明细S'!M96</f>
        <v>0</v>
      </c>
      <c r="N86" s="705">
        <f>'4.经营实际明细S'!N96</f>
        <v>0</v>
      </c>
      <c r="O86" s="705">
        <f>'4.经营实际明细S'!O96</f>
        <v>0</v>
      </c>
      <c r="P86" s="705">
        <f>'4.经营实际明细S'!P96</f>
        <v>0</v>
      </c>
      <c r="Q86" s="705">
        <f>'4.经营实际明细S'!Q96</f>
        <v>0</v>
      </c>
      <c r="R86" s="705">
        <f t="shared" si="7"/>
        <v>2387.6116635057269</v>
      </c>
      <c r="S86" s="705">
        <f>基数汇总!S1286</f>
        <v>0</v>
      </c>
      <c r="T86" s="705">
        <f>基数汇总!R1286</f>
        <v>0</v>
      </c>
      <c r="U86" s="709" t="str">
        <f t="shared" si="8"/>
        <v/>
      </c>
      <c r="V86" s="72" t="b">
        <f t="shared" si="9"/>
        <v>0</v>
      </c>
      <c r="W86" s="710" t="s">
        <v>45</v>
      </c>
    </row>
    <row r="87" spans="1:23" ht="15" customHeight="1" x14ac:dyDescent="0.2">
      <c r="A87" s="765"/>
      <c r="B87" s="763"/>
      <c r="C87" s="755"/>
      <c r="D87" s="96" t="s">
        <v>28</v>
      </c>
      <c r="E87" s="705">
        <f>'4.经营实际明细S'!E97</f>
        <v>385.87234799367957</v>
      </c>
      <c r="F87" s="705">
        <f>'4.经营实际明细S'!F97</f>
        <v>117.381835670694</v>
      </c>
      <c r="G87" s="705">
        <f>'4.经营实际明细S'!G97</f>
        <v>37.953066587077103</v>
      </c>
      <c r="H87" s="705">
        <f>'4.经营实际明细S'!H97</f>
        <v>210.792437370573</v>
      </c>
      <c r="I87" s="705">
        <f>'4.经营实际明细S'!I97</f>
        <v>303.86419562137598</v>
      </c>
      <c r="J87" s="705">
        <f>'4.经营实际明细S'!J97</f>
        <v>418.51731723369397</v>
      </c>
      <c r="K87" s="705">
        <f>'4.经营实际明细S'!K97</f>
        <v>385.87234799367957</v>
      </c>
      <c r="L87" s="705">
        <f>'4.经营实际明细S'!L97</f>
        <v>0</v>
      </c>
      <c r="M87" s="705">
        <f>'4.经营实际明细S'!M97</f>
        <v>0</v>
      </c>
      <c r="N87" s="705">
        <f>'4.经营实际明细S'!N97</f>
        <v>0</v>
      </c>
      <c r="O87" s="705">
        <f>'4.经营实际明细S'!O97</f>
        <v>0</v>
      </c>
      <c r="P87" s="705">
        <f>'4.经营实际明细S'!P97</f>
        <v>0</v>
      </c>
      <c r="Q87" s="705">
        <f>'4.经营实际明细S'!Q97</f>
        <v>0</v>
      </c>
      <c r="R87" s="705">
        <f t="shared" si="7"/>
        <v>1474.3812004770937</v>
      </c>
      <c r="S87" s="705">
        <f>基数汇总!S1287</f>
        <v>0</v>
      </c>
      <c r="T87" s="705">
        <f>基数汇总!R1287</f>
        <v>0</v>
      </c>
      <c r="U87" s="709" t="str">
        <f t="shared" si="8"/>
        <v/>
      </c>
      <c r="V87" s="72" t="b">
        <f t="shared" si="9"/>
        <v>0</v>
      </c>
      <c r="W87" s="710" t="s">
        <v>45</v>
      </c>
    </row>
    <row r="88" spans="1:23" ht="15" customHeight="1" x14ac:dyDescent="0.2">
      <c r="A88" s="765"/>
      <c r="B88" s="763"/>
      <c r="C88" s="755"/>
      <c r="D88" s="96" t="s">
        <v>29</v>
      </c>
      <c r="E88" s="705">
        <f>'4.经营实际明细S'!E98</f>
        <v>410.26620064220265</v>
      </c>
      <c r="F88" s="705">
        <f>'4.经营实际明细S'!F98</f>
        <v>50.412902000000003</v>
      </c>
      <c r="G88" s="705">
        <f>'4.经营实际明细S'!G98</f>
        <v>17.293150000000001</v>
      </c>
      <c r="H88" s="705">
        <f>'4.经营实际明细S'!H98</f>
        <v>72.898522000000099</v>
      </c>
      <c r="I88" s="705">
        <f>'4.经营实际明细S'!I98</f>
        <v>146.16731999999999</v>
      </c>
      <c r="J88" s="705">
        <f>'4.经营实际明细S'!J98</f>
        <v>416.23060713446802</v>
      </c>
      <c r="K88" s="705">
        <f>'4.经营实际明细S'!K98</f>
        <v>410.26620064220265</v>
      </c>
      <c r="L88" s="705">
        <f>'4.经营实际明细S'!L98</f>
        <v>0</v>
      </c>
      <c r="M88" s="705">
        <f>'4.经营实际明细S'!M98</f>
        <v>0</v>
      </c>
      <c r="N88" s="705">
        <f>'4.经营实际明细S'!N98</f>
        <v>0</v>
      </c>
      <c r="O88" s="705">
        <f>'4.经营实际明细S'!O98</f>
        <v>0</v>
      </c>
      <c r="P88" s="705">
        <f>'4.经营实际明细S'!P98</f>
        <v>0</v>
      </c>
      <c r="Q88" s="705">
        <f>'4.经营实际明细S'!Q98</f>
        <v>0</v>
      </c>
      <c r="R88" s="705">
        <f t="shared" si="7"/>
        <v>1113.2687017766707</v>
      </c>
      <c r="S88" s="705">
        <f>基数汇总!S1288</f>
        <v>0</v>
      </c>
      <c r="T88" s="705">
        <f>基数汇总!R1288</f>
        <v>0</v>
      </c>
      <c r="U88" s="709" t="str">
        <f t="shared" si="8"/>
        <v/>
      </c>
      <c r="V88" s="72" t="b">
        <f t="shared" si="9"/>
        <v>0</v>
      </c>
      <c r="W88" s="710" t="s">
        <v>45</v>
      </c>
    </row>
    <row r="89" spans="1:23" ht="15" customHeight="1" x14ac:dyDescent="0.2">
      <c r="A89" s="765"/>
      <c r="B89" s="763"/>
      <c r="C89" s="755"/>
      <c r="D89" s="706" t="s">
        <v>30</v>
      </c>
      <c r="E89" s="705" t="e">
        <f>'4.经营实际明细S'!E99-#REF!</f>
        <v>#REF!</v>
      </c>
      <c r="F89" s="705" t="e">
        <f>'4.经营实际明细S'!F99-#REF!</f>
        <v>#REF!</v>
      </c>
      <c r="G89" s="705" t="e">
        <f>'4.经营实际明细S'!G99-#REF!</f>
        <v>#REF!</v>
      </c>
      <c r="H89" s="705" t="e">
        <f>'4.经营实际明细S'!H99-#REF!</f>
        <v>#REF!</v>
      </c>
      <c r="I89" s="705" t="e">
        <f>'4.经营实际明细S'!I99-#REF!</f>
        <v>#REF!</v>
      </c>
      <c r="J89" s="705" t="e">
        <f>'4.经营实际明细S'!J99-#REF!</f>
        <v>#REF!</v>
      </c>
      <c r="K89" s="705" t="e">
        <f>'4.经营实际明细S'!K99-#REF!</f>
        <v>#REF!</v>
      </c>
      <c r="L89" s="705" t="e">
        <f>'4.经营实际明细S'!L99-#REF!</f>
        <v>#REF!</v>
      </c>
      <c r="M89" s="705" t="e">
        <f>'4.经营实际明细S'!M99-#REF!</f>
        <v>#REF!</v>
      </c>
      <c r="N89" s="705" t="e">
        <f>'4.经营实际明细S'!N99-#REF!</f>
        <v>#REF!</v>
      </c>
      <c r="O89" s="705" t="e">
        <f>'4.经营实际明细S'!O99-#REF!</f>
        <v>#REF!</v>
      </c>
      <c r="P89" s="705" t="e">
        <f>'4.经营实际明细S'!P99-#REF!</f>
        <v>#REF!</v>
      </c>
      <c r="Q89" s="705" t="e">
        <f>'4.经营实际明细S'!Q99-#REF!</f>
        <v>#REF!</v>
      </c>
      <c r="R89" s="705" t="e">
        <f>'4.经营实际明细S'!R99-#REF!</f>
        <v>#REF!</v>
      </c>
      <c r="S89" s="705" t="e">
        <f>'4.经营实际明细S'!S99-#REF!</f>
        <v>#REF!</v>
      </c>
      <c r="T89" s="705" t="e">
        <f>'4.经营实际明细S'!T99-#REF!</f>
        <v>#REF!</v>
      </c>
      <c r="U89" s="709" t="e">
        <f t="shared" si="8"/>
        <v>#REF!</v>
      </c>
      <c r="V89" s="72" t="e">
        <f t="shared" si="9"/>
        <v>#REF!</v>
      </c>
      <c r="W89" s="710" t="s">
        <v>45</v>
      </c>
    </row>
    <row r="90" spans="1:23" ht="15" customHeight="1" x14ac:dyDescent="0.2">
      <c r="A90" s="765"/>
      <c r="B90" s="763"/>
      <c r="C90" s="755"/>
      <c r="D90" s="96" t="s">
        <v>31</v>
      </c>
      <c r="E90" s="705">
        <f>'4.经营实际明细S'!E100</f>
        <v>219.32342124790944</v>
      </c>
      <c r="F90" s="705">
        <f>'4.经营实际明细S'!F100</f>
        <v>75.6374</v>
      </c>
      <c r="G90" s="705">
        <f>'4.经营实际明细S'!G100</f>
        <v>17.957000000000001</v>
      </c>
      <c r="H90" s="705">
        <f>'4.经营实际明细S'!H100</f>
        <v>84.902349999999998</v>
      </c>
      <c r="I90" s="705">
        <f>'4.经营实际明细S'!I100</f>
        <v>137.464856</v>
      </c>
      <c r="J90" s="705">
        <f>'4.经营实际明细S'!J100</f>
        <v>394.55414879746297</v>
      </c>
      <c r="K90" s="705">
        <f>'4.经营实际明细S'!K100</f>
        <v>219.32342124790944</v>
      </c>
      <c r="L90" s="705">
        <f>'4.经营实际明细S'!L100</f>
        <v>0</v>
      </c>
      <c r="M90" s="705">
        <f>'4.经营实际明细S'!M100</f>
        <v>0</v>
      </c>
      <c r="N90" s="705">
        <f>'4.经营实际明细S'!N100</f>
        <v>0</v>
      </c>
      <c r="O90" s="705">
        <f>'4.经营实际明细S'!O100</f>
        <v>0</v>
      </c>
      <c r="P90" s="705">
        <f>'4.经营实际明细S'!P100</f>
        <v>0</v>
      </c>
      <c r="Q90" s="705">
        <f>'4.经营实际明细S'!Q100</f>
        <v>0</v>
      </c>
      <c r="R90" s="705">
        <f t="shared" si="7"/>
        <v>929.83917604537237</v>
      </c>
      <c r="S90" s="705">
        <f>基数汇总!S1290</f>
        <v>0</v>
      </c>
      <c r="T90" s="705">
        <f>基数汇总!R1290</f>
        <v>0</v>
      </c>
      <c r="U90" s="709" t="str">
        <f t="shared" si="8"/>
        <v/>
      </c>
      <c r="V90" s="72" t="b">
        <f t="shared" si="9"/>
        <v>0</v>
      </c>
      <c r="W90" s="710" t="s">
        <v>45</v>
      </c>
    </row>
    <row r="91" spans="1:23" ht="15" customHeight="1" x14ac:dyDescent="0.2">
      <c r="A91" s="765"/>
      <c r="B91" s="763"/>
      <c r="C91" s="755"/>
      <c r="D91" s="96" t="s">
        <v>32</v>
      </c>
      <c r="E91" s="705">
        <f>'4.经营实际明细S'!E103</f>
        <v>0.59870000000000001</v>
      </c>
      <c r="F91" s="705">
        <f>'4.经营实际明细S'!F103</f>
        <v>0.51470000000000005</v>
      </c>
      <c r="G91" s="705">
        <f>'4.经营实际明细S'!G103</f>
        <v>0.04</v>
      </c>
      <c r="H91" s="705">
        <f>'4.经营实际明细S'!H103</f>
        <v>0.62009999999999998</v>
      </c>
      <c r="I91" s="705">
        <f>'4.经营实际明细S'!I103</f>
        <v>0.41370000000000001</v>
      </c>
      <c r="J91" s="705">
        <f>'4.经营实际明细S'!J103</f>
        <v>0.66510000000000002</v>
      </c>
      <c r="K91" s="705">
        <f>'4.经营实际明细S'!K103</f>
        <v>0.59870000000000001</v>
      </c>
      <c r="L91" s="705">
        <f>'4.经营实际明细S'!L103</f>
        <v>0</v>
      </c>
      <c r="M91" s="705">
        <f>'4.经营实际明细S'!M103</f>
        <v>0</v>
      </c>
      <c r="N91" s="705">
        <f>'4.经营实际明细S'!N103</f>
        <v>0</v>
      </c>
      <c r="O91" s="705">
        <f>'4.经营实际明细S'!O103</f>
        <v>0</v>
      </c>
      <c r="P91" s="705">
        <f>'4.经营实际明细S'!P103</f>
        <v>0</v>
      </c>
      <c r="Q91" s="705">
        <f>'4.经营实际明细S'!Q103</f>
        <v>0</v>
      </c>
      <c r="R91" s="705">
        <f t="shared" si="7"/>
        <v>2.8523000000000001</v>
      </c>
      <c r="S91" s="705">
        <f>基数汇总!S1291</f>
        <v>0</v>
      </c>
      <c r="T91" s="705">
        <f>基数汇总!R1291</f>
        <v>146.66517334796001</v>
      </c>
      <c r="U91" s="709" t="str">
        <f t="shared" si="8"/>
        <v/>
      </c>
      <c r="V91" s="72" t="b">
        <f t="shared" si="9"/>
        <v>0</v>
      </c>
      <c r="W91" s="710" t="s">
        <v>45</v>
      </c>
    </row>
    <row r="92" spans="1:23" ht="15" customHeight="1" x14ac:dyDescent="0.2">
      <c r="A92" s="765"/>
      <c r="B92" s="763"/>
      <c r="C92" s="755" t="s">
        <v>33</v>
      </c>
      <c r="D92" s="706" t="s">
        <v>34</v>
      </c>
      <c r="E92" s="705" t="e">
        <f>'4.经营实际明细S'!E104-#REF!</f>
        <v>#REF!</v>
      </c>
      <c r="F92" s="705" t="e">
        <f>'4.经营实际明细S'!F104-#REF!</f>
        <v>#REF!</v>
      </c>
      <c r="G92" s="705" t="e">
        <f>'4.经营实际明细S'!G104-#REF!</f>
        <v>#REF!</v>
      </c>
      <c r="H92" s="705" t="e">
        <f>'4.经营实际明细S'!H104-#REF!</f>
        <v>#REF!</v>
      </c>
      <c r="I92" s="705" t="e">
        <f>'4.经营实际明细S'!I104-#REF!</f>
        <v>#REF!</v>
      </c>
      <c r="J92" s="705" t="e">
        <f>'4.经营实际明细S'!J104-#REF!</f>
        <v>#REF!</v>
      </c>
      <c r="K92" s="705" t="e">
        <f>'4.经营实际明细S'!K104-#REF!</f>
        <v>#REF!</v>
      </c>
      <c r="L92" s="705" t="e">
        <f>'4.经营实际明细S'!L104-#REF!</f>
        <v>#REF!</v>
      </c>
      <c r="M92" s="705" t="e">
        <f>'4.经营实际明细S'!M104-#REF!</f>
        <v>#REF!</v>
      </c>
      <c r="N92" s="705" t="e">
        <f>'4.经营实际明细S'!N104-#REF!</f>
        <v>#REF!</v>
      </c>
      <c r="O92" s="705" t="e">
        <f>'4.经营实际明细S'!O104-#REF!</f>
        <v>#REF!</v>
      </c>
      <c r="P92" s="705" t="e">
        <f>'4.经营实际明细S'!P104-#REF!</f>
        <v>#REF!</v>
      </c>
      <c r="Q92" s="705" t="e">
        <f>'4.经营实际明细S'!Q104-#REF!</f>
        <v>#REF!</v>
      </c>
      <c r="R92" s="705" t="e">
        <f>'4.经营实际明细S'!R104-#REF!</f>
        <v>#REF!</v>
      </c>
      <c r="S92" s="705" t="e">
        <f>'4.经营实际明细S'!S104-#REF!</f>
        <v>#REF!</v>
      </c>
      <c r="T92" s="705" t="e">
        <f>'4.经营实际明细S'!T104-#REF!</f>
        <v>#REF!</v>
      </c>
      <c r="U92" s="709" t="e">
        <f t="shared" si="8"/>
        <v>#REF!</v>
      </c>
      <c r="V92" s="72" t="e">
        <f t="shared" si="9"/>
        <v>#REF!</v>
      </c>
      <c r="W92" s="710" t="s">
        <v>45</v>
      </c>
    </row>
    <row r="93" spans="1:23" ht="15" customHeight="1" x14ac:dyDescent="0.2">
      <c r="A93" s="765"/>
      <c r="B93" s="763"/>
      <c r="C93" s="755"/>
      <c r="D93" s="96" t="s">
        <v>35</v>
      </c>
      <c r="E93" s="705">
        <f>'4.经营实际明细S'!E105</f>
        <v>173.66232670473107</v>
      </c>
      <c r="F93" s="705">
        <f>'4.经营实际明细S'!F105</f>
        <v>48.684528581014902</v>
      </c>
      <c r="G93" s="705">
        <f>'4.经营实际明细S'!G105</f>
        <v>10.7730881860123</v>
      </c>
      <c r="H93" s="705">
        <f>'4.经营实际明细S'!H105</f>
        <v>83.510852467343199</v>
      </c>
      <c r="I93" s="705">
        <f>'4.经营实际明细S'!I105</f>
        <v>100.834624816293</v>
      </c>
      <c r="J93" s="705">
        <f>'4.经营实际明细S'!J105</f>
        <v>176.01890274435101</v>
      </c>
      <c r="K93" s="705">
        <f>'4.经营实际明细S'!K105</f>
        <v>173.66232670473107</v>
      </c>
      <c r="L93" s="705">
        <f>'4.经营实际明细S'!L105</f>
        <v>0</v>
      </c>
      <c r="M93" s="705">
        <f>'4.经营实际明细S'!M105</f>
        <v>0</v>
      </c>
      <c r="N93" s="705">
        <f>'4.经营实际明细S'!N105</f>
        <v>0</v>
      </c>
      <c r="O93" s="705">
        <f>'4.经营实际明细S'!O105</f>
        <v>0</v>
      </c>
      <c r="P93" s="705">
        <f>'4.经营实际明细S'!P105</f>
        <v>0</v>
      </c>
      <c r="Q93" s="705">
        <f>'4.经营实际明细S'!Q105</f>
        <v>0</v>
      </c>
      <c r="R93" s="705">
        <f t="shared" si="7"/>
        <v>593.48432349974541</v>
      </c>
      <c r="S93" s="705">
        <f>基数汇总!S1293</f>
        <v>0</v>
      </c>
      <c r="T93" s="705">
        <f>基数汇总!R1293</f>
        <v>0</v>
      </c>
      <c r="U93" s="709" t="str">
        <f t="shared" si="8"/>
        <v/>
      </c>
      <c r="V93" s="72" t="b">
        <f t="shared" si="9"/>
        <v>0</v>
      </c>
      <c r="W93" s="710" t="s">
        <v>45</v>
      </c>
    </row>
    <row r="94" spans="1:23" ht="15" customHeight="1" x14ac:dyDescent="0.2">
      <c r="A94" s="765"/>
      <c r="B94" s="763"/>
      <c r="C94" s="755"/>
      <c r="D94" s="96" t="s">
        <v>36</v>
      </c>
      <c r="E94" s="705">
        <f>'4.经营实际明细S'!E106</f>
        <v>288.98814864568226</v>
      </c>
      <c r="F94" s="705">
        <f>'4.经营实际明细S'!F106</f>
        <v>66.667762060016997</v>
      </c>
      <c r="G94" s="705">
        <f>'4.经营实际明细S'!G106</f>
        <v>19.263925520197301</v>
      </c>
      <c r="H94" s="705">
        <f>'4.经营实际明细S'!H106</f>
        <v>129.509114262564</v>
      </c>
      <c r="I94" s="705">
        <f>'4.经营实际明细S'!I106</f>
        <v>158.97910371830301</v>
      </c>
      <c r="J94" s="705">
        <f>'4.经营实际明细S'!J106</f>
        <v>345.36424073901202</v>
      </c>
      <c r="K94" s="705">
        <f>'4.经营实际明细S'!K106</f>
        <v>288.98814864568226</v>
      </c>
      <c r="L94" s="705">
        <f>'4.经营实际明细S'!L106</f>
        <v>0</v>
      </c>
      <c r="M94" s="705">
        <f>'4.经营实际明细S'!M106</f>
        <v>0</v>
      </c>
      <c r="N94" s="705">
        <f>'4.经营实际明细S'!N106</f>
        <v>0</v>
      </c>
      <c r="O94" s="705">
        <f>'4.经营实际明细S'!O106</f>
        <v>0</v>
      </c>
      <c r="P94" s="705">
        <f>'4.经营实际明细S'!P106</f>
        <v>0</v>
      </c>
      <c r="Q94" s="705">
        <f>'4.经营实际明细S'!Q106</f>
        <v>0</v>
      </c>
      <c r="R94" s="705">
        <f t="shared" si="7"/>
        <v>1008.7722949457756</v>
      </c>
      <c r="S94" s="705">
        <f>基数汇总!S1294</f>
        <v>0</v>
      </c>
      <c r="T94" s="705">
        <f>基数汇总!R1294</f>
        <v>0</v>
      </c>
      <c r="U94" s="709" t="str">
        <f t="shared" si="8"/>
        <v/>
      </c>
      <c r="V94" s="72" t="b">
        <f t="shared" si="9"/>
        <v>0</v>
      </c>
      <c r="W94" s="710" t="s">
        <v>45</v>
      </c>
    </row>
    <row r="95" spans="1:23" ht="15" customHeight="1" x14ac:dyDescent="0.2">
      <c r="A95" s="765"/>
      <c r="B95" s="763"/>
      <c r="C95" s="755"/>
      <c r="D95" s="96" t="s">
        <v>37</v>
      </c>
      <c r="E95" s="705">
        <f>'4.经营实际明细S'!E107</f>
        <v>0</v>
      </c>
      <c r="F95" s="705">
        <f>'4.经营实际明细S'!F107</f>
        <v>0</v>
      </c>
      <c r="G95" s="705">
        <f>'4.经营实际明细S'!G107</f>
        <v>0</v>
      </c>
      <c r="H95" s="705">
        <f>'4.经营实际明细S'!H107</f>
        <v>0</v>
      </c>
      <c r="I95" s="705">
        <f>'4.经营实际明细S'!I107</f>
        <v>0</v>
      </c>
      <c r="J95" s="705">
        <f>'4.经营实际明细S'!J107</f>
        <v>0</v>
      </c>
      <c r="K95" s="705">
        <f>'4.经营实际明细S'!K107</f>
        <v>0</v>
      </c>
      <c r="L95" s="705">
        <f>'4.经营实际明细S'!L107</f>
        <v>0</v>
      </c>
      <c r="M95" s="705">
        <f>'4.经营实际明细S'!M107</f>
        <v>0</v>
      </c>
      <c r="N95" s="705">
        <f>'4.经营实际明细S'!N107</f>
        <v>0</v>
      </c>
      <c r="O95" s="705">
        <f>'4.经营实际明细S'!O107</f>
        <v>0</v>
      </c>
      <c r="P95" s="705">
        <f>'4.经营实际明细S'!P107</f>
        <v>0</v>
      </c>
      <c r="Q95" s="705">
        <f>'4.经营实际明细S'!Q107</f>
        <v>0</v>
      </c>
      <c r="R95" s="705">
        <f t="shared" si="7"/>
        <v>0</v>
      </c>
      <c r="S95" s="705">
        <f>基数汇总!S1295</f>
        <v>0</v>
      </c>
      <c r="T95" s="705">
        <f>基数汇总!R1295</f>
        <v>0</v>
      </c>
      <c r="U95" s="709" t="str">
        <f t="shared" si="8"/>
        <v/>
      </c>
      <c r="V95" s="72" t="b">
        <f t="shared" si="9"/>
        <v>1</v>
      </c>
      <c r="W95" s="710" t="s">
        <v>45</v>
      </c>
    </row>
    <row r="96" spans="1:23" ht="15" customHeight="1" x14ac:dyDescent="0.2">
      <c r="A96" s="765"/>
      <c r="B96" s="763"/>
      <c r="C96" s="755"/>
      <c r="D96" s="96" t="s">
        <v>38</v>
      </c>
      <c r="E96" s="705">
        <f>'4.经营实际明细S'!E108</f>
        <v>35.54005168941309</v>
      </c>
      <c r="F96" s="705">
        <f>'4.经营实际明细S'!F108</f>
        <v>3.3672942740049598</v>
      </c>
      <c r="G96" s="705">
        <f>'4.经营实际明细S'!G108</f>
        <v>0.42473490171432199</v>
      </c>
      <c r="H96" s="705">
        <f>'4.经营实际明细S'!H108</f>
        <v>8.7622889210827903</v>
      </c>
      <c r="I96" s="705">
        <f>'4.经营实际明细S'!I108</f>
        <v>21.6470393202091</v>
      </c>
      <c r="J96" s="705">
        <f>'4.经营实际明细S'!J108</f>
        <v>22.787626228112501</v>
      </c>
      <c r="K96" s="705">
        <f>'4.经营实际明细S'!K108</f>
        <v>35.54005168941309</v>
      </c>
      <c r="L96" s="705">
        <f>'4.经营实际明细S'!L108</f>
        <v>0</v>
      </c>
      <c r="M96" s="705">
        <f>'4.经营实际明细S'!M108</f>
        <v>0</v>
      </c>
      <c r="N96" s="705">
        <f>'4.经营实际明细S'!N108</f>
        <v>0</v>
      </c>
      <c r="O96" s="705">
        <f>'4.经营实际明细S'!O108</f>
        <v>0</v>
      </c>
      <c r="P96" s="705">
        <f>'4.经营实际明细S'!P108</f>
        <v>0</v>
      </c>
      <c r="Q96" s="705">
        <f>'4.经营实际明细S'!Q108</f>
        <v>0</v>
      </c>
      <c r="R96" s="705">
        <f t="shared" si="7"/>
        <v>92.529035334536758</v>
      </c>
      <c r="S96" s="705">
        <f>基数汇总!S1296</f>
        <v>0</v>
      </c>
      <c r="T96" s="705">
        <f>基数汇总!R1296</f>
        <v>0</v>
      </c>
      <c r="U96" s="709" t="str">
        <f t="shared" si="8"/>
        <v/>
      </c>
      <c r="V96" s="72" t="b">
        <f t="shared" si="9"/>
        <v>0</v>
      </c>
      <c r="W96" s="710" t="s">
        <v>45</v>
      </c>
    </row>
    <row r="97" spans="1:23" ht="15" customHeight="1" x14ac:dyDescent="0.2">
      <c r="A97" s="765"/>
      <c r="B97" s="763"/>
      <c r="C97" s="755"/>
      <c r="D97" s="96" t="s">
        <v>39</v>
      </c>
      <c r="E97" s="705">
        <f>'4.经营实际明细S'!E109</f>
        <v>1.591576163873424</v>
      </c>
      <c r="F97" s="705">
        <f>'4.经营实际明细S'!F109</f>
        <v>7.1599951627158306E-2</v>
      </c>
      <c r="G97" s="705">
        <f>'4.经营实际明细S'!G109</f>
        <v>0</v>
      </c>
      <c r="H97" s="705">
        <f>'4.经营实际明细S'!H109</f>
        <v>0.243932416797287</v>
      </c>
      <c r="I97" s="705">
        <f>'4.经营实际明细S'!I109</f>
        <v>0.10899988623691501</v>
      </c>
      <c r="J97" s="705">
        <f>'4.经营实际明细S'!J109</f>
        <v>2.40017135650311</v>
      </c>
      <c r="K97" s="705">
        <f>'4.经营实际明细S'!K109</f>
        <v>1.591576163873424</v>
      </c>
      <c r="L97" s="705">
        <f>'4.经营实际明细S'!L109</f>
        <v>0</v>
      </c>
      <c r="M97" s="705">
        <f>'4.经营实际明细S'!M109</f>
        <v>0</v>
      </c>
      <c r="N97" s="705">
        <f>'4.经营实际明细S'!N109</f>
        <v>0</v>
      </c>
      <c r="O97" s="705">
        <f>'4.经营实际明细S'!O109</f>
        <v>0</v>
      </c>
      <c r="P97" s="705">
        <f>'4.经营实际明细S'!P109</f>
        <v>0</v>
      </c>
      <c r="Q97" s="705">
        <f>'4.经营实际明细S'!Q109</f>
        <v>0</v>
      </c>
      <c r="R97" s="705">
        <f t="shared" si="7"/>
        <v>4.4162797750378946</v>
      </c>
      <c r="S97" s="705">
        <f>基数汇总!S1297</f>
        <v>0</v>
      </c>
      <c r="T97" s="705">
        <f>基数汇总!R1297</f>
        <v>142.746793433215</v>
      </c>
      <c r="U97" s="709" t="str">
        <f t="shared" si="8"/>
        <v/>
      </c>
      <c r="V97" s="72" t="b">
        <f t="shared" si="9"/>
        <v>0</v>
      </c>
      <c r="W97" s="710" t="s">
        <v>45</v>
      </c>
    </row>
    <row r="98" spans="1:23" ht="15" customHeight="1" x14ac:dyDescent="0.2">
      <c r="A98" s="765"/>
      <c r="B98" s="763"/>
      <c r="C98" s="755" t="s">
        <v>40</v>
      </c>
      <c r="D98" s="706" t="s">
        <v>41</v>
      </c>
      <c r="E98" s="705" t="e">
        <f>'4.经营实际明细S'!E110-#REF!</f>
        <v>#REF!</v>
      </c>
      <c r="F98" s="705" t="e">
        <f>'4.经营实际明细S'!F110-#REF!</f>
        <v>#REF!</v>
      </c>
      <c r="G98" s="705" t="e">
        <f>'4.经营实际明细S'!G110-#REF!</f>
        <v>#REF!</v>
      </c>
      <c r="H98" s="705" t="e">
        <f>'4.经营实际明细S'!H110-#REF!</f>
        <v>#REF!</v>
      </c>
      <c r="I98" s="705" t="e">
        <f>'4.经营实际明细S'!I110-#REF!</f>
        <v>#REF!</v>
      </c>
      <c r="J98" s="705" t="e">
        <f>'4.经营实际明细S'!J110-#REF!</f>
        <v>#REF!</v>
      </c>
      <c r="K98" s="705" t="e">
        <f>'4.经营实际明细S'!K110-#REF!</f>
        <v>#REF!</v>
      </c>
      <c r="L98" s="705" t="e">
        <f>'4.经营实际明细S'!L110-#REF!</f>
        <v>#REF!</v>
      </c>
      <c r="M98" s="705" t="e">
        <f>'4.经营实际明细S'!M110-#REF!</f>
        <v>#REF!</v>
      </c>
      <c r="N98" s="705" t="e">
        <f>'4.经营实际明细S'!N110-#REF!</f>
        <v>#REF!</v>
      </c>
      <c r="O98" s="705" t="e">
        <f>'4.经营实际明细S'!O110-#REF!</f>
        <v>#REF!</v>
      </c>
      <c r="P98" s="705" t="e">
        <f>'4.经营实际明细S'!P110-#REF!</f>
        <v>#REF!</v>
      </c>
      <c r="Q98" s="705" t="e">
        <f>'4.经营实际明细S'!Q110-#REF!</f>
        <v>#REF!</v>
      </c>
      <c r="R98" s="705" t="e">
        <f>'4.经营实际明细S'!R110-#REF!</f>
        <v>#REF!</v>
      </c>
      <c r="S98" s="705" t="e">
        <f>'4.经营实际明细S'!S110-#REF!</f>
        <v>#REF!</v>
      </c>
      <c r="T98" s="705" t="e">
        <f>'4.经营实际明细S'!T110-#REF!</f>
        <v>#REF!</v>
      </c>
      <c r="U98" s="709" t="e">
        <f t="shared" si="8"/>
        <v>#REF!</v>
      </c>
      <c r="V98" s="72" t="e">
        <f t="shared" si="9"/>
        <v>#REF!</v>
      </c>
      <c r="W98" s="710" t="s">
        <v>45</v>
      </c>
    </row>
    <row r="99" spans="1:23" ht="15" customHeight="1" x14ac:dyDescent="0.2">
      <c r="A99" s="765"/>
      <c r="B99" s="763"/>
      <c r="C99" s="755"/>
      <c r="D99" s="96" t="s">
        <v>42</v>
      </c>
      <c r="E99" s="705">
        <f>'4.经营实际明细S'!E111</f>
        <v>190.53980680697566</v>
      </c>
      <c r="F99" s="705">
        <f>'4.经营实际明细S'!F111</f>
        <v>14.0875357210296</v>
      </c>
      <c r="G99" s="705">
        <f>'4.经营实际明细S'!G111</f>
        <v>6.2502466521351598</v>
      </c>
      <c r="H99" s="705">
        <f>'4.经营实际明细S'!H111</f>
        <v>352.38436286040502</v>
      </c>
      <c r="I99" s="705">
        <f>'4.经营实际明细S'!I111</f>
        <v>151.12478710832599</v>
      </c>
      <c r="J99" s="705">
        <f>'4.经营实际明细S'!J111</f>
        <v>222.02530315072801</v>
      </c>
      <c r="K99" s="705">
        <f>'4.经营实际明细S'!K111</f>
        <v>190.53980680697566</v>
      </c>
      <c r="L99" s="705">
        <f>'4.经营实际明细S'!L111</f>
        <v>0</v>
      </c>
      <c r="M99" s="705">
        <f>'4.经营实际明细S'!M111</f>
        <v>0</v>
      </c>
      <c r="N99" s="705">
        <f>'4.经营实际明细S'!N111</f>
        <v>0</v>
      </c>
      <c r="O99" s="705">
        <f>'4.经营实际明细S'!O111</f>
        <v>0</v>
      </c>
      <c r="P99" s="705">
        <f>'4.经营实际明细S'!P111</f>
        <v>0</v>
      </c>
      <c r="Q99" s="705">
        <f>'4.经营实际明细S'!Q111</f>
        <v>0</v>
      </c>
      <c r="R99" s="705">
        <f t="shared" si="7"/>
        <v>936.41204229959942</v>
      </c>
      <c r="S99" s="705">
        <f>基数汇总!S1299</f>
        <v>0</v>
      </c>
      <c r="T99" s="705">
        <f>基数汇总!R1299</f>
        <v>60.8291809136986</v>
      </c>
      <c r="U99" s="709" t="str">
        <f t="shared" si="8"/>
        <v/>
      </c>
      <c r="V99" s="72" t="b">
        <f t="shared" si="9"/>
        <v>0</v>
      </c>
      <c r="W99" s="710" t="s">
        <v>45</v>
      </c>
    </row>
    <row r="100" spans="1:23" ht="15" customHeight="1" x14ac:dyDescent="0.2">
      <c r="A100" s="765"/>
      <c r="B100" s="763"/>
      <c r="C100" s="755"/>
      <c r="D100" s="96" t="s">
        <v>43</v>
      </c>
      <c r="E100" s="705">
        <f>'4.经营实际明细S'!E112</f>
        <v>10.437922713967602</v>
      </c>
      <c r="F100" s="705">
        <f>'4.经营实际明细S'!F112</f>
        <v>-7.0487299999999902</v>
      </c>
      <c r="G100" s="705">
        <f>'4.经营实际明细S'!G112</f>
        <v>19.604277780015099</v>
      </c>
      <c r="H100" s="705">
        <f>'4.经营实际明细S'!H112</f>
        <v>2.5904405605991201</v>
      </c>
      <c r="I100" s="705">
        <f>'4.经营实际明细S'!I112</f>
        <v>22.0689259674479</v>
      </c>
      <c r="J100" s="705">
        <f>'4.经营实际明细S'!J112</f>
        <v>10.297003180729</v>
      </c>
      <c r="K100" s="705">
        <f>'4.经营实际明细S'!K112</f>
        <v>10.437922713967602</v>
      </c>
      <c r="L100" s="705">
        <f>'4.经营实际明细S'!L112</f>
        <v>0</v>
      </c>
      <c r="M100" s="705">
        <f>'4.经营实际明细S'!M112</f>
        <v>0</v>
      </c>
      <c r="N100" s="705">
        <f>'4.经营实际明细S'!N112</f>
        <v>0</v>
      </c>
      <c r="O100" s="705">
        <f>'4.经营实际明细S'!O112</f>
        <v>0</v>
      </c>
      <c r="P100" s="705">
        <f>'4.经营实际明细S'!P112</f>
        <v>0</v>
      </c>
      <c r="Q100" s="705">
        <f>'4.经营实际明细S'!Q112</f>
        <v>0</v>
      </c>
      <c r="R100" s="705">
        <f t="shared" si="7"/>
        <v>57.949840202758729</v>
      </c>
      <c r="S100" s="705">
        <f>基数汇总!S1300</f>
        <v>0</v>
      </c>
      <c r="T100" s="705">
        <f>基数汇总!R1300</f>
        <v>6.4749927735511196E-3</v>
      </c>
      <c r="U100" s="709" t="str">
        <f t="shared" si="8"/>
        <v/>
      </c>
      <c r="V100" s="72" t="b">
        <f t="shared" si="9"/>
        <v>0</v>
      </c>
      <c r="W100" s="710" t="s">
        <v>45</v>
      </c>
    </row>
    <row r="101" spans="1:23" ht="15" customHeight="1" x14ac:dyDescent="0.2">
      <c r="A101" s="765"/>
      <c r="B101" s="762" t="s">
        <v>25</v>
      </c>
      <c r="C101" s="762"/>
      <c r="D101" s="762"/>
      <c r="E101" s="256" t="e">
        <f>'4.经营实际明细S'!E113-#REF!</f>
        <v>#REF!</v>
      </c>
      <c r="F101" s="256" t="e">
        <f>'4.经营实际明细S'!F113-#REF!</f>
        <v>#REF!</v>
      </c>
      <c r="G101" s="256" t="e">
        <f>'4.经营实际明细S'!G113-#REF!</f>
        <v>#REF!</v>
      </c>
      <c r="H101" s="256" t="e">
        <f>'4.经营实际明细S'!H113-#REF!</f>
        <v>#REF!</v>
      </c>
      <c r="I101" s="256" t="e">
        <f>'4.经营实际明细S'!I113-#REF!</f>
        <v>#REF!</v>
      </c>
      <c r="J101" s="256" t="e">
        <f>'4.经营实际明细S'!J113-#REF!</f>
        <v>#REF!</v>
      </c>
      <c r="K101" s="256" t="e">
        <f>'4.经营实际明细S'!K113-#REF!</f>
        <v>#REF!</v>
      </c>
      <c r="L101" s="256" t="e">
        <f>'4.经营实际明细S'!L113-#REF!</f>
        <v>#REF!</v>
      </c>
      <c r="M101" s="256" t="e">
        <f>'4.经营实际明细S'!M113-#REF!</f>
        <v>#REF!</v>
      </c>
      <c r="N101" s="256" t="e">
        <f>'4.经营实际明细S'!N113-#REF!</f>
        <v>#REF!</v>
      </c>
      <c r="O101" s="256" t="e">
        <f>'4.经营实际明细S'!O113-#REF!</f>
        <v>#REF!</v>
      </c>
      <c r="P101" s="256" t="e">
        <f>'4.经营实际明细S'!P113-#REF!</f>
        <v>#REF!</v>
      </c>
      <c r="Q101" s="256" t="e">
        <f>'4.经营实际明细S'!Q113-#REF!</f>
        <v>#REF!</v>
      </c>
      <c r="R101" s="256" t="e">
        <f>'4.经营实际明细S'!R113-#REF!</f>
        <v>#REF!</v>
      </c>
      <c r="S101" s="256" t="e">
        <f>'4.经营实际明细S'!S113-#REF!</f>
        <v>#REF!</v>
      </c>
      <c r="T101" s="256" t="e">
        <f>'4.经营实际明细S'!T113-#REF!</f>
        <v>#REF!</v>
      </c>
      <c r="U101" s="711" t="e">
        <f t="shared" si="8"/>
        <v>#REF!</v>
      </c>
      <c r="V101" s="72" t="e">
        <f t="shared" si="9"/>
        <v>#REF!</v>
      </c>
      <c r="W101" s="710"/>
    </row>
    <row r="102" spans="1:23" ht="15" customHeight="1" x14ac:dyDescent="0.2">
      <c r="A102" s="765"/>
      <c r="B102" s="762" t="s">
        <v>44</v>
      </c>
      <c r="C102" s="762"/>
      <c r="D102" s="762"/>
      <c r="E102" s="256" t="e">
        <f>'4.经营实际明细S'!E114-#REF!</f>
        <v>#REF!</v>
      </c>
      <c r="F102" s="256" t="e">
        <f>'4.经营实际明细S'!F114-#REF!</f>
        <v>#REF!</v>
      </c>
      <c r="G102" s="256" t="e">
        <f>'4.经营实际明细S'!G114-#REF!</f>
        <v>#REF!</v>
      </c>
      <c r="H102" s="256" t="e">
        <f>'4.经营实际明细S'!H114-#REF!</f>
        <v>#REF!</v>
      </c>
      <c r="I102" s="256" t="e">
        <f>'4.经营实际明细S'!I114-#REF!</f>
        <v>#REF!</v>
      </c>
      <c r="J102" s="256" t="e">
        <f>'4.经营实际明细S'!J114-#REF!</f>
        <v>#REF!</v>
      </c>
      <c r="K102" s="256" t="e">
        <f>'4.经营实际明细S'!K114-#REF!</f>
        <v>#REF!</v>
      </c>
      <c r="L102" s="256" t="e">
        <f>'4.经营实际明细S'!L114-#REF!</f>
        <v>#REF!</v>
      </c>
      <c r="M102" s="256" t="e">
        <f>'4.经营实际明细S'!M114-#REF!</f>
        <v>#REF!</v>
      </c>
      <c r="N102" s="256" t="e">
        <f>'4.经营实际明细S'!N114-#REF!</f>
        <v>#REF!</v>
      </c>
      <c r="O102" s="256" t="e">
        <f>'4.经营实际明细S'!O114-#REF!</f>
        <v>#REF!</v>
      </c>
      <c r="P102" s="256" t="e">
        <f>'4.经营实际明细S'!P114-#REF!</f>
        <v>#REF!</v>
      </c>
      <c r="Q102" s="256" t="e">
        <f>'4.经营实际明细S'!Q114-#REF!</f>
        <v>#REF!</v>
      </c>
      <c r="R102" s="256" t="e">
        <f>'4.经营实际明细S'!R114-#REF!</f>
        <v>#REF!</v>
      </c>
      <c r="S102" s="256" t="e">
        <f>'4.经营实际明细S'!S114-#REF!</f>
        <v>#REF!</v>
      </c>
      <c r="T102" s="256" t="e">
        <f>'4.经营实际明细S'!T114-#REF!</f>
        <v>#REF!</v>
      </c>
      <c r="U102" s="711" t="e">
        <f t="shared" si="8"/>
        <v>#REF!</v>
      </c>
      <c r="V102" s="72" t="e">
        <f t="shared" si="9"/>
        <v>#REF!</v>
      </c>
      <c r="W102" s="710"/>
    </row>
    <row r="103" spans="1:23" ht="15" customHeight="1" x14ac:dyDescent="0.2">
      <c r="A103" s="765"/>
      <c r="B103" s="762" t="s">
        <v>46</v>
      </c>
      <c r="C103" s="762"/>
      <c r="D103" s="762"/>
      <c r="E103" s="256">
        <f>'4.经营实际明细S'!E115</f>
        <v>990.79075799999998</v>
      </c>
      <c r="F103" s="256">
        <f>'4.经营实际明细S'!F115</f>
        <v>117.748465</v>
      </c>
      <c r="G103" s="256">
        <f>'4.经营实际明细S'!G115</f>
        <v>114.521001</v>
      </c>
      <c r="H103" s="256">
        <f>'4.经营实际明细S'!H115</f>
        <v>449.03535299999999</v>
      </c>
      <c r="I103" s="256">
        <f>'4.经营实际明细S'!I115</f>
        <v>513.01552100000004</v>
      </c>
      <c r="J103" s="256">
        <f>'4.经营实际明细S'!J115</f>
        <v>919.26544000000001</v>
      </c>
      <c r="K103" s="256">
        <f>'4.经营实际明细S'!K115</f>
        <v>990.79075799999998</v>
      </c>
      <c r="L103" s="256">
        <f>'4.经营实际明细S'!L115</f>
        <v>0</v>
      </c>
      <c r="M103" s="256">
        <f>'4.经营实际明细S'!M115</f>
        <v>0</v>
      </c>
      <c r="N103" s="256">
        <f>'4.经营实际明细S'!N115</f>
        <v>0</v>
      </c>
      <c r="O103" s="256">
        <f>'4.经营实际明细S'!O115</f>
        <v>0</v>
      </c>
      <c r="P103" s="256">
        <f>'4.经营实际明细S'!P115</f>
        <v>0</v>
      </c>
      <c r="Q103" s="256">
        <f>'4.经营实际明细S'!Q115</f>
        <v>0</v>
      </c>
      <c r="R103" s="256">
        <f>SUM(F103:Q103)</f>
        <v>3104.376538</v>
      </c>
      <c r="S103" s="256">
        <f>基数汇总!S1303</f>
        <v>0</v>
      </c>
      <c r="T103" s="256">
        <f>基数汇总!R1303</f>
        <v>205.81843924502999</v>
      </c>
      <c r="U103" s="711" t="str">
        <f t="shared" si="8"/>
        <v/>
      </c>
      <c r="V103" s="72" t="b">
        <f t="shared" si="9"/>
        <v>0</v>
      </c>
      <c r="W103" s="710"/>
    </row>
    <row r="104" spans="1:23" ht="15" customHeight="1" x14ac:dyDescent="0.2">
      <c r="A104" s="765"/>
      <c r="B104" s="762" t="s">
        <v>47</v>
      </c>
      <c r="C104" s="762"/>
      <c r="D104" s="762"/>
      <c r="E104" s="707" t="e">
        <f>E101-E102-E103</f>
        <v>#REF!</v>
      </c>
      <c r="F104" s="707" t="e">
        <f>F101-F102-F103</f>
        <v>#REF!</v>
      </c>
      <c r="G104" s="707" t="e">
        <f>G101-G102-G103</f>
        <v>#REF!</v>
      </c>
      <c r="H104" s="707" t="e">
        <f t="shared" ref="H104:Q104" si="10">H101-H102-H103</f>
        <v>#REF!</v>
      </c>
      <c r="I104" s="707" t="e">
        <f t="shared" si="10"/>
        <v>#REF!</v>
      </c>
      <c r="J104" s="707" t="e">
        <f t="shared" si="10"/>
        <v>#REF!</v>
      </c>
      <c r="K104" s="707" t="e">
        <f t="shared" si="10"/>
        <v>#REF!</v>
      </c>
      <c r="L104" s="707" t="e">
        <f t="shared" si="10"/>
        <v>#REF!</v>
      </c>
      <c r="M104" s="707" t="e">
        <f t="shared" si="10"/>
        <v>#REF!</v>
      </c>
      <c r="N104" s="707" t="e">
        <f t="shared" si="10"/>
        <v>#REF!</v>
      </c>
      <c r="O104" s="707" t="e">
        <f t="shared" si="10"/>
        <v>#REF!</v>
      </c>
      <c r="P104" s="707" t="e">
        <f t="shared" si="10"/>
        <v>#REF!</v>
      </c>
      <c r="Q104" s="707" t="e">
        <f t="shared" si="10"/>
        <v>#REF!</v>
      </c>
      <c r="R104" s="707" t="e">
        <f>SUM(F104:Q104)</f>
        <v>#REF!</v>
      </c>
      <c r="S104" s="256">
        <f>基数汇总!S1304</f>
        <v>0</v>
      </c>
      <c r="T104" s="256">
        <f>基数汇总!R1304</f>
        <v>17.933039203722299</v>
      </c>
      <c r="U104" s="711" t="str">
        <f t="shared" si="8"/>
        <v/>
      </c>
      <c r="V104" s="72" t="e">
        <f t="shared" si="9"/>
        <v>#REF!</v>
      </c>
      <c r="W104" s="710"/>
    </row>
    <row r="105" spans="1:23" ht="15" customHeight="1" x14ac:dyDescent="0.2">
      <c r="A105" s="765"/>
      <c r="B105" s="762" t="s">
        <v>48</v>
      </c>
      <c r="C105" s="762"/>
      <c r="D105" s="762"/>
      <c r="E105" s="708" t="e">
        <f>IF(E101&gt;0,(E101-E102)/E101,"")</f>
        <v>#REF!</v>
      </c>
      <c r="F105" s="708" t="e">
        <f>IF(F101&gt;0,(F101-F102)/F101,"")</f>
        <v>#REF!</v>
      </c>
      <c r="G105" s="708" t="e">
        <f>IF(G101&gt;0,(G101-G102)/G101,"")</f>
        <v>#REF!</v>
      </c>
      <c r="H105" s="708" t="e">
        <f t="shared" ref="H105:R105" si="11">IF(H101&gt;0,(H101-H102)/H101,"")</f>
        <v>#REF!</v>
      </c>
      <c r="I105" s="708" t="e">
        <f t="shared" si="11"/>
        <v>#REF!</v>
      </c>
      <c r="J105" s="708" t="e">
        <f t="shared" si="11"/>
        <v>#REF!</v>
      </c>
      <c r="K105" s="708" t="e">
        <f t="shared" si="11"/>
        <v>#REF!</v>
      </c>
      <c r="L105" s="708" t="e">
        <f t="shared" si="11"/>
        <v>#REF!</v>
      </c>
      <c r="M105" s="708" t="e">
        <f t="shared" si="11"/>
        <v>#REF!</v>
      </c>
      <c r="N105" s="708" t="e">
        <f t="shared" si="11"/>
        <v>#REF!</v>
      </c>
      <c r="O105" s="708" t="e">
        <f t="shared" si="11"/>
        <v>#REF!</v>
      </c>
      <c r="P105" s="708" t="e">
        <f t="shared" si="11"/>
        <v>#REF!</v>
      </c>
      <c r="Q105" s="708" t="e">
        <f t="shared" si="11"/>
        <v>#REF!</v>
      </c>
      <c r="R105" s="708" t="e">
        <f t="shared" si="11"/>
        <v>#REF!</v>
      </c>
      <c r="S105" s="712">
        <f>基数汇总!S1305</f>
        <v>0</v>
      </c>
      <c r="T105" s="712">
        <f>基数汇总!R1305</f>
        <v>2.6513806279927699</v>
      </c>
      <c r="U105" s="711" t="e">
        <f>IF(R105&lt;&gt;0,R105-S105,"")</f>
        <v>#REF!</v>
      </c>
      <c r="V105" s="72" t="e">
        <f t="shared" si="9"/>
        <v>#REF!</v>
      </c>
      <c r="W105" s="710"/>
    </row>
    <row r="106" spans="1:23" ht="15" customHeight="1" x14ac:dyDescent="0.2">
      <c r="A106" s="765"/>
      <c r="B106" s="762" t="s">
        <v>49</v>
      </c>
      <c r="C106" s="762"/>
      <c r="D106" s="762"/>
      <c r="E106" s="708" t="e">
        <f>IF(E101&gt;0,E103/E101,"")</f>
        <v>#REF!</v>
      </c>
      <c r="F106" s="708" t="e">
        <f>IF(F101&gt;0,F103/F101,"")</f>
        <v>#REF!</v>
      </c>
      <c r="G106" s="708" t="e">
        <f>IF(G101&gt;0,G103/G101,"")</f>
        <v>#REF!</v>
      </c>
      <c r="H106" s="708" t="e">
        <f t="shared" ref="H106:R106" si="12">IF(H101&gt;0,H103/H101,"")</f>
        <v>#REF!</v>
      </c>
      <c r="I106" s="708" t="e">
        <f t="shared" si="12"/>
        <v>#REF!</v>
      </c>
      <c r="J106" s="708" t="e">
        <f t="shared" si="12"/>
        <v>#REF!</v>
      </c>
      <c r="K106" s="708" t="e">
        <f t="shared" si="12"/>
        <v>#REF!</v>
      </c>
      <c r="L106" s="708" t="e">
        <f t="shared" si="12"/>
        <v>#REF!</v>
      </c>
      <c r="M106" s="708" t="e">
        <f t="shared" si="12"/>
        <v>#REF!</v>
      </c>
      <c r="N106" s="708" t="e">
        <f t="shared" si="12"/>
        <v>#REF!</v>
      </c>
      <c r="O106" s="708" t="e">
        <f t="shared" si="12"/>
        <v>#REF!</v>
      </c>
      <c r="P106" s="708" t="e">
        <f t="shared" si="12"/>
        <v>#REF!</v>
      </c>
      <c r="Q106" s="708" t="e">
        <f t="shared" si="12"/>
        <v>#REF!</v>
      </c>
      <c r="R106" s="708" t="e">
        <f t="shared" si="12"/>
        <v>#REF!</v>
      </c>
      <c r="S106" s="712">
        <f>基数汇总!S1306</f>
        <v>0</v>
      </c>
      <c r="T106" s="712">
        <f>基数汇总!R1306</f>
        <v>0</v>
      </c>
      <c r="U106" s="711" t="e">
        <f>IF(R106&lt;&gt;0,R106-S106,"")</f>
        <v>#REF!</v>
      </c>
      <c r="V106" s="72" t="e">
        <f t="shared" si="9"/>
        <v>#REF!</v>
      </c>
      <c r="W106" s="710"/>
    </row>
    <row r="107" spans="1:23" ht="15" customHeight="1" x14ac:dyDescent="0.2">
      <c r="A107" s="765"/>
      <c r="B107" s="762" t="s">
        <v>50</v>
      </c>
      <c r="C107" s="762"/>
      <c r="D107" s="762"/>
      <c r="E107" s="708" t="e">
        <f>IF(E101&gt;0,E104/E101,"")</f>
        <v>#REF!</v>
      </c>
      <c r="F107" s="708" t="e">
        <f>IF(F101&gt;0,F104/F101,"")</f>
        <v>#REF!</v>
      </c>
      <c r="G107" s="708" t="e">
        <f>IF(G101&gt;0,G104/G101,"")</f>
        <v>#REF!</v>
      </c>
      <c r="H107" s="708" t="e">
        <f t="shared" ref="H107:R107" si="13">IF(H101&gt;0,H104/H101,"")</f>
        <v>#REF!</v>
      </c>
      <c r="I107" s="708" t="e">
        <f t="shared" si="13"/>
        <v>#REF!</v>
      </c>
      <c r="J107" s="708" t="e">
        <f t="shared" si="13"/>
        <v>#REF!</v>
      </c>
      <c r="K107" s="708" t="e">
        <f t="shared" si="13"/>
        <v>#REF!</v>
      </c>
      <c r="L107" s="708" t="e">
        <f t="shared" si="13"/>
        <v>#REF!</v>
      </c>
      <c r="M107" s="708" t="e">
        <f t="shared" si="13"/>
        <v>#REF!</v>
      </c>
      <c r="N107" s="708" t="e">
        <f t="shared" si="13"/>
        <v>#REF!</v>
      </c>
      <c r="O107" s="708" t="e">
        <f t="shared" si="13"/>
        <v>#REF!</v>
      </c>
      <c r="P107" s="708" t="e">
        <f t="shared" si="13"/>
        <v>#REF!</v>
      </c>
      <c r="Q107" s="708" t="e">
        <f t="shared" si="13"/>
        <v>#REF!</v>
      </c>
      <c r="R107" s="708" t="e">
        <f t="shared" si="13"/>
        <v>#REF!</v>
      </c>
      <c r="S107" s="712">
        <f>基数汇总!S1307</f>
        <v>0</v>
      </c>
      <c r="T107" s="712">
        <f>基数汇总!R1307</f>
        <v>0</v>
      </c>
      <c r="U107" s="711" t="e">
        <f>IF(R107&lt;&gt;0,R107-S107,"")</f>
        <v>#REF!</v>
      </c>
      <c r="V107" s="72" t="e">
        <f t="shared" si="9"/>
        <v>#REF!</v>
      </c>
      <c r="W107" s="710"/>
    </row>
    <row r="108" spans="1:23" ht="15" customHeight="1" x14ac:dyDescent="0.2">
      <c r="A108" s="765" t="s">
        <v>52</v>
      </c>
      <c r="B108" s="763" t="s">
        <v>25</v>
      </c>
      <c r="C108" s="755" t="s">
        <v>26</v>
      </c>
      <c r="D108" s="96" t="s">
        <v>27</v>
      </c>
      <c r="E108" s="705">
        <f>'4.经营实际明细S'!E120</f>
        <v>2152.3759</v>
      </c>
      <c r="F108" s="705">
        <f>'4.经营实际明细S'!F120</f>
        <v>510.71780000000001</v>
      </c>
      <c r="G108" s="705">
        <f>'4.经营实际明细S'!G120</f>
        <v>78.631169999999997</v>
      </c>
      <c r="H108" s="705">
        <f>'4.经营实际明细S'!H120</f>
        <v>794.64200000000005</v>
      </c>
      <c r="I108" s="705">
        <f>'4.经营实际明细S'!I120</f>
        <v>1309.3202000000001</v>
      </c>
      <c r="J108" s="705">
        <f>'4.经营实际明细S'!J120</f>
        <v>1804.3235</v>
      </c>
      <c r="K108" s="705">
        <f>'4.经营实际明细S'!K120</f>
        <v>2152.3759</v>
      </c>
      <c r="L108" s="705">
        <f>'4.经营实际明细S'!L120</f>
        <v>0</v>
      </c>
      <c r="M108" s="705">
        <f>'4.经营实际明细S'!M120</f>
        <v>0</v>
      </c>
      <c r="N108" s="705">
        <f>'4.经营实际明细S'!N120</f>
        <v>0</v>
      </c>
      <c r="O108" s="705">
        <f>'4.经营实际明细S'!O120</f>
        <v>0</v>
      </c>
      <c r="P108" s="705">
        <f>'4.经营实际明细S'!P120</f>
        <v>0</v>
      </c>
      <c r="Q108" s="705">
        <f>'4.经营实际明细S'!Q120</f>
        <v>0</v>
      </c>
      <c r="R108" s="705">
        <f>SUM(F108:Q108)</f>
        <v>6650.0105699999995</v>
      </c>
      <c r="S108" s="705">
        <f>基数汇总!S1308</f>
        <v>0</v>
      </c>
      <c r="T108" s="705">
        <f>基数汇总!R1308</f>
        <v>0</v>
      </c>
      <c r="U108" s="709" t="str">
        <f t="shared" si="8"/>
        <v/>
      </c>
      <c r="V108" s="72" t="b">
        <f t="shared" si="9"/>
        <v>0</v>
      </c>
      <c r="W108" s="710" t="s">
        <v>25</v>
      </c>
    </row>
    <row r="109" spans="1:23" ht="15" customHeight="1" x14ac:dyDescent="0.2">
      <c r="A109" s="765"/>
      <c r="B109" s="763"/>
      <c r="C109" s="755"/>
      <c r="D109" s="96" t="s">
        <v>28</v>
      </c>
      <c r="E109" s="705">
        <f>'4.经营实际明细S'!E121</f>
        <v>1338.8439000000001</v>
      </c>
      <c r="F109" s="705">
        <f>'4.经营实际明细S'!F121</f>
        <v>259.78730000000002</v>
      </c>
      <c r="G109" s="705">
        <f>'4.经营实际明细S'!G121</f>
        <v>81.122500000000002</v>
      </c>
      <c r="H109" s="705">
        <f>'4.经营实际明细S'!H121</f>
        <v>416.40359999999998</v>
      </c>
      <c r="I109" s="705">
        <f>'4.经营实际明细S'!I121</f>
        <v>818.43309999999997</v>
      </c>
      <c r="J109" s="705">
        <f>'4.经营实际明细S'!J121</f>
        <v>1106.0408</v>
      </c>
      <c r="K109" s="705">
        <f>'4.经营实际明细S'!K121</f>
        <v>1338.8439000000001</v>
      </c>
      <c r="L109" s="705">
        <f>'4.经营实际明细S'!L121</f>
        <v>0</v>
      </c>
      <c r="M109" s="705">
        <f>'4.经营实际明细S'!M121</f>
        <v>0</v>
      </c>
      <c r="N109" s="705">
        <f>'4.经营实际明细S'!N121</f>
        <v>0</v>
      </c>
      <c r="O109" s="705">
        <f>'4.经营实际明细S'!O121</f>
        <v>0</v>
      </c>
      <c r="P109" s="705">
        <f>'4.经营实际明细S'!P121</f>
        <v>0</v>
      </c>
      <c r="Q109" s="705">
        <f>'4.经营实际明细S'!Q121</f>
        <v>0</v>
      </c>
      <c r="R109" s="705">
        <f t="shared" ref="R109:R152" si="14">SUM(F109:Q109)</f>
        <v>4020.6311999999998</v>
      </c>
      <c r="S109" s="705">
        <f>基数汇总!S1309</f>
        <v>0</v>
      </c>
      <c r="T109" s="705">
        <f>基数汇总!R1309</f>
        <v>0</v>
      </c>
      <c r="U109" s="709" t="str">
        <f t="shared" si="8"/>
        <v/>
      </c>
      <c r="V109" s="72" t="b">
        <f t="shared" si="9"/>
        <v>0</v>
      </c>
      <c r="W109" s="710" t="s">
        <v>25</v>
      </c>
    </row>
    <row r="110" spans="1:23" ht="15" customHeight="1" x14ac:dyDescent="0.2">
      <c r="A110" s="765"/>
      <c r="B110" s="763"/>
      <c r="C110" s="755"/>
      <c r="D110" s="96" t="s">
        <v>29</v>
      </c>
      <c r="E110" s="705">
        <f>'4.经营实际明细S'!E122</f>
        <v>735.59358000000009</v>
      </c>
      <c r="F110" s="705">
        <f>'4.经营实际明细S'!F122</f>
        <v>154.97649100000001</v>
      </c>
      <c r="G110" s="705">
        <f>'4.经营实际明细S'!G122</f>
        <v>16.387591</v>
      </c>
      <c r="H110" s="705">
        <f>'4.经营实际明细S'!H122</f>
        <v>189.92943700000001</v>
      </c>
      <c r="I110" s="705">
        <f>'4.经营实际明细S'!I122</f>
        <v>321.76523700000001</v>
      </c>
      <c r="J110" s="705">
        <f>'4.经营实际明细S'!J122</f>
        <v>721.43638699999997</v>
      </c>
      <c r="K110" s="705">
        <f>'4.经营实际明细S'!K122</f>
        <v>735.59358000000009</v>
      </c>
      <c r="L110" s="705">
        <f>'4.经营实际明细S'!L122</f>
        <v>0</v>
      </c>
      <c r="M110" s="705">
        <f>'4.经营实际明细S'!M122</f>
        <v>0</v>
      </c>
      <c r="N110" s="705">
        <f>'4.经营实际明细S'!N122</f>
        <v>0</v>
      </c>
      <c r="O110" s="705">
        <f>'4.经营实际明细S'!O122</f>
        <v>0</v>
      </c>
      <c r="P110" s="705">
        <f>'4.经营实际明细S'!P122</f>
        <v>0</v>
      </c>
      <c r="Q110" s="705">
        <f>'4.经营实际明细S'!Q122</f>
        <v>0</v>
      </c>
      <c r="R110" s="705">
        <f t="shared" si="14"/>
        <v>2140.0887230000003</v>
      </c>
      <c r="S110" s="705">
        <f>基数汇总!S1310</f>
        <v>0</v>
      </c>
      <c r="T110" s="705">
        <f>基数汇总!R1310</f>
        <v>0</v>
      </c>
      <c r="U110" s="709" t="str">
        <f t="shared" si="8"/>
        <v/>
      </c>
      <c r="V110" s="72" t="b">
        <f t="shared" si="9"/>
        <v>0</v>
      </c>
      <c r="W110" s="710" t="s">
        <v>25</v>
      </c>
    </row>
    <row r="111" spans="1:23" ht="15" customHeight="1" x14ac:dyDescent="0.2">
      <c r="A111" s="765"/>
      <c r="B111" s="763"/>
      <c r="C111" s="755"/>
      <c r="D111" s="706" t="s">
        <v>30</v>
      </c>
      <c r="E111" s="705" t="e">
        <f>'4.经营实际明细S'!E123-#REF!</f>
        <v>#REF!</v>
      </c>
      <c r="F111" s="705" t="e">
        <f>'4.经营实际明细S'!F123-#REF!</f>
        <v>#REF!</v>
      </c>
      <c r="G111" s="705" t="e">
        <f>'4.经营实际明细S'!G123-#REF!</f>
        <v>#REF!</v>
      </c>
      <c r="H111" s="705" t="e">
        <f>'4.经营实际明细S'!H123-#REF!</f>
        <v>#REF!</v>
      </c>
      <c r="I111" s="705" t="e">
        <f>'4.经营实际明细S'!I123-#REF!</f>
        <v>#REF!</v>
      </c>
      <c r="J111" s="705" t="e">
        <f>'4.经营实际明细S'!J123-#REF!</f>
        <v>#REF!</v>
      </c>
      <c r="K111" s="705" t="e">
        <f>'4.经营实际明细S'!K123-#REF!</f>
        <v>#REF!</v>
      </c>
      <c r="L111" s="705" t="e">
        <f>'4.经营实际明细S'!L123-#REF!</f>
        <v>#REF!</v>
      </c>
      <c r="M111" s="705" t="e">
        <f>'4.经营实际明细S'!M123-#REF!</f>
        <v>#REF!</v>
      </c>
      <c r="N111" s="705" t="e">
        <f>'4.经营实际明细S'!N123-#REF!</f>
        <v>#REF!</v>
      </c>
      <c r="O111" s="705" t="e">
        <f>'4.经营实际明细S'!O123-#REF!</f>
        <v>#REF!</v>
      </c>
      <c r="P111" s="705" t="e">
        <f>'4.经营实际明细S'!P123-#REF!</f>
        <v>#REF!</v>
      </c>
      <c r="Q111" s="705" t="e">
        <f>'4.经营实际明细S'!Q123-#REF!</f>
        <v>#REF!</v>
      </c>
      <c r="R111" s="705" t="e">
        <f>'4.经营实际明细S'!R123-#REF!</f>
        <v>#REF!</v>
      </c>
      <c r="S111" s="705" t="e">
        <f>'4.经营实际明细S'!S123-#REF!</f>
        <v>#REF!</v>
      </c>
      <c r="T111" s="705" t="e">
        <f>'4.经营实际明细S'!T123-#REF!</f>
        <v>#REF!</v>
      </c>
      <c r="U111" s="709" t="e">
        <f t="shared" si="8"/>
        <v>#REF!</v>
      </c>
      <c r="V111" s="72" t="e">
        <f t="shared" si="9"/>
        <v>#REF!</v>
      </c>
      <c r="W111" s="710" t="s">
        <v>25</v>
      </c>
    </row>
    <row r="112" spans="1:23" ht="15" customHeight="1" x14ac:dyDescent="0.2">
      <c r="A112" s="765"/>
      <c r="B112" s="763"/>
      <c r="C112" s="755"/>
      <c r="D112" s="96" t="s">
        <v>31</v>
      </c>
      <c r="E112" s="705">
        <f>'4.经营实际明细S'!E124</f>
        <v>387.58796999999845</v>
      </c>
      <c r="F112" s="705">
        <f>'4.经营实际明细S'!F124</f>
        <v>106.70355000000001</v>
      </c>
      <c r="G112" s="705">
        <f>'4.经营实际明细S'!G124</f>
        <v>10.781000000000001</v>
      </c>
      <c r="H112" s="705">
        <f>'4.经营实际明细S'!H124</f>
        <v>116.8456</v>
      </c>
      <c r="I112" s="705">
        <f>'4.经营实际明细S'!I124</f>
        <v>228.34196499999999</v>
      </c>
      <c r="J112" s="705">
        <f>'4.经营实际明细S'!J124</f>
        <v>557.44097999999804</v>
      </c>
      <c r="K112" s="705">
        <f>'4.经营实际明细S'!K124</f>
        <v>387.58796999999845</v>
      </c>
      <c r="L112" s="705">
        <f>'4.经营实际明细S'!L124</f>
        <v>0</v>
      </c>
      <c r="M112" s="705">
        <f>'4.经营实际明细S'!M124</f>
        <v>0</v>
      </c>
      <c r="N112" s="705">
        <f>'4.经营实际明细S'!N124</f>
        <v>0</v>
      </c>
      <c r="O112" s="705">
        <f>'4.经营实际明细S'!O124</f>
        <v>0</v>
      </c>
      <c r="P112" s="705">
        <f>'4.经营实际明细S'!P124</f>
        <v>0</v>
      </c>
      <c r="Q112" s="705">
        <f>'4.经营实际明细S'!Q124</f>
        <v>0</v>
      </c>
      <c r="R112" s="705">
        <f t="shared" si="14"/>
        <v>1407.7010649999966</v>
      </c>
      <c r="S112" s="705">
        <f>基数汇总!S1312</f>
        <v>0</v>
      </c>
      <c r="T112" s="705">
        <f>基数汇总!R1312</f>
        <v>0</v>
      </c>
      <c r="U112" s="709" t="str">
        <f t="shared" si="8"/>
        <v/>
      </c>
      <c r="V112" s="72" t="b">
        <f t="shared" si="9"/>
        <v>0</v>
      </c>
      <c r="W112" s="710" t="s">
        <v>25</v>
      </c>
    </row>
    <row r="113" spans="1:23" ht="15" customHeight="1" x14ac:dyDescent="0.2">
      <c r="A113" s="765"/>
      <c r="B113" s="763"/>
      <c r="C113" s="755"/>
      <c r="D113" s="96" t="s">
        <v>32</v>
      </c>
      <c r="E113" s="705">
        <f>'4.经营实际明细S'!E127</f>
        <v>9.1655999999999995</v>
      </c>
      <c r="F113" s="705">
        <f>'4.经营实际明细S'!F127</f>
        <v>0.51300000000000001</v>
      </c>
      <c r="G113" s="705">
        <f>'4.经营实际明细S'!G127</f>
        <v>0.12189999999999999</v>
      </c>
      <c r="H113" s="705">
        <f>'4.经营实际明细S'!H127</f>
        <v>0.64880000000000004</v>
      </c>
      <c r="I113" s="705">
        <f>'4.经营实际明细S'!I127</f>
        <v>1.8577999999999999</v>
      </c>
      <c r="J113" s="705">
        <f>'4.经营实际明细S'!J127</f>
        <v>0.77829999999999999</v>
      </c>
      <c r="K113" s="705">
        <f>'4.经营实际明细S'!K127</f>
        <v>9.1655999999999995</v>
      </c>
      <c r="L113" s="705">
        <f>'4.经营实际明细S'!L127</f>
        <v>0</v>
      </c>
      <c r="M113" s="705">
        <f>'4.经营实际明细S'!M127</f>
        <v>0</v>
      </c>
      <c r="N113" s="705">
        <f>'4.经营实际明细S'!N127</f>
        <v>0</v>
      </c>
      <c r="O113" s="705">
        <f>'4.经营实际明细S'!O127</f>
        <v>0</v>
      </c>
      <c r="P113" s="705">
        <f>'4.经营实际明细S'!P127</f>
        <v>0</v>
      </c>
      <c r="Q113" s="705">
        <f>'4.经营实际明细S'!Q127</f>
        <v>0</v>
      </c>
      <c r="R113" s="705">
        <f t="shared" si="14"/>
        <v>13.0854</v>
      </c>
      <c r="S113" s="705">
        <f>基数汇总!S1313</f>
        <v>0</v>
      </c>
      <c r="T113" s="705">
        <f>基数汇总!R1313</f>
        <v>0</v>
      </c>
      <c r="U113" s="709" t="str">
        <f t="shared" si="8"/>
        <v/>
      </c>
      <c r="V113" s="72" t="b">
        <f t="shared" si="9"/>
        <v>0</v>
      </c>
      <c r="W113" s="710" t="s">
        <v>25</v>
      </c>
    </row>
    <row r="114" spans="1:23" ht="15" customHeight="1" x14ac:dyDescent="0.2">
      <c r="A114" s="765"/>
      <c r="B114" s="763"/>
      <c r="C114" s="755" t="s">
        <v>33</v>
      </c>
      <c r="D114" s="706" t="s">
        <v>34</v>
      </c>
      <c r="E114" s="705" t="e">
        <f>'4.经营实际明细S'!E128-#REF!</f>
        <v>#REF!</v>
      </c>
      <c r="F114" s="705" t="e">
        <f>'4.经营实际明细S'!F128-#REF!</f>
        <v>#REF!</v>
      </c>
      <c r="G114" s="705" t="e">
        <f>'4.经营实际明细S'!G128-#REF!</f>
        <v>#REF!</v>
      </c>
      <c r="H114" s="705" t="e">
        <f>'4.经营实际明细S'!H128-#REF!</f>
        <v>#REF!</v>
      </c>
      <c r="I114" s="705" t="e">
        <f>'4.经营实际明细S'!I128-#REF!</f>
        <v>#REF!</v>
      </c>
      <c r="J114" s="705" t="e">
        <f>'4.经营实际明细S'!J128-#REF!</f>
        <v>#REF!</v>
      </c>
      <c r="K114" s="705" t="e">
        <f>'4.经营实际明细S'!K128-#REF!</f>
        <v>#REF!</v>
      </c>
      <c r="L114" s="705" t="e">
        <f>'4.经营实际明细S'!L128-#REF!</f>
        <v>#REF!</v>
      </c>
      <c r="M114" s="705" t="e">
        <f>'4.经营实际明细S'!M128-#REF!</f>
        <v>#REF!</v>
      </c>
      <c r="N114" s="705" t="e">
        <f>'4.经营实际明细S'!N128-#REF!</f>
        <v>#REF!</v>
      </c>
      <c r="O114" s="705" t="e">
        <f>'4.经营实际明细S'!O128-#REF!</f>
        <v>#REF!</v>
      </c>
      <c r="P114" s="705" t="e">
        <f>'4.经营实际明细S'!P128-#REF!</f>
        <v>#REF!</v>
      </c>
      <c r="Q114" s="705" t="e">
        <f>'4.经营实际明细S'!Q128-#REF!</f>
        <v>#REF!</v>
      </c>
      <c r="R114" s="705" t="e">
        <f>'4.经营实际明细S'!R128-#REF!</f>
        <v>#REF!</v>
      </c>
      <c r="S114" s="705" t="e">
        <f>'4.经营实际明细S'!S128-#REF!</f>
        <v>#REF!</v>
      </c>
      <c r="T114" s="705" t="e">
        <f>'4.经营实际明细S'!T128-#REF!</f>
        <v>#REF!</v>
      </c>
      <c r="U114" s="709" t="e">
        <f t="shared" si="8"/>
        <v>#REF!</v>
      </c>
      <c r="V114" s="72" t="e">
        <f t="shared" si="9"/>
        <v>#REF!</v>
      </c>
      <c r="W114" s="710" t="s">
        <v>25</v>
      </c>
    </row>
    <row r="115" spans="1:23" ht="15" customHeight="1" x14ac:dyDescent="0.2">
      <c r="A115" s="765"/>
      <c r="B115" s="763"/>
      <c r="C115" s="755"/>
      <c r="D115" s="96" t="s">
        <v>35</v>
      </c>
      <c r="E115" s="705">
        <f>'4.经营实际明细S'!E129</f>
        <v>522.7432</v>
      </c>
      <c r="F115" s="705">
        <f>'4.经营实际明细S'!F129</f>
        <v>64.087299999999999</v>
      </c>
      <c r="G115" s="705">
        <f>'4.经营实际明细S'!G129</f>
        <v>4.2133000000000003</v>
      </c>
      <c r="H115" s="705">
        <f>'4.经营实际明细S'!H129</f>
        <v>93.351200000000006</v>
      </c>
      <c r="I115" s="705">
        <f>'4.经营实际明细S'!I129</f>
        <v>255.51900000000001</v>
      </c>
      <c r="J115" s="705">
        <f>'4.经营实际明细S'!J129</f>
        <v>349.70299999999997</v>
      </c>
      <c r="K115" s="705">
        <f>'4.经营实际明细S'!K129</f>
        <v>522.7432</v>
      </c>
      <c r="L115" s="705">
        <f>'4.经营实际明细S'!L129</f>
        <v>0</v>
      </c>
      <c r="M115" s="705">
        <f>'4.经营实际明细S'!M129</f>
        <v>0</v>
      </c>
      <c r="N115" s="705">
        <f>'4.经营实际明细S'!N129</f>
        <v>0</v>
      </c>
      <c r="O115" s="705">
        <f>'4.经营实际明细S'!O129</f>
        <v>0</v>
      </c>
      <c r="P115" s="705">
        <f>'4.经营实际明细S'!P129</f>
        <v>0</v>
      </c>
      <c r="Q115" s="705">
        <f>'4.经营实际明细S'!Q129</f>
        <v>0</v>
      </c>
      <c r="R115" s="705">
        <f t="shared" si="14"/>
        <v>1289.617</v>
      </c>
      <c r="S115" s="705">
        <f>基数汇总!S1315</f>
        <v>0</v>
      </c>
      <c r="T115" s="705">
        <f>基数汇总!R1315</f>
        <v>0</v>
      </c>
      <c r="U115" s="709" t="str">
        <f t="shared" si="8"/>
        <v/>
      </c>
      <c r="V115" s="72" t="b">
        <f t="shared" si="9"/>
        <v>0</v>
      </c>
      <c r="W115" s="710" t="s">
        <v>25</v>
      </c>
    </row>
    <row r="116" spans="1:23" ht="15" customHeight="1" x14ac:dyDescent="0.2">
      <c r="A116" s="765"/>
      <c r="B116" s="763"/>
      <c r="C116" s="755"/>
      <c r="D116" s="96" t="s">
        <v>36</v>
      </c>
      <c r="E116" s="705">
        <f>'4.经营实际明细S'!E130</f>
        <v>1066.4758999999999</v>
      </c>
      <c r="F116" s="705">
        <f>'4.经营实际明细S'!F130</f>
        <v>126.80159999999999</v>
      </c>
      <c r="G116" s="705">
        <f>'4.经营实际明细S'!G130</f>
        <v>16.5077</v>
      </c>
      <c r="H116" s="705">
        <f>'4.经营实际明细S'!H130</f>
        <v>252.4667</v>
      </c>
      <c r="I116" s="705">
        <f>'4.经营实际明细S'!I130</f>
        <v>420.61770000000001</v>
      </c>
      <c r="J116" s="705">
        <f>'4.经营实际明细S'!J130</f>
        <v>766.01189999999997</v>
      </c>
      <c r="K116" s="705">
        <f>'4.经营实际明细S'!K130</f>
        <v>1066.4758999999999</v>
      </c>
      <c r="L116" s="705">
        <f>'4.经营实际明细S'!L130</f>
        <v>0</v>
      </c>
      <c r="M116" s="705">
        <f>'4.经营实际明细S'!M130</f>
        <v>0</v>
      </c>
      <c r="N116" s="705">
        <f>'4.经营实际明细S'!N130</f>
        <v>0</v>
      </c>
      <c r="O116" s="705">
        <f>'4.经营实际明细S'!O130</f>
        <v>0</v>
      </c>
      <c r="P116" s="705">
        <f>'4.经营实际明细S'!P130</f>
        <v>0</v>
      </c>
      <c r="Q116" s="705">
        <f>'4.经营实际明细S'!Q130</f>
        <v>0</v>
      </c>
      <c r="R116" s="705">
        <f t="shared" si="14"/>
        <v>2648.8815</v>
      </c>
      <c r="S116" s="705">
        <f>基数汇总!S1316</f>
        <v>0</v>
      </c>
      <c r="T116" s="705">
        <f>基数汇总!R1316</f>
        <v>0</v>
      </c>
      <c r="U116" s="709" t="str">
        <f t="shared" si="8"/>
        <v/>
      </c>
      <c r="V116" s="72" t="b">
        <f t="shared" si="9"/>
        <v>0</v>
      </c>
      <c r="W116" s="710" t="s">
        <v>25</v>
      </c>
    </row>
    <row r="117" spans="1:23" ht="15" customHeight="1" x14ac:dyDescent="0.2">
      <c r="A117" s="765"/>
      <c r="B117" s="763"/>
      <c r="C117" s="755"/>
      <c r="D117" s="96" t="s">
        <v>37</v>
      </c>
      <c r="E117" s="705">
        <f>'4.经营实际明细S'!E131</f>
        <v>0</v>
      </c>
      <c r="F117" s="705">
        <f>'4.经营实际明细S'!F131</f>
        <v>0</v>
      </c>
      <c r="G117" s="705">
        <f>'4.经营实际明细S'!G131</f>
        <v>0</v>
      </c>
      <c r="H117" s="705">
        <f>'4.经营实际明细S'!H131</f>
        <v>0</v>
      </c>
      <c r="I117" s="705">
        <f>'4.经营实际明细S'!I131</f>
        <v>0</v>
      </c>
      <c r="J117" s="705">
        <f>'4.经营实际明细S'!J131</f>
        <v>0</v>
      </c>
      <c r="K117" s="705">
        <f>'4.经营实际明细S'!K131</f>
        <v>0</v>
      </c>
      <c r="L117" s="705">
        <f>'4.经营实际明细S'!L131</f>
        <v>0</v>
      </c>
      <c r="M117" s="705">
        <f>'4.经营实际明细S'!M131</f>
        <v>0</v>
      </c>
      <c r="N117" s="705">
        <f>'4.经营实际明细S'!N131</f>
        <v>0</v>
      </c>
      <c r="O117" s="705">
        <f>'4.经营实际明细S'!O131</f>
        <v>0</v>
      </c>
      <c r="P117" s="705">
        <f>'4.经营实际明细S'!P131</f>
        <v>0</v>
      </c>
      <c r="Q117" s="705">
        <f>'4.经营实际明细S'!Q131</f>
        <v>0</v>
      </c>
      <c r="R117" s="705">
        <f t="shared" si="14"/>
        <v>0</v>
      </c>
      <c r="S117" s="705">
        <f>基数汇总!S1317</f>
        <v>0</v>
      </c>
      <c r="T117" s="705">
        <f>基数汇总!R1317</f>
        <v>0</v>
      </c>
      <c r="U117" s="709" t="str">
        <f t="shared" si="8"/>
        <v/>
      </c>
      <c r="V117" s="72" t="b">
        <f t="shared" si="9"/>
        <v>1</v>
      </c>
      <c r="W117" s="710" t="s">
        <v>25</v>
      </c>
    </row>
    <row r="118" spans="1:23" ht="15" customHeight="1" x14ac:dyDescent="0.2">
      <c r="A118" s="765"/>
      <c r="B118" s="763"/>
      <c r="C118" s="755"/>
      <c r="D118" s="96" t="s">
        <v>38</v>
      </c>
      <c r="E118" s="705">
        <f>'4.经营实际明细S'!E132</f>
        <v>29.508700000000001</v>
      </c>
      <c r="F118" s="705">
        <f>'4.经营实际明细S'!F132</f>
        <v>7.0345000000000004</v>
      </c>
      <c r="G118" s="705">
        <f>'4.经营实际明细S'!G132</f>
        <v>0.68720000000000003</v>
      </c>
      <c r="H118" s="705">
        <f>'4.经营实际明细S'!H132</f>
        <v>12.3142</v>
      </c>
      <c r="I118" s="705">
        <f>'4.经营实际明细S'!I132</f>
        <v>18.335999999999999</v>
      </c>
      <c r="J118" s="705">
        <f>'4.经营实际明细S'!J132</f>
        <v>21.527699999999999</v>
      </c>
      <c r="K118" s="705">
        <f>'4.经营实际明细S'!K132</f>
        <v>29.508700000000001</v>
      </c>
      <c r="L118" s="705">
        <f>'4.经营实际明细S'!L132</f>
        <v>0</v>
      </c>
      <c r="M118" s="705">
        <f>'4.经营实际明细S'!M132</f>
        <v>0</v>
      </c>
      <c r="N118" s="705">
        <f>'4.经营实际明细S'!N132</f>
        <v>0</v>
      </c>
      <c r="O118" s="705">
        <f>'4.经营实际明细S'!O132</f>
        <v>0</v>
      </c>
      <c r="P118" s="705">
        <f>'4.经营实际明细S'!P132</f>
        <v>0</v>
      </c>
      <c r="Q118" s="705">
        <f>'4.经营实际明细S'!Q132</f>
        <v>0</v>
      </c>
      <c r="R118" s="705">
        <f t="shared" si="14"/>
        <v>89.408299999999997</v>
      </c>
      <c r="S118" s="705">
        <f>基数汇总!S1318</f>
        <v>0</v>
      </c>
      <c r="T118" s="705">
        <f>基数汇总!R1318</f>
        <v>0</v>
      </c>
      <c r="U118" s="709" t="str">
        <f t="shared" si="8"/>
        <v/>
      </c>
      <c r="V118" s="72" t="b">
        <f t="shared" si="9"/>
        <v>0</v>
      </c>
      <c r="W118" s="710" t="s">
        <v>25</v>
      </c>
    </row>
    <row r="119" spans="1:23" ht="15" customHeight="1" x14ac:dyDescent="0.2">
      <c r="A119" s="765"/>
      <c r="B119" s="763"/>
      <c r="C119" s="755"/>
      <c r="D119" s="96" t="s">
        <v>39</v>
      </c>
      <c r="E119" s="705">
        <f>'4.经营实际明细S'!E133</f>
        <v>1.0612999999999999</v>
      </c>
      <c r="F119" s="705">
        <f>'4.经营实际明细S'!F133</f>
        <v>10.624499999999999</v>
      </c>
      <c r="G119" s="705">
        <f>'4.经营实际明细S'!G133</f>
        <v>0</v>
      </c>
      <c r="H119" s="705">
        <f>'4.经营实际明细S'!H133</f>
        <v>2.5750999999999999</v>
      </c>
      <c r="I119" s="705">
        <f>'4.经营实际明细S'!I133</f>
        <v>0.46460000000000001</v>
      </c>
      <c r="J119" s="705">
        <f>'4.经营实际明细S'!J133</f>
        <v>0</v>
      </c>
      <c r="K119" s="705">
        <f>'4.经营实际明细S'!K133</f>
        <v>1.0612999999999999</v>
      </c>
      <c r="L119" s="705">
        <f>'4.经营实际明细S'!L133</f>
        <v>0</v>
      </c>
      <c r="M119" s="705">
        <f>'4.经营实际明细S'!M133</f>
        <v>0</v>
      </c>
      <c r="N119" s="705">
        <f>'4.经营实际明细S'!N133</f>
        <v>0</v>
      </c>
      <c r="O119" s="705">
        <f>'4.经营实际明细S'!O133</f>
        <v>0</v>
      </c>
      <c r="P119" s="705">
        <f>'4.经营实际明细S'!P133</f>
        <v>0</v>
      </c>
      <c r="Q119" s="705">
        <f>'4.经营实际明细S'!Q133</f>
        <v>0</v>
      </c>
      <c r="R119" s="705">
        <f t="shared" si="14"/>
        <v>14.7255</v>
      </c>
      <c r="S119" s="705">
        <f>基数汇总!S1319</f>
        <v>0</v>
      </c>
      <c r="T119" s="705">
        <f>基数汇总!R1319</f>
        <v>0</v>
      </c>
      <c r="U119" s="709" t="str">
        <f t="shared" si="8"/>
        <v/>
      </c>
      <c r="V119" s="72" t="b">
        <f t="shared" si="9"/>
        <v>0</v>
      </c>
      <c r="W119" s="710" t="s">
        <v>25</v>
      </c>
    </row>
    <row r="120" spans="1:23" ht="15" customHeight="1" x14ac:dyDescent="0.2">
      <c r="A120" s="765"/>
      <c r="B120" s="763"/>
      <c r="C120" s="755" t="s">
        <v>40</v>
      </c>
      <c r="D120" s="706" t="s">
        <v>41</v>
      </c>
      <c r="E120" s="705" t="e">
        <f>'4.经营实际明细S'!E134-#REF!</f>
        <v>#REF!</v>
      </c>
      <c r="F120" s="705" t="e">
        <f>'4.经营实际明细S'!F134-#REF!</f>
        <v>#REF!</v>
      </c>
      <c r="G120" s="705" t="e">
        <f>'4.经营实际明细S'!G134-#REF!</f>
        <v>#REF!</v>
      </c>
      <c r="H120" s="705" t="e">
        <f>'4.经营实际明细S'!H134-#REF!</f>
        <v>#REF!</v>
      </c>
      <c r="I120" s="705" t="e">
        <f>'4.经营实际明细S'!I134-#REF!</f>
        <v>#REF!</v>
      </c>
      <c r="J120" s="705" t="e">
        <f>'4.经营实际明细S'!J134-#REF!</f>
        <v>#REF!</v>
      </c>
      <c r="K120" s="705" t="e">
        <f>'4.经营实际明细S'!K134-#REF!</f>
        <v>#REF!</v>
      </c>
      <c r="L120" s="705" t="e">
        <f>'4.经营实际明细S'!L134-#REF!</f>
        <v>#REF!</v>
      </c>
      <c r="M120" s="705" t="e">
        <f>'4.经营实际明细S'!M134-#REF!</f>
        <v>#REF!</v>
      </c>
      <c r="N120" s="705" t="e">
        <f>'4.经营实际明细S'!N134-#REF!</f>
        <v>#REF!</v>
      </c>
      <c r="O120" s="705" t="e">
        <f>'4.经营实际明细S'!O134-#REF!</f>
        <v>#REF!</v>
      </c>
      <c r="P120" s="705" t="e">
        <f>'4.经营实际明细S'!P134-#REF!</f>
        <v>#REF!</v>
      </c>
      <c r="Q120" s="705" t="e">
        <f>'4.经营实际明细S'!Q134-#REF!</f>
        <v>#REF!</v>
      </c>
      <c r="R120" s="705" t="e">
        <f>'4.经营实际明细S'!R134-#REF!</f>
        <v>#REF!</v>
      </c>
      <c r="S120" s="705" t="e">
        <f>'4.经营实际明细S'!S134-#REF!</f>
        <v>#REF!</v>
      </c>
      <c r="T120" s="705" t="e">
        <f>'4.经营实际明细S'!T134-#REF!</f>
        <v>#REF!</v>
      </c>
      <c r="U120" s="709" t="e">
        <f t="shared" si="8"/>
        <v>#REF!</v>
      </c>
      <c r="V120" s="72" t="e">
        <f t="shared" si="9"/>
        <v>#REF!</v>
      </c>
      <c r="W120" s="710" t="s">
        <v>25</v>
      </c>
    </row>
    <row r="121" spans="1:23" ht="15" customHeight="1" x14ac:dyDescent="0.2">
      <c r="A121" s="765"/>
      <c r="B121" s="763"/>
      <c r="C121" s="755"/>
      <c r="D121" s="96" t="s">
        <v>42</v>
      </c>
      <c r="E121" s="705">
        <f>'4.经营实际明细S'!E135</f>
        <v>633.44009499999993</v>
      </c>
      <c r="F121" s="705">
        <f>'4.经营实际明细S'!F135</f>
        <v>112.78410100000001</v>
      </c>
      <c r="G121" s="705">
        <f>'4.经营实际明细S'!G135</f>
        <v>36.898032000000001</v>
      </c>
      <c r="H121" s="705">
        <f>'4.经营实际明细S'!H135</f>
        <v>823.61969799999997</v>
      </c>
      <c r="I121" s="705">
        <f>'4.经营实际明细S'!I135</f>
        <v>309.04167999999999</v>
      </c>
      <c r="J121" s="705">
        <f>'4.经营实际明细S'!J135</f>
        <v>570.60684500000002</v>
      </c>
      <c r="K121" s="705">
        <f>'4.经营实际明细S'!K135</f>
        <v>633.44009499999993</v>
      </c>
      <c r="L121" s="705">
        <f>'4.经营实际明细S'!L135</f>
        <v>0</v>
      </c>
      <c r="M121" s="705">
        <f>'4.经营实际明细S'!M135</f>
        <v>0</v>
      </c>
      <c r="N121" s="705">
        <f>'4.经营实际明细S'!N135</f>
        <v>0</v>
      </c>
      <c r="O121" s="705">
        <f>'4.经营实际明细S'!O135</f>
        <v>0</v>
      </c>
      <c r="P121" s="705">
        <f>'4.经营实际明细S'!P135</f>
        <v>0</v>
      </c>
      <c r="Q121" s="705">
        <f>'4.经营实际明细S'!Q135</f>
        <v>0</v>
      </c>
      <c r="R121" s="705">
        <f t="shared" si="14"/>
        <v>2486.3904510000002</v>
      </c>
      <c r="S121" s="705">
        <f>基数汇总!S1321</f>
        <v>0</v>
      </c>
      <c r="T121" s="705">
        <f>基数汇总!R1321</f>
        <v>0</v>
      </c>
      <c r="U121" s="709" t="str">
        <f t="shared" si="8"/>
        <v/>
      </c>
      <c r="V121" s="72" t="b">
        <f t="shared" si="9"/>
        <v>0</v>
      </c>
      <c r="W121" s="710" t="s">
        <v>25</v>
      </c>
    </row>
    <row r="122" spans="1:23" ht="15" customHeight="1" x14ac:dyDescent="0.2">
      <c r="A122" s="765"/>
      <c r="B122" s="763"/>
      <c r="C122" s="755"/>
      <c r="D122" s="96" t="s">
        <v>43</v>
      </c>
      <c r="E122" s="705">
        <f>'4.经营实际明细S'!E136</f>
        <v>42.783000000000001</v>
      </c>
      <c r="F122" s="705">
        <f>'4.经营实际明细S'!F136</f>
        <v>0</v>
      </c>
      <c r="G122" s="705">
        <f>'4.经营实际明细S'!G136</f>
        <v>31.050799999999999</v>
      </c>
      <c r="H122" s="705">
        <f>'4.经营实际明细S'!H136</f>
        <v>37.942999999999998</v>
      </c>
      <c r="I122" s="705">
        <f>'4.经营实际明细S'!I136</f>
        <v>58.189399999999999</v>
      </c>
      <c r="J122" s="705">
        <f>'4.经营实际明细S'!J136</f>
        <v>42.058500000000002</v>
      </c>
      <c r="K122" s="705">
        <f>'4.经营实际明细S'!K136</f>
        <v>42.783000000000001</v>
      </c>
      <c r="L122" s="705">
        <f>'4.经营实际明细S'!L136</f>
        <v>0</v>
      </c>
      <c r="M122" s="705">
        <f>'4.经营实际明细S'!M136</f>
        <v>0</v>
      </c>
      <c r="N122" s="705">
        <f>'4.经营实际明细S'!N136</f>
        <v>0</v>
      </c>
      <c r="O122" s="705">
        <f>'4.经营实际明细S'!O136</f>
        <v>0</v>
      </c>
      <c r="P122" s="705">
        <f>'4.经营实际明细S'!P136</f>
        <v>0</v>
      </c>
      <c r="Q122" s="705">
        <f>'4.经营实际明细S'!Q136</f>
        <v>0</v>
      </c>
      <c r="R122" s="705">
        <f t="shared" si="14"/>
        <v>212.0247</v>
      </c>
      <c r="S122" s="705">
        <f>基数汇总!S1322</f>
        <v>0</v>
      </c>
      <c r="T122" s="705">
        <f>基数汇总!R1322</f>
        <v>226.402908</v>
      </c>
      <c r="U122" s="709" t="str">
        <f t="shared" si="8"/>
        <v/>
      </c>
      <c r="V122" s="72" t="b">
        <f t="shared" si="9"/>
        <v>0</v>
      </c>
      <c r="W122" s="710" t="s">
        <v>25</v>
      </c>
    </row>
    <row r="123" spans="1:23" ht="15" customHeight="1" x14ac:dyDescent="0.2">
      <c r="A123" s="765"/>
      <c r="B123" s="763" t="s">
        <v>44</v>
      </c>
      <c r="C123" s="755" t="s">
        <v>26</v>
      </c>
      <c r="D123" s="96" t="s">
        <v>27</v>
      </c>
      <c r="E123" s="705">
        <f>'4.经营实际明细S'!E137</f>
        <v>1563.3633989679834</v>
      </c>
      <c r="F123" s="705">
        <f>'4.经营实际明细S'!F137</f>
        <v>361.63686502830899</v>
      </c>
      <c r="G123" s="705">
        <f>'4.经营实际明细S'!G137</f>
        <v>69.889192360374395</v>
      </c>
      <c r="H123" s="705">
        <f>'4.经营实际明细S'!H137</f>
        <v>575.21882956020102</v>
      </c>
      <c r="I123" s="705">
        <f>'4.经营实际明细S'!I137</f>
        <v>947.66991503420195</v>
      </c>
      <c r="J123" s="705">
        <f>'4.经营实际明细S'!J137</f>
        <v>1297.1009766208001</v>
      </c>
      <c r="K123" s="705">
        <f>'4.经营实际明细S'!K137</f>
        <v>1563.3633989679834</v>
      </c>
      <c r="L123" s="705">
        <f>'4.经营实际明细S'!L137</f>
        <v>0</v>
      </c>
      <c r="M123" s="705">
        <f>'4.经营实际明细S'!M137</f>
        <v>0</v>
      </c>
      <c r="N123" s="705">
        <f>'4.经营实际明细S'!N137</f>
        <v>0</v>
      </c>
      <c r="O123" s="705">
        <f>'4.经营实际明细S'!O137</f>
        <v>0</v>
      </c>
      <c r="P123" s="705">
        <f>'4.经营实际明细S'!P137</f>
        <v>0</v>
      </c>
      <c r="Q123" s="705">
        <f>'4.经营实际明细S'!Q137</f>
        <v>0</v>
      </c>
      <c r="R123" s="705">
        <f t="shared" si="14"/>
        <v>4814.8791775718691</v>
      </c>
      <c r="S123" s="705">
        <f>基数汇总!S1323</f>
        <v>0</v>
      </c>
      <c r="T123" s="705">
        <f>基数汇总!R1323</f>
        <v>0</v>
      </c>
      <c r="U123" s="709" t="str">
        <f t="shared" si="8"/>
        <v/>
      </c>
      <c r="V123" s="72" t="b">
        <f t="shared" si="9"/>
        <v>0</v>
      </c>
      <c r="W123" s="710" t="s">
        <v>44</v>
      </c>
    </row>
    <row r="124" spans="1:23" ht="15" customHeight="1" x14ac:dyDescent="0.2">
      <c r="A124" s="765"/>
      <c r="B124" s="763"/>
      <c r="C124" s="755"/>
      <c r="D124" s="96" t="s">
        <v>28</v>
      </c>
      <c r="E124" s="705">
        <f>'4.经营实际明细S'!E138</f>
        <v>988.06787346075851</v>
      </c>
      <c r="F124" s="705">
        <f>'4.经营实际明细S'!F138</f>
        <v>172.67612468930699</v>
      </c>
      <c r="G124" s="705">
        <f>'4.经营实际明细S'!G138</f>
        <v>69.235261805083198</v>
      </c>
      <c r="H124" s="705">
        <f>'4.经营实际明细S'!H138</f>
        <v>278.36948692917701</v>
      </c>
      <c r="I124" s="705">
        <f>'4.经营实际明细S'!I138</f>
        <v>553.978561382321</v>
      </c>
      <c r="J124" s="705">
        <f>'4.经营实际明细S'!J138</f>
        <v>757.08182510925701</v>
      </c>
      <c r="K124" s="705">
        <f>'4.经营实际明细S'!K138</f>
        <v>988.06787346075851</v>
      </c>
      <c r="L124" s="705">
        <f>'4.经营实际明细S'!L138</f>
        <v>0</v>
      </c>
      <c r="M124" s="705">
        <f>'4.经营实际明细S'!M138</f>
        <v>0</v>
      </c>
      <c r="N124" s="705">
        <f>'4.经营实际明细S'!N138</f>
        <v>0</v>
      </c>
      <c r="O124" s="705">
        <f>'4.经营实际明细S'!O138</f>
        <v>0</v>
      </c>
      <c r="P124" s="705">
        <f>'4.经营实际明细S'!P138</f>
        <v>0</v>
      </c>
      <c r="Q124" s="705">
        <f>'4.经营实际明细S'!Q138</f>
        <v>0</v>
      </c>
      <c r="R124" s="705">
        <f t="shared" si="14"/>
        <v>2819.4091333759038</v>
      </c>
      <c r="S124" s="705">
        <f>基数汇总!S1324</f>
        <v>0</v>
      </c>
      <c r="T124" s="705">
        <f>基数汇总!R1324</f>
        <v>0</v>
      </c>
      <c r="U124" s="709" t="str">
        <f t="shared" si="8"/>
        <v/>
      </c>
      <c r="V124" s="72" t="b">
        <f t="shared" si="9"/>
        <v>0</v>
      </c>
      <c r="W124" s="710" t="s">
        <v>44</v>
      </c>
    </row>
    <row r="125" spans="1:23" ht="15" customHeight="1" x14ac:dyDescent="0.2">
      <c r="A125" s="765"/>
      <c r="B125" s="763"/>
      <c r="C125" s="755"/>
      <c r="D125" s="96" t="s">
        <v>29</v>
      </c>
      <c r="E125" s="705">
        <f>'4.经营实际明细S'!E139</f>
        <v>390.3384371452982</v>
      </c>
      <c r="F125" s="705">
        <f>'4.经营实际明细S'!F139</f>
        <v>96.358666000000099</v>
      </c>
      <c r="G125" s="705">
        <f>'4.经营实际明细S'!G139</f>
        <v>7.9135799999999996</v>
      </c>
      <c r="H125" s="705">
        <f>'4.经营实际明细S'!H139</f>
        <v>129.02696700000001</v>
      </c>
      <c r="I125" s="705">
        <f>'4.经营实际明细S'!I139</f>
        <v>218.28019</v>
      </c>
      <c r="J125" s="705">
        <f>'4.经营实际明细S'!J139</f>
        <v>426.79293875411298</v>
      </c>
      <c r="K125" s="705">
        <f>'4.经营实际明细S'!K139</f>
        <v>390.3384371452982</v>
      </c>
      <c r="L125" s="705">
        <f>'4.经营实际明细S'!L139</f>
        <v>0</v>
      </c>
      <c r="M125" s="705">
        <f>'4.经营实际明细S'!M139</f>
        <v>0</v>
      </c>
      <c r="N125" s="705">
        <f>'4.经营实际明细S'!N139</f>
        <v>0</v>
      </c>
      <c r="O125" s="705">
        <f>'4.经营实际明细S'!O139</f>
        <v>0</v>
      </c>
      <c r="P125" s="705">
        <f>'4.经营实际明细S'!P139</f>
        <v>0</v>
      </c>
      <c r="Q125" s="705">
        <f>'4.经营实际明细S'!Q139</f>
        <v>0</v>
      </c>
      <c r="R125" s="705">
        <f t="shared" si="14"/>
        <v>1268.7107788994113</v>
      </c>
      <c r="S125" s="705">
        <f>基数汇总!S1325</f>
        <v>0</v>
      </c>
      <c r="T125" s="705">
        <f>基数汇总!R1325</f>
        <v>0</v>
      </c>
      <c r="U125" s="709" t="str">
        <f t="shared" si="8"/>
        <v/>
      </c>
      <c r="V125" s="72" t="b">
        <f t="shared" si="9"/>
        <v>0</v>
      </c>
      <c r="W125" s="710" t="s">
        <v>44</v>
      </c>
    </row>
    <row r="126" spans="1:23" ht="15" customHeight="1" x14ac:dyDescent="0.2">
      <c r="A126" s="765"/>
      <c r="B126" s="763"/>
      <c r="C126" s="755"/>
      <c r="D126" s="706" t="s">
        <v>30</v>
      </c>
      <c r="E126" s="705" t="e">
        <f>'4.经营实际明细S'!E140-#REF!</f>
        <v>#REF!</v>
      </c>
      <c r="F126" s="705" t="e">
        <f>'4.经营实际明细S'!F140-#REF!</f>
        <v>#REF!</v>
      </c>
      <c r="G126" s="705" t="e">
        <f>'4.经营实际明细S'!G140-#REF!</f>
        <v>#REF!</v>
      </c>
      <c r="H126" s="705" t="e">
        <f>'4.经营实际明细S'!H140-#REF!</f>
        <v>#REF!</v>
      </c>
      <c r="I126" s="705" t="e">
        <f>'4.经营实际明细S'!I140-#REF!</f>
        <v>#REF!</v>
      </c>
      <c r="J126" s="705" t="e">
        <f>'4.经营实际明细S'!J140-#REF!</f>
        <v>#REF!</v>
      </c>
      <c r="K126" s="705" t="e">
        <f>'4.经营实际明细S'!K140-#REF!</f>
        <v>#REF!</v>
      </c>
      <c r="L126" s="705" t="e">
        <f>'4.经营实际明细S'!L140-#REF!</f>
        <v>#REF!</v>
      </c>
      <c r="M126" s="705" t="e">
        <f>'4.经营实际明细S'!M140-#REF!</f>
        <v>#REF!</v>
      </c>
      <c r="N126" s="705" t="e">
        <f>'4.经营实际明细S'!N140-#REF!</f>
        <v>#REF!</v>
      </c>
      <c r="O126" s="705" t="e">
        <f>'4.经营实际明细S'!O140-#REF!</f>
        <v>#REF!</v>
      </c>
      <c r="P126" s="705" t="e">
        <f>'4.经营实际明细S'!P140-#REF!</f>
        <v>#REF!</v>
      </c>
      <c r="Q126" s="705" t="e">
        <f>'4.经营实际明细S'!Q140-#REF!</f>
        <v>#REF!</v>
      </c>
      <c r="R126" s="705" t="e">
        <f>'4.经营实际明细S'!R140-#REF!</f>
        <v>#REF!</v>
      </c>
      <c r="S126" s="705">
        <f>'4.经营实际明细S'!S140</f>
        <v>2723.093826249531</v>
      </c>
      <c r="T126" s="705">
        <f>'4.经营实际明细S'!T140</f>
        <v>7193.62922177366</v>
      </c>
      <c r="U126" s="709" t="e">
        <f t="shared" si="8"/>
        <v>#REF!</v>
      </c>
      <c r="V126" s="72" t="e">
        <f t="shared" si="9"/>
        <v>#REF!</v>
      </c>
      <c r="W126" s="710" t="s">
        <v>44</v>
      </c>
    </row>
    <row r="127" spans="1:23" ht="15" customHeight="1" x14ac:dyDescent="0.2">
      <c r="A127" s="765"/>
      <c r="B127" s="763"/>
      <c r="C127" s="755"/>
      <c r="D127" s="96" t="s">
        <v>31</v>
      </c>
      <c r="E127" s="705">
        <f>'4.经营实际明细S'!E141</f>
        <v>202.15317550719405</v>
      </c>
      <c r="F127" s="705">
        <f>'4.经营实际明细S'!F141</f>
        <v>57.256999999999998</v>
      </c>
      <c r="G127" s="705">
        <f>'4.经营实际明细S'!G141</f>
        <v>5.8353999999999999</v>
      </c>
      <c r="H127" s="705">
        <f>'4.经营实际明细S'!H141</f>
        <v>62.372999999999998</v>
      </c>
      <c r="I127" s="705">
        <f>'4.经营实际明细S'!I141</f>
        <v>111.03672400000001</v>
      </c>
      <c r="J127" s="705">
        <f>'4.经营实际明细S'!J141</f>
        <v>271.28882345023499</v>
      </c>
      <c r="K127" s="705">
        <f>'4.经营实际明细S'!K141</f>
        <v>202.15317550719405</v>
      </c>
      <c r="L127" s="705">
        <f>'4.经营实际明细S'!L141</f>
        <v>0</v>
      </c>
      <c r="M127" s="705">
        <f>'4.经营实际明细S'!M141</f>
        <v>0</v>
      </c>
      <c r="N127" s="705">
        <f>'4.经营实际明细S'!N141</f>
        <v>0</v>
      </c>
      <c r="O127" s="705">
        <f>'4.经营实际明细S'!O141</f>
        <v>0</v>
      </c>
      <c r="P127" s="705">
        <f>'4.经营实际明细S'!P141</f>
        <v>0</v>
      </c>
      <c r="Q127" s="705">
        <f>'4.经营实际明细S'!Q141</f>
        <v>0</v>
      </c>
      <c r="R127" s="705">
        <f t="shared" si="14"/>
        <v>709.94412295742904</v>
      </c>
      <c r="S127" s="705">
        <f>基数汇总!S1327</f>
        <v>0</v>
      </c>
      <c r="T127" s="705">
        <f>基数汇总!R1327</f>
        <v>0</v>
      </c>
      <c r="U127" s="709" t="str">
        <f t="shared" si="8"/>
        <v/>
      </c>
      <c r="V127" s="72" t="b">
        <f t="shared" si="9"/>
        <v>0</v>
      </c>
      <c r="W127" s="710" t="s">
        <v>44</v>
      </c>
    </row>
    <row r="128" spans="1:23" ht="15" customHeight="1" x14ac:dyDescent="0.2">
      <c r="A128" s="765"/>
      <c r="B128" s="763"/>
      <c r="C128" s="755"/>
      <c r="D128" s="96" t="s">
        <v>32</v>
      </c>
      <c r="E128" s="705">
        <f>'4.经营实际明细S'!E144</f>
        <v>0</v>
      </c>
      <c r="F128" s="705">
        <f>'4.经营实际明细S'!F144</f>
        <v>0</v>
      </c>
      <c r="G128" s="705">
        <f>'4.经营实际明细S'!G144</f>
        <v>0</v>
      </c>
      <c r="H128" s="705">
        <f>'4.经营实际明细S'!H144</f>
        <v>0</v>
      </c>
      <c r="I128" s="705">
        <f>'4.经营实际明细S'!I144</f>
        <v>0</v>
      </c>
      <c r="J128" s="705">
        <f>'4.经营实际明细S'!J144</f>
        <v>0</v>
      </c>
      <c r="K128" s="705">
        <f>'4.经营实际明细S'!K144</f>
        <v>0</v>
      </c>
      <c r="L128" s="705">
        <f>'4.经营实际明细S'!L144</f>
        <v>0</v>
      </c>
      <c r="M128" s="705">
        <f>'4.经营实际明细S'!M144</f>
        <v>0</v>
      </c>
      <c r="N128" s="705">
        <f>'4.经营实际明细S'!N144</f>
        <v>0</v>
      </c>
      <c r="O128" s="705">
        <f>'4.经营实际明细S'!O144</f>
        <v>0</v>
      </c>
      <c r="P128" s="705">
        <f>'4.经营实际明细S'!P144</f>
        <v>0</v>
      </c>
      <c r="Q128" s="705">
        <f>'4.经营实际明细S'!Q144</f>
        <v>0</v>
      </c>
      <c r="R128" s="705">
        <f t="shared" si="14"/>
        <v>0</v>
      </c>
      <c r="S128" s="705">
        <f>基数汇总!S1328</f>
        <v>0</v>
      </c>
      <c r="T128" s="705">
        <f>基数汇总!R1328</f>
        <v>0</v>
      </c>
      <c r="U128" s="709" t="str">
        <f t="shared" si="8"/>
        <v/>
      </c>
      <c r="V128" s="72" t="b">
        <f t="shared" si="9"/>
        <v>1</v>
      </c>
      <c r="W128" s="710" t="s">
        <v>44</v>
      </c>
    </row>
    <row r="129" spans="1:23" ht="15" customHeight="1" x14ac:dyDescent="0.2">
      <c r="A129" s="765"/>
      <c r="B129" s="763"/>
      <c r="C129" s="755" t="s">
        <v>33</v>
      </c>
      <c r="D129" s="706" t="s">
        <v>34</v>
      </c>
      <c r="E129" s="705" t="e">
        <f>'4.经营实际明细S'!E145-#REF!</f>
        <v>#REF!</v>
      </c>
      <c r="F129" s="705" t="e">
        <f>'4.经营实际明细S'!F145-#REF!</f>
        <v>#REF!</v>
      </c>
      <c r="G129" s="705" t="e">
        <f>'4.经营实际明细S'!G145-#REF!</f>
        <v>#REF!</v>
      </c>
      <c r="H129" s="705" t="e">
        <f>'4.经营实际明细S'!H145-#REF!</f>
        <v>#REF!</v>
      </c>
      <c r="I129" s="705" t="e">
        <f>'4.经营实际明细S'!I145-#REF!</f>
        <v>#REF!</v>
      </c>
      <c r="J129" s="705" t="e">
        <f>'4.经营实际明细S'!J145-#REF!</f>
        <v>#REF!</v>
      </c>
      <c r="K129" s="705" t="e">
        <f>'4.经营实际明细S'!K145-#REF!</f>
        <v>#REF!</v>
      </c>
      <c r="L129" s="705" t="e">
        <f>'4.经营实际明细S'!L145-#REF!</f>
        <v>#REF!</v>
      </c>
      <c r="M129" s="705" t="e">
        <f>'4.经营实际明细S'!M145-#REF!</f>
        <v>#REF!</v>
      </c>
      <c r="N129" s="705" t="e">
        <f>'4.经营实际明细S'!N145-#REF!</f>
        <v>#REF!</v>
      </c>
      <c r="O129" s="705" t="e">
        <f>'4.经营实际明细S'!O145-#REF!</f>
        <v>#REF!</v>
      </c>
      <c r="P129" s="705" t="e">
        <f>'4.经营实际明细S'!P145-#REF!</f>
        <v>#REF!</v>
      </c>
      <c r="Q129" s="705" t="e">
        <f>'4.经营实际明细S'!Q145-#REF!</f>
        <v>#REF!</v>
      </c>
      <c r="R129" s="705" t="e">
        <f>'4.经营实际明细S'!R145-#REF!</f>
        <v>#REF!</v>
      </c>
      <c r="S129" s="705" t="e">
        <f>'4.经营实际明细S'!S145-#REF!</f>
        <v>#REF!</v>
      </c>
      <c r="T129" s="705" t="e">
        <f>'4.经营实际明细S'!T145-#REF!</f>
        <v>#REF!</v>
      </c>
      <c r="U129" s="709" t="e">
        <f t="shared" si="8"/>
        <v>#REF!</v>
      </c>
      <c r="V129" s="72" t="e">
        <f t="shared" si="9"/>
        <v>#REF!</v>
      </c>
      <c r="W129" s="710" t="s">
        <v>44</v>
      </c>
    </row>
    <row r="130" spans="1:23" ht="15" customHeight="1" x14ac:dyDescent="0.2">
      <c r="A130" s="765"/>
      <c r="B130" s="763"/>
      <c r="C130" s="755"/>
      <c r="D130" s="96" t="s">
        <v>35</v>
      </c>
      <c r="E130" s="705">
        <f>'4.经营实际明细S'!E146</f>
        <v>397.68123979248952</v>
      </c>
      <c r="F130" s="705">
        <f>'4.经营实际明细S'!F146</f>
        <v>44.840823307211501</v>
      </c>
      <c r="G130" s="705">
        <f>'4.经营实际明细S'!G146</f>
        <v>3.1248380849324899</v>
      </c>
      <c r="H130" s="705">
        <f>'4.经营实际明细S'!H146</f>
        <v>66.6239839670923</v>
      </c>
      <c r="I130" s="705">
        <f>'4.经营实际明细S'!I146</f>
        <v>187.16912347353599</v>
      </c>
      <c r="J130" s="705">
        <f>'4.经营实际明细S'!J146</f>
        <v>257.38526568366899</v>
      </c>
      <c r="K130" s="705">
        <f>'4.经营实际明细S'!K146</f>
        <v>397.68123979248952</v>
      </c>
      <c r="L130" s="705">
        <f>'4.经营实际明细S'!L146</f>
        <v>0</v>
      </c>
      <c r="M130" s="705">
        <f>'4.经营实际明细S'!M146</f>
        <v>0</v>
      </c>
      <c r="N130" s="705">
        <f>'4.经营实际明细S'!N146</f>
        <v>0</v>
      </c>
      <c r="O130" s="705">
        <f>'4.经营实际明细S'!O146</f>
        <v>0</v>
      </c>
      <c r="P130" s="705">
        <f>'4.经营实际明细S'!P146</f>
        <v>0</v>
      </c>
      <c r="Q130" s="705">
        <f>'4.经营实际明细S'!Q146</f>
        <v>0</v>
      </c>
      <c r="R130" s="705">
        <f t="shared" si="14"/>
        <v>956.82527430893083</v>
      </c>
      <c r="S130" s="705">
        <f>基数汇总!S1330</f>
        <v>0</v>
      </c>
      <c r="T130" s="705">
        <f>基数汇总!R1330</f>
        <v>0</v>
      </c>
      <c r="U130" s="709" t="str">
        <f t="shared" si="8"/>
        <v/>
      </c>
      <c r="V130" s="72" t="b">
        <f t="shared" si="9"/>
        <v>0</v>
      </c>
      <c r="W130" s="710" t="s">
        <v>44</v>
      </c>
    </row>
    <row r="131" spans="1:23" ht="15" customHeight="1" x14ac:dyDescent="0.2">
      <c r="A131" s="765"/>
      <c r="B131" s="763"/>
      <c r="C131" s="755"/>
      <c r="D131" s="96" t="s">
        <v>36</v>
      </c>
      <c r="E131" s="705">
        <f>'4.经营实际明细S'!E147</f>
        <v>874.66209322880138</v>
      </c>
      <c r="F131" s="705">
        <f>'4.经营实际明细S'!F147</f>
        <v>85.820040329009899</v>
      </c>
      <c r="G131" s="705">
        <f>'4.经营实际明细S'!G147</f>
        <v>11.6786513809088</v>
      </c>
      <c r="H131" s="705">
        <f>'4.经营实际明细S'!H147</f>
        <v>168.91042492144399</v>
      </c>
      <c r="I131" s="705">
        <f>'4.经营实际明细S'!I147</f>
        <v>288.767747491102</v>
      </c>
      <c r="J131" s="705">
        <f>'4.经营实际明细S'!J147</f>
        <v>507.71630654786298</v>
      </c>
      <c r="K131" s="705">
        <f>'4.经营实际明细S'!K147</f>
        <v>874.66209322880138</v>
      </c>
      <c r="L131" s="705">
        <f>'4.经营实际明细S'!L147</f>
        <v>0</v>
      </c>
      <c r="M131" s="705">
        <f>'4.经营实际明细S'!M147</f>
        <v>0</v>
      </c>
      <c r="N131" s="705">
        <f>'4.经营实际明细S'!N147</f>
        <v>0</v>
      </c>
      <c r="O131" s="705">
        <f>'4.经营实际明细S'!O147</f>
        <v>0</v>
      </c>
      <c r="P131" s="705">
        <f>'4.经营实际明细S'!P147</f>
        <v>0</v>
      </c>
      <c r="Q131" s="705">
        <f>'4.经营实际明细S'!Q147</f>
        <v>0</v>
      </c>
      <c r="R131" s="705">
        <f t="shared" si="14"/>
        <v>1937.5552638991289</v>
      </c>
      <c r="S131" s="705">
        <f>基数汇总!S1331</f>
        <v>0</v>
      </c>
      <c r="T131" s="705">
        <f>基数汇总!R1331</f>
        <v>0</v>
      </c>
      <c r="U131" s="709" t="str">
        <f t="shared" si="8"/>
        <v/>
      </c>
      <c r="V131" s="72" t="b">
        <f t="shared" si="9"/>
        <v>0</v>
      </c>
      <c r="W131" s="710" t="s">
        <v>44</v>
      </c>
    </row>
    <row r="132" spans="1:23" ht="15" customHeight="1" x14ac:dyDescent="0.2">
      <c r="A132" s="765"/>
      <c r="B132" s="763"/>
      <c r="C132" s="755"/>
      <c r="D132" s="96" t="s">
        <v>37</v>
      </c>
      <c r="E132" s="705">
        <f>'4.经营实际明细S'!E148</f>
        <v>0</v>
      </c>
      <c r="F132" s="705">
        <f>'4.经营实际明细S'!F148</f>
        <v>0</v>
      </c>
      <c r="G132" s="705">
        <f>'4.经营实际明细S'!G148</f>
        <v>0</v>
      </c>
      <c r="H132" s="705">
        <f>'4.经营实际明细S'!H148</f>
        <v>0</v>
      </c>
      <c r="I132" s="705">
        <f>'4.经营实际明细S'!I148</f>
        <v>0</v>
      </c>
      <c r="J132" s="705">
        <f>'4.经营实际明细S'!J148</f>
        <v>0</v>
      </c>
      <c r="K132" s="705">
        <f>'4.经营实际明细S'!K148</f>
        <v>0</v>
      </c>
      <c r="L132" s="705">
        <f>'4.经营实际明细S'!L148</f>
        <v>0</v>
      </c>
      <c r="M132" s="705">
        <f>'4.经营实际明细S'!M148</f>
        <v>0</v>
      </c>
      <c r="N132" s="705">
        <f>'4.经营实际明细S'!N148</f>
        <v>0</v>
      </c>
      <c r="O132" s="705">
        <f>'4.经营实际明细S'!O148</f>
        <v>0</v>
      </c>
      <c r="P132" s="705">
        <f>'4.经营实际明细S'!P148</f>
        <v>0</v>
      </c>
      <c r="Q132" s="705">
        <f>'4.经营实际明细S'!Q148</f>
        <v>0</v>
      </c>
      <c r="R132" s="705">
        <f t="shared" si="14"/>
        <v>0</v>
      </c>
      <c r="S132" s="705">
        <f>基数汇总!S1332</f>
        <v>0</v>
      </c>
      <c r="T132" s="705">
        <f>基数汇总!R1332</f>
        <v>0</v>
      </c>
      <c r="U132" s="709" t="str">
        <f t="shared" ref="U132:U195" si="15">IF(S132&gt;0,R132/S132-1,"")</f>
        <v/>
      </c>
      <c r="V132" s="72" t="b">
        <f t="shared" si="9"/>
        <v>1</v>
      </c>
      <c r="W132" s="710" t="s">
        <v>44</v>
      </c>
    </row>
    <row r="133" spans="1:23" ht="15" customHeight="1" x14ac:dyDescent="0.2">
      <c r="A133" s="765"/>
      <c r="B133" s="763"/>
      <c r="C133" s="755"/>
      <c r="D133" s="96" t="s">
        <v>38</v>
      </c>
      <c r="E133" s="705">
        <f>'4.经营实际明细S'!E149</f>
        <v>21.013175086152255</v>
      </c>
      <c r="F133" s="705">
        <f>'4.经营实际明细S'!F149</f>
        <v>5.0421784432535901</v>
      </c>
      <c r="G133" s="705">
        <f>'4.经营实际明细S'!G149</f>
        <v>0.47997736232204902</v>
      </c>
      <c r="H133" s="705">
        <f>'4.经营实际明细S'!H149</f>
        <v>8.3538295498652193</v>
      </c>
      <c r="I133" s="705">
        <f>'4.经营实际明细S'!I149</f>
        <v>12.559986537590399</v>
      </c>
      <c r="J133" s="705">
        <f>'4.经营实际明细S'!J149</f>
        <v>14.7571024043616</v>
      </c>
      <c r="K133" s="705">
        <f>'4.经营实际明细S'!K149</f>
        <v>21.013175086152255</v>
      </c>
      <c r="L133" s="705">
        <f>'4.经营实际明细S'!L149</f>
        <v>0</v>
      </c>
      <c r="M133" s="705">
        <f>'4.经营实际明细S'!M149</f>
        <v>0</v>
      </c>
      <c r="N133" s="705">
        <f>'4.经营实际明细S'!N149</f>
        <v>0</v>
      </c>
      <c r="O133" s="705">
        <f>'4.经营实际明细S'!O149</f>
        <v>0</v>
      </c>
      <c r="P133" s="705">
        <f>'4.经营实际明细S'!P149</f>
        <v>0</v>
      </c>
      <c r="Q133" s="705">
        <f>'4.经营实际明细S'!Q149</f>
        <v>0</v>
      </c>
      <c r="R133" s="705">
        <f t="shared" si="14"/>
        <v>62.206249383545114</v>
      </c>
      <c r="S133" s="705">
        <f>基数汇总!S1333</f>
        <v>0</v>
      </c>
      <c r="T133" s="705">
        <f>基数汇总!R1333</f>
        <v>0</v>
      </c>
      <c r="U133" s="709" t="str">
        <f t="shared" si="15"/>
        <v/>
      </c>
      <c r="V133" s="72" t="b">
        <f t="shared" ref="V133:V196" si="16">E133=M133</f>
        <v>0</v>
      </c>
      <c r="W133" s="710" t="s">
        <v>44</v>
      </c>
    </row>
    <row r="134" spans="1:23" ht="15" customHeight="1" x14ac:dyDescent="0.2">
      <c r="A134" s="765"/>
      <c r="B134" s="763"/>
      <c r="C134" s="755"/>
      <c r="D134" s="96" t="s">
        <v>39</v>
      </c>
      <c r="E134" s="705">
        <f>'4.经营实际明细S'!E150</f>
        <v>0.75360247662911606</v>
      </c>
      <c r="F134" s="705">
        <f>'4.经营实际明细S'!F150</f>
        <v>8.4858072077494793</v>
      </c>
      <c r="G134" s="705">
        <f>'4.经营实际明细S'!G150</f>
        <v>0</v>
      </c>
      <c r="H134" s="705">
        <f>'4.经营实际明细S'!H150</f>
        <v>2.0094296749688301</v>
      </c>
      <c r="I134" s="705">
        <f>'4.经营实际明细S'!I150</f>
        <v>0.32743065418706302</v>
      </c>
      <c r="J134" s="705">
        <f>'4.经营实际明细S'!J150</f>
        <v>0</v>
      </c>
      <c r="K134" s="705">
        <f>'4.经营实际明细S'!K150</f>
        <v>0.75360247662911606</v>
      </c>
      <c r="L134" s="705">
        <f>'4.经营实际明细S'!L150</f>
        <v>0</v>
      </c>
      <c r="M134" s="705">
        <f>'4.经营实际明细S'!M150</f>
        <v>0</v>
      </c>
      <c r="N134" s="705">
        <f>'4.经营实际明细S'!N150</f>
        <v>0</v>
      </c>
      <c r="O134" s="705">
        <f>'4.经营实际明细S'!O150</f>
        <v>0</v>
      </c>
      <c r="P134" s="705">
        <f>'4.经营实际明细S'!P150</f>
        <v>0</v>
      </c>
      <c r="Q134" s="705">
        <f>'4.经营实际明细S'!Q150</f>
        <v>0</v>
      </c>
      <c r="R134" s="705">
        <f t="shared" si="14"/>
        <v>11.576270013534488</v>
      </c>
      <c r="S134" s="705">
        <f>基数汇总!S1334</f>
        <v>0</v>
      </c>
      <c r="T134" s="705">
        <f>基数汇总!R1334</f>
        <v>0</v>
      </c>
      <c r="U134" s="709" t="str">
        <f t="shared" si="15"/>
        <v/>
      </c>
      <c r="V134" s="72" t="b">
        <f t="shared" si="16"/>
        <v>0</v>
      </c>
      <c r="W134" s="710" t="s">
        <v>44</v>
      </c>
    </row>
    <row r="135" spans="1:23" ht="15" customHeight="1" x14ac:dyDescent="0.2">
      <c r="A135" s="765"/>
      <c r="B135" s="763"/>
      <c r="C135" s="755" t="s">
        <v>40</v>
      </c>
      <c r="D135" s="706" t="s">
        <v>41</v>
      </c>
      <c r="E135" s="705" t="e">
        <f>'4.经营实际明细S'!E151-#REF!</f>
        <v>#REF!</v>
      </c>
      <c r="F135" s="705" t="e">
        <f>'4.经营实际明细S'!F151-#REF!</f>
        <v>#REF!</v>
      </c>
      <c r="G135" s="705" t="e">
        <f>'4.经营实际明细S'!G151-#REF!</f>
        <v>#REF!</v>
      </c>
      <c r="H135" s="705" t="e">
        <f>'4.经营实际明细S'!H151-#REF!</f>
        <v>#REF!</v>
      </c>
      <c r="I135" s="705" t="e">
        <f>'4.经营实际明细S'!I151-#REF!</f>
        <v>#REF!</v>
      </c>
      <c r="J135" s="705" t="e">
        <f>'4.经营实际明细S'!J151-#REF!</f>
        <v>#REF!</v>
      </c>
      <c r="K135" s="705" t="e">
        <f>'4.经营实际明细S'!K151-#REF!</f>
        <v>#REF!</v>
      </c>
      <c r="L135" s="705" t="e">
        <f>'4.经营实际明细S'!L151-#REF!</f>
        <v>#REF!</v>
      </c>
      <c r="M135" s="705" t="e">
        <f>'4.经营实际明细S'!M151-#REF!</f>
        <v>#REF!</v>
      </c>
      <c r="N135" s="705" t="e">
        <f>'4.经营实际明细S'!N151-#REF!</f>
        <v>#REF!</v>
      </c>
      <c r="O135" s="705" t="e">
        <f>'4.经营实际明细S'!O151-#REF!</f>
        <v>#REF!</v>
      </c>
      <c r="P135" s="705" t="e">
        <f>'4.经营实际明细S'!P151-#REF!</f>
        <v>#REF!</v>
      </c>
      <c r="Q135" s="705" t="e">
        <f>'4.经营实际明细S'!Q151-#REF!</f>
        <v>#REF!</v>
      </c>
      <c r="R135" s="705" t="e">
        <f>'4.经营实际明细S'!R151-#REF!</f>
        <v>#REF!</v>
      </c>
      <c r="S135" s="705" t="e">
        <f>'4.经营实际明细S'!S151-#REF!</f>
        <v>#REF!</v>
      </c>
      <c r="T135" s="705" t="e">
        <f>'4.经营实际明细S'!T151-#REF!</f>
        <v>#REF!</v>
      </c>
      <c r="U135" s="709" t="e">
        <f t="shared" si="15"/>
        <v>#REF!</v>
      </c>
      <c r="V135" s="72" t="e">
        <f t="shared" si="16"/>
        <v>#REF!</v>
      </c>
      <c r="W135" s="710" t="s">
        <v>44</v>
      </c>
    </row>
    <row r="136" spans="1:23" ht="15" customHeight="1" x14ac:dyDescent="0.2">
      <c r="A136" s="765"/>
      <c r="B136" s="763"/>
      <c r="C136" s="755"/>
      <c r="D136" s="96" t="s">
        <v>42</v>
      </c>
      <c r="E136" s="705">
        <f>'4.经营实际明细S'!E152</f>
        <v>469.74713689039248</v>
      </c>
      <c r="F136" s="705">
        <f>'4.经营实际明细S'!F152</f>
        <v>91.413993427128702</v>
      </c>
      <c r="G136" s="705">
        <f>'4.经营实际明细S'!G152</f>
        <v>35.291843505710098</v>
      </c>
      <c r="H136" s="705">
        <f>'4.经营实际明细S'!H152</f>
        <v>575.45360309983403</v>
      </c>
      <c r="I136" s="705">
        <f>'4.经营实际明细S'!I152</f>
        <v>237.84852125413201</v>
      </c>
      <c r="J136" s="705">
        <f>'4.经营实际明细S'!J152</f>
        <v>424.70356440367402</v>
      </c>
      <c r="K136" s="705">
        <f>'4.经营实际明细S'!K152</f>
        <v>469.74713689039248</v>
      </c>
      <c r="L136" s="705">
        <f>'4.经营实际明细S'!L152</f>
        <v>0</v>
      </c>
      <c r="M136" s="705">
        <f>'4.经营实际明细S'!M152</f>
        <v>0</v>
      </c>
      <c r="N136" s="705">
        <f>'4.经营实际明细S'!N152</f>
        <v>0</v>
      </c>
      <c r="O136" s="705">
        <f>'4.经营实际明细S'!O152</f>
        <v>0</v>
      </c>
      <c r="P136" s="705">
        <f>'4.经营实际明细S'!P152</f>
        <v>0</v>
      </c>
      <c r="Q136" s="705">
        <f>'4.经营实际明细S'!Q152</f>
        <v>0</v>
      </c>
      <c r="R136" s="705">
        <f t="shared" si="14"/>
        <v>1834.4586625808715</v>
      </c>
      <c r="S136" s="705">
        <f>基数汇总!S1336</f>
        <v>0</v>
      </c>
      <c r="T136" s="705">
        <f>基数汇总!R1336</f>
        <v>0</v>
      </c>
      <c r="U136" s="709" t="str">
        <f t="shared" si="15"/>
        <v/>
      </c>
      <c r="V136" s="72" t="b">
        <f t="shared" si="16"/>
        <v>0</v>
      </c>
      <c r="W136" s="710" t="s">
        <v>44</v>
      </c>
    </row>
    <row r="137" spans="1:23" ht="15" customHeight="1" x14ac:dyDescent="0.2">
      <c r="A137" s="765"/>
      <c r="B137" s="763"/>
      <c r="C137" s="755"/>
      <c r="D137" s="96" t="s">
        <v>43</v>
      </c>
      <c r="E137" s="705">
        <f>'4.经营实际明细S'!E153</f>
        <v>30.881795758463976</v>
      </c>
      <c r="F137" s="705">
        <f>'4.经营实际明细S'!F153</f>
        <v>10.174270999999999</v>
      </c>
      <c r="G137" s="705">
        <f>'4.经营实际明细S'!G153</f>
        <v>20.351345778922799</v>
      </c>
      <c r="H137" s="705">
        <f>'4.经营实际明细S'!H153</f>
        <v>24.876580820895001</v>
      </c>
      <c r="I137" s="705">
        <f>'4.经营实际明细S'!I153</f>
        <v>34.409604211275798</v>
      </c>
      <c r="J137" s="705">
        <f>'4.经营实际明细S'!J153</f>
        <v>33.279136291001798</v>
      </c>
      <c r="K137" s="705">
        <f>'4.经营实际明细S'!K153</f>
        <v>30.881795758463976</v>
      </c>
      <c r="L137" s="705">
        <f>'4.经营实际明细S'!L153</f>
        <v>0</v>
      </c>
      <c r="M137" s="705">
        <f>'4.经营实际明细S'!M153</f>
        <v>0</v>
      </c>
      <c r="N137" s="705">
        <f>'4.经营实际明细S'!N153</f>
        <v>0</v>
      </c>
      <c r="O137" s="705">
        <f>'4.经营实际明细S'!O153</f>
        <v>0</v>
      </c>
      <c r="P137" s="705">
        <f>'4.经营实际明细S'!P153</f>
        <v>0</v>
      </c>
      <c r="Q137" s="705">
        <f>'4.经营实际明细S'!Q153</f>
        <v>0</v>
      </c>
      <c r="R137" s="705">
        <f t="shared" si="14"/>
        <v>153.97273386055937</v>
      </c>
      <c r="S137" s="705">
        <f>基数汇总!S1337</f>
        <v>0</v>
      </c>
      <c r="T137" s="705">
        <f>基数汇总!R1337</f>
        <v>0</v>
      </c>
      <c r="U137" s="709" t="str">
        <f t="shared" si="15"/>
        <v/>
      </c>
      <c r="V137" s="72" t="b">
        <f t="shared" si="16"/>
        <v>0</v>
      </c>
      <c r="W137" s="710" t="s">
        <v>44</v>
      </c>
    </row>
    <row r="138" spans="1:23" ht="15" customHeight="1" x14ac:dyDescent="0.2">
      <c r="A138" s="765"/>
      <c r="B138" s="763" t="s">
        <v>45</v>
      </c>
      <c r="C138" s="755" t="s">
        <v>26</v>
      </c>
      <c r="D138" s="96" t="s">
        <v>27</v>
      </c>
      <c r="E138" s="705">
        <f>'4.经营实际明细S'!E154</f>
        <v>589.01250103201664</v>
      </c>
      <c r="F138" s="705">
        <f>'4.经营实际明细S'!F154</f>
        <v>149.08093497169099</v>
      </c>
      <c r="G138" s="705">
        <f>'4.经营实际明细S'!G154</f>
        <v>8.7419776396255902</v>
      </c>
      <c r="H138" s="705">
        <f>'4.经营实际明细S'!H154</f>
        <v>219.42317043979901</v>
      </c>
      <c r="I138" s="705">
        <f>'4.经营实际明细S'!I154</f>
        <v>361.65028496579799</v>
      </c>
      <c r="J138" s="705">
        <f>'4.经营实际明细S'!J154</f>
        <v>507.22252337920003</v>
      </c>
      <c r="K138" s="705">
        <f>'4.经营实际明细S'!K154</f>
        <v>589.01250103201664</v>
      </c>
      <c r="L138" s="705">
        <f>'4.经营实际明细S'!L154</f>
        <v>0</v>
      </c>
      <c r="M138" s="705">
        <f>'4.经营实际明细S'!M154</f>
        <v>0</v>
      </c>
      <c r="N138" s="705">
        <f>'4.经营实际明细S'!N154</f>
        <v>0</v>
      </c>
      <c r="O138" s="705">
        <f>'4.经营实际明细S'!O154</f>
        <v>0</v>
      </c>
      <c r="P138" s="705">
        <f>'4.经营实际明细S'!P154</f>
        <v>0</v>
      </c>
      <c r="Q138" s="705">
        <f>'4.经营实际明细S'!Q154</f>
        <v>0</v>
      </c>
      <c r="R138" s="705">
        <f t="shared" si="14"/>
        <v>1835.1313924281303</v>
      </c>
      <c r="S138" s="705">
        <f>基数汇总!S1338</f>
        <v>0</v>
      </c>
      <c r="T138" s="705">
        <f>基数汇总!R1338</f>
        <v>0</v>
      </c>
      <c r="U138" s="709" t="str">
        <f t="shared" si="15"/>
        <v/>
      </c>
      <c r="V138" s="72" t="b">
        <f t="shared" si="16"/>
        <v>0</v>
      </c>
      <c r="W138" s="710" t="s">
        <v>45</v>
      </c>
    </row>
    <row r="139" spans="1:23" ht="15" customHeight="1" x14ac:dyDescent="0.2">
      <c r="A139" s="765"/>
      <c r="B139" s="763"/>
      <c r="C139" s="755"/>
      <c r="D139" s="96" t="s">
        <v>28</v>
      </c>
      <c r="E139" s="705">
        <f>'4.经营实际明细S'!E155</f>
        <v>350.77602653924157</v>
      </c>
      <c r="F139" s="705">
        <f>'4.经营实际明细S'!F155</f>
        <v>87.111175310692701</v>
      </c>
      <c r="G139" s="705">
        <f>'4.经营实际明细S'!G155</f>
        <v>11.887238194916799</v>
      </c>
      <c r="H139" s="705">
        <f>'4.经营实际明细S'!H155</f>
        <v>138.034113070823</v>
      </c>
      <c r="I139" s="705">
        <f>'4.经营实际明细S'!I155</f>
        <v>264.45453861767902</v>
      </c>
      <c r="J139" s="705">
        <f>'4.经营实际明细S'!J155</f>
        <v>348.95897489074298</v>
      </c>
      <c r="K139" s="705">
        <f>'4.经营实际明细S'!K155</f>
        <v>350.77602653924157</v>
      </c>
      <c r="L139" s="705">
        <f>'4.经营实际明细S'!L155</f>
        <v>0</v>
      </c>
      <c r="M139" s="705">
        <f>'4.经营实际明细S'!M155</f>
        <v>0</v>
      </c>
      <c r="N139" s="705">
        <f>'4.经营实际明细S'!N155</f>
        <v>0</v>
      </c>
      <c r="O139" s="705">
        <f>'4.经营实际明细S'!O155</f>
        <v>0</v>
      </c>
      <c r="P139" s="705">
        <f>'4.经营实际明细S'!P155</f>
        <v>0</v>
      </c>
      <c r="Q139" s="705">
        <f>'4.经营实际明细S'!Q155</f>
        <v>0</v>
      </c>
      <c r="R139" s="705">
        <f t="shared" si="14"/>
        <v>1201.222066624096</v>
      </c>
      <c r="S139" s="705">
        <f>基数汇总!S1339</f>
        <v>0</v>
      </c>
      <c r="T139" s="705">
        <f>基数汇总!R1339</f>
        <v>0</v>
      </c>
      <c r="U139" s="709" t="str">
        <f t="shared" si="15"/>
        <v/>
      </c>
      <c r="V139" s="72" t="b">
        <f t="shared" si="16"/>
        <v>0</v>
      </c>
      <c r="W139" s="710" t="s">
        <v>45</v>
      </c>
    </row>
    <row r="140" spans="1:23" ht="15" customHeight="1" x14ac:dyDescent="0.2">
      <c r="A140" s="765"/>
      <c r="B140" s="763"/>
      <c r="C140" s="755"/>
      <c r="D140" s="96" t="s">
        <v>29</v>
      </c>
      <c r="E140" s="705">
        <f>'4.经营实际明细S'!E156</f>
        <v>345.25514285470189</v>
      </c>
      <c r="F140" s="705">
        <f>'4.经营实际明细S'!F156</f>
        <v>58.617824999999897</v>
      </c>
      <c r="G140" s="705">
        <f>'4.经营实际明细S'!G156</f>
        <v>8.4740110000000008</v>
      </c>
      <c r="H140" s="705">
        <f>'4.经营实际明细S'!H156</f>
        <v>60.902470000000001</v>
      </c>
      <c r="I140" s="705">
        <f>'4.经营实际明细S'!I156</f>
        <v>103.48504699999999</v>
      </c>
      <c r="J140" s="705">
        <f>'4.经营实际明细S'!J156</f>
        <v>294.64344824588699</v>
      </c>
      <c r="K140" s="705">
        <f>'4.经营实际明细S'!K156</f>
        <v>345.25514285470189</v>
      </c>
      <c r="L140" s="705">
        <f>'4.经营实际明细S'!L156</f>
        <v>0</v>
      </c>
      <c r="M140" s="705">
        <f>'4.经营实际明细S'!M156</f>
        <v>0</v>
      </c>
      <c r="N140" s="705">
        <f>'4.经营实际明细S'!N156</f>
        <v>0</v>
      </c>
      <c r="O140" s="705">
        <f>'4.经营实际明细S'!O156</f>
        <v>0</v>
      </c>
      <c r="P140" s="705">
        <f>'4.经营实际明细S'!P156</f>
        <v>0</v>
      </c>
      <c r="Q140" s="705">
        <f>'4.经营实际明细S'!Q156</f>
        <v>0</v>
      </c>
      <c r="R140" s="705">
        <f t="shared" si="14"/>
        <v>871.37794410058882</v>
      </c>
      <c r="S140" s="705">
        <f>基数汇总!S1340</f>
        <v>0</v>
      </c>
      <c r="T140" s="705">
        <f>基数汇总!R1340</f>
        <v>0</v>
      </c>
      <c r="U140" s="709" t="str">
        <f t="shared" si="15"/>
        <v/>
      </c>
      <c r="V140" s="72" t="b">
        <f t="shared" si="16"/>
        <v>0</v>
      </c>
      <c r="W140" s="710" t="s">
        <v>45</v>
      </c>
    </row>
    <row r="141" spans="1:23" ht="15" customHeight="1" x14ac:dyDescent="0.2">
      <c r="A141" s="765"/>
      <c r="B141" s="763"/>
      <c r="C141" s="755"/>
      <c r="D141" s="706" t="s">
        <v>30</v>
      </c>
      <c r="E141" s="705" t="e">
        <f>'4.经营实际明细S'!E157-#REF!</f>
        <v>#REF!</v>
      </c>
      <c r="F141" s="705" t="e">
        <f>'4.经营实际明细S'!F157-#REF!</f>
        <v>#REF!</v>
      </c>
      <c r="G141" s="705" t="e">
        <f>'4.经营实际明细S'!G157-#REF!</f>
        <v>#REF!</v>
      </c>
      <c r="H141" s="705" t="e">
        <f>'4.经营实际明细S'!H157-#REF!</f>
        <v>#REF!</v>
      </c>
      <c r="I141" s="705" t="e">
        <f>'4.经营实际明细S'!I157-#REF!</f>
        <v>#REF!</v>
      </c>
      <c r="J141" s="705" t="e">
        <f>'4.经营实际明细S'!J157-#REF!</f>
        <v>#REF!</v>
      </c>
      <c r="K141" s="705" t="e">
        <f>'4.经营实际明细S'!K157-#REF!</f>
        <v>#REF!</v>
      </c>
      <c r="L141" s="705" t="e">
        <f>'4.经营实际明细S'!L157-#REF!</f>
        <v>#REF!</v>
      </c>
      <c r="M141" s="705" t="e">
        <f>'4.经营实际明细S'!M157-#REF!</f>
        <v>#REF!</v>
      </c>
      <c r="N141" s="705" t="e">
        <f>'4.经营实际明细S'!N157-#REF!</f>
        <v>#REF!</v>
      </c>
      <c r="O141" s="705" t="e">
        <f>'4.经营实际明细S'!O157-#REF!</f>
        <v>#REF!</v>
      </c>
      <c r="P141" s="705" t="e">
        <f>'4.经营实际明细S'!P157-#REF!</f>
        <v>#REF!</v>
      </c>
      <c r="Q141" s="705" t="e">
        <f>'4.经营实际明细S'!Q157-#REF!</f>
        <v>#REF!</v>
      </c>
      <c r="R141" s="705" t="e">
        <f>'4.经营实际明细S'!R157-#REF!</f>
        <v>#REF!</v>
      </c>
      <c r="S141" s="705">
        <f>基数汇总!S1341</f>
        <v>0</v>
      </c>
      <c r="T141" s="705">
        <f>基数汇总!R1341</f>
        <v>0</v>
      </c>
      <c r="U141" s="709" t="str">
        <f t="shared" si="15"/>
        <v/>
      </c>
      <c r="V141" s="72" t="e">
        <f t="shared" si="16"/>
        <v>#REF!</v>
      </c>
      <c r="W141" s="710" t="s">
        <v>45</v>
      </c>
    </row>
    <row r="142" spans="1:23" ht="15" customHeight="1" x14ac:dyDescent="0.2">
      <c r="A142" s="765"/>
      <c r="B142" s="763"/>
      <c r="C142" s="755"/>
      <c r="D142" s="96" t="s">
        <v>31</v>
      </c>
      <c r="E142" s="705">
        <f>'4.经营实际明细S'!E158</f>
        <v>185.4347944928044</v>
      </c>
      <c r="F142" s="705">
        <f>'4.经营实际明细S'!F158</f>
        <v>49.446550000000002</v>
      </c>
      <c r="G142" s="705">
        <f>'4.经营实际明细S'!G158</f>
        <v>4.9455999999999998</v>
      </c>
      <c r="H142" s="705">
        <f>'4.经营实际明细S'!H158</f>
        <v>54.4726</v>
      </c>
      <c r="I142" s="705">
        <f>'4.经营实际明细S'!I158</f>
        <v>117.305241</v>
      </c>
      <c r="J142" s="705">
        <f>'4.经营实际明细S'!J158</f>
        <v>286.15215654976299</v>
      </c>
      <c r="K142" s="705">
        <f>'4.经营实际明细S'!K158</f>
        <v>185.4347944928044</v>
      </c>
      <c r="L142" s="705">
        <f>'4.经营实际明细S'!L158</f>
        <v>0</v>
      </c>
      <c r="M142" s="705">
        <f>'4.经营实际明细S'!M158</f>
        <v>0</v>
      </c>
      <c r="N142" s="705">
        <f>'4.经营实际明细S'!N158</f>
        <v>0</v>
      </c>
      <c r="O142" s="705">
        <f>'4.经营实际明细S'!O158</f>
        <v>0</v>
      </c>
      <c r="P142" s="705">
        <f>'4.经营实际明细S'!P158</f>
        <v>0</v>
      </c>
      <c r="Q142" s="705">
        <f>'4.经营实际明细S'!Q158</f>
        <v>0</v>
      </c>
      <c r="R142" s="705">
        <f t="shared" si="14"/>
        <v>697.7569420425674</v>
      </c>
      <c r="S142" s="705">
        <f>基数汇总!S1342</f>
        <v>0</v>
      </c>
      <c r="T142" s="705">
        <f>基数汇总!R1342</f>
        <v>0</v>
      </c>
      <c r="U142" s="709" t="str">
        <f t="shared" si="15"/>
        <v/>
      </c>
      <c r="V142" s="72" t="b">
        <f t="shared" si="16"/>
        <v>0</v>
      </c>
      <c r="W142" s="710" t="s">
        <v>45</v>
      </c>
    </row>
    <row r="143" spans="1:23" ht="15" customHeight="1" x14ac:dyDescent="0.2">
      <c r="A143" s="765"/>
      <c r="B143" s="763"/>
      <c r="C143" s="755"/>
      <c r="D143" s="96" t="s">
        <v>32</v>
      </c>
      <c r="E143" s="705">
        <f>'4.经营实际明细S'!E161</f>
        <v>9.1655999999999995</v>
      </c>
      <c r="F143" s="705">
        <f>'4.经营实际明细S'!F161</f>
        <v>0.51300000000000001</v>
      </c>
      <c r="G143" s="705">
        <f>'4.经营实际明细S'!G161</f>
        <v>0.12189999999999999</v>
      </c>
      <c r="H143" s="705">
        <f>'4.经营实际明细S'!H161</f>
        <v>0.64880000000000004</v>
      </c>
      <c r="I143" s="705">
        <f>'4.经营实际明细S'!I161</f>
        <v>1.8577999999999999</v>
      </c>
      <c r="J143" s="705">
        <f>'4.经营实际明细S'!J161</f>
        <v>0.77829999999999999</v>
      </c>
      <c r="K143" s="705">
        <f>'4.经营实际明细S'!K161</f>
        <v>9.1655999999999995</v>
      </c>
      <c r="L143" s="705">
        <f>'4.经营实际明细S'!L161</f>
        <v>0</v>
      </c>
      <c r="M143" s="705">
        <f>'4.经营实际明细S'!M161</f>
        <v>0</v>
      </c>
      <c r="N143" s="705">
        <f>'4.经营实际明细S'!N161</f>
        <v>0</v>
      </c>
      <c r="O143" s="705">
        <f>'4.经营实际明细S'!O161</f>
        <v>0</v>
      </c>
      <c r="P143" s="705">
        <f>'4.经营实际明细S'!P161</f>
        <v>0</v>
      </c>
      <c r="Q143" s="705">
        <f>'4.经营实际明细S'!Q161</f>
        <v>0</v>
      </c>
      <c r="R143" s="705">
        <f t="shared" si="14"/>
        <v>13.0854</v>
      </c>
      <c r="S143" s="705">
        <f>基数汇总!S1343</f>
        <v>0</v>
      </c>
      <c r="T143" s="705">
        <f>基数汇总!R1343</f>
        <v>0</v>
      </c>
      <c r="U143" s="709" t="str">
        <f t="shared" si="15"/>
        <v/>
      </c>
      <c r="V143" s="72" t="b">
        <f t="shared" si="16"/>
        <v>0</v>
      </c>
      <c r="W143" s="710" t="s">
        <v>45</v>
      </c>
    </row>
    <row r="144" spans="1:23" ht="15" customHeight="1" x14ac:dyDescent="0.2">
      <c r="A144" s="765"/>
      <c r="B144" s="763"/>
      <c r="C144" s="755" t="s">
        <v>33</v>
      </c>
      <c r="D144" s="706" t="s">
        <v>34</v>
      </c>
      <c r="E144" s="705" t="e">
        <f>'4.经营实际明细S'!E162-#REF!</f>
        <v>#REF!</v>
      </c>
      <c r="F144" s="705" t="e">
        <f>'4.经营实际明细S'!F162-#REF!</f>
        <v>#REF!</v>
      </c>
      <c r="G144" s="705" t="e">
        <f>'4.经营实际明细S'!G162-#REF!</f>
        <v>#REF!</v>
      </c>
      <c r="H144" s="705" t="e">
        <f>'4.经营实际明细S'!H162-#REF!</f>
        <v>#REF!</v>
      </c>
      <c r="I144" s="705" t="e">
        <f>'4.经营实际明细S'!I162-#REF!</f>
        <v>#REF!</v>
      </c>
      <c r="J144" s="705" t="e">
        <f>'4.经营实际明细S'!J162-#REF!</f>
        <v>#REF!</v>
      </c>
      <c r="K144" s="705" t="e">
        <f>'4.经营实际明细S'!K162-#REF!</f>
        <v>#REF!</v>
      </c>
      <c r="L144" s="705" t="e">
        <f>'4.经营实际明细S'!L162-#REF!</f>
        <v>#REF!</v>
      </c>
      <c r="M144" s="705" t="e">
        <f>'4.经营实际明细S'!M162-#REF!</f>
        <v>#REF!</v>
      </c>
      <c r="N144" s="705" t="e">
        <f>'4.经营实际明细S'!N162-#REF!</f>
        <v>#REF!</v>
      </c>
      <c r="O144" s="705" t="e">
        <f>'4.经营实际明细S'!O162-#REF!</f>
        <v>#REF!</v>
      </c>
      <c r="P144" s="705" t="e">
        <f>'4.经营实际明细S'!P162-#REF!</f>
        <v>#REF!</v>
      </c>
      <c r="Q144" s="705" t="e">
        <f>'4.经营实际明细S'!Q162-#REF!</f>
        <v>#REF!</v>
      </c>
      <c r="R144" s="705" t="e">
        <f>'4.经营实际明细S'!R162-#REF!</f>
        <v>#REF!</v>
      </c>
      <c r="S144" s="705" t="e">
        <f>'4.经营实际明细S'!S162-#REF!</f>
        <v>#REF!</v>
      </c>
      <c r="T144" s="705" t="e">
        <f>'4.经营实际明细S'!T162-#REF!</f>
        <v>#REF!</v>
      </c>
      <c r="U144" s="709" t="e">
        <f t="shared" si="15"/>
        <v>#REF!</v>
      </c>
      <c r="V144" s="72" t="e">
        <f t="shared" si="16"/>
        <v>#REF!</v>
      </c>
      <c r="W144" s="710" t="s">
        <v>45</v>
      </c>
    </row>
    <row r="145" spans="1:23" ht="15" customHeight="1" x14ac:dyDescent="0.2">
      <c r="A145" s="765"/>
      <c r="B145" s="763"/>
      <c r="C145" s="755"/>
      <c r="D145" s="96" t="s">
        <v>35</v>
      </c>
      <c r="E145" s="705">
        <f>'4.经营实际明细S'!E163</f>
        <v>125.06196020751048</v>
      </c>
      <c r="F145" s="705">
        <f>'4.经营实际明细S'!F163</f>
        <v>19.246476692788502</v>
      </c>
      <c r="G145" s="705">
        <f>'4.经营实际明细S'!G163</f>
        <v>1.0884619150675101</v>
      </c>
      <c r="H145" s="705">
        <f>'4.经营实际明细S'!H163</f>
        <v>26.727216032907702</v>
      </c>
      <c r="I145" s="705">
        <f>'4.经营实际明细S'!I163</f>
        <v>68.349876526463703</v>
      </c>
      <c r="J145" s="705">
        <f>'4.经营实际明细S'!J163</f>
        <v>92.317734316330601</v>
      </c>
      <c r="K145" s="705">
        <f>'4.经营实际明细S'!K163</f>
        <v>125.06196020751048</v>
      </c>
      <c r="L145" s="705">
        <f>'4.经营实际明细S'!L163</f>
        <v>0</v>
      </c>
      <c r="M145" s="705">
        <f>'4.经营实际明细S'!M163</f>
        <v>0</v>
      </c>
      <c r="N145" s="705">
        <f>'4.经营实际明细S'!N163</f>
        <v>0</v>
      </c>
      <c r="O145" s="705">
        <f>'4.经营实际明细S'!O163</f>
        <v>0</v>
      </c>
      <c r="P145" s="705">
        <f>'4.经营实际明细S'!P163</f>
        <v>0</v>
      </c>
      <c r="Q145" s="705">
        <f>'4.经营实际明细S'!Q163</f>
        <v>0</v>
      </c>
      <c r="R145" s="705">
        <f t="shared" si="14"/>
        <v>332.79172569106851</v>
      </c>
      <c r="S145" s="705">
        <f>基数汇总!S1345</f>
        <v>0</v>
      </c>
      <c r="T145" s="705">
        <f>基数汇总!R1345</f>
        <v>-216.51636343691101</v>
      </c>
      <c r="U145" s="709" t="str">
        <f t="shared" si="15"/>
        <v/>
      </c>
      <c r="V145" s="72" t="b">
        <f t="shared" si="16"/>
        <v>0</v>
      </c>
      <c r="W145" s="710" t="s">
        <v>45</v>
      </c>
    </row>
    <row r="146" spans="1:23" ht="15" customHeight="1" x14ac:dyDescent="0.2">
      <c r="A146" s="765"/>
      <c r="B146" s="763"/>
      <c r="C146" s="755"/>
      <c r="D146" s="96" t="s">
        <v>36</v>
      </c>
      <c r="E146" s="705">
        <f>'4.经营实际明细S'!E164</f>
        <v>191.81380677119853</v>
      </c>
      <c r="F146" s="705">
        <f>'4.经营实际明细S'!F164</f>
        <v>40.981559670990102</v>
      </c>
      <c r="G146" s="705">
        <f>'4.经营实际明细S'!G164</f>
        <v>4.8290486190911599</v>
      </c>
      <c r="H146" s="705">
        <f>'4.经营实际明细S'!H164</f>
        <v>83.556275078555601</v>
      </c>
      <c r="I146" s="705">
        <f>'4.经营实际明细S'!I164</f>
        <v>131.84995250889801</v>
      </c>
      <c r="J146" s="705">
        <f>'4.经营实际明细S'!J164</f>
        <v>258.29559345213698</v>
      </c>
      <c r="K146" s="705">
        <f>'4.经营实际明细S'!K164</f>
        <v>191.81380677119853</v>
      </c>
      <c r="L146" s="705">
        <f>'4.经营实际明细S'!L164</f>
        <v>0</v>
      </c>
      <c r="M146" s="705">
        <f>'4.经营实际明细S'!M164</f>
        <v>0</v>
      </c>
      <c r="N146" s="705">
        <f>'4.经营实际明细S'!N164</f>
        <v>0</v>
      </c>
      <c r="O146" s="705">
        <f>'4.经营实际明细S'!O164</f>
        <v>0</v>
      </c>
      <c r="P146" s="705">
        <f>'4.经营实际明细S'!P164</f>
        <v>0</v>
      </c>
      <c r="Q146" s="705">
        <f>'4.经营实际明细S'!Q164</f>
        <v>0</v>
      </c>
      <c r="R146" s="705">
        <f t="shared" si="14"/>
        <v>711.32623610087046</v>
      </c>
      <c r="S146" s="705">
        <f>基数汇总!S1346</f>
        <v>0</v>
      </c>
      <c r="T146" s="705">
        <f>基数汇总!R1346</f>
        <v>0</v>
      </c>
      <c r="U146" s="709" t="str">
        <f t="shared" si="15"/>
        <v/>
      </c>
      <c r="V146" s="72" t="b">
        <f t="shared" si="16"/>
        <v>0</v>
      </c>
      <c r="W146" s="710" t="s">
        <v>45</v>
      </c>
    </row>
    <row r="147" spans="1:23" ht="15" customHeight="1" x14ac:dyDescent="0.2">
      <c r="A147" s="765"/>
      <c r="B147" s="763"/>
      <c r="C147" s="755"/>
      <c r="D147" s="96" t="s">
        <v>37</v>
      </c>
      <c r="E147" s="705">
        <f>'4.经营实际明细S'!E165</f>
        <v>0</v>
      </c>
      <c r="F147" s="705">
        <f>'4.经营实际明细S'!F165</f>
        <v>0</v>
      </c>
      <c r="G147" s="705">
        <f>'4.经营实际明细S'!G165</f>
        <v>0</v>
      </c>
      <c r="H147" s="705">
        <f>'4.经营实际明细S'!H165</f>
        <v>0</v>
      </c>
      <c r="I147" s="705">
        <f>'4.经营实际明细S'!I165</f>
        <v>0</v>
      </c>
      <c r="J147" s="705">
        <f>'4.经营实际明细S'!J165</f>
        <v>0</v>
      </c>
      <c r="K147" s="705">
        <f>'4.经营实际明细S'!K165</f>
        <v>0</v>
      </c>
      <c r="L147" s="705">
        <f>'4.经营实际明细S'!L165</f>
        <v>0</v>
      </c>
      <c r="M147" s="705">
        <f>'4.经营实际明细S'!M165</f>
        <v>0</v>
      </c>
      <c r="N147" s="705">
        <f>'4.经营实际明细S'!N165</f>
        <v>0</v>
      </c>
      <c r="O147" s="705">
        <f>'4.经营实际明细S'!O165</f>
        <v>0</v>
      </c>
      <c r="P147" s="705">
        <f>'4.经营实际明细S'!P165</f>
        <v>0</v>
      </c>
      <c r="Q147" s="705">
        <f>'4.经营实际明细S'!Q165</f>
        <v>0</v>
      </c>
      <c r="R147" s="705">
        <f t="shared" si="14"/>
        <v>0</v>
      </c>
      <c r="S147" s="705">
        <f>基数汇总!S1347</f>
        <v>0</v>
      </c>
      <c r="T147" s="705">
        <f>基数汇总!R1347</f>
        <v>0</v>
      </c>
      <c r="U147" s="709" t="str">
        <f t="shared" si="15"/>
        <v/>
      </c>
      <c r="V147" s="72" t="b">
        <f t="shared" si="16"/>
        <v>1</v>
      </c>
      <c r="W147" s="710" t="s">
        <v>45</v>
      </c>
    </row>
    <row r="148" spans="1:23" ht="15" customHeight="1" x14ac:dyDescent="0.2">
      <c r="A148" s="765"/>
      <c r="B148" s="763"/>
      <c r="C148" s="755"/>
      <c r="D148" s="96" t="s">
        <v>38</v>
      </c>
      <c r="E148" s="705">
        <f>'4.经营实际明细S'!E166</f>
        <v>8.4955249138477456</v>
      </c>
      <c r="F148" s="705">
        <f>'4.经营实际明细S'!F166</f>
        <v>1.9923215567464101</v>
      </c>
      <c r="G148" s="705">
        <f>'4.经营实际明细S'!G166</f>
        <v>0.20722263767795099</v>
      </c>
      <c r="H148" s="705">
        <f>'4.经营实际明细S'!H166</f>
        <v>3.9603704501347701</v>
      </c>
      <c r="I148" s="705">
        <f>'4.经营实际明细S'!I166</f>
        <v>5.7760134624095496</v>
      </c>
      <c r="J148" s="705">
        <f>'4.经营实际明细S'!J166</f>
        <v>6.7705975956383799</v>
      </c>
      <c r="K148" s="705">
        <f>'4.经营实际明细S'!K166</f>
        <v>8.4955249138477456</v>
      </c>
      <c r="L148" s="705">
        <f>'4.经营实际明细S'!L166</f>
        <v>0</v>
      </c>
      <c r="M148" s="705">
        <f>'4.经营实际明细S'!M166</f>
        <v>0</v>
      </c>
      <c r="N148" s="705">
        <f>'4.经营实际明细S'!N166</f>
        <v>0</v>
      </c>
      <c r="O148" s="705">
        <f>'4.经营实际明细S'!O166</f>
        <v>0</v>
      </c>
      <c r="P148" s="705">
        <f>'4.经营实际明细S'!P166</f>
        <v>0</v>
      </c>
      <c r="Q148" s="705">
        <f>'4.经营实际明细S'!Q166</f>
        <v>0</v>
      </c>
      <c r="R148" s="705">
        <f t="shared" si="14"/>
        <v>27.202050616454805</v>
      </c>
      <c r="S148" s="705">
        <f>基数汇总!S1348</f>
        <v>0</v>
      </c>
      <c r="T148" s="705">
        <f>基数汇总!R1348</f>
        <v>0</v>
      </c>
      <c r="U148" s="709" t="str">
        <f t="shared" si="15"/>
        <v/>
      </c>
      <c r="V148" s="72" t="b">
        <f t="shared" si="16"/>
        <v>0</v>
      </c>
      <c r="W148" s="710" t="s">
        <v>45</v>
      </c>
    </row>
    <row r="149" spans="1:23" ht="15" customHeight="1" x14ac:dyDescent="0.2">
      <c r="A149" s="765"/>
      <c r="B149" s="763"/>
      <c r="C149" s="755"/>
      <c r="D149" s="96" t="s">
        <v>39</v>
      </c>
      <c r="E149" s="705">
        <f>'4.经营实际明细S'!E167</f>
        <v>0.30769752337088385</v>
      </c>
      <c r="F149" s="705">
        <f>'4.经营实际明细S'!F167</f>
        <v>2.1386927922505201</v>
      </c>
      <c r="G149" s="705">
        <f>'4.经营实际明细S'!G167</f>
        <v>0</v>
      </c>
      <c r="H149" s="705">
        <f>'4.经营实际明细S'!H167</f>
        <v>0.56567032503116699</v>
      </c>
      <c r="I149" s="705">
        <f>'4.经营实际明细S'!I167</f>
        <v>0.13716934581293699</v>
      </c>
      <c r="J149" s="705">
        <f>'4.经营实际明细S'!J167</f>
        <v>0</v>
      </c>
      <c r="K149" s="705">
        <f>'4.经营实际明细S'!K167</f>
        <v>0.30769752337088385</v>
      </c>
      <c r="L149" s="705">
        <f>'4.经营实际明细S'!L167</f>
        <v>0</v>
      </c>
      <c r="M149" s="705">
        <f>'4.经营实际明细S'!M167</f>
        <v>0</v>
      </c>
      <c r="N149" s="705">
        <f>'4.经营实际明细S'!N167</f>
        <v>0</v>
      </c>
      <c r="O149" s="705">
        <f>'4.经营实际明细S'!O167</f>
        <v>0</v>
      </c>
      <c r="P149" s="705">
        <f>'4.经营实际明细S'!P167</f>
        <v>0</v>
      </c>
      <c r="Q149" s="705">
        <f>'4.经营实际明细S'!Q167</f>
        <v>0</v>
      </c>
      <c r="R149" s="705">
        <f t="shared" si="14"/>
        <v>3.1492299864655084</v>
      </c>
      <c r="S149" s="705">
        <f>基数汇总!S1349</f>
        <v>0</v>
      </c>
      <c r="T149" s="705">
        <f>基数汇总!R1349</f>
        <v>0</v>
      </c>
      <c r="U149" s="709" t="str">
        <f t="shared" si="15"/>
        <v/>
      </c>
      <c r="V149" s="72" t="b">
        <f t="shared" si="16"/>
        <v>0</v>
      </c>
      <c r="W149" s="710" t="s">
        <v>45</v>
      </c>
    </row>
    <row r="150" spans="1:23" ht="15" customHeight="1" x14ac:dyDescent="0.2">
      <c r="A150" s="765"/>
      <c r="B150" s="763"/>
      <c r="C150" s="755" t="s">
        <v>40</v>
      </c>
      <c r="D150" s="706" t="s">
        <v>41</v>
      </c>
      <c r="E150" s="705" t="e">
        <f>'4.经营实际明细S'!E168-#REF!</f>
        <v>#REF!</v>
      </c>
      <c r="F150" s="705" t="e">
        <f>'4.经营实际明细S'!F168-#REF!</f>
        <v>#REF!</v>
      </c>
      <c r="G150" s="705" t="e">
        <f>'4.经营实际明细S'!G168-#REF!</f>
        <v>#REF!</v>
      </c>
      <c r="H150" s="705" t="e">
        <f>'4.经营实际明细S'!H168-#REF!</f>
        <v>#REF!</v>
      </c>
      <c r="I150" s="705" t="e">
        <f>'4.经营实际明细S'!I168-#REF!</f>
        <v>#REF!</v>
      </c>
      <c r="J150" s="705" t="e">
        <f>'4.经营实际明细S'!J168-#REF!</f>
        <v>#REF!</v>
      </c>
      <c r="K150" s="705" t="e">
        <f>'4.经营实际明细S'!K168-#REF!</f>
        <v>#REF!</v>
      </c>
      <c r="L150" s="705" t="e">
        <f>'4.经营实际明细S'!L168-#REF!</f>
        <v>#REF!</v>
      </c>
      <c r="M150" s="705" t="e">
        <f>'4.经营实际明细S'!M168-#REF!</f>
        <v>#REF!</v>
      </c>
      <c r="N150" s="705" t="e">
        <f>'4.经营实际明细S'!N168-#REF!</f>
        <v>#REF!</v>
      </c>
      <c r="O150" s="705" t="e">
        <f>'4.经营实际明细S'!O168-#REF!</f>
        <v>#REF!</v>
      </c>
      <c r="P150" s="705" t="e">
        <f>'4.经营实际明细S'!P168-#REF!</f>
        <v>#REF!</v>
      </c>
      <c r="Q150" s="705" t="e">
        <f>'4.经营实际明细S'!Q168-#REF!</f>
        <v>#REF!</v>
      </c>
      <c r="R150" s="705" t="e">
        <f>'4.经营实际明细S'!R168-#REF!</f>
        <v>#REF!</v>
      </c>
      <c r="S150" s="705" t="e">
        <f>'4.经营实际明细S'!S168-#REF!</f>
        <v>#REF!</v>
      </c>
      <c r="T150" s="705" t="e">
        <f>'4.经营实际明细S'!T168-#REF!</f>
        <v>#REF!</v>
      </c>
      <c r="U150" s="709" t="e">
        <f t="shared" si="15"/>
        <v>#REF!</v>
      </c>
      <c r="V150" s="72" t="e">
        <f t="shared" si="16"/>
        <v>#REF!</v>
      </c>
      <c r="W150" s="710" t="s">
        <v>45</v>
      </c>
    </row>
    <row r="151" spans="1:23" ht="15" customHeight="1" x14ac:dyDescent="0.2">
      <c r="A151" s="765"/>
      <c r="B151" s="763"/>
      <c r="C151" s="755"/>
      <c r="D151" s="96" t="s">
        <v>42</v>
      </c>
      <c r="E151" s="705">
        <f>'4.经营实际明细S'!E169</f>
        <v>163.69295810960745</v>
      </c>
      <c r="F151" s="705">
        <f>'4.经营实际明细S'!F169</f>
        <v>21.370107572871301</v>
      </c>
      <c r="G151" s="705">
        <f>'4.经营实际明细S'!G169</f>
        <v>1.6061884942899001</v>
      </c>
      <c r="H151" s="705">
        <f>'4.经营实际明细S'!H169</f>
        <v>248.166094900166</v>
      </c>
      <c r="I151" s="705">
        <f>'4.经营实际明细S'!I169</f>
        <v>71.193158745868004</v>
      </c>
      <c r="J151" s="705">
        <f>'4.经营实际明细S'!J169</f>
        <v>145.903280596326</v>
      </c>
      <c r="K151" s="705">
        <f>'4.经营实际明细S'!K169</f>
        <v>163.69295810960745</v>
      </c>
      <c r="L151" s="705">
        <f>'4.经营实际明细S'!L169</f>
        <v>0</v>
      </c>
      <c r="M151" s="705">
        <f>'4.经营实际明细S'!M169</f>
        <v>0</v>
      </c>
      <c r="N151" s="705">
        <f>'4.经营实际明细S'!N169</f>
        <v>0</v>
      </c>
      <c r="O151" s="705">
        <f>'4.经营实际明细S'!O169</f>
        <v>0</v>
      </c>
      <c r="P151" s="705">
        <f>'4.经营实际明细S'!P169</f>
        <v>0</v>
      </c>
      <c r="Q151" s="705">
        <f>'4.经营实际明细S'!Q169</f>
        <v>0</v>
      </c>
      <c r="R151" s="705">
        <f t="shared" si="14"/>
        <v>651.93178841912868</v>
      </c>
      <c r="S151" s="705">
        <f>基数汇总!S1351</f>
        <v>0</v>
      </c>
      <c r="T151" s="705">
        <f>基数汇总!R1351</f>
        <v>-76.462313570078706</v>
      </c>
      <c r="U151" s="709" t="str">
        <f t="shared" si="15"/>
        <v/>
      </c>
      <c r="V151" s="72" t="b">
        <f t="shared" si="16"/>
        <v>0</v>
      </c>
      <c r="W151" s="710" t="s">
        <v>45</v>
      </c>
    </row>
    <row r="152" spans="1:23" ht="15" customHeight="1" x14ac:dyDescent="0.2">
      <c r="A152" s="765"/>
      <c r="B152" s="763"/>
      <c r="C152" s="755"/>
      <c r="D152" s="96" t="s">
        <v>43</v>
      </c>
      <c r="E152" s="705">
        <f>'4.经营实际明细S'!E170</f>
        <v>11.901204241536025</v>
      </c>
      <c r="F152" s="705">
        <f>'4.经营实际明细S'!F170</f>
        <v>-10.174270999999999</v>
      </c>
      <c r="G152" s="705">
        <f>'4.经营实际明细S'!G170</f>
        <v>10.6994542210772</v>
      </c>
      <c r="H152" s="705">
        <f>'4.经营实际明细S'!H170</f>
        <v>13.066419179105001</v>
      </c>
      <c r="I152" s="705">
        <f>'4.经营实际明细S'!I170</f>
        <v>23.779795788724201</v>
      </c>
      <c r="J152" s="705">
        <f>'4.经营实际明细S'!J170</f>
        <v>8.7793637089982308</v>
      </c>
      <c r="K152" s="705">
        <f>'4.经营实际明细S'!K170</f>
        <v>11.901204241536025</v>
      </c>
      <c r="L152" s="705">
        <f>'4.经营实际明细S'!L170</f>
        <v>0</v>
      </c>
      <c r="M152" s="705">
        <f>'4.经营实际明细S'!M170</f>
        <v>0</v>
      </c>
      <c r="N152" s="705">
        <f>'4.经营实际明细S'!N170</f>
        <v>0</v>
      </c>
      <c r="O152" s="705">
        <f>'4.经营实际明细S'!O170</f>
        <v>0</v>
      </c>
      <c r="P152" s="705">
        <f>'4.经营实际明细S'!P170</f>
        <v>0</v>
      </c>
      <c r="Q152" s="705">
        <f>'4.经营实际明细S'!Q170</f>
        <v>0</v>
      </c>
      <c r="R152" s="705">
        <f t="shared" si="14"/>
        <v>58.051966139440665</v>
      </c>
      <c r="S152" s="705">
        <f>基数汇总!S1352</f>
        <v>0</v>
      </c>
      <c r="T152" s="705">
        <f>基数汇总!R1352</f>
        <v>-145.904917612389</v>
      </c>
      <c r="U152" s="709" t="str">
        <f t="shared" si="15"/>
        <v/>
      </c>
      <c r="V152" s="72" t="b">
        <f t="shared" si="16"/>
        <v>0</v>
      </c>
      <c r="W152" s="710" t="s">
        <v>45</v>
      </c>
    </row>
    <row r="153" spans="1:23" ht="15" customHeight="1" x14ac:dyDescent="0.2">
      <c r="A153" s="765"/>
      <c r="B153" s="762" t="s">
        <v>25</v>
      </c>
      <c r="C153" s="762"/>
      <c r="D153" s="762"/>
      <c r="E153" s="256" t="e">
        <f>'4.经营实际明细S'!E171-#REF!</f>
        <v>#REF!</v>
      </c>
      <c r="F153" s="256" t="e">
        <f>'4.经营实际明细S'!F171-#REF!</f>
        <v>#REF!</v>
      </c>
      <c r="G153" s="256" t="e">
        <f>'4.经营实际明细S'!G171-#REF!</f>
        <v>#REF!</v>
      </c>
      <c r="H153" s="256" t="e">
        <f>'4.经营实际明细S'!H171-#REF!</f>
        <v>#REF!</v>
      </c>
      <c r="I153" s="256" t="e">
        <f>'4.经营实际明细S'!I171-#REF!</f>
        <v>#REF!</v>
      </c>
      <c r="J153" s="256" t="e">
        <f>'4.经营实际明细S'!J171-#REF!</f>
        <v>#REF!</v>
      </c>
      <c r="K153" s="256" t="e">
        <f>'4.经营实际明细S'!K171-#REF!</f>
        <v>#REF!</v>
      </c>
      <c r="L153" s="256" t="e">
        <f>'4.经营实际明细S'!L171-#REF!</f>
        <v>#REF!</v>
      </c>
      <c r="M153" s="256" t="e">
        <f>'4.经营实际明细S'!M171-#REF!</f>
        <v>#REF!</v>
      </c>
      <c r="N153" s="256" t="e">
        <f>'4.经营实际明细S'!N171-#REF!</f>
        <v>#REF!</v>
      </c>
      <c r="O153" s="256" t="e">
        <f>'4.经营实际明细S'!O171-#REF!</f>
        <v>#REF!</v>
      </c>
      <c r="P153" s="256" t="e">
        <f>'4.经营实际明细S'!P171-#REF!</f>
        <v>#REF!</v>
      </c>
      <c r="Q153" s="256" t="e">
        <f>'4.经营实际明细S'!Q171-#REF!</f>
        <v>#REF!</v>
      </c>
      <c r="R153" s="256" t="e">
        <f>'4.经营实际明细S'!R171-#REF!</f>
        <v>#REF!</v>
      </c>
      <c r="S153" s="256" t="e">
        <f>'4.经营实际明细S'!S171-#REF!</f>
        <v>#REF!</v>
      </c>
      <c r="T153" s="256" t="e">
        <f>'4.经营实际明细S'!T171-#REF!</f>
        <v>#REF!</v>
      </c>
      <c r="U153" s="711" t="e">
        <f t="shared" si="15"/>
        <v>#REF!</v>
      </c>
      <c r="V153" s="72" t="e">
        <f t="shared" si="16"/>
        <v>#REF!</v>
      </c>
      <c r="W153" s="710"/>
    </row>
    <row r="154" spans="1:23" ht="15" customHeight="1" x14ac:dyDescent="0.2">
      <c r="A154" s="765"/>
      <c r="B154" s="762" t="s">
        <v>44</v>
      </c>
      <c r="C154" s="762"/>
      <c r="D154" s="762"/>
      <c r="E154" s="256" t="e">
        <f>'4.经营实际明细S'!E172-#REF!</f>
        <v>#REF!</v>
      </c>
      <c r="F154" s="256" t="e">
        <f>'4.经营实际明细S'!F172-#REF!</f>
        <v>#REF!</v>
      </c>
      <c r="G154" s="256" t="e">
        <f>'4.经营实际明细S'!G172-#REF!</f>
        <v>#REF!</v>
      </c>
      <c r="H154" s="256" t="e">
        <f>'4.经营实际明细S'!H172-#REF!</f>
        <v>#REF!</v>
      </c>
      <c r="I154" s="256" t="e">
        <f>'4.经营实际明细S'!I172-#REF!</f>
        <v>#REF!</v>
      </c>
      <c r="J154" s="256" t="e">
        <f>'4.经营实际明细S'!J172-#REF!</f>
        <v>#REF!</v>
      </c>
      <c r="K154" s="256" t="e">
        <f>'4.经营实际明细S'!K172-#REF!</f>
        <v>#REF!</v>
      </c>
      <c r="L154" s="256" t="e">
        <f>'4.经营实际明细S'!L172-#REF!</f>
        <v>#REF!</v>
      </c>
      <c r="M154" s="256" t="e">
        <f>'4.经营实际明细S'!M172-#REF!</f>
        <v>#REF!</v>
      </c>
      <c r="N154" s="256" t="e">
        <f>'4.经营实际明细S'!N172-#REF!</f>
        <v>#REF!</v>
      </c>
      <c r="O154" s="256" t="e">
        <f>'4.经营实际明细S'!O172-#REF!</f>
        <v>#REF!</v>
      </c>
      <c r="P154" s="256" t="e">
        <f>'4.经营实际明细S'!P172-#REF!</f>
        <v>#REF!</v>
      </c>
      <c r="Q154" s="256" t="e">
        <f>'4.经营实际明细S'!Q172-#REF!</f>
        <v>#REF!</v>
      </c>
      <c r="R154" s="256" t="e">
        <f>'4.经营实际明细S'!R172-#REF!</f>
        <v>#REF!</v>
      </c>
      <c r="S154" s="256" t="e">
        <f>'4.经营实际明细S'!S172-#REF!</f>
        <v>#REF!</v>
      </c>
      <c r="T154" s="256" t="e">
        <f>'4.经营实际明细S'!T172-#REF!</f>
        <v>#REF!</v>
      </c>
      <c r="U154" s="711" t="e">
        <f t="shared" si="15"/>
        <v>#REF!</v>
      </c>
      <c r="V154" s="72" t="e">
        <f t="shared" si="16"/>
        <v>#REF!</v>
      </c>
      <c r="W154" s="710"/>
    </row>
    <row r="155" spans="1:23" ht="15" customHeight="1" x14ac:dyDescent="0.2">
      <c r="A155" s="765"/>
      <c r="B155" s="762" t="s">
        <v>46</v>
      </c>
      <c r="C155" s="762"/>
      <c r="D155" s="762"/>
      <c r="E155" s="256">
        <f>'4.经营实际明细S'!E173</f>
        <v>784.18728600000009</v>
      </c>
      <c r="F155" s="256">
        <f>'4.经营实际明细S'!F173</f>
        <v>127.68216</v>
      </c>
      <c r="G155" s="256">
        <f>'4.经营实际明细S'!G173</f>
        <v>100.330842</v>
      </c>
      <c r="H155" s="256">
        <f>'4.经营实际明细S'!H173</f>
        <v>239.93993800000001</v>
      </c>
      <c r="I155" s="256">
        <f>'4.经营实际明细S'!I173</f>
        <v>438.52252399999998</v>
      </c>
      <c r="J155" s="256">
        <f>'4.经营实际明细S'!J173</f>
        <v>734.54314699999998</v>
      </c>
      <c r="K155" s="256">
        <f>'4.经营实际明细S'!K173</f>
        <v>784.18728600000009</v>
      </c>
      <c r="L155" s="256">
        <f>'4.经营实际明细S'!L173</f>
        <v>0</v>
      </c>
      <c r="M155" s="256">
        <f>'4.经营实际明细S'!M173</f>
        <v>0</v>
      </c>
      <c r="N155" s="256">
        <f>'4.经营实际明细S'!N173</f>
        <v>0</v>
      </c>
      <c r="O155" s="256">
        <f>'4.经营实际明细S'!O173</f>
        <v>0</v>
      </c>
      <c r="P155" s="256">
        <f>'4.经营实际明细S'!P173</f>
        <v>0</v>
      </c>
      <c r="Q155" s="256">
        <f>'4.经营实际明细S'!Q173</f>
        <v>0</v>
      </c>
      <c r="R155" s="256">
        <f>SUM(F155:Q155)</f>
        <v>2425.2058969999998</v>
      </c>
      <c r="S155" s="256">
        <f>基数汇总!S1355</f>
        <v>0</v>
      </c>
      <c r="T155" s="256">
        <f>基数汇总!R1355</f>
        <v>-0.224035012480195</v>
      </c>
      <c r="U155" s="711" t="str">
        <f t="shared" si="15"/>
        <v/>
      </c>
      <c r="V155" s="72" t="b">
        <f t="shared" si="16"/>
        <v>0</v>
      </c>
      <c r="W155" s="710"/>
    </row>
    <row r="156" spans="1:23" ht="15" customHeight="1" x14ac:dyDescent="0.2">
      <c r="A156" s="765"/>
      <c r="B156" s="762" t="s">
        <v>47</v>
      </c>
      <c r="C156" s="762"/>
      <c r="D156" s="762"/>
      <c r="E156" s="707" t="e">
        <f>E153-E154-E155</f>
        <v>#REF!</v>
      </c>
      <c r="F156" s="707" t="e">
        <f>F153-F154-F155</f>
        <v>#REF!</v>
      </c>
      <c r="G156" s="707" t="e">
        <f>G153-G154-G155</f>
        <v>#REF!</v>
      </c>
      <c r="H156" s="707" t="e">
        <f t="shared" ref="H156:Q156" si="17">H153-H154-H155</f>
        <v>#REF!</v>
      </c>
      <c r="I156" s="707" t="e">
        <f t="shared" si="17"/>
        <v>#REF!</v>
      </c>
      <c r="J156" s="707" t="e">
        <f t="shared" si="17"/>
        <v>#REF!</v>
      </c>
      <c r="K156" s="707" t="e">
        <f t="shared" si="17"/>
        <v>#REF!</v>
      </c>
      <c r="L156" s="707" t="e">
        <f t="shared" si="17"/>
        <v>#REF!</v>
      </c>
      <c r="M156" s="707" t="e">
        <f t="shared" si="17"/>
        <v>#REF!</v>
      </c>
      <c r="N156" s="707" t="e">
        <f t="shared" si="17"/>
        <v>#REF!</v>
      </c>
      <c r="O156" s="707" t="e">
        <f t="shared" si="17"/>
        <v>#REF!</v>
      </c>
      <c r="P156" s="707" t="e">
        <f t="shared" si="17"/>
        <v>#REF!</v>
      </c>
      <c r="Q156" s="707" t="e">
        <f t="shared" si="17"/>
        <v>#REF!</v>
      </c>
      <c r="R156" s="707" t="e">
        <f>SUM(F156:Q156)</f>
        <v>#REF!</v>
      </c>
      <c r="S156" s="256">
        <f>基数汇总!S1356</f>
        <v>0</v>
      </c>
      <c r="T156" s="256">
        <f>基数汇总!R1356</f>
        <v>-564.74105617637497</v>
      </c>
      <c r="U156" s="711" t="str">
        <f t="shared" si="15"/>
        <v/>
      </c>
      <c r="V156" s="72" t="e">
        <f t="shared" si="16"/>
        <v>#REF!</v>
      </c>
      <c r="W156" s="710"/>
    </row>
    <row r="157" spans="1:23" ht="15" customHeight="1" x14ac:dyDescent="0.2">
      <c r="A157" s="765"/>
      <c r="B157" s="762" t="s">
        <v>48</v>
      </c>
      <c r="C157" s="762"/>
      <c r="D157" s="762"/>
      <c r="E157" s="708" t="e">
        <f>IF(E153&gt;0,(E153-E154)/E153,"")</f>
        <v>#REF!</v>
      </c>
      <c r="F157" s="708" t="e">
        <f>IF(F153&gt;0,(F153-F154)/F153,"")</f>
        <v>#REF!</v>
      </c>
      <c r="G157" s="708" t="e">
        <f>IF(G153&gt;0,(G153-G154)/G153,"")</f>
        <v>#REF!</v>
      </c>
      <c r="H157" s="708" t="e">
        <f t="shared" ref="H157:R157" si="18">IF(H153&gt;0,(H153-H154)/H153,"")</f>
        <v>#REF!</v>
      </c>
      <c r="I157" s="708" t="e">
        <f t="shared" si="18"/>
        <v>#REF!</v>
      </c>
      <c r="J157" s="708" t="e">
        <f t="shared" si="18"/>
        <v>#REF!</v>
      </c>
      <c r="K157" s="708" t="e">
        <f t="shared" si="18"/>
        <v>#REF!</v>
      </c>
      <c r="L157" s="708" t="e">
        <f t="shared" si="18"/>
        <v>#REF!</v>
      </c>
      <c r="M157" s="708" t="e">
        <f t="shared" si="18"/>
        <v>#REF!</v>
      </c>
      <c r="N157" s="708" t="e">
        <f t="shared" si="18"/>
        <v>#REF!</v>
      </c>
      <c r="O157" s="708" t="e">
        <f t="shared" si="18"/>
        <v>#REF!</v>
      </c>
      <c r="P157" s="708" t="e">
        <f t="shared" si="18"/>
        <v>#REF!</v>
      </c>
      <c r="Q157" s="708" t="e">
        <f t="shared" si="18"/>
        <v>#REF!</v>
      </c>
      <c r="R157" s="708" t="e">
        <f t="shared" si="18"/>
        <v>#REF!</v>
      </c>
      <c r="S157" s="712">
        <f>基数汇总!S1357</f>
        <v>0</v>
      </c>
      <c r="T157" s="712">
        <f>基数汇总!R1357</f>
        <v>-44.197992418651197</v>
      </c>
      <c r="U157" s="711" t="e">
        <f>IF(R157&lt;&gt;0,R157-S157,"")</f>
        <v>#REF!</v>
      </c>
      <c r="V157" s="72" t="e">
        <f t="shared" si="16"/>
        <v>#REF!</v>
      </c>
      <c r="W157" s="710"/>
    </row>
    <row r="158" spans="1:23" ht="15" customHeight="1" x14ac:dyDescent="0.2">
      <c r="A158" s="765"/>
      <c r="B158" s="762" t="s">
        <v>49</v>
      </c>
      <c r="C158" s="762"/>
      <c r="D158" s="762"/>
      <c r="E158" s="708" t="e">
        <f>IF(E153&gt;0,E155/E153,"")</f>
        <v>#REF!</v>
      </c>
      <c r="F158" s="708" t="e">
        <f>IF(F153&gt;0,F155/F153,"")</f>
        <v>#REF!</v>
      </c>
      <c r="G158" s="708" t="e">
        <f>IF(G153&gt;0,G155/G153,"")</f>
        <v>#REF!</v>
      </c>
      <c r="H158" s="708" t="e">
        <f t="shared" ref="H158:R158" si="19">IF(H153&gt;0,H155/H153,"")</f>
        <v>#REF!</v>
      </c>
      <c r="I158" s="708" t="e">
        <f t="shared" si="19"/>
        <v>#REF!</v>
      </c>
      <c r="J158" s="708" t="e">
        <f t="shared" si="19"/>
        <v>#REF!</v>
      </c>
      <c r="K158" s="708" t="e">
        <f t="shared" si="19"/>
        <v>#REF!</v>
      </c>
      <c r="L158" s="708" t="e">
        <f t="shared" si="19"/>
        <v>#REF!</v>
      </c>
      <c r="M158" s="708" t="e">
        <f t="shared" si="19"/>
        <v>#REF!</v>
      </c>
      <c r="N158" s="708" t="e">
        <f t="shared" si="19"/>
        <v>#REF!</v>
      </c>
      <c r="O158" s="708" t="e">
        <f t="shared" si="19"/>
        <v>#REF!</v>
      </c>
      <c r="P158" s="708" t="e">
        <f t="shared" si="19"/>
        <v>#REF!</v>
      </c>
      <c r="Q158" s="708" t="e">
        <f t="shared" si="19"/>
        <v>#REF!</v>
      </c>
      <c r="R158" s="708" t="e">
        <f t="shared" si="19"/>
        <v>#REF!</v>
      </c>
      <c r="S158" s="712">
        <f>基数汇总!S1358</f>
        <v>0</v>
      </c>
      <c r="T158" s="712">
        <f>基数汇总!R1358</f>
        <v>-7.1812834049722296</v>
      </c>
      <c r="U158" s="711" t="e">
        <f>IF(R158&lt;&gt;0,R158-S158,"")</f>
        <v>#REF!</v>
      </c>
      <c r="V158" s="72" t="e">
        <f t="shared" si="16"/>
        <v>#REF!</v>
      </c>
      <c r="W158" s="710"/>
    </row>
    <row r="159" spans="1:23" ht="15" customHeight="1" x14ac:dyDescent="0.2">
      <c r="A159" s="765"/>
      <c r="B159" s="762" t="s">
        <v>50</v>
      </c>
      <c r="C159" s="762"/>
      <c r="D159" s="762"/>
      <c r="E159" s="708" t="e">
        <f>IF(E153&gt;0,E156/E153,"")</f>
        <v>#REF!</v>
      </c>
      <c r="F159" s="708" t="e">
        <f>IF(F153&gt;0,F156/F153,"")</f>
        <v>#REF!</v>
      </c>
      <c r="G159" s="708" t="e">
        <f>IF(G153&gt;0,G156/G153,"")</f>
        <v>#REF!</v>
      </c>
      <c r="H159" s="708" t="e">
        <f t="shared" ref="H159:R159" si="20">IF(H153&gt;0,H156/H153,"")</f>
        <v>#REF!</v>
      </c>
      <c r="I159" s="708" t="e">
        <f t="shared" si="20"/>
        <v>#REF!</v>
      </c>
      <c r="J159" s="708" t="e">
        <f t="shared" si="20"/>
        <v>#REF!</v>
      </c>
      <c r="K159" s="708" t="e">
        <f t="shared" si="20"/>
        <v>#REF!</v>
      </c>
      <c r="L159" s="708" t="e">
        <f t="shared" si="20"/>
        <v>#REF!</v>
      </c>
      <c r="M159" s="708" t="e">
        <f t="shared" si="20"/>
        <v>#REF!</v>
      </c>
      <c r="N159" s="708" t="e">
        <f t="shared" si="20"/>
        <v>#REF!</v>
      </c>
      <c r="O159" s="708" t="e">
        <f t="shared" si="20"/>
        <v>#REF!</v>
      </c>
      <c r="P159" s="708" t="e">
        <f t="shared" si="20"/>
        <v>#REF!</v>
      </c>
      <c r="Q159" s="708" t="e">
        <f t="shared" si="20"/>
        <v>#REF!</v>
      </c>
      <c r="R159" s="708" t="e">
        <f t="shared" si="20"/>
        <v>#REF!</v>
      </c>
      <c r="S159" s="712">
        <f>基数汇总!S1359</f>
        <v>0</v>
      </c>
      <c r="T159" s="712">
        <f>基数汇总!R1359</f>
        <v>0</v>
      </c>
      <c r="U159" s="711" t="e">
        <f>IF(R159&lt;&gt;0,R159-S159,"")</f>
        <v>#REF!</v>
      </c>
      <c r="V159" s="72" t="e">
        <f t="shared" si="16"/>
        <v>#REF!</v>
      </c>
      <c r="W159" s="710"/>
    </row>
    <row r="160" spans="1:23" ht="15" customHeight="1" x14ac:dyDescent="0.2">
      <c r="A160" s="765" t="s">
        <v>53</v>
      </c>
      <c r="B160" s="763" t="s">
        <v>25</v>
      </c>
      <c r="C160" s="755" t="s">
        <v>26</v>
      </c>
      <c r="D160" s="96" t="s">
        <v>27</v>
      </c>
      <c r="E160" s="705">
        <f>'4.经营实际明细S'!E178</f>
        <v>2336.0902000000001</v>
      </c>
      <c r="F160" s="705">
        <f>'4.经营实际明细S'!F178</f>
        <v>780.28729999999996</v>
      </c>
      <c r="G160" s="705">
        <f>'4.经营实际明细S'!G178</f>
        <v>154.67099999999999</v>
      </c>
      <c r="H160" s="705">
        <f>'4.经营实际明细S'!H178</f>
        <v>1077.8443</v>
      </c>
      <c r="I160" s="705">
        <f>'4.经营实际明细S'!I178</f>
        <v>1739.6986999999999</v>
      </c>
      <c r="J160" s="705">
        <f>'4.经营实际明细S'!J178</f>
        <v>1980.9257</v>
      </c>
      <c r="K160" s="705">
        <f>'4.经营实际明细S'!K178</f>
        <v>2336.0902000000001</v>
      </c>
      <c r="L160" s="705">
        <f>'4.经营实际明细S'!L178</f>
        <v>0</v>
      </c>
      <c r="M160" s="705">
        <f>'4.经营实际明细S'!M178</f>
        <v>0</v>
      </c>
      <c r="N160" s="705">
        <f>'4.经营实际明细S'!N178</f>
        <v>0</v>
      </c>
      <c r="O160" s="705">
        <f>'4.经营实际明细S'!O178</f>
        <v>0</v>
      </c>
      <c r="P160" s="705">
        <f>'4.经营实际明细S'!P178</f>
        <v>0</v>
      </c>
      <c r="Q160" s="705">
        <f>'4.经营实际明细S'!Q178</f>
        <v>0</v>
      </c>
      <c r="R160" s="705">
        <f>SUM(F160:Q160)</f>
        <v>8069.5172000000002</v>
      </c>
      <c r="S160" s="705">
        <f>基数汇总!S1360</f>
        <v>0</v>
      </c>
      <c r="T160" s="705">
        <f>基数汇总!R1360</f>
        <v>0</v>
      </c>
      <c r="U160" s="709" t="str">
        <f t="shared" si="15"/>
        <v/>
      </c>
      <c r="V160" s="72" t="b">
        <f t="shared" si="16"/>
        <v>0</v>
      </c>
      <c r="W160" s="710" t="s">
        <v>25</v>
      </c>
    </row>
    <row r="161" spans="1:23" ht="15" customHeight="1" x14ac:dyDescent="0.2">
      <c r="A161" s="765"/>
      <c r="B161" s="763"/>
      <c r="C161" s="755"/>
      <c r="D161" s="96" t="s">
        <v>28</v>
      </c>
      <c r="E161" s="705">
        <f>'4.经营实际明细S'!E179</f>
        <v>1292.1941999999999</v>
      </c>
      <c r="F161" s="705">
        <f>'4.经营实际明细S'!F179</f>
        <v>344.60640000000001</v>
      </c>
      <c r="G161" s="705">
        <f>'4.经营实际明细S'!G179</f>
        <v>76.956100000000006</v>
      </c>
      <c r="H161" s="705">
        <f>'4.经营实际明细S'!H179</f>
        <v>647.44910000000004</v>
      </c>
      <c r="I161" s="705">
        <f>'4.经营实际明细S'!I179</f>
        <v>1001.9743999999999</v>
      </c>
      <c r="J161" s="705">
        <f>'4.经营实际明细S'!J179</f>
        <v>1162.2257</v>
      </c>
      <c r="K161" s="705">
        <f>'4.经营实际明细S'!K179</f>
        <v>1292.1941999999999</v>
      </c>
      <c r="L161" s="705">
        <f>'4.经营实际明细S'!L179</f>
        <v>0</v>
      </c>
      <c r="M161" s="705">
        <f>'4.经营实际明细S'!M179</f>
        <v>0</v>
      </c>
      <c r="N161" s="705">
        <f>'4.经营实际明细S'!N179</f>
        <v>0</v>
      </c>
      <c r="O161" s="705">
        <f>'4.经营实际明细S'!O179</f>
        <v>0</v>
      </c>
      <c r="P161" s="705">
        <f>'4.经营实际明细S'!P179</f>
        <v>0</v>
      </c>
      <c r="Q161" s="705">
        <f>'4.经营实际明细S'!Q179</f>
        <v>0</v>
      </c>
      <c r="R161" s="705">
        <f t="shared" ref="R161:R204" si="21">SUM(F161:Q161)</f>
        <v>4525.4058999999997</v>
      </c>
      <c r="S161" s="705">
        <f>基数汇总!S1361</f>
        <v>0</v>
      </c>
      <c r="T161" s="705">
        <f>基数汇总!R1361</f>
        <v>0</v>
      </c>
      <c r="U161" s="709" t="str">
        <f t="shared" si="15"/>
        <v/>
      </c>
      <c r="V161" s="72" t="b">
        <f t="shared" si="16"/>
        <v>0</v>
      </c>
      <c r="W161" s="710" t="s">
        <v>25</v>
      </c>
    </row>
    <row r="162" spans="1:23" ht="15" customHeight="1" x14ac:dyDescent="0.2">
      <c r="A162" s="765"/>
      <c r="B162" s="763"/>
      <c r="C162" s="755"/>
      <c r="D162" s="96" t="s">
        <v>29</v>
      </c>
      <c r="E162" s="705">
        <f>'4.经营实际明细S'!E180</f>
        <v>844.0066020000005</v>
      </c>
      <c r="F162" s="705">
        <f>'4.经营实际明细S'!F180</f>
        <v>140.897841</v>
      </c>
      <c r="G162" s="705">
        <f>'4.经营实际明细S'!G180</f>
        <v>14.690255000000001</v>
      </c>
      <c r="H162" s="705">
        <f>'4.经营实际明细S'!H180</f>
        <v>270.51485500000001</v>
      </c>
      <c r="I162" s="705">
        <f>'4.经营实际明细S'!I180</f>
        <v>358.786259999999</v>
      </c>
      <c r="J162" s="705">
        <f>'4.经营实际明细S'!J180</f>
        <v>1230.316849</v>
      </c>
      <c r="K162" s="705">
        <f>'4.经营实际明细S'!K180</f>
        <v>844.0066020000005</v>
      </c>
      <c r="L162" s="705">
        <f>'4.经营实际明细S'!L180</f>
        <v>0</v>
      </c>
      <c r="M162" s="705">
        <f>'4.经营实际明细S'!M180</f>
        <v>0</v>
      </c>
      <c r="N162" s="705">
        <f>'4.经营实际明细S'!N180</f>
        <v>0</v>
      </c>
      <c r="O162" s="705">
        <f>'4.经营实际明细S'!O180</f>
        <v>0</v>
      </c>
      <c r="P162" s="705">
        <f>'4.经营实际明细S'!P180</f>
        <v>0</v>
      </c>
      <c r="Q162" s="705">
        <f>'4.经营实际明细S'!Q180</f>
        <v>0</v>
      </c>
      <c r="R162" s="705">
        <f t="shared" si="21"/>
        <v>2859.2126619999995</v>
      </c>
      <c r="S162" s="705">
        <f>基数汇总!S1362</f>
        <v>0</v>
      </c>
      <c r="T162" s="705">
        <f>基数汇总!R1362</f>
        <v>0</v>
      </c>
      <c r="U162" s="709" t="str">
        <f t="shared" si="15"/>
        <v/>
      </c>
      <c r="V162" s="72" t="b">
        <f t="shared" si="16"/>
        <v>0</v>
      </c>
      <c r="W162" s="710" t="s">
        <v>25</v>
      </c>
    </row>
    <row r="163" spans="1:23" ht="15" customHeight="1" x14ac:dyDescent="0.2">
      <c r="A163" s="765"/>
      <c r="B163" s="763"/>
      <c r="C163" s="755"/>
      <c r="D163" s="706" t="s">
        <v>30</v>
      </c>
      <c r="E163" s="705" t="e">
        <f>'4.经营实际明细S'!E181-#REF!</f>
        <v>#REF!</v>
      </c>
      <c r="F163" s="705" t="e">
        <f>'4.经营实际明细S'!F181-#REF!</f>
        <v>#REF!</v>
      </c>
      <c r="G163" s="705" t="e">
        <f>'4.经营实际明细S'!G181-#REF!</f>
        <v>#REF!</v>
      </c>
      <c r="H163" s="705" t="e">
        <f>'4.经营实际明细S'!H181-#REF!</f>
        <v>#REF!</v>
      </c>
      <c r="I163" s="705" t="e">
        <f>'4.经营实际明细S'!I181-#REF!</f>
        <v>#REF!</v>
      </c>
      <c r="J163" s="705" t="e">
        <f>'4.经营实际明细S'!J181-#REF!</f>
        <v>#REF!</v>
      </c>
      <c r="K163" s="705" t="e">
        <f>'4.经营实际明细S'!K181-#REF!</f>
        <v>#REF!</v>
      </c>
      <c r="L163" s="705" t="e">
        <f>'4.经营实际明细S'!L181-#REF!</f>
        <v>#REF!</v>
      </c>
      <c r="M163" s="705" t="e">
        <f>'4.经营实际明细S'!M181-#REF!</f>
        <v>#REF!</v>
      </c>
      <c r="N163" s="705" t="e">
        <f>'4.经营实际明细S'!N181-#REF!</f>
        <v>#REF!</v>
      </c>
      <c r="O163" s="705" t="e">
        <f>'4.经营实际明细S'!O181-#REF!</f>
        <v>#REF!</v>
      </c>
      <c r="P163" s="705" t="e">
        <f>'4.经营实际明细S'!P181-#REF!</f>
        <v>#REF!</v>
      </c>
      <c r="Q163" s="705" t="e">
        <f>'4.经营实际明细S'!Q181-#REF!</f>
        <v>#REF!</v>
      </c>
      <c r="R163" s="705" t="e">
        <f>'4.经营实际明细S'!R181-#REF!</f>
        <v>#REF!</v>
      </c>
      <c r="S163" s="705" t="e">
        <f>'4.经营实际明细S'!S181-#REF!</f>
        <v>#REF!</v>
      </c>
      <c r="T163" s="705" t="e">
        <f>'4.经营实际明细S'!T181-#REF!</f>
        <v>#REF!</v>
      </c>
      <c r="U163" s="709" t="e">
        <f t="shared" si="15"/>
        <v>#REF!</v>
      </c>
      <c r="V163" s="72" t="e">
        <f t="shared" si="16"/>
        <v>#REF!</v>
      </c>
      <c r="W163" s="710" t="s">
        <v>25</v>
      </c>
    </row>
    <row r="164" spans="1:23" ht="15" customHeight="1" x14ac:dyDescent="0.2">
      <c r="A164" s="765"/>
      <c r="B164" s="763"/>
      <c r="C164" s="755"/>
      <c r="D164" s="96" t="s">
        <v>31</v>
      </c>
      <c r="E164" s="705">
        <f>'4.经营实际明细S'!E182</f>
        <v>295.46846999999894</v>
      </c>
      <c r="F164" s="705">
        <f>'4.经营实际明细S'!F182</f>
        <v>116.44875</v>
      </c>
      <c r="G164" s="705">
        <f>'4.经营实际明细S'!G182</f>
        <v>2.2341000000000002</v>
      </c>
      <c r="H164" s="705">
        <f>'4.经营实际明细S'!H182</f>
        <v>146.61205000000001</v>
      </c>
      <c r="I164" s="705">
        <f>'4.经营实际明细S'!I182</f>
        <v>210.88357999999999</v>
      </c>
      <c r="J164" s="705">
        <f>'4.经营实际明细S'!J182</f>
        <v>597.67899499999999</v>
      </c>
      <c r="K164" s="705">
        <f>'4.经营实际明细S'!K182</f>
        <v>295.46846999999894</v>
      </c>
      <c r="L164" s="705">
        <f>'4.经营实际明细S'!L182</f>
        <v>0</v>
      </c>
      <c r="M164" s="705">
        <f>'4.经营实际明细S'!M182</f>
        <v>0</v>
      </c>
      <c r="N164" s="705">
        <f>'4.经营实际明细S'!N182</f>
        <v>0</v>
      </c>
      <c r="O164" s="705">
        <f>'4.经营实际明细S'!O182</f>
        <v>0</v>
      </c>
      <c r="P164" s="705">
        <f>'4.经营实际明细S'!P182</f>
        <v>0</v>
      </c>
      <c r="Q164" s="705">
        <f>'4.经营实际明细S'!Q182</f>
        <v>0</v>
      </c>
      <c r="R164" s="705">
        <f t="shared" si="21"/>
        <v>1369.3259449999989</v>
      </c>
      <c r="S164" s="705">
        <f>基数汇总!S1364</f>
        <v>0</v>
      </c>
      <c r="T164" s="705">
        <f>基数汇总!R1364</f>
        <v>0</v>
      </c>
      <c r="U164" s="709" t="str">
        <f t="shared" si="15"/>
        <v/>
      </c>
      <c r="V164" s="72" t="b">
        <f t="shared" si="16"/>
        <v>0</v>
      </c>
      <c r="W164" s="710" t="s">
        <v>25</v>
      </c>
    </row>
    <row r="165" spans="1:23" ht="15" customHeight="1" x14ac:dyDescent="0.2">
      <c r="A165" s="765"/>
      <c r="B165" s="763"/>
      <c r="C165" s="755"/>
      <c r="D165" s="96" t="s">
        <v>32</v>
      </c>
      <c r="E165" s="705">
        <f>'4.经营实际明细S'!E185</f>
        <v>2.1615000000000002</v>
      </c>
      <c r="F165" s="705">
        <f>'4.经营实际明细S'!F185</f>
        <v>1.9631000000000001</v>
      </c>
      <c r="G165" s="705">
        <f>'4.经营实际明细S'!G185</f>
        <v>1.0858000000000001</v>
      </c>
      <c r="H165" s="705">
        <f>'4.经营实际明细S'!H185</f>
        <v>2.2303000000000002</v>
      </c>
      <c r="I165" s="705">
        <f>'4.经营实际明细S'!I185</f>
        <v>3.802</v>
      </c>
      <c r="J165" s="705">
        <f>'4.经营实际明细S'!J185</f>
        <v>2.6591</v>
      </c>
      <c r="K165" s="705">
        <f>'4.经营实际明细S'!K185</f>
        <v>2.1615000000000002</v>
      </c>
      <c r="L165" s="705">
        <f>'4.经营实际明细S'!L185</f>
        <v>0</v>
      </c>
      <c r="M165" s="705">
        <f>'4.经营实际明细S'!M185</f>
        <v>0</v>
      </c>
      <c r="N165" s="705">
        <f>'4.经营实际明细S'!N185</f>
        <v>0</v>
      </c>
      <c r="O165" s="705">
        <f>'4.经营实际明细S'!O185</f>
        <v>0</v>
      </c>
      <c r="P165" s="705">
        <f>'4.经营实际明细S'!P185</f>
        <v>0</v>
      </c>
      <c r="Q165" s="705">
        <f>'4.经营实际明细S'!Q185</f>
        <v>0</v>
      </c>
      <c r="R165" s="705">
        <f t="shared" si="21"/>
        <v>13.901800000000001</v>
      </c>
      <c r="S165" s="705">
        <f>基数汇总!S1365</f>
        <v>0</v>
      </c>
      <c r="T165" s="705">
        <f>基数汇总!R1365</f>
        <v>0</v>
      </c>
      <c r="U165" s="709" t="str">
        <f t="shared" si="15"/>
        <v/>
      </c>
      <c r="V165" s="72" t="b">
        <f t="shared" si="16"/>
        <v>0</v>
      </c>
      <c r="W165" s="710" t="s">
        <v>25</v>
      </c>
    </row>
    <row r="166" spans="1:23" ht="15" customHeight="1" x14ac:dyDescent="0.2">
      <c r="A166" s="765"/>
      <c r="B166" s="763"/>
      <c r="C166" s="755" t="s">
        <v>33</v>
      </c>
      <c r="D166" s="706" t="s">
        <v>34</v>
      </c>
      <c r="E166" s="705" t="e">
        <f>'4.经营实际明细S'!E186-#REF!</f>
        <v>#REF!</v>
      </c>
      <c r="F166" s="705" t="e">
        <f>'4.经营实际明细S'!F186-#REF!</f>
        <v>#REF!</v>
      </c>
      <c r="G166" s="705" t="e">
        <f>'4.经营实际明细S'!G186-#REF!</f>
        <v>#REF!</v>
      </c>
      <c r="H166" s="705" t="e">
        <f>'4.经营实际明细S'!H186-#REF!</f>
        <v>#REF!</v>
      </c>
      <c r="I166" s="705" t="e">
        <f>'4.经营实际明细S'!I186-#REF!</f>
        <v>#REF!</v>
      </c>
      <c r="J166" s="705" t="e">
        <f>'4.经营实际明细S'!J186-#REF!</f>
        <v>#REF!</v>
      </c>
      <c r="K166" s="705" t="e">
        <f>'4.经营实际明细S'!K186-#REF!</f>
        <v>#REF!</v>
      </c>
      <c r="L166" s="705" t="e">
        <f>'4.经营实际明细S'!L186-#REF!</f>
        <v>#REF!</v>
      </c>
      <c r="M166" s="705" t="e">
        <f>'4.经营实际明细S'!M186-#REF!</f>
        <v>#REF!</v>
      </c>
      <c r="N166" s="705" t="e">
        <f>'4.经营实际明细S'!N186-#REF!</f>
        <v>#REF!</v>
      </c>
      <c r="O166" s="705" t="e">
        <f>'4.经营实际明细S'!O186-#REF!</f>
        <v>#REF!</v>
      </c>
      <c r="P166" s="705" t="e">
        <f>'4.经营实际明细S'!P186-#REF!</f>
        <v>#REF!</v>
      </c>
      <c r="Q166" s="705" t="e">
        <f>'4.经营实际明细S'!Q186-#REF!</f>
        <v>#REF!</v>
      </c>
      <c r="R166" s="705" t="e">
        <f>'4.经营实际明细S'!R186-#REF!</f>
        <v>#REF!</v>
      </c>
      <c r="S166" s="705" t="e">
        <f>'4.经营实际明细S'!S186-#REF!</f>
        <v>#REF!</v>
      </c>
      <c r="T166" s="705" t="e">
        <f>'4.经营实际明细S'!T186-#REF!</f>
        <v>#REF!</v>
      </c>
      <c r="U166" s="709" t="e">
        <f t="shared" si="15"/>
        <v>#REF!</v>
      </c>
      <c r="V166" s="72" t="e">
        <f t="shared" si="16"/>
        <v>#REF!</v>
      </c>
      <c r="W166" s="710" t="s">
        <v>25</v>
      </c>
    </row>
    <row r="167" spans="1:23" ht="15" customHeight="1" x14ac:dyDescent="0.2">
      <c r="A167" s="765"/>
      <c r="B167" s="763"/>
      <c r="C167" s="755"/>
      <c r="D167" s="96" t="s">
        <v>35</v>
      </c>
      <c r="E167" s="705">
        <f>'4.经营实际明细S'!E187</f>
        <v>558.79169999999999</v>
      </c>
      <c r="F167" s="705">
        <f>'4.经营实际明细S'!F187</f>
        <v>117.7216</v>
      </c>
      <c r="G167" s="705">
        <f>'4.经营实际明细S'!G187</f>
        <v>5.1062000000000003</v>
      </c>
      <c r="H167" s="705">
        <f>'4.经营实际明细S'!H187</f>
        <v>226.70480000000001</v>
      </c>
      <c r="I167" s="705">
        <f>'4.经营实际明细S'!I187</f>
        <v>377.053</v>
      </c>
      <c r="J167" s="705">
        <f>'4.经营实际明细S'!J187</f>
        <v>476.07080000000002</v>
      </c>
      <c r="K167" s="705">
        <f>'4.经营实际明细S'!K187</f>
        <v>558.79169999999999</v>
      </c>
      <c r="L167" s="705">
        <f>'4.经营实际明细S'!L187</f>
        <v>0</v>
      </c>
      <c r="M167" s="705">
        <f>'4.经营实际明细S'!M187</f>
        <v>0</v>
      </c>
      <c r="N167" s="705">
        <f>'4.经营实际明细S'!N187</f>
        <v>0</v>
      </c>
      <c r="O167" s="705">
        <f>'4.经营实际明细S'!O187</f>
        <v>0</v>
      </c>
      <c r="P167" s="705">
        <f>'4.经营实际明细S'!P187</f>
        <v>0</v>
      </c>
      <c r="Q167" s="705">
        <f>'4.经营实际明细S'!Q187</f>
        <v>0</v>
      </c>
      <c r="R167" s="705">
        <f t="shared" si="21"/>
        <v>1761.4481000000001</v>
      </c>
      <c r="S167" s="705">
        <f>基数汇总!S1367</f>
        <v>0</v>
      </c>
      <c r="T167" s="705">
        <f>基数汇总!R1367</f>
        <v>0</v>
      </c>
      <c r="U167" s="709" t="str">
        <f t="shared" si="15"/>
        <v/>
      </c>
      <c r="V167" s="72" t="b">
        <f t="shared" si="16"/>
        <v>0</v>
      </c>
      <c r="W167" s="710" t="s">
        <v>25</v>
      </c>
    </row>
    <row r="168" spans="1:23" ht="15" customHeight="1" x14ac:dyDescent="0.2">
      <c r="A168" s="765"/>
      <c r="B168" s="763"/>
      <c r="C168" s="755"/>
      <c r="D168" s="96" t="s">
        <v>36</v>
      </c>
      <c r="E168" s="705">
        <f>'4.经营实际明细S'!E188</f>
        <v>973.70929999999998</v>
      </c>
      <c r="F168" s="705">
        <f>'4.经营实际明细S'!F188</f>
        <v>201.08760000000001</v>
      </c>
      <c r="G168" s="705">
        <f>'4.经营实际明细S'!G188</f>
        <v>3.9662999999999999</v>
      </c>
      <c r="H168" s="705">
        <f>'4.经营实际明细S'!H188</f>
        <v>331.9753</v>
      </c>
      <c r="I168" s="705">
        <f>'4.经营实际明细S'!I188</f>
        <v>432.37</v>
      </c>
      <c r="J168" s="705">
        <f>'4.经营实际明细S'!J188</f>
        <v>595.68790000000001</v>
      </c>
      <c r="K168" s="705">
        <f>'4.经营实际明细S'!K188</f>
        <v>973.70929999999998</v>
      </c>
      <c r="L168" s="705">
        <f>'4.经营实际明细S'!L188</f>
        <v>0</v>
      </c>
      <c r="M168" s="705">
        <f>'4.经营实际明细S'!M188</f>
        <v>0</v>
      </c>
      <c r="N168" s="705">
        <f>'4.经营实际明细S'!N188</f>
        <v>0</v>
      </c>
      <c r="O168" s="705">
        <f>'4.经营实际明细S'!O188</f>
        <v>0</v>
      </c>
      <c r="P168" s="705">
        <f>'4.经营实际明细S'!P188</f>
        <v>0</v>
      </c>
      <c r="Q168" s="705">
        <f>'4.经营实际明细S'!Q188</f>
        <v>0</v>
      </c>
      <c r="R168" s="705">
        <f t="shared" si="21"/>
        <v>2538.7964000000002</v>
      </c>
      <c r="S168" s="705">
        <f>基数汇总!S1368</f>
        <v>0</v>
      </c>
      <c r="T168" s="705">
        <f>基数汇总!R1368</f>
        <v>0</v>
      </c>
      <c r="U168" s="709" t="str">
        <f t="shared" si="15"/>
        <v/>
      </c>
      <c r="V168" s="72" t="b">
        <f t="shared" si="16"/>
        <v>0</v>
      </c>
      <c r="W168" s="710" t="s">
        <v>25</v>
      </c>
    </row>
    <row r="169" spans="1:23" ht="15" customHeight="1" x14ac:dyDescent="0.2">
      <c r="A169" s="765"/>
      <c r="B169" s="763"/>
      <c r="C169" s="755"/>
      <c r="D169" s="96" t="s">
        <v>37</v>
      </c>
      <c r="E169" s="705">
        <f>'4.经营实际明细S'!E189</f>
        <v>0</v>
      </c>
      <c r="F169" s="705">
        <f>'4.经营实际明细S'!F189</f>
        <v>0</v>
      </c>
      <c r="G169" s="705">
        <f>'4.经营实际明细S'!G189</f>
        <v>0</v>
      </c>
      <c r="H169" s="705">
        <f>'4.经营实际明细S'!H189</f>
        <v>0</v>
      </c>
      <c r="I169" s="705">
        <f>'4.经营实际明细S'!I189</f>
        <v>0</v>
      </c>
      <c r="J169" s="705">
        <f>'4.经营实际明细S'!J189</f>
        <v>0</v>
      </c>
      <c r="K169" s="705">
        <f>'4.经营实际明细S'!K189</f>
        <v>0</v>
      </c>
      <c r="L169" s="705">
        <f>'4.经营实际明细S'!L189</f>
        <v>0</v>
      </c>
      <c r="M169" s="705">
        <f>'4.经营实际明细S'!M189</f>
        <v>0</v>
      </c>
      <c r="N169" s="705">
        <f>'4.经营实际明细S'!N189</f>
        <v>0</v>
      </c>
      <c r="O169" s="705">
        <f>'4.经营实际明细S'!O189</f>
        <v>0</v>
      </c>
      <c r="P169" s="705">
        <f>'4.经营实际明细S'!P189</f>
        <v>0</v>
      </c>
      <c r="Q169" s="705">
        <f>'4.经营实际明细S'!Q189</f>
        <v>0</v>
      </c>
      <c r="R169" s="705">
        <f t="shared" si="21"/>
        <v>0</v>
      </c>
      <c r="S169" s="705">
        <f>基数汇总!S1369</f>
        <v>0</v>
      </c>
      <c r="T169" s="705">
        <f>基数汇总!R1369</f>
        <v>0</v>
      </c>
      <c r="U169" s="709" t="str">
        <f t="shared" si="15"/>
        <v/>
      </c>
      <c r="V169" s="72" t="b">
        <f t="shared" si="16"/>
        <v>1</v>
      </c>
      <c r="W169" s="710" t="s">
        <v>25</v>
      </c>
    </row>
    <row r="170" spans="1:23" ht="15" customHeight="1" x14ac:dyDescent="0.2">
      <c r="A170" s="765"/>
      <c r="B170" s="763"/>
      <c r="C170" s="755"/>
      <c r="D170" s="96" t="s">
        <v>38</v>
      </c>
      <c r="E170" s="705">
        <f>'4.经营实际明细S'!E190</f>
        <v>15.1533</v>
      </c>
      <c r="F170" s="705">
        <f>'4.经营实际明细S'!F190</f>
        <v>6.2173999999999996</v>
      </c>
      <c r="G170" s="705">
        <f>'4.经营实际明细S'!G190</f>
        <v>0</v>
      </c>
      <c r="H170" s="705">
        <f>'4.经营实际明细S'!H190</f>
        <v>3.6288</v>
      </c>
      <c r="I170" s="705">
        <f>'4.经营实际明细S'!I190</f>
        <v>8.5494000000000003</v>
      </c>
      <c r="J170" s="705">
        <f>'4.经营实际明细S'!J190</f>
        <v>6.0500999999999996</v>
      </c>
      <c r="K170" s="705">
        <f>'4.经营实际明细S'!K190</f>
        <v>15.1533</v>
      </c>
      <c r="L170" s="705">
        <f>'4.经营实际明细S'!L190</f>
        <v>0</v>
      </c>
      <c r="M170" s="705">
        <f>'4.经营实际明细S'!M190</f>
        <v>0</v>
      </c>
      <c r="N170" s="705">
        <f>'4.经营实际明细S'!N190</f>
        <v>0</v>
      </c>
      <c r="O170" s="705">
        <f>'4.经营实际明细S'!O190</f>
        <v>0</v>
      </c>
      <c r="P170" s="705">
        <f>'4.经营实际明细S'!P190</f>
        <v>0</v>
      </c>
      <c r="Q170" s="705">
        <f>'4.经营实际明细S'!Q190</f>
        <v>0</v>
      </c>
      <c r="R170" s="705">
        <f t="shared" si="21"/>
        <v>39.599000000000004</v>
      </c>
      <c r="S170" s="705">
        <f>基数汇总!S1370</f>
        <v>0</v>
      </c>
      <c r="T170" s="705">
        <f>基数汇总!R1370</f>
        <v>0</v>
      </c>
      <c r="U170" s="709" t="str">
        <f t="shared" si="15"/>
        <v/>
      </c>
      <c r="V170" s="72" t="b">
        <f t="shared" si="16"/>
        <v>0</v>
      </c>
      <c r="W170" s="710" t="s">
        <v>25</v>
      </c>
    </row>
    <row r="171" spans="1:23" ht="15" customHeight="1" x14ac:dyDescent="0.2">
      <c r="A171" s="765"/>
      <c r="B171" s="763"/>
      <c r="C171" s="755"/>
      <c r="D171" s="96" t="s">
        <v>39</v>
      </c>
      <c r="E171" s="705">
        <f>'4.经营实际明细S'!E191</f>
        <v>0</v>
      </c>
      <c r="F171" s="705">
        <f>'4.经营实际明细S'!F191</f>
        <v>0</v>
      </c>
      <c r="G171" s="705">
        <f>'4.经营实际明细S'!G191</f>
        <v>0</v>
      </c>
      <c r="H171" s="705">
        <f>'4.经营实际明细S'!H191</f>
        <v>0</v>
      </c>
      <c r="I171" s="705">
        <f>'4.经营实际明细S'!I191</f>
        <v>0</v>
      </c>
      <c r="J171" s="705">
        <f>'4.经营实际明细S'!J191</f>
        <v>0</v>
      </c>
      <c r="K171" s="705">
        <f>'4.经营实际明细S'!K191</f>
        <v>0</v>
      </c>
      <c r="L171" s="705">
        <f>'4.经营实际明细S'!L191</f>
        <v>0</v>
      </c>
      <c r="M171" s="705">
        <f>'4.经营实际明细S'!M191</f>
        <v>0</v>
      </c>
      <c r="N171" s="705">
        <f>'4.经营实际明细S'!N191</f>
        <v>0</v>
      </c>
      <c r="O171" s="705">
        <f>'4.经营实际明细S'!O191</f>
        <v>0</v>
      </c>
      <c r="P171" s="705">
        <f>'4.经营实际明细S'!P191</f>
        <v>0</v>
      </c>
      <c r="Q171" s="705">
        <f>'4.经营实际明细S'!Q191</f>
        <v>0</v>
      </c>
      <c r="R171" s="705">
        <f t="shared" si="21"/>
        <v>0</v>
      </c>
      <c r="S171" s="705">
        <f>基数汇总!S1371</f>
        <v>0</v>
      </c>
      <c r="T171" s="705">
        <f>基数汇总!R1371</f>
        <v>0</v>
      </c>
      <c r="U171" s="709" t="str">
        <f t="shared" si="15"/>
        <v/>
      </c>
      <c r="V171" s="72" t="b">
        <f t="shared" si="16"/>
        <v>1</v>
      </c>
      <c r="W171" s="710" t="s">
        <v>25</v>
      </c>
    </row>
    <row r="172" spans="1:23" ht="15" customHeight="1" x14ac:dyDescent="0.2">
      <c r="A172" s="765"/>
      <c r="B172" s="763"/>
      <c r="C172" s="755" t="s">
        <v>40</v>
      </c>
      <c r="D172" s="706" t="s">
        <v>41</v>
      </c>
      <c r="E172" s="705" t="e">
        <f>'4.经营实际明细S'!E192-#REF!</f>
        <v>#REF!</v>
      </c>
      <c r="F172" s="705" t="e">
        <f>'4.经营实际明细S'!F192-#REF!</f>
        <v>#REF!</v>
      </c>
      <c r="G172" s="705" t="e">
        <f>'4.经营实际明细S'!G192-#REF!</f>
        <v>#REF!</v>
      </c>
      <c r="H172" s="705" t="e">
        <f>'4.经营实际明细S'!H192-#REF!</f>
        <v>#REF!</v>
      </c>
      <c r="I172" s="705" t="e">
        <f>'4.经营实际明细S'!I192-#REF!</f>
        <v>#REF!</v>
      </c>
      <c r="J172" s="705" t="e">
        <f>'4.经营实际明细S'!J192-#REF!</f>
        <v>#REF!</v>
      </c>
      <c r="K172" s="705" t="e">
        <f>'4.经营实际明细S'!K192-#REF!</f>
        <v>#REF!</v>
      </c>
      <c r="L172" s="705" t="e">
        <f>'4.经营实际明细S'!L192-#REF!</f>
        <v>#REF!</v>
      </c>
      <c r="M172" s="705" t="e">
        <f>'4.经营实际明细S'!M192-#REF!</f>
        <v>#REF!</v>
      </c>
      <c r="N172" s="705" t="e">
        <f>'4.经营实际明细S'!N192-#REF!</f>
        <v>#REF!</v>
      </c>
      <c r="O172" s="705" t="e">
        <f>'4.经营实际明细S'!O192-#REF!</f>
        <v>#REF!</v>
      </c>
      <c r="P172" s="705" t="e">
        <f>'4.经营实际明细S'!P192-#REF!</f>
        <v>#REF!</v>
      </c>
      <c r="Q172" s="705" t="e">
        <f>'4.经营实际明细S'!Q192-#REF!</f>
        <v>#REF!</v>
      </c>
      <c r="R172" s="705" t="e">
        <f>'4.经营实际明细S'!R192-#REF!</f>
        <v>#REF!</v>
      </c>
      <c r="S172" s="705" t="e">
        <f>'4.经营实际明细S'!S192-#REF!</f>
        <v>#REF!</v>
      </c>
      <c r="T172" s="705" t="e">
        <f>'4.经营实际明细S'!T192-#REF!</f>
        <v>#REF!</v>
      </c>
      <c r="U172" s="709" t="e">
        <f t="shared" si="15"/>
        <v>#REF!</v>
      </c>
      <c r="V172" s="72" t="e">
        <f t="shared" si="16"/>
        <v>#REF!</v>
      </c>
      <c r="W172" s="710" t="s">
        <v>25</v>
      </c>
    </row>
    <row r="173" spans="1:23" ht="15" customHeight="1" x14ac:dyDescent="0.2">
      <c r="A173" s="765"/>
      <c r="B173" s="763"/>
      <c r="C173" s="755"/>
      <c r="D173" s="96" t="s">
        <v>42</v>
      </c>
      <c r="E173" s="705">
        <f>'4.经营实际明细S'!E193</f>
        <v>682.83120499999995</v>
      </c>
      <c r="F173" s="705">
        <f>'4.经营实际明细S'!F193</f>
        <v>122.37782799999999</v>
      </c>
      <c r="G173" s="705">
        <f>'4.经营实际明细S'!G193</f>
        <v>110.0754</v>
      </c>
      <c r="H173" s="705">
        <f>'4.经营实际明细S'!H193</f>
        <v>1076.649874</v>
      </c>
      <c r="I173" s="705">
        <f>'4.经营实际明细S'!I193</f>
        <v>569.71705499999996</v>
      </c>
      <c r="J173" s="705">
        <f>'4.经营实际明细S'!J193</f>
        <v>553.80760499999997</v>
      </c>
      <c r="K173" s="705">
        <f>'4.经营实际明细S'!K193</f>
        <v>682.83120499999995</v>
      </c>
      <c r="L173" s="705">
        <f>'4.经营实际明细S'!L193</f>
        <v>0</v>
      </c>
      <c r="M173" s="705">
        <f>'4.经营实际明细S'!M193</f>
        <v>0</v>
      </c>
      <c r="N173" s="705">
        <f>'4.经营实际明细S'!N193</f>
        <v>0</v>
      </c>
      <c r="O173" s="705">
        <f>'4.经营实际明细S'!O193</f>
        <v>0</v>
      </c>
      <c r="P173" s="705">
        <f>'4.经营实际明细S'!P193</f>
        <v>0</v>
      </c>
      <c r="Q173" s="705">
        <f>'4.经营实际明细S'!Q193</f>
        <v>0</v>
      </c>
      <c r="R173" s="705">
        <f t="shared" si="21"/>
        <v>3115.458967</v>
      </c>
      <c r="S173" s="705">
        <f>基数汇总!S1373</f>
        <v>0</v>
      </c>
      <c r="T173" s="705">
        <f>基数汇总!R1373</f>
        <v>0</v>
      </c>
      <c r="U173" s="709" t="str">
        <f t="shared" si="15"/>
        <v/>
      </c>
      <c r="V173" s="72" t="b">
        <f t="shared" si="16"/>
        <v>0</v>
      </c>
      <c r="W173" s="710" t="s">
        <v>25</v>
      </c>
    </row>
    <row r="174" spans="1:23" ht="15" customHeight="1" x14ac:dyDescent="0.2">
      <c r="A174" s="765"/>
      <c r="B174" s="763"/>
      <c r="C174" s="755"/>
      <c r="D174" s="96" t="s">
        <v>43</v>
      </c>
      <c r="E174" s="705">
        <f>'4.经营实际明细S'!E194</f>
        <v>51.012</v>
      </c>
      <c r="F174" s="705">
        <f>'4.经营实际明细S'!F194</f>
        <v>0</v>
      </c>
      <c r="G174" s="705">
        <f>'4.经营实际明细S'!G194</f>
        <v>54.925400000000003</v>
      </c>
      <c r="H174" s="705">
        <f>'4.经营实际明细S'!H194</f>
        <v>42.697400000000002</v>
      </c>
      <c r="I174" s="705">
        <f>'4.经营实际明细S'!I194</f>
        <v>60.3294</v>
      </c>
      <c r="J174" s="705">
        <f>'4.经营实际明细S'!J194</f>
        <v>46.931199999999997</v>
      </c>
      <c r="K174" s="705">
        <f>'4.经营实际明细S'!K194</f>
        <v>51.012</v>
      </c>
      <c r="L174" s="705">
        <f>'4.经营实际明细S'!L194</f>
        <v>0</v>
      </c>
      <c r="M174" s="705">
        <f>'4.经营实际明细S'!M194</f>
        <v>0</v>
      </c>
      <c r="N174" s="705">
        <f>'4.经营实际明细S'!N194</f>
        <v>0</v>
      </c>
      <c r="O174" s="705">
        <f>'4.经营实际明细S'!O194</f>
        <v>0</v>
      </c>
      <c r="P174" s="705">
        <f>'4.经营实际明细S'!P194</f>
        <v>0</v>
      </c>
      <c r="Q174" s="705">
        <f>'4.经营实际明细S'!Q194</f>
        <v>0</v>
      </c>
      <c r="R174" s="705">
        <f t="shared" si="21"/>
        <v>255.8954</v>
      </c>
      <c r="S174" s="705">
        <f>基数汇总!S1374</f>
        <v>0</v>
      </c>
      <c r="T174" s="705">
        <f>基数汇总!R1374</f>
        <v>0</v>
      </c>
      <c r="U174" s="709" t="str">
        <f t="shared" si="15"/>
        <v/>
      </c>
      <c r="V174" s="72" t="b">
        <f t="shared" si="16"/>
        <v>0</v>
      </c>
      <c r="W174" s="710" t="s">
        <v>25</v>
      </c>
    </row>
    <row r="175" spans="1:23" ht="15" customHeight="1" x14ac:dyDescent="0.2">
      <c r="A175" s="765"/>
      <c r="B175" s="763" t="s">
        <v>44</v>
      </c>
      <c r="C175" s="755" t="s">
        <v>26</v>
      </c>
      <c r="D175" s="96" t="s">
        <v>27</v>
      </c>
      <c r="E175" s="705">
        <f>'4.经营实际明细S'!E195</f>
        <v>1684.0853518904378</v>
      </c>
      <c r="F175" s="705">
        <f>'4.经营实际明细S'!F195</f>
        <v>548.02729854716802</v>
      </c>
      <c r="G175" s="705">
        <f>'4.经营实际明细S'!G195</f>
        <v>139.36460256546101</v>
      </c>
      <c r="H175" s="705">
        <f>'4.经营实际明细S'!H195</f>
        <v>778.56665668804999</v>
      </c>
      <c r="I175" s="705">
        <f>'4.经营实际明细S'!I195</f>
        <v>1255.83447822895</v>
      </c>
      <c r="J175" s="705">
        <f>'4.经营实际明细S'!J195</f>
        <v>1413.78048746221</v>
      </c>
      <c r="K175" s="705">
        <f>'4.经营实际明细S'!K195</f>
        <v>1684.0853518904378</v>
      </c>
      <c r="L175" s="705">
        <f>'4.经营实际明细S'!L195</f>
        <v>0</v>
      </c>
      <c r="M175" s="705">
        <f>'4.经营实际明细S'!M195</f>
        <v>0</v>
      </c>
      <c r="N175" s="705">
        <f>'4.经营实际明细S'!N195</f>
        <v>0</v>
      </c>
      <c r="O175" s="705">
        <f>'4.经营实际明细S'!O195</f>
        <v>0</v>
      </c>
      <c r="P175" s="705">
        <f>'4.经营实际明细S'!P195</f>
        <v>0</v>
      </c>
      <c r="Q175" s="705">
        <f>'4.经营实际明细S'!Q195</f>
        <v>0</v>
      </c>
      <c r="R175" s="705">
        <f t="shared" si="21"/>
        <v>5819.6588753822771</v>
      </c>
      <c r="S175" s="705">
        <f>基数汇总!S1375</f>
        <v>0</v>
      </c>
      <c r="T175" s="705">
        <f>基数汇总!R1375</f>
        <v>-616.12033199999905</v>
      </c>
      <c r="U175" s="709" t="str">
        <f t="shared" si="15"/>
        <v/>
      </c>
      <c r="V175" s="72" t="b">
        <f t="shared" si="16"/>
        <v>0</v>
      </c>
      <c r="W175" s="710" t="s">
        <v>44</v>
      </c>
    </row>
    <row r="176" spans="1:23" ht="15" customHeight="1" x14ac:dyDescent="0.2">
      <c r="A176" s="765"/>
      <c r="B176" s="763"/>
      <c r="C176" s="755"/>
      <c r="D176" s="96" t="s">
        <v>28</v>
      </c>
      <c r="E176" s="705">
        <f>'4.经营实际明细S'!E196</f>
        <v>978.7627681981437</v>
      </c>
      <c r="F176" s="705">
        <f>'4.经营实际明细S'!F196</f>
        <v>232.03933042324601</v>
      </c>
      <c r="G176" s="705">
        <f>'4.经营实际明细S'!G196</f>
        <v>62.587890010511998</v>
      </c>
      <c r="H176" s="705">
        <f>'4.经营实际明细S'!H196</f>
        <v>437.14460424342701</v>
      </c>
      <c r="I176" s="705">
        <f>'4.经营实际明细S'!I196</f>
        <v>677.89629938047995</v>
      </c>
      <c r="J176" s="705">
        <f>'4.经营实际明细S'!J196</f>
        <v>802.92159157991796</v>
      </c>
      <c r="K176" s="705">
        <f>'4.经营实际明细S'!K196</f>
        <v>978.7627681981437</v>
      </c>
      <c r="L176" s="705">
        <f>'4.经营实际明细S'!L196</f>
        <v>0</v>
      </c>
      <c r="M176" s="705">
        <f>'4.经营实际明细S'!M196</f>
        <v>0</v>
      </c>
      <c r="N176" s="705">
        <f>'4.经营实际明细S'!N196</f>
        <v>0</v>
      </c>
      <c r="O176" s="705">
        <f>'4.经营实际明细S'!O196</f>
        <v>0</v>
      </c>
      <c r="P176" s="705">
        <f>'4.经营实际明细S'!P196</f>
        <v>0</v>
      </c>
      <c r="Q176" s="705">
        <f>'4.经营实际明细S'!Q196</f>
        <v>0</v>
      </c>
      <c r="R176" s="705">
        <f t="shared" si="21"/>
        <v>3191.3524838357271</v>
      </c>
      <c r="S176" s="705">
        <f>基数汇总!S1376</f>
        <v>0</v>
      </c>
      <c r="T176" s="705">
        <f>基数汇总!R1376</f>
        <v>0</v>
      </c>
      <c r="U176" s="709" t="str">
        <f t="shared" si="15"/>
        <v/>
      </c>
      <c r="V176" s="72" t="b">
        <f t="shared" si="16"/>
        <v>0</v>
      </c>
      <c r="W176" s="710" t="s">
        <v>44</v>
      </c>
    </row>
    <row r="177" spans="1:23" ht="15" customHeight="1" x14ac:dyDescent="0.2">
      <c r="A177" s="765"/>
      <c r="B177" s="763"/>
      <c r="C177" s="755"/>
      <c r="D177" s="96" t="s">
        <v>29</v>
      </c>
      <c r="E177" s="705">
        <f>'4.经营实际明细S'!E197</f>
        <v>506.11921964422862</v>
      </c>
      <c r="F177" s="705">
        <f>'4.经营实际明细S'!F197</f>
        <v>86.624819000000102</v>
      </c>
      <c r="G177" s="705">
        <f>'4.经营实际明细S'!G197</f>
        <v>6.1027740000000001</v>
      </c>
      <c r="H177" s="705">
        <f>'4.经营实际明细S'!H197</f>
        <v>196.865711</v>
      </c>
      <c r="I177" s="705">
        <f>'4.经营实际明细S'!I197</f>
        <v>219.29037400000001</v>
      </c>
      <c r="J177" s="705">
        <f>'4.经营实际明细S'!J197</f>
        <v>764.25747997018698</v>
      </c>
      <c r="K177" s="705">
        <f>'4.经营实际明细S'!K197</f>
        <v>506.11921964422862</v>
      </c>
      <c r="L177" s="705">
        <f>'4.经营实际明细S'!L197</f>
        <v>0</v>
      </c>
      <c r="M177" s="705">
        <f>'4.经营实际明细S'!M197</f>
        <v>0</v>
      </c>
      <c r="N177" s="705">
        <f>'4.经营实际明细S'!N197</f>
        <v>0</v>
      </c>
      <c r="O177" s="705">
        <f>'4.经营实际明细S'!O197</f>
        <v>0</v>
      </c>
      <c r="P177" s="705">
        <f>'4.经营实际明细S'!P197</f>
        <v>0</v>
      </c>
      <c r="Q177" s="705">
        <f>'4.经营实际明细S'!Q197</f>
        <v>0</v>
      </c>
      <c r="R177" s="705">
        <f t="shared" si="21"/>
        <v>1779.2603776144158</v>
      </c>
      <c r="S177" s="705">
        <f>基数汇总!S1377</f>
        <v>0</v>
      </c>
      <c r="T177" s="705">
        <f>基数汇总!R1377</f>
        <v>0</v>
      </c>
      <c r="U177" s="709" t="str">
        <f t="shared" si="15"/>
        <v/>
      </c>
      <c r="V177" s="72" t="b">
        <f t="shared" si="16"/>
        <v>0</v>
      </c>
      <c r="W177" s="710" t="s">
        <v>44</v>
      </c>
    </row>
    <row r="178" spans="1:23" ht="15" customHeight="1" x14ac:dyDescent="0.2">
      <c r="A178" s="765"/>
      <c r="B178" s="763"/>
      <c r="C178" s="755"/>
      <c r="D178" s="706" t="s">
        <v>30</v>
      </c>
      <c r="E178" s="705" t="e">
        <f>'4.经营实际明细S'!E198-#REF!</f>
        <v>#REF!</v>
      </c>
      <c r="F178" s="705" t="e">
        <f>'4.经营实际明细S'!F198-#REF!</f>
        <v>#REF!</v>
      </c>
      <c r="G178" s="705" t="e">
        <f>'4.经营实际明细S'!G198-#REF!</f>
        <v>#REF!</v>
      </c>
      <c r="H178" s="705" t="e">
        <f>'4.经营实际明细S'!H198-#REF!</f>
        <v>#REF!</v>
      </c>
      <c r="I178" s="705" t="e">
        <f>'4.经营实际明细S'!I198-#REF!</f>
        <v>#REF!</v>
      </c>
      <c r="J178" s="705" t="e">
        <f>'4.经营实际明细S'!J198-#REF!</f>
        <v>#REF!</v>
      </c>
      <c r="K178" s="705" t="e">
        <f>'4.经营实际明细S'!K198-#REF!</f>
        <v>#REF!</v>
      </c>
      <c r="L178" s="705" t="e">
        <f>'4.经营实际明细S'!L198-#REF!</f>
        <v>#REF!</v>
      </c>
      <c r="M178" s="705" t="e">
        <f>'4.经营实际明细S'!M198-#REF!</f>
        <v>#REF!</v>
      </c>
      <c r="N178" s="705" t="e">
        <f>'4.经营实际明细S'!N198-#REF!</f>
        <v>#REF!</v>
      </c>
      <c r="O178" s="705" t="e">
        <f>'4.经营实际明细S'!O198-#REF!</f>
        <v>#REF!</v>
      </c>
      <c r="P178" s="705" t="e">
        <f>'4.经营实际明细S'!P198-#REF!</f>
        <v>#REF!</v>
      </c>
      <c r="Q178" s="705" t="e">
        <f>'4.经营实际明细S'!Q198-#REF!</f>
        <v>#REF!</v>
      </c>
      <c r="R178" s="705" t="e">
        <f>'4.经营实际明细S'!R198-#REF!</f>
        <v>#REF!</v>
      </c>
      <c r="S178" s="705" t="e">
        <f>'4.经营实际明细S'!S198-#REF!</f>
        <v>#REF!</v>
      </c>
      <c r="T178" s="705" t="e">
        <f>'4.经营实际明细S'!T198-#REF!</f>
        <v>#REF!</v>
      </c>
      <c r="U178" s="709" t="e">
        <f t="shared" si="15"/>
        <v>#REF!</v>
      </c>
      <c r="V178" s="72" t="e">
        <f t="shared" si="16"/>
        <v>#REF!</v>
      </c>
      <c r="W178" s="710" t="s">
        <v>44</v>
      </c>
    </row>
    <row r="179" spans="1:23" ht="15" customHeight="1" x14ac:dyDescent="0.2">
      <c r="A179" s="765"/>
      <c r="B179" s="763"/>
      <c r="C179" s="755"/>
      <c r="D179" s="96" t="s">
        <v>31</v>
      </c>
      <c r="E179" s="705">
        <f>'4.经营实际明细S'!E199</f>
        <v>145.44004039541693</v>
      </c>
      <c r="F179" s="705">
        <f>'4.经营实际明细S'!F199</f>
        <v>65.123699999999999</v>
      </c>
      <c r="G179" s="705">
        <f>'4.经营实际明细S'!G199</f>
        <v>1.3920999999999999</v>
      </c>
      <c r="H179" s="705">
        <f>'4.经营实际明细S'!H199</f>
        <v>76.323400000000007</v>
      </c>
      <c r="I179" s="705">
        <f>'4.经营实际明细S'!I199</f>
        <v>107.015298</v>
      </c>
      <c r="J179" s="705">
        <f>'4.经营实际明细S'!J199</f>
        <v>321.69700301573903</v>
      </c>
      <c r="K179" s="705">
        <f>'4.经营实际明细S'!K199</f>
        <v>145.44004039541693</v>
      </c>
      <c r="L179" s="705">
        <f>'4.经营实际明细S'!L199</f>
        <v>0</v>
      </c>
      <c r="M179" s="705">
        <f>'4.经营实际明细S'!M199</f>
        <v>0</v>
      </c>
      <c r="N179" s="705">
        <f>'4.经营实际明细S'!N199</f>
        <v>0</v>
      </c>
      <c r="O179" s="705">
        <f>'4.经营实际明细S'!O199</f>
        <v>0</v>
      </c>
      <c r="P179" s="705">
        <f>'4.经营实际明细S'!P199</f>
        <v>0</v>
      </c>
      <c r="Q179" s="705">
        <f>'4.经营实际明细S'!Q199</f>
        <v>0</v>
      </c>
      <c r="R179" s="705">
        <f t="shared" si="21"/>
        <v>716.99154141115605</v>
      </c>
      <c r="S179" s="705">
        <f>基数汇总!S1379</f>
        <v>0</v>
      </c>
      <c r="T179" s="705">
        <f>基数汇总!R1379</f>
        <v>0</v>
      </c>
      <c r="U179" s="709" t="str">
        <f t="shared" si="15"/>
        <v/>
      </c>
      <c r="V179" s="72" t="b">
        <f t="shared" si="16"/>
        <v>0</v>
      </c>
      <c r="W179" s="710" t="s">
        <v>44</v>
      </c>
    </row>
    <row r="180" spans="1:23" ht="15" customHeight="1" x14ac:dyDescent="0.2">
      <c r="A180" s="765"/>
      <c r="B180" s="763"/>
      <c r="C180" s="755"/>
      <c r="D180" s="96" t="s">
        <v>32</v>
      </c>
      <c r="E180" s="705">
        <f>'4.经营实际明细S'!E202</f>
        <v>0</v>
      </c>
      <c r="F180" s="705">
        <f>'4.经营实际明细S'!F202</f>
        <v>0</v>
      </c>
      <c r="G180" s="705">
        <f>'4.经营实际明细S'!G202</f>
        <v>0</v>
      </c>
      <c r="H180" s="705">
        <f>'4.经营实际明细S'!H202</f>
        <v>0</v>
      </c>
      <c r="I180" s="705">
        <f>'4.经营实际明细S'!I202</f>
        <v>0</v>
      </c>
      <c r="J180" s="705">
        <f>'4.经营实际明细S'!J202</f>
        <v>0</v>
      </c>
      <c r="K180" s="705">
        <f>'4.经营实际明细S'!K202</f>
        <v>0</v>
      </c>
      <c r="L180" s="705">
        <f>'4.经营实际明细S'!L202</f>
        <v>0</v>
      </c>
      <c r="M180" s="705">
        <f>'4.经营实际明细S'!M202</f>
        <v>0</v>
      </c>
      <c r="N180" s="705">
        <f>'4.经营实际明细S'!N202</f>
        <v>0</v>
      </c>
      <c r="O180" s="705">
        <f>'4.经营实际明细S'!O202</f>
        <v>0</v>
      </c>
      <c r="P180" s="705">
        <f>'4.经营实际明细S'!P202</f>
        <v>0</v>
      </c>
      <c r="Q180" s="705">
        <f>'4.经营实际明细S'!Q202</f>
        <v>0</v>
      </c>
      <c r="R180" s="705">
        <f t="shared" si="21"/>
        <v>0</v>
      </c>
      <c r="S180" s="705">
        <f>基数汇总!S1380</f>
        <v>0</v>
      </c>
      <c r="T180" s="705">
        <f>基数汇总!R1380</f>
        <v>0</v>
      </c>
      <c r="U180" s="709" t="str">
        <f t="shared" si="15"/>
        <v/>
      </c>
      <c r="V180" s="72" t="b">
        <f t="shared" si="16"/>
        <v>1</v>
      </c>
      <c r="W180" s="710" t="s">
        <v>44</v>
      </c>
    </row>
    <row r="181" spans="1:23" ht="15" customHeight="1" x14ac:dyDescent="0.2">
      <c r="A181" s="765"/>
      <c r="B181" s="763"/>
      <c r="C181" s="755" t="s">
        <v>33</v>
      </c>
      <c r="D181" s="706" t="s">
        <v>34</v>
      </c>
      <c r="E181" s="705" t="e">
        <f>'4.经营实际明细S'!E203-#REF!</f>
        <v>#REF!</v>
      </c>
      <c r="F181" s="705" t="e">
        <f>'4.经营实际明细S'!F203-#REF!</f>
        <v>#REF!</v>
      </c>
      <c r="G181" s="705" t="e">
        <f>'4.经营实际明细S'!G203-#REF!</f>
        <v>#REF!</v>
      </c>
      <c r="H181" s="705" t="e">
        <f>'4.经营实际明细S'!H203-#REF!</f>
        <v>#REF!</v>
      </c>
      <c r="I181" s="705" t="e">
        <f>'4.经营实际明细S'!I203-#REF!</f>
        <v>#REF!</v>
      </c>
      <c r="J181" s="705" t="e">
        <f>'4.经营实际明细S'!J203-#REF!</f>
        <v>#REF!</v>
      </c>
      <c r="K181" s="705" t="e">
        <f>'4.经营实际明细S'!K203-#REF!</f>
        <v>#REF!</v>
      </c>
      <c r="L181" s="705" t="e">
        <f>'4.经营实际明细S'!L203-#REF!</f>
        <v>#REF!</v>
      </c>
      <c r="M181" s="705" t="e">
        <f>'4.经营实际明细S'!M203-#REF!</f>
        <v>#REF!</v>
      </c>
      <c r="N181" s="705" t="e">
        <f>'4.经营实际明细S'!N203-#REF!</f>
        <v>#REF!</v>
      </c>
      <c r="O181" s="705" t="e">
        <f>'4.经营实际明细S'!O203-#REF!</f>
        <v>#REF!</v>
      </c>
      <c r="P181" s="705" t="e">
        <f>'4.经营实际明细S'!P203-#REF!</f>
        <v>#REF!</v>
      </c>
      <c r="Q181" s="705" t="e">
        <f>'4.经营实际明细S'!Q203-#REF!</f>
        <v>#REF!</v>
      </c>
      <c r="R181" s="705" t="e">
        <f>'4.经营实际明细S'!R203-#REF!</f>
        <v>#REF!</v>
      </c>
      <c r="S181" s="705" t="e">
        <f>'4.经营实际明细S'!S203-#REF!</f>
        <v>#REF!</v>
      </c>
      <c r="T181" s="705" t="e">
        <f>'4.经营实际明细S'!T203-#REF!</f>
        <v>#REF!</v>
      </c>
      <c r="U181" s="709" t="e">
        <f t="shared" si="15"/>
        <v>#REF!</v>
      </c>
      <c r="V181" s="72" t="e">
        <f t="shared" si="16"/>
        <v>#REF!</v>
      </c>
      <c r="W181" s="710" t="s">
        <v>44</v>
      </c>
    </row>
    <row r="182" spans="1:23" ht="15" customHeight="1" x14ac:dyDescent="0.2">
      <c r="A182" s="765"/>
      <c r="B182" s="763"/>
      <c r="C182" s="755"/>
      <c r="D182" s="96" t="s">
        <v>35</v>
      </c>
      <c r="E182" s="705">
        <f>'4.经营实际明细S'!E204</f>
        <v>431.96274720502328</v>
      </c>
      <c r="F182" s="705">
        <f>'4.经营实际明细S'!F204</f>
        <v>83.912402208081303</v>
      </c>
      <c r="G182" s="705">
        <f>'4.经营实际明细S'!G204</f>
        <v>3.5468862595180801</v>
      </c>
      <c r="H182" s="705">
        <f>'4.经营实际明细S'!H204</f>
        <v>162.261003789109</v>
      </c>
      <c r="I182" s="705">
        <f>'4.经营实际明细S'!I204</f>
        <v>272.38101529236701</v>
      </c>
      <c r="J182" s="705">
        <f>'4.经营实际明细S'!J204</f>
        <v>358.965292140158</v>
      </c>
      <c r="K182" s="705">
        <f>'4.经营实际明细S'!K204</f>
        <v>431.96274720502328</v>
      </c>
      <c r="L182" s="705">
        <f>'4.经营实际明细S'!L204</f>
        <v>0</v>
      </c>
      <c r="M182" s="705">
        <f>'4.经营实际明细S'!M204</f>
        <v>0</v>
      </c>
      <c r="N182" s="705">
        <f>'4.经营实际明细S'!N204</f>
        <v>0</v>
      </c>
      <c r="O182" s="705">
        <f>'4.经营实际明细S'!O204</f>
        <v>0</v>
      </c>
      <c r="P182" s="705">
        <f>'4.经营实际明细S'!P204</f>
        <v>0</v>
      </c>
      <c r="Q182" s="705">
        <f>'4.经营实际明细S'!Q204</f>
        <v>0</v>
      </c>
      <c r="R182" s="705">
        <f t="shared" si="21"/>
        <v>1313.0293468942566</v>
      </c>
      <c r="S182" s="705">
        <f>基数汇总!S1382</f>
        <v>0</v>
      </c>
      <c r="T182" s="705">
        <f>基数汇总!R1382</f>
        <v>0</v>
      </c>
      <c r="U182" s="709" t="str">
        <f t="shared" si="15"/>
        <v/>
      </c>
      <c r="V182" s="72" t="b">
        <f t="shared" si="16"/>
        <v>0</v>
      </c>
      <c r="W182" s="710" t="s">
        <v>44</v>
      </c>
    </row>
    <row r="183" spans="1:23" ht="15" customHeight="1" x14ac:dyDescent="0.2">
      <c r="A183" s="765"/>
      <c r="B183" s="763"/>
      <c r="C183" s="755"/>
      <c r="D183" s="96" t="s">
        <v>36</v>
      </c>
      <c r="E183" s="705">
        <f>'4.经营实际明细S'!E205</f>
        <v>777.63871721835494</v>
      </c>
      <c r="F183" s="705">
        <f>'4.经营实际明细S'!F205</f>
        <v>137.14239609264601</v>
      </c>
      <c r="G183" s="705">
        <f>'4.经营实际明细S'!G205</f>
        <v>2.5890054321465201</v>
      </c>
      <c r="H183" s="705">
        <f>'4.经营实际明细S'!H205</f>
        <v>223.88098474285999</v>
      </c>
      <c r="I183" s="705">
        <f>'4.经营实际明细S'!I205</f>
        <v>292.67397694047997</v>
      </c>
      <c r="J183" s="705">
        <f>'4.经营实际明细S'!J205</f>
        <v>414.26509683089301</v>
      </c>
      <c r="K183" s="705">
        <f>'4.经营实际明细S'!K205</f>
        <v>777.63871721835494</v>
      </c>
      <c r="L183" s="705">
        <f>'4.经营实际明细S'!L205</f>
        <v>0</v>
      </c>
      <c r="M183" s="705">
        <f>'4.经营实际明细S'!M205</f>
        <v>0</v>
      </c>
      <c r="N183" s="705">
        <f>'4.经营实际明细S'!N205</f>
        <v>0</v>
      </c>
      <c r="O183" s="705">
        <f>'4.经营实际明细S'!O205</f>
        <v>0</v>
      </c>
      <c r="P183" s="705">
        <f>'4.经营实际明细S'!P205</f>
        <v>0</v>
      </c>
      <c r="Q183" s="705">
        <f>'4.经营实际明细S'!Q205</f>
        <v>0</v>
      </c>
      <c r="R183" s="705">
        <f t="shared" si="21"/>
        <v>1848.1901772573804</v>
      </c>
      <c r="S183" s="705">
        <f>基数汇总!S1383</f>
        <v>0</v>
      </c>
      <c r="T183" s="705">
        <f>基数汇总!R1383</f>
        <v>0</v>
      </c>
      <c r="U183" s="709" t="str">
        <f t="shared" si="15"/>
        <v/>
      </c>
      <c r="V183" s="72" t="b">
        <f t="shared" si="16"/>
        <v>0</v>
      </c>
      <c r="W183" s="710" t="s">
        <v>44</v>
      </c>
    </row>
    <row r="184" spans="1:23" ht="15" customHeight="1" x14ac:dyDescent="0.2">
      <c r="A184" s="765"/>
      <c r="B184" s="763"/>
      <c r="C184" s="755"/>
      <c r="D184" s="96" t="s">
        <v>37</v>
      </c>
      <c r="E184" s="705">
        <f>'4.经营实际明细S'!E206</f>
        <v>0</v>
      </c>
      <c r="F184" s="705">
        <f>'4.经营实际明细S'!F206</f>
        <v>0</v>
      </c>
      <c r="G184" s="705">
        <f>'4.经营实际明细S'!G206</f>
        <v>0</v>
      </c>
      <c r="H184" s="705">
        <f>'4.经营实际明细S'!H206</f>
        <v>0</v>
      </c>
      <c r="I184" s="705">
        <f>'4.经营实际明细S'!I206</f>
        <v>0</v>
      </c>
      <c r="J184" s="705">
        <f>'4.经营实际明细S'!J206</f>
        <v>0</v>
      </c>
      <c r="K184" s="705">
        <f>'4.经营实际明细S'!K206</f>
        <v>0</v>
      </c>
      <c r="L184" s="705">
        <f>'4.经营实际明细S'!L206</f>
        <v>0</v>
      </c>
      <c r="M184" s="705">
        <f>'4.经营实际明细S'!M206</f>
        <v>0</v>
      </c>
      <c r="N184" s="705">
        <f>'4.经营实际明细S'!N206</f>
        <v>0</v>
      </c>
      <c r="O184" s="705">
        <f>'4.经营实际明细S'!O206</f>
        <v>0</v>
      </c>
      <c r="P184" s="705">
        <f>'4.经营实际明细S'!P206</f>
        <v>0</v>
      </c>
      <c r="Q184" s="705">
        <f>'4.经营实际明细S'!Q206</f>
        <v>0</v>
      </c>
      <c r="R184" s="705">
        <f t="shared" si="21"/>
        <v>0</v>
      </c>
      <c r="S184" s="705">
        <f>基数汇总!S1384</f>
        <v>0</v>
      </c>
      <c r="T184" s="705">
        <f>基数汇总!R1384</f>
        <v>0</v>
      </c>
      <c r="U184" s="709" t="str">
        <f t="shared" si="15"/>
        <v/>
      </c>
      <c r="V184" s="72" t="b">
        <f t="shared" si="16"/>
        <v>1</v>
      </c>
      <c r="W184" s="710" t="s">
        <v>44</v>
      </c>
    </row>
    <row r="185" spans="1:23" ht="15" customHeight="1" x14ac:dyDescent="0.2">
      <c r="A185" s="765"/>
      <c r="B185" s="763"/>
      <c r="C185" s="755"/>
      <c r="D185" s="96" t="s">
        <v>38</v>
      </c>
      <c r="E185" s="705">
        <f>'4.经营实际明细S'!E207</f>
        <v>10.367597956841578</v>
      </c>
      <c r="F185" s="705">
        <f>'4.经营实际明细S'!F207</f>
        <v>4.0870550555544103</v>
      </c>
      <c r="G185" s="705">
        <f>'4.经营实际明细S'!G207</f>
        <v>0</v>
      </c>
      <c r="H185" s="705">
        <f>'4.经营实际明细S'!H207</f>
        <v>2.3164485584698098</v>
      </c>
      <c r="I185" s="705">
        <f>'4.经营实际明细S'!I207</f>
        <v>5.6687814404562902</v>
      </c>
      <c r="J185" s="705">
        <f>'4.经营实际明细S'!J207</f>
        <v>4.2195812735071598</v>
      </c>
      <c r="K185" s="705">
        <f>'4.经营实际明细S'!K207</f>
        <v>10.367597956841578</v>
      </c>
      <c r="L185" s="705">
        <f>'4.经营实际明细S'!L207</f>
        <v>0</v>
      </c>
      <c r="M185" s="705">
        <f>'4.经营实际明细S'!M207</f>
        <v>0</v>
      </c>
      <c r="N185" s="705">
        <f>'4.经营实际明细S'!N207</f>
        <v>0</v>
      </c>
      <c r="O185" s="705">
        <f>'4.经营实际明细S'!O207</f>
        <v>0</v>
      </c>
      <c r="P185" s="705">
        <f>'4.经营实际明细S'!P207</f>
        <v>0</v>
      </c>
      <c r="Q185" s="705">
        <f>'4.经营实际明细S'!Q207</f>
        <v>0</v>
      </c>
      <c r="R185" s="705">
        <f t="shared" si="21"/>
        <v>26.659464284829248</v>
      </c>
      <c r="S185" s="705">
        <f>基数汇总!S1385</f>
        <v>0</v>
      </c>
      <c r="T185" s="705">
        <f>基数汇总!R1385</f>
        <v>0</v>
      </c>
      <c r="U185" s="709" t="str">
        <f t="shared" si="15"/>
        <v/>
      </c>
      <c r="V185" s="72" t="b">
        <f t="shared" si="16"/>
        <v>0</v>
      </c>
      <c r="W185" s="710" t="s">
        <v>44</v>
      </c>
    </row>
    <row r="186" spans="1:23" ht="15" customHeight="1" x14ac:dyDescent="0.2">
      <c r="A186" s="765"/>
      <c r="B186" s="763"/>
      <c r="C186" s="755"/>
      <c r="D186" s="96" t="s">
        <v>39</v>
      </c>
      <c r="E186" s="705">
        <f>'4.经营实际明细S'!E208</f>
        <v>0</v>
      </c>
      <c r="F186" s="705">
        <f>'4.经营实际明细S'!F208</f>
        <v>0</v>
      </c>
      <c r="G186" s="705">
        <f>'4.经营实际明细S'!G208</f>
        <v>0</v>
      </c>
      <c r="H186" s="705">
        <f>'4.经营实际明细S'!H208</f>
        <v>0</v>
      </c>
      <c r="I186" s="705">
        <f>'4.经营实际明细S'!I208</f>
        <v>0</v>
      </c>
      <c r="J186" s="705">
        <f>'4.经营实际明细S'!J208</f>
        <v>0</v>
      </c>
      <c r="K186" s="705">
        <f>'4.经营实际明细S'!K208</f>
        <v>0</v>
      </c>
      <c r="L186" s="705">
        <f>'4.经营实际明细S'!L208</f>
        <v>0</v>
      </c>
      <c r="M186" s="705">
        <f>'4.经营实际明细S'!M208</f>
        <v>0</v>
      </c>
      <c r="N186" s="705">
        <f>'4.经营实际明细S'!N208</f>
        <v>0</v>
      </c>
      <c r="O186" s="705">
        <f>'4.经营实际明细S'!O208</f>
        <v>0</v>
      </c>
      <c r="P186" s="705">
        <f>'4.经营实际明细S'!P208</f>
        <v>0</v>
      </c>
      <c r="Q186" s="705">
        <f>'4.经营实际明细S'!Q208</f>
        <v>0</v>
      </c>
      <c r="R186" s="705">
        <f t="shared" si="21"/>
        <v>0</v>
      </c>
      <c r="S186" s="705">
        <f>基数汇总!S1386</f>
        <v>0</v>
      </c>
      <c r="T186" s="705">
        <f>基数汇总!R1386</f>
        <v>0</v>
      </c>
      <c r="U186" s="709" t="str">
        <f t="shared" si="15"/>
        <v/>
      </c>
      <c r="V186" s="72" t="b">
        <f t="shared" si="16"/>
        <v>1</v>
      </c>
      <c r="W186" s="710" t="s">
        <v>44</v>
      </c>
    </row>
    <row r="187" spans="1:23" ht="15" customHeight="1" x14ac:dyDescent="0.2">
      <c r="A187" s="765"/>
      <c r="B187" s="763"/>
      <c r="C187" s="755" t="s">
        <v>40</v>
      </c>
      <c r="D187" s="706" t="s">
        <v>41</v>
      </c>
      <c r="E187" s="705" t="e">
        <f>'4.经营实际明细S'!E209-#REF!</f>
        <v>#REF!</v>
      </c>
      <c r="F187" s="705" t="e">
        <f>'4.经营实际明细S'!F209-#REF!</f>
        <v>#REF!</v>
      </c>
      <c r="G187" s="705" t="e">
        <f>'4.经营实际明细S'!G209-#REF!</f>
        <v>#REF!</v>
      </c>
      <c r="H187" s="705" t="e">
        <f>'4.经营实际明细S'!H209-#REF!</f>
        <v>#REF!</v>
      </c>
      <c r="I187" s="705" t="e">
        <f>'4.经营实际明细S'!I209-#REF!</f>
        <v>#REF!</v>
      </c>
      <c r="J187" s="705" t="e">
        <f>'4.经营实际明细S'!J209-#REF!</f>
        <v>#REF!</v>
      </c>
      <c r="K187" s="705" t="e">
        <f>'4.经营实际明细S'!K209-#REF!</f>
        <v>#REF!</v>
      </c>
      <c r="L187" s="705" t="e">
        <f>'4.经营实际明细S'!L209-#REF!</f>
        <v>#REF!</v>
      </c>
      <c r="M187" s="705" t="e">
        <f>'4.经营实际明细S'!M209-#REF!</f>
        <v>#REF!</v>
      </c>
      <c r="N187" s="705" t="e">
        <f>'4.经营实际明细S'!N209-#REF!</f>
        <v>#REF!</v>
      </c>
      <c r="O187" s="705" t="e">
        <f>'4.经营实际明细S'!O209-#REF!</f>
        <v>#REF!</v>
      </c>
      <c r="P187" s="705" t="e">
        <f>'4.经营实际明细S'!P209-#REF!</f>
        <v>#REF!</v>
      </c>
      <c r="Q187" s="705" t="e">
        <f>'4.经营实际明细S'!Q209-#REF!</f>
        <v>#REF!</v>
      </c>
      <c r="R187" s="705" t="e">
        <f>'4.经营实际明细S'!R209-#REF!</f>
        <v>#REF!</v>
      </c>
      <c r="S187" s="705" t="e">
        <f>'4.经营实际明细S'!S209-#REF!</f>
        <v>#REF!</v>
      </c>
      <c r="T187" s="705" t="e">
        <f>'4.经营实际明细S'!T209-#REF!</f>
        <v>#REF!</v>
      </c>
      <c r="U187" s="709" t="e">
        <f t="shared" si="15"/>
        <v>#REF!</v>
      </c>
      <c r="V187" s="72" t="e">
        <f t="shared" si="16"/>
        <v>#REF!</v>
      </c>
      <c r="W187" s="710" t="s">
        <v>44</v>
      </c>
    </row>
    <row r="188" spans="1:23" ht="15" customHeight="1" x14ac:dyDescent="0.2">
      <c r="A188" s="765"/>
      <c r="B188" s="763"/>
      <c r="C188" s="755"/>
      <c r="D188" s="96" t="s">
        <v>42</v>
      </c>
      <c r="E188" s="705">
        <f>'4.经营实际明细S'!E210</f>
        <v>504.90862688870311</v>
      </c>
      <c r="F188" s="705">
        <f>'4.经营实际明细S'!F210</f>
        <v>91.749718359449204</v>
      </c>
      <c r="G188" s="705">
        <f>'4.经营实际明细S'!G210</f>
        <v>105.82024734016601</v>
      </c>
      <c r="H188" s="705">
        <f>'4.经营实际明细S'!H210</f>
        <v>744.96484726211997</v>
      </c>
      <c r="I188" s="705">
        <f>'4.经营实际明细S'!I210</f>
        <v>422.52029243534503</v>
      </c>
      <c r="J188" s="705">
        <f>'4.经营实际明细S'!J210</f>
        <v>423.66766181572802</v>
      </c>
      <c r="K188" s="705">
        <f>'4.经营实际明细S'!K210</f>
        <v>504.90862688870311</v>
      </c>
      <c r="L188" s="705">
        <f>'4.经营实际明细S'!L210</f>
        <v>0</v>
      </c>
      <c r="M188" s="705">
        <f>'4.经营实际明细S'!M210</f>
        <v>0</v>
      </c>
      <c r="N188" s="705">
        <f>'4.经营实际明细S'!N210</f>
        <v>0</v>
      </c>
      <c r="O188" s="705">
        <f>'4.经营实际明细S'!O210</f>
        <v>0</v>
      </c>
      <c r="P188" s="705">
        <f>'4.经营实际明细S'!P210</f>
        <v>0</v>
      </c>
      <c r="Q188" s="705">
        <f>'4.经营实际明细S'!Q210</f>
        <v>0</v>
      </c>
      <c r="R188" s="705">
        <f t="shared" si="21"/>
        <v>2293.6313941015114</v>
      </c>
      <c r="S188" s="705">
        <f>基数汇总!S1388</f>
        <v>0</v>
      </c>
      <c r="T188" s="705">
        <f>基数汇总!R1388</f>
        <v>0</v>
      </c>
      <c r="U188" s="709" t="str">
        <f t="shared" si="15"/>
        <v/>
      </c>
      <c r="V188" s="72" t="b">
        <f t="shared" si="16"/>
        <v>0</v>
      </c>
      <c r="W188" s="710" t="s">
        <v>44</v>
      </c>
    </row>
    <row r="189" spans="1:23" ht="15" customHeight="1" x14ac:dyDescent="0.2">
      <c r="A189" s="765"/>
      <c r="B189" s="763"/>
      <c r="C189" s="755"/>
      <c r="D189" s="96" t="s">
        <v>43</v>
      </c>
      <c r="E189" s="705">
        <f>'4.经营实际明细S'!E211</f>
        <v>37.856427005476355</v>
      </c>
      <c r="F189" s="705">
        <f>'4.经营实际明细S'!F211</f>
        <v>8.6461939999999995</v>
      </c>
      <c r="G189" s="705">
        <f>'4.经营实际明细S'!G211</f>
        <v>38.699500767798902</v>
      </c>
      <c r="H189" s="705">
        <f>'4.经营实际明细S'!H211</f>
        <v>30.669789341512399</v>
      </c>
      <c r="I189" s="705">
        <f>'4.经营实际明细S'!I211</f>
        <v>43.427831476601703</v>
      </c>
      <c r="J189" s="705">
        <f>'4.经营实际明细S'!J211</f>
        <v>34.960372924014003</v>
      </c>
      <c r="K189" s="705">
        <f>'4.经营实际明细S'!K211</f>
        <v>37.856427005476355</v>
      </c>
      <c r="L189" s="705">
        <f>'4.经营实际明细S'!L211</f>
        <v>0</v>
      </c>
      <c r="M189" s="705">
        <f>'4.经营实际明细S'!M211</f>
        <v>0</v>
      </c>
      <c r="N189" s="705">
        <f>'4.经营实际明细S'!N211</f>
        <v>0</v>
      </c>
      <c r="O189" s="705">
        <f>'4.经营实际明细S'!O211</f>
        <v>0</v>
      </c>
      <c r="P189" s="705">
        <f>'4.经营实际明细S'!P211</f>
        <v>0</v>
      </c>
      <c r="Q189" s="705">
        <f>'4.经营实际明细S'!Q211</f>
        <v>0</v>
      </c>
      <c r="R189" s="705">
        <f t="shared" si="21"/>
        <v>194.26011551540336</v>
      </c>
      <c r="S189" s="705">
        <f>基数汇总!S1389</f>
        <v>0</v>
      </c>
      <c r="T189" s="705">
        <f>基数汇总!R1389</f>
        <v>0</v>
      </c>
      <c r="U189" s="709" t="str">
        <f t="shared" si="15"/>
        <v/>
      </c>
      <c r="V189" s="72" t="b">
        <f t="shared" si="16"/>
        <v>0</v>
      </c>
      <c r="W189" s="710" t="s">
        <v>44</v>
      </c>
    </row>
    <row r="190" spans="1:23" ht="15" customHeight="1" x14ac:dyDescent="0.2">
      <c r="A190" s="765"/>
      <c r="B190" s="763" t="s">
        <v>45</v>
      </c>
      <c r="C190" s="755" t="s">
        <v>26</v>
      </c>
      <c r="D190" s="96" t="s">
        <v>27</v>
      </c>
      <c r="E190" s="705">
        <f>'4.经营实际明细S'!E212</f>
        <v>652.00484810956232</v>
      </c>
      <c r="F190" s="705">
        <f>'4.经营实际明细S'!F212</f>
        <v>232.260001452832</v>
      </c>
      <c r="G190" s="705">
        <f>'4.经营实际明细S'!G212</f>
        <v>15.306397434538599</v>
      </c>
      <c r="H190" s="705">
        <f>'4.经营实际明细S'!H212</f>
        <v>299.27764331194999</v>
      </c>
      <c r="I190" s="705">
        <f>'4.经营实际明细S'!I212</f>
        <v>483.86422177104498</v>
      </c>
      <c r="J190" s="705">
        <f>'4.经营实际明细S'!J212</f>
        <v>567.14521253779003</v>
      </c>
      <c r="K190" s="705">
        <f>'4.经营实际明细S'!K212</f>
        <v>652.00484810956232</v>
      </c>
      <c r="L190" s="705">
        <f>'4.经营实际明细S'!L212</f>
        <v>0</v>
      </c>
      <c r="M190" s="705">
        <f>'4.经营实际明细S'!M212</f>
        <v>0</v>
      </c>
      <c r="N190" s="705">
        <f>'4.经营实际明细S'!N212</f>
        <v>0</v>
      </c>
      <c r="O190" s="705">
        <f>'4.经营实际明细S'!O212</f>
        <v>0</v>
      </c>
      <c r="P190" s="705">
        <f>'4.经营实际明细S'!P212</f>
        <v>0</v>
      </c>
      <c r="Q190" s="705">
        <f>'4.经营实际明细S'!Q212</f>
        <v>0</v>
      </c>
      <c r="R190" s="705">
        <f t="shared" si="21"/>
        <v>2249.8583246177177</v>
      </c>
      <c r="S190" s="705">
        <f>基数汇总!S1390</f>
        <v>0</v>
      </c>
      <c r="T190" s="705">
        <f>基数汇总!R1390</f>
        <v>0</v>
      </c>
      <c r="U190" s="709" t="str">
        <f t="shared" si="15"/>
        <v/>
      </c>
      <c r="V190" s="72" t="b">
        <f t="shared" si="16"/>
        <v>0</v>
      </c>
      <c r="W190" s="710" t="s">
        <v>45</v>
      </c>
    </row>
    <row r="191" spans="1:23" ht="15" customHeight="1" x14ac:dyDescent="0.2">
      <c r="A191" s="765"/>
      <c r="B191" s="763"/>
      <c r="C191" s="755"/>
      <c r="D191" s="96" t="s">
        <v>28</v>
      </c>
      <c r="E191" s="705">
        <f>'4.经营实际明细S'!E213</f>
        <v>313.43143180185621</v>
      </c>
      <c r="F191" s="705">
        <f>'4.经营实际明细S'!F213</f>
        <v>112.56706957675399</v>
      </c>
      <c r="G191" s="705">
        <f>'4.经营实际明细S'!G213</f>
        <v>14.368209989487999</v>
      </c>
      <c r="H191" s="705">
        <f>'4.经营实际明细S'!H213</f>
        <v>210.304495756573</v>
      </c>
      <c r="I191" s="705">
        <f>'4.经营实际明细S'!I213</f>
        <v>324.07810061952</v>
      </c>
      <c r="J191" s="705">
        <f>'4.经营实际明细S'!J213</f>
        <v>359.304108420082</v>
      </c>
      <c r="K191" s="705">
        <f>'4.经营实际明细S'!K213</f>
        <v>313.43143180185621</v>
      </c>
      <c r="L191" s="705">
        <f>'4.经营实际明细S'!L213</f>
        <v>0</v>
      </c>
      <c r="M191" s="705">
        <f>'4.经营实际明细S'!M213</f>
        <v>0</v>
      </c>
      <c r="N191" s="705">
        <f>'4.经营实际明细S'!N213</f>
        <v>0</v>
      </c>
      <c r="O191" s="705">
        <f>'4.经营实际明细S'!O213</f>
        <v>0</v>
      </c>
      <c r="P191" s="705">
        <f>'4.经营实际明细S'!P213</f>
        <v>0</v>
      </c>
      <c r="Q191" s="705">
        <f>'4.经营实际明细S'!Q213</f>
        <v>0</v>
      </c>
      <c r="R191" s="705">
        <f t="shared" si="21"/>
        <v>1334.0534161642731</v>
      </c>
      <c r="S191" s="705">
        <f>基数汇总!S1391</f>
        <v>0</v>
      </c>
      <c r="T191" s="705">
        <f>基数汇总!R1391</f>
        <v>0</v>
      </c>
      <c r="U191" s="709" t="str">
        <f t="shared" si="15"/>
        <v/>
      </c>
      <c r="V191" s="72" t="b">
        <f t="shared" si="16"/>
        <v>0</v>
      </c>
      <c r="W191" s="710" t="s">
        <v>45</v>
      </c>
    </row>
    <row r="192" spans="1:23" ht="15" customHeight="1" x14ac:dyDescent="0.2">
      <c r="A192" s="765"/>
      <c r="B192" s="763"/>
      <c r="C192" s="755"/>
      <c r="D192" s="96" t="s">
        <v>29</v>
      </c>
      <c r="E192" s="705">
        <f>'4.经营实际明细S'!E214</f>
        <v>337.88738235577188</v>
      </c>
      <c r="F192" s="705">
        <f>'4.经营实际明细S'!F214</f>
        <v>54.273021999999898</v>
      </c>
      <c r="G192" s="705">
        <f>'4.经营实际明细S'!G214</f>
        <v>8.5874810000000004</v>
      </c>
      <c r="H192" s="705">
        <f>'4.经营实际明细S'!H214</f>
        <v>73.649143999999893</v>
      </c>
      <c r="I192" s="705">
        <f>'4.经营实际明细S'!I214</f>
        <v>139.49588599999899</v>
      </c>
      <c r="J192" s="705">
        <f>'4.经营实际明细S'!J214</f>
        <v>466.05936902981301</v>
      </c>
      <c r="K192" s="705">
        <f>'4.经营实际明细S'!K214</f>
        <v>337.88738235577188</v>
      </c>
      <c r="L192" s="705">
        <f>'4.经营实际明细S'!L214</f>
        <v>0</v>
      </c>
      <c r="M192" s="705">
        <f>'4.经营实际明细S'!M214</f>
        <v>0</v>
      </c>
      <c r="N192" s="705">
        <f>'4.经营实际明细S'!N214</f>
        <v>0</v>
      </c>
      <c r="O192" s="705">
        <f>'4.经营实际明细S'!O214</f>
        <v>0</v>
      </c>
      <c r="P192" s="705">
        <f>'4.经营实际明细S'!P214</f>
        <v>0</v>
      </c>
      <c r="Q192" s="705">
        <f>'4.经营实际明细S'!Q214</f>
        <v>0</v>
      </c>
      <c r="R192" s="705">
        <f t="shared" si="21"/>
        <v>1079.9522843855837</v>
      </c>
      <c r="S192" s="705">
        <f>基数汇总!S1392</f>
        <v>0</v>
      </c>
      <c r="T192" s="705">
        <f>基数汇总!R1392</f>
        <v>0</v>
      </c>
      <c r="U192" s="709" t="str">
        <f t="shared" si="15"/>
        <v/>
      </c>
      <c r="V192" s="72" t="b">
        <f t="shared" si="16"/>
        <v>0</v>
      </c>
      <c r="W192" s="710" t="s">
        <v>45</v>
      </c>
    </row>
    <row r="193" spans="1:23" ht="15" customHeight="1" x14ac:dyDescent="0.2">
      <c r="A193" s="765"/>
      <c r="B193" s="763"/>
      <c r="C193" s="755"/>
      <c r="D193" s="706" t="s">
        <v>30</v>
      </c>
      <c r="E193" s="705" t="e">
        <f>'4.经营实际明细S'!E215-#REF!</f>
        <v>#REF!</v>
      </c>
      <c r="F193" s="705" t="e">
        <f>'4.经营实际明细S'!F215-#REF!</f>
        <v>#REF!</v>
      </c>
      <c r="G193" s="705" t="e">
        <f>'4.经营实际明细S'!G215-#REF!</f>
        <v>#REF!</v>
      </c>
      <c r="H193" s="705" t="e">
        <f>'4.经营实际明细S'!H215-#REF!</f>
        <v>#REF!</v>
      </c>
      <c r="I193" s="705" t="e">
        <f>'4.经营实际明细S'!I215-#REF!</f>
        <v>#REF!</v>
      </c>
      <c r="J193" s="705" t="e">
        <f>'4.经营实际明细S'!J215-#REF!</f>
        <v>#REF!</v>
      </c>
      <c r="K193" s="705" t="e">
        <f>'4.经营实际明细S'!K215-#REF!</f>
        <v>#REF!</v>
      </c>
      <c r="L193" s="705" t="e">
        <f>'4.经营实际明细S'!L215-#REF!</f>
        <v>#REF!</v>
      </c>
      <c r="M193" s="705" t="e">
        <f>'4.经营实际明细S'!M215-#REF!</f>
        <v>#REF!</v>
      </c>
      <c r="N193" s="705" t="e">
        <f>'4.经营实际明细S'!N215-#REF!</f>
        <v>#REF!</v>
      </c>
      <c r="O193" s="705" t="e">
        <f>'4.经营实际明细S'!O215-#REF!</f>
        <v>#REF!</v>
      </c>
      <c r="P193" s="705" t="e">
        <f>'4.经营实际明细S'!P215-#REF!</f>
        <v>#REF!</v>
      </c>
      <c r="Q193" s="705" t="e">
        <f>'4.经营实际明细S'!Q215-#REF!</f>
        <v>#REF!</v>
      </c>
      <c r="R193" s="705" t="e">
        <f>'4.经营实际明细S'!R215-#REF!</f>
        <v>#REF!</v>
      </c>
      <c r="S193" s="705" t="e">
        <f>'4.经营实际明细S'!S215-#REF!</f>
        <v>#REF!</v>
      </c>
      <c r="T193" s="705" t="e">
        <f>'4.经营实际明细S'!T215-#REF!</f>
        <v>#REF!</v>
      </c>
      <c r="U193" s="709" t="e">
        <f t="shared" si="15"/>
        <v>#REF!</v>
      </c>
      <c r="V193" s="72" t="e">
        <f t="shared" si="16"/>
        <v>#REF!</v>
      </c>
      <c r="W193" s="710" t="s">
        <v>45</v>
      </c>
    </row>
    <row r="194" spans="1:23" ht="15" customHeight="1" x14ac:dyDescent="0.2">
      <c r="A194" s="765"/>
      <c r="B194" s="763"/>
      <c r="C194" s="755"/>
      <c r="D194" s="96" t="s">
        <v>31</v>
      </c>
      <c r="E194" s="705">
        <f>'4.经营实际明细S'!E216</f>
        <v>150.02842960458202</v>
      </c>
      <c r="F194" s="705">
        <f>'4.经营实际明细S'!F216</f>
        <v>51.325049999999997</v>
      </c>
      <c r="G194" s="705">
        <f>'4.经营实际明细S'!G216</f>
        <v>0.84199999999999997</v>
      </c>
      <c r="H194" s="705">
        <f>'4.经营实际明细S'!H216</f>
        <v>70.288650000000004</v>
      </c>
      <c r="I194" s="705">
        <f>'4.经营实际明细S'!I216</f>
        <v>103.86828199999999</v>
      </c>
      <c r="J194" s="705">
        <f>'4.经营实际明细S'!J216</f>
        <v>275.98199198426101</v>
      </c>
      <c r="K194" s="705">
        <f>'4.经营实际明细S'!K216</f>
        <v>150.02842960458202</v>
      </c>
      <c r="L194" s="705">
        <f>'4.经营实际明细S'!L216</f>
        <v>0</v>
      </c>
      <c r="M194" s="705">
        <f>'4.经营实际明细S'!M216</f>
        <v>0</v>
      </c>
      <c r="N194" s="705">
        <f>'4.经营实际明细S'!N216</f>
        <v>0</v>
      </c>
      <c r="O194" s="705">
        <f>'4.经营实际明细S'!O216</f>
        <v>0</v>
      </c>
      <c r="P194" s="705">
        <f>'4.经营实际明细S'!P216</f>
        <v>0</v>
      </c>
      <c r="Q194" s="705">
        <f>'4.经营实际明细S'!Q216</f>
        <v>0</v>
      </c>
      <c r="R194" s="705">
        <f t="shared" si="21"/>
        <v>652.33440358884309</v>
      </c>
      <c r="S194" s="705">
        <f>基数汇总!S1394</f>
        <v>0</v>
      </c>
      <c r="T194" s="705">
        <f>基数汇总!R1394</f>
        <v>0</v>
      </c>
      <c r="U194" s="709" t="str">
        <f t="shared" si="15"/>
        <v/>
      </c>
      <c r="V194" s="72" t="b">
        <f t="shared" si="16"/>
        <v>0</v>
      </c>
      <c r="W194" s="710" t="s">
        <v>45</v>
      </c>
    </row>
    <row r="195" spans="1:23" ht="15" customHeight="1" x14ac:dyDescent="0.2">
      <c r="A195" s="765"/>
      <c r="B195" s="763"/>
      <c r="C195" s="755"/>
      <c r="D195" s="96" t="s">
        <v>32</v>
      </c>
      <c r="E195" s="705">
        <f>'4.经营实际明细S'!E219</f>
        <v>2.1615000000000002</v>
      </c>
      <c r="F195" s="705">
        <f>'4.经营实际明细S'!F219</f>
        <v>1.9631000000000001</v>
      </c>
      <c r="G195" s="705">
        <f>'4.经营实际明细S'!G219</f>
        <v>1.0858000000000001</v>
      </c>
      <c r="H195" s="705">
        <f>'4.经营实际明细S'!H219</f>
        <v>2.2303000000000002</v>
      </c>
      <c r="I195" s="705">
        <f>'4.经营实际明细S'!I219</f>
        <v>3.802</v>
      </c>
      <c r="J195" s="705">
        <f>'4.经营实际明细S'!J219</f>
        <v>2.6591</v>
      </c>
      <c r="K195" s="705">
        <f>'4.经营实际明细S'!K219</f>
        <v>2.1615000000000002</v>
      </c>
      <c r="L195" s="705">
        <f>'4.经营实际明细S'!L219</f>
        <v>0</v>
      </c>
      <c r="M195" s="705">
        <f>'4.经营实际明细S'!M219</f>
        <v>0</v>
      </c>
      <c r="N195" s="705">
        <f>'4.经营实际明细S'!N219</f>
        <v>0</v>
      </c>
      <c r="O195" s="705">
        <f>'4.经营实际明细S'!O219</f>
        <v>0</v>
      </c>
      <c r="P195" s="705">
        <f>'4.经营实际明细S'!P219</f>
        <v>0</v>
      </c>
      <c r="Q195" s="705">
        <f>'4.经营实际明细S'!Q219</f>
        <v>0</v>
      </c>
      <c r="R195" s="705">
        <f t="shared" si="21"/>
        <v>13.901800000000001</v>
      </c>
      <c r="S195" s="705">
        <f>基数汇总!S1395</f>
        <v>0</v>
      </c>
      <c r="T195" s="705">
        <f>基数汇总!R1395</f>
        <v>0</v>
      </c>
      <c r="U195" s="709" t="str">
        <f t="shared" si="15"/>
        <v/>
      </c>
      <c r="V195" s="72" t="b">
        <f t="shared" si="16"/>
        <v>0</v>
      </c>
      <c r="W195" s="710" t="s">
        <v>45</v>
      </c>
    </row>
    <row r="196" spans="1:23" ht="15" customHeight="1" x14ac:dyDescent="0.2">
      <c r="A196" s="765"/>
      <c r="B196" s="763"/>
      <c r="C196" s="755" t="s">
        <v>33</v>
      </c>
      <c r="D196" s="706" t="s">
        <v>34</v>
      </c>
      <c r="E196" s="705" t="e">
        <f>'4.经营实际明细S'!E220-#REF!</f>
        <v>#REF!</v>
      </c>
      <c r="F196" s="705" t="e">
        <f>'4.经营实际明细S'!F220-#REF!</f>
        <v>#REF!</v>
      </c>
      <c r="G196" s="705" t="e">
        <f>'4.经营实际明细S'!G220-#REF!</f>
        <v>#REF!</v>
      </c>
      <c r="H196" s="705" t="e">
        <f>'4.经营实际明细S'!H220-#REF!</f>
        <v>#REF!</v>
      </c>
      <c r="I196" s="705" t="e">
        <f>'4.经营实际明细S'!I220-#REF!</f>
        <v>#REF!</v>
      </c>
      <c r="J196" s="705" t="e">
        <f>'4.经营实际明细S'!J220-#REF!</f>
        <v>#REF!</v>
      </c>
      <c r="K196" s="705" t="e">
        <f>'4.经营实际明细S'!K220-#REF!</f>
        <v>#REF!</v>
      </c>
      <c r="L196" s="705" t="e">
        <f>'4.经营实际明细S'!L220-#REF!</f>
        <v>#REF!</v>
      </c>
      <c r="M196" s="705" t="e">
        <f>'4.经营实际明细S'!M220-#REF!</f>
        <v>#REF!</v>
      </c>
      <c r="N196" s="705" t="e">
        <f>'4.经营实际明细S'!N220-#REF!</f>
        <v>#REF!</v>
      </c>
      <c r="O196" s="705" t="e">
        <f>'4.经营实际明细S'!O220-#REF!</f>
        <v>#REF!</v>
      </c>
      <c r="P196" s="705" t="e">
        <f>'4.经营实际明细S'!P220-#REF!</f>
        <v>#REF!</v>
      </c>
      <c r="Q196" s="705" t="e">
        <f>'4.经营实际明细S'!Q220-#REF!</f>
        <v>#REF!</v>
      </c>
      <c r="R196" s="705" t="e">
        <f>'4.经营实际明细S'!R220-#REF!</f>
        <v>#REF!</v>
      </c>
      <c r="S196" s="705" t="e">
        <f>'4.经营实际明细S'!S220-#REF!</f>
        <v>#REF!</v>
      </c>
      <c r="T196" s="705" t="e">
        <f>'4.经营实际明细S'!T220-#REF!</f>
        <v>#REF!</v>
      </c>
      <c r="U196" s="709" t="e">
        <f t="shared" ref="U196:U259" si="22">IF(S196&gt;0,R196/S196-1,"")</f>
        <v>#REF!</v>
      </c>
      <c r="V196" s="72" t="e">
        <f t="shared" si="16"/>
        <v>#REF!</v>
      </c>
      <c r="W196" s="710" t="s">
        <v>45</v>
      </c>
    </row>
    <row r="197" spans="1:23" ht="15" customHeight="1" x14ac:dyDescent="0.2">
      <c r="A197" s="765"/>
      <c r="B197" s="763"/>
      <c r="C197" s="755"/>
      <c r="D197" s="96" t="s">
        <v>35</v>
      </c>
      <c r="E197" s="705">
        <f>'4.经营实际明细S'!E221</f>
        <v>126.82895279497671</v>
      </c>
      <c r="F197" s="705">
        <f>'4.经营实际明细S'!F221</f>
        <v>33.809197791918699</v>
      </c>
      <c r="G197" s="705">
        <f>'4.经营实际明细S'!G221</f>
        <v>1.55931374048192</v>
      </c>
      <c r="H197" s="705">
        <f>'4.经营实际明细S'!H221</f>
        <v>64.443796210890895</v>
      </c>
      <c r="I197" s="705">
        <f>'4.经营实际明细S'!I221</f>
        <v>104.671984707633</v>
      </c>
      <c r="J197" s="705">
        <f>'4.经营实际明细S'!J221</f>
        <v>117.10550785984201</v>
      </c>
      <c r="K197" s="705">
        <f>'4.经营实际明细S'!K221</f>
        <v>126.82895279497671</v>
      </c>
      <c r="L197" s="705">
        <f>'4.经营实际明细S'!L221</f>
        <v>0</v>
      </c>
      <c r="M197" s="705">
        <f>'4.经营实际明细S'!M221</f>
        <v>0</v>
      </c>
      <c r="N197" s="705">
        <f>'4.经营实际明细S'!N221</f>
        <v>0</v>
      </c>
      <c r="O197" s="705">
        <f>'4.经营实际明细S'!O221</f>
        <v>0</v>
      </c>
      <c r="P197" s="705">
        <f>'4.经营实际明细S'!P221</f>
        <v>0</v>
      </c>
      <c r="Q197" s="705">
        <f>'4.经营实际明细S'!Q221</f>
        <v>0</v>
      </c>
      <c r="R197" s="705">
        <f t="shared" si="21"/>
        <v>448.41875310574324</v>
      </c>
      <c r="S197" s="705">
        <f>基数汇总!S1397</f>
        <v>0</v>
      </c>
      <c r="T197" s="705">
        <f>基数汇总!R1397</f>
        <v>57.051866356475799</v>
      </c>
      <c r="U197" s="709" t="str">
        <f t="shared" si="22"/>
        <v/>
      </c>
      <c r="V197" s="72" t="b">
        <f t="shared" ref="V197:V260" si="23">E197=M197</f>
        <v>0</v>
      </c>
      <c r="W197" s="710" t="s">
        <v>45</v>
      </c>
    </row>
    <row r="198" spans="1:23" ht="15" customHeight="1" x14ac:dyDescent="0.2">
      <c r="A198" s="765"/>
      <c r="B198" s="763"/>
      <c r="C198" s="755"/>
      <c r="D198" s="96" t="s">
        <v>36</v>
      </c>
      <c r="E198" s="705">
        <f>'4.经营实际明细S'!E222</f>
        <v>196.07058278164504</v>
      </c>
      <c r="F198" s="705">
        <f>'4.经营实际明细S'!F222</f>
        <v>63.9452039073539</v>
      </c>
      <c r="G198" s="705">
        <f>'4.经营实际明细S'!G222</f>
        <v>1.37729456785348</v>
      </c>
      <c r="H198" s="705">
        <f>'4.经营实际明细S'!H222</f>
        <v>108.09431525714</v>
      </c>
      <c r="I198" s="705">
        <f>'4.经营实际明细S'!I222</f>
        <v>139.69602305952</v>
      </c>
      <c r="J198" s="705">
        <f>'4.经营实际明细S'!J222</f>
        <v>181.422803169107</v>
      </c>
      <c r="K198" s="705">
        <f>'4.经营实际明细S'!K222</f>
        <v>196.07058278164504</v>
      </c>
      <c r="L198" s="705">
        <f>'4.经营实际明细S'!L222</f>
        <v>0</v>
      </c>
      <c r="M198" s="705">
        <f>'4.经营实际明细S'!M222</f>
        <v>0</v>
      </c>
      <c r="N198" s="705">
        <f>'4.经营实际明细S'!N222</f>
        <v>0</v>
      </c>
      <c r="O198" s="705">
        <f>'4.经营实际明细S'!O222</f>
        <v>0</v>
      </c>
      <c r="P198" s="705">
        <f>'4.经营实际明细S'!P222</f>
        <v>0</v>
      </c>
      <c r="Q198" s="705">
        <f>'4.经营实际明细S'!Q222</f>
        <v>0</v>
      </c>
      <c r="R198" s="705">
        <f t="shared" si="21"/>
        <v>690.60622274261937</v>
      </c>
      <c r="S198" s="705">
        <f>基数汇总!S1398</f>
        <v>0</v>
      </c>
      <c r="T198" s="705">
        <f>基数汇总!R1398</f>
        <v>34.046219749096501</v>
      </c>
      <c r="U198" s="709" t="str">
        <f t="shared" si="22"/>
        <v/>
      </c>
      <c r="V198" s="72" t="b">
        <f t="shared" si="23"/>
        <v>0</v>
      </c>
      <c r="W198" s="710" t="s">
        <v>45</v>
      </c>
    </row>
    <row r="199" spans="1:23" ht="15" customHeight="1" x14ac:dyDescent="0.2">
      <c r="A199" s="765"/>
      <c r="B199" s="763"/>
      <c r="C199" s="755"/>
      <c r="D199" s="96" t="s">
        <v>37</v>
      </c>
      <c r="E199" s="705">
        <f>'4.经营实际明细S'!E223</f>
        <v>0</v>
      </c>
      <c r="F199" s="705">
        <f>'4.经营实际明细S'!F223</f>
        <v>0</v>
      </c>
      <c r="G199" s="705">
        <f>'4.经营实际明细S'!G223</f>
        <v>0</v>
      </c>
      <c r="H199" s="705">
        <f>'4.经营实际明细S'!H223</f>
        <v>0</v>
      </c>
      <c r="I199" s="705">
        <f>'4.经营实际明细S'!I223</f>
        <v>0</v>
      </c>
      <c r="J199" s="705">
        <f>'4.经营实际明细S'!J223</f>
        <v>0</v>
      </c>
      <c r="K199" s="705">
        <f>'4.经营实际明细S'!K223</f>
        <v>0</v>
      </c>
      <c r="L199" s="705">
        <f>'4.经营实际明细S'!L223</f>
        <v>0</v>
      </c>
      <c r="M199" s="705">
        <f>'4.经营实际明细S'!M223</f>
        <v>0</v>
      </c>
      <c r="N199" s="705">
        <f>'4.经营实际明细S'!N223</f>
        <v>0</v>
      </c>
      <c r="O199" s="705">
        <f>'4.经营实际明细S'!O223</f>
        <v>0</v>
      </c>
      <c r="P199" s="705">
        <f>'4.经营实际明细S'!P223</f>
        <v>0</v>
      </c>
      <c r="Q199" s="705">
        <f>'4.经营实际明细S'!Q223</f>
        <v>0</v>
      </c>
      <c r="R199" s="705">
        <f t="shared" si="21"/>
        <v>0</v>
      </c>
      <c r="S199" s="705">
        <f>基数汇总!S1399</f>
        <v>0</v>
      </c>
      <c r="T199" s="705">
        <f>基数汇总!R1399</f>
        <v>0</v>
      </c>
      <c r="U199" s="709" t="str">
        <f t="shared" si="22"/>
        <v/>
      </c>
      <c r="V199" s="72" t="b">
        <f t="shared" si="23"/>
        <v>1</v>
      </c>
      <c r="W199" s="710" t="s">
        <v>45</v>
      </c>
    </row>
    <row r="200" spans="1:23" ht="15" customHeight="1" x14ac:dyDescent="0.2">
      <c r="A200" s="765"/>
      <c r="B200" s="763"/>
      <c r="C200" s="755"/>
      <c r="D200" s="96" t="s">
        <v>38</v>
      </c>
      <c r="E200" s="705">
        <f>'4.经营实际明细S'!E224</f>
        <v>4.7857020431584214</v>
      </c>
      <c r="F200" s="705">
        <f>'4.经营实际明细S'!F224</f>
        <v>2.1303449444455902</v>
      </c>
      <c r="G200" s="705">
        <f>'4.经营实际明细S'!G224</f>
        <v>0</v>
      </c>
      <c r="H200" s="705">
        <f>'4.经营实际明细S'!H224</f>
        <v>1.31235144153019</v>
      </c>
      <c r="I200" s="705">
        <f>'4.经营实际明细S'!I224</f>
        <v>2.8806185595437102</v>
      </c>
      <c r="J200" s="705">
        <f>'4.经营实际明细S'!J224</f>
        <v>1.83051872649284</v>
      </c>
      <c r="K200" s="705">
        <f>'4.经营实际明细S'!K224</f>
        <v>4.7857020431584214</v>
      </c>
      <c r="L200" s="705">
        <f>'4.经营实际明细S'!L224</f>
        <v>0</v>
      </c>
      <c r="M200" s="705">
        <f>'4.经营实际明细S'!M224</f>
        <v>0</v>
      </c>
      <c r="N200" s="705">
        <f>'4.经营实际明细S'!N224</f>
        <v>0</v>
      </c>
      <c r="O200" s="705">
        <f>'4.经营实际明细S'!O224</f>
        <v>0</v>
      </c>
      <c r="P200" s="705">
        <f>'4.经营实际明细S'!P224</f>
        <v>0</v>
      </c>
      <c r="Q200" s="705">
        <f>'4.经营实际明细S'!Q224</f>
        <v>0</v>
      </c>
      <c r="R200" s="705">
        <f t="shared" si="21"/>
        <v>12.939535715170752</v>
      </c>
      <c r="S200" s="705">
        <f>基数汇总!S1400</f>
        <v>0</v>
      </c>
      <c r="T200" s="705">
        <f>基数汇总!R1400</f>
        <v>0</v>
      </c>
      <c r="U200" s="709" t="str">
        <f t="shared" si="22"/>
        <v/>
      </c>
      <c r="V200" s="72" t="b">
        <f t="shared" si="23"/>
        <v>0</v>
      </c>
      <c r="W200" s="710" t="s">
        <v>45</v>
      </c>
    </row>
    <row r="201" spans="1:23" ht="15" customHeight="1" x14ac:dyDescent="0.2">
      <c r="A201" s="765"/>
      <c r="B201" s="763"/>
      <c r="C201" s="755"/>
      <c r="D201" s="96" t="s">
        <v>39</v>
      </c>
      <c r="E201" s="705">
        <f>'4.经营实际明细S'!E225</f>
        <v>0</v>
      </c>
      <c r="F201" s="705">
        <f>'4.经营实际明细S'!F225</f>
        <v>0</v>
      </c>
      <c r="G201" s="705">
        <f>'4.经营实际明细S'!G225</f>
        <v>0</v>
      </c>
      <c r="H201" s="705">
        <f>'4.经营实际明细S'!H225</f>
        <v>0</v>
      </c>
      <c r="I201" s="705">
        <f>'4.经营实际明细S'!I225</f>
        <v>0</v>
      </c>
      <c r="J201" s="705">
        <f>'4.经营实际明细S'!J225</f>
        <v>0</v>
      </c>
      <c r="K201" s="705">
        <f>'4.经营实际明细S'!K225</f>
        <v>0</v>
      </c>
      <c r="L201" s="705">
        <f>'4.经营实际明细S'!L225</f>
        <v>0</v>
      </c>
      <c r="M201" s="705">
        <f>'4.经营实际明细S'!M225</f>
        <v>0</v>
      </c>
      <c r="N201" s="705">
        <f>'4.经营实际明细S'!N225</f>
        <v>0</v>
      </c>
      <c r="O201" s="705">
        <f>'4.经营实际明细S'!O225</f>
        <v>0</v>
      </c>
      <c r="P201" s="705">
        <f>'4.经营实际明细S'!P225</f>
        <v>0</v>
      </c>
      <c r="Q201" s="705">
        <f>'4.经营实际明细S'!Q225</f>
        <v>0</v>
      </c>
      <c r="R201" s="705">
        <f t="shared" si="21"/>
        <v>0</v>
      </c>
      <c r="S201" s="705">
        <f>基数汇总!S1401</f>
        <v>0</v>
      </c>
      <c r="T201" s="705">
        <f>基数汇总!R1401</f>
        <v>0</v>
      </c>
      <c r="U201" s="709" t="str">
        <f t="shared" si="22"/>
        <v/>
      </c>
      <c r="V201" s="72" t="b">
        <f t="shared" si="23"/>
        <v>1</v>
      </c>
      <c r="W201" s="710" t="s">
        <v>45</v>
      </c>
    </row>
    <row r="202" spans="1:23" ht="15" customHeight="1" x14ac:dyDescent="0.2">
      <c r="A202" s="765"/>
      <c r="B202" s="763"/>
      <c r="C202" s="755" t="s">
        <v>40</v>
      </c>
      <c r="D202" s="706" t="s">
        <v>41</v>
      </c>
      <c r="E202" s="705" t="e">
        <f>'4.经营实际明细S'!E226-#REF!</f>
        <v>#REF!</v>
      </c>
      <c r="F202" s="705" t="e">
        <f>'4.经营实际明细S'!F226-#REF!</f>
        <v>#REF!</v>
      </c>
      <c r="G202" s="705" t="e">
        <f>'4.经营实际明细S'!G226-#REF!</f>
        <v>#REF!</v>
      </c>
      <c r="H202" s="705" t="e">
        <f>'4.经营实际明细S'!H226-#REF!</f>
        <v>#REF!</v>
      </c>
      <c r="I202" s="705" t="e">
        <f>'4.经营实际明细S'!I226-#REF!</f>
        <v>#REF!</v>
      </c>
      <c r="J202" s="705" t="e">
        <f>'4.经营实际明细S'!J226-#REF!</f>
        <v>#REF!</v>
      </c>
      <c r="K202" s="705" t="e">
        <f>'4.经营实际明细S'!K226-#REF!</f>
        <v>#REF!</v>
      </c>
      <c r="L202" s="705" t="e">
        <f>'4.经营实际明细S'!L226-#REF!</f>
        <v>#REF!</v>
      </c>
      <c r="M202" s="705" t="e">
        <f>'4.经营实际明细S'!M226-#REF!</f>
        <v>#REF!</v>
      </c>
      <c r="N202" s="705" t="e">
        <f>'4.经营实际明细S'!N226-#REF!</f>
        <v>#REF!</v>
      </c>
      <c r="O202" s="705" t="e">
        <f>'4.经营实际明细S'!O226-#REF!</f>
        <v>#REF!</v>
      </c>
      <c r="P202" s="705" t="e">
        <f>'4.经营实际明细S'!P226-#REF!</f>
        <v>#REF!</v>
      </c>
      <c r="Q202" s="705" t="e">
        <f>'4.经营实际明细S'!Q226-#REF!</f>
        <v>#REF!</v>
      </c>
      <c r="R202" s="705" t="e">
        <f>'4.经营实际明细S'!R226-#REF!</f>
        <v>#REF!</v>
      </c>
      <c r="S202" s="705" t="e">
        <f>'4.经营实际明细S'!S226-#REF!</f>
        <v>#REF!</v>
      </c>
      <c r="T202" s="705" t="e">
        <f>'4.经营实际明细S'!T226-#REF!</f>
        <v>#REF!</v>
      </c>
      <c r="U202" s="709" t="e">
        <f t="shared" si="22"/>
        <v>#REF!</v>
      </c>
      <c r="V202" s="72" t="e">
        <f t="shared" si="23"/>
        <v>#REF!</v>
      </c>
      <c r="W202" s="710" t="s">
        <v>45</v>
      </c>
    </row>
    <row r="203" spans="1:23" ht="15" customHeight="1" x14ac:dyDescent="0.2">
      <c r="A203" s="765"/>
      <c r="B203" s="763"/>
      <c r="C203" s="755"/>
      <c r="D203" s="96" t="s">
        <v>42</v>
      </c>
      <c r="E203" s="705">
        <f>'4.经营实际明细S'!E227</f>
        <v>177.92257811129684</v>
      </c>
      <c r="F203" s="705">
        <f>'4.经营实际明细S'!F227</f>
        <v>30.6281096405508</v>
      </c>
      <c r="G203" s="705">
        <f>'4.经营实际明细S'!G227</f>
        <v>4.2551526598337501</v>
      </c>
      <c r="H203" s="705">
        <f>'4.经营实际明细S'!H227</f>
        <v>331.68502673787998</v>
      </c>
      <c r="I203" s="705">
        <f>'4.经营实际明细S'!I227</f>
        <v>147.19676256465499</v>
      </c>
      <c r="J203" s="705">
        <f>'4.经营实际明细S'!J227</f>
        <v>130.139943184272</v>
      </c>
      <c r="K203" s="705">
        <f>'4.经营实际明细S'!K227</f>
        <v>177.92257811129684</v>
      </c>
      <c r="L203" s="705">
        <f>'4.经营实际明细S'!L227</f>
        <v>0</v>
      </c>
      <c r="M203" s="705">
        <f>'4.经营实际明细S'!M227</f>
        <v>0</v>
      </c>
      <c r="N203" s="705">
        <f>'4.经营实际明细S'!N227</f>
        <v>0</v>
      </c>
      <c r="O203" s="705">
        <f>'4.经营实际明细S'!O227</f>
        <v>0</v>
      </c>
      <c r="P203" s="705">
        <f>'4.经营实际明细S'!P227</f>
        <v>0</v>
      </c>
      <c r="Q203" s="705">
        <f>'4.经营实际明细S'!Q227</f>
        <v>0</v>
      </c>
      <c r="R203" s="705">
        <f t="shared" si="21"/>
        <v>821.82757289848837</v>
      </c>
      <c r="S203" s="705">
        <f>基数汇总!S1403</f>
        <v>0</v>
      </c>
      <c r="T203" s="705">
        <f>基数汇总!R1403</f>
        <v>55.308207384799502</v>
      </c>
      <c r="U203" s="709" t="str">
        <f t="shared" si="22"/>
        <v/>
      </c>
      <c r="V203" s="72" t="b">
        <f t="shared" si="23"/>
        <v>0</v>
      </c>
      <c r="W203" s="710" t="s">
        <v>45</v>
      </c>
    </row>
    <row r="204" spans="1:23" ht="15" customHeight="1" x14ac:dyDescent="0.2">
      <c r="A204" s="765"/>
      <c r="B204" s="763"/>
      <c r="C204" s="755"/>
      <c r="D204" s="96" t="s">
        <v>43</v>
      </c>
      <c r="E204" s="705">
        <f>'4.经营实际明细S'!E228</f>
        <v>13.155572994523645</v>
      </c>
      <c r="F204" s="705">
        <f>'4.经营实际明细S'!F228</f>
        <v>-8.6461939999999995</v>
      </c>
      <c r="G204" s="705">
        <f>'4.经营实际明细S'!G228</f>
        <v>16.225899232201101</v>
      </c>
      <c r="H204" s="705">
        <f>'4.经营实际明细S'!H228</f>
        <v>12.0276106584876</v>
      </c>
      <c r="I204" s="705">
        <f>'4.经营实际明细S'!I228</f>
        <v>16.9015685233983</v>
      </c>
      <c r="J204" s="705">
        <f>'4.经营实际明细S'!J228</f>
        <v>11.970827075986</v>
      </c>
      <c r="K204" s="705">
        <f>'4.经营实际明细S'!K228</f>
        <v>13.155572994523645</v>
      </c>
      <c r="L204" s="705">
        <f>'4.经营实际明细S'!L228</f>
        <v>0</v>
      </c>
      <c r="M204" s="705">
        <f>'4.经营实际明细S'!M228</f>
        <v>0</v>
      </c>
      <c r="N204" s="705">
        <f>'4.经营实际明细S'!N228</f>
        <v>0</v>
      </c>
      <c r="O204" s="705">
        <f>'4.经营实际明细S'!O228</f>
        <v>0</v>
      </c>
      <c r="P204" s="705">
        <f>'4.经营实际明细S'!P228</f>
        <v>0</v>
      </c>
      <c r="Q204" s="705">
        <f>'4.经营实际明细S'!Q228</f>
        <v>0</v>
      </c>
      <c r="R204" s="705">
        <f t="shared" si="21"/>
        <v>61.635284484596653</v>
      </c>
      <c r="S204" s="705">
        <f>基数汇总!S1404</f>
        <v>0</v>
      </c>
      <c r="T204" s="705">
        <f>基数汇总!R1404</f>
        <v>7.5588618745432203</v>
      </c>
      <c r="U204" s="709" t="str">
        <f t="shared" si="22"/>
        <v/>
      </c>
      <c r="V204" s="72" t="b">
        <f t="shared" si="23"/>
        <v>0</v>
      </c>
      <c r="W204" s="710" t="s">
        <v>45</v>
      </c>
    </row>
    <row r="205" spans="1:23" ht="15" customHeight="1" x14ac:dyDescent="0.2">
      <c r="A205" s="765"/>
      <c r="B205" s="762" t="s">
        <v>25</v>
      </c>
      <c r="C205" s="762"/>
      <c r="D205" s="762"/>
      <c r="E205" s="256" t="e">
        <f>'4.经营实际明细S'!E229-#REF!</f>
        <v>#REF!</v>
      </c>
      <c r="F205" s="256" t="e">
        <f>'4.经营实际明细S'!F229-#REF!</f>
        <v>#REF!</v>
      </c>
      <c r="G205" s="256" t="e">
        <f>'4.经营实际明细S'!G229-#REF!</f>
        <v>#REF!</v>
      </c>
      <c r="H205" s="256" t="e">
        <f>'4.经营实际明细S'!H229-#REF!</f>
        <v>#REF!</v>
      </c>
      <c r="I205" s="256" t="e">
        <f>'4.经营实际明细S'!I229-#REF!</f>
        <v>#REF!</v>
      </c>
      <c r="J205" s="256" t="e">
        <f>'4.经营实际明细S'!J229-#REF!</f>
        <v>#REF!</v>
      </c>
      <c r="K205" s="256" t="e">
        <f>'4.经营实际明细S'!K229-#REF!</f>
        <v>#REF!</v>
      </c>
      <c r="L205" s="256" t="e">
        <f>'4.经营实际明细S'!L229-#REF!</f>
        <v>#REF!</v>
      </c>
      <c r="M205" s="256" t="e">
        <f>'4.经营实际明细S'!M229-#REF!</f>
        <v>#REF!</v>
      </c>
      <c r="N205" s="256" t="e">
        <f>'4.经营实际明细S'!N229-#REF!</f>
        <v>#REF!</v>
      </c>
      <c r="O205" s="256" t="e">
        <f>'4.经营实际明细S'!O229-#REF!</f>
        <v>#REF!</v>
      </c>
      <c r="P205" s="256" t="e">
        <f>'4.经营实际明细S'!P229-#REF!</f>
        <v>#REF!</v>
      </c>
      <c r="Q205" s="256" t="e">
        <f>'4.经营实际明细S'!Q229-#REF!</f>
        <v>#REF!</v>
      </c>
      <c r="R205" s="256" t="e">
        <f>'4.经营实际明细S'!R229-#REF!</f>
        <v>#REF!</v>
      </c>
      <c r="S205" s="256" t="e">
        <f>'4.经营实际明细S'!S229-#REF!</f>
        <v>#REF!</v>
      </c>
      <c r="T205" s="256" t="e">
        <f>'4.经营实际明细S'!T229-#REF!</f>
        <v>#REF!</v>
      </c>
      <c r="U205" s="711" t="e">
        <f t="shared" si="22"/>
        <v>#REF!</v>
      </c>
      <c r="V205" s="72" t="e">
        <f t="shared" si="23"/>
        <v>#REF!</v>
      </c>
      <c r="W205" s="710"/>
    </row>
    <row r="206" spans="1:23" ht="15" customHeight="1" x14ac:dyDescent="0.2">
      <c r="A206" s="765"/>
      <c r="B206" s="762" t="s">
        <v>44</v>
      </c>
      <c r="C206" s="762"/>
      <c r="D206" s="762"/>
      <c r="E206" s="256" t="e">
        <f>'4.经营实际明细S'!E230-#REF!</f>
        <v>#REF!</v>
      </c>
      <c r="F206" s="256" t="e">
        <f>'4.经营实际明细S'!F230-#REF!</f>
        <v>#REF!</v>
      </c>
      <c r="G206" s="256" t="e">
        <f>'4.经营实际明细S'!G230-#REF!</f>
        <v>#REF!</v>
      </c>
      <c r="H206" s="256" t="e">
        <f>'4.经营实际明细S'!H230-#REF!</f>
        <v>#REF!</v>
      </c>
      <c r="I206" s="256" t="e">
        <f>'4.经营实际明细S'!I230-#REF!</f>
        <v>#REF!</v>
      </c>
      <c r="J206" s="256" t="e">
        <f>'4.经营实际明细S'!J230-#REF!</f>
        <v>#REF!</v>
      </c>
      <c r="K206" s="256" t="e">
        <f>'4.经营实际明细S'!K230-#REF!</f>
        <v>#REF!</v>
      </c>
      <c r="L206" s="256" t="e">
        <f>'4.经营实际明细S'!L230-#REF!</f>
        <v>#REF!</v>
      </c>
      <c r="M206" s="256" t="e">
        <f>'4.经营实际明细S'!M230-#REF!</f>
        <v>#REF!</v>
      </c>
      <c r="N206" s="256" t="e">
        <f>'4.经营实际明细S'!N230-#REF!</f>
        <v>#REF!</v>
      </c>
      <c r="O206" s="256" t="e">
        <f>'4.经营实际明细S'!O230-#REF!</f>
        <v>#REF!</v>
      </c>
      <c r="P206" s="256" t="e">
        <f>'4.经营实际明细S'!P230-#REF!</f>
        <v>#REF!</v>
      </c>
      <c r="Q206" s="256" t="e">
        <f>'4.经营实际明细S'!Q230-#REF!</f>
        <v>#REF!</v>
      </c>
      <c r="R206" s="256" t="e">
        <f>'4.经营实际明细S'!R230-#REF!</f>
        <v>#REF!</v>
      </c>
      <c r="S206" s="256" t="e">
        <f>'4.经营实际明细S'!S230-#REF!</f>
        <v>#REF!</v>
      </c>
      <c r="T206" s="256" t="e">
        <f>'4.经营实际明细S'!T230-#REF!</f>
        <v>#REF!</v>
      </c>
      <c r="U206" s="711" t="e">
        <f t="shared" si="22"/>
        <v>#REF!</v>
      </c>
      <c r="V206" s="72" t="e">
        <f t="shared" si="23"/>
        <v>#REF!</v>
      </c>
      <c r="W206" s="710"/>
    </row>
    <row r="207" spans="1:23" ht="15" customHeight="1" x14ac:dyDescent="0.2">
      <c r="A207" s="765"/>
      <c r="B207" s="762" t="s">
        <v>46</v>
      </c>
      <c r="C207" s="762"/>
      <c r="D207" s="762"/>
      <c r="E207" s="256">
        <f>'4.经营实际明细S'!E231</f>
        <v>753.81009899999981</v>
      </c>
      <c r="F207" s="256">
        <f>'4.经营实际明细S'!F231</f>
        <v>159.86967300000001</v>
      </c>
      <c r="G207" s="256">
        <f>'4.经营实际明细S'!G231</f>
        <v>86.423687999999999</v>
      </c>
      <c r="H207" s="256">
        <f>'4.经营实际明细S'!H231</f>
        <v>343.96644300000003</v>
      </c>
      <c r="I207" s="256">
        <f>'4.经营实际明细S'!I231</f>
        <v>495.35634900000002</v>
      </c>
      <c r="J207" s="256">
        <f>'4.经营实际明细S'!J231</f>
        <v>806.05346999999995</v>
      </c>
      <c r="K207" s="256">
        <f>'4.经营实际明细S'!K231</f>
        <v>753.81009899999981</v>
      </c>
      <c r="L207" s="256">
        <f>'4.经营实际明细S'!L231</f>
        <v>0</v>
      </c>
      <c r="M207" s="256">
        <f>'4.经营实际明细S'!M231</f>
        <v>0</v>
      </c>
      <c r="N207" s="256">
        <f>'4.经营实际明细S'!N231</f>
        <v>0</v>
      </c>
      <c r="O207" s="256">
        <f>'4.经营实际明细S'!O231</f>
        <v>0</v>
      </c>
      <c r="P207" s="256">
        <f>'4.经营实际明细S'!P231</f>
        <v>0</v>
      </c>
      <c r="Q207" s="256">
        <f>'4.经营实际明细S'!Q231</f>
        <v>0</v>
      </c>
      <c r="R207" s="256">
        <f>SUM(F207:Q207)</f>
        <v>2645.4797219999996</v>
      </c>
      <c r="S207" s="256">
        <f>基数汇总!S1407</f>
        <v>0</v>
      </c>
      <c r="T207" s="256">
        <f>基数汇总!R1407</f>
        <v>0.341952503854979</v>
      </c>
      <c r="U207" s="711" t="str">
        <f t="shared" si="22"/>
        <v/>
      </c>
      <c r="V207" s="72" t="b">
        <f t="shared" si="23"/>
        <v>0</v>
      </c>
      <c r="W207" s="710"/>
    </row>
    <row r="208" spans="1:23" ht="15" customHeight="1" x14ac:dyDescent="0.2">
      <c r="A208" s="765"/>
      <c r="B208" s="762" t="s">
        <v>47</v>
      </c>
      <c r="C208" s="762"/>
      <c r="D208" s="762"/>
      <c r="E208" s="707" t="e">
        <f>E205-E206-E207</f>
        <v>#REF!</v>
      </c>
      <c r="F208" s="707" t="e">
        <f>F205-F206-F207</f>
        <v>#REF!</v>
      </c>
      <c r="G208" s="707" t="e">
        <f>G205-G206-G207</f>
        <v>#REF!</v>
      </c>
      <c r="H208" s="707" t="e">
        <f t="shared" ref="H208:Q208" si="24">H205-H206-H207</f>
        <v>#REF!</v>
      </c>
      <c r="I208" s="707" t="e">
        <f t="shared" si="24"/>
        <v>#REF!</v>
      </c>
      <c r="J208" s="707" t="e">
        <f t="shared" si="24"/>
        <v>#REF!</v>
      </c>
      <c r="K208" s="707" t="e">
        <f t="shared" si="24"/>
        <v>#REF!</v>
      </c>
      <c r="L208" s="707" t="e">
        <f t="shared" si="24"/>
        <v>#REF!</v>
      </c>
      <c r="M208" s="707" t="e">
        <f t="shared" si="24"/>
        <v>#REF!</v>
      </c>
      <c r="N208" s="707" t="e">
        <f t="shared" si="24"/>
        <v>#REF!</v>
      </c>
      <c r="O208" s="707" t="e">
        <f t="shared" si="24"/>
        <v>#REF!</v>
      </c>
      <c r="P208" s="707" t="e">
        <f t="shared" si="24"/>
        <v>#REF!</v>
      </c>
      <c r="Q208" s="707" t="e">
        <f t="shared" si="24"/>
        <v>#REF!</v>
      </c>
      <c r="R208" s="707" t="e">
        <f>SUM(F208:Q208)</f>
        <v>#REF!</v>
      </c>
      <c r="S208" s="256">
        <f>基数汇总!S1408</f>
        <v>0</v>
      </c>
      <c r="T208" s="256">
        <f>基数汇总!R1408</f>
        <v>9.8711583691002303E-2</v>
      </c>
      <c r="U208" s="711" t="str">
        <f t="shared" si="22"/>
        <v/>
      </c>
      <c r="V208" s="72" t="e">
        <f t="shared" si="23"/>
        <v>#REF!</v>
      </c>
      <c r="W208" s="710"/>
    </row>
    <row r="209" spans="1:23" ht="15" customHeight="1" x14ac:dyDescent="0.2">
      <c r="A209" s="765"/>
      <c r="B209" s="762" t="s">
        <v>48</v>
      </c>
      <c r="C209" s="762"/>
      <c r="D209" s="762"/>
      <c r="E209" s="708" t="e">
        <f>IF(E205&gt;0,(E205-E206)/E205,"")</f>
        <v>#REF!</v>
      </c>
      <c r="F209" s="708" t="e">
        <f>IF(F205&gt;0,(F205-F206)/F205,"")</f>
        <v>#REF!</v>
      </c>
      <c r="G209" s="708" t="e">
        <f>IF(G205&gt;0,(G205-G206)/G205,"")</f>
        <v>#REF!</v>
      </c>
      <c r="H209" s="708" t="e">
        <f t="shared" ref="H209:R209" si="25">IF(H205&gt;0,(H205-H206)/H205,"")</f>
        <v>#REF!</v>
      </c>
      <c r="I209" s="708" t="e">
        <f t="shared" si="25"/>
        <v>#REF!</v>
      </c>
      <c r="J209" s="708" t="e">
        <f t="shared" si="25"/>
        <v>#REF!</v>
      </c>
      <c r="K209" s="708" t="e">
        <f t="shared" si="25"/>
        <v>#REF!</v>
      </c>
      <c r="L209" s="708" t="e">
        <f t="shared" si="25"/>
        <v>#REF!</v>
      </c>
      <c r="M209" s="708" t="e">
        <f t="shared" si="25"/>
        <v>#REF!</v>
      </c>
      <c r="N209" s="708" t="e">
        <f t="shared" si="25"/>
        <v>#REF!</v>
      </c>
      <c r="O209" s="708" t="e">
        <f t="shared" si="25"/>
        <v>#REF!</v>
      </c>
      <c r="P209" s="708" t="e">
        <f t="shared" si="25"/>
        <v>#REF!</v>
      </c>
      <c r="Q209" s="708" t="e">
        <f t="shared" si="25"/>
        <v>#REF!</v>
      </c>
      <c r="R209" s="708" t="e">
        <f t="shared" si="25"/>
        <v>#REF!</v>
      </c>
      <c r="S209" s="712">
        <f>基数汇总!S1409</f>
        <v>0</v>
      </c>
      <c r="T209" s="712">
        <f>基数汇总!R1409</f>
        <v>82.871516201922802</v>
      </c>
      <c r="U209" s="711" t="e">
        <f>IF(R209&lt;&gt;0,R209-S209,"")</f>
        <v>#REF!</v>
      </c>
      <c r="V209" s="72" t="e">
        <f t="shared" si="23"/>
        <v>#REF!</v>
      </c>
      <c r="W209" s="710"/>
    </row>
    <row r="210" spans="1:23" ht="15" customHeight="1" x14ac:dyDescent="0.2">
      <c r="A210" s="765"/>
      <c r="B210" s="762" t="s">
        <v>49</v>
      </c>
      <c r="C210" s="762"/>
      <c r="D210" s="762"/>
      <c r="E210" s="708" t="e">
        <f>IF(E205&gt;0,E207/E205,"")</f>
        <v>#REF!</v>
      </c>
      <c r="F210" s="708" t="e">
        <f>IF(F205&gt;0,F207/F205,"")</f>
        <v>#REF!</v>
      </c>
      <c r="G210" s="708" t="e">
        <f>IF(G205&gt;0,G207/G205,"")</f>
        <v>#REF!</v>
      </c>
      <c r="H210" s="708" t="e">
        <f t="shared" ref="H210:R210" si="26">IF(H205&gt;0,H207/H205,"")</f>
        <v>#REF!</v>
      </c>
      <c r="I210" s="708" t="e">
        <f t="shared" si="26"/>
        <v>#REF!</v>
      </c>
      <c r="J210" s="708" t="e">
        <f t="shared" si="26"/>
        <v>#REF!</v>
      </c>
      <c r="K210" s="708" t="e">
        <f t="shared" si="26"/>
        <v>#REF!</v>
      </c>
      <c r="L210" s="708" t="e">
        <f t="shared" si="26"/>
        <v>#REF!</v>
      </c>
      <c r="M210" s="708" t="e">
        <f t="shared" si="26"/>
        <v>#REF!</v>
      </c>
      <c r="N210" s="708" t="e">
        <f t="shared" si="26"/>
        <v>#REF!</v>
      </c>
      <c r="O210" s="708" t="e">
        <f t="shared" si="26"/>
        <v>#REF!</v>
      </c>
      <c r="P210" s="708" t="e">
        <f t="shared" si="26"/>
        <v>#REF!</v>
      </c>
      <c r="Q210" s="708" t="e">
        <f t="shared" si="26"/>
        <v>#REF!</v>
      </c>
      <c r="R210" s="708" t="e">
        <f t="shared" si="26"/>
        <v>#REF!</v>
      </c>
      <c r="S210" s="712">
        <f>基数汇总!S1410</f>
        <v>0</v>
      </c>
      <c r="T210" s="712">
        <f>基数汇总!R1410</f>
        <v>7.0243578692277602</v>
      </c>
      <c r="U210" s="711" t="e">
        <f>IF(R210&lt;&gt;0,R210-S210,"")</f>
        <v>#REF!</v>
      </c>
      <c r="V210" s="72" t="e">
        <f t="shared" si="23"/>
        <v>#REF!</v>
      </c>
      <c r="W210" s="710"/>
    </row>
    <row r="211" spans="1:23" ht="15" customHeight="1" x14ac:dyDescent="0.2">
      <c r="A211" s="765"/>
      <c r="B211" s="762" t="s">
        <v>50</v>
      </c>
      <c r="C211" s="762"/>
      <c r="D211" s="762"/>
      <c r="E211" s="708" t="e">
        <f>IF(E205&gt;0,E208/E205,"")</f>
        <v>#REF!</v>
      </c>
      <c r="F211" s="708" t="e">
        <f>IF(F205&gt;0,F208/F205,"")</f>
        <v>#REF!</v>
      </c>
      <c r="G211" s="708" t="e">
        <f>IF(G205&gt;0,G208/G205,"")</f>
        <v>#REF!</v>
      </c>
      <c r="H211" s="708" t="e">
        <f t="shared" ref="H211:R211" si="27">IF(H205&gt;0,H208/H205,"")</f>
        <v>#REF!</v>
      </c>
      <c r="I211" s="708" t="e">
        <f t="shared" si="27"/>
        <v>#REF!</v>
      </c>
      <c r="J211" s="708" t="e">
        <f t="shared" si="27"/>
        <v>#REF!</v>
      </c>
      <c r="K211" s="708" t="e">
        <f t="shared" si="27"/>
        <v>#REF!</v>
      </c>
      <c r="L211" s="708" t="e">
        <f t="shared" si="27"/>
        <v>#REF!</v>
      </c>
      <c r="M211" s="708" t="e">
        <f t="shared" si="27"/>
        <v>#REF!</v>
      </c>
      <c r="N211" s="708" t="e">
        <f t="shared" si="27"/>
        <v>#REF!</v>
      </c>
      <c r="O211" s="708" t="e">
        <f t="shared" si="27"/>
        <v>#REF!</v>
      </c>
      <c r="P211" s="708" t="e">
        <f t="shared" si="27"/>
        <v>#REF!</v>
      </c>
      <c r="Q211" s="708" t="e">
        <f t="shared" si="27"/>
        <v>#REF!</v>
      </c>
      <c r="R211" s="708" t="e">
        <f t="shared" si="27"/>
        <v>#REF!</v>
      </c>
      <c r="S211" s="712">
        <f>基数汇总!S1411</f>
        <v>0</v>
      </c>
      <c r="T211" s="712">
        <f>基数汇总!R1411</f>
        <v>1.1993695720751301</v>
      </c>
      <c r="U211" s="711" t="e">
        <f>IF(R211&lt;&gt;0,R211-S211,"")</f>
        <v>#REF!</v>
      </c>
      <c r="V211" s="72" t="e">
        <f t="shared" si="23"/>
        <v>#REF!</v>
      </c>
      <c r="W211" s="710"/>
    </row>
    <row r="212" spans="1:23" ht="15" customHeight="1" x14ac:dyDescent="0.2">
      <c r="A212" s="765" t="s">
        <v>54</v>
      </c>
      <c r="B212" s="763" t="s">
        <v>25</v>
      </c>
      <c r="C212" s="755" t="s">
        <v>26</v>
      </c>
      <c r="D212" s="96" t="s">
        <v>27</v>
      </c>
      <c r="E212" s="705">
        <f>'4.经营实际明细S'!E236</f>
        <v>3407.4625000000001</v>
      </c>
      <c r="F212" s="705">
        <f>'4.经营实际明细S'!F236</f>
        <v>759.50409999999999</v>
      </c>
      <c r="G212" s="705">
        <f>'4.经营实际明细S'!G236</f>
        <v>202.1371</v>
      </c>
      <c r="H212" s="705">
        <f>'4.经营实际明细S'!H236</f>
        <v>2029.3821</v>
      </c>
      <c r="I212" s="705">
        <f>'4.经营实际明细S'!I236</f>
        <v>2367.5664000000002</v>
      </c>
      <c r="J212" s="705">
        <f>'4.经营实际明细S'!J236</f>
        <v>2695.8588</v>
      </c>
      <c r="K212" s="705">
        <f>'4.经营实际明细S'!K236</f>
        <v>3407.4625000000001</v>
      </c>
      <c r="L212" s="705">
        <f>'4.经营实际明细S'!L236</f>
        <v>0</v>
      </c>
      <c r="M212" s="705">
        <f>'4.经营实际明细S'!M236</f>
        <v>0</v>
      </c>
      <c r="N212" s="705">
        <f>'4.经营实际明细S'!N236</f>
        <v>0</v>
      </c>
      <c r="O212" s="705">
        <f>'4.经营实际明细S'!O236</f>
        <v>0</v>
      </c>
      <c r="P212" s="705">
        <f>'4.经营实际明细S'!P236</f>
        <v>0</v>
      </c>
      <c r="Q212" s="705">
        <f>'4.经营实际明细S'!Q236</f>
        <v>0</v>
      </c>
      <c r="R212" s="705">
        <f>SUM(F212:Q212)</f>
        <v>11461.911</v>
      </c>
      <c r="S212" s="705">
        <f>基数汇总!S1412</f>
        <v>0</v>
      </c>
      <c r="T212" s="705">
        <f>基数汇总!R1412</f>
        <v>0</v>
      </c>
      <c r="U212" s="709" t="str">
        <f t="shared" si="22"/>
        <v/>
      </c>
      <c r="V212" s="72" t="b">
        <f t="shared" si="23"/>
        <v>0</v>
      </c>
      <c r="W212" s="710" t="s">
        <v>25</v>
      </c>
    </row>
    <row r="213" spans="1:23" ht="15" customHeight="1" x14ac:dyDescent="0.2">
      <c r="A213" s="765"/>
      <c r="B213" s="763"/>
      <c r="C213" s="755"/>
      <c r="D213" s="96" t="s">
        <v>28</v>
      </c>
      <c r="E213" s="705">
        <f>'4.经营实际明细S'!E237</f>
        <v>1889.518</v>
      </c>
      <c r="F213" s="705">
        <f>'4.经营实际明细S'!F237</f>
        <v>437.91730000000001</v>
      </c>
      <c r="G213" s="705">
        <f>'4.经营实际明细S'!G237</f>
        <v>237.46729999999999</v>
      </c>
      <c r="H213" s="705">
        <f>'4.经营实际明细S'!H237</f>
        <v>1243.4327000000001</v>
      </c>
      <c r="I213" s="705">
        <f>'4.经营实际明细S'!I237</f>
        <v>1164.5717999999999</v>
      </c>
      <c r="J213" s="705">
        <f>'4.经营实际明细S'!J237</f>
        <v>1549.0146</v>
      </c>
      <c r="K213" s="705">
        <f>'4.经营实际明细S'!K237</f>
        <v>1889.518</v>
      </c>
      <c r="L213" s="705">
        <f>'4.经营实际明细S'!L237</f>
        <v>0</v>
      </c>
      <c r="M213" s="705">
        <f>'4.经营实际明细S'!M237</f>
        <v>0</v>
      </c>
      <c r="N213" s="705">
        <f>'4.经营实际明细S'!N237</f>
        <v>0</v>
      </c>
      <c r="O213" s="705">
        <f>'4.经营实际明细S'!O237</f>
        <v>0</v>
      </c>
      <c r="P213" s="705">
        <f>'4.经营实际明细S'!P237</f>
        <v>0</v>
      </c>
      <c r="Q213" s="705">
        <f>'4.经营实际明细S'!Q237</f>
        <v>0</v>
      </c>
      <c r="R213" s="705">
        <f t="shared" ref="R213:R256" si="28">SUM(F213:Q213)</f>
        <v>6521.9217000000008</v>
      </c>
      <c r="S213" s="705">
        <f>基数汇总!S1413</f>
        <v>0</v>
      </c>
      <c r="T213" s="705">
        <f>基数汇总!R1413</f>
        <v>0</v>
      </c>
      <c r="U213" s="709" t="str">
        <f t="shared" si="22"/>
        <v/>
      </c>
      <c r="V213" s="72" t="b">
        <f t="shared" si="23"/>
        <v>0</v>
      </c>
      <c r="W213" s="710" t="s">
        <v>25</v>
      </c>
    </row>
    <row r="214" spans="1:23" ht="15" customHeight="1" x14ac:dyDescent="0.2">
      <c r="A214" s="765"/>
      <c r="B214" s="763"/>
      <c r="C214" s="755"/>
      <c r="D214" s="96" t="s">
        <v>29</v>
      </c>
      <c r="E214" s="705">
        <f>'4.经营实际明细S'!E238</f>
        <v>1079.9960340000007</v>
      </c>
      <c r="F214" s="705">
        <f>'4.经营实际明细S'!F238</f>
        <v>149.66640100000001</v>
      </c>
      <c r="G214" s="705">
        <f>'4.经营实际明细S'!G238</f>
        <v>23.814204</v>
      </c>
      <c r="H214" s="705">
        <f>'4.经营实际明细S'!H238</f>
        <v>398.94855200000001</v>
      </c>
      <c r="I214" s="705">
        <f>'4.经营实际明细S'!I238</f>
        <v>623.43055200000003</v>
      </c>
      <c r="J214" s="705">
        <f>'4.经营实际明细S'!J238</f>
        <v>1406.3608959999999</v>
      </c>
      <c r="K214" s="705">
        <f>'4.经营实际明细S'!K238</f>
        <v>1079.9960340000007</v>
      </c>
      <c r="L214" s="705">
        <f>'4.经营实际明细S'!L238</f>
        <v>0</v>
      </c>
      <c r="M214" s="705">
        <f>'4.经营实际明细S'!M238</f>
        <v>0</v>
      </c>
      <c r="N214" s="705">
        <f>'4.经营实际明细S'!N238</f>
        <v>0</v>
      </c>
      <c r="O214" s="705">
        <f>'4.经营实际明细S'!O238</f>
        <v>0</v>
      </c>
      <c r="P214" s="705">
        <f>'4.经营实际明细S'!P238</f>
        <v>0</v>
      </c>
      <c r="Q214" s="705">
        <f>'4.经营实际明细S'!Q238</f>
        <v>0</v>
      </c>
      <c r="R214" s="705">
        <f t="shared" si="28"/>
        <v>3682.2166390000007</v>
      </c>
      <c r="S214" s="705">
        <f>基数汇总!S1414</f>
        <v>0</v>
      </c>
      <c r="T214" s="705">
        <f>基数汇总!R1414</f>
        <v>0</v>
      </c>
      <c r="U214" s="709" t="str">
        <f t="shared" si="22"/>
        <v/>
      </c>
      <c r="V214" s="72" t="b">
        <f t="shared" si="23"/>
        <v>0</v>
      </c>
      <c r="W214" s="710" t="s">
        <v>25</v>
      </c>
    </row>
    <row r="215" spans="1:23" ht="15" customHeight="1" x14ac:dyDescent="0.2">
      <c r="A215" s="765"/>
      <c r="B215" s="763"/>
      <c r="C215" s="755"/>
      <c r="D215" s="706" t="s">
        <v>30</v>
      </c>
      <c r="E215" s="705" t="e">
        <f>'4.经营实际明细S'!E239-#REF!</f>
        <v>#REF!</v>
      </c>
      <c r="F215" s="705" t="e">
        <f>'4.经营实际明细S'!F239-#REF!</f>
        <v>#REF!</v>
      </c>
      <c r="G215" s="705" t="e">
        <f>'4.经营实际明细S'!G239-#REF!</f>
        <v>#REF!</v>
      </c>
      <c r="H215" s="705" t="e">
        <f>'4.经营实际明细S'!H239-#REF!</f>
        <v>#REF!</v>
      </c>
      <c r="I215" s="705" t="e">
        <f>'4.经营实际明细S'!I239-#REF!</f>
        <v>#REF!</v>
      </c>
      <c r="J215" s="705" t="e">
        <f>'4.经营实际明细S'!J239-#REF!</f>
        <v>#REF!</v>
      </c>
      <c r="K215" s="705" t="e">
        <f>'4.经营实际明细S'!K239-#REF!</f>
        <v>#REF!</v>
      </c>
      <c r="L215" s="705" t="e">
        <f>'4.经营实际明细S'!L239-#REF!</f>
        <v>#REF!</v>
      </c>
      <c r="M215" s="705" t="e">
        <f>'4.经营实际明细S'!M239-#REF!</f>
        <v>#REF!</v>
      </c>
      <c r="N215" s="705" t="e">
        <f>'4.经营实际明细S'!N239-#REF!</f>
        <v>#REF!</v>
      </c>
      <c r="O215" s="705" t="e">
        <f>'4.经营实际明细S'!O239-#REF!</f>
        <v>#REF!</v>
      </c>
      <c r="P215" s="705" t="e">
        <f>'4.经营实际明细S'!P239-#REF!</f>
        <v>#REF!</v>
      </c>
      <c r="Q215" s="705" t="e">
        <f>'4.经营实际明细S'!Q239-#REF!</f>
        <v>#REF!</v>
      </c>
      <c r="R215" s="705" t="e">
        <f>'4.经营实际明细S'!R239-#REF!</f>
        <v>#REF!</v>
      </c>
      <c r="S215" s="705" t="e">
        <f>'4.经营实际明细S'!S239-#REF!</f>
        <v>#REF!</v>
      </c>
      <c r="T215" s="705" t="e">
        <f>'4.经营实际明细S'!T239-#REF!</f>
        <v>#REF!</v>
      </c>
      <c r="U215" s="709" t="e">
        <f t="shared" si="22"/>
        <v>#REF!</v>
      </c>
      <c r="V215" s="72" t="e">
        <f t="shared" si="23"/>
        <v>#REF!</v>
      </c>
      <c r="W215" s="710" t="s">
        <v>25</v>
      </c>
    </row>
    <row r="216" spans="1:23" ht="15" customHeight="1" x14ac:dyDescent="0.2">
      <c r="A216" s="765"/>
      <c r="B216" s="763"/>
      <c r="C216" s="755"/>
      <c r="D216" s="96" t="s">
        <v>31</v>
      </c>
      <c r="E216" s="705">
        <f>'4.经营实际明细S'!E240</f>
        <v>335.07854999999881</v>
      </c>
      <c r="F216" s="705">
        <f>'4.经营实际明细S'!F240</f>
        <v>128.59674999999999</v>
      </c>
      <c r="G216" s="705">
        <f>'4.经营实际明细S'!G240</f>
        <v>1.37</v>
      </c>
      <c r="H216" s="705">
        <f>'4.经营实际明细S'!H240</f>
        <v>226.21178</v>
      </c>
      <c r="I216" s="705">
        <f>'4.经营实际明细S'!I240</f>
        <v>252.64578499999999</v>
      </c>
      <c r="J216" s="705">
        <f>'4.经营实际明细S'!J240</f>
        <v>757.71443999999804</v>
      </c>
      <c r="K216" s="705">
        <f>'4.经营实际明细S'!K240</f>
        <v>335.07854999999881</v>
      </c>
      <c r="L216" s="705">
        <f>'4.经营实际明细S'!L240</f>
        <v>0</v>
      </c>
      <c r="M216" s="705">
        <f>'4.经营实际明细S'!M240</f>
        <v>0</v>
      </c>
      <c r="N216" s="705">
        <f>'4.经营实际明细S'!N240</f>
        <v>0</v>
      </c>
      <c r="O216" s="705">
        <f>'4.经营实际明细S'!O240</f>
        <v>0</v>
      </c>
      <c r="P216" s="705">
        <f>'4.经营实际明细S'!P240</f>
        <v>0</v>
      </c>
      <c r="Q216" s="705">
        <f>'4.经营实际明细S'!Q240</f>
        <v>0</v>
      </c>
      <c r="R216" s="705">
        <f t="shared" si="28"/>
        <v>1701.617304999997</v>
      </c>
      <c r="S216" s="705">
        <f>基数汇总!S1416</f>
        <v>0</v>
      </c>
      <c r="T216" s="705">
        <f>基数汇总!R1416</f>
        <v>0</v>
      </c>
      <c r="U216" s="709" t="str">
        <f t="shared" si="22"/>
        <v/>
      </c>
      <c r="V216" s="72" t="b">
        <f t="shared" si="23"/>
        <v>0</v>
      </c>
      <c r="W216" s="710" t="s">
        <v>25</v>
      </c>
    </row>
    <row r="217" spans="1:23" ht="15" customHeight="1" x14ac:dyDescent="0.2">
      <c r="A217" s="765"/>
      <c r="B217" s="763"/>
      <c r="C217" s="755"/>
      <c r="D217" s="96" t="s">
        <v>32</v>
      </c>
      <c r="E217" s="705">
        <f>'4.经营实际明细S'!E243</f>
        <v>3.4443000000000001</v>
      </c>
      <c r="F217" s="705">
        <f>'4.经营实际明细S'!F243</f>
        <v>4.9526000000000003</v>
      </c>
      <c r="G217" s="705">
        <f>'4.经营实际明细S'!G243</f>
        <v>2.4483999999999999</v>
      </c>
      <c r="H217" s="705">
        <f>'4.经营实际明细S'!H243</f>
        <v>2.4108999999999998</v>
      </c>
      <c r="I217" s="705">
        <f>'4.经营实际明细S'!I243</f>
        <v>6.0521000000000003</v>
      </c>
      <c r="J217" s="705">
        <f>'4.经营实际明细S'!J243</f>
        <v>5.0022000000000002</v>
      </c>
      <c r="K217" s="705">
        <f>'4.经营实际明细S'!K243</f>
        <v>3.4443000000000001</v>
      </c>
      <c r="L217" s="705">
        <f>'4.经营实际明细S'!L243</f>
        <v>0</v>
      </c>
      <c r="M217" s="705">
        <f>'4.经营实际明细S'!M243</f>
        <v>0</v>
      </c>
      <c r="N217" s="705">
        <f>'4.经营实际明细S'!N243</f>
        <v>0</v>
      </c>
      <c r="O217" s="705">
        <f>'4.经营实际明细S'!O243</f>
        <v>0</v>
      </c>
      <c r="P217" s="705">
        <f>'4.经营实际明细S'!P243</f>
        <v>0</v>
      </c>
      <c r="Q217" s="705">
        <f>'4.经营实际明细S'!Q243</f>
        <v>0</v>
      </c>
      <c r="R217" s="705">
        <f t="shared" si="28"/>
        <v>24.310499999999998</v>
      </c>
      <c r="S217" s="705">
        <f>基数汇总!S1417</f>
        <v>0</v>
      </c>
      <c r="T217" s="705">
        <f>基数汇总!R1417</f>
        <v>0</v>
      </c>
      <c r="U217" s="709" t="str">
        <f t="shared" si="22"/>
        <v/>
      </c>
      <c r="V217" s="72" t="b">
        <f t="shared" si="23"/>
        <v>0</v>
      </c>
      <c r="W217" s="710" t="s">
        <v>25</v>
      </c>
    </row>
    <row r="218" spans="1:23" ht="15" customHeight="1" x14ac:dyDescent="0.2">
      <c r="A218" s="765"/>
      <c r="B218" s="763"/>
      <c r="C218" s="755" t="s">
        <v>33</v>
      </c>
      <c r="D218" s="706" t="s">
        <v>34</v>
      </c>
      <c r="E218" s="705" t="e">
        <f>'4.经营实际明细S'!E244-#REF!</f>
        <v>#REF!</v>
      </c>
      <c r="F218" s="705" t="e">
        <f>'4.经营实际明细S'!F244-#REF!</f>
        <v>#REF!</v>
      </c>
      <c r="G218" s="705" t="e">
        <f>'4.经营实际明细S'!G244-#REF!</f>
        <v>#REF!</v>
      </c>
      <c r="H218" s="705" t="e">
        <f>'4.经营实际明细S'!H244-#REF!</f>
        <v>#REF!</v>
      </c>
      <c r="I218" s="705" t="e">
        <f>'4.经营实际明细S'!I244-#REF!</f>
        <v>#REF!</v>
      </c>
      <c r="J218" s="705" t="e">
        <f>'4.经营实际明细S'!J244-#REF!</f>
        <v>#REF!</v>
      </c>
      <c r="K218" s="705" t="e">
        <f>'4.经营实际明细S'!K244-#REF!</f>
        <v>#REF!</v>
      </c>
      <c r="L218" s="705" t="e">
        <f>'4.经营实际明细S'!L244-#REF!</f>
        <v>#REF!</v>
      </c>
      <c r="M218" s="705" t="e">
        <f>'4.经营实际明细S'!M244-#REF!</f>
        <v>#REF!</v>
      </c>
      <c r="N218" s="705" t="e">
        <f>'4.经营实际明细S'!N244-#REF!</f>
        <v>#REF!</v>
      </c>
      <c r="O218" s="705" t="e">
        <f>'4.经营实际明细S'!O244-#REF!</f>
        <v>#REF!</v>
      </c>
      <c r="P218" s="705" t="e">
        <f>'4.经营实际明细S'!P244-#REF!</f>
        <v>#REF!</v>
      </c>
      <c r="Q218" s="705" t="e">
        <f>'4.经营实际明细S'!Q244-#REF!</f>
        <v>#REF!</v>
      </c>
      <c r="R218" s="705" t="e">
        <f>'4.经营实际明细S'!R244-#REF!</f>
        <v>#REF!</v>
      </c>
      <c r="S218" s="705" t="e">
        <f>'4.经营实际明细S'!S244-#REF!</f>
        <v>#REF!</v>
      </c>
      <c r="T218" s="705" t="e">
        <f>'4.经营实际明细S'!T244-#REF!</f>
        <v>#REF!</v>
      </c>
      <c r="U218" s="709" t="e">
        <f t="shared" si="22"/>
        <v>#REF!</v>
      </c>
      <c r="V218" s="72" t="e">
        <f t="shared" si="23"/>
        <v>#REF!</v>
      </c>
      <c r="W218" s="710" t="s">
        <v>25</v>
      </c>
    </row>
    <row r="219" spans="1:23" ht="15" customHeight="1" x14ac:dyDescent="0.2">
      <c r="A219" s="765"/>
      <c r="B219" s="763"/>
      <c r="C219" s="755"/>
      <c r="D219" s="96" t="s">
        <v>35</v>
      </c>
      <c r="E219" s="705">
        <f>'4.经营实际明细S'!E245</f>
        <v>1031.6366</v>
      </c>
      <c r="F219" s="705">
        <f>'4.经营实际明细S'!F245</f>
        <v>141.27350000000001</v>
      </c>
      <c r="G219" s="705">
        <f>'4.经营实际明细S'!G245</f>
        <v>8.8120999999999992</v>
      </c>
      <c r="H219" s="705">
        <f>'4.经营实际明细S'!H245</f>
        <v>509.77510000000001</v>
      </c>
      <c r="I219" s="705">
        <f>'4.经营实际明细S'!I245</f>
        <v>538.95640000000003</v>
      </c>
      <c r="J219" s="705">
        <f>'4.经营实际明细S'!J245</f>
        <v>697.24659999999994</v>
      </c>
      <c r="K219" s="705">
        <f>'4.经营实际明细S'!K245</f>
        <v>1031.6366</v>
      </c>
      <c r="L219" s="705">
        <f>'4.经营实际明细S'!L245</f>
        <v>0</v>
      </c>
      <c r="M219" s="705">
        <f>'4.经营实际明细S'!M245</f>
        <v>0</v>
      </c>
      <c r="N219" s="705">
        <f>'4.经营实际明细S'!N245</f>
        <v>0</v>
      </c>
      <c r="O219" s="705">
        <f>'4.经营实际明细S'!O245</f>
        <v>0</v>
      </c>
      <c r="P219" s="705">
        <f>'4.经营实际明细S'!P245</f>
        <v>0</v>
      </c>
      <c r="Q219" s="705">
        <f>'4.经营实际明细S'!Q245</f>
        <v>0</v>
      </c>
      <c r="R219" s="705">
        <f t="shared" si="28"/>
        <v>2927.7003</v>
      </c>
      <c r="S219" s="705">
        <f>基数汇总!S1419</f>
        <v>0</v>
      </c>
      <c r="T219" s="705">
        <f>基数汇总!R1419</f>
        <v>0</v>
      </c>
      <c r="U219" s="709" t="str">
        <f t="shared" si="22"/>
        <v/>
      </c>
      <c r="V219" s="72" t="b">
        <f t="shared" si="23"/>
        <v>0</v>
      </c>
      <c r="W219" s="710" t="s">
        <v>25</v>
      </c>
    </row>
    <row r="220" spans="1:23" ht="15" customHeight="1" x14ac:dyDescent="0.2">
      <c r="A220" s="765"/>
      <c r="B220" s="763"/>
      <c r="C220" s="755"/>
      <c r="D220" s="96" t="s">
        <v>36</v>
      </c>
      <c r="E220" s="705">
        <f>'4.经营实际明细S'!E246</f>
        <v>1582.9804999999999</v>
      </c>
      <c r="F220" s="705">
        <f>'4.经营实际明细S'!F246</f>
        <v>160.72290000000001</v>
      </c>
      <c r="G220" s="705">
        <f>'4.经营实际明细S'!G246</f>
        <v>10.6311</v>
      </c>
      <c r="H220" s="705">
        <f>'4.经营实际明细S'!H246</f>
        <v>578.83910000000003</v>
      </c>
      <c r="I220" s="705">
        <f>'4.经营实际明细S'!I246</f>
        <v>379.178</v>
      </c>
      <c r="J220" s="705">
        <f>'4.经营实际明细S'!J246</f>
        <v>999.53179999999998</v>
      </c>
      <c r="K220" s="705">
        <f>'4.经营实际明细S'!K246</f>
        <v>1582.9804999999999</v>
      </c>
      <c r="L220" s="705">
        <f>'4.经营实际明细S'!L246</f>
        <v>0</v>
      </c>
      <c r="M220" s="705">
        <f>'4.经营实际明细S'!M246</f>
        <v>0</v>
      </c>
      <c r="N220" s="705">
        <f>'4.经营实际明细S'!N246</f>
        <v>0</v>
      </c>
      <c r="O220" s="705">
        <f>'4.经营实际明细S'!O246</f>
        <v>0</v>
      </c>
      <c r="P220" s="705">
        <f>'4.经营实际明细S'!P246</f>
        <v>0</v>
      </c>
      <c r="Q220" s="705">
        <f>'4.经营实际明细S'!Q246</f>
        <v>0</v>
      </c>
      <c r="R220" s="705">
        <f t="shared" si="28"/>
        <v>3711.8833999999997</v>
      </c>
      <c r="S220" s="705">
        <f>基数汇总!S1420</f>
        <v>0</v>
      </c>
      <c r="T220" s="705">
        <f>基数汇总!R1420</f>
        <v>0</v>
      </c>
      <c r="U220" s="709" t="str">
        <f t="shared" si="22"/>
        <v/>
      </c>
      <c r="V220" s="72" t="b">
        <f t="shared" si="23"/>
        <v>0</v>
      </c>
      <c r="W220" s="710" t="s">
        <v>25</v>
      </c>
    </row>
    <row r="221" spans="1:23" ht="15" customHeight="1" x14ac:dyDescent="0.2">
      <c r="A221" s="765"/>
      <c r="B221" s="763"/>
      <c r="C221" s="755"/>
      <c r="D221" s="96" t="s">
        <v>37</v>
      </c>
      <c r="E221" s="705">
        <f>'4.经营实际明细S'!E247</f>
        <v>0</v>
      </c>
      <c r="F221" s="705">
        <f>'4.经营实际明细S'!F247</f>
        <v>0</v>
      </c>
      <c r="G221" s="705">
        <f>'4.经营实际明细S'!G247</f>
        <v>0</v>
      </c>
      <c r="H221" s="705">
        <f>'4.经营实际明细S'!H247</f>
        <v>0</v>
      </c>
      <c r="I221" s="705">
        <f>'4.经营实际明细S'!I247</f>
        <v>0</v>
      </c>
      <c r="J221" s="705">
        <f>'4.经营实际明细S'!J247</f>
        <v>0</v>
      </c>
      <c r="K221" s="705">
        <f>'4.经营实际明细S'!K247</f>
        <v>0</v>
      </c>
      <c r="L221" s="705">
        <f>'4.经营实际明细S'!L247</f>
        <v>0</v>
      </c>
      <c r="M221" s="705">
        <f>'4.经营实际明细S'!M247</f>
        <v>0</v>
      </c>
      <c r="N221" s="705">
        <f>'4.经营实际明细S'!N247</f>
        <v>0</v>
      </c>
      <c r="O221" s="705">
        <f>'4.经营实际明细S'!O247</f>
        <v>0</v>
      </c>
      <c r="P221" s="705">
        <f>'4.经营实际明细S'!P247</f>
        <v>0</v>
      </c>
      <c r="Q221" s="705">
        <f>'4.经营实际明细S'!Q247</f>
        <v>0</v>
      </c>
      <c r="R221" s="705">
        <f t="shared" si="28"/>
        <v>0</v>
      </c>
      <c r="S221" s="705">
        <f>基数汇总!S1421</f>
        <v>0</v>
      </c>
      <c r="T221" s="705">
        <f>基数汇总!R1421</f>
        <v>0</v>
      </c>
      <c r="U221" s="709" t="str">
        <f t="shared" si="22"/>
        <v/>
      </c>
      <c r="V221" s="72" t="b">
        <f t="shared" si="23"/>
        <v>1</v>
      </c>
      <c r="W221" s="710" t="s">
        <v>25</v>
      </c>
    </row>
    <row r="222" spans="1:23" ht="15" customHeight="1" x14ac:dyDescent="0.2">
      <c r="A222" s="765"/>
      <c r="B222" s="763"/>
      <c r="C222" s="755"/>
      <c r="D222" s="96" t="s">
        <v>38</v>
      </c>
      <c r="E222" s="705">
        <f>'4.经营实际明细S'!E248</f>
        <v>67.059399999999997</v>
      </c>
      <c r="F222" s="705">
        <f>'4.经营实际明细S'!F248</f>
        <v>9.4848999999999997</v>
      </c>
      <c r="G222" s="705">
        <f>'4.经营实际明细S'!G248</f>
        <v>0</v>
      </c>
      <c r="H222" s="705">
        <f>'4.经营实际明细S'!H248</f>
        <v>30.211500000000001</v>
      </c>
      <c r="I222" s="705">
        <f>'4.经营实际明细S'!I248</f>
        <v>51.811500000000002</v>
      </c>
      <c r="J222" s="705">
        <f>'4.经营实际明细S'!J248</f>
        <v>68.155199999999994</v>
      </c>
      <c r="K222" s="705">
        <f>'4.经营实际明细S'!K248</f>
        <v>67.059399999999997</v>
      </c>
      <c r="L222" s="705">
        <f>'4.经营实际明细S'!L248</f>
        <v>0</v>
      </c>
      <c r="M222" s="705">
        <f>'4.经营实际明细S'!M248</f>
        <v>0</v>
      </c>
      <c r="N222" s="705">
        <f>'4.经营实际明细S'!N248</f>
        <v>0</v>
      </c>
      <c r="O222" s="705">
        <f>'4.经营实际明细S'!O248</f>
        <v>0</v>
      </c>
      <c r="P222" s="705">
        <f>'4.经营实际明细S'!P248</f>
        <v>0</v>
      </c>
      <c r="Q222" s="705">
        <f>'4.经营实际明细S'!Q248</f>
        <v>0</v>
      </c>
      <c r="R222" s="705">
        <f t="shared" si="28"/>
        <v>226.72249999999997</v>
      </c>
      <c r="S222" s="705">
        <f>基数汇总!S1422</f>
        <v>0</v>
      </c>
      <c r="T222" s="705">
        <f>基数汇总!R1422</f>
        <v>0</v>
      </c>
      <c r="U222" s="709" t="str">
        <f t="shared" si="22"/>
        <v/>
      </c>
      <c r="V222" s="72" t="b">
        <f t="shared" si="23"/>
        <v>0</v>
      </c>
      <c r="W222" s="710" t="s">
        <v>25</v>
      </c>
    </row>
    <row r="223" spans="1:23" ht="15" customHeight="1" x14ac:dyDescent="0.2">
      <c r="A223" s="765"/>
      <c r="B223" s="763"/>
      <c r="C223" s="755"/>
      <c r="D223" s="96" t="s">
        <v>39</v>
      </c>
      <c r="E223" s="705">
        <f>'4.经营实际明细S'!E249</f>
        <v>1.2999999999999999E-2</v>
      </c>
      <c r="F223" s="705">
        <f>'4.经营实际明细S'!F249</f>
        <v>1.7186999999999999</v>
      </c>
      <c r="G223" s="705">
        <f>'4.经营实际明细S'!G249</f>
        <v>0</v>
      </c>
      <c r="H223" s="705">
        <f>'4.经营实际明细S'!H249</f>
        <v>2.1808999999999998</v>
      </c>
      <c r="I223" s="705">
        <f>'4.经营实际明细S'!I249</f>
        <v>9.5000000000000001E-2</v>
      </c>
      <c r="J223" s="705">
        <f>'4.经营实际明细S'!J249</f>
        <v>1.0407999999999999</v>
      </c>
      <c r="K223" s="705">
        <f>'4.经营实际明细S'!K249</f>
        <v>1.2999999999999999E-2</v>
      </c>
      <c r="L223" s="705">
        <f>'4.经营实际明细S'!L249</f>
        <v>0</v>
      </c>
      <c r="M223" s="705">
        <f>'4.经营实际明细S'!M249</f>
        <v>0</v>
      </c>
      <c r="N223" s="705">
        <f>'4.经营实际明细S'!N249</f>
        <v>0</v>
      </c>
      <c r="O223" s="705">
        <f>'4.经营实际明细S'!O249</f>
        <v>0</v>
      </c>
      <c r="P223" s="705">
        <f>'4.经营实际明细S'!P249</f>
        <v>0</v>
      </c>
      <c r="Q223" s="705">
        <f>'4.经营实际明细S'!Q249</f>
        <v>0</v>
      </c>
      <c r="R223" s="705">
        <f t="shared" si="28"/>
        <v>5.0483999999999991</v>
      </c>
      <c r="S223" s="705">
        <f>基数汇总!S1423</f>
        <v>0</v>
      </c>
      <c r="T223" s="705">
        <f>基数汇总!R1423</f>
        <v>0</v>
      </c>
      <c r="U223" s="709" t="str">
        <f t="shared" si="22"/>
        <v/>
      </c>
      <c r="V223" s="72" t="b">
        <f t="shared" si="23"/>
        <v>0</v>
      </c>
      <c r="W223" s="710" t="s">
        <v>25</v>
      </c>
    </row>
    <row r="224" spans="1:23" ht="15" customHeight="1" x14ac:dyDescent="0.2">
      <c r="A224" s="765"/>
      <c r="B224" s="763"/>
      <c r="C224" s="755" t="s">
        <v>40</v>
      </c>
      <c r="D224" s="706" t="s">
        <v>41</v>
      </c>
      <c r="E224" s="705" t="e">
        <f>'4.经营实际明细S'!E250-#REF!</f>
        <v>#REF!</v>
      </c>
      <c r="F224" s="705" t="e">
        <f>'4.经营实际明细S'!F250-#REF!</f>
        <v>#REF!</v>
      </c>
      <c r="G224" s="705" t="e">
        <f>'4.经营实际明细S'!G250-#REF!</f>
        <v>#REF!</v>
      </c>
      <c r="H224" s="705" t="e">
        <f>'4.经营实际明细S'!H250-#REF!</f>
        <v>#REF!</v>
      </c>
      <c r="I224" s="705" t="e">
        <f>'4.经营实际明细S'!I250-#REF!</f>
        <v>#REF!</v>
      </c>
      <c r="J224" s="705" t="e">
        <f>'4.经营实际明细S'!J250-#REF!</f>
        <v>#REF!</v>
      </c>
      <c r="K224" s="705" t="e">
        <f>'4.经营实际明细S'!K250-#REF!</f>
        <v>#REF!</v>
      </c>
      <c r="L224" s="705" t="e">
        <f>'4.经营实际明细S'!L250-#REF!</f>
        <v>#REF!</v>
      </c>
      <c r="M224" s="705" t="e">
        <f>'4.经营实际明细S'!M250-#REF!</f>
        <v>#REF!</v>
      </c>
      <c r="N224" s="705" t="e">
        <f>'4.经营实际明细S'!N250-#REF!</f>
        <v>#REF!</v>
      </c>
      <c r="O224" s="705" t="e">
        <f>'4.经营实际明细S'!O250-#REF!</f>
        <v>#REF!</v>
      </c>
      <c r="P224" s="705" t="e">
        <f>'4.经营实际明细S'!P250-#REF!</f>
        <v>#REF!</v>
      </c>
      <c r="Q224" s="705" t="e">
        <f>'4.经营实际明细S'!Q250-#REF!</f>
        <v>#REF!</v>
      </c>
      <c r="R224" s="705" t="e">
        <f>'4.经营实际明细S'!R250-#REF!</f>
        <v>#REF!</v>
      </c>
      <c r="S224" s="705" t="e">
        <f>'4.经营实际明细S'!S250-#REF!</f>
        <v>#REF!</v>
      </c>
      <c r="T224" s="705" t="e">
        <f>'4.经营实际明细S'!T250-#REF!</f>
        <v>#REF!</v>
      </c>
      <c r="U224" s="709" t="e">
        <f t="shared" si="22"/>
        <v>#REF!</v>
      </c>
      <c r="V224" s="72" t="e">
        <f t="shared" si="23"/>
        <v>#REF!</v>
      </c>
      <c r="W224" s="710" t="s">
        <v>25</v>
      </c>
    </row>
    <row r="225" spans="1:23" ht="15" customHeight="1" x14ac:dyDescent="0.2">
      <c r="A225" s="765"/>
      <c r="B225" s="763"/>
      <c r="C225" s="755"/>
      <c r="D225" s="96" t="s">
        <v>42</v>
      </c>
      <c r="E225" s="705">
        <f>'4.经营实际明细S'!E251</f>
        <v>1270.6913</v>
      </c>
      <c r="F225" s="705">
        <f>'4.经营实际明细S'!F251</f>
        <v>138.06753800000001</v>
      </c>
      <c r="G225" s="705">
        <f>'4.经营实际明细S'!G251</f>
        <v>111.78076</v>
      </c>
      <c r="H225" s="705">
        <f>'4.经营实际明细S'!H251</f>
        <v>1537.6038779999999</v>
      </c>
      <c r="I225" s="705">
        <f>'4.经营实际明细S'!I251</f>
        <v>928.64346999999998</v>
      </c>
      <c r="J225" s="705">
        <f>'4.经营实际明细S'!J251</f>
        <v>1082.8108999999999</v>
      </c>
      <c r="K225" s="705">
        <f>'4.经营实际明细S'!K251</f>
        <v>1270.6913</v>
      </c>
      <c r="L225" s="705">
        <f>'4.经营实际明细S'!L251</f>
        <v>0</v>
      </c>
      <c r="M225" s="705">
        <f>'4.经营实际明细S'!M251</f>
        <v>0</v>
      </c>
      <c r="N225" s="705">
        <f>'4.经营实际明细S'!N251</f>
        <v>0</v>
      </c>
      <c r="O225" s="705">
        <f>'4.经营实际明细S'!O251</f>
        <v>0</v>
      </c>
      <c r="P225" s="705">
        <f>'4.经营实际明细S'!P251</f>
        <v>0</v>
      </c>
      <c r="Q225" s="705">
        <f>'4.经营实际明细S'!Q251</f>
        <v>0</v>
      </c>
      <c r="R225" s="705">
        <f t="shared" si="28"/>
        <v>5069.5978459999997</v>
      </c>
      <c r="S225" s="705">
        <f>基数汇总!S1425</f>
        <v>0</v>
      </c>
      <c r="T225" s="705">
        <f>基数汇总!R1425</f>
        <v>0</v>
      </c>
      <c r="U225" s="709" t="str">
        <f t="shared" si="22"/>
        <v/>
      </c>
      <c r="V225" s="72" t="b">
        <f t="shared" si="23"/>
        <v>0</v>
      </c>
      <c r="W225" s="710" t="s">
        <v>25</v>
      </c>
    </row>
    <row r="226" spans="1:23" ht="15" customHeight="1" x14ac:dyDescent="0.2">
      <c r="A226" s="765"/>
      <c r="B226" s="763"/>
      <c r="C226" s="755"/>
      <c r="D226" s="96" t="s">
        <v>43</v>
      </c>
      <c r="E226" s="705">
        <f>'4.经营实际明细S'!E252</f>
        <v>90.250699999999995</v>
      </c>
      <c r="F226" s="705">
        <f>'4.经营实际明细S'!F252</f>
        <v>0</v>
      </c>
      <c r="G226" s="705">
        <f>'4.经营实际明细S'!G252</f>
        <v>73.959599999999995</v>
      </c>
      <c r="H226" s="705">
        <f>'4.经营实际明细S'!H252</f>
        <v>33.594900000000003</v>
      </c>
      <c r="I226" s="705">
        <f>'4.经营实际明细S'!I252</f>
        <v>78.8155</v>
      </c>
      <c r="J226" s="705">
        <f>'4.经营实际明细S'!J252</f>
        <v>82.404499999999999</v>
      </c>
      <c r="K226" s="705">
        <f>'4.经营实际明细S'!K252</f>
        <v>90.250699999999995</v>
      </c>
      <c r="L226" s="705">
        <f>'4.经营实际明细S'!L252</f>
        <v>0</v>
      </c>
      <c r="M226" s="705">
        <f>'4.经营实际明细S'!M252</f>
        <v>0</v>
      </c>
      <c r="N226" s="705">
        <f>'4.经营实际明细S'!N252</f>
        <v>0</v>
      </c>
      <c r="O226" s="705">
        <f>'4.经营实际明细S'!O252</f>
        <v>0</v>
      </c>
      <c r="P226" s="705">
        <f>'4.经营实际明细S'!P252</f>
        <v>0</v>
      </c>
      <c r="Q226" s="705">
        <f>'4.经营实际明细S'!Q252</f>
        <v>0</v>
      </c>
      <c r="R226" s="705">
        <f t="shared" si="28"/>
        <v>359.02519999999998</v>
      </c>
      <c r="S226" s="705">
        <f>基数汇总!S1426</f>
        <v>0</v>
      </c>
      <c r="T226" s="705">
        <f>基数汇总!R1426</f>
        <v>0</v>
      </c>
      <c r="U226" s="709" t="str">
        <f t="shared" si="22"/>
        <v/>
      </c>
      <c r="V226" s="72" t="b">
        <f t="shared" si="23"/>
        <v>0</v>
      </c>
      <c r="W226" s="710" t="s">
        <v>25</v>
      </c>
    </row>
    <row r="227" spans="1:23" ht="15" customHeight="1" x14ac:dyDescent="0.2">
      <c r="A227" s="765"/>
      <c r="B227" s="763" t="s">
        <v>44</v>
      </c>
      <c r="C227" s="755" t="s">
        <v>26</v>
      </c>
      <c r="D227" s="96" t="s">
        <v>27</v>
      </c>
      <c r="E227" s="705">
        <f>'4.经营实际明细S'!E253</f>
        <v>2450.5665166129406</v>
      </c>
      <c r="F227" s="705">
        <f>'4.经营实际明细S'!F253</f>
        <v>526.32256764980298</v>
      </c>
      <c r="G227" s="705">
        <f>'4.经营实际明细S'!G253</f>
        <v>161.397672191368</v>
      </c>
      <c r="H227" s="705">
        <f>'4.经营实际明细S'!H253</f>
        <v>1450.2469204929801</v>
      </c>
      <c r="I227" s="705">
        <f>'4.经营实际明细S'!I253</f>
        <v>1678.0286894810799</v>
      </c>
      <c r="J227" s="705">
        <f>'4.经营实际明细S'!J253</f>
        <v>1915.51486024418</v>
      </c>
      <c r="K227" s="705">
        <f>'4.经营实际明细S'!K253</f>
        <v>2450.5665166129406</v>
      </c>
      <c r="L227" s="705">
        <f>'4.经营实际明细S'!L253</f>
        <v>0</v>
      </c>
      <c r="M227" s="705">
        <f>'4.经营实际明细S'!M253</f>
        <v>0</v>
      </c>
      <c r="N227" s="705">
        <f>'4.经营实际明细S'!N253</f>
        <v>0</v>
      </c>
      <c r="O227" s="705">
        <f>'4.经营实际明细S'!O253</f>
        <v>0</v>
      </c>
      <c r="P227" s="705">
        <f>'4.经营实际明细S'!P253</f>
        <v>0</v>
      </c>
      <c r="Q227" s="705">
        <f>'4.经营实际明细S'!Q253</f>
        <v>0</v>
      </c>
      <c r="R227" s="705">
        <f t="shared" si="28"/>
        <v>8182.0772266723507</v>
      </c>
      <c r="S227" s="705">
        <f>基数汇总!S1427</f>
        <v>0</v>
      </c>
      <c r="T227" s="705">
        <f>基数汇总!R1427</f>
        <v>0</v>
      </c>
      <c r="U227" s="709" t="str">
        <f t="shared" si="22"/>
        <v/>
      </c>
      <c r="V227" s="72" t="b">
        <f t="shared" si="23"/>
        <v>0</v>
      </c>
      <c r="W227" s="710" t="s">
        <v>44</v>
      </c>
    </row>
    <row r="228" spans="1:23" ht="15" customHeight="1" x14ac:dyDescent="0.2">
      <c r="A228" s="765"/>
      <c r="B228" s="763"/>
      <c r="C228" s="755"/>
      <c r="D228" s="96" t="s">
        <v>28</v>
      </c>
      <c r="E228" s="705">
        <f>'4.经营实际明细S'!E254</f>
        <v>1433.9445506990587</v>
      </c>
      <c r="F228" s="705">
        <f>'4.经营实际明细S'!F254</f>
        <v>304.03898113923702</v>
      </c>
      <c r="G228" s="705">
        <f>'4.经营实际明细S'!G254</f>
        <v>193.32444162526099</v>
      </c>
      <c r="H228" s="705">
        <f>'4.经营实际明细S'!H254</f>
        <v>866.01802505019896</v>
      </c>
      <c r="I228" s="705">
        <f>'4.经营实际明细S'!I254</f>
        <v>809.76730417600095</v>
      </c>
      <c r="J228" s="705">
        <f>'4.经营实际明细S'!J254</f>
        <v>1077.32491926641</v>
      </c>
      <c r="K228" s="705">
        <f>'4.经营实际明细S'!K254</f>
        <v>1433.9445506990587</v>
      </c>
      <c r="L228" s="705">
        <f>'4.经营实际明细S'!L254</f>
        <v>0</v>
      </c>
      <c r="M228" s="705">
        <f>'4.经营实际明细S'!M254</f>
        <v>0</v>
      </c>
      <c r="N228" s="705">
        <f>'4.经营实际明细S'!N254</f>
        <v>0</v>
      </c>
      <c r="O228" s="705">
        <f>'4.经营实际明细S'!O254</f>
        <v>0</v>
      </c>
      <c r="P228" s="705">
        <f>'4.经营实际明细S'!P254</f>
        <v>0</v>
      </c>
      <c r="Q228" s="705">
        <f>'4.经营实际明细S'!Q254</f>
        <v>0</v>
      </c>
      <c r="R228" s="705">
        <f t="shared" si="28"/>
        <v>4684.4182219561662</v>
      </c>
      <c r="S228" s="705">
        <f>基数汇总!S1428</f>
        <v>0</v>
      </c>
      <c r="T228" s="705">
        <f>基数汇总!R1428</f>
        <v>91.098086105572307</v>
      </c>
      <c r="U228" s="709" t="str">
        <f t="shared" si="22"/>
        <v/>
      </c>
      <c r="V228" s="72" t="b">
        <f t="shared" si="23"/>
        <v>0</v>
      </c>
      <c r="W228" s="710" t="s">
        <v>44</v>
      </c>
    </row>
    <row r="229" spans="1:23" ht="15" customHeight="1" x14ac:dyDescent="0.2">
      <c r="A229" s="765"/>
      <c r="B229" s="763"/>
      <c r="C229" s="755"/>
      <c r="D229" s="96" t="s">
        <v>29</v>
      </c>
      <c r="E229" s="705">
        <f>'4.经营实际明细S'!E255</f>
        <v>624.29711226020572</v>
      </c>
      <c r="F229" s="705">
        <f>'4.经营实际明细S'!F255</f>
        <v>90.384592999999995</v>
      </c>
      <c r="G229" s="705">
        <f>'4.经营实际明细S'!G255</f>
        <v>15.114063</v>
      </c>
      <c r="H229" s="705">
        <f>'4.经营实际明细S'!H255</f>
        <v>279.28010799999998</v>
      </c>
      <c r="I229" s="705">
        <f>'4.经营实际明细S'!I255</f>
        <v>402.24773100000101</v>
      </c>
      <c r="J229" s="705">
        <f>'4.经营实际明细S'!J255</f>
        <v>823.42728688813099</v>
      </c>
      <c r="K229" s="705">
        <f>'4.经营实际明细S'!K255</f>
        <v>624.29711226020572</v>
      </c>
      <c r="L229" s="705">
        <f>'4.经营实际明细S'!L255</f>
        <v>0</v>
      </c>
      <c r="M229" s="705">
        <f>'4.经营实际明细S'!M255</f>
        <v>0</v>
      </c>
      <c r="N229" s="705">
        <f>'4.经营实际明细S'!N255</f>
        <v>0</v>
      </c>
      <c r="O229" s="705">
        <f>'4.经营实际明细S'!O255</f>
        <v>0</v>
      </c>
      <c r="P229" s="705">
        <f>'4.经营实际明细S'!P255</f>
        <v>0</v>
      </c>
      <c r="Q229" s="705">
        <f>'4.经营实际明细S'!Q255</f>
        <v>0</v>
      </c>
      <c r="R229" s="705">
        <f t="shared" si="28"/>
        <v>2234.7508941483375</v>
      </c>
      <c r="S229" s="705">
        <f>基数汇总!S1429</f>
        <v>0</v>
      </c>
      <c r="T229" s="705">
        <f>基数汇总!R1429</f>
        <v>0</v>
      </c>
      <c r="U229" s="709" t="str">
        <f t="shared" si="22"/>
        <v/>
      </c>
      <c r="V229" s="72" t="b">
        <f t="shared" si="23"/>
        <v>0</v>
      </c>
      <c r="W229" s="710" t="s">
        <v>44</v>
      </c>
    </row>
    <row r="230" spans="1:23" ht="15" customHeight="1" x14ac:dyDescent="0.2">
      <c r="A230" s="765"/>
      <c r="B230" s="763"/>
      <c r="C230" s="755"/>
      <c r="D230" s="706" t="s">
        <v>30</v>
      </c>
      <c r="E230" s="705" t="e">
        <f>'4.经营实际明细S'!E256-#REF!</f>
        <v>#REF!</v>
      </c>
      <c r="F230" s="705" t="e">
        <f>'4.经营实际明细S'!F256-#REF!</f>
        <v>#REF!</v>
      </c>
      <c r="G230" s="705" t="e">
        <f>'4.经营实际明细S'!G256-#REF!</f>
        <v>#REF!</v>
      </c>
      <c r="H230" s="705" t="e">
        <f>'4.经营实际明细S'!H256-#REF!</f>
        <v>#REF!</v>
      </c>
      <c r="I230" s="705" t="e">
        <f>'4.经营实际明细S'!I256-#REF!</f>
        <v>#REF!</v>
      </c>
      <c r="J230" s="705" t="e">
        <f>'4.经营实际明细S'!J256-#REF!</f>
        <v>#REF!</v>
      </c>
      <c r="K230" s="705" t="e">
        <f>'4.经营实际明细S'!K256-#REF!</f>
        <v>#REF!</v>
      </c>
      <c r="L230" s="705" t="e">
        <f>'4.经营实际明细S'!L256-#REF!</f>
        <v>#REF!</v>
      </c>
      <c r="M230" s="705" t="e">
        <f>'4.经营实际明细S'!M256-#REF!</f>
        <v>#REF!</v>
      </c>
      <c r="N230" s="705" t="e">
        <f>'4.经营实际明细S'!N256-#REF!</f>
        <v>#REF!</v>
      </c>
      <c r="O230" s="705" t="e">
        <f>'4.经营实际明细S'!O256-#REF!</f>
        <v>#REF!</v>
      </c>
      <c r="P230" s="705" t="e">
        <f>'4.经营实际明细S'!P256-#REF!</f>
        <v>#REF!</v>
      </c>
      <c r="Q230" s="705" t="e">
        <f>'4.经营实际明细S'!Q256-#REF!</f>
        <v>#REF!</v>
      </c>
      <c r="R230" s="705" t="e">
        <f>'4.经营实际明细S'!R256-#REF!</f>
        <v>#REF!</v>
      </c>
      <c r="S230" s="705">
        <f>基数汇总!S1430</f>
        <v>0</v>
      </c>
      <c r="T230" s="705">
        <f>基数汇总!R1430</f>
        <v>0</v>
      </c>
      <c r="U230" s="709" t="str">
        <f t="shared" si="22"/>
        <v/>
      </c>
      <c r="V230" s="72" t="e">
        <f t="shared" si="23"/>
        <v>#REF!</v>
      </c>
      <c r="W230" s="710" t="s">
        <v>44</v>
      </c>
    </row>
    <row r="231" spans="1:23" ht="15" customHeight="1" x14ac:dyDescent="0.2">
      <c r="A231" s="765"/>
      <c r="B231" s="763"/>
      <c r="C231" s="755"/>
      <c r="D231" s="96" t="s">
        <v>31</v>
      </c>
      <c r="E231" s="705">
        <f>'4.经营实际明细S'!E257</f>
        <v>174.28155956659356</v>
      </c>
      <c r="F231" s="705">
        <f>'4.经营实际明细S'!F257</f>
        <v>69.100899999999996</v>
      </c>
      <c r="G231" s="705">
        <f>'4.经营实际明细S'!G257</f>
        <v>0.74829999999999997</v>
      </c>
      <c r="H231" s="705">
        <f>'4.经营实际明细S'!H257</f>
        <v>122.12179999999999</v>
      </c>
      <c r="I231" s="705">
        <f>'4.经营实际明细S'!I257</f>
        <v>128.147434</v>
      </c>
      <c r="J231" s="705">
        <f>'4.经营实际明细S'!J257</f>
        <v>395.48081977386499</v>
      </c>
      <c r="K231" s="705">
        <f>'4.经营实际明细S'!K257</f>
        <v>174.28155956659356</v>
      </c>
      <c r="L231" s="705">
        <f>'4.经营实际明细S'!L257</f>
        <v>0</v>
      </c>
      <c r="M231" s="705">
        <f>'4.经营实际明细S'!M257</f>
        <v>0</v>
      </c>
      <c r="N231" s="705">
        <f>'4.经营实际明细S'!N257</f>
        <v>0</v>
      </c>
      <c r="O231" s="705">
        <f>'4.经营实际明细S'!O257</f>
        <v>0</v>
      </c>
      <c r="P231" s="705">
        <f>'4.经营实际明细S'!P257</f>
        <v>0</v>
      </c>
      <c r="Q231" s="705">
        <f>'4.经营实际明细S'!Q257</f>
        <v>0</v>
      </c>
      <c r="R231" s="705">
        <f t="shared" si="28"/>
        <v>889.88081334045864</v>
      </c>
      <c r="S231" s="705">
        <f>基数汇总!S1431</f>
        <v>0</v>
      </c>
      <c r="T231" s="705">
        <f>基数汇总!R1431</f>
        <v>0</v>
      </c>
      <c r="U231" s="709" t="str">
        <f t="shared" si="22"/>
        <v/>
      </c>
      <c r="V231" s="72" t="b">
        <f t="shared" si="23"/>
        <v>0</v>
      </c>
      <c r="W231" s="710" t="s">
        <v>44</v>
      </c>
    </row>
    <row r="232" spans="1:23" ht="15" customHeight="1" x14ac:dyDescent="0.2">
      <c r="A232" s="765"/>
      <c r="B232" s="763"/>
      <c r="C232" s="755"/>
      <c r="D232" s="96" t="s">
        <v>32</v>
      </c>
      <c r="E232" s="705">
        <f>'4.经营实际明细S'!E260</f>
        <v>0</v>
      </c>
      <c r="F232" s="705">
        <f>'4.经营实际明细S'!F260</f>
        <v>0</v>
      </c>
      <c r="G232" s="705">
        <f>'4.经营实际明细S'!G260</f>
        <v>0</v>
      </c>
      <c r="H232" s="705">
        <f>'4.经营实际明细S'!H260</f>
        <v>0</v>
      </c>
      <c r="I232" s="705">
        <f>'4.经营实际明细S'!I260</f>
        <v>0</v>
      </c>
      <c r="J232" s="705">
        <f>'4.经营实际明细S'!J260</f>
        <v>0</v>
      </c>
      <c r="K232" s="705">
        <f>'4.经营实际明细S'!K260</f>
        <v>0</v>
      </c>
      <c r="L232" s="705">
        <f>'4.经营实际明细S'!L260</f>
        <v>0</v>
      </c>
      <c r="M232" s="705">
        <f>'4.经营实际明细S'!M260</f>
        <v>0</v>
      </c>
      <c r="N232" s="705">
        <f>'4.经营实际明细S'!N260</f>
        <v>0</v>
      </c>
      <c r="O232" s="705">
        <f>'4.经营实际明细S'!O260</f>
        <v>0</v>
      </c>
      <c r="P232" s="705">
        <f>'4.经营实际明细S'!P260</f>
        <v>0</v>
      </c>
      <c r="Q232" s="705">
        <f>'4.经营实际明细S'!Q260</f>
        <v>0</v>
      </c>
      <c r="R232" s="705">
        <f t="shared" si="28"/>
        <v>0</v>
      </c>
      <c r="S232" s="705">
        <f>基数汇总!S1432</f>
        <v>0</v>
      </c>
      <c r="T232" s="705">
        <f>基数汇总!R1432</f>
        <v>0</v>
      </c>
      <c r="U232" s="709" t="str">
        <f t="shared" si="22"/>
        <v/>
      </c>
      <c r="V232" s="72" t="b">
        <f t="shared" si="23"/>
        <v>1</v>
      </c>
      <c r="W232" s="710" t="s">
        <v>44</v>
      </c>
    </row>
    <row r="233" spans="1:23" ht="15" customHeight="1" x14ac:dyDescent="0.2">
      <c r="A233" s="765"/>
      <c r="B233" s="763"/>
      <c r="C233" s="755" t="s">
        <v>33</v>
      </c>
      <c r="D233" s="706" t="s">
        <v>34</v>
      </c>
      <c r="E233" s="705" t="e">
        <f>'4.经营实际明细S'!E261-#REF!</f>
        <v>#REF!</v>
      </c>
      <c r="F233" s="705" t="e">
        <f>'4.经营实际明细S'!F261-#REF!</f>
        <v>#REF!</v>
      </c>
      <c r="G233" s="705" t="e">
        <f>'4.经营实际明细S'!G261-#REF!</f>
        <v>#REF!</v>
      </c>
      <c r="H233" s="705" t="e">
        <f>'4.经营实际明细S'!H261-#REF!</f>
        <v>#REF!</v>
      </c>
      <c r="I233" s="705" t="e">
        <f>'4.经营实际明细S'!I261-#REF!</f>
        <v>#REF!</v>
      </c>
      <c r="J233" s="705" t="e">
        <f>'4.经营实际明细S'!J261-#REF!</f>
        <v>#REF!</v>
      </c>
      <c r="K233" s="705" t="e">
        <f>'4.经营实际明细S'!K261-#REF!</f>
        <v>#REF!</v>
      </c>
      <c r="L233" s="705" t="e">
        <f>'4.经营实际明细S'!L261-#REF!</f>
        <v>#REF!</v>
      </c>
      <c r="M233" s="705" t="e">
        <f>'4.经营实际明细S'!M261-#REF!</f>
        <v>#REF!</v>
      </c>
      <c r="N233" s="705" t="e">
        <f>'4.经营实际明细S'!N261-#REF!</f>
        <v>#REF!</v>
      </c>
      <c r="O233" s="705" t="e">
        <f>'4.经营实际明细S'!O261-#REF!</f>
        <v>#REF!</v>
      </c>
      <c r="P233" s="705" t="e">
        <f>'4.经营实际明细S'!P261-#REF!</f>
        <v>#REF!</v>
      </c>
      <c r="Q233" s="705" t="e">
        <f>'4.经营实际明细S'!Q261-#REF!</f>
        <v>#REF!</v>
      </c>
      <c r="R233" s="705" t="e">
        <f>'4.经营实际明细S'!R261-#REF!</f>
        <v>#REF!</v>
      </c>
      <c r="S233" s="705" t="e">
        <f>'4.经营实际明细S'!S261-#REF!</f>
        <v>#REF!</v>
      </c>
      <c r="T233" s="705" t="e">
        <f>'4.经营实际明细S'!T261-#REF!</f>
        <v>#REF!</v>
      </c>
      <c r="U233" s="709" t="e">
        <f t="shared" si="22"/>
        <v>#REF!</v>
      </c>
      <c r="V233" s="72" t="e">
        <f t="shared" si="23"/>
        <v>#REF!</v>
      </c>
      <c r="W233" s="710" t="s">
        <v>44</v>
      </c>
    </row>
    <row r="234" spans="1:23" ht="15" customHeight="1" x14ac:dyDescent="0.2">
      <c r="A234" s="765"/>
      <c r="B234" s="763"/>
      <c r="C234" s="755"/>
      <c r="D234" s="96" t="s">
        <v>35</v>
      </c>
      <c r="E234" s="705">
        <f>'4.经营实际明细S'!E262</f>
        <v>796.56536317622442</v>
      </c>
      <c r="F234" s="705">
        <f>'4.经营实际明细S'!F262</f>
        <v>100.91703490361201</v>
      </c>
      <c r="G234" s="705">
        <f>'4.经营实际明细S'!G262</f>
        <v>5.9901125200014702</v>
      </c>
      <c r="H234" s="705">
        <f>'4.经营实际明细S'!H262</f>
        <v>359.89845931279501</v>
      </c>
      <c r="I234" s="705">
        <f>'4.经营实际明细S'!I262</f>
        <v>414.76894741352498</v>
      </c>
      <c r="J234" s="705">
        <f>'4.经营实际明细S'!J262</f>
        <v>498.87851869672102</v>
      </c>
      <c r="K234" s="705">
        <f>'4.经营实际明细S'!K262</f>
        <v>796.56536317622442</v>
      </c>
      <c r="L234" s="705">
        <f>'4.经营实际明细S'!L262</f>
        <v>0</v>
      </c>
      <c r="M234" s="705">
        <f>'4.经营实际明细S'!M262</f>
        <v>0</v>
      </c>
      <c r="N234" s="705">
        <f>'4.经营实际明细S'!N262</f>
        <v>0</v>
      </c>
      <c r="O234" s="705">
        <f>'4.经营实际明细S'!O262</f>
        <v>0</v>
      </c>
      <c r="P234" s="705">
        <f>'4.经营实际明细S'!P262</f>
        <v>0</v>
      </c>
      <c r="Q234" s="705">
        <f>'4.经营实际明细S'!Q262</f>
        <v>0</v>
      </c>
      <c r="R234" s="705">
        <f t="shared" si="28"/>
        <v>2177.0184360228786</v>
      </c>
      <c r="S234" s="705">
        <f>基数汇总!S1434</f>
        <v>0</v>
      </c>
      <c r="T234" s="705">
        <f>基数汇总!R1434</f>
        <v>0</v>
      </c>
      <c r="U234" s="709" t="str">
        <f t="shared" si="22"/>
        <v/>
      </c>
      <c r="V234" s="72" t="b">
        <f t="shared" si="23"/>
        <v>0</v>
      </c>
      <c r="W234" s="710" t="s">
        <v>44</v>
      </c>
    </row>
    <row r="235" spans="1:23" ht="15" customHeight="1" x14ac:dyDescent="0.2">
      <c r="A235" s="765"/>
      <c r="B235" s="763"/>
      <c r="C235" s="755"/>
      <c r="D235" s="96" t="s">
        <v>36</v>
      </c>
      <c r="E235" s="705">
        <f>'4.经营实际明细S'!E263</f>
        <v>1252.4779832458432</v>
      </c>
      <c r="F235" s="705">
        <f>'4.经营实际明细S'!F263</f>
        <v>107.648568198799</v>
      </c>
      <c r="G235" s="705">
        <f>'4.经营实际明细S'!G263</f>
        <v>6.8529628377557801</v>
      </c>
      <c r="H235" s="705">
        <f>'4.经营实际明细S'!H263</f>
        <v>387.26940722190102</v>
      </c>
      <c r="I235" s="705">
        <f>'4.经营实际明细S'!I263</f>
        <v>267.19682924718802</v>
      </c>
      <c r="J235" s="705">
        <f>'4.经营实际明细S'!J263</f>
        <v>676.91351643412804</v>
      </c>
      <c r="K235" s="705">
        <f>'4.经营实际明细S'!K263</f>
        <v>1252.4779832458432</v>
      </c>
      <c r="L235" s="705">
        <f>'4.经营实际明细S'!L263</f>
        <v>0</v>
      </c>
      <c r="M235" s="705">
        <f>'4.经营实际明细S'!M263</f>
        <v>0</v>
      </c>
      <c r="N235" s="705">
        <f>'4.经营实际明细S'!N263</f>
        <v>0</v>
      </c>
      <c r="O235" s="705">
        <f>'4.经营实际明细S'!O263</f>
        <v>0</v>
      </c>
      <c r="P235" s="705">
        <f>'4.经营实际明细S'!P263</f>
        <v>0</v>
      </c>
      <c r="Q235" s="705">
        <f>'4.经营实际明细S'!Q263</f>
        <v>0</v>
      </c>
      <c r="R235" s="705">
        <f t="shared" si="28"/>
        <v>2698.359267185615</v>
      </c>
      <c r="S235" s="705">
        <f>基数汇总!S1435</f>
        <v>0</v>
      </c>
      <c r="T235" s="705">
        <f>基数汇总!R1435</f>
        <v>0</v>
      </c>
      <c r="U235" s="709" t="str">
        <f t="shared" si="22"/>
        <v/>
      </c>
      <c r="V235" s="72" t="b">
        <f t="shared" si="23"/>
        <v>0</v>
      </c>
      <c r="W235" s="710" t="s">
        <v>44</v>
      </c>
    </row>
    <row r="236" spans="1:23" ht="15" customHeight="1" x14ac:dyDescent="0.2">
      <c r="A236" s="765"/>
      <c r="B236" s="763"/>
      <c r="C236" s="755"/>
      <c r="D236" s="96" t="s">
        <v>37</v>
      </c>
      <c r="E236" s="705">
        <f>'4.经营实际明细S'!E264</f>
        <v>0</v>
      </c>
      <c r="F236" s="705">
        <f>'4.经营实际明细S'!F264</f>
        <v>0</v>
      </c>
      <c r="G236" s="705">
        <f>'4.经营实际明细S'!G264</f>
        <v>0</v>
      </c>
      <c r="H236" s="705">
        <f>'4.经营实际明细S'!H264</f>
        <v>0</v>
      </c>
      <c r="I236" s="705">
        <f>'4.经营实际明细S'!I264</f>
        <v>0</v>
      </c>
      <c r="J236" s="705">
        <f>'4.经营实际明细S'!J264</f>
        <v>0</v>
      </c>
      <c r="K236" s="705">
        <f>'4.经营实际明细S'!K264</f>
        <v>0</v>
      </c>
      <c r="L236" s="705">
        <f>'4.经营实际明细S'!L264</f>
        <v>0</v>
      </c>
      <c r="M236" s="705">
        <f>'4.经营实际明细S'!M264</f>
        <v>0</v>
      </c>
      <c r="N236" s="705">
        <f>'4.经营实际明细S'!N264</f>
        <v>0</v>
      </c>
      <c r="O236" s="705">
        <f>'4.经营实际明细S'!O264</f>
        <v>0</v>
      </c>
      <c r="P236" s="705">
        <f>'4.经营实际明细S'!P264</f>
        <v>0</v>
      </c>
      <c r="Q236" s="705">
        <f>'4.经营实际明细S'!Q264</f>
        <v>0</v>
      </c>
      <c r="R236" s="705">
        <f t="shared" si="28"/>
        <v>0</v>
      </c>
      <c r="S236" s="705">
        <f>基数汇总!S1436</f>
        <v>0</v>
      </c>
      <c r="T236" s="705">
        <f>基数汇总!R1436</f>
        <v>0</v>
      </c>
      <c r="U236" s="709" t="str">
        <f t="shared" si="22"/>
        <v/>
      </c>
      <c r="V236" s="72" t="b">
        <f t="shared" si="23"/>
        <v>1</v>
      </c>
      <c r="W236" s="710" t="s">
        <v>44</v>
      </c>
    </row>
    <row r="237" spans="1:23" ht="15" customHeight="1" x14ac:dyDescent="0.2">
      <c r="A237" s="765"/>
      <c r="B237" s="763"/>
      <c r="C237" s="755"/>
      <c r="D237" s="96" t="s">
        <v>38</v>
      </c>
      <c r="E237" s="705">
        <f>'4.经营实际明细S'!E265</f>
        <v>46.232321977179424</v>
      </c>
      <c r="F237" s="705">
        <f>'4.经营实际明细S'!F265</f>
        <v>6.4898172852509601</v>
      </c>
      <c r="G237" s="705">
        <f>'4.经营实际明细S'!G265</f>
        <v>0</v>
      </c>
      <c r="H237" s="705">
        <f>'4.经营实际明细S'!H265</f>
        <v>20.202399903894101</v>
      </c>
      <c r="I237" s="705">
        <f>'4.经营实际明细S'!I265</f>
        <v>35.904271482044201</v>
      </c>
      <c r="J237" s="705">
        <f>'4.经营实际明细S'!J265</f>
        <v>45.656480125095698</v>
      </c>
      <c r="K237" s="705">
        <f>'4.经营实际明细S'!K265</f>
        <v>46.232321977179424</v>
      </c>
      <c r="L237" s="705">
        <f>'4.经营实际明细S'!L265</f>
        <v>0</v>
      </c>
      <c r="M237" s="705">
        <f>'4.经营实际明细S'!M265</f>
        <v>0</v>
      </c>
      <c r="N237" s="705">
        <f>'4.经营实际明细S'!N265</f>
        <v>0</v>
      </c>
      <c r="O237" s="705">
        <f>'4.经营实际明细S'!O265</f>
        <v>0</v>
      </c>
      <c r="P237" s="705">
        <f>'4.经营实际明细S'!P265</f>
        <v>0</v>
      </c>
      <c r="Q237" s="705">
        <f>'4.经营实际明细S'!Q265</f>
        <v>0</v>
      </c>
      <c r="R237" s="705">
        <f t="shared" si="28"/>
        <v>154.48529077346438</v>
      </c>
      <c r="S237" s="705">
        <f>基数汇总!S1437</f>
        <v>0</v>
      </c>
      <c r="T237" s="705">
        <f>基数汇总!R1437</f>
        <v>0</v>
      </c>
      <c r="U237" s="709" t="str">
        <f t="shared" si="22"/>
        <v/>
      </c>
      <c r="V237" s="72" t="b">
        <f t="shared" si="23"/>
        <v>0</v>
      </c>
      <c r="W237" s="710" t="s">
        <v>44</v>
      </c>
    </row>
    <row r="238" spans="1:23" ht="15" customHeight="1" x14ac:dyDescent="0.2">
      <c r="A238" s="765"/>
      <c r="B238" s="763"/>
      <c r="C238" s="755"/>
      <c r="D238" s="96" t="s">
        <v>39</v>
      </c>
      <c r="E238" s="705">
        <f>'4.经营实际明细S'!E266</f>
        <v>9.2240072644063156E-3</v>
      </c>
      <c r="F238" s="705">
        <f>'4.经营实际明细S'!F266</f>
        <v>1.3673985428016999</v>
      </c>
      <c r="G238" s="705">
        <f>'4.经营实际明细S'!G266</f>
        <v>0</v>
      </c>
      <c r="H238" s="705">
        <f>'4.经营实际明细S'!H266</f>
        <v>1.6165600957944799</v>
      </c>
      <c r="I238" s="705">
        <f>'4.经营实际明细S'!I266</f>
        <v>7.5454422362290705E-2</v>
      </c>
      <c r="J238" s="705">
        <f>'4.经营实际明细S'!J266</f>
        <v>0.64178011671561697</v>
      </c>
      <c r="K238" s="705">
        <f>'4.经营实际明细S'!K266</f>
        <v>9.2240072644063156E-3</v>
      </c>
      <c r="L238" s="705">
        <f>'4.经营实际明细S'!L266</f>
        <v>0</v>
      </c>
      <c r="M238" s="705">
        <f>'4.经营实际明细S'!M266</f>
        <v>0</v>
      </c>
      <c r="N238" s="705">
        <f>'4.经营实际明细S'!N266</f>
        <v>0</v>
      </c>
      <c r="O238" s="705">
        <f>'4.经营实际明细S'!O266</f>
        <v>0</v>
      </c>
      <c r="P238" s="705">
        <f>'4.经营实际明细S'!P266</f>
        <v>0</v>
      </c>
      <c r="Q238" s="705">
        <f>'4.经营实际明细S'!Q266</f>
        <v>0</v>
      </c>
      <c r="R238" s="705">
        <f t="shared" si="28"/>
        <v>3.7104171849384939</v>
      </c>
      <c r="S238" s="705">
        <f>基数汇总!S1438</f>
        <v>0</v>
      </c>
      <c r="T238" s="705">
        <f>基数汇总!R1438</f>
        <v>0</v>
      </c>
      <c r="U238" s="709" t="str">
        <f t="shared" si="22"/>
        <v/>
      </c>
      <c r="V238" s="72" t="b">
        <f t="shared" si="23"/>
        <v>0</v>
      </c>
      <c r="W238" s="710" t="s">
        <v>44</v>
      </c>
    </row>
    <row r="239" spans="1:23" ht="15" customHeight="1" x14ac:dyDescent="0.2">
      <c r="A239" s="765"/>
      <c r="B239" s="763"/>
      <c r="C239" s="755" t="s">
        <v>40</v>
      </c>
      <c r="D239" s="706" t="s">
        <v>41</v>
      </c>
      <c r="E239" s="705" t="e">
        <f>'4.经营实际明细S'!E267-#REF!</f>
        <v>#REF!</v>
      </c>
      <c r="F239" s="705" t="e">
        <f>'4.经营实际明细S'!F267-#REF!</f>
        <v>#REF!</v>
      </c>
      <c r="G239" s="705" t="e">
        <f>'4.经营实际明细S'!G267-#REF!</f>
        <v>#REF!</v>
      </c>
      <c r="H239" s="705" t="e">
        <f>'4.经营实际明细S'!H267-#REF!</f>
        <v>#REF!</v>
      </c>
      <c r="I239" s="705" t="e">
        <f>'4.经营实际明细S'!I267-#REF!</f>
        <v>#REF!</v>
      </c>
      <c r="J239" s="705" t="e">
        <f>'4.经营实际明细S'!J267-#REF!</f>
        <v>#REF!</v>
      </c>
      <c r="K239" s="705" t="e">
        <f>'4.经营实际明细S'!K267-#REF!</f>
        <v>#REF!</v>
      </c>
      <c r="L239" s="705" t="e">
        <f>'4.经营实际明细S'!L267-#REF!</f>
        <v>#REF!</v>
      </c>
      <c r="M239" s="705" t="e">
        <f>'4.经营实际明细S'!M267-#REF!</f>
        <v>#REF!</v>
      </c>
      <c r="N239" s="705" t="e">
        <f>'4.经营实际明细S'!N267-#REF!</f>
        <v>#REF!</v>
      </c>
      <c r="O239" s="705" t="e">
        <f>'4.经营实际明细S'!O267-#REF!</f>
        <v>#REF!</v>
      </c>
      <c r="P239" s="705" t="e">
        <f>'4.经营实际明细S'!P267-#REF!</f>
        <v>#REF!</v>
      </c>
      <c r="Q239" s="705" t="e">
        <f>'4.经营实际明细S'!Q267-#REF!</f>
        <v>#REF!</v>
      </c>
      <c r="R239" s="705" t="e">
        <f>'4.经营实际明细S'!R267-#REF!</f>
        <v>#REF!</v>
      </c>
      <c r="S239" s="705" t="e">
        <f>'4.经营实际明细S'!S267-#REF!</f>
        <v>#REF!</v>
      </c>
      <c r="T239" s="705" t="e">
        <f>'4.经营实际明细S'!T267-#REF!</f>
        <v>#REF!</v>
      </c>
      <c r="U239" s="709" t="e">
        <f t="shared" si="22"/>
        <v>#REF!</v>
      </c>
      <c r="V239" s="72" t="e">
        <f t="shared" si="23"/>
        <v>#REF!</v>
      </c>
      <c r="W239" s="710" t="s">
        <v>44</v>
      </c>
    </row>
    <row r="240" spans="1:23" ht="15" customHeight="1" x14ac:dyDescent="0.2">
      <c r="A240" s="765"/>
      <c r="B240" s="763"/>
      <c r="C240" s="755"/>
      <c r="D240" s="96" t="s">
        <v>42</v>
      </c>
      <c r="E240" s="705">
        <f>'4.经营实际明细S'!E268</f>
        <v>943.23448454474453</v>
      </c>
      <c r="F240" s="705">
        <f>'4.经营实际明细S'!F268</f>
        <v>99.571676949361603</v>
      </c>
      <c r="G240" s="705">
        <f>'4.经营实际明细S'!G268</f>
        <v>101.570443552445</v>
      </c>
      <c r="H240" s="705">
        <f>'4.经营实际明细S'!H268</f>
        <v>1027.1968414241801</v>
      </c>
      <c r="I240" s="705">
        <f>'4.经营实际明细S'!I268</f>
        <v>674.66530813414602</v>
      </c>
      <c r="J240" s="705">
        <f>'4.经营实际明细S'!J268</f>
        <v>803.45994346681096</v>
      </c>
      <c r="K240" s="705">
        <f>'4.经营实际明细S'!K268</f>
        <v>943.23448454474453</v>
      </c>
      <c r="L240" s="705">
        <f>'4.经营实际明细S'!L268</f>
        <v>0</v>
      </c>
      <c r="M240" s="705">
        <f>'4.经营实际明细S'!M268</f>
        <v>0</v>
      </c>
      <c r="N240" s="705">
        <f>'4.经营实际明细S'!N268</f>
        <v>0</v>
      </c>
      <c r="O240" s="705">
        <f>'4.经营实际明细S'!O268</f>
        <v>0</v>
      </c>
      <c r="P240" s="705">
        <f>'4.经营实际明细S'!P268</f>
        <v>0</v>
      </c>
      <c r="Q240" s="705">
        <f>'4.经营实际明细S'!Q268</f>
        <v>0</v>
      </c>
      <c r="R240" s="705">
        <f t="shared" si="28"/>
        <v>3649.6986980716883</v>
      </c>
      <c r="S240" s="705">
        <f>基数汇总!S1440</f>
        <v>0</v>
      </c>
      <c r="T240" s="705">
        <f>基数汇总!R1440</f>
        <v>0</v>
      </c>
      <c r="U240" s="709" t="str">
        <f t="shared" si="22"/>
        <v/>
      </c>
      <c r="V240" s="72" t="b">
        <f t="shared" si="23"/>
        <v>0</v>
      </c>
      <c r="W240" s="710" t="s">
        <v>44</v>
      </c>
    </row>
    <row r="241" spans="1:23" ht="15" customHeight="1" x14ac:dyDescent="0.2">
      <c r="A241" s="765"/>
      <c r="B241" s="763"/>
      <c r="C241" s="755"/>
      <c r="D241" s="96" t="s">
        <v>43</v>
      </c>
      <c r="E241" s="705">
        <f>'4.经营实际明细S'!E269</f>
        <v>61.983235382716558</v>
      </c>
      <c r="F241" s="705">
        <f>'4.经营实际明细S'!F269</f>
        <v>10.477781999999999</v>
      </c>
      <c r="G241" s="705">
        <f>'4.经营实际明细S'!G269</f>
        <v>47.430616511149502</v>
      </c>
      <c r="H241" s="705">
        <f>'4.经营实际明细S'!H269</f>
        <v>28.223335817969399</v>
      </c>
      <c r="I241" s="705">
        <f>'4.经营实际明细S'!I269</f>
        <v>54.483029075342102</v>
      </c>
      <c r="J241" s="705">
        <f>'4.经营实际明细S'!J269</f>
        <v>57.221281792567503</v>
      </c>
      <c r="K241" s="705">
        <f>'4.经营实际明细S'!K269</f>
        <v>61.983235382716558</v>
      </c>
      <c r="L241" s="705">
        <f>'4.经营实际明细S'!L269</f>
        <v>0</v>
      </c>
      <c r="M241" s="705">
        <f>'4.经营实际明细S'!M269</f>
        <v>0</v>
      </c>
      <c r="N241" s="705">
        <f>'4.经营实际明细S'!N269</f>
        <v>0</v>
      </c>
      <c r="O241" s="705">
        <f>'4.经营实际明细S'!O269</f>
        <v>0</v>
      </c>
      <c r="P241" s="705">
        <f>'4.经营实际明细S'!P269</f>
        <v>0</v>
      </c>
      <c r="Q241" s="705">
        <f>'4.经营实际明细S'!Q269</f>
        <v>0</v>
      </c>
      <c r="R241" s="705">
        <f t="shared" si="28"/>
        <v>259.81928057974505</v>
      </c>
      <c r="S241" s="705">
        <f>基数汇总!S1441</f>
        <v>0</v>
      </c>
      <c r="T241" s="705">
        <f>基数汇总!R1441</f>
        <v>0</v>
      </c>
      <c r="U241" s="709" t="str">
        <f t="shared" si="22"/>
        <v/>
      </c>
      <c r="V241" s="72" t="b">
        <f t="shared" si="23"/>
        <v>0</v>
      </c>
      <c r="W241" s="710" t="s">
        <v>44</v>
      </c>
    </row>
    <row r="242" spans="1:23" ht="15" customHeight="1" x14ac:dyDescent="0.2">
      <c r="A242" s="765"/>
      <c r="B242" s="763" t="s">
        <v>45</v>
      </c>
      <c r="C242" s="755" t="s">
        <v>26</v>
      </c>
      <c r="D242" s="96" t="s">
        <v>27</v>
      </c>
      <c r="E242" s="705">
        <f>'4.经营实际明细S'!E270</f>
        <v>956.89598338705946</v>
      </c>
      <c r="F242" s="705">
        <f>'4.经营实际明细S'!F270</f>
        <v>233.18153235019699</v>
      </c>
      <c r="G242" s="705">
        <f>'4.经营实际明细S'!G270</f>
        <v>40.739427808632001</v>
      </c>
      <c r="H242" s="705">
        <f>'4.经营实际明细S'!H270</f>
        <v>579.13517950702396</v>
      </c>
      <c r="I242" s="705">
        <f>'4.经营实际明细S'!I270</f>
        <v>689.53771051892102</v>
      </c>
      <c r="J242" s="705">
        <f>'4.经营实际明细S'!J270</f>
        <v>780.34393975581895</v>
      </c>
      <c r="K242" s="705">
        <f>'4.经营实际明细S'!K270</f>
        <v>956.89598338705946</v>
      </c>
      <c r="L242" s="705">
        <f>'4.经营实际明细S'!L270</f>
        <v>0</v>
      </c>
      <c r="M242" s="705">
        <f>'4.经营实际明细S'!M270</f>
        <v>0</v>
      </c>
      <c r="N242" s="705">
        <f>'4.经营实际明细S'!N270</f>
        <v>0</v>
      </c>
      <c r="O242" s="705">
        <f>'4.经营实际明细S'!O270</f>
        <v>0</v>
      </c>
      <c r="P242" s="705">
        <f>'4.经营实际明细S'!P270</f>
        <v>0</v>
      </c>
      <c r="Q242" s="705">
        <f>'4.经营实际明细S'!Q270</f>
        <v>0</v>
      </c>
      <c r="R242" s="705">
        <f t="shared" si="28"/>
        <v>3279.8337733276526</v>
      </c>
      <c r="S242" s="705">
        <f>基数汇总!S1442</f>
        <v>0</v>
      </c>
      <c r="T242" s="705">
        <f>基数汇总!R1442</f>
        <v>0</v>
      </c>
      <c r="U242" s="709" t="str">
        <f t="shared" si="22"/>
        <v/>
      </c>
      <c r="V242" s="72" t="b">
        <f t="shared" si="23"/>
        <v>0</v>
      </c>
      <c r="W242" s="710" t="s">
        <v>45</v>
      </c>
    </row>
    <row r="243" spans="1:23" ht="15" customHeight="1" x14ac:dyDescent="0.2">
      <c r="A243" s="765"/>
      <c r="B243" s="763"/>
      <c r="C243" s="755"/>
      <c r="D243" s="96" t="s">
        <v>28</v>
      </c>
      <c r="E243" s="705">
        <f>'4.经营实际明细S'!E271</f>
        <v>455.57344930094132</v>
      </c>
      <c r="F243" s="705">
        <f>'4.经营实际明细S'!F271</f>
        <v>133.87831886076299</v>
      </c>
      <c r="G243" s="705">
        <f>'4.经营实际明细S'!G271</f>
        <v>44.142858374738999</v>
      </c>
      <c r="H243" s="705">
        <f>'4.经营实际明细S'!H271</f>
        <v>377.414674949801</v>
      </c>
      <c r="I243" s="705">
        <f>'4.经营实际明细S'!I271</f>
        <v>354.80449582399899</v>
      </c>
      <c r="J243" s="705">
        <f>'4.经营实际明细S'!J271</f>
        <v>471.68968073359099</v>
      </c>
      <c r="K243" s="705">
        <f>'4.经营实际明细S'!K271</f>
        <v>455.57344930094132</v>
      </c>
      <c r="L243" s="705">
        <f>'4.经营实际明细S'!L271</f>
        <v>0</v>
      </c>
      <c r="M243" s="705">
        <f>'4.经营实际明细S'!M271</f>
        <v>0</v>
      </c>
      <c r="N243" s="705">
        <f>'4.经营实际明细S'!N271</f>
        <v>0</v>
      </c>
      <c r="O243" s="705">
        <f>'4.经营实际明细S'!O271</f>
        <v>0</v>
      </c>
      <c r="P243" s="705">
        <f>'4.经营实际明细S'!P271</f>
        <v>0</v>
      </c>
      <c r="Q243" s="705">
        <f>'4.经营实际明细S'!Q271</f>
        <v>0</v>
      </c>
      <c r="R243" s="705">
        <f t="shared" si="28"/>
        <v>1837.5034780438343</v>
      </c>
      <c r="S243" s="705">
        <f>基数汇总!S1443</f>
        <v>0</v>
      </c>
      <c r="T243" s="705">
        <f>基数汇总!R1443</f>
        <v>0</v>
      </c>
      <c r="U243" s="709" t="str">
        <f t="shared" si="22"/>
        <v/>
      </c>
      <c r="V243" s="72" t="b">
        <f t="shared" si="23"/>
        <v>0</v>
      </c>
      <c r="W243" s="710" t="s">
        <v>45</v>
      </c>
    </row>
    <row r="244" spans="1:23" ht="15" customHeight="1" x14ac:dyDescent="0.2">
      <c r="A244" s="765"/>
      <c r="B244" s="763"/>
      <c r="C244" s="755"/>
      <c r="D244" s="96" t="s">
        <v>29</v>
      </c>
      <c r="E244" s="705">
        <f>'4.经营实际明细S'!E272</f>
        <v>455.69892173979497</v>
      </c>
      <c r="F244" s="705">
        <f>'4.经营实际明细S'!F272</f>
        <v>59.281807999999998</v>
      </c>
      <c r="G244" s="705">
        <f>'4.经营实际明细S'!G272</f>
        <v>8.7001410000000003</v>
      </c>
      <c r="H244" s="705">
        <f>'4.经营实际明细S'!H272</f>
        <v>119.66844399999999</v>
      </c>
      <c r="I244" s="705">
        <f>'4.经营实际明细S'!I272</f>
        <v>221.182820999999</v>
      </c>
      <c r="J244" s="705">
        <f>'4.经营实际明细S'!J272</f>
        <v>582.93360911187006</v>
      </c>
      <c r="K244" s="705">
        <f>'4.经营实际明细S'!K272</f>
        <v>455.69892173979497</v>
      </c>
      <c r="L244" s="705">
        <f>'4.经营实际明细S'!L272</f>
        <v>0</v>
      </c>
      <c r="M244" s="705">
        <f>'4.经营实际明细S'!M272</f>
        <v>0</v>
      </c>
      <c r="N244" s="705">
        <f>'4.经营实际明细S'!N272</f>
        <v>0</v>
      </c>
      <c r="O244" s="705">
        <f>'4.经营实际明细S'!O272</f>
        <v>0</v>
      </c>
      <c r="P244" s="705">
        <f>'4.经营实际明细S'!P272</f>
        <v>0</v>
      </c>
      <c r="Q244" s="705">
        <f>'4.经营实际明细S'!Q272</f>
        <v>0</v>
      </c>
      <c r="R244" s="705">
        <f t="shared" si="28"/>
        <v>1447.4657448516641</v>
      </c>
      <c r="S244" s="705">
        <f>基数汇总!S1444</f>
        <v>0</v>
      </c>
      <c r="T244" s="705">
        <f>基数汇总!R1444</f>
        <v>0</v>
      </c>
      <c r="U244" s="709" t="str">
        <f t="shared" si="22"/>
        <v/>
      </c>
      <c r="V244" s="72" t="b">
        <f t="shared" si="23"/>
        <v>0</v>
      </c>
      <c r="W244" s="710" t="s">
        <v>45</v>
      </c>
    </row>
    <row r="245" spans="1:23" ht="15" customHeight="1" x14ac:dyDescent="0.2">
      <c r="A245" s="765"/>
      <c r="B245" s="763"/>
      <c r="C245" s="755"/>
      <c r="D245" s="706" t="s">
        <v>30</v>
      </c>
      <c r="E245" s="705" t="e">
        <f>'4.经营实际明细S'!E273-#REF!</f>
        <v>#REF!</v>
      </c>
      <c r="F245" s="705" t="e">
        <f>'4.经营实际明细S'!F273-#REF!</f>
        <v>#REF!</v>
      </c>
      <c r="G245" s="705" t="e">
        <f>'4.经营实际明细S'!G273-#REF!</f>
        <v>#REF!</v>
      </c>
      <c r="H245" s="705" t="e">
        <f>'4.经营实际明细S'!H273-#REF!</f>
        <v>#REF!</v>
      </c>
      <c r="I245" s="705" t="e">
        <f>'4.经营实际明细S'!I273-#REF!</f>
        <v>#REF!</v>
      </c>
      <c r="J245" s="705" t="e">
        <f>'4.经营实际明细S'!J273-#REF!</f>
        <v>#REF!</v>
      </c>
      <c r="K245" s="705" t="e">
        <f>'4.经营实际明细S'!K273-#REF!</f>
        <v>#REF!</v>
      </c>
      <c r="L245" s="705" t="e">
        <f>'4.经营实际明细S'!L273-#REF!</f>
        <v>#REF!</v>
      </c>
      <c r="M245" s="705" t="e">
        <f>'4.经营实际明细S'!M273-#REF!</f>
        <v>#REF!</v>
      </c>
      <c r="N245" s="705" t="e">
        <f>'4.经营实际明细S'!N273-#REF!</f>
        <v>#REF!</v>
      </c>
      <c r="O245" s="705" t="e">
        <f>'4.经营实际明细S'!O273-#REF!</f>
        <v>#REF!</v>
      </c>
      <c r="P245" s="705" t="e">
        <f>'4.经营实际明细S'!P273-#REF!</f>
        <v>#REF!</v>
      </c>
      <c r="Q245" s="705" t="e">
        <f>'4.经营实际明细S'!Q273-#REF!</f>
        <v>#REF!</v>
      </c>
      <c r="R245" s="705" t="e">
        <f>'4.经营实际明细S'!R273-#REF!</f>
        <v>#REF!</v>
      </c>
      <c r="S245" s="705">
        <f>基数汇总!S1445</f>
        <v>0</v>
      </c>
      <c r="T245" s="705">
        <f>基数汇总!R1445</f>
        <v>0</v>
      </c>
      <c r="U245" s="709" t="str">
        <f t="shared" si="22"/>
        <v/>
      </c>
      <c r="V245" s="72" t="e">
        <f t="shared" si="23"/>
        <v>#REF!</v>
      </c>
      <c r="W245" s="710" t="s">
        <v>45</v>
      </c>
    </row>
    <row r="246" spans="1:23" ht="15" customHeight="1" x14ac:dyDescent="0.2">
      <c r="A246" s="765"/>
      <c r="B246" s="763"/>
      <c r="C246" s="755"/>
      <c r="D246" s="96" t="s">
        <v>31</v>
      </c>
      <c r="E246" s="705">
        <f>'4.经营实际明细S'!E274</f>
        <v>160.79699043340526</v>
      </c>
      <c r="F246" s="705">
        <f>'4.经营实际明细S'!F274</f>
        <v>59.495849999999997</v>
      </c>
      <c r="G246" s="705">
        <f>'4.经营实际明细S'!G274</f>
        <v>0.62170000000000003</v>
      </c>
      <c r="H246" s="705">
        <f>'4.经营实际明细S'!H274</f>
        <v>104.08998</v>
      </c>
      <c r="I246" s="705">
        <f>'4.经营实际明细S'!I274</f>
        <v>124.498351</v>
      </c>
      <c r="J246" s="705">
        <f>'4.经营实际明细S'!J274</f>
        <v>362.23362022613298</v>
      </c>
      <c r="K246" s="705">
        <f>'4.经营实际明细S'!K274</f>
        <v>160.79699043340526</v>
      </c>
      <c r="L246" s="705">
        <f>'4.经营实际明细S'!L274</f>
        <v>0</v>
      </c>
      <c r="M246" s="705">
        <f>'4.经营实际明细S'!M274</f>
        <v>0</v>
      </c>
      <c r="N246" s="705">
        <f>'4.经营实际明细S'!N274</f>
        <v>0</v>
      </c>
      <c r="O246" s="705">
        <f>'4.经营实际明细S'!O274</f>
        <v>0</v>
      </c>
      <c r="P246" s="705">
        <f>'4.经营实际明细S'!P274</f>
        <v>0</v>
      </c>
      <c r="Q246" s="705">
        <f>'4.经营实际明细S'!Q274</f>
        <v>0</v>
      </c>
      <c r="R246" s="705">
        <f t="shared" si="28"/>
        <v>811.73649165953816</v>
      </c>
      <c r="S246" s="705">
        <f>基数汇总!S1446</f>
        <v>0</v>
      </c>
      <c r="T246" s="705">
        <f>基数汇总!R1446</f>
        <v>0</v>
      </c>
      <c r="U246" s="709" t="str">
        <f t="shared" si="22"/>
        <v/>
      </c>
      <c r="V246" s="72" t="b">
        <f t="shared" si="23"/>
        <v>0</v>
      </c>
      <c r="W246" s="710" t="s">
        <v>45</v>
      </c>
    </row>
    <row r="247" spans="1:23" ht="15" customHeight="1" x14ac:dyDescent="0.2">
      <c r="A247" s="765"/>
      <c r="B247" s="763"/>
      <c r="C247" s="755"/>
      <c r="D247" s="96" t="s">
        <v>32</v>
      </c>
      <c r="E247" s="705">
        <f>'4.经营实际明细S'!E277</f>
        <v>3.4443000000000001</v>
      </c>
      <c r="F247" s="705">
        <f>'4.经营实际明细S'!F277</f>
        <v>4.9526000000000003</v>
      </c>
      <c r="G247" s="705">
        <f>'4.经营实际明细S'!G277</f>
        <v>2.4483999999999999</v>
      </c>
      <c r="H247" s="705">
        <f>'4.经营实际明细S'!H277</f>
        <v>2.4108999999999998</v>
      </c>
      <c r="I247" s="705">
        <f>'4.经营实际明细S'!I277</f>
        <v>6.0521000000000003</v>
      </c>
      <c r="J247" s="705">
        <f>'4.经营实际明细S'!J277</f>
        <v>5.0022000000000002</v>
      </c>
      <c r="K247" s="705">
        <f>'4.经营实际明细S'!K277</f>
        <v>3.4443000000000001</v>
      </c>
      <c r="L247" s="705">
        <f>'4.经营实际明细S'!L277</f>
        <v>0</v>
      </c>
      <c r="M247" s="705">
        <f>'4.经营实际明细S'!M277</f>
        <v>0</v>
      </c>
      <c r="N247" s="705">
        <f>'4.经营实际明细S'!N277</f>
        <v>0</v>
      </c>
      <c r="O247" s="705">
        <f>'4.经营实际明细S'!O277</f>
        <v>0</v>
      </c>
      <c r="P247" s="705">
        <f>'4.经营实际明细S'!P277</f>
        <v>0</v>
      </c>
      <c r="Q247" s="705">
        <f>'4.经营实际明细S'!Q277</f>
        <v>0</v>
      </c>
      <c r="R247" s="705">
        <f t="shared" si="28"/>
        <v>24.310499999999998</v>
      </c>
      <c r="S247" s="705">
        <f>基数汇总!S1447</f>
        <v>0</v>
      </c>
      <c r="T247" s="705">
        <f>基数汇总!R1447</f>
        <v>0</v>
      </c>
      <c r="U247" s="709" t="str">
        <f t="shared" si="22"/>
        <v/>
      </c>
      <c r="V247" s="72" t="b">
        <f t="shared" si="23"/>
        <v>0</v>
      </c>
      <c r="W247" s="710" t="s">
        <v>45</v>
      </c>
    </row>
    <row r="248" spans="1:23" ht="15" customHeight="1" x14ac:dyDescent="0.2">
      <c r="A248" s="765"/>
      <c r="B248" s="763"/>
      <c r="C248" s="755" t="s">
        <v>33</v>
      </c>
      <c r="D248" s="706" t="s">
        <v>34</v>
      </c>
      <c r="E248" s="705" t="e">
        <f>'4.经营实际明细S'!E278-#REF!</f>
        <v>#REF!</v>
      </c>
      <c r="F248" s="705" t="e">
        <f>'4.经营实际明细S'!F278-#REF!</f>
        <v>#REF!</v>
      </c>
      <c r="G248" s="705" t="e">
        <f>'4.经营实际明细S'!G278-#REF!</f>
        <v>#REF!</v>
      </c>
      <c r="H248" s="705" t="e">
        <f>'4.经营实际明细S'!H278-#REF!</f>
        <v>#REF!</v>
      </c>
      <c r="I248" s="705" t="e">
        <f>'4.经营实际明细S'!I278-#REF!</f>
        <v>#REF!</v>
      </c>
      <c r="J248" s="705" t="e">
        <f>'4.经营实际明细S'!J278-#REF!</f>
        <v>#REF!</v>
      </c>
      <c r="K248" s="705" t="e">
        <f>'4.经营实际明细S'!K278-#REF!</f>
        <v>#REF!</v>
      </c>
      <c r="L248" s="705" t="e">
        <f>'4.经营实际明细S'!L278-#REF!</f>
        <v>#REF!</v>
      </c>
      <c r="M248" s="705" t="e">
        <f>'4.经营实际明细S'!M278-#REF!</f>
        <v>#REF!</v>
      </c>
      <c r="N248" s="705" t="e">
        <f>'4.经营实际明细S'!N278-#REF!</f>
        <v>#REF!</v>
      </c>
      <c r="O248" s="705" t="e">
        <f>'4.经营实际明细S'!O278-#REF!</f>
        <v>#REF!</v>
      </c>
      <c r="P248" s="705" t="e">
        <f>'4.经营实际明细S'!P278-#REF!</f>
        <v>#REF!</v>
      </c>
      <c r="Q248" s="705" t="e">
        <f>'4.经营实际明细S'!Q278-#REF!</f>
        <v>#REF!</v>
      </c>
      <c r="R248" s="705" t="e">
        <f>'4.经营实际明细S'!R278-#REF!</f>
        <v>#REF!</v>
      </c>
      <c r="S248" s="705" t="e">
        <f>'4.经营实际明细S'!S278-#REF!</f>
        <v>#REF!</v>
      </c>
      <c r="T248" s="705" t="e">
        <f>'4.经营实际明细S'!T278-#REF!</f>
        <v>#REF!</v>
      </c>
      <c r="U248" s="709" t="e">
        <f t="shared" si="22"/>
        <v>#REF!</v>
      </c>
      <c r="V248" s="72" t="e">
        <f t="shared" si="23"/>
        <v>#REF!</v>
      </c>
      <c r="W248" s="710" t="s">
        <v>45</v>
      </c>
    </row>
    <row r="249" spans="1:23" ht="15" customHeight="1" x14ac:dyDescent="0.2">
      <c r="A249" s="765"/>
      <c r="B249" s="763"/>
      <c r="C249" s="755"/>
      <c r="D249" s="96" t="s">
        <v>35</v>
      </c>
      <c r="E249" s="705">
        <f>'4.经营实际明细S'!E279</f>
        <v>235.07123682377562</v>
      </c>
      <c r="F249" s="705">
        <f>'4.经营实际明细S'!F279</f>
        <v>40.356465096388398</v>
      </c>
      <c r="G249" s="705">
        <f>'4.经营实际明细S'!G279</f>
        <v>2.8219874799985298</v>
      </c>
      <c r="H249" s="705">
        <f>'4.经营实际明细S'!H279</f>
        <v>149.876640687205</v>
      </c>
      <c r="I249" s="705">
        <f>'4.经营实际明细S'!I279</f>
        <v>124.187452586475</v>
      </c>
      <c r="J249" s="705">
        <f>'4.经营实际明细S'!J279</f>
        <v>198.36808130327901</v>
      </c>
      <c r="K249" s="705">
        <f>'4.经营实际明细S'!K279</f>
        <v>235.07123682377562</v>
      </c>
      <c r="L249" s="705">
        <f>'4.经营实际明细S'!L279</f>
        <v>0</v>
      </c>
      <c r="M249" s="705">
        <f>'4.经营实际明细S'!M279</f>
        <v>0</v>
      </c>
      <c r="N249" s="705">
        <f>'4.经营实际明细S'!N279</f>
        <v>0</v>
      </c>
      <c r="O249" s="705">
        <f>'4.经营实际明细S'!O279</f>
        <v>0</v>
      </c>
      <c r="P249" s="705">
        <f>'4.经营实际明细S'!P279</f>
        <v>0</v>
      </c>
      <c r="Q249" s="705">
        <f>'4.经营实际明细S'!Q279</f>
        <v>0</v>
      </c>
      <c r="R249" s="705">
        <f t="shared" si="28"/>
        <v>750.68186397712157</v>
      </c>
      <c r="S249" s="705">
        <f>基数汇总!S1449</f>
        <v>0</v>
      </c>
      <c r="T249" s="705">
        <f>基数汇总!R1449</f>
        <v>0</v>
      </c>
      <c r="U249" s="709" t="str">
        <f t="shared" si="22"/>
        <v/>
      </c>
      <c r="V249" s="72" t="b">
        <f t="shared" si="23"/>
        <v>0</v>
      </c>
      <c r="W249" s="710" t="s">
        <v>45</v>
      </c>
    </row>
    <row r="250" spans="1:23" ht="15" customHeight="1" x14ac:dyDescent="0.2">
      <c r="A250" s="765"/>
      <c r="B250" s="763"/>
      <c r="C250" s="755"/>
      <c r="D250" s="96" t="s">
        <v>36</v>
      </c>
      <c r="E250" s="705">
        <f>'4.经营实际明细S'!E280</f>
        <v>330.50251675415666</v>
      </c>
      <c r="F250" s="705">
        <f>'4.经营实际明细S'!F280</f>
        <v>53.074331801200998</v>
      </c>
      <c r="G250" s="705">
        <f>'4.经营实际明细S'!G280</f>
        <v>3.7781371622442199</v>
      </c>
      <c r="H250" s="705">
        <f>'4.经营实际明细S'!H280</f>
        <v>191.56969277809901</v>
      </c>
      <c r="I250" s="705">
        <f>'4.经营实际明细S'!I280</f>
        <v>111.98117075281201</v>
      </c>
      <c r="J250" s="705">
        <f>'4.经营实际明细S'!J280</f>
        <v>322.61828356587199</v>
      </c>
      <c r="K250" s="705">
        <f>'4.经营实际明细S'!K280</f>
        <v>330.50251675415666</v>
      </c>
      <c r="L250" s="705">
        <f>'4.经营实际明细S'!L280</f>
        <v>0</v>
      </c>
      <c r="M250" s="705">
        <f>'4.经营实际明细S'!M280</f>
        <v>0</v>
      </c>
      <c r="N250" s="705">
        <f>'4.经营实际明细S'!N280</f>
        <v>0</v>
      </c>
      <c r="O250" s="705">
        <f>'4.经营实际明细S'!O280</f>
        <v>0</v>
      </c>
      <c r="P250" s="705">
        <f>'4.经营实际明细S'!P280</f>
        <v>0</v>
      </c>
      <c r="Q250" s="705">
        <f>'4.经营实际明细S'!Q280</f>
        <v>0</v>
      </c>
      <c r="R250" s="705">
        <f t="shared" si="28"/>
        <v>1013.524132814385</v>
      </c>
      <c r="S250" s="705">
        <f>基数汇总!S1450</f>
        <v>0</v>
      </c>
      <c r="T250" s="705">
        <f>基数汇总!R1450</f>
        <v>0</v>
      </c>
      <c r="U250" s="709" t="str">
        <f t="shared" si="22"/>
        <v/>
      </c>
      <c r="V250" s="72" t="b">
        <f t="shared" si="23"/>
        <v>0</v>
      </c>
      <c r="W250" s="710" t="s">
        <v>45</v>
      </c>
    </row>
    <row r="251" spans="1:23" ht="15" customHeight="1" x14ac:dyDescent="0.2">
      <c r="A251" s="765"/>
      <c r="B251" s="763"/>
      <c r="C251" s="755"/>
      <c r="D251" s="96" t="s">
        <v>37</v>
      </c>
      <c r="E251" s="705">
        <f>'4.经营实际明细S'!E281</f>
        <v>0</v>
      </c>
      <c r="F251" s="705">
        <f>'4.经营实际明细S'!F281</f>
        <v>0</v>
      </c>
      <c r="G251" s="705">
        <f>'4.经营实际明细S'!G281</f>
        <v>0</v>
      </c>
      <c r="H251" s="705">
        <f>'4.经营实际明细S'!H281</f>
        <v>0</v>
      </c>
      <c r="I251" s="705">
        <f>'4.经营实际明细S'!I281</f>
        <v>0</v>
      </c>
      <c r="J251" s="705">
        <f>'4.经营实际明细S'!J281</f>
        <v>0</v>
      </c>
      <c r="K251" s="705">
        <f>'4.经营实际明细S'!K281</f>
        <v>0</v>
      </c>
      <c r="L251" s="705">
        <f>'4.经营实际明细S'!L281</f>
        <v>0</v>
      </c>
      <c r="M251" s="705">
        <f>'4.经营实际明细S'!M281</f>
        <v>0</v>
      </c>
      <c r="N251" s="705">
        <f>'4.经营实际明细S'!N281</f>
        <v>0</v>
      </c>
      <c r="O251" s="705">
        <f>'4.经营实际明细S'!O281</f>
        <v>0</v>
      </c>
      <c r="P251" s="705">
        <f>'4.经营实际明细S'!P281</f>
        <v>0</v>
      </c>
      <c r="Q251" s="705">
        <f>'4.经营实际明细S'!Q281</f>
        <v>0</v>
      </c>
      <c r="R251" s="705">
        <f t="shared" si="28"/>
        <v>0</v>
      </c>
      <c r="S251" s="705">
        <f>基数汇总!S1451</f>
        <v>0</v>
      </c>
      <c r="T251" s="705">
        <f>基数汇总!R1451</f>
        <v>0</v>
      </c>
      <c r="U251" s="709" t="str">
        <f t="shared" si="22"/>
        <v/>
      </c>
      <c r="V251" s="72" t="b">
        <f t="shared" si="23"/>
        <v>1</v>
      </c>
      <c r="W251" s="710" t="s">
        <v>45</v>
      </c>
    </row>
    <row r="252" spans="1:23" ht="15" customHeight="1" x14ac:dyDescent="0.2">
      <c r="A252" s="765"/>
      <c r="B252" s="763"/>
      <c r="C252" s="755"/>
      <c r="D252" s="96" t="s">
        <v>38</v>
      </c>
      <c r="E252" s="705">
        <f>'4.经营实际明细S'!E282</f>
        <v>20.827078022820572</v>
      </c>
      <c r="F252" s="705">
        <f>'4.经营实际明细S'!F282</f>
        <v>2.99508271474904</v>
      </c>
      <c r="G252" s="705">
        <f>'4.经营实际明细S'!G282</f>
        <v>0</v>
      </c>
      <c r="H252" s="705">
        <f>'4.经营实际明细S'!H282</f>
        <v>10.0091000961059</v>
      </c>
      <c r="I252" s="705">
        <f>'4.经营实际明细S'!I282</f>
        <v>15.907228517955801</v>
      </c>
      <c r="J252" s="705">
        <f>'4.经营实际明细S'!J282</f>
        <v>22.4987198749043</v>
      </c>
      <c r="K252" s="705">
        <f>'4.经营实际明细S'!K282</f>
        <v>20.827078022820572</v>
      </c>
      <c r="L252" s="705">
        <f>'4.经营实际明细S'!L282</f>
        <v>0</v>
      </c>
      <c r="M252" s="705">
        <f>'4.经营实际明细S'!M282</f>
        <v>0</v>
      </c>
      <c r="N252" s="705">
        <f>'4.经营实际明细S'!N282</f>
        <v>0</v>
      </c>
      <c r="O252" s="705">
        <f>'4.经营实际明细S'!O282</f>
        <v>0</v>
      </c>
      <c r="P252" s="705">
        <f>'4.经营实际明细S'!P282</f>
        <v>0</v>
      </c>
      <c r="Q252" s="705">
        <f>'4.经营实际明细S'!Q282</f>
        <v>0</v>
      </c>
      <c r="R252" s="705">
        <f t="shared" si="28"/>
        <v>72.237209226535612</v>
      </c>
      <c r="S252" s="705">
        <f>基数汇总!S1452</f>
        <v>0</v>
      </c>
      <c r="T252" s="705">
        <f>基数汇总!R1452</f>
        <v>0</v>
      </c>
      <c r="U252" s="709" t="str">
        <f t="shared" si="22"/>
        <v/>
      </c>
      <c r="V252" s="72" t="b">
        <f t="shared" si="23"/>
        <v>0</v>
      </c>
      <c r="W252" s="710" t="s">
        <v>45</v>
      </c>
    </row>
    <row r="253" spans="1:23" ht="15" customHeight="1" x14ac:dyDescent="0.2">
      <c r="A253" s="765"/>
      <c r="B253" s="763"/>
      <c r="C253" s="755"/>
      <c r="D253" s="96" t="s">
        <v>39</v>
      </c>
      <c r="E253" s="705">
        <f>'4.经营实际明细S'!E283</f>
        <v>3.7759927355936838E-3</v>
      </c>
      <c r="F253" s="705">
        <f>'4.经营实际明细S'!F283</f>
        <v>0.35130145719829797</v>
      </c>
      <c r="G253" s="705">
        <f>'4.经营实际明细S'!G283</f>
        <v>0</v>
      </c>
      <c r="H253" s="705">
        <f>'4.经营实际明细S'!H283</f>
        <v>0.56433990420551805</v>
      </c>
      <c r="I253" s="705">
        <f>'4.经营实际明细S'!I283</f>
        <v>1.95455776377093E-2</v>
      </c>
      <c r="J253" s="705">
        <f>'4.经营实际明细S'!J283</f>
        <v>0.39901988328438298</v>
      </c>
      <c r="K253" s="705">
        <f>'4.经营实际明细S'!K283</f>
        <v>3.7759927355936838E-3</v>
      </c>
      <c r="L253" s="705">
        <f>'4.经营实际明细S'!L283</f>
        <v>0</v>
      </c>
      <c r="M253" s="705">
        <f>'4.经营实际明细S'!M283</f>
        <v>0</v>
      </c>
      <c r="N253" s="705">
        <f>'4.经营实际明细S'!N283</f>
        <v>0</v>
      </c>
      <c r="O253" s="705">
        <f>'4.经营实际明细S'!O283</f>
        <v>0</v>
      </c>
      <c r="P253" s="705">
        <f>'4.经营实际明细S'!P283</f>
        <v>0</v>
      </c>
      <c r="Q253" s="705">
        <f>'4.经营实际明细S'!Q283</f>
        <v>0</v>
      </c>
      <c r="R253" s="705">
        <f t="shared" si="28"/>
        <v>1.3379828150615019</v>
      </c>
      <c r="S253" s="705">
        <f>基数汇总!S1453</f>
        <v>0</v>
      </c>
      <c r="T253" s="705">
        <f>基数汇总!R1453</f>
        <v>0</v>
      </c>
      <c r="U253" s="709" t="str">
        <f t="shared" si="22"/>
        <v/>
      </c>
      <c r="V253" s="72" t="b">
        <f t="shared" si="23"/>
        <v>0</v>
      </c>
      <c r="W253" s="710" t="s">
        <v>45</v>
      </c>
    </row>
    <row r="254" spans="1:23" ht="15" customHeight="1" x14ac:dyDescent="0.2">
      <c r="A254" s="765"/>
      <c r="B254" s="763"/>
      <c r="C254" s="755" t="s">
        <v>40</v>
      </c>
      <c r="D254" s="706" t="s">
        <v>41</v>
      </c>
      <c r="E254" s="705" t="e">
        <f>'4.经营实际明细S'!E284-#REF!</f>
        <v>#REF!</v>
      </c>
      <c r="F254" s="705" t="e">
        <f>'4.经营实际明细S'!F284-#REF!</f>
        <v>#REF!</v>
      </c>
      <c r="G254" s="705" t="e">
        <f>'4.经营实际明细S'!G284-#REF!</f>
        <v>#REF!</v>
      </c>
      <c r="H254" s="705" t="e">
        <f>'4.经营实际明细S'!H284-#REF!</f>
        <v>#REF!</v>
      </c>
      <c r="I254" s="705" t="e">
        <f>'4.经营实际明细S'!I284-#REF!</f>
        <v>#REF!</v>
      </c>
      <c r="J254" s="705" t="e">
        <f>'4.经营实际明细S'!J284-#REF!</f>
        <v>#REF!</v>
      </c>
      <c r="K254" s="705" t="e">
        <f>'4.经营实际明细S'!K284-#REF!</f>
        <v>#REF!</v>
      </c>
      <c r="L254" s="705" t="e">
        <f>'4.经营实际明细S'!L284-#REF!</f>
        <v>#REF!</v>
      </c>
      <c r="M254" s="705" t="e">
        <f>'4.经营实际明细S'!M284-#REF!</f>
        <v>#REF!</v>
      </c>
      <c r="N254" s="705" t="e">
        <f>'4.经营实际明细S'!N284-#REF!</f>
        <v>#REF!</v>
      </c>
      <c r="O254" s="705" t="e">
        <f>'4.经营实际明细S'!O284-#REF!</f>
        <v>#REF!</v>
      </c>
      <c r="P254" s="705" t="e">
        <f>'4.经营实际明细S'!P284-#REF!</f>
        <v>#REF!</v>
      </c>
      <c r="Q254" s="705" t="e">
        <f>'4.经营实际明细S'!Q284-#REF!</f>
        <v>#REF!</v>
      </c>
      <c r="R254" s="705" t="e">
        <f>'4.经营实际明细S'!R284-#REF!</f>
        <v>#REF!</v>
      </c>
      <c r="S254" s="705" t="e">
        <f>'4.经营实际明细S'!S284-#REF!</f>
        <v>#REF!</v>
      </c>
      <c r="T254" s="705" t="e">
        <f>'4.经营实际明细S'!T284-#REF!</f>
        <v>#REF!</v>
      </c>
      <c r="U254" s="709" t="e">
        <f t="shared" si="22"/>
        <v>#REF!</v>
      </c>
      <c r="V254" s="72" t="e">
        <f t="shared" si="23"/>
        <v>#REF!</v>
      </c>
      <c r="W254" s="710" t="s">
        <v>45</v>
      </c>
    </row>
    <row r="255" spans="1:23" ht="15" customHeight="1" x14ac:dyDescent="0.2">
      <c r="A255" s="765"/>
      <c r="B255" s="763"/>
      <c r="C255" s="755"/>
      <c r="D255" s="96" t="s">
        <v>42</v>
      </c>
      <c r="E255" s="705">
        <f>'4.经营实际明细S'!E285</f>
        <v>327.45681545525542</v>
      </c>
      <c r="F255" s="705">
        <f>'4.经营实际明细S'!F285</f>
        <v>38.495861050638403</v>
      </c>
      <c r="G255" s="705">
        <f>'4.经营实际明细S'!G285</f>
        <v>10.210316447555099</v>
      </c>
      <c r="H255" s="705">
        <f>'4.经营实际明细S'!H285</f>
        <v>510.40703657582497</v>
      </c>
      <c r="I255" s="705">
        <f>'4.经营实际明细S'!I285</f>
        <v>253.97816186585399</v>
      </c>
      <c r="J255" s="705">
        <f>'4.经营实际明细S'!J285</f>
        <v>279.35095653318899</v>
      </c>
      <c r="K255" s="705">
        <f>'4.经营实际明细S'!K285</f>
        <v>327.45681545525542</v>
      </c>
      <c r="L255" s="705">
        <f>'4.经营实际明细S'!L285</f>
        <v>0</v>
      </c>
      <c r="M255" s="705">
        <f>'4.经营实际明细S'!M285</f>
        <v>0</v>
      </c>
      <c r="N255" s="705">
        <f>'4.经营实际明细S'!N285</f>
        <v>0</v>
      </c>
      <c r="O255" s="705">
        <f>'4.经营实际明细S'!O285</f>
        <v>0</v>
      </c>
      <c r="P255" s="705">
        <f>'4.经营实际明细S'!P285</f>
        <v>0</v>
      </c>
      <c r="Q255" s="705">
        <f>'4.经营实际明细S'!Q285</f>
        <v>0</v>
      </c>
      <c r="R255" s="705">
        <f t="shared" si="28"/>
        <v>1419.8991479283168</v>
      </c>
      <c r="S255" s="705">
        <f>基数汇总!S1455</f>
        <v>0</v>
      </c>
      <c r="T255" s="705">
        <f>基数汇总!R1455</f>
        <v>0</v>
      </c>
      <c r="U255" s="709" t="str">
        <f t="shared" si="22"/>
        <v/>
      </c>
      <c r="V255" s="72" t="b">
        <f t="shared" si="23"/>
        <v>0</v>
      </c>
      <c r="W255" s="710" t="s">
        <v>45</v>
      </c>
    </row>
    <row r="256" spans="1:23" ht="15" customHeight="1" x14ac:dyDescent="0.2">
      <c r="A256" s="765"/>
      <c r="B256" s="763"/>
      <c r="C256" s="755"/>
      <c r="D256" s="96" t="s">
        <v>43</v>
      </c>
      <c r="E256" s="705">
        <f>'4.经营实际明细S'!E286</f>
        <v>28.267464617283437</v>
      </c>
      <c r="F256" s="705">
        <f>'4.经营实际明细S'!F286</f>
        <v>-10.477781999999999</v>
      </c>
      <c r="G256" s="705">
        <f>'4.经营实际明细S'!G286</f>
        <v>26.5289834888505</v>
      </c>
      <c r="H256" s="705">
        <f>'4.经营实际明细S'!H286</f>
        <v>5.3715641820306299</v>
      </c>
      <c r="I256" s="705">
        <f>'4.经营实际明细S'!I286</f>
        <v>24.332470924657901</v>
      </c>
      <c r="J256" s="705">
        <f>'4.经营实际明细S'!J286</f>
        <v>25.1832182074325</v>
      </c>
      <c r="K256" s="705">
        <f>'4.经营实际明细S'!K286</f>
        <v>28.267464617283437</v>
      </c>
      <c r="L256" s="705">
        <f>'4.经营实际明细S'!L286</f>
        <v>0</v>
      </c>
      <c r="M256" s="705">
        <f>'4.经营实际明细S'!M286</f>
        <v>0</v>
      </c>
      <c r="N256" s="705">
        <f>'4.经营实际明细S'!N286</f>
        <v>0</v>
      </c>
      <c r="O256" s="705">
        <f>'4.经营实际明细S'!O286</f>
        <v>0</v>
      </c>
      <c r="P256" s="705">
        <f>'4.经营实际明细S'!P286</f>
        <v>0</v>
      </c>
      <c r="Q256" s="705">
        <f>'4.经营实际明细S'!Q286</f>
        <v>0</v>
      </c>
      <c r="R256" s="705">
        <f t="shared" si="28"/>
        <v>99.205919420254972</v>
      </c>
      <c r="S256" s="705">
        <f>基数汇总!S1456</f>
        <v>0</v>
      </c>
      <c r="T256" s="705">
        <f>基数汇总!R1456</f>
        <v>0</v>
      </c>
      <c r="U256" s="709" t="str">
        <f t="shared" si="22"/>
        <v/>
      </c>
      <c r="V256" s="72" t="b">
        <f t="shared" si="23"/>
        <v>0</v>
      </c>
      <c r="W256" s="710" t="s">
        <v>45</v>
      </c>
    </row>
    <row r="257" spans="1:23" ht="15" customHeight="1" x14ac:dyDescent="0.2">
      <c r="A257" s="765"/>
      <c r="B257" s="762" t="s">
        <v>25</v>
      </c>
      <c r="C257" s="762"/>
      <c r="D257" s="762"/>
      <c r="E257" s="256" t="e">
        <f>'4.经营实际明细S'!E287-#REF!</f>
        <v>#REF!</v>
      </c>
      <c r="F257" s="256" t="e">
        <f>'4.经营实际明细S'!F287-#REF!</f>
        <v>#REF!</v>
      </c>
      <c r="G257" s="256" t="e">
        <f>'4.经营实际明细S'!G287-#REF!</f>
        <v>#REF!</v>
      </c>
      <c r="H257" s="256" t="e">
        <f>'4.经营实际明细S'!H287-#REF!</f>
        <v>#REF!</v>
      </c>
      <c r="I257" s="256" t="e">
        <f>'4.经营实际明细S'!I287-#REF!</f>
        <v>#REF!</v>
      </c>
      <c r="J257" s="256" t="e">
        <f>'4.经营实际明细S'!J287-#REF!</f>
        <v>#REF!</v>
      </c>
      <c r="K257" s="256" t="e">
        <f>'4.经营实际明细S'!K287-#REF!</f>
        <v>#REF!</v>
      </c>
      <c r="L257" s="256" t="e">
        <f>'4.经营实际明细S'!L287-#REF!</f>
        <v>#REF!</v>
      </c>
      <c r="M257" s="256" t="e">
        <f>'4.经营实际明细S'!M287-#REF!</f>
        <v>#REF!</v>
      </c>
      <c r="N257" s="256" t="e">
        <f>'4.经营实际明细S'!N287-#REF!</f>
        <v>#REF!</v>
      </c>
      <c r="O257" s="256" t="e">
        <f>'4.经营实际明细S'!O287-#REF!</f>
        <v>#REF!</v>
      </c>
      <c r="P257" s="256" t="e">
        <f>'4.经营实际明细S'!P287-#REF!</f>
        <v>#REF!</v>
      </c>
      <c r="Q257" s="256" t="e">
        <f>'4.经营实际明细S'!Q287-#REF!</f>
        <v>#REF!</v>
      </c>
      <c r="R257" s="256" t="e">
        <f>'4.经营实际明细S'!R287-#REF!</f>
        <v>#REF!</v>
      </c>
      <c r="S257" s="256" t="e">
        <f>'4.经营实际明细S'!S287-#REF!</f>
        <v>#REF!</v>
      </c>
      <c r="T257" s="256" t="e">
        <f>'4.经营实际明细S'!T287-#REF!</f>
        <v>#REF!</v>
      </c>
      <c r="U257" s="711" t="e">
        <f t="shared" si="22"/>
        <v>#REF!</v>
      </c>
      <c r="V257" s="72" t="e">
        <f t="shared" si="23"/>
        <v>#REF!</v>
      </c>
      <c r="W257" s="710"/>
    </row>
    <row r="258" spans="1:23" ht="15" customHeight="1" x14ac:dyDescent="0.2">
      <c r="A258" s="765"/>
      <c r="B258" s="762" t="s">
        <v>44</v>
      </c>
      <c r="C258" s="762"/>
      <c r="D258" s="762"/>
      <c r="E258" s="256" t="e">
        <f>'4.经营实际明细S'!E288-#REF!</f>
        <v>#REF!</v>
      </c>
      <c r="F258" s="256" t="e">
        <f>'4.经营实际明细S'!F288-#REF!</f>
        <v>#REF!</v>
      </c>
      <c r="G258" s="256" t="e">
        <f>'4.经营实际明细S'!G288-#REF!</f>
        <v>#REF!</v>
      </c>
      <c r="H258" s="256" t="e">
        <f>'4.经营实际明细S'!H288-#REF!</f>
        <v>#REF!</v>
      </c>
      <c r="I258" s="256" t="e">
        <f>'4.经营实际明细S'!I288-#REF!</f>
        <v>#REF!</v>
      </c>
      <c r="J258" s="256" t="e">
        <f>'4.经营实际明细S'!J288-#REF!</f>
        <v>#REF!</v>
      </c>
      <c r="K258" s="256" t="e">
        <f>'4.经营实际明细S'!K288-#REF!</f>
        <v>#REF!</v>
      </c>
      <c r="L258" s="256" t="e">
        <f>'4.经营实际明细S'!L288-#REF!</f>
        <v>#REF!</v>
      </c>
      <c r="M258" s="256" t="e">
        <f>'4.经营实际明细S'!M288-#REF!</f>
        <v>#REF!</v>
      </c>
      <c r="N258" s="256" t="e">
        <f>'4.经营实际明细S'!N288-#REF!</f>
        <v>#REF!</v>
      </c>
      <c r="O258" s="256" t="e">
        <f>'4.经营实际明细S'!O288-#REF!</f>
        <v>#REF!</v>
      </c>
      <c r="P258" s="256" t="e">
        <f>'4.经营实际明细S'!P288-#REF!</f>
        <v>#REF!</v>
      </c>
      <c r="Q258" s="256" t="e">
        <f>'4.经营实际明细S'!Q288-#REF!</f>
        <v>#REF!</v>
      </c>
      <c r="R258" s="256" t="e">
        <f>'4.经营实际明细S'!R288-#REF!</f>
        <v>#REF!</v>
      </c>
      <c r="S258" s="256" t="e">
        <f>'4.经营实际明细S'!S288-#REF!</f>
        <v>#REF!</v>
      </c>
      <c r="T258" s="256" t="e">
        <f>'4.经营实际明细S'!T288-#REF!</f>
        <v>#REF!</v>
      </c>
      <c r="U258" s="711" t="e">
        <f t="shared" si="22"/>
        <v>#REF!</v>
      </c>
      <c r="V258" s="72" t="e">
        <f t="shared" si="23"/>
        <v>#REF!</v>
      </c>
      <c r="W258" s="710"/>
    </row>
    <row r="259" spans="1:23" ht="15" customHeight="1" x14ac:dyDescent="0.2">
      <c r="A259" s="765"/>
      <c r="B259" s="762" t="s">
        <v>46</v>
      </c>
      <c r="C259" s="762"/>
      <c r="D259" s="762"/>
      <c r="E259" s="256">
        <f>'4.经营实际明细S'!E289</f>
        <v>1088.5403110000002</v>
      </c>
      <c r="F259" s="256">
        <f>'4.经营实际明细S'!F289</f>
        <v>144.53099</v>
      </c>
      <c r="G259" s="256">
        <f>'4.经营实际明细S'!G289</f>
        <v>147.287272</v>
      </c>
      <c r="H259" s="256">
        <f>'4.经营实际明细S'!H289</f>
        <v>574.08783000000005</v>
      </c>
      <c r="I259" s="256">
        <f>'4.经营实际明细S'!I289</f>
        <v>657.96889399999998</v>
      </c>
      <c r="J259" s="256">
        <f>'4.经营实际明细S'!J289</f>
        <v>1040.5364609999999</v>
      </c>
      <c r="K259" s="256">
        <f>'4.经营实际明细S'!K289</f>
        <v>1088.5403110000002</v>
      </c>
      <c r="L259" s="256">
        <f>'4.经营实际明细S'!L289</f>
        <v>0</v>
      </c>
      <c r="M259" s="256">
        <f>'4.经营实际明细S'!M289</f>
        <v>0</v>
      </c>
      <c r="N259" s="256">
        <f>'4.经营实际明细S'!N289</f>
        <v>0</v>
      </c>
      <c r="O259" s="256">
        <f>'4.经营实际明细S'!O289</f>
        <v>0</v>
      </c>
      <c r="P259" s="256">
        <f>'4.经营实际明细S'!P289</f>
        <v>0</v>
      </c>
      <c r="Q259" s="256">
        <f>'4.经营实际明细S'!Q289</f>
        <v>0</v>
      </c>
      <c r="R259" s="256">
        <f>SUM(F259:Q259)</f>
        <v>3652.9517580000002</v>
      </c>
      <c r="S259" s="256">
        <f>基数汇总!S1459</f>
        <v>0</v>
      </c>
      <c r="T259" s="256">
        <f>基数汇总!R1459</f>
        <v>0</v>
      </c>
      <c r="U259" s="711" t="str">
        <f t="shared" si="22"/>
        <v/>
      </c>
      <c r="V259" s="72" t="b">
        <f t="shared" si="23"/>
        <v>0</v>
      </c>
      <c r="W259" s="710"/>
    </row>
    <row r="260" spans="1:23" ht="15" customHeight="1" x14ac:dyDescent="0.2">
      <c r="A260" s="765"/>
      <c r="B260" s="762" t="s">
        <v>47</v>
      </c>
      <c r="C260" s="762"/>
      <c r="D260" s="762"/>
      <c r="E260" s="707" t="e">
        <f>E257-E258-E259</f>
        <v>#REF!</v>
      </c>
      <c r="F260" s="707" t="e">
        <f>F257-F258-F259</f>
        <v>#REF!</v>
      </c>
      <c r="G260" s="707" t="e">
        <f>G257-G258-G259</f>
        <v>#REF!</v>
      </c>
      <c r="H260" s="707" t="e">
        <f t="shared" ref="H260:Q260" si="29">H257-H258-H259</f>
        <v>#REF!</v>
      </c>
      <c r="I260" s="707" t="e">
        <f t="shared" si="29"/>
        <v>#REF!</v>
      </c>
      <c r="J260" s="707" t="e">
        <f t="shared" si="29"/>
        <v>#REF!</v>
      </c>
      <c r="K260" s="707" t="e">
        <f t="shared" si="29"/>
        <v>#REF!</v>
      </c>
      <c r="L260" s="707" t="e">
        <f t="shared" si="29"/>
        <v>#REF!</v>
      </c>
      <c r="M260" s="707" t="e">
        <f t="shared" si="29"/>
        <v>#REF!</v>
      </c>
      <c r="N260" s="707" t="e">
        <f t="shared" si="29"/>
        <v>#REF!</v>
      </c>
      <c r="O260" s="707" t="e">
        <f t="shared" si="29"/>
        <v>#REF!</v>
      </c>
      <c r="P260" s="707" t="e">
        <f t="shared" si="29"/>
        <v>#REF!</v>
      </c>
      <c r="Q260" s="707" t="e">
        <f t="shared" si="29"/>
        <v>#REF!</v>
      </c>
      <c r="R260" s="707" t="e">
        <f>SUM(F260:Q260)</f>
        <v>#REF!</v>
      </c>
      <c r="S260" s="256">
        <f>基数汇总!S1460</f>
        <v>0</v>
      </c>
      <c r="T260" s="256">
        <f>基数汇总!R1460</f>
        <v>0</v>
      </c>
      <c r="U260" s="711" t="str">
        <f t="shared" ref="U260:U323" si="30">IF(S260&gt;0,R260/S260-1,"")</f>
        <v/>
      </c>
      <c r="V260" s="72" t="e">
        <f t="shared" si="23"/>
        <v>#REF!</v>
      </c>
      <c r="W260" s="710"/>
    </row>
    <row r="261" spans="1:23" ht="15" customHeight="1" x14ac:dyDescent="0.2">
      <c r="A261" s="765"/>
      <c r="B261" s="762" t="s">
        <v>48</v>
      </c>
      <c r="C261" s="762"/>
      <c r="D261" s="762"/>
      <c r="E261" s="708" t="e">
        <f>IF(E257&gt;0,(E257-E258)/E257,"")</f>
        <v>#REF!</v>
      </c>
      <c r="F261" s="708" t="e">
        <f>IF(F257&gt;0,(F257-F258)/F257,"")</f>
        <v>#REF!</v>
      </c>
      <c r="G261" s="708" t="e">
        <f>IF(G257&gt;0,(G257-G258)/G257,"")</f>
        <v>#REF!</v>
      </c>
      <c r="H261" s="708" t="e">
        <f t="shared" ref="H261:R261" si="31">IF(H257&gt;0,(H257-H258)/H257,"")</f>
        <v>#REF!</v>
      </c>
      <c r="I261" s="708" t="e">
        <f t="shared" si="31"/>
        <v>#REF!</v>
      </c>
      <c r="J261" s="708" t="e">
        <f t="shared" si="31"/>
        <v>#REF!</v>
      </c>
      <c r="K261" s="708" t="e">
        <f t="shared" si="31"/>
        <v>#REF!</v>
      </c>
      <c r="L261" s="708" t="e">
        <f t="shared" si="31"/>
        <v>#REF!</v>
      </c>
      <c r="M261" s="708" t="e">
        <f t="shared" si="31"/>
        <v>#REF!</v>
      </c>
      <c r="N261" s="708" t="e">
        <f t="shared" si="31"/>
        <v>#REF!</v>
      </c>
      <c r="O261" s="708" t="e">
        <f t="shared" si="31"/>
        <v>#REF!</v>
      </c>
      <c r="P261" s="708" t="e">
        <f t="shared" si="31"/>
        <v>#REF!</v>
      </c>
      <c r="Q261" s="708" t="e">
        <f t="shared" si="31"/>
        <v>#REF!</v>
      </c>
      <c r="R261" s="708" t="e">
        <f t="shared" si="31"/>
        <v>#REF!</v>
      </c>
      <c r="S261" s="712">
        <f>基数汇总!S1461</f>
        <v>0</v>
      </c>
      <c r="T261" s="712">
        <f>基数汇总!R1461</f>
        <v>0</v>
      </c>
      <c r="U261" s="711" t="e">
        <f>IF(R261&lt;&gt;0,R261-S261,"")</f>
        <v>#REF!</v>
      </c>
      <c r="V261" s="72" t="e">
        <f t="shared" ref="V261:V324" si="32">E261=M261</f>
        <v>#REF!</v>
      </c>
      <c r="W261" s="710"/>
    </row>
    <row r="262" spans="1:23" ht="15" customHeight="1" x14ac:dyDescent="0.2">
      <c r="A262" s="765"/>
      <c r="B262" s="762" t="s">
        <v>49</v>
      </c>
      <c r="C262" s="762"/>
      <c r="D262" s="762"/>
      <c r="E262" s="708" t="e">
        <f>IF(E257&gt;0,E259/E257,"")</f>
        <v>#REF!</v>
      </c>
      <c r="F262" s="708" t="e">
        <f>IF(F257&gt;0,F259/F257,"")</f>
        <v>#REF!</v>
      </c>
      <c r="G262" s="708" t="e">
        <f>IF(G257&gt;0,G259/G257,"")</f>
        <v>#REF!</v>
      </c>
      <c r="H262" s="708" t="e">
        <f t="shared" ref="H262:R262" si="33">IF(H257&gt;0,H259/H257,"")</f>
        <v>#REF!</v>
      </c>
      <c r="I262" s="708" t="e">
        <f t="shared" si="33"/>
        <v>#REF!</v>
      </c>
      <c r="J262" s="708" t="e">
        <f t="shared" si="33"/>
        <v>#REF!</v>
      </c>
      <c r="K262" s="708" t="e">
        <f t="shared" si="33"/>
        <v>#REF!</v>
      </c>
      <c r="L262" s="708" t="e">
        <f t="shared" si="33"/>
        <v>#REF!</v>
      </c>
      <c r="M262" s="708" t="e">
        <f t="shared" si="33"/>
        <v>#REF!</v>
      </c>
      <c r="N262" s="708" t="e">
        <f t="shared" si="33"/>
        <v>#REF!</v>
      </c>
      <c r="O262" s="708" t="e">
        <f t="shared" si="33"/>
        <v>#REF!</v>
      </c>
      <c r="P262" s="708" t="e">
        <f t="shared" si="33"/>
        <v>#REF!</v>
      </c>
      <c r="Q262" s="708" t="e">
        <f t="shared" si="33"/>
        <v>#REF!</v>
      </c>
      <c r="R262" s="708" t="e">
        <f t="shared" si="33"/>
        <v>#REF!</v>
      </c>
      <c r="S262" s="712">
        <f>基数汇总!S1462</f>
        <v>0</v>
      </c>
      <c r="T262" s="712">
        <f>基数汇总!R1462</f>
        <v>0</v>
      </c>
      <c r="U262" s="711" t="e">
        <f>IF(R262&lt;&gt;0,R262-S262,"")</f>
        <v>#REF!</v>
      </c>
      <c r="V262" s="72" t="e">
        <f t="shared" si="32"/>
        <v>#REF!</v>
      </c>
      <c r="W262" s="710"/>
    </row>
    <row r="263" spans="1:23" ht="15" customHeight="1" x14ac:dyDescent="0.2">
      <c r="A263" s="765"/>
      <c r="B263" s="762" t="s">
        <v>50</v>
      </c>
      <c r="C263" s="762"/>
      <c r="D263" s="762"/>
      <c r="E263" s="708" t="e">
        <f>IF(E257&gt;0,E260/E257,"")</f>
        <v>#REF!</v>
      </c>
      <c r="F263" s="708" t="e">
        <f>IF(F257&gt;0,F260/F257,"")</f>
        <v>#REF!</v>
      </c>
      <c r="G263" s="708" t="e">
        <f>IF(G257&gt;0,G260/G257,"")</f>
        <v>#REF!</v>
      </c>
      <c r="H263" s="708" t="e">
        <f t="shared" ref="H263:R263" si="34">IF(H257&gt;0,H260/H257,"")</f>
        <v>#REF!</v>
      </c>
      <c r="I263" s="708" t="e">
        <f t="shared" si="34"/>
        <v>#REF!</v>
      </c>
      <c r="J263" s="708" t="e">
        <f t="shared" si="34"/>
        <v>#REF!</v>
      </c>
      <c r="K263" s="708" t="e">
        <f t="shared" si="34"/>
        <v>#REF!</v>
      </c>
      <c r="L263" s="708" t="e">
        <f t="shared" si="34"/>
        <v>#REF!</v>
      </c>
      <c r="M263" s="708" t="e">
        <f t="shared" si="34"/>
        <v>#REF!</v>
      </c>
      <c r="N263" s="708" t="e">
        <f t="shared" si="34"/>
        <v>#REF!</v>
      </c>
      <c r="O263" s="708" t="e">
        <f t="shared" si="34"/>
        <v>#REF!</v>
      </c>
      <c r="P263" s="708" t="e">
        <f t="shared" si="34"/>
        <v>#REF!</v>
      </c>
      <c r="Q263" s="708" t="e">
        <f t="shared" si="34"/>
        <v>#REF!</v>
      </c>
      <c r="R263" s="708" t="e">
        <f t="shared" si="34"/>
        <v>#REF!</v>
      </c>
      <c r="S263" s="712">
        <f>基数汇总!S1463</f>
        <v>0</v>
      </c>
      <c r="T263" s="712">
        <f>基数汇总!R1463</f>
        <v>0</v>
      </c>
      <c r="U263" s="711" t="e">
        <f>IF(R263&lt;&gt;0,R263-S263,"")</f>
        <v>#REF!</v>
      </c>
      <c r="V263" s="72" t="e">
        <f t="shared" si="32"/>
        <v>#REF!</v>
      </c>
      <c r="W263" s="710"/>
    </row>
    <row r="264" spans="1:23" ht="15" customHeight="1" x14ac:dyDescent="0.2">
      <c r="A264" s="765" t="s">
        <v>55</v>
      </c>
      <c r="B264" s="763" t="s">
        <v>25</v>
      </c>
      <c r="C264" s="755" t="s">
        <v>26</v>
      </c>
      <c r="D264" s="96" t="s">
        <v>27</v>
      </c>
      <c r="E264" s="705">
        <f>'4.经营实际明细S'!E294</f>
        <v>2676.5463</v>
      </c>
      <c r="F264" s="705">
        <f>'4.经营实际明细S'!F294</f>
        <v>1064.5977</v>
      </c>
      <c r="G264" s="705">
        <f>'4.经营实际明细S'!G294</f>
        <v>287.59014000000002</v>
      </c>
      <c r="H264" s="705">
        <f>'4.经营实际明细S'!H294</f>
        <v>1387.8695600000001</v>
      </c>
      <c r="I264" s="705">
        <f>'4.经营实际明细S'!I294</f>
        <v>1955.1793</v>
      </c>
      <c r="J264" s="705">
        <f>'4.经营实际明细S'!J294</f>
        <v>2333.2539999999999</v>
      </c>
      <c r="K264" s="705">
        <f>'4.经营实际明细S'!K294</f>
        <v>2676.5463</v>
      </c>
      <c r="L264" s="705">
        <f>'4.经营实际明细S'!L294</f>
        <v>0</v>
      </c>
      <c r="M264" s="705">
        <f>'4.经营实际明细S'!M294</f>
        <v>0</v>
      </c>
      <c r="N264" s="705">
        <f>'4.经营实际明细S'!N294</f>
        <v>0</v>
      </c>
      <c r="O264" s="705">
        <f>'4.经营实际明细S'!O294</f>
        <v>0</v>
      </c>
      <c r="P264" s="705">
        <f>'4.经营实际明细S'!P294</f>
        <v>0</v>
      </c>
      <c r="Q264" s="705">
        <f>'4.经营实际明细S'!Q294</f>
        <v>0</v>
      </c>
      <c r="R264" s="705">
        <f>SUM(F264:Q264)</f>
        <v>9705.0370000000003</v>
      </c>
      <c r="S264" s="705">
        <f>基数汇总!S1464</f>
        <v>0</v>
      </c>
      <c r="T264" s="705">
        <f>基数汇总!R1464</f>
        <v>0</v>
      </c>
      <c r="U264" s="709" t="str">
        <f t="shared" si="30"/>
        <v/>
      </c>
      <c r="V264" s="72" t="b">
        <f t="shared" si="32"/>
        <v>0</v>
      </c>
      <c r="W264" s="710" t="s">
        <v>25</v>
      </c>
    </row>
    <row r="265" spans="1:23" ht="15" customHeight="1" x14ac:dyDescent="0.2">
      <c r="A265" s="765"/>
      <c r="B265" s="763"/>
      <c r="C265" s="755"/>
      <c r="D265" s="96" t="s">
        <v>28</v>
      </c>
      <c r="E265" s="705">
        <f>'4.经营实际明细S'!E295</f>
        <v>1571.6215999999999</v>
      </c>
      <c r="F265" s="705">
        <f>'4.经营实际明细S'!F295</f>
        <v>565.31600000000003</v>
      </c>
      <c r="G265" s="705">
        <f>'4.经营实际明细S'!G295</f>
        <v>180.73820000000001</v>
      </c>
      <c r="H265" s="705">
        <f>'4.经营实际明细S'!H295</f>
        <v>866.97699999999998</v>
      </c>
      <c r="I265" s="705">
        <f>'4.经营实际明细S'!I295</f>
        <v>1149.1573000000001</v>
      </c>
      <c r="J265" s="705">
        <f>'4.经营实际明细S'!J295</f>
        <v>1533.8132000000001</v>
      </c>
      <c r="K265" s="705">
        <f>'4.经营实际明细S'!K295</f>
        <v>1571.6215999999999</v>
      </c>
      <c r="L265" s="705">
        <f>'4.经营实际明细S'!L295</f>
        <v>0</v>
      </c>
      <c r="M265" s="705">
        <f>'4.经营实际明细S'!M295</f>
        <v>0</v>
      </c>
      <c r="N265" s="705">
        <f>'4.经营实际明细S'!N295</f>
        <v>0</v>
      </c>
      <c r="O265" s="705">
        <f>'4.经营实际明细S'!O295</f>
        <v>0</v>
      </c>
      <c r="P265" s="705">
        <f>'4.经营实际明细S'!P295</f>
        <v>0</v>
      </c>
      <c r="Q265" s="705">
        <f>'4.经营实际明细S'!Q295</f>
        <v>0</v>
      </c>
      <c r="R265" s="705">
        <f t="shared" ref="R265:R308" si="35">SUM(F265:Q265)</f>
        <v>5867.6233000000011</v>
      </c>
      <c r="S265" s="705">
        <f>基数汇总!S1465</f>
        <v>0</v>
      </c>
      <c r="T265" s="705">
        <f>基数汇总!R1465</f>
        <v>0</v>
      </c>
      <c r="U265" s="709" t="str">
        <f t="shared" si="30"/>
        <v/>
      </c>
      <c r="V265" s="72" t="b">
        <f t="shared" si="32"/>
        <v>0</v>
      </c>
      <c r="W265" s="710" t="s">
        <v>25</v>
      </c>
    </row>
    <row r="266" spans="1:23" ht="15" customHeight="1" x14ac:dyDescent="0.2">
      <c r="A266" s="765"/>
      <c r="B266" s="763"/>
      <c r="C266" s="755"/>
      <c r="D266" s="96" t="s">
        <v>29</v>
      </c>
      <c r="E266" s="705">
        <f>'4.经营实际明细S'!E296</f>
        <v>1347.1313620000028</v>
      </c>
      <c r="F266" s="705">
        <f>'4.经营实际明细S'!F296</f>
        <v>333.89337799999998</v>
      </c>
      <c r="G266" s="705">
        <f>'4.经营实际明细S'!G296</f>
        <v>43.170067000000003</v>
      </c>
      <c r="H266" s="705">
        <f>'4.经营实际明细S'!H296</f>
        <v>627.25536199999999</v>
      </c>
      <c r="I266" s="705">
        <f>'4.经营实际明细S'!I296</f>
        <v>623.54317800000001</v>
      </c>
      <c r="J266" s="705">
        <f>'4.经营实际明细S'!J296</f>
        <v>1244.069673</v>
      </c>
      <c r="K266" s="705">
        <f>'4.经营实际明细S'!K296</f>
        <v>1347.1313620000028</v>
      </c>
      <c r="L266" s="705">
        <f>'4.经营实际明细S'!L296</f>
        <v>0</v>
      </c>
      <c r="M266" s="705">
        <f>'4.经营实际明细S'!M296</f>
        <v>0</v>
      </c>
      <c r="N266" s="705">
        <f>'4.经营实际明细S'!N296</f>
        <v>0</v>
      </c>
      <c r="O266" s="705">
        <f>'4.经营实际明细S'!O296</f>
        <v>0</v>
      </c>
      <c r="P266" s="705">
        <f>'4.经营实际明细S'!P296</f>
        <v>0</v>
      </c>
      <c r="Q266" s="705">
        <f>'4.经营实际明细S'!Q296</f>
        <v>0</v>
      </c>
      <c r="R266" s="705">
        <f t="shared" si="35"/>
        <v>4219.0630200000032</v>
      </c>
      <c r="S266" s="705">
        <f>基数汇总!S1466</f>
        <v>0</v>
      </c>
      <c r="T266" s="705">
        <f>基数汇总!R1466</f>
        <v>0</v>
      </c>
      <c r="U266" s="709" t="str">
        <f t="shared" si="30"/>
        <v/>
      </c>
      <c r="V266" s="72" t="b">
        <f t="shared" si="32"/>
        <v>0</v>
      </c>
      <c r="W266" s="710" t="s">
        <v>25</v>
      </c>
    </row>
    <row r="267" spans="1:23" ht="15" customHeight="1" x14ac:dyDescent="0.2">
      <c r="A267" s="765"/>
      <c r="B267" s="763"/>
      <c r="C267" s="755"/>
      <c r="D267" s="706" t="s">
        <v>30</v>
      </c>
      <c r="E267" s="705" t="e">
        <f>'4.经营实际明细S'!E297-#REF!</f>
        <v>#REF!</v>
      </c>
      <c r="F267" s="705" t="e">
        <f>'4.经营实际明细S'!F297-#REF!</f>
        <v>#REF!</v>
      </c>
      <c r="G267" s="705" t="e">
        <f>'4.经营实际明细S'!G297-#REF!</f>
        <v>#REF!</v>
      </c>
      <c r="H267" s="705" t="e">
        <f>'4.经营实际明细S'!H297-#REF!</f>
        <v>#REF!</v>
      </c>
      <c r="I267" s="705" t="e">
        <f>'4.经营实际明细S'!I297-#REF!</f>
        <v>#REF!</v>
      </c>
      <c r="J267" s="705" t="e">
        <f>'4.经营实际明细S'!J297-#REF!</f>
        <v>#REF!</v>
      </c>
      <c r="K267" s="705" t="e">
        <f>'4.经营实际明细S'!K297-#REF!</f>
        <v>#REF!</v>
      </c>
      <c r="L267" s="705" t="e">
        <f>'4.经营实际明细S'!L297-#REF!</f>
        <v>#REF!</v>
      </c>
      <c r="M267" s="705" t="e">
        <f>'4.经营实际明细S'!M297-#REF!</f>
        <v>#REF!</v>
      </c>
      <c r="N267" s="705" t="e">
        <f>'4.经营实际明细S'!N297-#REF!</f>
        <v>#REF!</v>
      </c>
      <c r="O267" s="705" t="e">
        <f>'4.经营实际明细S'!O297-#REF!</f>
        <v>#REF!</v>
      </c>
      <c r="P267" s="705" t="e">
        <f>'4.经营实际明细S'!P297-#REF!</f>
        <v>#REF!</v>
      </c>
      <c r="Q267" s="705" t="e">
        <f>'4.经营实际明细S'!Q297-#REF!</f>
        <v>#REF!</v>
      </c>
      <c r="R267" s="705" t="e">
        <f>'4.经营实际明细S'!R297-#REF!</f>
        <v>#REF!</v>
      </c>
      <c r="S267" s="705" t="e">
        <f>'4.经营实际明细S'!S297-#REF!</f>
        <v>#REF!</v>
      </c>
      <c r="T267" s="705" t="e">
        <f>'4.经营实际明细S'!T297-#REF!</f>
        <v>#REF!</v>
      </c>
      <c r="U267" s="709" t="e">
        <f t="shared" si="30"/>
        <v>#REF!</v>
      </c>
      <c r="V267" s="72" t="e">
        <f t="shared" si="32"/>
        <v>#REF!</v>
      </c>
      <c r="W267" s="710" t="s">
        <v>25</v>
      </c>
    </row>
    <row r="268" spans="1:23" ht="15" customHeight="1" x14ac:dyDescent="0.2">
      <c r="A268" s="765"/>
      <c r="B268" s="763"/>
      <c r="C268" s="755"/>
      <c r="D268" s="96" t="s">
        <v>31</v>
      </c>
      <c r="E268" s="705">
        <f>'4.经营实际明细S'!E298</f>
        <v>638.93104500000368</v>
      </c>
      <c r="F268" s="705">
        <f>'4.经营实际明细S'!F298</f>
        <v>220.8569</v>
      </c>
      <c r="G268" s="705">
        <f>'4.经营实际明细S'!G298</f>
        <v>32.260899999999999</v>
      </c>
      <c r="H268" s="705">
        <f>'4.经营实际明细S'!H298</f>
        <v>310.13524000000001</v>
      </c>
      <c r="I268" s="705">
        <f>'4.经营实际明细S'!I298</f>
        <v>493.97082999999998</v>
      </c>
      <c r="J268" s="705">
        <f>'4.经营实际明细S'!J298</f>
        <v>844.00712000000306</v>
      </c>
      <c r="K268" s="705">
        <f>'4.经营实际明细S'!K298</f>
        <v>638.93104500000368</v>
      </c>
      <c r="L268" s="705">
        <f>'4.经营实际明细S'!L298</f>
        <v>0</v>
      </c>
      <c r="M268" s="705">
        <f>'4.经营实际明细S'!M298</f>
        <v>0</v>
      </c>
      <c r="N268" s="705">
        <f>'4.经营实际明细S'!N298</f>
        <v>0</v>
      </c>
      <c r="O268" s="705">
        <f>'4.经营实际明细S'!O298</f>
        <v>0</v>
      </c>
      <c r="P268" s="705">
        <f>'4.经营实际明细S'!P298</f>
        <v>0</v>
      </c>
      <c r="Q268" s="705">
        <f>'4.经营实际明细S'!Q298</f>
        <v>0</v>
      </c>
      <c r="R268" s="705">
        <f t="shared" si="35"/>
        <v>2540.1620350000067</v>
      </c>
      <c r="S268" s="705">
        <f>基数汇总!S1468</f>
        <v>0</v>
      </c>
      <c r="T268" s="705">
        <f>基数汇总!R1468</f>
        <v>0</v>
      </c>
      <c r="U268" s="709" t="str">
        <f t="shared" si="30"/>
        <v/>
      </c>
      <c r="V268" s="72" t="b">
        <f t="shared" si="32"/>
        <v>0</v>
      </c>
      <c r="W268" s="710" t="s">
        <v>25</v>
      </c>
    </row>
    <row r="269" spans="1:23" ht="15" customHeight="1" x14ac:dyDescent="0.2">
      <c r="A269" s="765"/>
      <c r="B269" s="763"/>
      <c r="C269" s="755"/>
      <c r="D269" s="96" t="s">
        <v>32</v>
      </c>
      <c r="E269" s="705">
        <f>'4.经营实际明细S'!E301</f>
        <v>6.5262000000000002</v>
      </c>
      <c r="F269" s="705">
        <f>'4.经营实际明细S'!F301</f>
        <v>4.8776999999999999</v>
      </c>
      <c r="G269" s="705">
        <f>'4.经营实际明细S'!G301</f>
        <v>2.7484999999999999</v>
      </c>
      <c r="H269" s="705">
        <f>'4.经营实际明细S'!H301</f>
        <v>3.6678999999999999</v>
      </c>
      <c r="I269" s="705">
        <f>'4.经营实际明细S'!I301</f>
        <v>3.5508999999999999</v>
      </c>
      <c r="J269" s="705">
        <f>'4.经营实际明细S'!J301</f>
        <v>4.2504</v>
      </c>
      <c r="K269" s="705">
        <f>'4.经营实际明细S'!K301</f>
        <v>6.5262000000000002</v>
      </c>
      <c r="L269" s="705">
        <f>'4.经营实际明细S'!L301</f>
        <v>0</v>
      </c>
      <c r="M269" s="705">
        <f>'4.经营实际明细S'!M301</f>
        <v>0</v>
      </c>
      <c r="N269" s="705">
        <f>'4.经营实际明细S'!N301</f>
        <v>0</v>
      </c>
      <c r="O269" s="705">
        <f>'4.经营实际明细S'!O301</f>
        <v>0</v>
      </c>
      <c r="P269" s="705">
        <f>'4.经营实际明细S'!P301</f>
        <v>0</v>
      </c>
      <c r="Q269" s="705">
        <f>'4.经营实际明细S'!Q301</f>
        <v>0</v>
      </c>
      <c r="R269" s="705">
        <f t="shared" si="35"/>
        <v>25.621600000000001</v>
      </c>
      <c r="S269" s="705">
        <f>基数汇总!S1469</f>
        <v>0</v>
      </c>
      <c r="T269" s="705">
        <f>基数汇总!R1469</f>
        <v>0</v>
      </c>
      <c r="U269" s="709" t="str">
        <f t="shared" si="30"/>
        <v/>
      </c>
      <c r="V269" s="72" t="b">
        <f t="shared" si="32"/>
        <v>0</v>
      </c>
      <c r="W269" s="710" t="s">
        <v>25</v>
      </c>
    </row>
    <row r="270" spans="1:23" ht="15" customHeight="1" x14ac:dyDescent="0.2">
      <c r="A270" s="765"/>
      <c r="B270" s="763"/>
      <c r="C270" s="755" t="s">
        <v>33</v>
      </c>
      <c r="D270" s="706" t="s">
        <v>34</v>
      </c>
      <c r="E270" s="705" t="e">
        <f>'4.经营实际明细S'!E302-#REF!</f>
        <v>#REF!</v>
      </c>
      <c r="F270" s="705" t="e">
        <f>'4.经营实际明细S'!F302-#REF!</f>
        <v>#REF!</v>
      </c>
      <c r="G270" s="705" t="e">
        <f>'4.经营实际明细S'!G302-#REF!</f>
        <v>#REF!</v>
      </c>
      <c r="H270" s="705" t="e">
        <f>'4.经营实际明细S'!H302-#REF!</f>
        <v>#REF!</v>
      </c>
      <c r="I270" s="705" t="e">
        <f>'4.经营实际明细S'!I302-#REF!</f>
        <v>#REF!</v>
      </c>
      <c r="J270" s="705" t="e">
        <f>'4.经营实际明细S'!J302-#REF!</f>
        <v>#REF!</v>
      </c>
      <c r="K270" s="705" t="e">
        <f>'4.经营实际明细S'!K302-#REF!</f>
        <v>#REF!</v>
      </c>
      <c r="L270" s="705" t="e">
        <f>'4.经营实际明细S'!L302-#REF!</f>
        <v>#REF!</v>
      </c>
      <c r="M270" s="705" t="e">
        <f>'4.经营实际明细S'!M302-#REF!</f>
        <v>#REF!</v>
      </c>
      <c r="N270" s="705" t="e">
        <f>'4.经营实际明细S'!N302-#REF!</f>
        <v>#REF!</v>
      </c>
      <c r="O270" s="705" t="e">
        <f>'4.经营实际明细S'!O302-#REF!</f>
        <v>#REF!</v>
      </c>
      <c r="P270" s="705" t="e">
        <f>'4.经营实际明细S'!P302-#REF!</f>
        <v>#REF!</v>
      </c>
      <c r="Q270" s="705" t="e">
        <f>'4.经营实际明细S'!Q302-#REF!</f>
        <v>#REF!</v>
      </c>
      <c r="R270" s="705" t="e">
        <f>'4.经营实际明细S'!R302-#REF!</f>
        <v>#REF!</v>
      </c>
      <c r="S270" s="705" t="e">
        <f>'4.经营实际明细S'!S302-#REF!</f>
        <v>#REF!</v>
      </c>
      <c r="T270" s="705" t="e">
        <f>'4.经营实际明细S'!T302-#REF!</f>
        <v>#REF!</v>
      </c>
      <c r="U270" s="709" t="e">
        <f t="shared" si="30"/>
        <v>#REF!</v>
      </c>
      <c r="V270" s="72" t="e">
        <f t="shared" si="32"/>
        <v>#REF!</v>
      </c>
      <c r="W270" s="710" t="s">
        <v>25</v>
      </c>
    </row>
    <row r="271" spans="1:23" ht="15" customHeight="1" x14ac:dyDescent="0.2">
      <c r="A271" s="765"/>
      <c r="B271" s="763"/>
      <c r="C271" s="755"/>
      <c r="D271" s="96" t="s">
        <v>35</v>
      </c>
      <c r="E271" s="705">
        <f>'4.经营实际明细S'!E303</f>
        <v>540.81550000000004</v>
      </c>
      <c r="F271" s="705">
        <f>'4.经营实际明细S'!F303</f>
        <v>121.5457</v>
      </c>
      <c r="G271" s="705">
        <f>'4.经营实际明细S'!G303</f>
        <v>24.8687</v>
      </c>
      <c r="H271" s="705">
        <f>'4.经营实际明细S'!H303</f>
        <v>191.70099999999999</v>
      </c>
      <c r="I271" s="705">
        <f>'4.经营实际明细S'!I303</f>
        <v>322.33199999999999</v>
      </c>
      <c r="J271" s="705">
        <f>'4.经营实际明细S'!J303</f>
        <v>480.99400000000003</v>
      </c>
      <c r="K271" s="705">
        <f>'4.经营实际明细S'!K303</f>
        <v>540.81550000000004</v>
      </c>
      <c r="L271" s="705">
        <f>'4.经营实际明细S'!L303</f>
        <v>0</v>
      </c>
      <c r="M271" s="705">
        <f>'4.经营实际明细S'!M303</f>
        <v>0</v>
      </c>
      <c r="N271" s="705">
        <f>'4.经营实际明细S'!N303</f>
        <v>0</v>
      </c>
      <c r="O271" s="705">
        <f>'4.经营实际明细S'!O303</f>
        <v>0</v>
      </c>
      <c r="P271" s="705">
        <f>'4.经营实际明细S'!P303</f>
        <v>0</v>
      </c>
      <c r="Q271" s="705">
        <f>'4.经营实际明细S'!Q303</f>
        <v>0</v>
      </c>
      <c r="R271" s="705">
        <f t="shared" si="35"/>
        <v>1682.2569000000003</v>
      </c>
      <c r="S271" s="705">
        <f>基数汇总!S1471</f>
        <v>0</v>
      </c>
      <c r="T271" s="705">
        <f>基数汇总!R1471</f>
        <v>0</v>
      </c>
      <c r="U271" s="709" t="str">
        <f t="shared" si="30"/>
        <v/>
      </c>
      <c r="V271" s="72" t="b">
        <f t="shared" si="32"/>
        <v>0</v>
      </c>
      <c r="W271" s="710" t="s">
        <v>25</v>
      </c>
    </row>
    <row r="272" spans="1:23" ht="15" customHeight="1" x14ac:dyDescent="0.2">
      <c r="A272" s="765"/>
      <c r="B272" s="763"/>
      <c r="C272" s="755"/>
      <c r="D272" s="96" t="s">
        <v>36</v>
      </c>
      <c r="E272" s="705">
        <f>'4.经营实际明细S'!E304</f>
        <v>1390.7664</v>
      </c>
      <c r="F272" s="705">
        <f>'4.经营实际明细S'!F304</f>
        <v>346.15499999999997</v>
      </c>
      <c r="G272" s="705">
        <f>'4.经营实际明细S'!G304</f>
        <v>79.184799999999996</v>
      </c>
      <c r="H272" s="705">
        <f>'4.经营实际明细S'!H304</f>
        <v>456.57010000000002</v>
      </c>
      <c r="I272" s="705">
        <f>'4.经营实际明细S'!I304</f>
        <v>680.44470000000001</v>
      </c>
      <c r="J272" s="705">
        <f>'4.经营实际明细S'!J304</f>
        <v>1153.6514999999999</v>
      </c>
      <c r="K272" s="705">
        <f>'4.经营实际明细S'!K304</f>
        <v>1390.7664</v>
      </c>
      <c r="L272" s="705">
        <f>'4.经营实际明细S'!L304</f>
        <v>0</v>
      </c>
      <c r="M272" s="705">
        <f>'4.经营实际明细S'!M304</f>
        <v>0</v>
      </c>
      <c r="N272" s="705">
        <f>'4.经营实际明细S'!N304</f>
        <v>0</v>
      </c>
      <c r="O272" s="705">
        <f>'4.经营实际明细S'!O304</f>
        <v>0</v>
      </c>
      <c r="P272" s="705">
        <f>'4.经营实际明细S'!P304</f>
        <v>0</v>
      </c>
      <c r="Q272" s="705">
        <f>'4.经营实际明细S'!Q304</f>
        <v>0</v>
      </c>
      <c r="R272" s="705">
        <f t="shared" si="35"/>
        <v>4106.7725</v>
      </c>
      <c r="S272" s="705">
        <f>基数汇总!S1472</f>
        <v>0</v>
      </c>
      <c r="T272" s="705">
        <f>基数汇总!R1472</f>
        <v>0</v>
      </c>
      <c r="U272" s="709" t="str">
        <f t="shared" si="30"/>
        <v/>
      </c>
      <c r="V272" s="72" t="b">
        <f t="shared" si="32"/>
        <v>0</v>
      </c>
      <c r="W272" s="710" t="s">
        <v>25</v>
      </c>
    </row>
    <row r="273" spans="1:23" ht="15" customHeight="1" x14ac:dyDescent="0.2">
      <c r="A273" s="765"/>
      <c r="B273" s="763"/>
      <c r="C273" s="755"/>
      <c r="D273" s="96" t="s">
        <v>37</v>
      </c>
      <c r="E273" s="705">
        <f>'4.经营实际明细S'!E305</f>
        <v>0</v>
      </c>
      <c r="F273" s="705">
        <f>'4.经营实际明细S'!F305</f>
        <v>0</v>
      </c>
      <c r="G273" s="705">
        <f>'4.经营实际明细S'!G305</f>
        <v>0</v>
      </c>
      <c r="H273" s="705">
        <f>'4.经营实际明细S'!H305</f>
        <v>0</v>
      </c>
      <c r="I273" s="705">
        <f>'4.经营实际明细S'!I305</f>
        <v>0</v>
      </c>
      <c r="J273" s="705">
        <f>'4.经营实际明细S'!J305</f>
        <v>0</v>
      </c>
      <c r="K273" s="705">
        <f>'4.经营实际明细S'!K305</f>
        <v>0</v>
      </c>
      <c r="L273" s="705">
        <f>'4.经营实际明细S'!L305</f>
        <v>0</v>
      </c>
      <c r="M273" s="705">
        <f>'4.经营实际明细S'!M305</f>
        <v>0</v>
      </c>
      <c r="N273" s="705">
        <f>'4.经营实际明细S'!N305</f>
        <v>0</v>
      </c>
      <c r="O273" s="705">
        <f>'4.经营实际明细S'!O305</f>
        <v>0</v>
      </c>
      <c r="P273" s="705">
        <f>'4.经营实际明细S'!P305</f>
        <v>0</v>
      </c>
      <c r="Q273" s="705">
        <f>'4.经营实际明细S'!Q305</f>
        <v>0</v>
      </c>
      <c r="R273" s="705">
        <f t="shared" si="35"/>
        <v>0</v>
      </c>
      <c r="S273" s="705">
        <f>基数汇总!S1473</f>
        <v>0</v>
      </c>
      <c r="T273" s="705">
        <f>基数汇总!R1473</f>
        <v>0</v>
      </c>
      <c r="U273" s="709" t="str">
        <f t="shared" si="30"/>
        <v/>
      </c>
      <c r="V273" s="72" t="b">
        <f t="shared" si="32"/>
        <v>1</v>
      </c>
      <c r="W273" s="710" t="s">
        <v>25</v>
      </c>
    </row>
    <row r="274" spans="1:23" ht="15" customHeight="1" x14ac:dyDescent="0.2">
      <c r="A274" s="765"/>
      <c r="B274" s="763"/>
      <c r="C274" s="755"/>
      <c r="D274" s="96" t="s">
        <v>38</v>
      </c>
      <c r="E274" s="705">
        <f>'4.经营实际明细S'!E306</f>
        <v>16.7348</v>
      </c>
      <c r="F274" s="705">
        <f>'4.经营实际明细S'!F306</f>
        <v>7.4911000000000003</v>
      </c>
      <c r="G274" s="705">
        <f>'4.经营实际明细S'!G306</f>
        <v>0.56769999999999998</v>
      </c>
      <c r="H274" s="705">
        <f>'4.经营实际明细S'!H306</f>
        <v>10.659800000000001</v>
      </c>
      <c r="I274" s="705">
        <f>'4.经营实际明细S'!I306</f>
        <v>7.6534000000000004</v>
      </c>
      <c r="J274" s="705">
        <f>'4.经营实际明细S'!J306</f>
        <v>13.5258</v>
      </c>
      <c r="K274" s="705">
        <f>'4.经营实际明细S'!K306</f>
        <v>16.7348</v>
      </c>
      <c r="L274" s="705">
        <f>'4.经营实际明细S'!L306</f>
        <v>0</v>
      </c>
      <c r="M274" s="705">
        <f>'4.经营实际明细S'!M306</f>
        <v>0</v>
      </c>
      <c r="N274" s="705">
        <f>'4.经营实际明细S'!N306</f>
        <v>0</v>
      </c>
      <c r="O274" s="705">
        <f>'4.经营实际明细S'!O306</f>
        <v>0</v>
      </c>
      <c r="P274" s="705">
        <f>'4.经营实际明细S'!P306</f>
        <v>0</v>
      </c>
      <c r="Q274" s="705">
        <f>'4.经营实际明细S'!Q306</f>
        <v>0</v>
      </c>
      <c r="R274" s="705">
        <f t="shared" si="35"/>
        <v>56.632600000000004</v>
      </c>
      <c r="S274" s="705">
        <f>基数汇总!S1474</f>
        <v>0</v>
      </c>
      <c r="T274" s="705">
        <f>基数汇总!R1474</f>
        <v>0</v>
      </c>
      <c r="U274" s="709" t="str">
        <f t="shared" si="30"/>
        <v/>
      </c>
      <c r="V274" s="72" t="b">
        <f t="shared" si="32"/>
        <v>0</v>
      </c>
      <c r="W274" s="710" t="s">
        <v>25</v>
      </c>
    </row>
    <row r="275" spans="1:23" ht="15" customHeight="1" x14ac:dyDescent="0.2">
      <c r="A275" s="765"/>
      <c r="B275" s="763"/>
      <c r="C275" s="755"/>
      <c r="D275" s="96" t="s">
        <v>39</v>
      </c>
      <c r="E275" s="705">
        <f>'4.经营实际明细S'!E307</f>
        <v>6.7469999999999999</v>
      </c>
      <c r="F275" s="705">
        <f>'4.经营实际明细S'!F307</f>
        <v>-1.5276000000000001</v>
      </c>
      <c r="G275" s="705">
        <f>'4.经营实际明细S'!G307</f>
        <v>1.5276000000000001</v>
      </c>
      <c r="H275" s="705">
        <f>'4.经营实际明细S'!H307</f>
        <v>1.4594</v>
      </c>
      <c r="I275" s="705">
        <f>'4.经营实际明细S'!I307</f>
        <v>12.9269</v>
      </c>
      <c r="J275" s="705">
        <f>'4.经营实际明细S'!J307</f>
        <v>11.422700000000001</v>
      </c>
      <c r="K275" s="705">
        <f>'4.经营实际明细S'!K307</f>
        <v>6.7469999999999999</v>
      </c>
      <c r="L275" s="705">
        <f>'4.经营实际明细S'!L307</f>
        <v>0</v>
      </c>
      <c r="M275" s="705">
        <f>'4.经营实际明细S'!M307</f>
        <v>0</v>
      </c>
      <c r="N275" s="705">
        <f>'4.经营实际明细S'!N307</f>
        <v>0</v>
      </c>
      <c r="O275" s="705">
        <f>'4.经营实际明细S'!O307</f>
        <v>0</v>
      </c>
      <c r="P275" s="705">
        <f>'4.经营实际明细S'!P307</f>
        <v>0</v>
      </c>
      <c r="Q275" s="705">
        <f>'4.经营实际明细S'!Q307</f>
        <v>0</v>
      </c>
      <c r="R275" s="705">
        <f t="shared" si="35"/>
        <v>32.555999999999997</v>
      </c>
      <c r="S275" s="705">
        <f>基数汇总!S1475</f>
        <v>0</v>
      </c>
      <c r="T275" s="705">
        <f>基数汇总!R1475</f>
        <v>0</v>
      </c>
      <c r="U275" s="709" t="str">
        <f t="shared" si="30"/>
        <v/>
      </c>
      <c r="V275" s="72" t="b">
        <f t="shared" si="32"/>
        <v>0</v>
      </c>
      <c r="W275" s="710" t="s">
        <v>25</v>
      </c>
    </row>
    <row r="276" spans="1:23" ht="15" customHeight="1" x14ac:dyDescent="0.2">
      <c r="A276" s="765"/>
      <c r="B276" s="763"/>
      <c r="C276" s="755" t="s">
        <v>40</v>
      </c>
      <c r="D276" s="706" t="s">
        <v>41</v>
      </c>
      <c r="E276" s="705" t="e">
        <f>'4.经营实际明细S'!E308-#REF!</f>
        <v>#REF!</v>
      </c>
      <c r="F276" s="705" t="e">
        <f>'4.经营实际明细S'!F308-#REF!</f>
        <v>#REF!</v>
      </c>
      <c r="G276" s="705" t="e">
        <f>'4.经营实际明细S'!G308-#REF!</f>
        <v>#REF!</v>
      </c>
      <c r="H276" s="705" t="e">
        <f>'4.经营实际明细S'!H308-#REF!</f>
        <v>#REF!</v>
      </c>
      <c r="I276" s="705" t="e">
        <f>'4.经营实际明细S'!I308-#REF!</f>
        <v>#REF!</v>
      </c>
      <c r="J276" s="705" t="e">
        <f>'4.经营实际明细S'!J308-#REF!</f>
        <v>#REF!</v>
      </c>
      <c r="K276" s="705" t="e">
        <f>'4.经营实际明细S'!K308-#REF!</f>
        <v>#REF!</v>
      </c>
      <c r="L276" s="705" t="e">
        <f>'4.经营实际明细S'!L308-#REF!</f>
        <v>#REF!</v>
      </c>
      <c r="M276" s="705" t="e">
        <f>'4.经营实际明细S'!M308-#REF!</f>
        <v>#REF!</v>
      </c>
      <c r="N276" s="705" t="e">
        <f>'4.经营实际明细S'!N308-#REF!</f>
        <v>#REF!</v>
      </c>
      <c r="O276" s="705" t="e">
        <f>'4.经营实际明细S'!O308-#REF!</f>
        <v>#REF!</v>
      </c>
      <c r="P276" s="705" t="e">
        <f>'4.经营实际明细S'!P308-#REF!</f>
        <v>#REF!</v>
      </c>
      <c r="Q276" s="705" t="e">
        <f>'4.经营实际明细S'!Q308-#REF!</f>
        <v>#REF!</v>
      </c>
      <c r="R276" s="705" t="e">
        <f>'4.经营实际明细S'!R308-#REF!</f>
        <v>#REF!</v>
      </c>
      <c r="S276" s="705" t="e">
        <f>'4.经营实际明细S'!S308-#REF!</f>
        <v>#REF!</v>
      </c>
      <c r="T276" s="705" t="e">
        <f>'4.经营实际明细S'!T308-#REF!</f>
        <v>#REF!</v>
      </c>
      <c r="U276" s="709" t="e">
        <f t="shared" si="30"/>
        <v>#REF!</v>
      </c>
      <c r="V276" s="72" t="e">
        <f t="shared" si="32"/>
        <v>#REF!</v>
      </c>
      <c r="W276" s="710" t="s">
        <v>25</v>
      </c>
    </row>
    <row r="277" spans="1:23" ht="15" customHeight="1" x14ac:dyDescent="0.2">
      <c r="A277" s="765"/>
      <c r="B277" s="763"/>
      <c r="C277" s="755"/>
      <c r="D277" s="96" t="s">
        <v>42</v>
      </c>
      <c r="E277" s="705">
        <f>'4.经营实际明细S'!E309</f>
        <v>817.27311499999996</v>
      </c>
      <c r="F277" s="705">
        <f>'4.经营实际明细S'!F309</f>
        <v>172.487435</v>
      </c>
      <c r="G277" s="705">
        <f>'4.经营实际明细S'!G309</f>
        <v>172.42814999999999</v>
      </c>
      <c r="H277" s="705">
        <f>'4.经营实际明细S'!H309</f>
        <v>1753.1182659999999</v>
      </c>
      <c r="I277" s="705">
        <f>'4.经营实际明细S'!I309</f>
        <v>782.85416999999995</v>
      </c>
      <c r="J277" s="705">
        <f>'4.经营实际明细S'!J309</f>
        <v>753.31105500000001</v>
      </c>
      <c r="K277" s="705">
        <f>'4.经营实际明细S'!K309</f>
        <v>817.27311499999996</v>
      </c>
      <c r="L277" s="705">
        <f>'4.经营实际明细S'!L309</f>
        <v>0</v>
      </c>
      <c r="M277" s="705">
        <f>'4.经营实际明细S'!M309</f>
        <v>0</v>
      </c>
      <c r="N277" s="705">
        <f>'4.经营实际明细S'!N309</f>
        <v>0</v>
      </c>
      <c r="O277" s="705">
        <f>'4.经营实际明细S'!O309</f>
        <v>0</v>
      </c>
      <c r="P277" s="705">
        <f>'4.经营实际明细S'!P309</f>
        <v>0</v>
      </c>
      <c r="Q277" s="705">
        <f>'4.经营实际明细S'!Q309</f>
        <v>0</v>
      </c>
      <c r="R277" s="705">
        <f t="shared" si="35"/>
        <v>4451.4721910000007</v>
      </c>
      <c r="S277" s="705">
        <f>基数汇总!S1477</f>
        <v>0</v>
      </c>
      <c r="T277" s="705">
        <f>基数汇总!R1477</f>
        <v>0</v>
      </c>
      <c r="U277" s="709" t="str">
        <f t="shared" si="30"/>
        <v/>
      </c>
      <c r="V277" s="72" t="b">
        <f t="shared" si="32"/>
        <v>0</v>
      </c>
      <c r="W277" s="710" t="s">
        <v>25</v>
      </c>
    </row>
    <row r="278" spans="1:23" ht="15" customHeight="1" x14ac:dyDescent="0.2">
      <c r="A278" s="765"/>
      <c r="B278" s="763"/>
      <c r="C278" s="755"/>
      <c r="D278" s="96" t="s">
        <v>43</v>
      </c>
      <c r="E278" s="705">
        <f>'4.经营实际明细S'!E310</f>
        <v>80.735500000000002</v>
      </c>
      <c r="F278" s="705">
        <f>'4.经营实际明细S'!F310</f>
        <v>0</v>
      </c>
      <c r="G278" s="705">
        <f>'4.经营实际明细S'!G310</f>
        <v>85.384</v>
      </c>
      <c r="H278" s="705">
        <f>'4.经营实际明细S'!H310</f>
        <v>71.864500000000007</v>
      </c>
      <c r="I278" s="705">
        <f>'4.经营实际明细S'!I310</f>
        <v>83.290400000000005</v>
      </c>
      <c r="J278" s="705">
        <f>'4.经营实际明细S'!J310</f>
        <v>75.049700000000001</v>
      </c>
      <c r="K278" s="705">
        <f>'4.经营实际明细S'!K310</f>
        <v>80.735500000000002</v>
      </c>
      <c r="L278" s="705">
        <f>'4.经营实际明细S'!L310</f>
        <v>0</v>
      </c>
      <c r="M278" s="705">
        <f>'4.经营实际明细S'!M310</f>
        <v>0</v>
      </c>
      <c r="N278" s="705">
        <f>'4.经营实际明细S'!N310</f>
        <v>0</v>
      </c>
      <c r="O278" s="705">
        <f>'4.经营实际明细S'!O310</f>
        <v>0</v>
      </c>
      <c r="P278" s="705">
        <f>'4.经营实际明细S'!P310</f>
        <v>0</v>
      </c>
      <c r="Q278" s="705">
        <f>'4.经营实际明细S'!Q310</f>
        <v>0</v>
      </c>
      <c r="R278" s="705">
        <f t="shared" si="35"/>
        <v>396.32410000000004</v>
      </c>
      <c r="S278" s="705">
        <f>基数汇总!S1478</f>
        <v>0</v>
      </c>
      <c r="T278" s="705">
        <f>基数汇总!R1478</f>
        <v>0</v>
      </c>
      <c r="U278" s="709" t="str">
        <f t="shared" si="30"/>
        <v/>
      </c>
      <c r="V278" s="72" t="b">
        <f t="shared" si="32"/>
        <v>0</v>
      </c>
      <c r="W278" s="710" t="s">
        <v>25</v>
      </c>
    </row>
    <row r="279" spans="1:23" ht="15" customHeight="1" x14ac:dyDescent="0.2">
      <c r="A279" s="765"/>
      <c r="B279" s="763" t="s">
        <v>44</v>
      </c>
      <c r="C279" s="755" t="s">
        <v>26</v>
      </c>
      <c r="D279" s="96" t="s">
        <v>27</v>
      </c>
      <c r="E279" s="705">
        <f>'4.经营实际明细S'!E311</f>
        <v>1939.9663856534451</v>
      </c>
      <c r="F279" s="705">
        <f>'4.经营实际明细S'!F311</f>
        <v>734.82475527644397</v>
      </c>
      <c r="G279" s="705">
        <f>'4.经营实际明细S'!G311</f>
        <v>253.10425062087199</v>
      </c>
      <c r="H279" s="705">
        <f>'4.经营实际明细S'!H311</f>
        <v>985.48496729651401</v>
      </c>
      <c r="I279" s="705">
        <f>'4.经营实际明细S'!I311</f>
        <v>1407.47584810936</v>
      </c>
      <c r="J279" s="705">
        <f>'4.经营实际明细S'!J311</f>
        <v>1670.2890497150199</v>
      </c>
      <c r="K279" s="705">
        <f>'4.经营实际明细S'!K311</f>
        <v>1939.9663856534451</v>
      </c>
      <c r="L279" s="705">
        <f>'4.经营实际明细S'!L311</f>
        <v>0</v>
      </c>
      <c r="M279" s="705">
        <f>'4.经营实际明细S'!M311</f>
        <v>0</v>
      </c>
      <c r="N279" s="705">
        <f>'4.经营实际明细S'!N311</f>
        <v>0</v>
      </c>
      <c r="O279" s="705">
        <f>'4.经营实际明细S'!O311</f>
        <v>0</v>
      </c>
      <c r="P279" s="705">
        <f>'4.经营实际明细S'!P311</f>
        <v>0</v>
      </c>
      <c r="Q279" s="705">
        <f>'4.经营实际明细S'!Q311</f>
        <v>0</v>
      </c>
      <c r="R279" s="705">
        <f t="shared" si="35"/>
        <v>6991.1452566716553</v>
      </c>
      <c r="S279" s="705">
        <f>基数汇总!S1479</f>
        <v>0</v>
      </c>
      <c r="T279" s="705">
        <f>基数汇总!R1479</f>
        <v>0</v>
      </c>
      <c r="U279" s="709" t="str">
        <f t="shared" si="30"/>
        <v/>
      </c>
      <c r="V279" s="72" t="b">
        <f t="shared" si="32"/>
        <v>0</v>
      </c>
      <c r="W279" s="710" t="s">
        <v>44</v>
      </c>
    </row>
    <row r="280" spans="1:23" ht="15" customHeight="1" x14ac:dyDescent="0.2">
      <c r="A280" s="765"/>
      <c r="B280" s="763"/>
      <c r="C280" s="755"/>
      <c r="D280" s="96" t="s">
        <v>28</v>
      </c>
      <c r="E280" s="705">
        <f>'4.经营实际明细S'!E312</f>
        <v>1183.9942110475743</v>
      </c>
      <c r="F280" s="705">
        <f>'4.经营实际明细S'!F312</f>
        <v>395.45207485576702</v>
      </c>
      <c r="G280" s="705">
        <f>'4.经营实际明细S'!G312</f>
        <v>135.58848087287899</v>
      </c>
      <c r="H280" s="705">
        <f>'4.经营实际明细S'!H312</f>
        <v>599.85820798360601</v>
      </c>
      <c r="I280" s="705">
        <f>'4.经营实际明细S'!I312</f>
        <v>778.86647798371303</v>
      </c>
      <c r="J280" s="705">
        <f>'4.经营实际明细S'!J312</f>
        <v>1056.5224944192801</v>
      </c>
      <c r="K280" s="705">
        <f>'4.经营实际明细S'!K312</f>
        <v>1183.9942110475743</v>
      </c>
      <c r="L280" s="705">
        <f>'4.经营实际明细S'!L312</f>
        <v>0</v>
      </c>
      <c r="M280" s="705">
        <f>'4.经营实际明细S'!M312</f>
        <v>0</v>
      </c>
      <c r="N280" s="705">
        <f>'4.经营实际明细S'!N312</f>
        <v>0</v>
      </c>
      <c r="O280" s="705">
        <f>'4.经营实际明细S'!O312</f>
        <v>0</v>
      </c>
      <c r="P280" s="705">
        <f>'4.经营实际明细S'!P312</f>
        <v>0</v>
      </c>
      <c r="Q280" s="705">
        <f>'4.经营实际明细S'!Q312</f>
        <v>0</v>
      </c>
      <c r="R280" s="705">
        <f t="shared" si="35"/>
        <v>4150.2819471628191</v>
      </c>
      <c r="S280" s="705">
        <f>基数汇总!S1480</f>
        <v>0</v>
      </c>
      <c r="T280" s="705">
        <f>基数汇总!R1480</f>
        <v>0</v>
      </c>
      <c r="U280" s="709" t="str">
        <f t="shared" si="30"/>
        <v/>
      </c>
      <c r="V280" s="72" t="b">
        <f t="shared" si="32"/>
        <v>0</v>
      </c>
      <c r="W280" s="710" t="s">
        <v>44</v>
      </c>
    </row>
    <row r="281" spans="1:23" ht="15" customHeight="1" x14ac:dyDescent="0.2">
      <c r="A281" s="765"/>
      <c r="B281" s="763"/>
      <c r="C281" s="755"/>
      <c r="D281" s="96" t="s">
        <v>29</v>
      </c>
      <c r="E281" s="705">
        <f>'4.经营实际明细S'!E313</f>
        <v>767.70964298998047</v>
      </c>
      <c r="F281" s="705">
        <f>'4.经营实际明细S'!F313</f>
        <v>208.25146599999999</v>
      </c>
      <c r="G281" s="705">
        <f>'4.经营实际明细S'!G313</f>
        <v>19.568026</v>
      </c>
      <c r="H281" s="705">
        <f>'4.经营实际明细S'!H313</f>
        <v>450.93684499999898</v>
      </c>
      <c r="I281" s="705">
        <f>'4.经营实际明细S'!I313</f>
        <v>390.15260599999903</v>
      </c>
      <c r="J281" s="705">
        <f>'4.经营实际明细S'!J313</f>
        <v>853.45553925022</v>
      </c>
      <c r="K281" s="705">
        <f>'4.经营实际明细S'!K313</f>
        <v>767.70964298998047</v>
      </c>
      <c r="L281" s="705">
        <f>'4.经营实际明细S'!L313</f>
        <v>0</v>
      </c>
      <c r="M281" s="705">
        <f>'4.经营实际明细S'!M313</f>
        <v>0</v>
      </c>
      <c r="N281" s="705">
        <f>'4.经营实际明细S'!N313</f>
        <v>0</v>
      </c>
      <c r="O281" s="705">
        <f>'4.经营实际明细S'!O313</f>
        <v>0</v>
      </c>
      <c r="P281" s="705">
        <f>'4.经营实际明细S'!P313</f>
        <v>0</v>
      </c>
      <c r="Q281" s="705">
        <f>'4.经营实际明细S'!Q313</f>
        <v>0</v>
      </c>
      <c r="R281" s="705">
        <f t="shared" si="35"/>
        <v>2690.0741252401986</v>
      </c>
      <c r="S281" s="705">
        <f>基数汇总!S1481</f>
        <v>0</v>
      </c>
      <c r="T281" s="705">
        <f>基数汇总!R1481</f>
        <v>0</v>
      </c>
      <c r="U281" s="709" t="str">
        <f t="shared" si="30"/>
        <v/>
      </c>
      <c r="V281" s="72" t="b">
        <f t="shared" si="32"/>
        <v>0</v>
      </c>
      <c r="W281" s="710" t="s">
        <v>44</v>
      </c>
    </row>
    <row r="282" spans="1:23" ht="15" customHeight="1" x14ac:dyDescent="0.2">
      <c r="A282" s="765"/>
      <c r="B282" s="763"/>
      <c r="C282" s="755"/>
      <c r="D282" s="706" t="s">
        <v>30</v>
      </c>
      <c r="E282" s="705" t="e">
        <f>'4.经营实际明细S'!E314-#REF!</f>
        <v>#REF!</v>
      </c>
      <c r="F282" s="705" t="e">
        <f>'4.经营实际明细S'!F314-#REF!</f>
        <v>#REF!</v>
      </c>
      <c r="G282" s="705" t="e">
        <f>'4.经营实际明细S'!G314-#REF!</f>
        <v>#REF!</v>
      </c>
      <c r="H282" s="705" t="e">
        <f>'4.经营实际明细S'!H314-#REF!</f>
        <v>#REF!</v>
      </c>
      <c r="I282" s="705" t="e">
        <f>'4.经营实际明细S'!I314-#REF!</f>
        <v>#REF!</v>
      </c>
      <c r="J282" s="705" t="e">
        <f>'4.经营实际明细S'!J314-#REF!</f>
        <v>#REF!</v>
      </c>
      <c r="K282" s="705" t="e">
        <f>'4.经营实际明细S'!K314-#REF!</f>
        <v>#REF!</v>
      </c>
      <c r="L282" s="705" t="e">
        <f>'4.经营实际明细S'!L314-#REF!</f>
        <v>#REF!</v>
      </c>
      <c r="M282" s="705" t="e">
        <f>'4.经营实际明细S'!M314-#REF!</f>
        <v>#REF!</v>
      </c>
      <c r="N282" s="705" t="e">
        <f>'4.经营实际明细S'!N314-#REF!</f>
        <v>#REF!</v>
      </c>
      <c r="O282" s="705" t="e">
        <f>'4.经营实际明细S'!O314-#REF!</f>
        <v>#REF!</v>
      </c>
      <c r="P282" s="705" t="e">
        <f>'4.经营实际明细S'!P314-#REF!</f>
        <v>#REF!</v>
      </c>
      <c r="Q282" s="705" t="e">
        <f>'4.经营实际明细S'!Q314-#REF!</f>
        <v>#REF!</v>
      </c>
      <c r="R282" s="705" t="e">
        <f>'4.经营实际明细S'!R314-#REF!</f>
        <v>#REF!</v>
      </c>
      <c r="S282" s="705" t="e">
        <f>'4.经营实际明细S'!S314-#REF!</f>
        <v>#REF!</v>
      </c>
      <c r="T282" s="705" t="e">
        <f>'4.经营实际明细S'!T314-#REF!</f>
        <v>#REF!</v>
      </c>
      <c r="U282" s="709" t="e">
        <f t="shared" si="30"/>
        <v>#REF!</v>
      </c>
      <c r="V282" s="72" t="e">
        <f t="shared" si="32"/>
        <v>#REF!</v>
      </c>
      <c r="W282" s="710" t="s">
        <v>44</v>
      </c>
    </row>
    <row r="283" spans="1:23" ht="15" customHeight="1" x14ac:dyDescent="0.2">
      <c r="A283" s="765"/>
      <c r="B283" s="763"/>
      <c r="C283" s="755"/>
      <c r="D283" s="96" t="s">
        <v>31</v>
      </c>
      <c r="E283" s="705">
        <f>'4.经营实际明细S'!E315</f>
        <v>337.95216934826419</v>
      </c>
      <c r="F283" s="705">
        <f>'4.经营实际明细S'!F315</f>
        <v>119.91506800000001</v>
      </c>
      <c r="G283" s="705">
        <f>'4.经营实际明细S'!G315</f>
        <v>17.882300000000001</v>
      </c>
      <c r="H283" s="705">
        <f>'4.经营实际明细S'!H315</f>
        <v>156.07990000000001</v>
      </c>
      <c r="I283" s="705">
        <f>'4.经营实际明细S'!I315</f>
        <v>241.46001699999999</v>
      </c>
      <c r="J283" s="705">
        <f>'4.经营实际明细S'!J315</f>
        <v>483.39607612889301</v>
      </c>
      <c r="K283" s="705">
        <f>'4.经营实际明细S'!K315</f>
        <v>337.95216934826419</v>
      </c>
      <c r="L283" s="705">
        <f>'4.经营实际明细S'!L315</f>
        <v>0</v>
      </c>
      <c r="M283" s="705">
        <f>'4.经营实际明细S'!M315</f>
        <v>0</v>
      </c>
      <c r="N283" s="705">
        <f>'4.经营实际明细S'!N315</f>
        <v>0</v>
      </c>
      <c r="O283" s="705">
        <f>'4.经营实际明细S'!O315</f>
        <v>0</v>
      </c>
      <c r="P283" s="705">
        <f>'4.经营实际明细S'!P315</f>
        <v>0</v>
      </c>
      <c r="Q283" s="705">
        <f>'4.经营实际明细S'!Q315</f>
        <v>0</v>
      </c>
      <c r="R283" s="705">
        <f t="shared" si="35"/>
        <v>1356.6855304771573</v>
      </c>
      <c r="S283" s="705">
        <f>基数汇总!S1483</f>
        <v>0</v>
      </c>
      <c r="T283" s="705">
        <f>基数汇总!R1483</f>
        <v>0</v>
      </c>
      <c r="U283" s="709" t="str">
        <f t="shared" si="30"/>
        <v/>
      </c>
      <c r="V283" s="72" t="b">
        <f t="shared" si="32"/>
        <v>0</v>
      </c>
      <c r="W283" s="710" t="s">
        <v>44</v>
      </c>
    </row>
    <row r="284" spans="1:23" ht="15" customHeight="1" x14ac:dyDescent="0.2">
      <c r="A284" s="765"/>
      <c r="B284" s="763"/>
      <c r="C284" s="755"/>
      <c r="D284" s="96" t="s">
        <v>32</v>
      </c>
      <c r="E284" s="705">
        <f>'4.经营实际明细S'!E318</f>
        <v>0</v>
      </c>
      <c r="F284" s="705">
        <f>'4.经营实际明细S'!F318</f>
        <v>0</v>
      </c>
      <c r="G284" s="705">
        <f>'4.经营实际明细S'!G318</f>
        <v>0</v>
      </c>
      <c r="H284" s="705">
        <f>'4.经营实际明细S'!H318</f>
        <v>0</v>
      </c>
      <c r="I284" s="705">
        <f>'4.经营实际明细S'!I318</f>
        <v>0</v>
      </c>
      <c r="J284" s="705">
        <f>'4.经营实际明细S'!J318</f>
        <v>0</v>
      </c>
      <c r="K284" s="705">
        <f>'4.经营实际明细S'!K318</f>
        <v>0</v>
      </c>
      <c r="L284" s="705">
        <f>'4.经营实际明细S'!L318</f>
        <v>0</v>
      </c>
      <c r="M284" s="705">
        <f>'4.经营实际明细S'!M318</f>
        <v>0</v>
      </c>
      <c r="N284" s="705">
        <f>'4.经营实际明细S'!N318</f>
        <v>0</v>
      </c>
      <c r="O284" s="705">
        <f>'4.经营实际明细S'!O318</f>
        <v>0</v>
      </c>
      <c r="P284" s="705">
        <f>'4.经营实际明细S'!P318</f>
        <v>0</v>
      </c>
      <c r="Q284" s="705">
        <f>'4.经营实际明细S'!Q318</f>
        <v>0</v>
      </c>
      <c r="R284" s="705">
        <f t="shared" si="35"/>
        <v>0</v>
      </c>
      <c r="S284" s="705">
        <f>基数汇总!S1484</f>
        <v>0</v>
      </c>
      <c r="T284" s="705">
        <f>基数汇总!R1484</f>
        <v>0</v>
      </c>
      <c r="U284" s="709" t="str">
        <f t="shared" si="30"/>
        <v/>
      </c>
      <c r="V284" s="72" t="b">
        <f t="shared" si="32"/>
        <v>1</v>
      </c>
      <c r="W284" s="710" t="s">
        <v>44</v>
      </c>
    </row>
    <row r="285" spans="1:23" ht="15" customHeight="1" x14ac:dyDescent="0.2">
      <c r="A285" s="765"/>
      <c r="B285" s="763"/>
      <c r="C285" s="755" t="s">
        <v>33</v>
      </c>
      <c r="D285" s="706" t="s">
        <v>34</v>
      </c>
      <c r="E285" s="705" t="e">
        <f>'4.经营实际明细S'!E319-#REF!</f>
        <v>#REF!</v>
      </c>
      <c r="F285" s="705" t="e">
        <f>'4.经营实际明细S'!F319-#REF!</f>
        <v>#REF!</v>
      </c>
      <c r="G285" s="705" t="e">
        <f>'4.经营实际明细S'!G319-#REF!</f>
        <v>#REF!</v>
      </c>
      <c r="H285" s="705" t="e">
        <f>'4.经营实际明细S'!H319-#REF!</f>
        <v>#REF!</v>
      </c>
      <c r="I285" s="705" t="e">
        <f>'4.经营实际明细S'!I319-#REF!</f>
        <v>#REF!</v>
      </c>
      <c r="J285" s="705" t="e">
        <f>'4.经营实际明细S'!J319-#REF!</f>
        <v>#REF!</v>
      </c>
      <c r="K285" s="705" t="e">
        <f>'4.经营实际明细S'!K319-#REF!</f>
        <v>#REF!</v>
      </c>
      <c r="L285" s="705" t="e">
        <f>'4.经营实际明细S'!L319-#REF!</f>
        <v>#REF!</v>
      </c>
      <c r="M285" s="705" t="e">
        <f>'4.经营实际明细S'!M319-#REF!</f>
        <v>#REF!</v>
      </c>
      <c r="N285" s="705" t="e">
        <f>'4.经营实际明细S'!N319-#REF!</f>
        <v>#REF!</v>
      </c>
      <c r="O285" s="705" t="e">
        <f>'4.经营实际明细S'!O319-#REF!</f>
        <v>#REF!</v>
      </c>
      <c r="P285" s="705" t="e">
        <f>'4.经营实际明细S'!P319-#REF!</f>
        <v>#REF!</v>
      </c>
      <c r="Q285" s="705" t="e">
        <f>'4.经营实际明细S'!Q319-#REF!</f>
        <v>#REF!</v>
      </c>
      <c r="R285" s="705" t="e">
        <f>'4.经营实际明细S'!R319-#REF!</f>
        <v>#REF!</v>
      </c>
      <c r="S285" s="705" t="e">
        <f>'4.经营实际明细S'!S319-#REF!</f>
        <v>#REF!</v>
      </c>
      <c r="T285" s="705" t="e">
        <f>'4.经营实际明细S'!T319-#REF!</f>
        <v>#REF!</v>
      </c>
      <c r="U285" s="709" t="e">
        <f t="shared" si="30"/>
        <v>#REF!</v>
      </c>
      <c r="V285" s="72" t="e">
        <f t="shared" si="32"/>
        <v>#REF!</v>
      </c>
      <c r="W285" s="710" t="s">
        <v>44</v>
      </c>
    </row>
    <row r="286" spans="1:23" ht="15" customHeight="1" x14ac:dyDescent="0.2">
      <c r="A286" s="765"/>
      <c r="B286" s="763"/>
      <c r="C286" s="755"/>
      <c r="D286" s="96" t="s">
        <v>35</v>
      </c>
      <c r="E286" s="705">
        <f>'4.经营实际明细S'!E320</f>
        <v>429.2630527064016</v>
      </c>
      <c r="F286" s="705">
        <f>'4.经营实际明细S'!F320</f>
        <v>86.244248102341302</v>
      </c>
      <c r="G286" s="705">
        <f>'4.经营实际明细S'!G320</f>
        <v>18.371313905646101</v>
      </c>
      <c r="H286" s="705">
        <f>'4.经营实际明细S'!H320</f>
        <v>135.67704304718899</v>
      </c>
      <c r="I286" s="705">
        <f>'4.经营实际明细S'!I320</f>
        <v>241.83886181219199</v>
      </c>
      <c r="J286" s="705">
        <f>'4.经营实际明细S'!J320</f>
        <v>363.15306329105198</v>
      </c>
      <c r="K286" s="705">
        <f>'4.经营实际明细S'!K320</f>
        <v>429.2630527064016</v>
      </c>
      <c r="L286" s="705">
        <f>'4.经营实际明细S'!L320</f>
        <v>0</v>
      </c>
      <c r="M286" s="705">
        <f>'4.经营实际明细S'!M320</f>
        <v>0</v>
      </c>
      <c r="N286" s="705">
        <f>'4.经营实际明细S'!N320</f>
        <v>0</v>
      </c>
      <c r="O286" s="705">
        <f>'4.经营实际明细S'!O320</f>
        <v>0</v>
      </c>
      <c r="P286" s="705">
        <f>'4.经营实际明细S'!P320</f>
        <v>0</v>
      </c>
      <c r="Q286" s="705">
        <f>'4.经营实际明细S'!Q320</f>
        <v>0</v>
      </c>
      <c r="R286" s="705">
        <f t="shared" si="35"/>
        <v>1274.5475828648221</v>
      </c>
      <c r="S286" s="705">
        <f>基数汇总!S1486</f>
        <v>0</v>
      </c>
      <c r="T286" s="705">
        <f>基数汇总!R1486</f>
        <v>0</v>
      </c>
      <c r="U286" s="709" t="str">
        <f t="shared" si="30"/>
        <v/>
      </c>
      <c r="V286" s="72" t="b">
        <f t="shared" si="32"/>
        <v>0</v>
      </c>
      <c r="W286" s="710" t="s">
        <v>44</v>
      </c>
    </row>
    <row r="287" spans="1:23" ht="15" customHeight="1" x14ac:dyDescent="0.2">
      <c r="A287" s="765"/>
      <c r="B287" s="763"/>
      <c r="C287" s="755"/>
      <c r="D287" s="96" t="s">
        <v>36</v>
      </c>
      <c r="E287" s="705">
        <f>'4.经营实际明细S'!E321</f>
        <v>1165.3842705890061</v>
      </c>
      <c r="F287" s="705">
        <f>'4.经营实际明细S'!F321</f>
        <v>232.55579101773401</v>
      </c>
      <c r="G287" s="705">
        <f>'4.经营实际明细S'!G321</f>
        <v>54.206823787235201</v>
      </c>
      <c r="H287" s="705">
        <f>'4.经营实际明细S'!H321</f>
        <v>306.40247553845899</v>
      </c>
      <c r="I287" s="705">
        <f>'4.经营实际明细S'!I321</f>
        <v>468.339405057546</v>
      </c>
      <c r="J287" s="705">
        <f>'4.经营实际明细S'!J321</f>
        <v>823.88113139108202</v>
      </c>
      <c r="K287" s="705">
        <f>'4.经营实际明细S'!K321</f>
        <v>1165.3842705890061</v>
      </c>
      <c r="L287" s="705">
        <f>'4.经营实际明细S'!L321</f>
        <v>0</v>
      </c>
      <c r="M287" s="705">
        <f>'4.经营实际明细S'!M321</f>
        <v>0</v>
      </c>
      <c r="N287" s="705">
        <f>'4.经营实际明细S'!N321</f>
        <v>0</v>
      </c>
      <c r="O287" s="705">
        <f>'4.经营实际明细S'!O321</f>
        <v>0</v>
      </c>
      <c r="P287" s="705">
        <f>'4.经营实际明细S'!P321</f>
        <v>0</v>
      </c>
      <c r="Q287" s="705">
        <f>'4.经营实际明细S'!Q321</f>
        <v>0</v>
      </c>
      <c r="R287" s="705">
        <f t="shared" si="35"/>
        <v>3050.769897381062</v>
      </c>
      <c r="S287" s="705">
        <f>基数汇总!S1487</f>
        <v>0</v>
      </c>
      <c r="T287" s="705">
        <f>基数汇总!R1487</f>
        <v>0</v>
      </c>
      <c r="U287" s="709" t="str">
        <f t="shared" si="30"/>
        <v/>
      </c>
      <c r="V287" s="72" t="b">
        <f t="shared" si="32"/>
        <v>0</v>
      </c>
      <c r="W287" s="710" t="s">
        <v>44</v>
      </c>
    </row>
    <row r="288" spans="1:23" ht="15" customHeight="1" x14ac:dyDescent="0.2">
      <c r="A288" s="765"/>
      <c r="B288" s="763"/>
      <c r="C288" s="755"/>
      <c r="D288" s="96" t="s">
        <v>37</v>
      </c>
      <c r="E288" s="705">
        <f>'4.经营实际明细S'!E322</f>
        <v>0</v>
      </c>
      <c r="F288" s="705">
        <f>'4.经营实际明细S'!F322</f>
        <v>0</v>
      </c>
      <c r="G288" s="705">
        <f>'4.经营实际明细S'!G322</f>
        <v>0</v>
      </c>
      <c r="H288" s="705">
        <f>'4.经营实际明细S'!H322</f>
        <v>0</v>
      </c>
      <c r="I288" s="705">
        <f>'4.经营实际明细S'!I322</f>
        <v>0</v>
      </c>
      <c r="J288" s="705">
        <f>'4.经营实际明细S'!J322</f>
        <v>0</v>
      </c>
      <c r="K288" s="705">
        <f>'4.经营实际明细S'!K322</f>
        <v>0</v>
      </c>
      <c r="L288" s="705">
        <f>'4.经营实际明细S'!L322</f>
        <v>0</v>
      </c>
      <c r="M288" s="705">
        <f>'4.经营实际明细S'!M322</f>
        <v>0</v>
      </c>
      <c r="N288" s="705">
        <f>'4.经营实际明细S'!N322</f>
        <v>0</v>
      </c>
      <c r="O288" s="705">
        <f>'4.经营实际明细S'!O322</f>
        <v>0</v>
      </c>
      <c r="P288" s="705">
        <f>'4.经营实际明细S'!P322</f>
        <v>0</v>
      </c>
      <c r="Q288" s="705">
        <f>'4.经营实际明细S'!Q322</f>
        <v>0</v>
      </c>
      <c r="R288" s="705">
        <f t="shared" si="35"/>
        <v>0</v>
      </c>
      <c r="S288" s="705">
        <f>基数汇总!S1488</f>
        <v>0</v>
      </c>
      <c r="T288" s="705">
        <f>基数汇总!R1488</f>
        <v>0</v>
      </c>
      <c r="U288" s="709" t="str">
        <f t="shared" si="30"/>
        <v/>
      </c>
      <c r="V288" s="72" t="b">
        <f t="shared" si="32"/>
        <v>1</v>
      </c>
      <c r="W288" s="710" t="s">
        <v>44</v>
      </c>
    </row>
    <row r="289" spans="1:23" ht="15" customHeight="1" x14ac:dyDescent="0.2">
      <c r="A289" s="765"/>
      <c r="B289" s="763"/>
      <c r="C289" s="755"/>
      <c r="D289" s="96" t="s">
        <v>38</v>
      </c>
      <c r="E289" s="705">
        <f>'4.经营实际明细S'!E323</f>
        <v>11.804477498194899</v>
      </c>
      <c r="F289" s="705">
        <f>'4.经营实际明细S'!F323</f>
        <v>5.02974827286344</v>
      </c>
      <c r="G289" s="705">
        <f>'4.经营实际明细S'!G323</f>
        <v>0.35802955278061499</v>
      </c>
      <c r="H289" s="705">
        <f>'4.经营实际明细S'!H323</f>
        <v>6.8777481822692303</v>
      </c>
      <c r="I289" s="705">
        <f>'4.经营实际明细S'!I323</f>
        <v>5.2860146137103801</v>
      </c>
      <c r="J289" s="705">
        <f>'4.经营实际明细S'!J323</f>
        <v>9.8183627455988294</v>
      </c>
      <c r="K289" s="705">
        <f>'4.经营实际明细S'!K323</f>
        <v>11.804477498194899</v>
      </c>
      <c r="L289" s="705">
        <f>'4.经营实际明细S'!L323</f>
        <v>0</v>
      </c>
      <c r="M289" s="705">
        <f>'4.经营实际明细S'!M323</f>
        <v>0</v>
      </c>
      <c r="N289" s="705">
        <f>'4.经营实际明细S'!N323</f>
        <v>0</v>
      </c>
      <c r="O289" s="705">
        <f>'4.经营实际明细S'!O323</f>
        <v>0</v>
      </c>
      <c r="P289" s="705">
        <f>'4.经营实际明细S'!P323</f>
        <v>0</v>
      </c>
      <c r="Q289" s="705">
        <f>'4.经营实际明细S'!Q323</f>
        <v>0</v>
      </c>
      <c r="R289" s="705">
        <f t="shared" si="35"/>
        <v>39.17438086541739</v>
      </c>
      <c r="S289" s="705">
        <f>基数汇总!S1489</f>
        <v>0</v>
      </c>
      <c r="T289" s="705">
        <f>基数汇总!R1489</f>
        <v>0</v>
      </c>
      <c r="U289" s="709" t="str">
        <f t="shared" si="30"/>
        <v/>
      </c>
      <c r="V289" s="72" t="b">
        <f t="shared" si="32"/>
        <v>0</v>
      </c>
      <c r="W289" s="710" t="s">
        <v>44</v>
      </c>
    </row>
    <row r="290" spans="1:23" ht="15" customHeight="1" x14ac:dyDescent="0.2">
      <c r="A290" s="765"/>
      <c r="B290" s="763"/>
      <c r="C290" s="755"/>
      <c r="D290" s="96" t="s">
        <v>39</v>
      </c>
      <c r="E290" s="705">
        <f>'4.经营实际明细S'!E324</f>
        <v>5.1041424595986777</v>
      </c>
      <c r="F290" s="705">
        <f>'4.经营实际明细S'!F324</f>
        <v>-1.0089101689975599</v>
      </c>
      <c r="G290" s="705">
        <f>'4.经营实际明细S'!G324</f>
        <v>1.45781426808403</v>
      </c>
      <c r="H290" s="705">
        <f>'4.经营实际明细S'!H324</f>
        <v>0.97755570050373197</v>
      </c>
      <c r="I290" s="705">
        <f>'4.经营实际明细S'!I324</f>
        <v>8.9045318569512304</v>
      </c>
      <c r="J290" s="705">
        <f>'4.经营实际明细S'!J324</f>
        <v>8.2652148099394491</v>
      </c>
      <c r="K290" s="705">
        <f>'4.经营实际明细S'!K324</f>
        <v>5.1041424595986777</v>
      </c>
      <c r="L290" s="705">
        <f>'4.经营实际明细S'!L324</f>
        <v>0</v>
      </c>
      <c r="M290" s="705">
        <f>'4.经营实际明细S'!M324</f>
        <v>0</v>
      </c>
      <c r="N290" s="705">
        <f>'4.经营实际明细S'!N324</f>
        <v>0</v>
      </c>
      <c r="O290" s="705">
        <f>'4.经营实际明细S'!O324</f>
        <v>0</v>
      </c>
      <c r="P290" s="705">
        <f>'4.经营实际明细S'!P324</f>
        <v>0</v>
      </c>
      <c r="Q290" s="705">
        <f>'4.经营实际明细S'!Q324</f>
        <v>0</v>
      </c>
      <c r="R290" s="705">
        <f t="shared" si="35"/>
        <v>23.700348926079556</v>
      </c>
      <c r="S290" s="705">
        <f>基数汇总!S1490</f>
        <v>0</v>
      </c>
      <c r="T290" s="705">
        <f>基数汇总!R1490</f>
        <v>0</v>
      </c>
      <c r="U290" s="709" t="str">
        <f t="shared" si="30"/>
        <v/>
      </c>
      <c r="V290" s="72" t="b">
        <f t="shared" si="32"/>
        <v>0</v>
      </c>
      <c r="W290" s="710" t="s">
        <v>44</v>
      </c>
    </row>
    <row r="291" spans="1:23" ht="15" customHeight="1" x14ac:dyDescent="0.2">
      <c r="A291" s="765"/>
      <c r="B291" s="763"/>
      <c r="C291" s="755" t="s">
        <v>40</v>
      </c>
      <c r="D291" s="706" t="s">
        <v>41</v>
      </c>
      <c r="E291" s="705" t="e">
        <f>'4.经营实际明细S'!E325-#REF!</f>
        <v>#REF!</v>
      </c>
      <c r="F291" s="705" t="e">
        <f>'4.经营实际明细S'!F325-#REF!</f>
        <v>#REF!</v>
      </c>
      <c r="G291" s="705" t="e">
        <f>'4.经营实际明细S'!G325-#REF!</f>
        <v>#REF!</v>
      </c>
      <c r="H291" s="705" t="e">
        <f>'4.经营实际明细S'!H325-#REF!</f>
        <v>#REF!</v>
      </c>
      <c r="I291" s="705" t="e">
        <f>'4.经营实际明细S'!I325-#REF!</f>
        <v>#REF!</v>
      </c>
      <c r="J291" s="705" t="e">
        <f>'4.经营实际明细S'!J325-#REF!</f>
        <v>#REF!</v>
      </c>
      <c r="K291" s="705" t="e">
        <f>'4.经营实际明细S'!K325-#REF!</f>
        <v>#REF!</v>
      </c>
      <c r="L291" s="705" t="e">
        <f>'4.经营实际明细S'!L325-#REF!</f>
        <v>#REF!</v>
      </c>
      <c r="M291" s="705" t="e">
        <f>'4.经营实际明细S'!M325-#REF!</f>
        <v>#REF!</v>
      </c>
      <c r="N291" s="705" t="e">
        <f>'4.经营实际明细S'!N325-#REF!</f>
        <v>#REF!</v>
      </c>
      <c r="O291" s="705" t="e">
        <f>'4.经营实际明细S'!O325-#REF!</f>
        <v>#REF!</v>
      </c>
      <c r="P291" s="705" t="e">
        <f>'4.经营实际明细S'!P325-#REF!</f>
        <v>#REF!</v>
      </c>
      <c r="Q291" s="705" t="e">
        <f>'4.经营实际明细S'!Q325-#REF!</f>
        <v>#REF!</v>
      </c>
      <c r="R291" s="705" t="e">
        <f>'4.经营实际明细S'!R325-#REF!</f>
        <v>#REF!</v>
      </c>
      <c r="S291" s="705" t="e">
        <f>'4.经营实际明细S'!S325-#REF!</f>
        <v>#REF!</v>
      </c>
      <c r="T291" s="705" t="e">
        <f>'4.经营实际明细S'!T325-#REF!</f>
        <v>#REF!</v>
      </c>
      <c r="U291" s="709" t="e">
        <f t="shared" si="30"/>
        <v>#REF!</v>
      </c>
      <c r="V291" s="72" t="e">
        <f t="shared" si="32"/>
        <v>#REF!</v>
      </c>
      <c r="W291" s="710" t="s">
        <v>44</v>
      </c>
    </row>
    <row r="292" spans="1:23" ht="15" customHeight="1" x14ac:dyDescent="0.2">
      <c r="A292" s="765"/>
      <c r="B292" s="763"/>
      <c r="C292" s="755"/>
      <c r="D292" s="96" t="s">
        <v>42</v>
      </c>
      <c r="E292" s="705">
        <f>'4.经营实际明细S'!E326</f>
        <v>614.187452057065</v>
      </c>
      <c r="F292" s="705">
        <f>'4.经营实际明细S'!F326</f>
        <v>126.327365154059</v>
      </c>
      <c r="G292" s="705">
        <f>'4.经营实际明细S'!G326</f>
        <v>166.001325073667</v>
      </c>
      <c r="H292" s="705">
        <f>'4.经营实际明细S'!H326</f>
        <v>1123.6564140768501</v>
      </c>
      <c r="I292" s="705">
        <f>'4.经营实际明细S'!I326</f>
        <v>580.99656449407996</v>
      </c>
      <c r="J292" s="705">
        <f>'4.经营实际明细S'!J326</f>
        <v>592.898701607617</v>
      </c>
      <c r="K292" s="705">
        <f>'4.经营实际明细S'!K326</f>
        <v>614.187452057065</v>
      </c>
      <c r="L292" s="705">
        <f>'4.经营实际明细S'!L326</f>
        <v>0</v>
      </c>
      <c r="M292" s="705">
        <f>'4.经营实际明细S'!M326</f>
        <v>0</v>
      </c>
      <c r="N292" s="705">
        <f>'4.经营实际明细S'!N326</f>
        <v>0</v>
      </c>
      <c r="O292" s="705">
        <f>'4.经营实际明细S'!O326</f>
        <v>0</v>
      </c>
      <c r="P292" s="705">
        <f>'4.经营实际明细S'!P326</f>
        <v>0</v>
      </c>
      <c r="Q292" s="705">
        <f>'4.经营实际明细S'!Q326</f>
        <v>0</v>
      </c>
      <c r="R292" s="705">
        <f t="shared" si="35"/>
        <v>3204.067822463338</v>
      </c>
      <c r="S292" s="705">
        <f>基数汇总!S1492</f>
        <v>0</v>
      </c>
      <c r="T292" s="705">
        <f>基数汇总!R1492</f>
        <v>0</v>
      </c>
      <c r="U292" s="709" t="str">
        <f t="shared" si="30"/>
        <v/>
      </c>
      <c r="V292" s="72" t="b">
        <f t="shared" si="32"/>
        <v>0</v>
      </c>
      <c r="W292" s="710" t="s">
        <v>44</v>
      </c>
    </row>
    <row r="293" spans="1:23" ht="15" customHeight="1" x14ac:dyDescent="0.2">
      <c r="A293" s="765"/>
      <c r="B293" s="763"/>
      <c r="C293" s="755"/>
      <c r="D293" s="96" t="s">
        <v>43</v>
      </c>
      <c r="E293" s="705">
        <f>'4.经营实际明细S'!E327</f>
        <v>62.116886509757848</v>
      </c>
      <c r="F293" s="705">
        <f>'4.经营实际明细S'!F327</f>
        <v>15.507946</v>
      </c>
      <c r="G293" s="705">
        <f>'4.经营实际明细S'!G327</f>
        <v>57.317447709404902</v>
      </c>
      <c r="H293" s="705">
        <f>'4.经营实际明细S'!H327</f>
        <v>48.7835385407312</v>
      </c>
      <c r="I293" s="705">
        <f>'4.经营实际明细S'!I327</f>
        <v>57.315019847196602</v>
      </c>
      <c r="J293" s="705">
        <f>'4.经营实际明细S'!J327</f>
        <v>60.380405460441203</v>
      </c>
      <c r="K293" s="705">
        <f>'4.经营实际明细S'!K327</f>
        <v>62.116886509757848</v>
      </c>
      <c r="L293" s="705">
        <f>'4.经营实际明细S'!L327</f>
        <v>0</v>
      </c>
      <c r="M293" s="705">
        <f>'4.经营实际明细S'!M327</f>
        <v>0</v>
      </c>
      <c r="N293" s="705">
        <f>'4.经营实际明细S'!N327</f>
        <v>0</v>
      </c>
      <c r="O293" s="705">
        <f>'4.经营实际明细S'!O327</f>
        <v>0</v>
      </c>
      <c r="P293" s="705">
        <f>'4.经营实际明细S'!P327</f>
        <v>0</v>
      </c>
      <c r="Q293" s="705">
        <f>'4.经营实际明细S'!Q327</f>
        <v>0</v>
      </c>
      <c r="R293" s="705">
        <f t="shared" si="35"/>
        <v>301.4212440675318</v>
      </c>
      <c r="S293" s="705">
        <f>基数汇总!S1493</f>
        <v>0</v>
      </c>
      <c r="T293" s="705">
        <f>基数汇总!R1493</f>
        <v>0</v>
      </c>
      <c r="U293" s="709" t="str">
        <f t="shared" si="30"/>
        <v/>
      </c>
      <c r="V293" s="72" t="b">
        <f t="shared" si="32"/>
        <v>0</v>
      </c>
      <c r="W293" s="710" t="s">
        <v>44</v>
      </c>
    </row>
    <row r="294" spans="1:23" ht="15" customHeight="1" x14ac:dyDescent="0.2">
      <c r="A294" s="765"/>
      <c r="B294" s="763" t="s">
        <v>45</v>
      </c>
      <c r="C294" s="755" t="s">
        <v>26</v>
      </c>
      <c r="D294" s="96" t="s">
        <v>27</v>
      </c>
      <c r="E294" s="705">
        <f>'4.经营实际明细S'!E328</f>
        <v>736.57991434655492</v>
      </c>
      <c r="F294" s="705">
        <f>'4.经营实际明细S'!F328</f>
        <v>329.77294472355601</v>
      </c>
      <c r="G294" s="705">
        <f>'4.经营实际明细S'!G328</f>
        <v>34.485889379128103</v>
      </c>
      <c r="H294" s="705">
        <f>'4.经营实际明细S'!H328</f>
        <v>402.38459270348602</v>
      </c>
      <c r="I294" s="705">
        <f>'4.经营实际明细S'!I328</f>
        <v>547.70345189064403</v>
      </c>
      <c r="J294" s="705">
        <f>'4.经营实际明细S'!J328</f>
        <v>662.96495028498305</v>
      </c>
      <c r="K294" s="705">
        <f>'4.经营实际明细S'!K328</f>
        <v>736.57991434655492</v>
      </c>
      <c r="L294" s="705">
        <f>'4.经营实际明细S'!L328</f>
        <v>0</v>
      </c>
      <c r="M294" s="705">
        <f>'4.经营实际明细S'!M328</f>
        <v>0</v>
      </c>
      <c r="N294" s="705">
        <f>'4.经营实际明细S'!N328</f>
        <v>0</v>
      </c>
      <c r="O294" s="705">
        <f>'4.经营实际明细S'!O328</f>
        <v>0</v>
      </c>
      <c r="P294" s="705">
        <f>'4.经营实际明细S'!P328</f>
        <v>0</v>
      </c>
      <c r="Q294" s="705">
        <f>'4.经营实际明细S'!Q328</f>
        <v>0</v>
      </c>
      <c r="R294" s="705">
        <f t="shared" si="35"/>
        <v>2713.8917433283523</v>
      </c>
      <c r="S294" s="705">
        <f>基数汇总!S1494</f>
        <v>0</v>
      </c>
      <c r="T294" s="705">
        <f>基数汇总!R1494</f>
        <v>0</v>
      </c>
      <c r="U294" s="709" t="str">
        <f t="shared" si="30"/>
        <v/>
      </c>
      <c r="V294" s="72" t="b">
        <f t="shared" si="32"/>
        <v>0</v>
      </c>
      <c r="W294" s="710" t="s">
        <v>45</v>
      </c>
    </row>
    <row r="295" spans="1:23" ht="15" customHeight="1" x14ac:dyDescent="0.2">
      <c r="A295" s="765"/>
      <c r="B295" s="763"/>
      <c r="C295" s="755"/>
      <c r="D295" s="96" t="s">
        <v>28</v>
      </c>
      <c r="E295" s="705">
        <f>'4.经营实际明细S'!E329</f>
        <v>387.62738895242569</v>
      </c>
      <c r="F295" s="705">
        <f>'4.经营实际明细S'!F329</f>
        <v>169.86392514423301</v>
      </c>
      <c r="G295" s="705">
        <f>'4.经营实际明细S'!G329</f>
        <v>45.149719127120903</v>
      </c>
      <c r="H295" s="705">
        <f>'4.经营实际明细S'!H329</f>
        <v>267.11879201639402</v>
      </c>
      <c r="I295" s="705">
        <f>'4.经营实际明细S'!I329</f>
        <v>370.290822016287</v>
      </c>
      <c r="J295" s="705">
        <f>'4.经营实际明细S'!J329</f>
        <v>477.29070558071999</v>
      </c>
      <c r="K295" s="705">
        <f>'4.经营实际明细S'!K329</f>
        <v>387.62738895242569</v>
      </c>
      <c r="L295" s="705">
        <f>'4.经营实际明细S'!L329</f>
        <v>0</v>
      </c>
      <c r="M295" s="705">
        <f>'4.经营实际明细S'!M329</f>
        <v>0</v>
      </c>
      <c r="N295" s="705">
        <f>'4.经营实际明细S'!N329</f>
        <v>0</v>
      </c>
      <c r="O295" s="705">
        <f>'4.经营实际明细S'!O329</f>
        <v>0</v>
      </c>
      <c r="P295" s="705">
        <f>'4.经营实际明细S'!P329</f>
        <v>0</v>
      </c>
      <c r="Q295" s="705">
        <f>'4.经营实际明细S'!Q329</f>
        <v>0</v>
      </c>
      <c r="R295" s="705">
        <f t="shared" si="35"/>
        <v>1717.3413528371807</v>
      </c>
      <c r="S295" s="705">
        <f>基数汇总!S1495</f>
        <v>0</v>
      </c>
      <c r="T295" s="705">
        <f>基数汇总!R1495</f>
        <v>0</v>
      </c>
      <c r="U295" s="709" t="str">
        <f t="shared" si="30"/>
        <v/>
      </c>
      <c r="V295" s="72" t="b">
        <f t="shared" si="32"/>
        <v>0</v>
      </c>
      <c r="W295" s="710" t="s">
        <v>45</v>
      </c>
    </row>
    <row r="296" spans="1:23" ht="15" customHeight="1" x14ac:dyDescent="0.2">
      <c r="A296" s="765"/>
      <c r="B296" s="763"/>
      <c r="C296" s="755"/>
      <c r="D296" s="96" t="s">
        <v>29</v>
      </c>
      <c r="E296" s="705">
        <f>'4.经营实际明细S'!E330</f>
        <v>579.42171901002234</v>
      </c>
      <c r="F296" s="705">
        <f>'4.经营实际明细S'!F330</f>
        <v>125.641912</v>
      </c>
      <c r="G296" s="705">
        <f>'4.经营实际明细S'!G330</f>
        <v>23.602041</v>
      </c>
      <c r="H296" s="705">
        <f>'4.经营实际明细S'!H330</f>
        <v>176.31851700000101</v>
      </c>
      <c r="I296" s="705">
        <f>'4.经营实际明细S'!I330</f>
        <v>233.39057200000099</v>
      </c>
      <c r="J296" s="705">
        <f>'4.经营实际明细S'!J330</f>
        <v>390.61413374978002</v>
      </c>
      <c r="K296" s="705">
        <f>'4.经营实际明细S'!K330</f>
        <v>579.42171901002234</v>
      </c>
      <c r="L296" s="705">
        <f>'4.经营实际明细S'!L330</f>
        <v>0</v>
      </c>
      <c r="M296" s="705">
        <f>'4.经营实际明细S'!M330</f>
        <v>0</v>
      </c>
      <c r="N296" s="705">
        <f>'4.经营实际明细S'!N330</f>
        <v>0</v>
      </c>
      <c r="O296" s="705">
        <f>'4.经营实际明细S'!O330</f>
        <v>0</v>
      </c>
      <c r="P296" s="705">
        <f>'4.经营实际明细S'!P330</f>
        <v>0</v>
      </c>
      <c r="Q296" s="705">
        <f>'4.经营实际明细S'!Q330</f>
        <v>0</v>
      </c>
      <c r="R296" s="705">
        <f t="shared" si="35"/>
        <v>1528.9888947598042</v>
      </c>
      <c r="S296" s="705">
        <f>基数汇总!S1496</f>
        <v>0</v>
      </c>
      <c r="T296" s="705">
        <f>基数汇总!R1496</f>
        <v>0</v>
      </c>
      <c r="U296" s="709" t="str">
        <f t="shared" si="30"/>
        <v/>
      </c>
      <c r="V296" s="72" t="b">
        <f t="shared" si="32"/>
        <v>0</v>
      </c>
      <c r="W296" s="710" t="s">
        <v>45</v>
      </c>
    </row>
    <row r="297" spans="1:23" ht="15" customHeight="1" x14ac:dyDescent="0.2">
      <c r="A297" s="765"/>
      <c r="B297" s="763"/>
      <c r="C297" s="755"/>
      <c r="D297" s="706" t="s">
        <v>30</v>
      </c>
      <c r="E297" s="705" t="e">
        <f>'4.经营实际明细S'!E331-#REF!</f>
        <v>#REF!</v>
      </c>
      <c r="F297" s="705" t="e">
        <f>'4.经营实际明细S'!F331-#REF!</f>
        <v>#REF!</v>
      </c>
      <c r="G297" s="705" t="e">
        <f>'4.经营实际明细S'!G331-#REF!</f>
        <v>#REF!</v>
      </c>
      <c r="H297" s="705" t="e">
        <f>'4.经营实际明细S'!H331-#REF!</f>
        <v>#REF!</v>
      </c>
      <c r="I297" s="705" t="e">
        <f>'4.经营实际明细S'!I331-#REF!</f>
        <v>#REF!</v>
      </c>
      <c r="J297" s="705" t="e">
        <f>'4.经营实际明细S'!J331-#REF!</f>
        <v>#REF!</v>
      </c>
      <c r="K297" s="705" t="e">
        <f>'4.经营实际明细S'!K331-#REF!</f>
        <v>#REF!</v>
      </c>
      <c r="L297" s="705" t="e">
        <f>'4.经营实际明细S'!L331-#REF!</f>
        <v>#REF!</v>
      </c>
      <c r="M297" s="705" t="e">
        <f>'4.经营实际明细S'!M331-#REF!</f>
        <v>#REF!</v>
      </c>
      <c r="N297" s="705" t="e">
        <f>'4.经营实际明细S'!N331-#REF!</f>
        <v>#REF!</v>
      </c>
      <c r="O297" s="705" t="e">
        <f>'4.经营实际明细S'!O331-#REF!</f>
        <v>#REF!</v>
      </c>
      <c r="P297" s="705" t="e">
        <f>'4.经营实际明细S'!P331-#REF!</f>
        <v>#REF!</v>
      </c>
      <c r="Q297" s="705" t="e">
        <f>'4.经营实际明细S'!Q331-#REF!</f>
        <v>#REF!</v>
      </c>
      <c r="R297" s="705" t="e">
        <f>'4.经营实际明细S'!R331-#REF!</f>
        <v>#REF!</v>
      </c>
      <c r="S297" s="705" t="e">
        <f>'4.经营实际明细S'!S331-#REF!</f>
        <v>#REF!</v>
      </c>
      <c r="T297" s="705" t="e">
        <f>'4.经营实际明细S'!T331-#REF!</f>
        <v>#REF!</v>
      </c>
      <c r="U297" s="709" t="e">
        <f t="shared" si="30"/>
        <v>#REF!</v>
      </c>
      <c r="V297" s="72" t="e">
        <f t="shared" si="32"/>
        <v>#REF!</v>
      </c>
      <c r="W297" s="710" t="s">
        <v>45</v>
      </c>
    </row>
    <row r="298" spans="1:23" ht="15" customHeight="1" x14ac:dyDescent="0.2">
      <c r="A298" s="765"/>
      <c r="B298" s="763"/>
      <c r="C298" s="755"/>
      <c r="D298" s="96" t="s">
        <v>31</v>
      </c>
      <c r="E298" s="705">
        <f>'4.经营实际明细S'!E332</f>
        <v>300.97887565173949</v>
      </c>
      <c r="F298" s="705">
        <f>'4.经营实际明细S'!F332</f>
        <v>100.94183200000001</v>
      </c>
      <c r="G298" s="705">
        <f>'4.经营实际明细S'!G332</f>
        <v>14.3786</v>
      </c>
      <c r="H298" s="705">
        <f>'4.经营实际明细S'!H332</f>
        <v>154.05534</v>
      </c>
      <c r="I298" s="705">
        <f>'4.经营实际明细S'!I332</f>
        <v>252.51081300000001</v>
      </c>
      <c r="J298" s="705">
        <f>'4.经营实际明细S'!J332</f>
        <v>360.61104387110998</v>
      </c>
      <c r="K298" s="705">
        <f>'4.经营实际明细S'!K332</f>
        <v>300.97887565173949</v>
      </c>
      <c r="L298" s="705">
        <f>'4.经营实际明细S'!L332</f>
        <v>0</v>
      </c>
      <c r="M298" s="705">
        <f>'4.经营实际明细S'!M332</f>
        <v>0</v>
      </c>
      <c r="N298" s="705">
        <f>'4.经营实际明细S'!N332</f>
        <v>0</v>
      </c>
      <c r="O298" s="705">
        <f>'4.经营实际明细S'!O332</f>
        <v>0</v>
      </c>
      <c r="P298" s="705">
        <f>'4.经营实际明细S'!P332</f>
        <v>0</v>
      </c>
      <c r="Q298" s="705">
        <f>'4.经营实际明细S'!Q332</f>
        <v>0</v>
      </c>
      <c r="R298" s="705">
        <f t="shared" si="35"/>
        <v>1183.4765045228496</v>
      </c>
      <c r="S298" s="705">
        <f>基数汇总!S1498</f>
        <v>0</v>
      </c>
      <c r="T298" s="705">
        <f>基数汇总!R1498</f>
        <v>0</v>
      </c>
      <c r="U298" s="709" t="str">
        <f t="shared" si="30"/>
        <v/>
      </c>
      <c r="V298" s="72" t="b">
        <f t="shared" si="32"/>
        <v>0</v>
      </c>
      <c r="W298" s="710" t="s">
        <v>45</v>
      </c>
    </row>
    <row r="299" spans="1:23" ht="15" customHeight="1" x14ac:dyDescent="0.2">
      <c r="A299" s="765"/>
      <c r="B299" s="763"/>
      <c r="C299" s="755"/>
      <c r="D299" s="96" t="s">
        <v>32</v>
      </c>
      <c r="E299" s="705">
        <f>'4.经营实际明细S'!E335</f>
        <v>6.5262000000000002</v>
      </c>
      <c r="F299" s="705">
        <f>'4.经营实际明细S'!F335</f>
        <v>4.8776999999999999</v>
      </c>
      <c r="G299" s="705">
        <f>'4.经营实际明细S'!G335</f>
        <v>2.7484999999999999</v>
      </c>
      <c r="H299" s="705">
        <f>'4.经营实际明细S'!H335</f>
        <v>3.6678999999999999</v>
      </c>
      <c r="I299" s="705">
        <f>'4.经营实际明细S'!I335</f>
        <v>3.5508999999999999</v>
      </c>
      <c r="J299" s="705">
        <f>'4.经营实际明细S'!J335</f>
        <v>4.2504</v>
      </c>
      <c r="K299" s="705">
        <f>'4.经营实际明细S'!K335</f>
        <v>6.5262000000000002</v>
      </c>
      <c r="L299" s="705">
        <f>'4.经营实际明细S'!L335</f>
        <v>0</v>
      </c>
      <c r="M299" s="705">
        <f>'4.经营实际明细S'!M335</f>
        <v>0</v>
      </c>
      <c r="N299" s="705">
        <f>'4.经营实际明细S'!N335</f>
        <v>0</v>
      </c>
      <c r="O299" s="705">
        <f>'4.经营实际明细S'!O335</f>
        <v>0</v>
      </c>
      <c r="P299" s="705">
        <f>'4.经营实际明细S'!P335</f>
        <v>0</v>
      </c>
      <c r="Q299" s="705">
        <f>'4.经营实际明细S'!Q335</f>
        <v>0</v>
      </c>
      <c r="R299" s="705">
        <f t="shared" si="35"/>
        <v>25.621600000000001</v>
      </c>
      <c r="S299" s="705">
        <f>基数汇总!S1499</f>
        <v>0</v>
      </c>
      <c r="T299" s="705">
        <f>基数汇总!R1499</f>
        <v>0</v>
      </c>
      <c r="U299" s="709" t="str">
        <f t="shared" si="30"/>
        <v/>
      </c>
      <c r="V299" s="72" t="b">
        <f t="shared" si="32"/>
        <v>0</v>
      </c>
      <c r="W299" s="710" t="s">
        <v>45</v>
      </c>
    </row>
    <row r="300" spans="1:23" ht="15" customHeight="1" x14ac:dyDescent="0.2">
      <c r="A300" s="765"/>
      <c r="B300" s="763"/>
      <c r="C300" s="755" t="s">
        <v>33</v>
      </c>
      <c r="D300" s="706" t="s">
        <v>34</v>
      </c>
      <c r="E300" s="705" t="e">
        <f>'4.经营实际明细S'!E336-#REF!</f>
        <v>#REF!</v>
      </c>
      <c r="F300" s="705" t="e">
        <f>'4.经营实际明细S'!F336-#REF!</f>
        <v>#REF!</v>
      </c>
      <c r="G300" s="705" t="e">
        <f>'4.经营实际明细S'!G336-#REF!</f>
        <v>#REF!</v>
      </c>
      <c r="H300" s="705" t="e">
        <f>'4.经营实际明细S'!H336-#REF!</f>
        <v>#REF!</v>
      </c>
      <c r="I300" s="705" t="e">
        <f>'4.经营实际明细S'!I336-#REF!</f>
        <v>#REF!</v>
      </c>
      <c r="J300" s="705" t="e">
        <f>'4.经营实际明细S'!J336-#REF!</f>
        <v>#REF!</v>
      </c>
      <c r="K300" s="705" t="e">
        <f>'4.经营实际明细S'!K336-#REF!</f>
        <v>#REF!</v>
      </c>
      <c r="L300" s="705" t="e">
        <f>'4.经营实际明细S'!L336-#REF!</f>
        <v>#REF!</v>
      </c>
      <c r="M300" s="705" t="e">
        <f>'4.经营实际明细S'!M336-#REF!</f>
        <v>#REF!</v>
      </c>
      <c r="N300" s="705" t="e">
        <f>'4.经营实际明细S'!N336-#REF!</f>
        <v>#REF!</v>
      </c>
      <c r="O300" s="705" t="e">
        <f>'4.经营实际明细S'!O336-#REF!</f>
        <v>#REF!</v>
      </c>
      <c r="P300" s="705" t="e">
        <f>'4.经营实际明细S'!P336-#REF!</f>
        <v>#REF!</v>
      </c>
      <c r="Q300" s="705" t="e">
        <f>'4.经营实际明细S'!Q336-#REF!</f>
        <v>#REF!</v>
      </c>
      <c r="R300" s="705" t="e">
        <f>'4.经营实际明细S'!R336-#REF!</f>
        <v>#REF!</v>
      </c>
      <c r="S300" s="705" t="e">
        <f>'4.经营实际明细S'!S336-#REF!</f>
        <v>#REF!</v>
      </c>
      <c r="T300" s="705" t="e">
        <f>'4.经营实际明细S'!T336-#REF!</f>
        <v>#REF!</v>
      </c>
      <c r="U300" s="709" t="e">
        <f t="shared" si="30"/>
        <v>#REF!</v>
      </c>
      <c r="V300" s="72" t="e">
        <f t="shared" si="32"/>
        <v>#REF!</v>
      </c>
      <c r="W300" s="710" t="s">
        <v>45</v>
      </c>
    </row>
    <row r="301" spans="1:23" ht="15" customHeight="1" x14ac:dyDescent="0.2">
      <c r="A301" s="765"/>
      <c r="B301" s="763"/>
      <c r="C301" s="755"/>
      <c r="D301" s="96" t="s">
        <v>35</v>
      </c>
      <c r="E301" s="705">
        <f>'4.经营实际明细S'!E337</f>
        <v>111.55244729359845</v>
      </c>
      <c r="F301" s="705">
        <f>'4.经营实际明细S'!F337</f>
        <v>35.301451897658701</v>
      </c>
      <c r="G301" s="705">
        <f>'4.经营实际明细S'!G337</f>
        <v>6.4973860943538897</v>
      </c>
      <c r="H301" s="705">
        <f>'4.经营实际明细S'!H337</f>
        <v>56.023956952811403</v>
      </c>
      <c r="I301" s="705">
        <f>'4.经营实际明细S'!I337</f>
        <v>80.4931381878081</v>
      </c>
      <c r="J301" s="705">
        <f>'4.经营实际明细S'!J337</f>
        <v>117.84093670894801</v>
      </c>
      <c r="K301" s="705">
        <f>'4.经营实际明细S'!K337</f>
        <v>111.55244729359845</v>
      </c>
      <c r="L301" s="705">
        <f>'4.经营实际明细S'!L337</f>
        <v>0</v>
      </c>
      <c r="M301" s="705">
        <f>'4.经营实际明细S'!M337</f>
        <v>0</v>
      </c>
      <c r="N301" s="705">
        <f>'4.经营实际明细S'!N337</f>
        <v>0</v>
      </c>
      <c r="O301" s="705">
        <f>'4.经营实际明细S'!O337</f>
        <v>0</v>
      </c>
      <c r="P301" s="705">
        <f>'4.经营实际明细S'!P337</f>
        <v>0</v>
      </c>
      <c r="Q301" s="705">
        <f>'4.经营实际明细S'!Q337</f>
        <v>0</v>
      </c>
      <c r="R301" s="705">
        <f t="shared" si="35"/>
        <v>407.70931713517854</v>
      </c>
      <c r="S301" s="705">
        <f>基数汇总!S1501</f>
        <v>0</v>
      </c>
      <c r="T301" s="705">
        <f>基数汇总!R1501</f>
        <v>0</v>
      </c>
      <c r="U301" s="709" t="str">
        <f t="shared" si="30"/>
        <v/>
      </c>
      <c r="V301" s="72" t="b">
        <f t="shared" si="32"/>
        <v>0</v>
      </c>
      <c r="W301" s="710" t="s">
        <v>45</v>
      </c>
    </row>
    <row r="302" spans="1:23" ht="15" customHeight="1" x14ac:dyDescent="0.2">
      <c r="A302" s="765"/>
      <c r="B302" s="763"/>
      <c r="C302" s="755"/>
      <c r="D302" s="96" t="s">
        <v>36</v>
      </c>
      <c r="E302" s="705">
        <f>'4.经营实际明细S'!E338</f>
        <v>225.38212941099391</v>
      </c>
      <c r="F302" s="705">
        <f>'4.经营实际明细S'!F338</f>
        <v>113.59920898226601</v>
      </c>
      <c r="G302" s="705">
        <f>'4.经营实际明细S'!G338</f>
        <v>24.977976212764801</v>
      </c>
      <c r="H302" s="705">
        <f>'4.经营实际明细S'!H338</f>
        <v>150.16762446154101</v>
      </c>
      <c r="I302" s="705">
        <f>'4.经营实际明细S'!I338</f>
        <v>212.10529494245401</v>
      </c>
      <c r="J302" s="705">
        <f>'4.经营实际明细S'!J338</f>
        <v>329.77036860891701</v>
      </c>
      <c r="K302" s="705">
        <f>'4.经营实际明细S'!K338</f>
        <v>225.38212941099391</v>
      </c>
      <c r="L302" s="705">
        <f>'4.经营实际明细S'!L338</f>
        <v>0</v>
      </c>
      <c r="M302" s="705">
        <f>'4.经营实际明细S'!M338</f>
        <v>0</v>
      </c>
      <c r="N302" s="705">
        <f>'4.经营实际明细S'!N338</f>
        <v>0</v>
      </c>
      <c r="O302" s="705">
        <f>'4.经营实际明细S'!O338</f>
        <v>0</v>
      </c>
      <c r="P302" s="705">
        <f>'4.经营实际明细S'!P338</f>
        <v>0</v>
      </c>
      <c r="Q302" s="705">
        <f>'4.经营实际明细S'!Q338</f>
        <v>0</v>
      </c>
      <c r="R302" s="705">
        <f t="shared" si="35"/>
        <v>1056.0026026189366</v>
      </c>
      <c r="S302" s="705">
        <f>基数汇总!S1502</f>
        <v>0</v>
      </c>
      <c r="T302" s="705">
        <f>基数汇总!R1502</f>
        <v>0</v>
      </c>
      <c r="U302" s="709" t="str">
        <f t="shared" si="30"/>
        <v/>
      </c>
      <c r="V302" s="72" t="b">
        <f t="shared" si="32"/>
        <v>0</v>
      </c>
      <c r="W302" s="710" t="s">
        <v>45</v>
      </c>
    </row>
    <row r="303" spans="1:23" ht="15" customHeight="1" x14ac:dyDescent="0.2">
      <c r="A303" s="765"/>
      <c r="B303" s="763"/>
      <c r="C303" s="755"/>
      <c r="D303" s="96" t="s">
        <v>37</v>
      </c>
      <c r="E303" s="705">
        <f>'4.经营实际明细S'!E339</f>
        <v>0</v>
      </c>
      <c r="F303" s="705">
        <f>'4.经营实际明细S'!F339</f>
        <v>0</v>
      </c>
      <c r="G303" s="705">
        <f>'4.经营实际明细S'!G339</f>
        <v>0</v>
      </c>
      <c r="H303" s="705">
        <f>'4.经营实际明细S'!H339</f>
        <v>0</v>
      </c>
      <c r="I303" s="705">
        <f>'4.经营实际明细S'!I339</f>
        <v>0</v>
      </c>
      <c r="J303" s="705">
        <f>'4.经营实际明细S'!J339</f>
        <v>0</v>
      </c>
      <c r="K303" s="705">
        <f>'4.经营实际明细S'!K339</f>
        <v>0</v>
      </c>
      <c r="L303" s="705">
        <f>'4.经营实际明细S'!L339</f>
        <v>0</v>
      </c>
      <c r="M303" s="705">
        <f>'4.经营实际明细S'!M339</f>
        <v>0</v>
      </c>
      <c r="N303" s="705">
        <f>'4.经营实际明细S'!N339</f>
        <v>0</v>
      </c>
      <c r="O303" s="705">
        <f>'4.经营实际明细S'!O339</f>
        <v>0</v>
      </c>
      <c r="P303" s="705">
        <f>'4.经营实际明细S'!P339</f>
        <v>0</v>
      </c>
      <c r="Q303" s="705">
        <f>'4.经营实际明细S'!Q339</f>
        <v>0</v>
      </c>
      <c r="R303" s="705">
        <f t="shared" si="35"/>
        <v>0</v>
      </c>
      <c r="S303" s="705">
        <f>基数汇总!S1503</f>
        <v>0</v>
      </c>
      <c r="T303" s="705">
        <f>基数汇总!R1503</f>
        <v>0</v>
      </c>
      <c r="U303" s="709" t="str">
        <f t="shared" si="30"/>
        <v/>
      </c>
      <c r="V303" s="72" t="b">
        <f t="shared" si="32"/>
        <v>1</v>
      </c>
      <c r="W303" s="710" t="s">
        <v>45</v>
      </c>
    </row>
    <row r="304" spans="1:23" ht="15" customHeight="1" x14ac:dyDescent="0.2">
      <c r="A304" s="765"/>
      <c r="B304" s="763"/>
      <c r="C304" s="755"/>
      <c r="D304" s="96" t="s">
        <v>38</v>
      </c>
      <c r="E304" s="705">
        <f>'4.经营实际明细S'!E340</f>
        <v>4.9303225018051009</v>
      </c>
      <c r="F304" s="705">
        <f>'4.经营实际明细S'!F340</f>
        <v>2.4613517271365599</v>
      </c>
      <c r="G304" s="705">
        <f>'4.经营实际明细S'!G340</f>
        <v>0.20967044721938499</v>
      </c>
      <c r="H304" s="705">
        <f>'4.经营实际明细S'!H340</f>
        <v>3.7820518177307698</v>
      </c>
      <c r="I304" s="705">
        <f>'4.经营实际明细S'!I340</f>
        <v>2.3673853862896199</v>
      </c>
      <c r="J304" s="705">
        <f>'4.经营实际明细S'!J340</f>
        <v>3.70743725440117</v>
      </c>
      <c r="K304" s="705">
        <f>'4.经营实际明细S'!K340</f>
        <v>4.9303225018051009</v>
      </c>
      <c r="L304" s="705">
        <f>'4.经营实际明细S'!L340</f>
        <v>0</v>
      </c>
      <c r="M304" s="705">
        <f>'4.经营实际明细S'!M340</f>
        <v>0</v>
      </c>
      <c r="N304" s="705">
        <f>'4.经营实际明细S'!N340</f>
        <v>0</v>
      </c>
      <c r="O304" s="705">
        <f>'4.经营实际明细S'!O340</f>
        <v>0</v>
      </c>
      <c r="P304" s="705">
        <f>'4.经营实际明细S'!P340</f>
        <v>0</v>
      </c>
      <c r="Q304" s="705">
        <f>'4.经营实际明细S'!Q340</f>
        <v>0</v>
      </c>
      <c r="R304" s="705">
        <f t="shared" si="35"/>
        <v>17.458219134582606</v>
      </c>
      <c r="S304" s="705">
        <f>基数汇总!S1504</f>
        <v>0</v>
      </c>
      <c r="T304" s="705">
        <f>基数汇总!R1504</f>
        <v>0</v>
      </c>
      <c r="U304" s="709" t="str">
        <f t="shared" si="30"/>
        <v/>
      </c>
      <c r="V304" s="72" t="b">
        <f t="shared" si="32"/>
        <v>0</v>
      </c>
      <c r="W304" s="710" t="s">
        <v>45</v>
      </c>
    </row>
    <row r="305" spans="1:23" ht="15" customHeight="1" x14ac:dyDescent="0.2">
      <c r="A305" s="765"/>
      <c r="B305" s="763"/>
      <c r="C305" s="755"/>
      <c r="D305" s="96" t="s">
        <v>39</v>
      </c>
      <c r="E305" s="705">
        <f>'4.经营实际明细S'!E341</f>
        <v>1.6428575404013221</v>
      </c>
      <c r="F305" s="705">
        <f>'4.经营实际明细S'!F341</f>
        <v>-0.51868983100244304</v>
      </c>
      <c r="G305" s="705">
        <f>'4.经营实际明细S'!G341</f>
        <v>6.9785731915968E-2</v>
      </c>
      <c r="H305" s="705">
        <f>'4.经营实际明细S'!H341</f>
        <v>0.481844299496268</v>
      </c>
      <c r="I305" s="705">
        <f>'4.经营实际明细S'!I341</f>
        <v>4.0223681430487703</v>
      </c>
      <c r="J305" s="705">
        <f>'4.经营实际明细S'!J341</f>
        <v>3.1574851900605498</v>
      </c>
      <c r="K305" s="705">
        <f>'4.经营实际明细S'!K341</f>
        <v>1.6428575404013221</v>
      </c>
      <c r="L305" s="705">
        <f>'4.经营实际明细S'!L341</f>
        <v>0</v>
      </c>
      <c r="M305" s="705">
        <f>'4.经营实际明细S'!M341</f>
        <v>0</v>
      </c>
      <c r="N305" s="705">
        <f>'4.经营实际明细S'!N341</f>
        <v>0</v>
      </c>
      <c r="O305" s="705">
        <f>'4.经营实际明细S'!O341</f>
        <v>0</v>
      </c>
      <c r="P305" s="705">
        <f>'4.经营实际明细S'!P341</f>
        <v>0</v>
      </c>
      <c r="Q305" s="705">
        <f>'4.经营实际明细S'!Q341</f>
        <v>0</v>
      </c>
      <c r="R305" s="705">
        <f t="shared" si="35"/>
        <v>8.8556510739204342</v>
      </c>
      <c r="S305" s="705">
        <f>基数汇总!S1505</f>
        <v>0</v>
      </c>
      <c r="T305" s="705">
        <f>基数汇总!R1505</f>
        <v>0</v>
      </c>
      <c r="U305" s="709" t="str">
        <f t="shared" si="30"/>
        <v/>
      </c>
      <c r="V305" s="72" t="b">
        <f t="shared" si="32"/>
        <v>0</v>
      </c>
      <c r="W305" s="710" t="s">
        <v>45</v>
      </c>
    </row>
    <row r="306" spans="1:23" ht="15" customHeight="1" x14ac:dyDescent="0.2">
      <c r="A306" s="765"/>
      <c r="B306" s="763"/>
      <c r="C306" s="755" t="s">
        <v>40</v>
      </c>
      <c r="D306" s="706" t="s">
        <v>41</v>
      </c>
      <c r="E306" s="705" t="e">
        <f>'4.经营实际明细S'!E342-#REF!</f>
        <v>#REF!</v>
      </c>
      <c r="F306" s="705" t="e">
        <f>'4.经营实际明细S'!F342-#REF!</f>
        <v>#REF!</v>
      </c>
      <c r="G306" s="705" t="e">
        <f>'4.经营实际明细S'!G342-#REF!</f>
        <v>#REF!</v>
      </c>
      <c r="H306" s="705" t="e">
        <f>'4.经营实际明细S'!H342-#REF!</f>
        <v>#REF!</v>
      </c>
      <c r="I306" s="705" t="e">
        <f>'4.经营实际明细S'!I342-#REF!</f>
        <v>#REF!</v>
      </c>
      <c r="J306" s="705" t="e">
        <f>'4.经营实际明细S'!J342-#REF!</f>
        <v>#REF!</v>
      </c>
      <c r="K306" s="705" t="e">
        <f>'4.经营实际明细S'!K342-#REF!</f>
        <v>#REF!</v>
      </c>
      <c r="L306" s="705" t="e">
        <f>'4.经营实际明细S'!L342-#REF!</f>
        <v>#REF!</v>
      </c>
      <c r="M306" s="705" t="e">
        <f>'4.经营实际明细S'!M342-#REF!</f>
        <v>#REF!</v>
      </c>
      <c r="N306" s="705" t="e">
        <f>'4.经营实际明细S'!N342-#REF!</f>
        <v>#REF!</v>
      </c>
      <c r="O306" s="705" t="e">
        <f>'4.经营实际明细S'!O342-#REF!</f>
        <v>#REF!</v>
      </c>
      <c r="P306" s="705" t="e">
        <f>'4.经营实际明细S'!P342-#REF!</f>
        <v>#REF!</v>
      </c>
      <c r="Q306" s="705" t="e">
        <f>'4.经营实际明细S'!Q342-#REF!</f>
        <v>#REF!</v>
      </c>
      <c r="R306" s="705" t="e">
        <f>'4.经营实际明细S'!R342-#REF!</f>
        <v>#REF!</v>
      </c>
      <c r="S306" s="705" t="e">
        <f>'4.经营实际明细S'!S342-#REF!</f>
        <v>#REF!</v>
      </c>
      <c r="T306" s="705" t="e">
        <f>'4.经营实际明细S'!T342-#REF!</f>
        <v>#REF!</v>
      </c>
      <c r="U306" s="709" t="e">
        <f t="shared" si="30"/>
        <v>#REF!</v>
      </c>
      <c r="V306" s="72" t="e">
        <f t="shared" si="32"/>
        <v>#REF!</v>
      </c>
      <c r="W306" s="710" t="s">
        <v>45</v>
      </c>
    </row>
    <row r="307" spans="1:23" ht="15" customHeight="1" x14ac:dyDescent="0.2">
      <c r="A307" s="765"/>
      <c r="B307" s="763"/>
      <c r="C307" s="755"/>
      <c r="D307" s="96" t="s">
        <v>42</v>
      </c>
      <c r="E307" s="705">
        <f>'4.经营实际明细S'!E343</f>
        <v>203.08566294293496</v>
      </c>
      <c r="F307" s="705">
        <f>'4.经营实际明细S'!F343</f>
        <v>46.160069845941102</v>
      </c>
      <c r="G307" s="705">
        <f>'4.经营实际明细S'!G343</f>
        <v>6.4268249263330102</v>
      </c>
      <c r="H307" s="705">
        <f>'4.经营实际明细S'!H343</f>
        <v>629.46185192314795</v>
      </c>
      <c r="I307" s="705">
        <f>'4.经营实际明细S'!I343</f>
        <v>201.85760550591999</v>
      </c>
      <c r="J307" s="705">
        <f>'4.经营实际明细S'!J343</f>
        <v>160.41235339238301</v>
      </c>
      <c r="K307" s="705">
        <f>'4.经营实际明细S'!K343</f>
        <v>203.08566294293496</v>
      </c>
      <c r="L307" s="705">
        <f>'4.经营实际明细S'!L343</f>
        <v>0</v>
      </c>
      <c r="M307" s="705">
        <f>'4.经营实际明细S'!M343</f>
        <v>0</v>
      </c>
      <c r="N307" s="705">
        <f>'4.经营实际明细S'!N343</f>
        <v>0</v>
      </c>
      <c r="O307" s="705">
        <f>'4.经营实际明细S'!O343</f>
        <v>0</v>
      </c>
      <c r="P307" s="705">
        <f>'4.经营实际明细S'!P343</f>
        <v>0</v>
      </c>
      <c r="Q307" s="705">
        <f>'4.经营实际明细S'!Q343</f>
        <v>0</v>
      </c>
      <c r="R307" s="705">
        <f t="shared" si="35"/>
        <v>1247.4043685366601</v>
      </c>
      <c r="S307" s="705">
        <f>基数汇总!S1507</f>
        <v>0</v>
      </c>
      <c r="T307" s="705">
        <f>基数汇总!R1507</f>
        <v>0</v>
      </c>
      <c r="U307" s="709" t="str">
        <f t="shared" si="30"/>
        <v/>
      </c>
      <c r="V307" s="72" t="b">
        <f t="shared" si="32"/>
        <v>0</v>
      </c>
      <c r="W307" s="710" t="s">
        <v>45</v>
      </c>
    </row>
    <row r="308" spans="1:23" ht="15" customHeight="1" x14ac:dyDescent="0.2">
      <c r="A308" s="765"/>
      <c r="B308" s="763"/>
      <c r="C308" s="755"/>
      <c r="D308" s="96" t="s">
        <v>43</v>
      </c>
      <c r="E308" s="705">
        <f>'4.经营实际明细S'!E344</f>
        <v>18.618613490242154</v>
      </c>
      <c r="F308" s="705">
        <f>'4.经营实际明细S'!F344</f>
        <v>-15.507946</v>
      </c>
      <c r="G308" s="705">
        <f>'4.经营实际明细S'!G344</f>
        <v>28.066552290595101</v>
      </c>
      <c r="H308" s="705">
        <f>'4.经营实际明细S'!H344</f>
        <v>23.080961459268799</v>
      </c>
      <c r="I308" s="705">
        <f>'4.经营实际明细S'!I344</f>
        <v>25.9753801528034</v>
      </c>
      <c r="J308" s="705">
        <f>'4.经营实际明细S'!J344</f>
        <v>14.6692945395588</v>
      </c>
      <c r="K308" s="705">
        <f>'4.经营实际明细S'!K344</f>
        <v>18.618613490242154</v>
      </c>
      <c r="L308" s="705">
        <f>'4.经营实际明细S'!L344</f>
        <v>0</v>
      </c>
      <c r="M308" s="705">
        <f>'4.经营实际明细S'!M344</f>
        <v>0</v>
      </c>
      <c r="N308" s="705">
        <f>'4.经营实际明细S'!N344</f>
        <v>0</v>
      </c>
      <c r="O308" s="705">
        <f>'4.经营实际明细S'!O344</f>
        <v>0</v>
      </c>
      <c r="P308" s="705">
        <f>'4.经营实际明细S'!P344</f>
        <v>0</v>
      </c>
      <c r="Q308" s="705">
        <f>'4.经营实际明细S'!Q344</f>
        <v>0</v>
      </c>
      <c r="R308" s="705">
        <f t="shared" si="35"/>
        <v>94.902855932468256</v>
      </c>
      <c r="S308" s="705">
        <f>基数汇总!S1508</f>
        <v>0</v>
      </c>
      <c r="T308" s="705">
        <f>基数汇总!R1508</f>
        <v>0</v>
      </c>
      <c r="U308" s="709" t="str">
        <f t="shared" si="30"/>
        <v/>
      </c>
      <c r="V308" s="72" t="b">
        <f t="shared" si="32"/>
        <v>0</v>
      </c>
      <c r="W308" s="710" t="s">
        <v>45</v>
      </c>
    </row>
    <row r="309" spans="1:23" ht="15" customHeight="1" x14ac:dyDescent="0.2">
      <c r="A309" s="765"/>
      <c r="B309" s="762" t="s">
        <v>25</v>
      </c>
      <c r="C309" s="762"/>
      <c r="D309" s="762"/>
      <c r="E309" s="256" t="e">
        <f>'4.经营实际明细S'!E345-#REF!</f>
        <v>#REF!</v>
      </c>
      <c r="F309" s="256" t="e">
        <f>'4.经营实际明细S'!F345-#REF!</f>
        <v>#REF!</v>
      </c>
      <c r="G309" s="256" t="e">
        <f>'4.经营实际明细S'!G345-#REF!</f>
        <v>#REF!</v>
      </c>
      <c r="H309" s="256" t="e">
        <f>'4.经营实际明细S'!H345-#REF!</f>
        <v>#REF!</v>
      </c>
      <c r="I309" s="256" t="e">
        <f>'4.经营实际明细S'!I345-#REF!</f>
        <v>#REF!</v>
      </c>
      <c r="J309" s="256" t="e">
        <f>'4.经营实际明细S'!J345-#REF!</f>
        <v>#REF!</v>
      </c>
      <c r="K309" s="256" t="e">
        <f>'4.经营实际明细S'!K345-#REF!</f>
        <v>#REF!</v>
      </c>
      <c r="L309" s="256" t="e">
        <f>'4.经营实际明细S'!L345-#REF!</f>
        <v>#REF!</v>
      </c>
      <c r="M309" s="256" t="e">
        <f>'4.经营实际明细S'!M345-#REF!</f>
        <v>#REF!</v>
      </c>
      <c r="N309" s="256" t="e">
        <f>'4.经营实际明细S'!N345-#REF!</f>
        <v>#REF!</v>
      </c>
      <c r="O309" s="256" t="e">
        <f>'4.经营实际明细S'!O345-#REF!</f>
        <v>#REF!</v>
      </c>
      <c r="P309" s="256" t="e">
        <f>'4.经营实际明细S'!P345-#REF!</f>
        <v>#REF!</v>
      </c>
      <c r="Q309" s="256" t="e">
        <f>'4.经营实际明细S'!Q345-#REF!</f>
        <v>#REF!</v>
      </c>
      <c r="R309" s="256" t="e">
        <f>'4.经营实际明细S'!R345-#REF!</f>
        <v>#REF!</v>
      </c>
      <c r="S309" s="256" t="e">
        <f>'4.经营实际明细S'!S345-#REF!</f>
        <v>#REF!</v>
      </c>
      <c r="T309" s="256" t="e">
        <f>'4.经营实际明细S'!T345-#REF!</f>
        <v>#REF!</v>
      </c>
      <c r="U309" s="711" t="e">
        <f t="shared" si="30"/>
        <v>#REF!</v>
      </c>
      <c r="V309" s="72" t="e">
        <f t="shared" si="32"/>
        <v>#REF!</v>
      </c>
      <c r="W309" s="710"/>
    </row>
    <row r="310" spans="1:23" ht="15" customHeight="1" x14ac:dyDescent="0.2">
      <c r="A310" s="765"/>
      <c r="B310" s="762" t="s">
        <v>44</v>
      </c>
      <c r="C310" s="762"/>
      <c r="D310" s="762"/>
      <c r="E310" s="256" t="e">
        <f>'4.经营实际明细S'!E346-#REF!</f>
        <v>#REF!</v>
      </c>
      <c r="F310" s="256" t="e">
        <f>'4.经营实际明细S'!F346-#REF!</f>
        <v>#REF!</v>
      </c>
      <c r="G310" s="256" t="e">
        <f>'4.经营实际明细S'!G346-#REF!</f>
        <v>#REF!</v>
      </c>
      <c r="H310" s="256" t="e">
        <f>'4.经营实际明细S'!H346-#REF!</f>
        <v>#REF!</v>
      </c>
      <c r="I310" s="256" t="e">
        <f>'4.经营实际明细S'!I346-#REF!</f>
        <v>#REF!</v>
      </c>
      <c r="J310" s="256" t="e">
        <f>'4.经营实际明细S'!J346-#REF!</f>
        <v>#REF!</v>
      </c>
      <c r="K310" s="256" t="e">
        <f>'4.经营实际明细S'!K346-#REF!</f>
        <v>#REF!</v>
      </c>
      <c r="L310" s="256" t="e">
        <f>'4.经营实际明细S'!L346-#REF!</f>
        <v>#REF!</v>
      </c>
      <c r="M310" s="256" t="e">
        <f>'4.经营实际明细S'!M346-#REF!</f>
        <v>#REF!</v>
      </c>
      <c r="N310" s="256" t="e">
        <f>'4.经营实际明细S'!N346-#REF!</f>
        <v>#REF!</v>
      </c>
      <c r="O310" s="256" t="e">
        <f>'4.经营实际明细S'!O346-#REF!</f>
        <v>#REF!</v>
      </c>
      <c r="P310" s="256" t="e">
        <f>'4.经营实际明细S'!P346-#REF!</f>
        <v>#REF!</v>
      </c>
      <c r="Q310" s="256" t="e">
        <f>'4.经营实际明细S'!Q346-#REF!</f>
        <v>#REF!</v>
      </c>
      <c r="R310" s="256" t="e">
        <f>'4.经营实际明细S'!R346-#REF!</f>
        <v>#REF!</v>
      </c>
      <c r="S310" s="256" t="e">
        <f>'4.经营实际明细S'!S346-#REF!</f>
        <v>#REF!</v>
      </c>
      <c r="T310" s="256" t="e">
        <f>'4.经营实际明细S'!T346-#REF!</f>
        <v>#REF!</v>
      </c>
      <c r="U310" s="711" t="e">
        <f t="shared" si="30"/>
        <v>#REF!</v>
      </c>
      <c r="V310" s="72" t="e">
        <f t="shared" si="32"/>
        <v>#REF!</v>
      </c>
      <c r="W310" s="710"/>
    </row>
    <row r="311" spans="1:23" ht="15" customHeight="1" x14ac:dyDescent="0.2">
      <c r="A311" s="765"/>
      <c r="B311" s="762" t="s">
        <v>46</v>
      </c>
      <c r="C311" s="762"/>
      <c r="D311" s="762"/>
      <c r="E311" s="256">
        <f>'4.经营实际明细S'!E347</f>
        <v>1016.564207</v>
      </c>
      <c r="F311" s="256">
        <f>'4.经营实际明细S'!F347</f>
        <v>262.928087</v>
      </c>
      <c r="G311" s="256">
        <f>'4.经营实际明细S'!G347</f>
        <v>97.252521999999999</v>
      </c>
      <c r="H311" s="256">
        <f>'4.经营实际明细S'!H347</f>
        <v>599.97054800000001</v>
      </c>
      <c r="I311" s="256">
        <f>'4.经营实际明细S'!I347</f>
        <v>655.22134400000004</v>
      </c>
      <c r="J311" s="256">
        <f>'4.经营实际明细S'!J347</f>
        <v>1008.000329</v>
      </c>
      <c r="K311" s="256">
        <f>'4.经营实际明细S'!K347</f>
        <v>1016.564207</v>
      </c>
      <c r="L311" s="256">
        <f>'4.经营实际明细S'!L347</f>
        <v>0</v>
      </c>
      <c r="M311" s="256">
        <f>'4.经营实际明细S'!M347</f>
        <v>0</v>
      </c>
      <c r="N311" s="256">
        <f>'4.经营实际明细S'!N347</f>
        <v>0</v>
      </c>
      <c r="O311" s="256">
        <f>'4.经营实际明细S'!O347</f>
        <v>0</v>
      </c>
      <c r="P311" s="256">
        <f>'4.经营实际明细S'!P347</f>
        <v>0</v>
      </c>
      <c r="Q311" s="256">
        <f>'4.经营实际明细S'!Q347</f>
        <v>0</v>
      </c>
      <c r="R311" s="256">
        <f>SUM(F311:Q311)</f>
        <v>3639.9370370000001</v>
      </c>
      <c r="S311" s="256">
        <f>基数汇总!S1511</f>
        <v>0</v>
      </c>
      <c r="T311" s="256">
        <f>基数汇总!R1511</f>
        <v>0</v>
      </c>
      <c r="U311" s="711" t="str">
        <f t="shared" si="30"/>
        <v/>
      </c>
      <c r="V311" s="72" t="b">
        <f t="shared" si="32"/>
        <v>0</v>
      </c>
      <c r="W311" s="710"/>
    </row>
    <row r="312" spans="1:23" ht="15" customHeight="1" x14ac:dyDescent="0.2">
      <c r="A312" s="765"/>
      <c r="B312" s="762" t="s">
        <v>47</v>
      </c>
      <c r="C312" s="762"/>
      <c r="D312" s="762"/>
      <c r="E312" s="707" t="e">
        <f>E309-E310-E311</f>
        <v>#REF!</v>
      </c>
      <c r="F312" s="707" t="e">
        <f>F309-F310-F311</f>
        <v>#REF!</v>
      </c>
      <c r="G312" s="707" t="e">
        <f>G309-G310-G311</f>
        <v>#REF!</v>
      </c>
      <c r="H312" s="707" t="e">
        <f t="shared" ref="H312:Q312" si="36">H309-H310-H311</f>
        <v>#REF!</v>
      </c>
      <c r="I312" s="707" t="e">
        <f t="shared" si="36"/>
        <v>#REF!</v>
      </c>
      <c r="J312" s="707" t="e">
        <f t="shared" si="36"/>
        <v>#REF!</v>
      </c>
      <c r="K312" s="707" t="e">
        <f t="shared" si="36"/>
        <v>#REF!</v>
      </c>
      <c r="L312" s="707" t="e">
        <f t="shared" si="36"/>
        <v>#REF!</v>
      </c>
      <c r="M312" s="707" t="e">
        <f t="shared" si="36"/>
        <v>#REF!</v>
      </c>
      <c r="N312" s="707" t="e">
        <f t="shared" si="36"/>
        <v>#REF!</v>
      </c>
      <c r="O312" s="707" t="e">
        <f t="shared" si="36"/>
        <v>#REF!</v>
      </c>
      <c r="P312" s="707" t="e">
        <f t="shared" si="36"/>
        <v>#REF!</v>
      </c>
      <c r="Q312" s="707" t="e">
        <f t="shared" si="36"/>
        <v>#REF!</v>
      </c>
      <c r="R312" s="707" t="e">
        <f>SUM(F312:Q312)</f>
        <v>#REF!</v>
      </c>
      <c r="S312" s="256">
        <f>基数汇总!S1512</f>
        <v>0</v>
      </c>
      <c r="T312" s="256">
        <f>基数汇总!R1512</f>
        <v>0</v>
      </c>
      <c r="U312" s="711" t="str">
        <f t="shared" si="30"/>
        <v/>
      </c>
      <c r="V312" s="72" t="e">
        <f t="shared" si="32"/>
        <v>#REF!</v>
      </c>
      <c r="W312" s="710"/>
    </row>
    <row r="313" spans="1:23" ht="15" customHeight="1" x14ac:dyDescent="0.2">
      <c r="A313" s="765"/>
      <c r="B313" s="762" t="s">
        <v>48</v>
      </c>
      <c r="C313" s="762"/>
      <c r="D313" s="762"/>
      <c r="E313" s="708" t="e">
        <f>IF(E309&gt;0,(E309-E310)/E309,"")</f>
        <v>#REF!</v>
      </c>
      <c r="F313" s="708" t="e">
        <f>IF(F309&gt;0,(F309-F310)/F309,"")</f>
        <v>#REF!</v>
      </c>
      <c r="G313" s="708" t="e">
        <f>IF(G309&gt;0,(G309-G310)/G309,"")</f>
        <v>#REF!</v>
      </c>
      <c r="H313" s="708" t="e">
        <f t="shared" ref="H313:R313" si="37">IF(H309&gt;0,(H309-H310)/H309,"")</f>
        <v>#REF!</v>
      </c>
      <c r="I313" s="708" t="e">
        <f t="shared" si="37"/>
        <v>#REF!</v>
      </c>
      <c r="J313" s="708" t="e">
        <f t="shared" si="37"/>
        <v>#REF!</v>
      </c>
      <c r="K313" s="708" t="e">
        <f t="shared" si="37"/>
        <v>#REF!</v>
      </c>
      <c r="L313" s="708" t="e">
        <f t="shared" si="37"/>
        <v>#REF!</v>
      </c>
      <c r="M313" s="708" t="e">
        <f t="shared" si="37"/>
        <v>#REF!</v>
      </c>
      <c r="N313" s="708" t="e">
        <f t="shared" si="37"/>
        <v>#REF!</v>
      </c>
      <c r="O313" s="708" t="e">
        <f t="shared" si="37"/>
        <v>#REF!</v>
      </c>
      <c r="P313" s="708" t="e">
        <f t="shared" si="37"/>
        <v>#REF!</v>
      </c>
      <c r="Q313" s="708" t="e">
        <f t="shared" si="37"/>
        <v>#REF!</v>
      </c>
      <c r="R313" s="708" t="e">
        <f t="shared" si="37"/>
        <v>#REF!</v>
      </c>
      <c r="S313" s="712">
        <f>基数汇总!S1513</f>
        <v>0</v>
      </c>
      <c r="T313" s="712">
        <f>基数汇总!R1513</f>
        <v>0</v>
      </c>
      <c r="U313" s="711" t="e">
        <f>IF(R313&lt;&gt;0,R313-S313,"")</f>
        <v>#REF!</v>
      </c>
      <c r="V313" s="72" t="e">
        <f t="shared" si="32"/>
        <v>#REF!</v>
      </c>
      <c r="W313" s="710"/>
    </row>
    <row r="314" spans="1:23" ht="15" customHeight="1" x14ac:dyDescent="0.2">
      <c r="A314" s="765"/>
      <c r="B314" s="762" t="s">
        <v>49</v>
      </c>
      <c r="C314" s="762"/>
      <c r="D314" s="762"/>
      <c r="E314" s="708" t="e">
        <f>IF(E309&gt;0,E311/E309,"")</f>
        <v>#REF!</v>
      </c>
      <c r="F314" s="708" t="e">
        <f>IF(F309&gt;0,F311/F309,"")</f>
        <v>#REF!</v>
      </c>
      <c r="G314" s="708" t="e">
        <f>IF(G309&gt;0,G311/G309,"")</f>
        <v>#REF!</v>
      </c>
      <c r="H314" s="708" t="e">
        <f t="shared" ref="H314:R314" si="38">IF(H309&gt;0,H311/H309,"")</f>
        <v>#REF!</v>
      </c>
      <c r="I314" s="708" t="e">
        <f t="shared" si="38"/>
        <v>#REF!</v>
      </c>
      <c r="J314" s="708" t="e">
        <f t="shared" si="38"/>
        <v>#REF!</v>
      </c>
      <c r="K314" s="708" t="e">
        <f t="shared" si="38"/>
        <v>#REF!</v>
      </c>
      <c r="L314" s="708" t="e">
        <f t="shared" si="38"/>
        <v>#REF!</v>
      </c>
      <c r="M314" s="708" t="e">
        <f t="shared" si="38"/>
        <v>#REF!</v>
      </c>
      <c r="N314" s="708" t="e">
        <f t="shared" si="38"/>
        <v>#REF!</v>
      </c>
      <c r="O314" s="708" t="e">
        <f t="shared" si="38"/>
        <v>#REF!</v>
      </c>
      <c r="P314" s="708" t="e">
        <f t="shared" si="38"/>
        <v>#REF!</v>
      </c>
      <c r="Q314" s="708" t="e">
        <f t="shared" si="38"/>
        <v>#REF!</v>
      </c>
      <c r="R314" s="708" t="e">
        <f t="shared" si="38"/>
        <v>#REF!</v>
      </c>
      <c r="S314" s="712">
        <f>基数汇总!S1514</f>
        <v>0</v>
      </c>
      <c r="T314" s="712">
        <f>基数汇总!R1514</f>
        <v>0</v>
      </c>
      <c r="U314" s="711" t="e">
        <f>IF(R314&lt;&gt;0,R314-S314,"")</f>
        <v>#REF!</v>
      </c>
      <c r="V314" s="72" t="e">
        <f t="shared" si="32"/>
        <v>#REF!</v>
      </c>
      <c r="W314" s="710"/>
    </row>
    <row r="315" spans="1:23" ht="15" customHeight="1" x14ac:dyDescent="0.2">
      <c r="A315" s="765"/>
      <c r="B315" s="762" t="s">
        <v>50</v>
      </c>
      <c r="C315" s="762"/>
      <c r="D315" s="762"/>
      <c r="E315" s="708" t="e">
        <f>IF(E309&gt;0,E312/E309,"")</f>
        <v>#REF!</v>
      </c>
      <c r="F315" s="708" t="e">
        <f>IF(F309&gt;0,F312/F309,"")</f>
        <v>#REF!</v>
      </c>
      <c r="G315" s="708" t="e">
        <f>IF(G309&gt;0,G312/G309,"")</f>
        <v>#REF!</v>
      </c>
      <c r="H315" s="708" t="e">
        <f t="shared" ref="H315:R315" si="39">IF(H309&gt;0,H312/H309,"")</f>
        <v>#REF!</v>
      </c>
      <c r="I315" s="708" t="e">
        <f t="shared" si="39"/>
        <v>#REF!</v>
      </c>
      <c r="J315" s="708" t="e">
        <f t="shared" si="39"/>
        <v>#REF!</v>
      </c>
      <c r="K315" s="708" t="e">
        <f t="shared" si="39"/>
        <v>#REF!</v>
      </c>
      <c r="L315" s="708" t="e">
        <f t="shared" si="39"/>
        <v>#REF!</v>
      </c>
      <c r="M315" s="708" t="e">
        <f t="shared" si="39"/>
        <v>#REF!</v>
      </c>
      <c r="N315" s="708" t="e">
        <f t="shared" si="39"/>
        <v>#REF!</v>
      </c>
      <c r="O315" s="708" t="e">
        <f t="shared" si="39"/>
        <v>#REF!</v>
      </c>
      <c r="P315" s="708" t="e">
        <f t="shared" si="39"/>
        <v>#REF!</v>
      </c>
      <c r="Q315" s="708" t="e">
        <f t="shared" si="39"/>
        <v>#REF!</v>
      </c>
      <c r="R315" s="708" t="e">
        <f t="shared" si="39"/>
        <v>#REF!</v>
      </c>
      <c r="S315" s="712">
        <f>基数汇总!S1515</f>
        <v>0</v>
      </c>
      <c r="T315" s="712">
        <f>基数汇总!R1515</f>
        <v>0</v>
      </c>
      <c r="U315" s="711" t="e">
        <f>IF(R315&lt;&gt;0,R315-S315,"")</f>
        <v>#REF!</v>
      </c>
      <c r="V315" s="72" t="e">
        <f t="shared" si="32"/>
        <v>#REF!</v>
      </c>
      <c r="W315" s="710"/>
    </row>
    <row r="316" spans="1:23" ht="15" hidden="1" customHeight="1" x14ac:dyDescent="0.2">
      <c r="A316" s="765"/>
      <c r="B316" s="763"/>
      <c r="C316" s="755"/>
      <c r="D316" s="96"/>
      <c r="E316" s="705" t="e">
        <f>'4.经营实际明细S'!#REF!</f>
        <v>#REF!</v>
      </c>
      <c r="F316" s="705" t="e">
        <f>'4.经营实际明细S'!#REF!</f>
        <v>#REF!</v>
      </c>
      <c r="G316" s="705" t="e">
        <f>'4.经营实际明细S'!#REF!</f>
        <v>#REF!</v>
      </c>
      <c r="H316" s="705" t="e">
        <f>'4.经营实际明细S'!#REF!</f>
        <v>#REF!</v>
      </c>
      <c r="I316" s="705" t="e">
        <f>'4.经营实际明细S'!#REF!</f>
        <v>#REF!</v>
      </c>
      <c r="J316" s="705" t="e">
        <f>'4.经营实际明细S'!#REF!</f>
        <v>#REF!</v>
      </c>
      <c r="K316" s="705" t="e">
        <f>'4.经营实际明细S'!#REF!</f>
        <v>#REF!</v>
      </c>
      <c r="L316" s="705" t="e">
        <f>'4.经营实际明细S'!#REF!</f>
        <v>#REF!</v>
      </c>
      <c r="M316" s="705" t="e">
        <f>'4.经营实际明细S'!#REF!</f>
        <v>#REF!</v>
      </c>
      <c r="N316" s="705" t="e">
        <f>'4.经营实际明细S'!#REF!</f>
        <v>#REF!</v>
      </c>
      <c r="O316" s="705" t="e">
        <f>'4.经营实际明细S'!#REF!</f>
        <v>#REF!</v>
      </c>
      <c r="P316" s="705" t="e">
        <f>'4.经营实际明细S'!#REF!</f>
        <v>#REF!</v>
      </c>
      <c r="Q316" s="705" t="e">
        <f>'4.经营实际明细S'!#REF!</f>
        <v>#REF!</v>
      </c>
      <c r="R316" s="705" t="e">
        <f>SUM(F316:Q316)</f>
        <v>#REF!</v>
      </c>
      <c r="S316" s="705">
        <f>基数汇总!S1516</f>
        <v>0</v>
      </c>
      <c r="T316" s="705">
        <f>基数汇总!R1516</f>
        <v>0</v>
      </c>
      <c r="U316" s="709" t="str">
        <f t="shared" si="30"/>
        <v/>
      </c>
      <c r="V316" s="72" t="e">
        <f t="shared" si="32"/>
        <v>#REF!</v>
      </c>
      <c r="W316" s="710" t="s">
        <v>25</v>
      </c>
    </row>
    <row r="317" spans="1:23" ht="15" hidden="1" customHeight="1" x14ac:dyDescent="0.2">
      <c r="A317" s="765"/>
      <c r="B317" s="763"/>
      <c r="C317" s="755"/>
      <c r="D317" s="96"/>
      <c r="E317" s="705" t="e">
        <f>'4.经营实际明细S'!#REF!</f>
        <v>#REF!</v>
      </c>
      <c r="F317" s="705" t="e">
        <f>'4.经营实际明细S'!#REF!</f>
        <v>#REF!</v>
      </c>
      <c r="G317" s="705" t="e">
        <f>'4.经营实际明细S'!#REF!</f>
        <v>#REF!</v>
      </c>
      <c r="H317" s="705" t="e">
        <f>'4.经营实际明细S'!#REF!</f>
        <v>#REF!</v>
      </c>
      <c r="I317" s="705" t="e">
        <f>'4.经营实际明细S'!#REF!</f>
        <v>#REF!</v>
      </c>
      <c r="J317" s="705" t="e">
        <f>'4.经营实际明细S'!#REF!</f>
        <v>#REF!</v>
      </c>
      <c r="K317" s="705" t="e">
        <f>'4.经营实际明细S'!#REF!</f>
        <v>#REF!</v>
      </c>
      <c r="L317" s="705" t="e">
        <f>'4.经营实际明细S'!#REF!</f>
        <v>#REF!</v>
      </c>
      <c r="M317" s="705" t="e">
        <f>'4.经营实际明细S'!#REF!</f>
        <v>#REF!</v>
      </c>
      <c r="N317" s="705" t="e">
        <f>'4.经营实际明细S'!#REF!</f>
        <v>#REF!</v>
      </c>
      <c r="O317" s="705" t="e">
        <f>'4.经营实际明细S'!#REF!</f>
        <v>#REF!</v>
      </c>
      <c r="P317" s="705" t="e">
        <f>'4.经营实际明细S'!#REF!</f>
        <v>#REF!</v>
      </c>
      <c r="Q317" s="705" t="e">
        <f>'4.经营实际明细S'!#REF!</f>
        <v>#REF!</v>
      </c>
      <c r="R317" s="705" t="e">
        <f t="shared" ref="R317:R360" si="40">SUM(F317:Q317)</f>
        <v>#REF!</v>
      </c>
      <c r="S317" s="705">
        <f>基数汇总!S1517</f>
        <v>0</v>
      </c>
      <c r="T317" s="705">
        <f>基数汇总!R1517</f>
        <v>0</v>
      </c>
      <c r="U317" s="709" t="str">
        <f t="shared" si="30"/>
        <v/>
      </c>
      <c r="V317" s="72" t="e">
        <f t="shared" si="32"/>
        <v>#REF!</v>
      </c>
      <c r="W317" s="710" t="s">
        <v>25</v>
      </c>
    </row>
    <row r="318" spans="1:23" ht="15" hidden="1" customHeight="1" x14ac:dyDescent="0.2">
      <c r="A318" s="765"/>
      <c r="B318" s="763"/>
      <c r="C318" s="755"/>
      <c r="D318" s="96"/>
      <c r="E318" s="705" t="e">
        <f>'4.经营实际明细S'!#REF!</f>
        <v>#REF!</v>
      </c>
      <c r="F318" s="705" t="e">
        <f>'4.经营实际明细S'!#REF!</f>
        <v>#REF!</v>
      </c>
      <c r="G318" s="705" t="e">
        <f>'4.经营实际明细S'!#REF!</f>
        <v>#REF!</v>
      </c>
      <c r="H318" s="705" t="e">
        <f>'4.经营实际明细S'!#REF!</f>
        <v>#REF!</v>
      </c>
      <c r="I318" s="705" t="e">
        <f>'4.经营实际明细S'!#REF!</f>
        <v>#REF!</v>
      </c>
      <c r="J318" s="705" t="e">
        <f>'4.经营实际明细S'!#REF!</f>
        <v>#REF!</v>
      </c>
      <c r="K318" s="705" t="e">
        <f>'4.经营实际明细S'!#REF!</f>
        <v>#REF!</v>
      </c>
      <c r="L318" s="705" t="e">
        <f>'4.经营实际明细S'!#REF!</f>
        <v>#REF!</v>
      </c>
      <c r="M318" s="705" t="e">
        <f>'4.经营实际明细S'!#REF!</f>
        <v>#REF!</v>
      </c>
      <c r="N318" s="705" t="e">
        <f>'4.经营实际明细S'!#REF!</f>
        <v>#REF!</v>
      </c>
      <c r="O318" s="705" t="e">
        <f>'4.经营实际明细S'!#REF!</f>
        <v>#REF!</v>
      </c>
      <c r="P318" s="705" t="e">
        <f>'4.经营实际明细S'!#REF!</f>
        <v>#REF!</v>
      </c>
      <c r="Q318" s="705" t="e">
        <f>'4.经营实际明细S'!#REF!</f>
        <v>#REF!</v>
      </c>
      <c r="R318" s="705" t="e">
        <f t="shared" si="40"/>
        <v>#REF!</v>
      </c>
      <c r="S318" s="705">
        <f>基数汇总!S1518</f>
        <v>0</v>
      </c>
      <c r="T318" s="705">
        <f>基数汇总!R1518</f>
        <v>0</v>
      </c>
      <c r="U318" s="709" t="str">
        <f t="shared" si="30"/>
        <v/>
      </c>
      <c r="V318" s="72" t="e">
        <f t="shared" si="32"/>
        <v>#REF!</v>
      </c>
      <c r="W318" s="710" t="s">
        <v>25</v>
      </c>
    </row>
    <row r="319" spans="1:23" ht="15" hidden="1" customHeight="1" x14ac:dyDescent="0.2">
      <c r="A319" s="765"/>
      <c r="B319" s="763"/>
      <c r="C319" s="755"/>
      <c r="D319" s="706"/>
      <c r="E319" s="705" t="e">
        <f>'4.经营实际明细S'!#REF!-#REF!</f>
        <v>#REF!</v>
      </c>
      <c r="F319" s="705" t="e">
        <f>'4.经营实际明细S'!#REF!-#REF!</f>
        <v>#REF!</v>
      </c>
      <c r="G319" s="705" t="e">
        <f>'4.经营实际明细S'!#REF!-#REF!</f>
        <v>#REF!</v>
      </c>
      <c r="H319" s="705" t="e">
        <f>'4.经营实际明细S'!#REF!-#REF!</f>
        <v>#REF!</v>
      </c>
      <c r="I319" s="705" t="e">
        <f>'4.经营实际明细S'!#REF!-#REF!</f>
        <v>#REF!</v>
      </c>
      <c r="J319" s="705" t="e">
        <f>'4.经营实际明细S'!#REF!-#REF!</f>
        <v>#REF!</v>
      </c>
      <c r="K319" s="705" t="e">
        <f>'4.经营实际明细S'!#REF!-#REF!</f>
        <v>#REF!</v>
      </c>
      <c r="L319" s="705" t="e">
        <f>'4.经营实际明细S'!#REF!-#REF!</f>
        <v>#REF!</v>
      </c>
      <c r="M319" s="705" t="e">
        <f>'4.经营实际明细S'!#REF!-#REF!</f>
        <v>#REF!</v>
      </c>
      <c r="N319" s="705" t="e">
        <f>'4.经营实际明细S'!#REF!-#REF!</f>
        <v>#REF!</v>
      </c>
      <c r="O319" s="705" t="e">
        <f>'4.经营实际明细S'!#REF!-#REF!</f>
        <v>#REF!</v>
      </c>
      <c r="P319" s="705" t="e">
        <f>'4.经营实际明细S'!#REF!-#REF!</f>
        <v>#REF!</v>
      </c>
      <c r="Q319" s="705" t="e">
        <f>'4.经营实际明细S'!#REF!-#REF!</f>
        <v>#REF!</v>
      </c>
      <c r="R319" s="705" t="e">
        <f>'4.经营实际明细S'!#REF!-#REF!</f>
        <v>#REF!</v>
      </c>
      <c r="S319" s="705" t="e">
        <f>'4.经营实际明细S'!#REF!-#REF!</f>
        <v>#REF!</v>
      </c>
      <c r="T319" s="705" t="e">
        <f>'4.经营实际明细S'!#REF!-#REF!</f>
        <v>#REF!</v>
      </c>
      <c r="U319" s="709" t="e">
        <f t="shared" si="30"/>
        <v>#REF!</v>
      </c>
      <c r="V319" s="72" t="e">
        <f t="shared" si="32"/>
        <v>#REF!</v>
      </c>
      <c r="W319" s="710" t="s">
        <v>25</v>
      </c>
    </row>
    <row r="320" spans="1:23" ht="15" hidden="1" customHeight="1" x14ac:dyDescent="0.2">
      <c r="A320" s="765"/>
      <c r="B320" s="763"/>
      <c r="C320" s="755"/>
      <c r="D320" s="96"/>
      <c r="E320" s="705" t="e">
        <f>'4.经营实际明细S'!#REF!</f>
        <v>#REF!</v>
      </c>
      <c r="F320" s="705" t="e">
        <f>'4.经营实际明细S'!#REF!</f>
        <v>#REF!</v>
      </c>
      <c r="G320" s="705" t="e">
        <f>'4.经营实际明细S'!#REF!</f>
        <v>#REF!</v>
      </c>
      <c r="H320" s="705" t="e">
        <f>'4.经营实际明细S'!#REF!</f>
        <v>#REF!</v>
      </c>
      <c r="I320" s="705" t="e">
        <f>'4.经营实际明细S'!#REF!</f>
        <v>#REF!</v>
      </c>
      <c r="J320" s="705" t="e">
        <f>'4.经营实际明细S'!#REF!</f>
        <v>#REF!</v>
      </c>
      <c r="K320" s="705" t="e">
        <f>'4.经营实际明细S'!#REF!</f>
        <v>#REF!</v>
      </c>
      <c r="L320" s="705" t="e">
        <f>'4.经营实际明细S'!#REF!</f>
        <v>#REF!</v>
      </c>
      <c r="M320" s="705" t="e">
        <f>'4.经营实际明细S'!#REF!</f>
        <v>#REF!</v>
      </c>
      <c r="N320" s="705" t="e">
        <f>'4.经营实际明细S'!#REF!</f>
        <v>#REF!</v>
      </c>
      <c r="O320" s="705" t="e">
        <f>'4.经营实际明细S'!#REF!</f>
        <v>#REF!</v>
      </c>
      <c r="P320" s="705" t="e">
        <f>'4.经营实际明细S'!#REF!</f>
        <v>#REF!</v>
      </c>
      <c r="Q320" s="705" t="e">
        <f>'4.经营实际明细S'!#REF!</f>
        <v>#REF!</v>
      </c>
      <c r="R320" s="705" t="e">
        <f t="shared" si="40"/>
        <v>#REF!</v>
      </c>
      <c r="S320" s="705">
        <f>基数汇总!S1520</f>
        <v>0</v>
      </c>
      <c r="T320" s="705">
        <f>基数汇总!R1520</f>
        <v>0</v>
      </c>
      <c r="U320" s="709" t="str">
        <f t="shared" si="30"/>
        <v/>
      </c>
      <c r="V320" s="72" t="e">
        <f t="shared" si="32"/>
        <v>#REF!</v>
      </c>
      <c r="W320" s="710" t="s">
        <v>25</v>
      </c>
    </row>
    <row r="321" spans="1:23" ht="15" hidden="1" customHeight="1" x14ac:dyDescent="0.2">
      <c r="A321" s="765"/>
      <c r="B321" s="763"/>
      <c r="C321" s="755"/>
      <c r="D321" s="96"/>
      <c r="E321" s="705" t="e">
        <f>'4.经营实际明细S'!#REF!</f>
        <v>#REF!</v>
      </c>
      <c r="F321" s="705" t="e">
        <f>'4.经营实际明细S'!#REF!</f>
        <v>#REF!</v>
      </c>
      <c r="G321" s="705" t="e">
        <f>'4.经营实际明细S'!#REF!</f>
        <v>#REF!</v>
      </c>
      <c r="H321" s="705" t="e">
        <f>'4.经营实际明细S'!#REF!</f>
        <v>#REF!</v>
      </c>
      <c r="I321" s="705" t="e">
        <f>'4.经营实际明细S'!#REF!</f>
        <v>#REF!</v>
      </c>
      <c r="J321" s="705" t="e">
        <f>'4.经营实际明细S'!#REF!</f>
        <v>#REF!</v>
      </c>
      <c r="K321" s="705" t="e">
        <f>'4.经营实际明细S'!#REF!</f>
        <v>#REF!</v>
      </c>
      <c r="L321" s="705" t="e">
        <f>'4.经营实际明细S'!#REF!</f>
        <v>#REF!</v>
      </c>
      <c r="M321" s="705" t="e">
        <f>'4.经营实际明细S'!#REF!</f>
        <v>#REF!</v>
      </c>
      <c r="N321" s="705" t="e">
        <f>'4.经营实际明细S'!#REF!</f>
        <v>#REF!</v>
      </c>
      <c r="O321" s="705" t="e">
        <f>'4.经营实际明细S'!#REF!</f>
        <v>#REF!</v>
      </c>
      <c r="P321" s="705" t="e">
        <f>'4.经营实际明细S'!#REF!</f>
        <v>#REF!</v>
      </c>
      <c r="Q321" s="705" t="e">
        <f>'4.经营实际明细S'!#REF!</f>
        <v>#REF!</v>
      </c>
      <c r="R321" s="705" t="e">
        <f t="shared" si="40"/>
        <v>#REF!</v>
      </c>
      <c r="S321" s="705">
        <f>基数汇总!S1521</f>
        <v>0</v>
      </c>
      <c r="T321" s="705">
        <f>基数汇总!R1521</f>
        <v>0</v>
      </c>
      <c r="U321" s="709" t="str">
        <f t="shared" si="30"/>
        <v/>
      </c>
      <c r="V321" s="72" t="e">
        <f t="shared" si="32"/>
        <v>#REF!</v>
      </c>
      <c r="W321" s="710" t="s">
        <v>25</v>
      </c>
    </row>
    <row r="322" spans="1:23" ht="15" hidden="1" customHeight="1" x14ac:dyDescent="0.2">
      <c r="A322" s="765"/>
      <c r="B322" s="763"/>
      <c r="C322" s="755"/>
      <c r="D322" s="706"/>
      <c r="E322" s="705" t="e">
        <f>'4.经营实际明细S'!#REF!-#REF!</f>
        <v>#REF!</v>
      </c>
      <c r="F322" s="705" t="e">
        <f>'4.经营实际明细S'!#REF!-#REF!</f>
        <v>#REF!</v>
      </c>
      <c r="G322" s="705" t="e">
        <f>'4.经营实际明细S'!#REF!-#REF!</f>
        <v>#REF!</v>
      </c>
      <c r="H322" s="705" t="e">
        <f>'4.经营实际明细S'!#REF!-#REF!</f>
        <v>#REF!</v>
      </c>
      <c r="I322" s="705" t="e">
        <f>'4.经营实际明细S'!#REF!-#REF!</f>
        <v>#REF!</v>
      </c>
      <c r="J322" s="705" t="e">
        <f>'4.经营实际明细S'!#REF!-#REF!</f>
        <v>#REF!</v>
      </c>
      <c r="K322" s="705" t="e">
        <f>'4.经营实际明细S'!#REF!-#REF!</f>
        <v>#REF!</v>
      </c>
      <c r="L322" s="705" t="e">
        <f>'4.经营实际明细S'!#REF!-#REF!</f>
        <v>#REF!</v>
      </c>
      <c r="M322" s="705" t="e">
        <f>'4.经营实际明细S'!#REF!-#REF!</f>
        <v>#REF!</v>
      </c>
      <c r="N322" s="705" t="e">
        <f>'4.经营实际明细S'!#REF!-#REF!</f>
        <v>#REF!</v>
      </c>
      <c r="O322" s="705" t="e">
        <f>'4.经营实际明细S'!#REF!-#REF!</f>
        <v>#REF!</v>
      </c>
      <c r="P322" s="705" t="e">
        <f>'4.经营实际明细S'!#REF!-#REF!</f>
        <v>#REF!</v>
      </c>
      <c r="Q322" s="705" t="e">
        <f>'4.经营实际明细S'!#REF!-#REF!</f>
        <v>#REF!</v>
      </c>
      <c r="R322" s="705" t="e">
        <f>'4.经营实际明细S'!#REF!-#REF!</f>
        <v>#REF!</v>
      </c>
      <c r="S322" s="705" t="e">
        <f>'4.经营实际明细S'!#REF!-#REF!</f>
        <v>#REF!</v>
      </c>
      <c r="T322" s="705" t="e">
        <f>'4.经营实际明细S'!#REF!-#REF!</f>
        <v>#REF!</v>
      </c>
      <c r="U322" s="709" t="e">
        <f t="shared" si="30"/>
        <v>#REF!</v>
      </c>
      <c r="V322" s="72" t="e">
        <f t="shared" si="32"/>
        <v>#REF!</v>
      </c>
      <c r="W322" s="710" t="s">
        <v>25</v>
      </c>
    </row>
    <row r="323" spans="1:23" ht="15" hidden="1" customHeight="1" x14ac:dyDescent="0.2">
      <c r="A323" s="765"/>
      <c r="B323" s="763"/>
      <c r="C323" s="755"/>
      <c r="D323" s="96"/>
      <c r="E323" s="705" t="e">
        <f>'4.经营实际明细S'!#REF!</f>
        <v>#REF!</v>
      </c>
      <c r="F323" s="705" t="e">
        <f>'4.经营实际明细S'!#REF!</f>
        <v>#REF!</v>
      </c>
      <c r="G323" s="705" t="e">
        <f>'4.经营实际明细S'!#REF!</f>
        <v>#REF!</v>
      </c>
      <c r="H323" s="705" t="e">
        <f>'4.经营实际明细S'!#REF!</f>
        <v>#REF!</v>
      </c>
      <c r="I323" s="705" t="e">
        <f>'4.经营实际明细S'!#REF!</f>
        <v>#REF!</v>
      </c>
      <c r="J323" s="705" t="e">
        <f>'4.经营实际明细S'!#REF!</f>
        <v>#REF!</v>
      </c>
      <c r="K323" s="705" t="e">
        <f>'4.经营实际明细S'!#REF!</f>
        <v>#REF!</v>
      </c>
      <c r="L323" s="705" t="e">
        <f>'4.经营实际明细S'!#REF!</f>
        <v>#REF!</v>
      </c>
      <c r="M323" s="705" t="e">
        <f>'4.经营实际明细S'!#REF!</f>
        <v>#REF!</v>
      </c>
      <c r="N323" s="705" t="e">
        <f>'4.经营实际明细S'!#REF!</f>
        <v>#REF!</v>
      </c>
      <c r="O323" s="705" t="e">
        <f>'4.经营实际明细S'!#REF!</f>
        <v>#REF!</v>
      </c>
      <c r="P323" s="705" t="e">
        <f>'4.经营实际明细S'!#REF!</f>
        <v>#REF!</v>
      </c>
      <c r="Q323" s="705" t="e">
        <f>'4.经营实际明细S'!#REF!</f>
        <v>#REF!</v>
      </c>
      <c r="R323" s="705" t="e">
        <f t="shared" si="40"/>
        <v>#REF!</v>
      </c>
      <c r="S323" s="705">
        <f>基数汇总!S1523</f>
        <v>0</v>
      </c>
      <c r="T323" s="705">
        <f>基数汇总!R1523</f>
        <v>0</v>
      </c>
      <c r="U323" s="709" t="str">
        <f t="shared" si="30"/>
        <v/>
      </c>
      <c r="V323" s="72" t="e">
        <f t="shared" si="32"/>
        <v>#REF!</v>
      </c>
      <c r="W323" s="710" t="s">
        <v>25</v>
      </c>
    </row>
    <row r="324" spans="1:23" ht="15" hidden="1" customHeight="1" x14ac:dyDescent="0.2">
      <c r="A324" s="765"/>
      <c r="B324" s="763"/>
      <c r="C324" s="755"/>
      <c r="D324" s="96"/>
      <c r="E324" s="705" t="e">
        <f>'4.经营实际明细S'!#REF!</f>
        <v>#REF!</v>
      </c>
      <c r="F324" s="705" t="e">
        <f>'4.经营实际明细S'!#REF!</f>
        <v>#REF!</v>
      </c>
      <c r="G324" s="705" t="e">
        <f>'4.经营实际明细S'!#REF!</f>
        <v>#REF!</v>
      </c>
      <c r="H324" s="705" t="e">
        <f>'4.经营实际明细S'!#REF!</f>
        <v>#REF!</v>
      </c>
      <c r="I324" s="705" t="e">
        <f>'4.经营实际明细S'!#REF!</f>
        <v>#REF!</v>
      </c>
      <c r="J324" s="705" t="e">
        <f>'4.经营实际明细S'!#REF!</f>
        <v>#REF!</v>
      </c>
      <c r="K324" s="705" t="e">
        <f>'4.经营实际明细S'!#REF!</f>
        <v>#REF!</v>
      </c>
      <c r="L324" s="705" t="e">
        <f>'4.经营实际明细S'!#REF!</f>
        <v>#REF!</v>
      </c>
      <c r="M324" s="705" t="e">
        <f>'4.经营实际明细S'!#REF!</f>
        <v>#REF!</v>
      </c>
      <c r="N324" s="705" t="e">
        <f>'4.经营实际明细S'!#REF!</f>
        <v>#REF!</v>
      </c>
      <c r="O324" s="705" t="e">
        <f>'4.经营实际明细S'!#REF!</f>
        <v>#REF!</v>
      </c>
      <c r="P324" s="705" t="e">
        <f>'4.经营实际明细S'!#REF!</f>
        <v>#REF!</v>
      </c>
      <c r="Q324" s="705" t="e">
        <f>'4.经营实际明细S'!#REF!</f>
        <v>#REF!</v>
      </c>
      <c r="R324" s="705" t="e">
        <f t="shared" si="40"/>
        <v>#REF!</v>
      </c>
      <c r="S324" s="705">
        <f>基数汇总!S1524</f>
        <v>0</v>
      </c>
      <c r="T324" s="705">
        <f>基数汇总!R1524</f>
        <v>0</v>
      </c>
      <c r="U324" s="709" t="str">
        <f t="shared" ref="U324:U387" si="41">IF(S324&gt;0,R324/S324-1,"")</f>
        <v/>
      </c>
      <c r="V324" s="72" t="e">
        <f t="shared" si="32"/>
        <v>#REF!</v>
      </c>
      <c r="W324" s="710" t="s">
        <v>25</v>
      </c>
    </row>
    <row r="325" spans="1:23" ht="15" hidden="1" customHeight="1" x14ac:dyDescent="0.2">
      <c r="A325" s="765"/>
      <c r="B325" s="763"/>
      <c r="C325" s="755"/>
      <c r="D325" s="96"/>
      <c r="E325" s="705" t="e">
        <f>'4.经营实际明细S'!#REF!</f>
        <v>#REF!</v>
      </c>
      <c r="F325" s="705" t="e">
        <f>'4.经营实际明细S'!#REF!</f>
        <v>#REF!</v>
      </c>
      <c r="G325" s="705" t="e">
        <f>'4.经营实际明细S'!#REF!</f>
        <v>#REF!</v>
      </c>
      <c r="H325" s="705" t="e">
        <f>'4.经营实际明细S'!#REF!</f>
        <v>#REF!</v>
      </c>
      <c r="I325" s="705" t="e">
        <f>'4.经营实际明细S'!#REF!</f>
        <v>#REF!</v>
      </c>
      <c r="J325" s="705" t="e">
        <f>'4.经营实际明细S'!#REF!</f>
        <v>#REF!</v>
      </c>
      <c r="K325" s="705" t="e">
        <f>'4.经营实际明细S'!#REF!</f>
        <v>#REF!</v>
      </c>
      <c r="L325" s="705" t="e">
        <f>'4.经营实际明细S'!#REF!</f>
        <v>#REF!</v>
      </c>
      <c r="M325" s="705" t="e">
        <f>'4.经营实际明细S'!#REF!</f>
        <v>#REF!</v>
      </c>
      <c r="N325" s="705" t="e">
        <f>'4.经营实际明细S'!#REF!</f>
        <v>#REF!</v>
      </c>
      <c r="O325" s="705" t="e">
        <f>'4.经营实际明细S'!#REF!</f>
        <v>#REF!</v>
      </c>
      <c r="P325" s="705" t="e">
        <f>'4.经营实际明细S'!#REF!</f>
        <v>#REF!</v>
      </c>
      <c r="Q325" s="705" t="e">
        <f>'4.经营实际明细S'!#REF!</f>
        <v>#REF!</v>
      </c>
      <c r="R325" s="705" t="e">
        <f t="shared" si="40"/>
        <v>#REF!</v>
      </c>
      <c r="S325" s="705">
        <f>基数汇总!S1525</f>
        <v>0</v>
      </c>
      <c r="T325" s="705">
        <f>基数汇总!R1525</f>
        <v>0</v>
      </c>
      <c r="U325" s="709" t="str">
        <f t="shared" si="41"/>
        <v/>
      </c>
      <c r="V325" s="72" t="e">
        <f t="shared" ref="V325:V388" si="42">E325=M325</f>
        <v>#REF!</v>
      </c>
      <c r="W325" s="710" t="s">
        <v>25</v>
      </c>
    </row>
    <row r="326" spans="1:23" ht="15" hidden="1" customHeight="1" x14ac:dyDescent="0.2">
      <c r="A326" s="765"/>
      <c r="B326" s="763"/>
      <c r="C326" s="755"/>
      <c r="D326" s="96"/>
      <c r="E326" s="705" t="e">
        <f>'4.经营实际明细S'!#REF!</f>
        <v>#REF!</v>
      </c>
      <c r="F326" s="705" t="e">
        <f>'4.经营实际明细S'!#REF!</f>
        <v>#REF!</v>
      </c>
      <c r="G326" s="705" t="e">
        <f>'4.经营实际明细S'!#REF!</f>
        <v>#REF!</v>
      </c>
      <c r="H326" s="705" t="e">
        <f>'4.经营实际明细S'!#REF!</f>
        <v>#REF!</v>
      </c>
      <c r="I326" s="705" t="e">
        <f>'4.经营实际明细S'!#REF!</f>
        <v>#REF!</v>
      </c>
      <c r="J326" s="705" t="e">
        <f>'4.经营实际明细S'!#REF!</f>
        <v>#REF!</v>
      </c>
      <c r="K326" s="705" t="e">
        <f>'4.经营实际明细S'!#REF!</f>
        <v>#REF!</v>
      </c>
      <c r="L326" s="705" t="e">
        <f>'4.经营实际明细S'!#REF!</f>
        <v>#REF!</v>
      </c>
      <c r="M326" s="705" t="e">
        <f>'4.经营实际明细S'!#REF!</f>
        <v>#REF!</v>
      </c>
      <c r="N326" s="705" t="e">
        <f>'4.经营实际明细S'!#REF!</f>
        <v>#REF!</v>
      </c>
      <c r="O326" s="705" t="e">
        <f>'4.经营实际明细S'!#REF!</f>
        <v>#REF!</v>
      </c>
      <c r="P326" s="705" t="e">
        <f>'4.经营实际明细S'!#REF!</f>
        <v>#REF!</v>
      </c>
      <c r="Q326" s="705" t="e">
        <f>'4.经营实际明细S'!#REF!</f>
        <v>#REF!</v>
      </c>
      <c r="R326" s="705" t="e">
        <f t="shared" si="40"/>
        <v>#REF!</v>
      </c>
      <c r="S326" s="705">
        <f>基数汇总!S1526</f>
        <v>0</v>
      </c>
      <c r="T326" s="705">
        <f>基数汇总!R1526</f>
        <v>0</v>
      </c>
      <c r="U326" s="709" t="str">
        <f t="shared" si="41"/>
        <v/>
      </c>
      <c r="V326" s="72" t="e">
        <f t="shared" si="42"/>
        <v>#REF!</v>
      </c>
      <c r="W326" s="710" t="s">
        <v>25</v>
      </c>
    </row>
    <row r="327" spans="1:23" ht="15" hidden="1" customHeight="1" x14ac:dyDescent="0.2">
      <c r="A327" s="765"/>
      <c r="B327" s="763"/>
      <c r="C327" s="755"/>
      <c r="D327" s="96"/>
      <c r="E327" s="705" t="e">
        <f>'4.经营实际明细S'!#REF!</f>
        <v>#REF!</v>
      </c>
      <c r="F327" s="705" t="e">
        <f>'4.经营实际明细S'!#REF!</f>
        <v>#REF!</v>
      </c>
      <c r="G327" s="705" t="e">
        <f>'4.经营实际明细S'!#REF!</f>
        <v>#REF!</v>
      </c>
      <c r="H327" s="705" t="e">
        <f>'4.经营实际明细S'!#REF!</f>
        <v>#REF!</v>
      </c>
      <c r="I327" s="705" t="e">
        <f>'4.经营实际明细S'!#REF!</f>
        <v>#REF!</v>
      </c>
      <c r="J327" s="705" t="e">
        <f>'4.经营实际明细S'!#REF!</f>
        <v>#REF!</v>
      </c>
      <c r="K327" s="705" t="e">
        <f>'4.经营实际明细S'!#REF!</f>
        <v>#REF!</v>
      </c>
      <c r="L327" s="705" t="e">
        <f>'4.经营实际明细S'!#REF!</f>
        <v>#REF!</v>
      </c>
      <c r="M327" s="705" t="e">
        <f>'4.经营实际明细S'!#REF!</f>
        <v>#REF!</v>
      </c>
      <c r="N327" s="705" t="e">
        <f>'4.经营实际明细S'!#REF!</f>
        <v>#REF!</v>
      </c>
      <c r="O327" s="705" t="e">
        <f>'4.经营实际明细S'!#REF!</f>
        <v>#REF!</v>
      </c>
      <c r="P327" s="705" t="e">
        <f>'4.经营实际明细S'!#REF!</f>
        <v>#REF!</v>
      </c>
      <c r="Q327" s="705" t="e">
        <f>'4.经营实际明细S'!#REF!</f>
        <v>#REF!</v>
      </c>
      <c r="R327" s="705" t="e">
        <f t="shared" si="40"/>
        <v>#REF!</v>
      </c>
      <c r="S327" s="705">
        <f>基数汇总!S1527</f>
        <v>0</v>
      </c>
      <c r="T327" s="705">
        <f>基数汇总!R1527</f>
        <v>0</v>
      </c>
      <c r="U327" s="709" t="str">
        <f t="shared" si="41"/>
        <v/>
      </c>
      <c r="V327" s="72" t="e">
        <f t="shared" si="42"/>
        <v>#REF!</v>
      </c>
      <c r="W327" s="710" t="s">
        <v>25</v>
      </c>
    </row>
    <row r="328" spans="1:23" ht="15" hidden="1" customHeight="1" x14ac:dyDescent="0.2">
      <c r="A328" s="765"/>
      <c r="B328" s="763"/>
      <c r="C328" s="755"/>
      <c r="D328" s="706"/>
      <c r="E328" s="705" t="e">
        <f>'4.经营实际明细S'!#REF!-#REF!</f>
        <v>#REF!</v>
      </c>
      <c r="F328" s="705" t="e">
        <f>'4.经营实际明细S'!#REF!-#REF!</f>
        <v>#REF!</v>
      </c>
      <c r="G328" s="705" t="e">
        <f>'4.经营实际明细S'!#REF!-#REF!</f>
        <v>#REF!</v>
      </c>
      <c r="H328" s="705" t="e">
        <f>'4.经营实际明细S'!#REF!-#REF!</f>
        <v>#REF!</v>
      </c>
      <c r="I328" s="705" t="e">
        <f>'4.经营实际明细S'!#REF!-#REF!</f>
        <v>#REF!</v>
      </c>
      <c r="J328" s="705" t="e">
        <f>'4.经营实际明细S'!#REF!-#REF!</f>
        <v>#REF!</v>
      </c>
      <c r="K328" s="705" t="e">
        <f>'4.经营实际明细S'!#REF!-#REF!</f>
        <v>#REF!</v>
      </c>
      <c r="L328" s="705" t="e">
        <f>'4.经营实际明细S'!#REF!-#REF!</f>
        <v>#REF!</v>
      </c>
      <c r="M328" s="705" t="e">
        <f>'4.经营实际明细S'!#REF!-#REF!</f>
        <v>#REF!</v>
      </c>
      <c r="N328" s="705" t="e">
        <f>'4.经营实际明细S'!#REF!-#REF!</f>
        <v>#REF!</v>
      </c>
      <c r="O328" s="705" t="e">
        <f>'4.经营实际明细S'!#REF!-#REF!</f>
        <v>#REF!</v>
      </c>
      <c r="P328" s="705" t="e">
        <f>'4.经营实际明细S'!#REF!-#REF!</f>
        <v>#REF!</v>
      </c>
      <c r="Q328" s="705" t="e">
        <f>'4.经营实际明细S'!#REF!-#REF!</f>
        <v>#REF!</v>
      </c>
      <c r="R328" s="705" t="e">
        <f>'4.经营实际明细S'!#REF!-#REF!</f>
        <v>#REF!</v>
      </c>
      <c r="S328" s="705" t="e">
        <f>'4.经营实际明细S'!#REF!-#REF!</f>
        <v>#REF!</v>
      </c>
      <c r="T328" s="705" t="e">
        <f>'4.经营实际明细S'!#REF!-#REF!</f>
        <v>#REF!</v>
      </c>
      <c r="U328" s="709" t="e">
        <f t="shared" si="41"/>
        <v>#REF!</v>
      </c>
      <c r="V328" s="72" t="e">
        <f t="shared" si="42"/>
        <v>#REF!</v>
      </c>
      <c r="W328" s="710" t="s">
        <v>25</v>
      </c>
    </row>
    <row r="329" spans="1:23" ht="15" hidden="1" customHeight="1" x14ac:dyDescent="0.2">
      <c r="A329" s="765"/>
      <c r="B329" s="763"/>
      <c r="C329" s="755"/>
      <c r="D329" s="96"/>
      <c r="E329" s="705" t="e">
        <f>'4.经营实际明细S'!#REF!</f>
        <v>#REF!</v>
      </c>
      <c r="F329" s="705" t="e">
        <f>'4.经营实际明细S'!#REF!</f>
        <v>#REF!</v>
      </c>
      <c r="G329" s="705" t="e">
        <f>'4.经营实际明细S'!#REF!</f>
        <v>#REF!</v>
      </c>
      <c r="H329" s="705" t="e">
        <f>'4.经营实际明细S'!#REF!</f>
        <v>#REF!</v>
      </c>
      <c r="I329" s="705" t="e">
        <f>'4.经营实际明细S'!#REF!</f>
        <v>#REF!</v>
      </c>
      <c r="J329" s="705" t="e">
        <f>'4.经营实际明细S'!#REF!</f>
        <v>#REF!</v>
      </c>
      <c r="K329" s="705" t="e">
        <f>'4.经营实际明细S'!#REF!</f>
        <v>#REF!</v>
      </c>
      <c r="L329" s="705" t="e">
        <f>'4.经营实际明细S'!#REF!</f>
        <v>#REF!</v>
      </c>
      <c r="M329" s="705" t="e">
        <f>'4.经营实际明细S'!#REF!</f>
        <v>#REF!</v>
      </c>
      <c r="N329" s="705" t="e">
        <f>'4.经营实际明细S'!#REF!</f>
        <v>#REF!</v>
      </c>
      <c r="O329" s="705" t="e">
        <f>'4.经营实际明细S'!#REF!</f>
        <v>#REF!</v>
      </c>
      <c r="P329" s="705" t="e">
        <f>'4.经营实际明细S'!#REF!</f>
        <v>#REF!</v>
      </c>
      <c r="Q329" s="705" t="e">
        <f>'4.经营实际明细S'!#REF!</f>
        <v>#REF!</v>
      </c>
      <c r="R329" s="705" t="e">
        <f t="shared" si="40"/>
        <v>#REF!</v>
      </c>
      <c r="S329" s="705">
        <f>基数汇总!S1529</f>
        <v>0</v>
      </c>
      <c r="T329" s="705">
        <f>基数汇总!R1529</f>
        <v>0</v>
      </c>
      <c r="U329" s="709" t="str">
        <f t="shared" si="41"/>
        <v/>
      </c>
      <c r="V329" s="72" t="e">
        <f t="shared" si="42"/>
        <v>#REF!</v>
      </c>
      <c r="W329" s="710" t="s">
        <v>25</v>
      </c>
    </row>
    <row r="330" spans="1:23" ht="15" hidden="1" customHeight="1" x14ac:dyDescent="0.2">
      <c r="A330" s="765"/>
      <c r="B330" s="763"/>
      <c r="C330" s="755"/>
      <c r="D330" s="96"/>
      <c r="E330" s="705" t="e">
        <f>'4.经营实际明细S'!#REF!</f>
        <v>#REF!</v>
      </c>
      <c r="F330" s="705" t="e">
        <f>'4.经营实际明细S'!#REF!</f>
        <v>#REF!</v>
      </c>
      <c r="G330" s="705" t="e">
        <f>'4.经营实际明细S'!#REF!</f>
        <v>#REF!</v>
      </c>
      <c r="H330" s="705" t="e">
        <f>'4.经营实际明细S'!#REF!</f>
        <v>#REF!</v>
      </c>
      <c r="I330" s="705" t="e">
        <f>'4.经营实际明细S'!#REF!</f>
        <v>#REF!</v>
      </c>
      <c r="J330" s="705" t="e">
        <f>'4.经营实际明细S'!#REF!</f>
        <v>#REF!</v>
      </c>
      <c r="K330" s="705" t="e">
        <f>'4.经营实际明细S'!#REF!</f>
        <v>#REF!</v>
      </c>
      <c r="L330" s="705" t="e">
        <f>'4.经营实际明细S'!#REF!</f>
        <v>#REF!</v>
      </c>
      <c r="M330" s="705" t="e">
        <f>'4.经营实际明细S'!#REF!</f>
        <v>#REF!</v>
      </c>
      <c r="N330" s="705" t="e">
        <f>'4.经营实际明细S'!#REF!</f>
        <v>#REF!</v>
      </c>
      <c r="O330" s="705" t="e">
        <f>'4.经营实际明细S'!#REF!</f>
        <v>#REF!</v>
      </c>
      <c r="P330" s="705" t="e">
        <f>'4.经营实际明细S'!#REF!</f>
        <v>#REF!</v>
      </c>
      <c r="Q330" s="705" t="e">
        <f>'4.经营实际明细S'!#REF!</f>
        <v>#REF!</v>
      </c>
      <c r="R330" s="705" t="e">
        <f t="shared" si="40"/>
        <v>#REF!</v>
      </c>
      <c r="S330" s="705">
        <f>基数汇总!S1530</f>
        <v>0</v>
      </c>
      <c r="T330" s="705">
        <f>基数汇总!R1530</f>
        <v>0</v>
      </c>
      <c r="U330" s="709" t="str">
        <f t="shared" si="41"/>
        <v/>
      </c>
      <c r="V330" s="72" t="e">
        <f t="shared" si="42"/>
        <v>#REF!</v>
      </c>
      <c r="W330" s="710" t="s">
        <v>25</v>
      </c>
    </row>
    <row r="331" spans="1:23" ht="15" hidden="1" customHeight="1" x14ac:dyDescent="0.2">
      <c r="A331" s="765"/>
      <c r="B331" s="763"/>
      <c r="C331" s="755"/>
      <c r="D331" s="96"/>
      <c r="E331" s="705" t="e">
        <f>'4.经营实际明细S'!#REF!</f>
        <v>#REF!</v>
      </c>
      <c r="F331" s="705" t="e">
        <f>'4.经营实际明细S'!#REF!</f>
        <v>#REF!</v>
      </c>
      <c r="G331" s="705" t="e">
        <f>'4.经营实际明细S'!#REF!</f>
        <v>#REF!</v>
      </c>
      <c r="H331" s="705" t="e">
        <f>'4.经营实际明细S'!#REF!</f>
        <v>#REF!</v>
      </c>
      <c r="I331" s="705" t="e">
        <f>'4.经营实际明细S'!#REF!</f>
        <v>#REF!</v>
      </c>
      <c r="J331" s="705" t="e">
        <f>'4.经营实际明细S'!#REF!</f>
        <v>#REF!</v>
      </c>
      <c r="K331" s="705" t="e">
        <f>'4.经营实际明细S'!#REF!</f>
        <v>#REF!</v>
      </c>
      <c r="L331" s="705" t="e">
        <f>'4.经营实际明细S'!#REF!</f>
        <v>#REF!</v>
      </c>
      <c r="M331" s="705" t="e">
        <f>'4.经营实际明细S'!#REF!</f>
        <v>#REF!</v>
      </c>
      <c r="N331" s="705" t="e">
        <f>'4.经营实际明细S'!#REF!</f>
        <v>#REF!</v>
      </c>
      <c r="O331" s="705" t="e">
        <f>'4.经营实际明细S'!#REF!</f>
        <v>#REF!</v>
      </c>
      <c r="P331" s="705" t="e">
        <f>'4.经营实际明细S'!#REF!</f>
        <v>#REF!</v>
      </c>
      <c r="Q331" s="705" t="e">
        <f>'4.经营实际明细S'!#REF!</f>
        <v>#REF!</v>
      </c>
      <c r="R331" s="705" t="e">
        <f t="shared" si="40"/>
        <v>#REF!</v>
      </c>
      <c r="S331" s="705">
        <f>基数汇总!S1531</f>
        <v>0</v>
      </c>
      <c r="T331" s="705">
        <f>基数汇总!R1531</f>
        <v>0</v>
      </c>
      <c r="U331" s="709" t="str">
        <f t="shared" si="41"/>
        <v/>
      </c>
      <c r="V331" s="72" t="e">
        <f t="shared" si="42"/>
        <v>#REF!</v>
      </c>
      <c r="W331" s="710" t="s">
        <v>44</v>
      </c>
    </row>
    <row r="332" spans="1:23" ht="15" hidden="1" customHeight="1" x14ac:dyDescent="0.2">
      <c r="A332" s="765"/>
      <c r="B332" s="763"/>
      <c r="C332" s="755"/>
      <c r="D332" s="96"/>
      <c r="E332" s="705" t="e">
        <f>'4.经营实际明细S'!#REF!</f>
        <v>#REF!</v>
      </c>
      <c r="F332" s="705" t="e">
        <f>'4.经营实际明细S'!#REF!</f>
        <v>#REF!</v>
      </c>
      <c r="G332" s="705" t="e">
        <f>'4.经营实际明细S'!#REF!</f>
        <v>#REF!</v>
      </c>
      <c r="H332" s="705" t="e">
        <f>'4.经营实际明细S'!#REF!</f>
        <v>#REF!</v>
      </c>
      <c r="I332" s="705" t="e">
        <f>'4.经营实际明细S'!#REF!</f>
        <v>#REF!</v>
      </c>
      <c r="J332" s="705" t="e">
        <f>'4.经营实际明细S'!#REF!</f>
        <v>#REF!</v>
      </c>
      <c r="K332" s="705" t="e">
        <f>'4.经营实际明细S'!#REF!</f>
        <v>#REF!</v>
      </c>
      <c r="L332" s="705" t="e">
        <f>'4.经营实际明细S'!#REF!</f>
        <v>#REF!</v>
      </c>
      <c r="M332" s="705" t="e">
        <f>'4.经营实际明细S'!#REF!</f>
        <v>#REF!</v>
      </c>
      <c r="N332" s="705" t="e">
        <f>'4.经营实际明细S'!#REF!</f>
        <v>#REF!</v>
      </c>
      <c r="O332" s="705" t="e">
        <f>'4.经营实际明细S'!#REF!</f>
        <v>#REF!</v>
      </c>
      <c r="P332" s="705" t="e">
        <f>'4.经营实际明细S'!#REF!</f>
        <v>#REF!</v>
      </c>
      <c r="Q332" s="705" t="e">
        <f>'4.经营实际明细S'!#REF!</f>
        <v>#REF!</v>
      </c>
      <c r="R332" s="705" t="e">
        <f t="shared" si="40"/>
        <v>#REF!</v>
      </c>
      <c r="S332" s="705">
        <f>基数汇总!S1532</f>
        <v>0</v>
      </c>
      <c r="T332" s="705">
        <f>基数汇总!R1532</f>
        <v>0</v>
      </c>
      <c r="U332" s="709" t="str">
        <f t="shared" si="41"/>
        <v/>
      </c>
      <c r="V332" s="72" t="e">
        <f t="shared" si="42"/>
        <v>#REF!</v>
      </c>
      <c r="W332" s="710" t="s">
        <v>44</v>
      </c>
    </row>
    <row r="333" spans="1:23" ht="15" hidden="1" customHeight="1" x14ac:dyDescent="0.2">
      <c r="A333" s="765"/>
      <c r="B333" s="763"/>
      <c r="C333" s="755"/>
      <c r="D333" s="96"/>
      <c r="E333" s="705" t="e">
        <f>'4.经营实际明细S'!#REF!</f>
        <v>#REF!</v>
      </c>
      <c r="F333" s="705" t="e">
        <f>'4.经营实际明细S'!#REF!</f>
        <v>#REF!</v>
      </c>
      <c r="G333" s="705" t="e">
        <f>'4.经营实际明细S'!#REF!</f>
        <v>#REF!</v>
      </c>
      <c r="H333" s="705" t="e">
        <f>'4.经营实际明细S'!#REF!</f>
        <v>#REF!</v>
      </c>
      <c r="I333" s="705" t="e">
        <f>'4.经营实际明细S'!#REF!</f>
        <v>#REF!</v>
      </c>
      <c r="J333" s="705" t="e">
        <f>'4.经营实际明细S'!#REF!</f>
        <v>#REF!</v>
      </c>
      <c r="K333" s="705" t="e">
        <f>'4.经营实际明细S'!#REF!</f>
        <v>#REF!</v>
      </c>
      <c r="L333" s="705" t="e">
        <f>'4.经营实际明细S'!#REF!</f>
        <v>#REF!</v>
      </c>
      <c r="M333" s="705" t="e">
        <f>'4.经营实际明细S'!#REF!</f>
        <v>#REF!</v>
      </c>
      <c r="N333" s="705" t="e">
        <f>'4.经营实际明细S'!#REF!</f>
        <v>#REF!</v>
      </c>
      <c r="O333" s="705" t="e">
        <f>'4.经营实际明细S'!#REF!</f>
        <v>#REF!</v>
      </c>
      <c r="P333" s="705" t="e">
        <f>'4.经营实际明细S'!#REF!</f>
        <v>#REF!</v>
      </c>
      <c r="Q333" s="705" t="e">
        <f>'4.经营实际明细S'!#REF!</f>
        <v>#REF!</v>
      </c>
      <c r="R333" s="705" t="e">
        <f t="shared" si="40"/>
        <v>#REF!</v>
      </c>
      <c r="S333" s="705">
        <f>基数汇总!S1533</f>
        <v>0</v>
      </c>
      <c r="T333" s="705">
        <f>基数汇总!R1533</f>
        <v>0</v>
      </c>
      <c r="U333" s="709" t="str">
        <f t="shared" si="41"/>
        <v/>
      </c>
      <c r="V333" s="72" t="e">
        <f t="shared" si="42"/>
        <v>#REF!</v>
      </c>
      <c r="W333" s="710" t="s">
        <v>44</v>
      </c>
    </row>
    <row r="334" spans="1:23" ht="15" hidden="1" customHeight="1" x14ac:dyDescent="0.2">
      <c r="A334" s="765"/>
      <c r="B334" s="763"/>
      <c r="C334" s="755"/>
      <c r="D334" s="706"/>
      <c r="E334" s="705" t="e">
        <f>'4.经营实际明细S'!#REF!-#REF!</f>
        <v>#REF!</v>
      </c>
      <c r="F334" s="705" t="e">
        <f>'4.经营实际明细S'!#REF!-#REF!</f>
        <v>#REF!</v>
      </c>
      <c r="G334" s="705" t="e">
        <f>'4.经营实际明细S'!#REF!-#REF!</f>
        <v>#REF!</v>
      </c>
      <c r="H334" s="705" t="e">
        <f>'4.经营实际明细S'!#REF!-#REF!</f>
        <v>#REF!</v>
      </c>
      <c r="I334" s="705" t="e">
        <f>'4.经营实际明细S'!#REF!-#REF!</f>
        <v>#REF!</v>
      </c>
      <c r="J334" s="705" t="e">
        <f>'4.经营实际明细S'!#REF!-#REF!</f>
        <v>#REF!</v>
      </c>
      <c r="K334" s="705" t="e">
        <f>'4.经营实际明细S'!#REF!-#REF!</f>
        <v>#REF!</v>
      </c>
      <c r="L334" s="705" t="e">
        <f>'4.经营实际明细S'!#REF!-#REF!</f>
        <v>#REF!</v>
      </c>
      <c r="M334" s="705" t="e">
        <f>'4.经营实际明细S'!#REF!-#REF!</f>
        <v>#REF!</v>
      </c>
      <c r="N334" s="705" t="e">
        <f>'4.经营实际明细S'!#REF!-#REF!</f>
        <v>#REF!</v>
      </c>
      <c r="O334" s="705" t="e">
        <f>'4.经营实际明细S'!#REF!-#REF!</f>
        <v>#REF!</v>
      </c>
      <c r="P334" s="705" t="e">
        <f>'4.经营实际明细S'!#REF!-#REF!</f>
        <v>#REF!</v>
      </c>
      <c r="Q334" s="705" t="e">
        <f>'4.经营实际明细S'!#REF!-#REF!</f>
        <v>#REF!</v>
      </c>
      <c r="R334" s="705" t="e">
        <f>'4.经营实际明细S'!#REF!-#REF!</f>
        <v>#REF!</v>
      </c>
      <c r="S334" s="705" t="e">
        <f>'4.经营实际明细S'!#REF!-#REF!</f>
        <v>#REF!</v>
      </c>
      <c r="T334" s="705" t="e">
        <f>'4.经营实际明细S'!#REF!-#REF!</f>
        <v>#REF!</v>
      </c>
      <c r="U334" s="709" t="e">
        <f t="shared" si="41"/>
        <v>#REF!</v>
      </c>
      <c r="V334" s="72" t="e">
        <f t="shared" si="42"/>
        <v>#REF!</v>
      </c>
      <c r="W334" s="710" t="s">
        <v>44</v>
      </c>
    </row>
    <row r="335" spans="1:23" ht="15" hidden="1" customHeight="1" x14ac:dyDescent="0.2">
      <c r="A335" s="765"/>
      <c r="B335" s="763"/>
      <c r="C335" s="755"/>
      <c r="D335" s="96"/>
      <c r="E335" s="705" t="e">
        <f>'4.经营实际明细S'!#REF!</f>
        <v>#REF!</v>
      </c>
      <c r="F335" s="705" t="e">
        <f>'4.经营实际明细S'!#REF!</f>
        <v>#REF!</v>
      </c>
      <c r="G335" s="705" t="e">
        <f>'4.经营实际明细S'!#REF!</f>
        <v>#REF!</v>
      </c>
      <c r="H335" s="705" t="e">
        <f>'4.经营实际明细S'!#REF!</f>
        <v>#REF!</v>
      </c>
      <c r="I335" s="705" t="e">
        <f>'4.经营实际明细S'!#REF!</f>
        <v>#REF!</v>
      </c>
      <c r="J335" s="705" t="e">
        <f>'4.经营实际明细S'!#REF!</f>
        <v>#REF!</v>
      </c>
      <c r="K335" s="705" t="e">
        <f>'4.经营实际明细S'!#REF!</f>
        <v>#REF!</v>
      </c>
      <c r="L335" s="705" t="e">
        <f>'4.经营实际明细S'!#REF!</f>
        <v>#REF!</v>
      </c>
      <c r="M335" s="705" t="e">
        <f>'4.经营实际明细S'!#REF!</f>
        <v>#REF!</v>
      </c>
      <c r="N335" s="705" t="e">
        <f>'4.经营实际明细S'!#REF!</f>
        <v>#REF!</v>
      </c>
      <c r="O335" s="705" t="e">
        <f>'4.经营实际明细S'!#REF!</f>
        <v>#REF!</v>
      </c>
      <c r="P335" s="705" t="e">
        <f>'4.经营实际明细S'!#REF!</f>
        <v>#REF!</v>
      </c>
      <c r="Q335" s="705" t="e">
        <f>'4.经营实际明细S'!#REF!</f>
        <v>#REF!</v>
      </c>
      <c r="R335" s="705" t="e">
        <f t="shared" si="40"/>
        <v>#REF!</v>
      </c>
      <c r="S335" s="705">
        <f>基数汇总!S1535</f>
        <v>0</v>
      </c>
      <c r="T335" s="705">
        <f>基数汇总!R1535</f>
        <v>0</v>
      </c>
      <c r="U335" s="709" t="str">
        <f t="shared" si="41"/>
        <v/>
      </c>
      <c r="V335" s="72" t="e">
        <f t="shared" si="42"/>
        <v>#REF!</v>
      </c>
      <c r="W335" s="710" t="s">
        <v>44</v>
      </c>
    </row>
    <row r="336" spans="1:23" ht="15" hidden="1" customHeight="1" x14ac:dyDescent="0.2">
      <c r="A336" s="765"/>
      <c r="B336" s="763"/>
      <c r="C336" s="755"/>
      <c r="D336" s="96"/>
      <c r="E336" s="705" t="e">
        <f>'4.经营实际明细S'!#REF!</f>
        <v>#REF!</v>
      </c>
      <c r="F336" s="705" t="e">
        <f>'4.经营实际明细S'!#REF!</f>
        <v>#REF!</v>
      </c>
      <c r="G336" s="705" t="e">
        <f>'4.经营实际明细S'!#REF!</f>
        <v>#REF!</v>
      </c>
      <c r="H336" s="705" t="e">
        <f>'4.经营实际明细S'!#REF!</f>
        <v>#REF!</v>
      </c>
      <c r="I336" s="705" t="e">
        <f>'4.经营实际明细S'!#REF!</f>
        <v>#REF!</v>
      </c>
      <c r="J336" s="705" t="e">
        <f>'4.经营实际明细S'!#REF!</f>
        <v>#REF!</v>
      </c>
      <c r="K336" s="705" t="e">
        <f>'4.经营实际明细S'!#REF!</f>
        <v>#REF!</v>
      </c>
      <c r="L336" s="705" t="e">
        <f>'4.经营实际明细S'!#REF!</f>
        <v>#REF!</v>
      </c>
      <c r="M336" s="705" t="e">
        <f>'4.经营实际明细S'!#REF!</f>
        <v>#REF!</v>
      </c>
      <c r="N336" s="705" t="e">
        <f>'4.经营实际明细S'!#REF!</f>
        <v>#REF!</v>
      </c>
      <c r="O336" s="705" t="e">
        <f>'4.经营实际明细S'!#REF!</f>
        <v>#REF!</v>
      </c>
      <c r="P336" s="705" t="e">
        <f>'4.经营实际明细S'!#REF!</f>
        <v>#REF!</v>
      </c>
      <c r="Q336" s="705" t="e">
        <f>'4.经营实际明细S'!#REF!</f>
        <v>#REF!</v>
      </c>
      <c r="R336" s="705" t="e">
        <f t="shared" si="40"/>
        <v>#REF!</v>
      </c>
      <c r="S336" s="705">
        <f>基数汇总!S1536</f>
        <v>0</v>
      </c>
      <c r="T336" s="705">
        <f>基数汇总!R1536</f>
        <v>0</v>
      </c>
      <c r="U336" s="709" t="str">
        <f t="shared" si="41"/>
        <v/>
      </c>
      <c r="V336" s="72" t="e">
        <f t="shared" si="42"/>
        <v>#REF!</v>
      </c>
      <c r="W336" s="710" t="s">
        <v>44</v>
      </c>
    </row>
    <row r="337" spans="1:23" ht="15" hidden="1" customHeight="1" x14ac:dyDescent="0.2">
      <c r="A337" s="765"/>
      <c r="B337" s="763"/>
      <c r="C337" s="755"/>
      <c r="D337" s="706"/>
      <c r="E337" s="705" t="e">
        <f>'4.经营实际明细S'!#REF!-#REF!</f>
        <v>#REF!</v>
      </c>
      <c r="F337" s="705" t="e">
        <f>'4.经营实际明细S'!#REF!-#REF!</f>
        <v>#REF!</v>
      </c>
      <c r="G337" s="705" t="e">
        <f>'4.经营实际明细S'!#REF!-#REF!</f>
        <v>#REF!</v>
      </c>
      <c r="H337" s="705" t="e">
        <f>'4.经营实际明细S'!#REF!-#REF!</f>
        <v>#REF!</v>
      </c>
      <c r="I337" s="705" t="e">
        <f>'4.经营实际明细S'!#REF!-#REF!</f>
        <v>#REF!</v>
      </c>
      <c r="J337" s="705" t="e">
        <f>'4.经营实际明细S'!#REF!-#REF!</f>
        <v>#REF!</v>
      </c>
      <c r="K337" s="705" t="e">
        <f>'4.经营实际明细S'!#REF!-#REF!</f>
        <v>#REF!</v>
      </c>
      <c r="L337" s="705" t="e">
        <f>'4.经营实际明细S'!#REF!-#REF!</f>
        <v>#REF!</v>
      </c>
      <c r="M337" s="705" t="e">
        <f>'4.经营实际明细S'!#REF!-#REF!</f>
        <v>#REF!</v>
      </c>
      <c r="N337" s="705" t="e">
        <f>'4.经营实际明细S'!#REF!-#REF!</f>
        <v>#REF!</v>
      </c>
      <c r="O337" s="705" t="e">
        <f>'4.经营实际明细S'!#REF!-#REF!</f>
        <v>#REF!</v>
      </c>
      <c r="P337" s="705" t="e">
        <f>'4.经营实际明细S'!#REF!-#REF!</f>
        <v>#REF!</v>
      </c>
      <c r="Q337" s="705" t="e">
        <f>'4.经营实际明细S'!#REF!-#REF!</f>
        <v>#REF!</v>
      </c>
      <c r="R337" s="705" t="e">
        <f>'4.经营实际明细S'!#REF!-#REF!</f>
        <v>#REF!</v>
      </c>
      <c r="S337" s="705" t="e">
        <f>'4.经营实际明细S'!#REF!-#REF!</f>
        <v>#REF!</v>
      </c>
      <c r="T337" s="705" t="e">
        <f>'4.经营实际明细S'!#REF!-#REF!</f>
        <v>#REF!</v>
      </c>
      <c r="U337" s="709" t="e">
        <f t="shared" si="41"/>
        <v>#REF!</v>
      </c>
      <c r="V337" s="72" t="e">
        <f t="shared" si="42"/>
        <v>#REF!</v>
      </c>
      <c r="W337" s="710" t="s">
        <v>44</v>
      </c>
    </row>
    <row r="338" spans="1:23" ht="15" hidden="1" customHeight="1" x14ac:dyDescent="0.2">
      <c r="A338" s="765"/>
      <c r="B338" s="763"/>
      <c r="C338" s="755"/>
      <c r="D338" s="96"/>
      <c r="E338" s="705" t="e">
        <f>'4.经营实际明细S'!#REF!</f>
        <v>#REF!</v>
      </c>
      <c r="F338" s="705" t="e">
        <f>'4.经营实际明细S'!#REF!</f>
        <v>#REF!</v>
      </c>
      <c r="G338" s="705" t="e">
        <f>'4.经营实际明细S'!#REF!</f>
        <v>#REF!</v>
      </c>
      <c r="H338" s="705" t="e">
        <f>'4.经营实际明细S'!#REF!</f>
        <v>#REF!</v>
      </c>
      <c r="I338" s="705" t="e">
        <f>'4.经营实际明细S'!#REF!</f>
        <v>#REF!</v>
      </c>
      <c r="J338" s="705" t="e">
        <f>'4.经营实际明细S'!#REF!</f>
        <v>#REF!</v>
      </c>
      <c r="K338" s="705" t="e">
        <f>'4.经营实际明细S'!#REF!</f>
        <v>#REF!</v>
      </c>
      <c r="L338" s="705" t="e">
        <f>'4.经营实际明细S'!#REF!</f>
        <v>#REF!</v>
      </c>
      <c r="M338" s="705" t="e">
        <f>'4.经营实际明细S'!#REF!</f>
        <v>#REF!</v>
      </c>
      <c r="N338" s="705" t="e">
        <f>'4.经营实际明细S'!#REF!</f>
        <v>#REF!</v>
      </c>
      <c r="O338" s="705" t="e">
        <f>'4.经营实际明细S'!#REF!</f>
        <v>#REF!</v>
      </c>
      <c r="P338" s="705" t="e">
        <f>'4.经营实际明细S'!#REF!</f>
        <v>#REF!</v>
      </c>
      <c r="Q338" s="705" t="e">
        <f>'4.经营实际明细S'!#REF!</f>
        <v>#REF!</v>
      </c>
      <c r="R338" s="705" t="e">
        <f t="shared" si="40"/>
        <v>#REF!</v>
      </c>
      <c r="S338" s="705">
        <f>基数汇总!S1538</f>
        <v>0</v>
      </c>
      <c r="T338" s="705">
        <f>基数汇总!R1538</f>
        <v>0</v>
      </c>
      <c r="U338" s="709" t="str">
        <f t="shared" si="41"/>
        <v/>
      </c>
      <c r="V338" s="72" t="e">
        <f t="shared" si="42"/>
        <v>#REF!</v>
      </c>
      <c r="W338" s="710" t="s">
        <v>44</v>
      </c>
    </row>
    <row r="339" spans="1:23" ht="15" hidden="1" customHeight="1" x14ac:dyDescent="0.2">
      <c r="A339" s="765"/>
      <c r="B339" s="763"/>
      <c r="C339" s="755"/>
      <c r="D339" s="96"/>
      <c r="E339" s="705" t="e">
        <f>'4.经营实际明细S'!#REF!</f>
        <v>#REF!</v>
      </c>
      <c r="F339" s="705" t="e">
        <f>'4.经营实际明细S'!#REF!</f>
        <v>#REF!</v>
      </c>
      <c r="G339" s="705" t="e">
        <f>'4.经营实际明细S'!#REF!</f>
        <v>#REF!</v>
      </c>
      <c r="H339" s="705" t="e">
        <f>'4.经营实际明细S'!#REF!</f>
        <v>#REF!</v>
      </c>
      <c r="I339" s="705" t="e">
        <f>'4.经营实际明细S'!#REF!</f>
        <v>#REF!</v>
      </c>
      <c r="J339" s="705" t="e">
        <f>'4.经营实际明细S'!#REF!</f>
        <v>#REF!</v>
      </c>
      <c r="K339" s="705" t="e">
        <f>'4.经营实际明细S'!#REF!</f>
        <v>#REF!</v>
      </c>
      <c r="L339" s="705" t="e">
        <f>'4.经营实际明细S'!#REF!</f>
        <v>#REF!</v>
      </c>
      <c r="M339" s="705" t="e">
        <f>'4.经营实际明细S'!#REF!</f>
        <v>#REF!</v>
      </c>
      <c r="N339" s="705" t="e">
        <f>'4.经营实际明细S'!#REF!</f>
        <v>#REF!</v>
      </c>
      <c r="O339" s="705" t="e">
        <f>'4.经营实际明细S'!#REF!</f>
        <v>#REF!</v>
      </c>
      <c r="P339" s="705" t="e">
        <f>'4.经营实际明细S'!#REF!</f>
        <v>#REF!</v>
      </c>
      <c r="Q339" s="705" t="e">
        <f>'4.经营实际明细S'!#REF!</f>
        <v>#REF!</v>
      </c>
      <c r="R339" s="705" t="e">
        <f t="shared" si="40"/>
        <v>#REF!</v>
      </c>
      <c r="S339" s="705">
        <f>基数汇总!S1539</f>
        <v>0</v>
      </c>
      <c r="T339" s="705">
        <f>基数汇总!R1539</f>
        <v>0</v>
      </c>
      <c r="U339" s="709" t="str">
        <f t="shared" si="41"/>
        <v/>
      </c>
      <c r="V339" s="72" t="e">
        <f t="shared" si="42"/>
        <v>#REF!</v>
      </c>
      <c r="W339" s="710" t="s">
        <v>44</v>
      </c>
    </row>
    <row r="340" spans="1:23" ht="15" hidden="1" customHeight="1" x14ac:dyDescent="0.2">
      <c r="A340" s="765"/>
      <c r="B340" s="763"/>
      <c r="C340" s="755"/>
      <c r="D340" s="96"/>
      <c r="E340" s="705" t="e">
        <f>'4.经营实际明细S'!#REF!</f>
        <v>#REF!</v>
      </c>
      <c r="F340" s="705" t="e">
        <f>'4.经营实际明细S'!#REF!</f>
        <v>#REF!</v>
      </c>
      <c r="G340" s="705" t="e">
        <f>'4.经营实际明细S'!#REF!</f>
        <v>#REF!</v>
      </c>
      <c r="H340" s="705" t="e">
        <f>'4.经营实际明细S'!#REF!</f>
        <v>#REF!</v>
      </c>
      <c r="I340" s="705" t="e">
        <f>'4.经营实际明细S'!#REF!</f>
        <v>#REF!</v>
      </c>
      <c r="J340" s="705" t="e">
        <f>'4.经营实际明细S'!#REF!</f>
        <v>#REF!</v>
      </c>
      <c r="K340" s="705" t="e">
        <f>'4.经营实际明细S'!#REF!</f>
        <v>#REF!</v>
      </c>
      <c r="L340" s="705" t="e">
        <f>'4.经营实际明细S'!#REF!</f>
        <v>#REF!</v>
      </c>
      <c r="M340" s="705" t="e">
        <f>'4.经营实际明细S'!#REF!</f>
        <v>#REF!</v>
      </c>
      <c r="N340" s="705" t="e">
        <f>'4.经营实际明细S'!#REF!</f>
        <v>#REF!</v>
      </c>
      <c r="O340" s="705" t="e">
        <f>'4.经营实际明细S'!#REF!</f>
        <v>#REF!</v>
      </c>
      <c r="P340" s="705" t="e">
        <f>'4.经营实际明细S'!#REF!</f>
        <v>#REF!</v>
      </c>
      <c r="Q340" s="705" t="e">
        <f>'4.经营实际明细S'!#REF!</f>
        <v>#REF!</v>
      </c>
      <c r="R340" s="705" t="e">
        <f t="shared" si="40"/>
        <v>#REF!</v>
      </c>
      <c r="S340" s="705">
        <f>基数汇总!S1540</f>
        <v>0</v>
      </c>
      <c r="T340" s="705">
        <f>基数汇总!R1540</f>
        <v>0</v>
      </c>
      <c r="U340" s="709" t="str">
        <f t="shared" si="41"/>
        <v/>
      </c>
      <c r="V340" s="72" t="e">
        <f t="shared" si="42"/>
        <v>#REF!</v>
      </c>
      <c r="W340" s="710" t="s">
        <v>44</v>
      </c>
    </row>
    <row r="341" spans="1:23" ht="15" hidden="1" customHeight="1" x14ac:dyDescent="0.2">
      <c r="A341" s="765"/>
      <c r="B341" s="763"/>
      <c r="C341" s="755"/>
      <c r="D341" s="96"/>
      <c r="E341" s="705" t="e">
        <f>'4.经营实际明细S'!#REF!</f>
        <v>#REF!</v>
      </c>
      <c r="F341" s="705" t="e">
        <f>'4.经营实际明细S'!#REF!</f>
        <v>#REF!</v>
      </c>
      <c r="G341" s="705" t="e">
        <f>'4.经营实际明细S'!#REF!</f>
        <v>#REF!</v>
      </c>
      <c r="H341" s="705" t="e">
        <f>'4.经营实际明细S'!#REF!</f>
        <v>#REF!</v>
      </c>
      <c r="I341" s="705" t="e">
        <f>'4.经营实际明细S'!#REF!</f>
        <v>#REF!</v>
      </c>
      <c r="J341" s="705" t="e">
        <f>'4.经营实际明细S'!#REF!</f>
        <v>#REF!</v>
      </c>
      <c r="K341" s="705" t="e">
        <f>'4.经营实际明细S'!#REF!</f>
        <v>#REF!</v>
      </c>
      <c r="L341" s="705" t="e">
        <f>'4.经营实际明细S'!#REF!</f>
        <v>#REF!</v>
      </c>
      <c r="M341" s="705" t="e">
        <f>'4.经营实际明细S'!#REF!</f>
        <v>#REF!</v>
      </c>
      <c r="N341" s="705" t="e">
        <f>'4.经营实际明细S'!#REF!</f>
        <v>#REF!</v>
      </c>
      <c r="O341" s="705" t="e">
        <f>'4.经营实际明细S'!#REF!</f>
        <v>#REF!</v>
      </c>
      <c r="P341" s="705" t="e">
        <f>'4.经营实际明细S'!#REF!</f>
        <v>#REF!</v>
      </c>
      <c r="Q341" s="705" t="e">
        <f>'4.经营实际明细S'!#REF!</f>
        <v>#REF!</v>
      </c>
      <c r="R341" s="705" t="e">
        <f t="shared" si="40"/>
        <v>#REF!</v>
      </c>
      <c r="S341" s="705">
        <f>基数汇总!S1541</f>
        <v>0</v>
      </c>
      <c r="T341" s="705">
        <f>基数汇总!R1541</f>
        <v>0</v>
      </c>
      <c r="U341" s="709" t="str">
        <f t="shared" si="41"/>
        <v/>
      </c>
      <c r="V341" s="72" t="e">
        <f t="shared" si="42"/>
        <v>#REF!</v>
      </c>
      <c r="W341" s="710" t="s">
        <v>44</v>
      </c>
    </row>
    <row r="342" spans="1:23" ht="15" hidden="1" customHeight="1" x14ac:dyDescent="0.2">
      <c r="A342" s="765"/>
      <c r="B342" s="763"/>
      <c r="C342" s="755"/>
      <c r="D342" s="96"/>
      <c r="E342" s="705" t="e">
        <f>'4.经营实际明细S'!#REF!</f>
        <v>#REF!</v>
      </c>
      <c r="F342" s="705" t="e">
        <f>'4.经营实际明细S'!#REF!</f>
        <v>#REF!</v>
      </c>
      <c r="G342" s="705" t="e">
        <f>'4.经营实际明细S'!#REF!</f>
        <v>#REF!</v>
      </c>
      <c r="H342" s="705" t="e">
        <f>'4.经营实际明细S'!#REF!</f>
        <v>#REF!</v>
      </c>
      <c r="I342" s="705" t="e">
        <f>'4.经营实际明细S'!#REF!</f>
        <v>#REF!</v>
      </c>
      <c r="J342" s="705" t="e">
        <f>'4.经营实际明细S'!#REF!</f>
        <v>#REF!</v>
      </c>
      <c r="K342" s="705" t="e">
        <f>'4.经营实际明细S'!#REF!</f>
        <v>#REF!</v>
      </c>
      <c r="L342" s="705" t="e">
        <f>'4.经营实际明细S'!#REF!</f>
        <v>#REF!</v>
      </c>
      <c r="M342" s="705" t="e">
        <f>'4.经营实际明细S'!#REF!</f>
        <v>#REF!</v>
      </c>
      <c r="N342" s="705" t="e">
        <f>'4.经营实际明细S'!#REF!</f>
        <v>#REF!</v>
      </c>
      <c r="O342" s="705" t="e">
        <f>'4.经营实际明细S'!#REF!</f>
        <v>#REF!</v>
      </c>
      <c r="P342" s="705" t="e">
        <f>'4.经营实际明细S'!#REF!</f>
        <v>#REF!</v>
      </c>
      <c r="Q342" s="705" t="e">
        <f>'4.经营实际明细S'!#REF!</f>
        <v>#REF!</v>
      </c>
      <c r="R342" s="705" t="e">
        <f t="shared" si="40"/>
        <v>#REF!</v>
      </c>
      <c r="S342" s="705">
        <f>基数汇总!S1542</f>
        <v>0</v>
      </c>
      <c r="T342" s="705">
        <f>基数汇总!R1542</f>
        <v>0</v>
      </c>
      <c r="U342" s="709" t="str">
        <f t="shared" si="41"/>
        <v/>
      </c>
      <c r="V342" s="72" t="e">
        <f t="shared" si="42"/>
        <v>#REF!</v>
      </c>
      <c r="W342" s="710" t="s">
        <v>44</v>
      </c>
    </row>
    <row r="343" spans="1:23" ht="15" hidden="1" customHeight="1" x14ac:dyDescent="0.2">
      <c r="A343" s="765"/>
      <c r="B343" s="763"/>
      <c r="C343" s="755"/>
      <c r="D343" s="706"/>
      <c r="E343" s="705" t="e">
        <f>'4.经营实际明细S'!#REF!-#REF!</f>
        <v>#REF!</v>
      </c>
      <c r="F343" s="705" t="e">
        <f>'4.经营实际明细S'!#REF!-#REF!</f>
        <v>#REF!</v>
      </c>
      <c r="G343" s="705" t="e">
        <f>'4.经营实际明细S'!#REF!-#REF!</f>
        <v>#REF!</v>
      </c>
      <c r="H343" s="705" t="e">
        <f>'4.经营实际明细S'!#REF!-#REF!</f>
        <v>#REF!</v>
      </c>
      <c r="I343" s="705" t="e">
        <f>'4.经营实际明细S'!#REF!-#REF!</f>
        <v>#REF!</v>
      </c>
      <c r="J343" s="705" t="e">
        <f>'4.经营实际明细S'!#REF!-#REF!</f>
        <v>#REF!</v>
      </c>
      <c r="K343" s="705" t="e">
        <f>'4.经营实际明细S'!#REF!-#REF!</f>
        <v>#REF!</v>
      </c>
      <c r="L343" s="705" t="e">
        <f>'4.经营实际明细S'!#REF!-#REF!</f>
        <v>#REF!</v>
      </c>
      <c r="M343" s="705" t="e">
        <f>'4.经营实际明细S'!#REF!-#REF!</f>
        <v>#REF!</v>
      </c>
      <c r="N343" s="705" t="e">
        <f>'4.经营实际明细S'!#REF!-#REF!</f>
        <v>#REF!</v>
      </c>
      <c r="O343" s="705" t="e">
        <f>'4.经营实际明细S'!#REF!-#REF!</f>
        <v>#REF!</v>
      </c>
      <c r="P343" s="705" t="e">
        <f>'4.经营实际明细S'!#REF!-#REF!</f>
        <v>#REF!</v>
      </c>
      <c r="Q343" s="705" t="e">
        <f>'4.经营实际明细S'!#REF!-#REF!</f>
        <v>#REF!</v>
      </c>
      <c r="R343" s="705" t="e">
        <f>'4.经营实际明细S'!#REF!-#REF!</f>
        <v>#REF!</v>
      </c>
      <c r="S343" s="705" t="e">
        <f>'4.经营实际明细S'!#REF!-#REF!</f>
        <v>#REF!</v>
      </c>
      <c r="T343" s="705" t="e">
        <f>'4.经营实际明细S'!#REF!-#REF!</f>
        <v>#REF!</v>
      </c>
      <c r="U343" s="709" t="e">
        <f t="shared" si="41"/>
        <v>#REF!</v>
      </c>
      <c r="V343" s="72" t="e">
        <f t="shared" si="42"/>
        <v>#REF!</v>
      </c>
      <c r="W343" s="710" t="s">
        <v>44</v>
      </c>
    </row>
    <row r="344" spans="1:23" ht="15" hidden="1" customHeight="1" x14ac:dyDescent="0.2">
      <c r="A344" s="765"/>
      <c r="B344" s="763"/>
      <c r="C344" s="755"/>
      <c r="D344" s="96"/>
      <c r="E344" s="705" t="e">
        <f>'4.经营实际明细S'!#REF!</f>
        <v>#REF!</v>
      </c>
      <c r="F344" s="705" t="e">
        <f>'4.经营实际明细S'!#REF!</f>
        <v>#REF!</v>
      </c>
      <c r="G344" s="705" t="e">
        <f>'4.经营实际明细S'!#REF!</f>
        <v>#REF!</v>
      </c>
      <c r="H344" s="705" t="e">
        <f>'4.经营实际明细S'!#REF!</f>
        <v>#REF!</v>
      </c>
      <c r="I344" s="705" t="e">
        <f>'4.经营实际明细S'!#REF!</f>
        <v>#REF!</v>
      </c>
      <c r="J344" s="705" t="e">
        <f>'4.经营实际明细S'!#REF!</f>
        <v>#REF!</v>
      </c>
      <c r="K344" s="705" t="e">
        <f>'4.经营实际明细S'!#REF!</f>
        <v>#REF!</v>
      </c>
      <c r="L344" s="705" t="e">
        <f>'4.经营实际明细S'!#REF!</f>
        <v>#REF!</v>
      </c>
      <c r="M344" s="705" t="e">
        <f>'4.经营实际明细S'!#REF!</f>
        <v>#REF!</v>
      </c>
      <c r="N344" s="705" t="e">
        <f>'4.经营实际明细S'!#REF!</f>
        <v>#REF!</v>
      </c>
      <c r="O344" s="705" t="e">
        <f>'4.经营实际明细S'!#REF!</f>
        <v>#REF!</v>
      </c>
      <c r="P344" s="705" t="e">
        <f>'4.经营实际明细S'!#REF!</f>
        <v>#REF!</v>
      </c>
      <c r="Q344" s="705" t="e">
        <f>'4.经营实际明细S'!#REF!</f>
        <v>#REF!</v>
      </c>
      <c r="R344" s="705" t="e">
        <f t="shared" si="40"/>
        <v>#REF!</v>
      </c>
      <c r="S344" s="705">
        <f>基数汇总!S1544</f>
        <v>0</v>
      </c>
      <c r="T344" s="705">
        <f>基数汇总!R1544</f>
        <v>0</v>
      </c>
      <c r="U344" s="709" t="str">
        <f t="shared" si="41"/>
        <v/>
      </c>
      <c r="V344" s="72" t="e">
        <f t="shared" si="42"/>
        <v>#REF!</v>
      </c>
      <c r="W344" s="710" t="s">
        <v>44</v>
      </c>
    </row>
    <row r="345" spans="1:23" ht="15" hidden="1" customHeight="1" x14ac:dyDescent="0.2">
      <c r="A345" s="765"/>
      <c r="B345" s="763"/>
      <c r="C345" s="755"/>
      <c r="D345" s="96"/>
      <c r="E345" s="705" t="e">
        <f>'4.经营实际明细S'!#REF!</f>
        <v>#REF!</v>
      </c>
      <c r="F345" s="705" t="e">
        <f>'4.经营实际明细S'!#REF!</f>
        <v>#REF!</v>
      </c>
      <c r="G345" s="705" t="e">
        <f>'4.经营实际明细S'!#REF!</f>
        <v>#REF!</v>
      </c>
      <c r="H345" s="705" t="e">
        <f>'4.经营实际明细S'!#REF!</f>
        <v>#REF!</v>
      </c>
      <c r="I345" s="705" t="e">
        <f>'4.经营实际明细S'!#REF!</f>
        <v>#REF!</v>
      </c>
      <c r="J345" s="705" t="e">
        <f>'4.经营实际明细S'!#REF!</f>
        <v>#REF!</v>
      </c>
      <c r="K345" s="705" t="e">
        <f>'4.经营实际明细S'!#REF!</f>
        <v>#REF!</v>
      </c>
      <c r="L345" s="705" t="e">
        <f>'4.经营实际明细S'!#REF!</f>
        <v>#REF!</v>
      </c>
      <c r="M345" s="705" t="e">
        <f>'4.经营实际明细S'!#REF!</f>
        <v>#REF!</v>
      </c>
      <c r="N345" s="705" t="e">
        <f>'4.经营实际明细S'!#REF!</f>
        <v>#REF!</v>
      </c>
      <c r="O345" s="705" t="e">
        <f>'4.经营实际明细S'!#REF!</f>
        <v>#REF!</v>
      </c>
      <c r="P345" s="705" t="e">
        <f>'4.经营实际明细S'!#REF!</f>
        <v>#REF!</v>
      </c>
      <c r="Q345" s="705" t="e">
        <f>'4.经营实际明细S'!#REF!</f>
        <v>#REF!</v>
      </c>
      <c r="R345" s="705" t="e">
        <f t="shared" si="40"/>
        <v>#REF!</v>
      </c>
      <c r="S345" s="705">
        <f>基数汇总!S1545</f>
        <v>0</v>
      </c>
      <c r="T345" s="705">
        <f>基数汇总!R1545</f>
        <v>0</v>
      </c>
      <c r="U345" s="709" t="str">
        <f t="shared" si="41"/>
        <v/>
      </c>
      <c r="V345" s="72" t="e">
        <f t="shared" si="42"/>
        <v>#REF!</v>
      </c>
      <c r="W345" s="710" t="s">
        <v>44</v>
      </c>
    </row>
    <row r="346" spans="1:23" ht="15" hidden="1" customHeight="1" x14ac:dyDescent="0.2">
      <c r="A346" s="765"/>
      <c r="B346" s="763"/>
      <c r="C346" s="755"/>
      <c r="D346" s="96"/>
      <c r="E346" s="705" t="e">
        <f>'4.经营实际明细S'!#REF!</f>
        <v>#REF!</v>
      </c>
      <c r="F346" s="705" t="e">
        <f>'4.经营实际明细S'!#REF!</f>
        <v>#REF!</v>
      </c>
      <c r="G346" s="705" t="e">
        <f>'4.经营实际明细S'!#REF!</f>
        <v>#REF!</v>
      </c>
      <c r="H346" s="705" t="e">
        <f>'4.经营实际明细S'!#REF!</f>
        <v>#REF!</v>
      </c>
      <c r="I346" s="705" t="e">
        <f>'4.经营实际明细S'!#REF!</f>
        <v>#REF!</v>
      </c>
      <c r="J346" s="705" t="e">
        <f>'4.经营实际明细S'!#REF!</f>
        <v>#REF!</v>
      </c>
      <c r="K346" s="705" t="e">
        <f>'4.经营实际明细S'!#REF!</f>
        <v>#REF!</v>
      </c>
      <c r="L346" s="705" t="e">
        <f>'4.经营实际明细S'!#REF!</f>
        <v>#REF!</v>
      </c>
      <c r="M346" s="705" t="e">
        <f>'4.经营实际明细S'!#REF!</f>
        <v>#REF!</v>
      </c>
      <c r="N346" s="705" t="e">
        <f>'4.经营实际明细S'!#REF!</f>
        <v>#REF!</v>
      </c>
      <c r="O346" s="705" t="e">
        <f>'4.经营实际明细S'!#REF!</f>
        <v>#REF!</v>
      </c>
      <c r="P346" s="705" t="e">
        <f>'4.经营实际明细S'!#REF!</f>
        <v>#REF!</v>
      </c>
      <c r="Q346" s="705" t="e">
        <f>'4.经营实际明细S'!#REF!</f>
        <v>#REF!</v>
      </c>
      <c r="R346" s="705" t="e">
        <f t="shared" si="40"/>
        <v>#REF!</v>
      </c>
      <c r="S346" s="705">
        <f>基数汇总!S1546</f>
        <v>0</v>
      </c>
      <c r="T346" s="705">
        <f>基数汇总!R1546</f>
        <v>0</v>
      </c>
      <c r="U346" s="709" t="str">
        <f t="shared" si="41"/>
        <v/>
      </c>
      <c r="V346" s="72" t="e">
        <f t="shared" si="42"/>
        <v>#REF!</v>
      </c>
      <c r="W346" s="710" t="s">
        <v>45</v>
      </c>
    </row>
    <row r="347" spans="1:23" ht="15" hidden="1" customHeight="1" x14ac:dyDescent="0.2">
      <c r="A347" s="765"/>
      <c r="B347" s="763"/>
      <c r="C347" s="755"/>
      <c r="D347" s="96"/>
      <c r="E347" s="705" t="e">
        <f>'4.经营实际明细S'!#REF!</f>
        <v>#REF!</v>
      </c>
      <c r="F347" s="705" t="e">
        <f>'4.经营实际明细S'!#REF!</f>
        <v>#REF!</v>
      </c>
      <c r="G347" s="705" t="e">
        <f>'4.经营实际明细S'!#REF!</f>
        <v>#REF!</v>
      </c>
      <c r="H347" s="705" t="e">
        <f>'4.经营实际明细S'!#REF!</f>
        <v>#REF!</v>
      </c>
      <c r="I347" s="705" t="e">
        <f>'4.经营实际明细S'!#REF!</f>
        <v>#REF!</v>
      </c>
      <c r="J347" s="705" t="e">
        <f>'4.经营实际明细S'!#REF!</f>
        <v>#REF!</v>
      </c>
      <c r="K347" s="705" t="e">
        <f>'4.经营实际明细S'!#REF!</f>
        <v>#REF!</v>
      </c>
      <c r="L347" s="705" t="e">
        <f>'4.经营实际明细S'!#REF!</f>
        <v>#REF!</v>
      </c>
      <c r="M347" s="705" t="e">
        <f>'4.经营实际明细S'!#REF!</f>
        <v>#REF!</v>
      </c>
      <c r="N347" s="705" t="e">
        <f>'4.经营实际明细S'!#REF!</f>
        <v>#REF!</v>
      </c>
      <c r="O347" s="705" t="e">
        <f>'4.经营实际明细S'!#REF!</f>
        <v>#REF!</v>
      </c>
      <c r="P347" s="705" t="e">
        <f>'4.经营实际明细S'!#REF!</f>
        <v>#REF!</v>
      </c>
      <c r="Q347" s="705" t="e">
        <f>'4.经营实际明细S'!#REF!</f>
        <v>#REF!</v>
      </c>
      <c r="R347" s="705" t="e">
        <f t="shared" si="40"/>
        <v>#REF!</v>
      </c>
      <c r="S347" s="705">
        <f>基数汇总!S1547</f>
        <v>0</v>
      </c>
      <c r="T347" s="705">
        <f>基数汇总!R1547</f>
        <v>0</v>
      </c>
      <c r="U347" s="709" t="str">
        <f t="shared" si="41"/>
        <v/>
      </c>
      <c r="V347" s="72" t="e">
        <f t="shared" si="42"/>
        <v>#REF!</v>
      </c>
      <c r="W347" s="710" t="s">
        <v>45</v>
      </c>
    </row>
    <row r="348" spans="1:23" ht="15" hidden="1" customHeight="1" x14ac:dyDescent="0.2">
      <c r="A348" s="765"/>
      <c r="B348" s="763"/>
      <c r="C348" s="755"/>
      <c r="D348" s="96"/>
      <c r="E348" s="705" t="e">
        <f>'4.经营实际明细S'!#REF!</f>
        <v>#REF!</v>
      </c>
      <c r="F348" s="705" t="e">
        <f>'4.经营实际明细S'!#REF!</f>
        <v>#REF!</v>
      </c>
      <c r="G348" s="705" t="e">
        <f>'4.经营实际明细S'!#REF!</f>
        <v>#REF!</v>
      </c>
      <c r="H348" s="705" t="e">
        <f>'4.经营实际明细S'!#REF!</f>
        <v>#REF!</v>
      </c>
      <c r="I348" s="705" t="e">
        <f>'4.经营实际明细S'!#REF!</f>
        <v>#REF!</v>
      </c>
      <c r="J348" s="705" t="e">
        <f>'4.经营实际明细S'!#REF!</f>
        <v>#REF!</v>
      </c>
      <c r="K348" s="705" t="e">
        <f>'4.经营实际明细S'!#REF!</f>
        <v>#REF!</v>
      </c>
      <c r="L348" s="705" t="e">
        <f>'4.经营实际明细S'!#REF!</f>
        <v>#REF!</v>
      </c>
      <c r="M348" s="705" t="e">
        <f>'4.经营实际明细S'!#REF!</f>
        <v>#REF!</v>
      </c>
      <c r="N348" s="705" t="e">
        <f>'4.经营实际明细S'!#REF!</f>
        <v>#REF!</v>
      </c>
      <c r="O348" s="705" t="e">
        <f>'4.经营实际明细S'!#REF!</f>
        <v>#REF!</v>
      </c>
      <c r="P348" s="705" t="e">
        <f>'4.经营实际明细S'!#REF!</f>
        <v>#REF!</v>
      </c>
      <c r="Q348" s="705" t="e">
        <f>'4.经营实际明细S'!#REF!</f>
        <v>#REF!</v>
      </c>
      <c r="R348" s="705" t="e">
        <f t="shared" si="40"/>
        <v>#REF!</v>
      </c>
      <c r="S348" s="705">
        <f>基数汇总!S1548</f>
        <v>0</v>
      </c>
      <c r="T348" s="705">
        <f>基数汇总!R1548</f>
        <v>0</v>
      </c>
      <c r="U348" s="709" t="str">
        <f t="shared" si="41"/>
        <v/>
      </c>
      <c r="V348" s="72" t="e">
        <f t="shared" si="42"/>
        <v>#REF!</v>
      </c>
      <c r="W348" s="710" t="s">
        <v>45</v>
      </c>
    </row>
    <row r="349" spans="1:23" ht="15" hidden="1" customHeight="1" x14ac:dyDescent="0.2">
      <c r="A349" s="765"/>
      <c r="B349" s="763"/>
      <c r="C349" s="755"/>
      <c r="D349" s="706"/>
      <c r="E349" s="705" t="e">
        <f>'4.经营实际明细S'!#REF!-#REF!</f>
        <v>#REF!</v>
      </c>
      <c r="F349" s="705" t="e">
        <f>'4.经营实际明细S'!#REF!-#REF!</f>
        <v>#REF!</v>
      </c>
      <c r="G349" s="705" t="e">
        <f>'4.经营实际明细S'!#REF!-#REF!</f>
        <v>#REF!</v>
      </c>
      <c r="H349" s="705" t="e">
        <f>'4.经营实际明细S'!#REF!-#REF!</f>
        <v>#REF!</v>
      </c>
      <c r="I349" s="705" t="e">
        <f>'4.经营实际明细S'!#REF!-#REF!</f>
        <v>#REF!</v>
      </c>
      <c r="J349" s="705" t="e">
        <f>'4.经营实际明细S'!#REF!-#REF!</f>
        <v>#REF!</v>
      </c>
      <c r="K349" s="705" t="e">
        <f>'4.经营实际明细S'!#REF!-#REF!</f>
        <v>#REF!</v>
      </c>
      <c r="L349" s="705" t="e">
        <f>'4.经营实际明细S'!#REF!-#REF!</f>
        <v>#REF!</v>
      </c>
      <c r="M349" s="705" t="e">
        <f>'4.经营实际明细S'!#REF!-#REF!</f>
        <v>#REF!</v>
      </c>
      <c r="N349" s="705" t="e">
        <f>'4.经营实际明细S'!#REF!-#REF!</f>
        <v>#REF!</v>
      </c>
      <c r="O349" s="705" t="e">
        <f>'4.经营实际明细S'!#REF!-#REF!</f>
        <v>#REF!</v>
      </c>
      <c r="P349" s="705" t="e">
        <f>'4.经营实际明细S'!#REF!-#REF!</f>
        <v>#REF!</v>
      </c>
      <c r="Q349" s="705" t="e">
        <f>'4.经营实际明细S'!#REF!-#REF!</f>
        <v>#REF!</v>
      </c>
      <c r="R349" s="705" t="e">
        <f>'4.经营实际明细S'!#REF!-#REF!</f>
        <v>#REF!</v>
      </c>
      <c r="S349" s="705" t="e">
        <f>'4.经营实际明细S'!#REF!-#REF!</f>
        <v>#REF!</v>
      </c>
      <c r="T349" s="705" t="e">
        <f>'4.经营实际明细S'!#REF!-#REF!</f>
        <v>#REF!</v>
      </c>
      <c r="U349" s="709" t="e">
        <f t="shared" si="41"/>
        <v>#REF!</v>
      </c>
      <c r="V349" s="72" t="e">
        <f t="shared" si="42"/>
        <v>#REF!</v>
      </c>
      <c r="W349" s="710" t="s">
        <v>45</v>
      </c>
    </row>
    <row r="350" spans="1:23" ht="15" hidden="1" customHeight="1" x14ac:dyDescent="0.2">
      <c r="A350" s="765"/>
      <c r="B350" s="763"/>
      <c r="C350" s="755"/>
      <c r="D350" s="96"/>
      <c r="E350" s="705" t="e">
        <f>'4.经营实际明细S'!#REF!</f>
        <v>#REF!</v>
      </c>
      <c r="F350" s="705" t="e">
        <f>'4.经营实际明细S'!#REF!</f>
        <v>#REF!</v>
      </c>
      <c r="G350" s="705" t="e">
        <f>'4.经营实际明细S'!#REF!</f>
        <v>#REF!</v>
      </c>
      <c r="H350" s="705" t="e">
        <f>'4.经营实际明细S'!#REF!</f>
        <v>#REF!</v>
      </c>
      <c r="I350" s="705" t="e">
        <f>'4.经营实际明细S'!#REF!</f>
        <v>#REF!</v>
      </c>
      <c r="J350" s="705" t="e">
        <f>'4.经营实际明细S'!#REF!</f>
        <v>#REF!</v>
      </c>
      <c r="K350" s="705" t="e">
        <f>'4.经营实际明细S'!#REF!</f>
        <v>#REF!</v>
      </c>
      <c r="L350" s="705" t="e">
        <f>'4.经营实际明细S'!#REF!</f>
        <v>#REF!</v>
      </c>
      <c r="M350" s="705" t="e">
        <f>'4.经营实际明细S'!#REF!</f>
        <v>#REF!</v>
      </c>
      <c r="N350" s="705" t="e">
        <f>'4.经营实际明细S'!#REF!</f>
        <v>#REF!</v>
      </c>
      <c r="O350" s="705" t="e">
        <f>'4.经营实际明细S'!#REF!</f>
        <v>#REF!</v>
      </c>
      <c r="P350" s="705" t="e">
        <f>'4.经营实际明细S'!#REF!</f>
        <v>#REF!</v>
      </c>
      <c r="Q350" s="705" t="e">
        <f>'4.经营实际明细S'!#REF!</f>
        <v>#REF!</v>
      </c>
      <c r="R350" s="705" t="e">
        <f t="shared" si="40"/>
        <v>#REF!</v>
      </c>
      <c r="S350" s="705">
        <f>基数汇总!S1550</f>
        <v>0</v>
      </c>
      <c r="T350" s="705">
        <f>基数汇总!R1550</f>
        <v>0</v>
      </c>
      <c r="U350" s="709" t="str">
        <f t="shared" si="41"/>
        <v/>
      </c>
      <c r="V350" s="72" t="e">
        <f t="shared" si="42"/>
        <v>#REF!</v>
      </c>
      <c r="W350" s="710" t="s">
        <v>45</v>
      </c>
    </row>
    <row r="351" spans="1:23" ht="15" hidden="1" customHeight="1" x14ac:dyDescent="0.2">
      <c r="A351" s="765"/>
      <c r="B351" s="763"/>
      <c r="C351" s="755"/>
      <c r="D351" s="96"/>
      <c r="E351" s="705" t="e">
        <f>'4.经营实际明细S'!#REF!</f>
        <v>#REF!</v>
      </c>
      <c r="F351" s="705" t="e">
        <f>'4.经营实际明细S'!#REF!</f>
        <v>#REF!</v>
      </c>
      <c r="G351" s="705" t="e">
        <f>'4.经营实际明细S'!#REF!</f>
        <v>#REF!</v>
      </c>
      <c r="H351" s="705" t="e">
        <f>'4.经营实际明细S'!#REF!</f>
        <v>#REF!</v>
      </c>
      <c r="I351" s="705" t="e">
        <f>'4.经营实际明细S'!#REF!</f>
        <v>#REF!</v>
      </c>
      <c r="J351" s="705" t="e">
        <f>'4.经营实际明细S'!#REF!</f>
        <v>#REF!</v>
      </c>
      <c r="K351" s="705" t="e">
        <f>'4.经营实际明细S'!#REF!</f>
        <v>#REF!</v>
      </c>
      <c r="L351" s="705" t="e">
        <f>'4.经营实际明细S'!#REF!</f>
        <v>#REF!</v>
      </c>
      <c r="M351" s="705" t="e">
        <f>'4.经营实际明细S'!#REF!</f>
        <v>#REF!</v>
      </c>
      <c r="N351" s="705" t="e">
        <f>'4.经营实际明细S'!#REF!</f>
        <v>#REF!</v>
      </c>
      <c r="O351" s="705" t="e">
        <f>'4.经营实际明细S'!#REF!</f>
        <v>#REF!</v>
      </c>
      <c r="P351" s="705" t="e">
        <f>'4.经营实际明细S'!#REF!</f>
        <v>#REF!</v>
      </c>
      <c r="Q351" s="705" t="e">
        <f>'4.经营实际明细S'!#REF!</f>
        <v>#REF!</v>
      </c>
      <c r="R351" s="705" t="e">
        <f t="shared" si="40"/>
        <v>#REF!</v>
      </c>
      <c r="S351" s="705">
        <f>基数汇总!S1551</f>
        <v>0</v>
      </c>
      <c r="T351" s="705">
        <f>基数汇总!R1551</f>
        <v>0</v>
      </c>
      <c r="U351" s="709" t="str">
        <f t="shared" si="41"/>
        <v/>
      </c>
      <c r="V351" s="72" t="e">
        <f t="shared" si="42"/>
        <v>#REF!</v>
      </c>
      <c r="W351" s="710" t="s">
        <v>45</v>
      </c>
    </row>
    <row r="352" spans="1:23" ht="15" hidden="1" customHeight="1" x14ac:dyDescent="0.2">
      <c r="A352" s="765"/>
      <c r="B352" s="763"/>
      <c r="C352" s="755"/>
      <c r="D352" s="706"/>
      <c r="E352" s="705" t="e">
        <f>'4.经营实际明细S'!#REF!-#REF!</f>
        <v>#REF!</v>
      </c>
      <c r="F352" s="705" t="e">
        <f>'4.经营实际明细S'!#REF!-#REF!</f>
        <v>#REF!</v>
      </c>
      <c r="G352" s="705" t="e">
        <f>'4.经营实际明细S'!#REF!-#REF!</f>
        <v>#REF!</v>
      </c>
      <c r="H352" s="705" t="e">
        <f>'4.经营实际明细S'!#REF!-#REF!</f>
        <v>#REF!</v>
      </c>
      <c r="I352" s="705" t="e">
        <f>'4.经营实际明细S'!#REF!-#REF!</f>
        <v>#REF!</v>
      </c>
      <c r="J352" s="705" t="e">
        <f>'4.经营实际明细S'!#REF!-#REF!</f>
        <v>#REF!</v>
      </c>
      <c r="K352" s="705" t="e">
        <f>'4.经营实际明细S'!#REF!-#REF!</f>
        <v>#REF!</v>
      </c>
      <c r="L352" s="705" t="e">
        <f>'4.经营实际明细S'!#REF!-#REF!</f>
        <v>#REF!</v>
      </c>
      <c r="M352" s="705" t="e">
        <f>'4.经营实际明细S'!#REF!-#REF!</f>
        <v>#REF!</v>
      </c>
      <c r="N352" s="705" t="e">
        <f>'4.经营实际明细S'!#REF!-#REF!</f>
        <v>#REF!</v>
      </c>
      <c r="O352" s="705" t="e">
        <f>'4.经营实际明细S'!#REF!-#REF!</f>
        <v>#REF!</v>
      </c>
      <c r="P352" s="705" t="e">
        <f>'4.经营实际明细S'!#REF!-#REF!</f>
        <v>#REF!</v>
      </c>
      <c r="Q352" s="705" t="e">
        <f>'4.经营实际明细S'!#REF!-#REF!</f>
        <v>#REF!</v>
      </c>
      <c r="R352" s="705" t="e">
        <f>'4.经营实际明细S'!#REF!-#REF!</f>
        <v>#REF!</v>
      </c>
      <c r="S352" s="705" t="e">
        <f>'4.经营实际明细S'!#REF!-#REF!</f>
        <v>#REF!</v>
      </c>
      <c r="T352" s="705" t="e">
        <f>'4.经营实际明细S'!#REF!-#REF!</f>
        <v>#REF!</v>
      </c>
      <c r="U352" s="709" t="e">
        <f t="shared" si="41"/>
        <v>#REF!</v>
      </c>
      <c r="V352" s="72" t="e">
        <f t="shared" si="42"/>
        <v>#REF!</v>
      </c>
      <c r="W352" s="710" t="s">
        <v>45</v>
      </c>
    </row>
    <row r="353" spans="1:23" ht="15" hidden="1" customHeight="1" x14ac:dyDescent="0.2">
      <c r="A353" s="765"/>
      <c r="B353" s="763"/>
      <c r="C353" s="755"/>
      <c r="D353" s="96"/>
      <c r="E353" s="705" t="e">
        <f>'4.经营实际明细S'!#REF!</f>
        <v>#REF!</v>
      </c>
      <c r="F353" s="705" t="e">
        <f>'4.经营实际明细S'!#REF!</f>
        <v>#REF!</v>
      </c>
      <c r="G353" s="705" t="e">
        <f>'4.经营实际明细S'!#REF!</f>
        <v>#REF!</v>
      </c>
      <c r="H353" s="705" t="e">
        <f>'4.经营实际明细S'!#REF!</f>
        <v>#REF!</v>
      </c>
      <c r="I353" s="705" t="e">
        <f>'4.经营实际明细S'!#REF!</f>
        <v>#REF!</v>
      </c>
      <c r="J353" s="705" t="e">
        <f>'4.经营实际明细S'!#REF!</f>
        <v>#REF!</v>
      </c>
      <c r="K353" s="705" t="e">
        <f>'4.经营实际明细S'!#REF!</f>
        <v>#REF!</v>
      </c>
      <c r="L353" s="705" t="e">
        <f>'4.经营实际明细S'!#REF!</f>
        <v>#REF!</v>
      </c>
      <c r="M353" s="705" t="e">
        <f>'4.经营实际明细S'!#REF!</f>
        <v>#REF!</v>
      </c>
      <c r="N353" s="705" t="e">
        <f>'4.经营实际明细S'!#REF!</f>
        <v>#REF!</v>
      </c>
      <c r="O353" s="705" t="e">
        <f>'4.经营实际明细S'!#REF!</f>
        <v>#REF!</v>
      </c>
      <c r="P353" s="705" t="e">
        <f>'4.经营实际明细S'!#REF!</f>
        <v>#REF!</v>
      </c>
      <c r="Q353" s="705" t="e">
        <f>'4.经营实际明细S'!#REF!</f>
        <v>#REF!</v>
      </c>
      <c r="R353" s="705" t="e">
        <f t="shared" si="40"/>
        <v>#REF!</v>
      </c>
      <c r="S353" s="705">
        <f>基数汇总!S1553</f>
        <v>0</v>
      </c>
      <c r="T353" s="705">
        <f>基数汇总!R1553</f>
        <v>0</v>
      </c>
      <c r="U353" s="709" t="str">
        <f t="shared" si="41"/>
        <v/>
      </c>
      <c r="V353" s="72" t="e">
        <f t="shared" si="42"/>
        <v>#REF!</v>
      </c>
      <c r="W353" s="710" t="s">
        <v>45</v>
      </c>
    </row>
    <row r="354" spans="1:23" ht="15" hidden="1" customHeight="1" x14ac:dyDescent="0.2">
      <c r="A354" s="765"/>
      <c r="B354" s="763"/>
      <c r="C354" s="755"/>
      <c r="D354" s="96"/>
      <c r="E354" s="705" t="e">
        <f>'4.经营实际明细S'!#REF!</f>
        <v>#REF!</v>
      </c>
      <c r="F354" s="705" t="e">
        <f>'4.经营实际明细S'!#REF!</f>
        <v>#REF!</v>
      </c>
      <c r="G354" s="705" t="e">
        <f>'4.经营实际明细S'!#REF!</f>
        <v>#REF!</v>
      </c>
      <c r="H354" s="705" t="e">
        <f>'4.经营实际明细S'!#REF!</f>
        <v>#REF!</v>
      </c>
      <c r="I354" s="705" t="e">
        <f>'4.经营实际明细S'!#REF!</f>
        <v>#REF!</v>
      </c>
      <c r="J354" s="705" t="e">
        <f>'4.经营实际明细S'!#REF!</f>
        <v>#REF!</v>
      </c>
      <c r="K354" s="705" t="e">
        <f>'4.经营实际明细S'!#REF!</f>
        <v>#REF!</v>
      </c>
      <c r="L354" s="705" t="e">
        <f>'4.经营实际明细S'!#REF!</f>
        <v>#REF!</v>
      </c>
      <c r="M354" s="705" t="e">
        <f>'4.经营实际明细S'!#REF!</f>
        <v>#REF!</v>
      </c>
      <c r="N354" s="705" t="e">
        <f>'4.经营实际明细S'!#REF!</f>
        <v>#REF!</v>
      </c>
      <c r="O354" s="705" t="e">
        <f>'4.经营实际明细S'!#REF!</f>
        <v>#REF!</v>
      </c>
      <c r="P354" s="705" t="e">
        <f>'4.经营实际明细S'!#REF!</f>
        <v>#REF!</v>
      </c>
      <c r="Q354" s="705" t="e">
        <f>'4.经营实际明细S'!#REF!</f>
        <v>#REF!</v>
      </c>
      <c r="R354" s="705" t="e">
        <f t="shared" si="40"/>
        <v>#REF!</v>
      </c>
      <c r="S354" s="705">
        <f>基数汇总!S1554</f>
        <v>0</v>
      </c>
      <c r="T354" s="705">
        <f>基数汇总!R1554</f>
        <v>0</v>
      </c>
      <c r="U354" s="709" t="str">
        <f t="shared" si="41"/>
        <v/>
      </c>
      <c r="V354" s="72" t="e">
        <f t="shared" si="42"/>
        <v>#REF!</v>
      </c>
      <c r="W354" s="710" t="s">
        <v>45</v>
      </c>
    </row>
    <row r="355" spans="1:23" ht="15" hidden="1" customHeight="1" x14ac:dyDescent="0.2">
      <c r="A355" s="765"/>
      <c r="B355" s="763"/>
      <c r="C355" s="755"/>
      <c r="D355" s="96"/>
      <c r="E355" s="705" t="e">
        <f>'4.经营实际明细S'!#REF!</f>
        <v>#REF!</v>
      </c>
      <c r="F355" s="705" t="e">
        <f>'4.经营实际明细S'!#REF!</f>
        <v>#REF!</v>
      </c>
      <c r="G355" s="705" t="e">
        <f>'4.经营实际明细S'!#REF!</f>
        <v>#REF!</v>
      </c>
      <c r="H355" s="705" t="e">
        <f>'4.经营实际明细S'!#REF!</f>
        <v>#REF!</v>
      </c>
      <c r="I355" s="705" t="e">
        <f>'4.经营实际明细S'!#REF!</f>
        <v>#REF!</v>
      </c>
      <c r="J355" s="705" t="e">
        <f>'4.经营实际明细S'!#REF!</f>
        <v>#REF!</v>
      </c>
      <c r="K355" s="705" t="e">
        <f>'4.经营实际明细S'!#REF!</f>
        <v>#REF!</v>
      </c>
      <c r="L355" s="705" t="e">
        <f>'4.经营实际明细S'!#REF!</f>
        <v>#REF!</v>
      </c>
      <c r="M355" s="705" t="e">
        <f>'4.经营实际明细S'!#REF!</f>
        <v>#REF!</v>
      </c>
      <c r="N355" s="705" t="e">
        <f>'4.经营实际明细S'!#REF!</f>
        <v>#REF!</v>
      </c>
      <c r="O355" s="705" t="e">
        <f>'4.经营实际明细S'!#REF!</f>
        <v>#REF!</v>
      </c>
      <c r="P355" s="705" t="e">
        <f>'4.经营实际明细S'!#REF!</f>
        <v>#REF!</v>
      </c>
      <c r="Q355" s="705" t="e">
        <f>'4.经营实际明细S'!#REF!</f>
        <v>#REF!</v>
      </c>
      <c r="R355" s="705" t="e">
        <f t="shared" si="40"/>
        <v>#REF!</v>
      </c>
      <c r="S355" s="705">
        <f>基数汇总!S1555</f>
        <v>0</v>
      </c>
      <c r="T355" s="705">
        <f>基数汇总!R1555</f>
        <v>0</v>
      </c>
      <c r="U355" s="709" t="str">
        <f t="shared" si="41"/>
        <v/>
      </c>
      <c r="V355" s="72" t="e">
        <f t="shared" si="42"/>
        <v>#REF!</v>
      </c>
      <c r="W355" s="710" t="s">
        <v>45</v>
      </c>
    </row>
    <row r="356" spans="1:23" ht="15" hidden="1" customHeight="1" x14ac:dyDescent="0.2">
      <c r="A356" s="765"/>
      <c r="B356" s="763"/>
      <c r="C356" s="755"/>
      <c r="D356" s="96"/>
      <c r="E356" s="705" t="e">
        <f>'4.经营实际明细S'!#REF!</f>
        <v>#REF!</v>
      </c>
      <c r="F356" s="705" t="e">
        <f>'4.经营实际明细S'!#REF!</f>
        <v>#REF!</v>
      </c>
      <c r="G356" s="705" t="e">
        <f>'4.经营实际明细S'!#REF!</f>
        <v>#REF!</v>
      </c>
      <c r="H356" s="705" t="e">
        <f>'4.经营实际明细S'!#REF!</f>
        <v>#REF!</v>
      </c>
      <c r="I356" s="705" t="e">
        <f>'4.经营实际明细S'!#REF!</f>
        <v>#REF!</v>
      </c>
      <c r="J356" s="705" t="e">
        <f>'4.经营实际明细S'!#REF!</f>
        <v>#REF!</v>
      </c>
      <c r="K356" s="705" t="e">
        <f>'4.经营实际明细S'!#REF!</f>
        <v>#REF!</v>
      </c>
      <c r="L356" s="705" t="e">
        <f>'4.经营实际明细S'!#REF!</f>
        <v>#REF!</v>
      </c>
      <c r="M356" s="705" t="e">
        <f>'4.经营实际明细S'!#REF!</f>
        <v>#REF!</v>
      </c>
      <c r="N356" s="705" t="e">
        <f>'4.经营实际明细S'!#REF!</f>
        <v>#REF!</v>
      </c>
      <c r="O356" s="705" t="e">
        <f>'4.经营实际明细S'!#REF!</f>
        <v>#REF!</v>
      </c>
      <c r="P356" s="705" t="e">
        <f>'4.经营实际明细S'!#REF!</f>
        <v>#REF!</v>
      </c>
      <c r="Q356" s="705" t="e">
        <f>'4.经营实际明细S'!#REF!</f>
        <v>#REF!</v>
      </c>
      <c r="R356" s="705" t="e">
        <f t="shared" si="40"/>
        <v>#REF!</v>
      </c>
      <c r="S356" s="705">
        <f>基数汇总!S1556</f>
        <v>0</v>
      </c>
      <c r="T356" s="705">
        <f>基数汇总!R1556</f>
        <v>0</v>
      </c>
      <c r="U356" s="709" t="str">
        <f t="shared" si="41"/>
        <v/>
      </c>
      <c r="V356" s="72" t="e">
        <f t="shared" si="42"/>
        <v>#REF!</v>
      </c>
      <c r="W356" s="710" t="s">
        <v>45</v>
      </c>
    </row>
    <row r="357" spans="1:23" ht="15" hidden="1" customHeight="1" x14ac:dyDescent="0.2">
      <c r="A357" s="765"/>
      <c r="B357" s="763"/>
      <c r="C357" s="755"/>
      <c r="D357" s="96"/>
      <c r="E357" s="705" t="e">
        <f>'4.经营实际明细S'!#REF!</f>
        <v>#REF!</v>
      </c>
      <c r="F357" s="705" t="e">
        <f>'4.经营实际明细S'!#REF!</f>
        <v>#REF!</v>
      </c>
      <c r="G357" s="705" t="e">
        <f>'4.经营实际明细S'!#REF!</f>
        <v>#REF!</v>
      </c>
      <c r="H357" s="705" t="e">
        <f>'4.经营实际明细S'!#REF!</f>
        <v>#REF!</v>
      </c>
      <c r="I357" s="705" t="e">
        <f>'4.经营实际明细S'!#REF!</f>
        <v>#REF!</v>
      </c>
      <c r="J357" s="705" t="e">
        <f>'4.经营实际明细S'!#REF!</f>
        <v>#REF!</v>
      </c>
      <c r="K357" s="705" t="e">
        <f>'4.经营实际明细S'!#REF!</f>
        <v>#REF!</v>
      </c>
      <c r="L357" s="705" t="e">
        <f>'4.经营实际明细S'!#REF!</f>
        <v>#REF!</v>
      </c>
      <c r="M357" s="705" t="e">
        <f>'4.经营实际明细S'!#REF!</f>
        <v>#REF!</v>
      </c>
      <c r="N357" s="705" t="e">
        <f>'4.经营实际明细S'!#REF!</f>
        <v>#REF!</v>
      </c>
      <c r="O357" s="705" t="e">
        <f>'4.经营实际明细S'!#REF!</f>
        <v>#REF!</v>
      </c>
      <c r="P357" s="705" t="e">
        <f>'4.经营实际明细S'!#REF!</f>
        <v>#REF!</v>
      </c>
      <c r="Q357" s="705" t="e">
        <f>'4.经营实际明细S'!#REF!</f>
        <v>#REF!</v>
      </c>
      <c r="R357" s="705" t="e">
        <f t="shared" si="40"/>
        <v>#REF!</v>
      </c>
      <c r="S357" s="705">
        <f>基数汇总!S1557</f>
        <v>0</v>
      </c>
      <c r="T357" s="705">
        <f>基数汇总!R1557</f>
        <v>0</v>
      </c>
      <c r="U357" s="709" t="str">
        <f t="shared" si="41"/>
        <v/>
      </c>
      <c r="V357" s="72" t="e">
        <f t="shared" si="42"/>
        <v>#REF!</v>
      </c>
      <c r="W357" s="710" t="s">
        <v>45</v>
      </c>
    </row>
    <row r="358" spans="1:23" ht="15" hidden="1" customHeight="1" x14ac:dyDescent="0.2">
      <c r="A358" s="765"/>
      <c r="B358" s="763"/>
      <c r="C358" s="755"/>
      <c r="D358" s="706"/>
      <c r="E358" s="705" t="e">
        <f>'4.经营实际明细S'!#REF!-#REF!</f>
        <v>#REF!</v>
      </c>
      <c r="F358" s="705" t="e">
        <f>'4.经营实际明细S'!#REF!-#REF!</f>
        <v>#REF!</v>
      </c>
      <c r="G358" s="705" t="e">
        <f>'4.经营实际明细S'!#REF!-#REF!</f>
        <v>#REF!</v>
      </c>
      <c r="H358" s="705" t="e">
        <f>'4.经营实际明细S'!#REF!-#REF!</f>
        <v>#REF!</v>
      </c>
      <c r="I358" s="705" t="e">
        <f>'4.经营实际明细S'!#REF!-#REF!</f>
        <v>#REF!</v>
      </c>
      <c r="J358" s="705" t="e">
        <f>'4.经营实际明细S'!#REF!-#REF!</f>
        <v>#REF!</v>
      </c>
      <c r="K358" s="705" t="e">
        <f>'4.经营实际明细S'!#REF!-#REF!</f>
        <v>#REF!</v>
      </c>
      <c r="L358" s="705" t="e">
        <f>'4.经营实际明细S'!#REF!-#REF!</f>
        <v>#REF!</v>
      </c>
      <c r="M358" s="705" t="e">
        <f>'4.经营实际明细S'!#REF!-#REF!</f>
        <v>#REF!</v>
      </c>
      <c r="N358" s="705" t="e">
        <f>'4.经营实际明细S'!#REF!-#REF!</f>
        <v>#REF!</v>
      </c>
      <c r="O358" s="705" t="e">
        <f>'4.经营实际明细S'!#REF!-#REF!</f>
        <v>#REF!</v>
      </c>
      <c r="P358" s="705" t="e">
        <f>'4.经营实际明细S'!#REF!-#REF!</f>
        <v>#REF!</v>
      </c>
      <c r="Q358" s="705" t="e">
        <f>'4.经营实际明细S'!#REF!-#REF!</f>
        <v>#REF!</v>
      </c>
      <c r="R358" s="705" t="e">
        <f>'4.经营实际明细S'!#REF!-#REF!</f>
        <v>#REF!</v>
      </c>
      <c r="S358" s="705" t="e">
        <f>'4.经营实际明细S'!#REF!-#REF!</f>
        <v>#REF!</v>
      </c>
      <c r="T358" s="705" t="e">
        <f>'4.经营实际明细S'!#REF!-#REF!</f>
        <v>#REF!</v>
      </c>
      <c r="U358" s="709" t="e">
        <f t="shared" si="41"/>
        <v>#REF!</v>
      </c>
      <c r="V358" s="72" t="e">
        <f t="shared" si="42"/>
        <v>#REF!</v>
      </c>
      <c r="W358" s="710" t="s">
        <v>45</v>
      </c>
    </row>
    <row r="359" spans="1:23" ht="15" hidden="1" customHeight="1" x14ac:dyDescent="0.2">
      <c r="A359" s="765"/>
      <c r="B359" s="763"/>
      <c r="C359" s="755"/>
      <c r="D359" s="96"/>
      <c r="E359" s="705" t="e">
        <f>'4.经营实际明细S'!#REF!</f>
        <v>#REF!</v>
      </c>
      <c r="F359" s="705" t="e">
        <f>'4.经营实际明细S'!#REF!</f>
        <v>#REF!</v>
      </c>
      <c r="G359" s="705" t="e">
        <f>'4.经营实际明细S'!#REF!</f>
        <v>#REF!</v>
      </c>
      <c r="H359" s="705" t="e">
        <f>'4.经营实际明细S'!#REF!</f>
        <v>#REF!</v>
      </c>
      <c r="I359" s="705" t="e">
        <f>'4.经营实际明细S'!#REF!</f>
        <v>#REF!</v>
      </c>
      <c r="J359" s="705" t="e">
        <f>'4.经营实际明细S'!#REF!</f>
        <v>#REF!</v>
      </c>
      <c r="K359" s="705" t="e">
        <f>'4.经营实际明细S'!#REF!</f>
        <v>#REF!</v>
      </c>
      <c r="L359" s="705" t="e">
        <f>'4.经营实际明细S'!#REF!</f>
        <v>#REF!</v>
      </c>
      <c r="M359" s="705" t="e">
        <f>'4.经营实际明细S'!#REF!</f>
        <v>#REF!</v>
      </c>
      <c r="N359" s="705" t="e">
        <f>'4.经营实际明细S'!#REF!</f>
        <v>#REF!</v>
      </c>
      <c r="O359" s="705" t="e">
        <f>'4.经营实际明细S'!#REF!</f>
        <v>#REF!</v>
      </c>
      <c r="P359" s="705" t="e">
        <f>'4.经营实际明细S'!#REF!</f>
        <v>#REF!</v>
      </c>
      <c r="Q359" s="705" t="e">
        <f>'4.经营实际明细S'!#REF!</f>
        <v>#REF!</v>
      </c>
      <c r="R359" s="705" t="e">
        <f t="shared" si="40"/>
        <v>#REF!</v>
      </c>
      <c r="S359" s="705">
        <f>基数汇总!S1559</f>
        <v>0</v>
      </c>
      <c r="T359" s="705">
        <f>基数汇总!R1559</f>
        <v>0</v>
      </c>
      <c r="U359" s="709" t="str">
        <f t="shared" si="41"/>
        <v/>
      </c>
      <c r="V359" s="72" t="e">
        <f t="shared" si="42"/>
        <v>#REF!</v>
      </c>
      <c r="W359" s="710" t="s">
        <v>45</v>
      </c>
    </row>
    <row r="360" spans="1:23" ht="15" hidden="1" customHeight="1" x14ac:dyDescent="0.2">
      <c r="A360" s="765"/>
      <c r="B360" s="763"/>
      <c r="C360" s="755"/>
      <c r="D360" s="96"/>
      <c r="E360" s="705" t="e">
        <f>'4.经营实际明细S'!#REF!</f>
        <v>#REF!</v>
      </c>
      <c r="F360" s="705" t="e">
        <f>'4.经营实际明细S'!#REF!</f>
        <v>#REF!</v>
      </c>
      <c r="G360" s="705" t="e">
        <f>'4.经营实际明细S'!#REF!</f>
        <v>#REF!</v>
      </c>
      <c r="H360" s="705" t="e">
        <f>'4.经营实际明细S'!#REF!</f>
        <v>#REF!</v>
      </c>
      <c r="I360" s="705" t="e">
        <f>'4.经营实际明细S'!#REF!</f>
        <v>#REF!</v>
      </c>
      <c r="J360" s="705" t="e">
        <f>'4.经营实际明细S'!#REF!</f>
        <v>#REF!</v>
      </c>
      <c r="K360" s="705" t="e">
        <f>'4.经营实际明细S'!#REF!</f>
        <v>#REF!</v>
      </c>
      <c r="L360" s="705" t="e">
        <f>'4.经营实际明细S'!#REF!</f>
        <v>#REF!</v>
      </c>
      <c r="M360" s="705" t="e">
        <f>'4.经营实际明细S'!#REF!</f>
        <v>#REF!</v>
      </c>
      <c r="N360" s="705" t="e">
        <f>'4.经营实际明细S'!#REF!</f>
        <v>#REF!</v>
      </c>
      <c r="O360" s="705" t="e">
        <f>'4.经营实际明细S'!#REF!</f>
        <v>#REF!</v>
      </c>
      <c r="P360" s="705" t="e">
        <f>'4.经营实际明细S'!#REF!</f>
        <v>#REF!</v>
      </c>
      <c r="Q360" s="705" t="e">
        <f>'4.经营实际明细S'!#REF!</f>
        <v>#REF!</v>
      </c>
      <c r="R360" s="705" t="e">
        <f t="shared" si="40"/>
        <v>#REF!</v>
      </c>
      <c r="S360" s="705">
        <f>基数汇总!S1560</f>
        <v>0</v>
      </c>
      <c r="T360" s="705">
        <f>基数汇总!R1560</f>
        <v>0</v>
      </c>
      <c r="U360" s="709" t="str">
        <f t="shared" si="41"/>
        <v/>
      </c>
      <c r="V360" s="72" t="e">
        <f t="shared" si="42"/>
        <v>#REF!</v>
      </c>
      <c r="W360" s="710" t="s">
        <v>45</v>
      </c>
    </row>
    <row r="361" spans="1:23" ht="15" hidden="1" customHeight="1" x14ac:dyDescent="0.2">
      <c r="A361" s="765"/>
      <c r="B361" s="762"/>
      <c r="C361" s="762"/>
      <c r="D361" s="762"/>
      <c r="E361" s="256" t="e">
        <f>'4.经营实际明细S'!#REF!-#REF!</f>
        <v>#REF!</v>
      </c>
      <c r="F361" s="256" t="e">
        <f>'4.经营实际明细S'!#REF!-#REF!</f>
        <v>#REF!</v>
      </c>
      <c r="G361" s="256" t="e">
        <f>'4.经营实际明细S'!#REF!-#REF!</f>
        <v>#REF!</v>
      </c>
      <c r="H361" s="256" t="e">
        <f>'4.经营实际明细S'!#REF!-#REF!</f>
        <v>#REF!</v>
      </c>
      <c r="I361" s="256" t="e">
        <f>'4.经营实际明细S'!#REF!-#REF!</f>
        <v>#REF!</v>
      </c>
      <c r="J361" s="256" t="e">
        <f>'4.经营实际明细S'!#REF!-#REF!</f>
        <v>#REF!</v>
      </c>
      <c r="K361" s="256" t="e">
        <f>'4.经营实际明细S'!#REF!-#REF!</f>
        <v>#REF!</v>
      </c>
      <c r="L361" s="256" t="e">
        <f>'4.经营实际明细S'!#REF!-#REF!</f>
        <v>#REF!</v>
      </c>
      <c r="M361" s="256" t="e">
        <f>'4.经营实际明细S'!#REF!-#REF!</f>
        <v>#REF!</v>
      </c>
      <c r="N361" s="256" t="e">
        <f>'4.经营实际明细S'!#REF!-#REF!</f>
        <v>#REF!</v>
      </c>
      <c r="O361" s="256" t="e">
        <f>'4.经营实际明细S'!#REF!-#REF!</f>
        <v>#REF!</v>
      </c>
      <c r="P361" s="256" t="e">
        <f>'4.经营实际明细S'!#REF!-#REF!</f>
        <v>#REF!</v>
      </c>
      <c r="Q361" s="256" t="e">
        <f>'4.经营实际明细S'!#REF!-#REF!</f>
        <v>#REF!</v>
      </c>
      <c r="R361" s="256" t="e">
        <f>'4.经营实际明细S'!#REF!-#REF!</f>
        <v>#REF!</v>
      </c>
      <c r="S361" s="256" t="e">
        <f>'4.经营实际明细S'!#REF!-#REF!</f>
        <v>#REF!</v>
      </c>
      <c r="T361" s="256" t="e">
        <f>'4.经营实际明细S'!#REF!-#REF!</f>
        <v>#REF!</v>
      </c>
      <c r="U361" s="711" t="e">
        <f t="shared" si="41"/>
        <v>#REF!</v>
      </c>
      <c r="V361" s="72" t="e">
        <f t="shared" si="42"/>
        <v>#REF!</v>
      </c>
      <c r="W361" s="710"/>
    </row>
    <row r="362" spans="1:23" ht="15" hidden="1" customHeight="1" x14ac:dyDescent="0.2">
      <c r="A362" s="765"/>
      <c r="B362" s="762"/>
      <c r="C362" s="762"/>
      <c r="D362" s="762"/>
      <c r="E362" s="256" t="e">
        <f>'4.经营实际明细S'!#REF!-#REF!</f>
        <v>#REF!</v>
      </c>
      <c r="F362" s="256" t="e">
        <f>'4.经营实际明细S'!#REF!-#REF!</f>
        <v>#REF!</v>
      </c>
      <c r="G362" s="256" t="e">
        <f>'4.经营实际明细S'!#REF!-#REF!</f>
        <v>#REF!</v>
      </c>
      <c r="H362" s="256" t="e">
        <f>'4.经营实际明细S'!#REF!-#REF!</f>
        <v>#REF!</v>
      </c>
      <c r="I362" s="256" t="e">
        <f>'4.经营实际明细S'!#REF!-#REF!</f>
        <v>#REF!</v>
      </c>
      <c r="J362" s="256" t="e">
        <f>'4.经营实际明细S'!#REF!-#REF!</f>
        <v>#REF!</v>
      </c>
      <c r="K362" s="256" t="e">
        <f>'4.经营实际明细S'!#REF!-#REF!</f>
        <v>#REF!</v>
      </c>
      <c r="L362" s="256" t="e">
        <f>'4.经营实际明细S'!#REF!-#REF!</f>
        <v>#REF!</v>
      </c>
      <c r="M362" s="256" t="e">
        <f>'4.经营实际明细S'!#REF!-#REF!</f>
        <v>#REF!</v>
      </c>
      <c r="N362" s="256" t="e">
        <f>'4.经营实际明细S'!#REF!-#REF!</f>
        <v>#REF!</v>
      </c>
      <c r="O362" s="256" t="e">
        <f>'4.经营实际明细S'!#REF!-#REF!</f>
        <v>#REF!</v>
      </c>
      <c r="P362" s="256" t="e">
        <f>'4.经营实际明细S'!#REF!-#REF!</f>
        <v>#REF!</v>
      </c>
      <c r="Q362" s="256" t="e">
        <f>'4.经营实际明细S'!#REF!-#REF!</f>
        <v>#REF!</v>
      </c>
      <c r="R362" s="256" t="e">
        <f>'4.经营实际明细S'!#REF!-#REF!</f>
        <v>#REF!</v>
      </c>
      <c r="S362" s="256" t="e">
        <f>'4.经营实际明细S'!#REF!-#REF!</f>
        <v>#REF!</v>
      </c>
      <c r="T362" s="256" t="e">
        <f>'4.经营实际明细S'!#REF!-#REF!</f>
        <v>#REF!</v>
      </c>
      <c r="U362" s="711" t="e">
        <f t="shared" si="41"/>
        <v>#REF!</v>
      </c>
      <c r="V362" s="72" t="e">
        <f t="shared" si="42"/>
        <v>#REF!</v>
      </c>
      <c r="W362" s="710"/>
    </row>
    <row r="363" spans="1:23" ht="15" hidden="1" customHeight="1" x14ac:dyDescent="0.2">
      <c r="A363" s="765"/>
      <c r="B363" s="762"/>
      <c r="C363" s="762"/>
      <c r="D363" s="762"/>
      <c r="E363" s="256" t="e">
        <f>'4.经营实际明细S'!#REF!</f>
        <v>#REF!</v>
      </c>
      <c r="F363" s="256" t="e">
        <f>'4.经营实际明细S'!#REF!</f>
        <v>#REF!</v>
      </c>
      <c r="G363" s="256" t="e">
        <f>'4.经营实际明细S'!#REF!</f>
        <v>#REF!</v>
      </c>
      <c r="H363" s="256" t="e">
        <f>'4.经营实际明细S'!#REF!</f>
        <v>#REF!</v>
      </c>
      <c r="I363" s="256" t="e">
        <f>'4.经营实际明细S'!#REF!</f>
        <v>#REF!</v>
      </c>
      <c r="J363" s="256" t="e">
        <f>'4.经营实际明细S'!#REF!</f>
        <v>#REF!</v>
      </c>
      <c r="K363" s="256" t="e">
        <f>'4.经营实际明细S'!#REF!</f>
        <v>#REF!</v>
      </c>
      <c r="L363" s="256" t="e">
        <f>'4.经营实际明细S'!#REF!</f>
        <v>#REF!</v>
      </c>
      <c r="M363" s="256" t="e">
        <f>'4.经营实际明细S'!#REF!</f>
        <v>#REF!</v>
      </c>
      <c r="N363" s="256" t="e">
        <f>'4.经营实际明细S'!#REF!</f>
        <v>#REF!</v>
      </c>
      <c r="O363" s="256" t="e">
        <f>'4.经营实际明细S'!#REF!</f>
        <v>#REF!</v>
      </c>
      <c r="P363" s="256" t="e">
        <f>'4.经营实际明细S'!#REF!</f>
        <v>#REF!</v>
      </c>
      <c r="Q363" s="256" t="e">
        <f>'4.经营实际明细S'!#REF!</f>
        <v>#REF!</v>
      </c>
      <c r="R363" s="256" t="e">
        <f>SUM(F363:Q363)</f>
        <v>#REF!</v>
      </c>
      <c r="S363" s="256">
        <f>基数汇总!S1563</f>
        <v>0</v>
      </c>
      <c r="T363" s="256">
        <f>基数汇总!R1563</f>
        <v>0</v>
      </c>
      <c r="U363" s="711" t="str">
        <f t="shared" si="41"/>
        <v/>
      </c>
      <c r="V363" s="72" t="e">
        <f t="shared" si="42"/>
        <v>#REF!</v>
      </c>
      <c r="W363" s="710"/>
    </row>
    <row r="364" spans="1:23" ht="15" hidden="1" customHeight="1" x14ac:dyDescent="0.2">
      <c r="A364" s="765"/>
      <c r="B364" s="762"/>
      <c r="C364" s="762"/>
      <c r="D364" s="762"/>
      <c r="E364" s="707" t="e">
        <f>E361-E362-E363</f>
        <v>#REF!</v>
      </c>
      <c r="F364" s="707" t="e">
        <f>F361-F362-F363</f>
        <v>#REF!</v>
      </c>
      <c r="G364" s="707" t="e">
        <f>G361-G362-G363</f>
        <v>#REF!</v>
      </c>
      <c r="H364" s="707" t="e">
        <f t="shared" ref="H364:Q364" si="43">H361-H362-H363</f>
        <v>#REF!</v>
      </c>
      <c r="I364" s="707" t="e">
        <f t="shared" si="43"/>
        <v>#REF!</v>
      </c>
      <c r="J364" s="707" t="e">
        <f t="shared" si="43"/>
        <v>#REF!</v>
      </c>
      <c r="K364" s="707" t="e">
        <f t="shared" si="43"/>
        <v>#REF!</v>
      </c>
      <c r="L364" s="707" t="e">
        <f t="shared" si="43"/>
        <v>#REF!</v>
      </c>
      <c r="M364" s="707" t="e">
        <f t="shared" si="43"/>
        <v>#REF!</v>
      </c>
      <c r="N364" s="707" t="e">
        <f t="shared" si="43"/>
        <v>#REF!</v>
      </c>
      <c r="O364" s="707" t="e">
        <f t="shared" si="43"/>
        <v>#REF!</v>
      </c>
      <c r="P364" s="707" t="e">
        <f t="shared" si="43"/>
        <v>#REF!</v>
      </c>
      <c r="Q364" s="707" t="e">
        <f t="shared" si="43"/>
        <v>#REF!</v>
      </c>
      <c r="R364" s="707" t="e">
        <f>SUM(F364:Q364)</f>
        <v>#REF!</v>
      </c>
      <c r="S364" s="256">
        <f>基数汇总!S1564</f>
        <v>0</v>
      </c>
      <c r="T364" s="256">
        <f>基数汇总!R1564</f>
        <v>0</v>
      </c>
      <c r="U364" s="711" t="str">
        <f t="shared" si="41"/>
        <v/>
      </c>
      <c r="V364" s="72" t="e">
        <f t="shared" si="42"/>
        <v>#REF!</v>
      </c>
      <c r="W364" s="710"/>
    </row>
    <row r="365" spans="1:23" ht="15" hidden="1" customHeight="1" x14ac:dyDescent="0.2">
      <c r="A365" s="765"/>
      <c r="B365" s="762"/>
      <c r="C365" s="762"/>
      <c r="D365" s="762"/>
      <c r="E365" s="708" t="e">
        <f>IF(E361&gt;0,(E361-E362)/E361,"")</f>
        <v>#REF!</v>
      </c>
      <c r="F365" s="708" t="e">
        <f>IF(F361&gt;0,(F361-F362)/F361,"")</f>
        <v>#REF!</v>
      </c>
      <c r="G365" s="708" t="e">
        <f>IF(G361&gt;0,(G361-G362)/G361,"")</f>
        <v>#REF!</v>
      </c>
      <c r="H365" s="708" t="e">
        <f t="shared" ref="H365:R365" si="44">IF(H361&gt;0,(H361-H362)/H361,"")</f>
        <v>#REF!</v>
      </c>
      <c r="I365" s="708" t="e">
        <f t="shared" si="44"/>
        <v>#REF!</v>
      </c>
      <c r="J365" s="708" t="e">
        <f t="shared" si="44"/>
        <v>#REF!</v>
      </c>
      <c r="K365" s="708" t="e">
        <f t="shared" si="44"/>
        <v>#REF!</v>
      </c>
      <c r="L365" s="708" t="e">
        <f t="shared" si="44"/>
        <v>#REF!</v>
      </c>
      <c r="M365" s="708" t="e">
        <f t="shared" si="44"/>
        <v>#REF!</v>
      </c>
      <c r="N365" s="708" t="e">
        <f t="shared" si="44"/>
        <v>#REF!</v>
      </c>
      <c r="O365" s="708" t="e">
        <f t="shared" si="44"/>
        <v>#REF!</v>
      </c>
      <c r="P365" s="708" t="e">
        <f t="shared" si="44"/>
        <v>#REF!</v>
      </c>
      <c r="Q365" s="708" t="e">
        <f t="shared" si="44"/>
        <v>#REF!</v>
      </c>
      <c r="R365" s="708" t="e">
        <f t="shared" si="44"/>
        <v>#REF!</v>
      </c>
      <c r="S365" s="712">
        <f>基数汇总!S1565</f>
        <v>0</v>
      </c>
      <c r="T365" s="712">
        <f>基数汇总!R1565</f>
        <v>0</v>
      </c>
      <c r="U365" s="711" t="e">
        <f>IF(R365&lt;&gt;0,R365-S365,"")</f>
        <v>#REF!</v>
      </c>
      <c r="V365" s="72" t="e">
        <f t="shared" si="42"/>
        <v>#REF!</v>
      </c>
      <c r="W365" s="710"/>
    </row>
    <row r="366" spans="1:23" ht="15" hidden="1" customHeight="1" x14ac:dyDescent="0.2">
      <c r="A366" s="765"/>
      <c r="B366" s="762"/>
      <c r="C366" s="762"/>
      <c r="D366" s="762"/>
      <c r="E366" s="708" t="e">
        <f>IF(E361&gt;0,E363/E361,"")</f>
        <v>#REF!</v>
      </c>
      <c r="F366" s="708" t="e">
        <f>IF(F361&gt;0,F363/F361,"")</f>
        <v>#REF!</v>
      </c>
      <c r="G366" s="708" t="e">
        <f>IF(G361&gt;0,G363/G361,"")</f>
        <v>#REF!</v>
      </c>
      <c r="H366" s="708" t="e">
        <f t="shared" ref="H366:R366" si="45">IF(H361&gt;0,H363/H361,"")</f>
        <v>#REF!</v>
      </c>
      <c r="I366" s="708" t="e">
        <f t="shared" si="45"/>
        <v>#REF!</v>
      </c>
      <c r="J366" s="708" t="e">
        <f t="shared" si="45"/>
        <v>#REF!</v>
      </c>
      <c r="K366" s="708" t="e">
        <f t="shared" si="45"/>
        <v>#REF!</v>
      </c>
      <c r="L366" s="708" t="e">
        <f t="shared" si="45"/>
        <v>#REF!</v>
      </c>
      <c r="M366" s="708" t="e">
        <f t="shared" si="45"/>
        <v>#REF!</v>
      </c>
      <c r="N366" s="708" t="e">
        <f t="shared" si="45"/>
        <v>#REF!</v>
      </c>
      <c r="O366" s="708" t="e">
        <f t="shared" si="45"/>
        <v>#REF!</v>
      </c>
      <c r="P366" s="708" t="e">
        <f t="shared" si="45"/>
        <v>#REF!</v>
      </c>
      <c r="Q366" s="708" t="e">
        <f t="shared" si="45"/>
        <v>#REF!</v>
      </c>
      <c r="R366" s="708" t="e">
        <f t="shared" si="45"/>
        <v>#REF!</v>
      </c>
      <c r="S366" s="712">
        <f>基数汇总!S1566</f>
        <v>0</v>
      </c>
      <c r="T366" s="712">
        <f>基数汇总!R1566</f>
        <v>0</v>
      </c>
      <c r="U366" s="711" t="e">
        <f>IF(R366&lt;&gt;0,R366-S366,"")</f>
        <v>#REF!</v>
      </c>
      <c r="V366" s="72" t="e">
        <f t="shared" si="42"/>
        <v>#REF!</v>
      </c>
      <c r="W366" s="710"/>
    </row>
    <row r="367" spans="1:23" ht="15" hidden="1" customHeight="1" x14ac:dyDescent="0.2">
      <c r="A367" s="765"/>
      <c r="B367" s="762"/>
      <c r="C367" s="762"/>
      <c r="D367" s="762"/>
      <c r="E367" s="708" t="e">
        <f>IF(E361&gt;0,E364/E361,"")</f>
        <v>#REF!</v>
      </c>
      <c r="F367" s="708" t="e">
        <f>IF(F361&gt;0,F364/F361,"")</f>
        <v>#REF!</v>
      </c>
      <c r="G367" s="708" t="e">
        <f>IF(G361&gt;0,G364/G361,"")</f>
        <v>#REF!</v>
      </c>
      <c r="H367" s="708" t="e">
        <f t="shared" ref="H367:R367" si="46">IF(H361&gt;0,H364/H361,"")</f>
        <v>#REF!</v>
      </c>
      <c r="I367" s="708" t="e">
        <f t="shared" si="46"/>
        <v>#REF!</v>
      </c>
      <c r="J367" s="708" t="e">
        <f t="shared" si="46"/>
        <v>#REF!</v>
      </c>
      <c r="K367" s="708" t="e">
        <f t="shared" si="46"/>
        <v>#REF!</v>
      </c>
      <c r="L367" s="708" t="e">
        <f t="shared" si="46"/>
        <v>#REF!</v>
      </c>
      <c r="M367" s="708" t="e">
        <f t="shared" si="46"/>
        <v>#REF!</v>
      </c>
      <c r="N367" s="708" t="e">
        <f t="shared" si="46"/>
        <v>#REF!</v>
      </c>
      <c r="O367" s="708" t="e">
        <f t="shared" si="46"/>
        <v>#REF!</v>
      </c>
      <c r="P367" s="708" t="e">
        <f t="shared" si="46"/>
        <v>#REF!</v>
      </c>
      <c r="Q367" s="708" t="e">
        <f t="shared" si="46"/>
        <v>#REF!</v>
      </c>
      <c r="R367" s="708" t="e">
        <f t="shared" si="46"/>
        <v>#REF!</v>
      </c>
      <c r="S367" s="712">
        <f>基数汇总!S1567</f>
        <v>0</v>
      </c>
      <c r="T367" s="712">
        <f>基数汇总!R1567</f>
        <v>0</v>
      </c>
      <c r="U367" s="711" t="e">
        <f>IF(R367&lt;&gt;0,R367-S367,"")</f>
        <v>#REF!</v>
      </c>
      <c r="V367" s="72" t="e">
        <f t="shared" si="42"/>
        <v>#REF!</v>
      </c>
      <c r="W367" s="710"/>
    </row>
    <row r="368" spans="1:23" ht="15" customHeight="1" x14ac:dyDescent="0.2">
      <c r="A368" s="765" t="s">
        <v>56</v>
      </c>
      <c r="B368" s="763" t="s">
        <v>25</v>
      </c>
      <c r="C368" s="755" t="s">
        <v>26</v>
      </c>
      <c r="D368" s="96" t="s">
        <v>29</v>
      </c>
      <c r="E368" s="705">
        <f>'4.经营实际明细S'!E352</f>
        <v>37.701189999999968</v>
      </c>
      <c r="F368" s="705">
        <f>'4.经营实际明细S'!F352</f>
        <v>10.705814</v>
      </c>
      <c r="G368" s="705">
        <f>'4.经营实际明细S'!G352</f>
        <v>5.4500539999999997</v>
      </c>
      <c r="H368" s="705">
        <f>'4.经营实际明细S'!H352</f>
        <v>16.312984</v>
      </c>
      <c r="I368" s="705">
        <f>'4.经营实际明细S'!I352</f>
        <v>39.056559</v>
      </c>
      <c r="J368" s="705">
        <f>'4.经营实际明细S'!J352</f>
        <v>46.011462999999999</v>
      </c>
      <c r="K368" s="705">
        <f>'4.经营实际明细S'!K352</f>
        <v>37.701189999999968</v>
      </c>
      <c r="L368" s="705">
        <f>'4.经营实际明细S'!L352</f>
        <v>0</v>
      </c>
      <c r="M368" s="705">
        <f>'4.经营实际明细S'!M352</f>
        <v>0</v>
      </c>
      <c r="N368" s="705">
        <f>'4.经营实际明细S'!N352</f>
        <v>0</v>
      </c>
      <c r="O368" s="705">
        <f>'4.经营实际明细S'!O352</f>
        <v>0</v>
      </c>
      <c r="P368" s="705">
        <f>'4.经营实际明细S'!P352</f>
        <v>0</v>
      </c>
      <c r="Q368" s="705">
        <f>'4.经营实际明细S'!Q352</f>
        <v>0</v>
      </c>
      <c r="R368" s="705">
        <f t="shared" ref="R368:R407" si="47">SUM(F368:Q368)</f>
        <v>155.23806399999995</v>
      </c>
      <c r="S368" s="705">
        <f>基数汇总!S1568</f>
        <v>0</v>
      </c>
      <c r="T368" s="705">
        <f>基数汇总!R1568</f>
        <v>0</v>
      </c>
      <c r="U368" s="709" t="str">
        <f t="shared" si="41"/>
        <v/>
      </c>
      <c r="V368" s="72" t="b">
        <f t="shared" si="42"/>
        <v>0</v>
      </c>
      <c r="W368" s="710" t="s">
        <v>25</v>
      </c>
    </row>
    <row r="369" spans="1:23" ht="15" customHeight="1" x14ac:dyDescent="0.2">
      <c r="A369" s="765"/>
      <c r="B369" s="763"/>
      <c r="C369" s="755"/>
      <c r="D369" s="706" t="s">
        <v>30</v>
      </c>
      <c r="E369" s="705">
        <f>'4.经营实际明细S'!E353</f>
        <v>0</v>
      </c>
      <c r="F369" s="705">
        <f>'4.经营实际明细S'!F353</f>
        <v>0</v>
      </c>
      <c r="G369" s="705">
        <f>'4.经营实际明细S'!G353</f>
        <v>0</v>
      </c>
      <c r="H369" s="705">
        <f>'4.经营实际明细S'!H353</f>
        <v>3.5087999999999999</v>
      </c>
      <c r="I369" s="705">
        <f>'4.经营实际明细S'!I353</f>
        <v>0</v>
      </c>
      <c r="J369" s="705">
        <f>'4.经营实际明细S'!J353</f>
        <v>1.7867999999999999</v>
      </c>
      <c r="K369" s="705">
        <f>'4.经营实际明细S'!K353</f>
        <v>0</v>
      </c>
      <c r="L369" s="705">
        <f>'4.经营实际明细S'!L353</f>
        <v>0</v>
      </c>
      <c r="M369" s="705">
        <f>'4.经营实际明细S'!M353</f>
        <v>0</v>
      </c>
      <c r="N369" s="705">
        <f>'4.经营实际明细S'!N353</f>
        <v>0</v>
      </c>
      <c r="O369" s="705">
        <f>'4.经营实际明细S'!O353</f>
        <v>0</v>
      </c>
      <c r="P369" s="705">
        <f>'4.经营实际明细S'!P353</f>
        <v>0</v>
      </c>
      <c r="Q369" s="705">
        <f>'4.经营实际明细S'!Q353</f>
        <v>0</v>
      </c>
      <c r="R369" s="705">
        <f t="shared" si="47"/>
        <v>5.2956000000000003</v>
      </c>
      <c r="S369" s="705">
        <f>基数汇总!S1569</f>
        <v>0</v>
      </c>
      <c r="T369" s="705">
        <f>基数汇总!R1569</f>
        <v>0</v>
      </c>
      <c r="U369" s="709" t="str">
        <f t="shared" si="41"/>
        <v/>
      </c>
      <c r="V369" s="72" t="b">
        <f t="shared" si="42"/>
        <v>1</v>
      </c>
      <c r="W369" s="710" t="s">
        <v>25</v>
      </c>
    </row>
    <row r="370" spans="1:23" ht="15" customHeight="1" x14ac:dyDescent="0.2">
      <c r="A370" s="765"/>
      <c r="B370" s="763"/>
      <c r="C370" s="755"/>
      <c r="D370" s="96" t="s">
        <v>31</v>
      </c>
      <c r="E370" s="705">
        <f>'4.经营实际明细S'!E354</f>
        <v>143.42409600000008</v>
      </c>
      <c r="F370" s="705">
        <f>'4.经营实际明细S'!F354</f>
        <v>59.138534999999997</v>
      </c>
      <c r="G370" s="705">
        <f>'4.经营实际明细S'!G354</f>
        <v>6.0517450000000004</v>
      </c>
      <c r="H370" s="705">
        <f>'4.经营实际明细S'!H354</f>
        <v>39.266401000000002</v>
      </c>
      <c r="I370" s="705">
        <f>'4.经营实际明细S'!I354</f>
        <v>85.555335999999897</v>
      </c>
      <c r="J370" s="705">
        <f>'4.经营实际明细S'!J354</f>
        <v>107.745024</v>
      </c>
      <c r="K370" s="705">
        <f>'4.经营实际明细S'!K354</f>
        <v>143.42409600000008</v>
      </c>
      <c r="L370" s="705">
        <f>'4.经营实际明细S'!L354</f>
        <v>0</v>
      </c>
      <c r="M370" s="705">
        <f>'4.经营实际明细S'!M354</f>
        <v>0</v>
      </c>
      <c r="N370" s="705">
        <f>'4.经营实际明细S'!N354</f>
        <v>0</v>
      </c>
      <c r="O370" s="705">
        <f>'4.经营实际明细S'!O354</f>
        <v>0</v>
      </c>
      <c r="P370" s="705">
        <f>'4.经营实际明细S'!P354</f>
        <v>0</v>
      </c>
      <c r="Q370" s="705">
        <f>'4.经营实际明细S'!Q354</f>
        <v>0</v>
      </c>
      <c r="R370" s="705">
        <f t="shared" si="47"/>
        <v>441.18113699999998</v>
      </c>
      <c r="S370" s="705">
        <f>基数汇总!S1570</f>
        <v>0</v>
      </c>
      <c r="T370" s="705">
        <f>基数汇总!R1570</f>
        <v>0</v>
      </c>
      <c r="U370" s="709" t="str">
        <f t="shared" si="41"/>
        <v/>
      </c>
      <c r="V370" s="72" t="b">
        <f t="shared" si="42"/>
        <v>0</v>
      </c>
      <c r="W370" s="710" t="s">
        <v>25</v>
      </c>
    </row>
    <row r="371" spans="1:23" ht="15" customHeight="1" x14ac:dyDescent="0.2">
      <c r="A371" s="765"/>
      <c r="B371" s="763"/>
      <c r="C371" s="755" t="s">
        <v>33</v>
      </c>
      <c r="D371" s="706" t="s">
        <v>34</v>
      </c>
      <c r="E371" s="705">
        <f>'4.经营实际明细S'!E355</f>
        <v>181.12528600000041</v>
      </c>
      <c r="F371" s="705">
        <f>'4.经营实际明细S'!F355</f>
        <v>69.844348999999994</v>
      </c>
      <c r="G371" s="705">
        <f>'4.经营实际明细S'!G355</f>
        <v>11.501799</v>
      </c>
      <c r="H371" s="705">
        <f>'4.经营实际明细S'!H355</f>
        <v>59.088185000000003</v>
      </c>
      <c r="I371" s="705">
        <f>'4.经营实际明细S'!I355</f>
        <v>124.611895</v>
      </c>
      <c r="J371" s="705">
        <f>'4.经营实际明细S'!J355</f>
        <v>155.54328699999999</v>
      </c>
      <c r="K371" s="705">
        <f>'4.经营实际明细S'!K355</f>
        <v>181.12528600000041</v>
      </c>
      <c r="L371" s="705">
        <f>'4.经营实际明细S'!L355</f>
        <v>0</v>
      </c>
      <c r="M371" s="705">
        <f>'4.经营实际明细S'!M355</f>
        <v>0</v>
      </c>
      <c r="N371" s="705">
        <f>'4.经营实际明细S'!N355</f>
        <v>0</v>
      </c>
      <c r="O371" s="705">
        <f>'4.经营实际明细S'!O355</f>
        <v>0</v>
      </c>
      <c r="P371" s="705">
        <f>'4.经营实际明细S'!P355</f>
        <v>0</v>
      </c>
      <c r="Q371" s="705">
        <f>'4.经营实际明细S'!Q355</f>
        <v>0</v>
      </c>
      <c r="R371" s="705">
        <f t="shared" si="47"/>
        <v>601.71480100000042</v>
      </c>
      <c r="S371" s="705">
        <f>基数汇总!S1571</f>
        <v>0</v>
      </c>
      <c r="T371" s="705">
        <f>基数汇总!R1571</f>
        <v>0</v>
      </c>
      <c r="U371" s="709" t="str">
        <f t="shared" si="41"/>
        <v/>
      </c>
      <c r="V371" s="72" t="b">
        <f t="shared" si="42"/>
        <v>0</v>
      </c>
      <c r="W371" s="710" t="s">
        <v>25</v>
      </c>
    </row>
    <row r="372" spans="1:23" ht="15" customHeight="1" x14ac:dyDescent="0.2">
      <c r="A372" s="765"/>
      <c r="B372" s="763"/>
      <c r="C372" s="755"/>
      <c r="D372" s="96" t="s">
        <v>35</v>
      </c>
      <c r="E372" s="705">
        <f>'4.经营实际明细S'!E356</f>
        <v>0</v>
      </c>
      <c r="F372" s="705">
        <f>'4.经营实际明细S'!F356</f>
        <v>0</v>
      </c>
      <c r="G372" s="705">
        <f>'4.经营实际明细S'!G356</f>
        <v>0</v>
      </c>
      <c r="H372" s="705">
        <f>'4.经营实际明细S'!H356</f>
        <v>0</v>
      </c>
      <c r="I372" s="705">
        <f>'4.经营实际明细S'!I356</f>
        <v>0</v>
      </c>
      <c r="J372" s="705">
        <f>'4.经营实际明细S'!J356</f>
        <v>0</v>
      </c>
      <c r="K372" s="705">
        <f>'4.经营实际明细S'!K356</f>
        <v>0</v>
      </c>
      <c r="L372" s="705">
        <f>'4.经营实际明细S'!L356</f>
        <v>0</v>
      </c>
      <c r="M372" s="705">
        <f>'4.经营实际明细S'!M356</f>
        <v>0</v>
      </c>
      <c r="N372" s="705">
        <f>'4.经营实际明细S'!N356</f>
        <v>0</v>
      </c>
      <c r="O372" s="705">
        <f>'4.经营实际明细S'!O356</f>
        <v>0</v>
      </c>
      <c r="P372" s="705">
        <f>'4.经营实际明细S'!P356</f>
        <v>0</v>
      </c>
      <c r="Q372" s="705">
        <f>'4.经营实际明细S'!Q356</f>
        <v>0</v>
      </c>
      <c r="R372" s="705">
        <f t="shared" si="47"/>
        <v>0</v>
      </c>
      <c r="S372" s="705">
        <f>基数汇总!S1572</f>
        <v>0</v>
      </c>
      <c r="T372" s="705">
        <f>基数汇总!R1572</f>
        <v>0</v>
      </c>
      <c r="U372" s="709" t="str">
        <f t="shared" si="41"/>
        <v/>
      </c>
      <c r="V372" s="72" t="b">
        <f t="shared" si="42"/>
        <v>1</v>
      </c>
      <c r="W372" s="710" t="s">
        <v>25</v>
      </c>
    </row>
    <row r="373" spans="1:23" ht="15" customHeight="1" x14ac:dyDescent="0.2">
      <c r="A373" s="765"/>
      <c r="B373" s="763"/>
      <c r="C373" s="755"/>
      <c r="D373" s="96" t="s">
        <v>36</v>
      </c>
      <c r="E373" s="705">
        <f>'4.经营实际明细S'!E357</f>
        <v>0</v>
      </c>
      <c r="F373" s="705">
        <f>'4.经营实际明细S'!F357</f>
        <v>0</v>
      </c>
      <c r="G373" s="705">
        <f>'4.经营实际明细S'!G357</f>
        <v>0</v>
      </c>
      <c r="H373" s="705">
        <f>'4.经营实际明细S'!H357</f>
        <v>0</v>
      </c>
      <c r="I373" s="705">
        <f>'4.经营实际明细S'!I357</f>
        <v>0</v>
      </c>
      <c r="J373" s="705">
        <f>'4.经营实际明细S'!J357</f>
        <v>0</v>
      </c>
      <c r="K373" s="705">
        <f>'4.经营实际明细S'!K357</f>
        <v>0</v>
      </c>
      <c r="L373" s="705">
        <f>'4.经营实际明细S'!L357</f>
        <v>0</v>
      </c>
      <c r="M373" s="705">
        <f>'4.经营实际明细S'!M357</f>
        <v>0</v>
      </c>
      <c r="N373" s="705">
        <f>'4.经营实际明细S'!N357</f>
        <v>0</v>
      </c>
      <c r="O373" s="705">
        <f>'4.经营实际明细S'!O357</f>
        <v>0</v>
      </c>
      <c r="P373" s="705">
        <f>'4.经营实际明细S'!P357</f>
        <v>0</v>
      </c>
      <c r="Q373" s="705">
        <f>'4.经营实际明细S'!Q357</f>
        <v>0</v>
      </c>
      <c r="R373" s="705">
        <f t="shared" si="47"/>
        <v>0</v>
      </c>
      <c r="S373" s="705">
        <f>基数汇总!S1573</f>
        <v>0</v>
      </c>
      <c r="T373" s="705">
        <f>基数汇总!R1573</f>
        <v>0</v>
      </c>
      <c r="U373" s="709" t="str">
        <f t="shared" si="41"/>
        <v/>
      </c>
      <c r="V373" s="72" t="b">
        <f t="shared" si="42"/>
        <v>1</v>
      </c>
      <c r="W373" s="710" t="s">
        <v>25</v>
      </c>
    </row>
    <row r="374" spans="1:23" ht="15" customHeight="1" x14ac:dyDescent="0.2">
      <c r="A374" s="765"/>
      <c r="B374" s="763"/>
      <c r="C374" s="755"/>
      <c r="D374" s="96" t="s">
        <v>37</v>
      </c>
      <c r="E374" s="705">
        <f>'4.经营实际明细S'!E358</f>
        <v>0</v>
      </c>
      <c r="F374" s="705">
        <f>'4.经营实际明细S'!F358</f>
        <v>0</v>
      </c>
      <c r="G374" s="705">
        <f>'4.经营实际明细S'!G358</f>
        <v>0</v>
      </c>
      <c r="H374" s="705">
        <f>'4.经营实际明细S'!H358</f>
        <v>0</v>
      </c>
      <c r="I374" s="705">
        <f>'4.经营实际明细S'!I358</f>
        <v>0</v>
      </c>
      <c r="J374" s="705">
        <f>'4.经营实际明细S'!J358</f>
        <v>0</v>
      </c>
      <c r="K374" s="705">
        <f>'4.经营实际明细S'!K358</f>
        <v>0</v>
      </c>
      <c r="L374" s="705">
        <f>'4.经营实际明细S'!L358</f>
        <v>0</v>
      </c>
      <c r="M374" s="705">
        <f>'4.经营实际明细S'!M358</f>
        <v>0</v>
      </c>
      <c r="N374" s="705">
        <f>'4.经营实际明细S'!N358</f>
        <v>0</v>
      </c>
      <c r="O374" s="705">
        <f>'4.经营实际明细S'!O358</f>
        <v>0</v>
      </c>
      <c r="P374" s="705">
        <f>'4.经营实际明细S'!P358</f>
        <v>0</v>
      </c>
      <c r="Q374" s="705">
        <f>'4.经营实际明细S'!Q358</f>
        <v>0</v>
      </c>
      <c r="R374" s="705">
        <f t="shared" si="47"/>
        <v>0</v>
      </c>
      <c r="S374" s="705">
        <f>基数汇总!S1574</f>
        <v>0</v>
      </c>
      <c r="T374" s="705">
        <f>基数汇总!R1574</f>
        <v>0</v>
      </c>
      <c r="U374" s="709" t="str">
        <f t="shared" si="41"/>
        <v/>
      </c>
      <c r="V374" s="72" t="b">
        <f t="shared" si="42"/>
        <v>1</v>
      </c>
      <c r="W374" s="710" t="s">
        <v>25</v>
      </c>
    </row>
    <row r="375" spans="1:23" ht="15" customHeight="1" x14ac:dyDescent="0.2">
      <c r="A375" s="765"/>
      <c r="B375" s="763"/>
      <c r="C375" s="755"/>
      <c r="D375" s="96" t="s">
        <v>38</v>
      </c>
      <c r="E375" s="705">
        <f>'4.经营实际明细S'!E359</f>
        <v>0</v>
      </c>
      <c r="F375" s="705">
        <f>'4.经营实际明细S'!F359</f>
        <v>0</v>
      </c>
      <c r="G375" s="705">
        <f>'4.经营实际明细S'!G359</f>
        <v>0</v>
      </c>
      <c r="H375" s="705">
        <f>'4.经营实际明细S'!H359</f>
        <v>0</v>
      </c>
      <c r="I375" s="705">
        <f>'4.经营实际明细S'!I359</f>
        <v>0</v>
      </c>
      <c r="J375" s="705">
        <f>'4.经营实际明细S'!J359</f>
        <v>0</v>
      </c>
      <c r="K375" s="705">
        <f>'4.经营实际明细S'!K359</f>
        <v>0</v>
      </c>
      <c r="L375" s="705">
        <f>'4.经营实际明细S'!L359</f>
        <v>0</v>
      </c>
      <c r="M375" s="705">
        <f>'4.经营实际明细S'!M359</f>
        <v>0</v>
      </c>
      <c r="N375" s="705">
        <f>'4.经营实际明细S'!N359</f>
        <v>0</v>
      </c>
      <c r="O375" s="705">
        <f>'4.经营实际明细S'!O359</f>
        <v>0</v>
      </c>
      <c r="P375" s="705">
        <f>'4.经营实际明细S'!P359</f>
        <v>0</v>
      </c>
      <c r="Q375" s="705">
        <f>'4.经营实际明细S'!Q359</f>
        <v>0</v>
      </c>
      <c r="R375" s="705">
        <f t="shared" si="47"/>
        <v>0</v>
      </c>
      <c r="S375" s="705">
        <f>基数汇总!S1575</f>
        <v>0</v>
      </c>
      <c r="T375" s="705">
        <f>基数汇总!R1575</f>
        <v>0</v>
      </c>
      <c r="U375" s="709" t="str">
        <f t="shared" si="41"/>
        <v/>
      </c>
      <c r="V375" s="72" t="b">
        <f t="shared" si="42"/>
        <v>1</v>
      </c>
      <c r="W375" s="710" t="s">
        <v>25</v>
      </c>
    </row>
    <row r="376" spans="1:23" ht="15" customHeight="1" x14ac:dyDescent="0.2">
      <c r="A376" s="765"/>
      <c r="B376" s="763"/>
      <c r="C376" s="755"/>
      <c r="D376" s="96" t="s">
        <v>39</v>
      </c>
      <c r="E376" s="705">
        <f>'4.经营实际明细S'!E360</f>
        <v>0</v>
      </c>
      <c r="F376" s="705">
        <f>'4.经营实际明细S'!F360</f>
        <v>0</v>
      </c>
      <c r="G376" s="705">
        <f>'4.经营实际明细S'!G360</f>
        <v>0</v>
      </c>
      <c r="H376" s="705">
        <f>'4.经营实际明细S'!H360</f>
        <v>0</v>
      </c>
      <c r="I376" s="705">
        <f>'4.经营实际明细S'!I360</f>
        <v>0</v>
      </c>
      <c r="J376" s="705">
        <f>'4.经营实际明细S'!J360</f>
        <v>0</v>
      </c>
      <c r="K376" s="705">
        <f>'4.经营实际明细S'!K360</f>
        <v>0</v>
      </c>
      <c r="L376" s="705">
        <f>'4.经营实际明细S'!L360</f>
        <v>0</v>
      </c>
      <c r="M376" s="705">
        <f>'4.经营实际明细S'!M360</f>
        <v>0</v>
      </c>
      <c r="N376" s="705">
        <f>'4.经营实际明细S'!N360</f>
        <v>0</v>
      </c>
      <c r="O376" s="705">
        <f>'4.经营实际明细S'!O360</f>
        <v>0</v>
      </c>
      <c r="P376" s="705">
        <f>'4.经营实际明细S'!P360</f>
        <v>0</v>
      </c>
      <c r="Q376" s="705">
        <f>'4.经营实际明细S'!Q360</f>
        <v>0</v>
      </c>
      <c r="R376" s="705">
        <f t="shared" si="47"/>
        <v>0</v>
      </c>
      <c r="S376" s="705">
        <f>基数汇总!S1576</f>
        <v>0</v>
      </c>
      <c r="T376" s="705">
        <f>基数汇总!R1576</f>
        <v>-7.1734469852727303</v>
      </c>
      <c r="U376" s="709" t="str">
        <f t="shared" si="41"/>
        <v/>
      </c>
      <c r="V376" s="72" t="b">
        <f t="shared" si="42"/>
        <v>1</v>
      </c>
      <c r="W376" s="710" t="s">
        <v>25</v>
      </c>
    </row>
    <row r="377" spans="1:23" ht="15" customHeight="1" x14ac:dyDescent="0.2">
      <c r="A377" s="765"/>
      <c r="B377" s="763"/>
      <c r="C377" s="755" t="s">
        <v>40</v>
      </c>
      <c r="D377" s="706" t="s">
        <v>41</v>
      </c>
      <c r="E377" s="705">
        <f>'4.经营实际明细S'!E361</f>
        <v>181.12528600000005</v>
      </c>
      <c r="F377" s="705">
        <f>'4.经营实际明细S'!F361</f>
        <v>69.844348999999994</v>
      </c>
      <c r="G377" s="705">
        <f>'4.经营实际明细S'!G361</f>
        <v>11.501799</v>
      </c>
      <c r="H377" s="705">
        <f>'4.经营实际明细S'!H361</f>
        <v>-1.1012999999999999</v>
      </c>
      <c r="I377" s="705">
        <f>'4.经营实际明细S'!I361</f>
        <v>124.611895</v>
      </c>
      <c r="J377" s="705">
        <f>'4.经营实际明细S'!J361</f>
        <v>155.54328699999999</v>
      </c>
      <c r="K377" s="705">
        <f>'4.经营实际明细S'!K361</f>
        <v>181.12528600000005</v>
      </c>
      <c r="L377" s="705">
        <f>'4.经营实际明细S'!L361</f>
        <v>0</v>
      </c>
      <c r="M377" s="705">
        <f>'4.经营实际明细S'!M361</f>
        <v>0</v>
      </c>
      <c r="N377" s="705">
        <f>'4.经营实际明细S'!N361</f>
        <v>0</v>
      </c>
      <c r="O377" s="705">
        <f>'4.经营实际明细S'!O361</f>
        <v>0</v>
      </c>
      <c r="P377" s="705">
        <f>'4.经营实际明细S'!P361</f>
        <v>0</v>
      </c>
      <c r="Q377" s="705">
        <f>'4.经营实际明细S'!Q361</f>
        <v>0</v>
      </c>
      <c r="R377" s="705">
        <f t="shared" si="47"/>
        <v>541.52531600000009</v>
      </c>
      <c r="S377" s="705">
        <f>基数汇总!S1577</f>
        <v>0</v>
      </c>
      <c r="T377" s="705">
        <f>基数汇总!R1577</f>
        <v>7.17344609083578</v>
      </c>
      <c r="U377" s="709" t="str">
        <f t="shared" si="41"/>
        <v/>
      </c>
      <c r="V377" s="72" t="b">
        <f t="shared" si="42"/>
        <v>0</v>
      </c>
      <c r="W377" s="710" t="s">
        <v>25</v>
      </c>
    </row>
    <row r="378" spans="1:23" ht="15" customHeight="1" x14ac:dyDescent="0.2">
      <c r="A378" s="765"/>
      <c r="B378" s="763"/>
      <c r="C378" s="755"/>
      <c r="D378" s="96" t="s">
        <v>42</v>
      </c>
      <c r="E378" s="705">
        <f>'4.经营实际明细S'!E362</f>
        <v>0</v>
      </c>
      <c r="F378" s="705">
        <f>'4.经营实际明细S'!F362</f>
        <v>0</v>
      </c>
      <c r="G378" s="705">
        <f>'4.经营实际明细S'!G362</f>
        <v>0</v>
      </c>
      <c r="H378" s="705">
        <f>'4.经营实际明细S'!H362</f>
        <v>60.189484999999998</v>
      </c>
      <c r="I378" s="705">
        <f>'4.经营实际明细S'!I362</f>
        <v>0</v>
      </c>
      <c r="J378" s="705">
        <f>'4.经营实际明细S'!J362</f>
        <v>0</v>
      </c>
      <c r="K378" s="705">
        <f>'4.经营实际明细S'!K362</f>
        <v>0</v>
      </c>
      <c r="L378" s="705">
        <f>'4.经营实际明细S'!L362</f>
        <v>0</v>
      </c>
      <c r="M378" s="705">
        <f>'4.经营实际明细S'!M362</f>
        <v>0</v>
      </c>
      <c r="N378" s="705">
        <f>'4.经营实际明细S'!N362</f>
        <v>0</v>
      </c>
      <c r="O378" s="705">
        <f>'4.经营实际明细S'!O362</f>
        <v>0</v>
      </c>
      <c r="P378" s="705">
        <f>'4.经营实际明细S'!P362</f>
        <v>0</v>
      </c>
      <c r="Q378" s="705">
        <f>'4.经营实际明细S'!Q362</f>
        <v>0</v>
      </c>
      <c r="R378" s="705">
        <f t="shared" si="47"/>
        <v>60.189484999999998</v>
      </c>
      <c r="S378" s="705">
        <f>基数汇总!S1578</f>
        <v>0</v>
      </c>
      <c r="T378" s="705">
        <f>基数汇总!R1578</f>
        <v>0</v>
      </c>
      <c r="U378" s="709" t="str">
        <f t="shared" si="41"/>
        <v/>
      </c>
      <c r="V378" s="72" t="b">
        <f t="shared" si="42"/>
        <v>1</v>
      </c>
      <c r="W378" s="710" t="s">
        <v>25</v>
      </c>
    </row>
    <row r="379" spans="1:23" ht="15" customHeight="1" x14ac:dyDescent="0.2">
      <c r="A379" s="765"/>
      <c r="B379" s="763"/>
      <c r="C379" s="755"/>
      <c r="D379" s="96" t="s">
        <v>43</v>
      </c>
      <c r="E379" s="705">
        <f>'4.经营实际明细S'!E363</f>
        <v>0</v>
      </c>
      <c r="F379" s="705">
        <f>'4.经营实际明细S'!F363</f>
        <v>0</v>
      </c>
      <c r="G379" s="705">
        <f>'4.经营实际明细S'!G363</f>
        <v>0</v>
      </c>
      <c r="H379" s="705">
        <f>'4.经营实际明细S'!H363</f>
        <v>0</v>
      </c>
      <c r="I379" s="705">
        <f>'4.经营实际明细S'!I363</f>
        <v>0</v>
      </c>
      <c r="J379" s="705">
        <f>'4.经营实际明细S'!J363</f>
        <v>0</v>
      </c>
      <c r="K379" s="705">
        <f>'4.经营实际明细S'!K363</f>
        <v>0</v>
      </c>
      <c r="L379" s="705">
        <f>'4.经营实际明细S'!L363</f>
        <v>0</v>
      </c>
      <c r="M379" s="705">
        <f>'4.经营实际明细S'!M363</f>
        <v>0</v>
      </c>
      <c r="N379" s="705">
        <f>'4.经营实际明细S'!N363</f>
        <v>0</v>
      </c>
      <c r="O379" s="705">
        <f>'4.经营实际明细S'!O363</f>
        <v>0</v>
      </c>
      <c r="P379" s="705">
        <f>'4.经营实际明细S'!P363</f>
        <v>0</v>
      </c>
      <c r="Q379" s="705">
        <f>'4.经营实际明细S'!Q363</f>
        <v>0</v>
      </c>
      <c r="R379" s="705">
        <f t="shared" si="47"/>
        <v>0</v>
      </c>
      <c r="S379" s="705">
        <f>基数汇总!S1579</f>
        <v>0</v>
      </c>
      <c r="T379" s="705">
        <f>基数汇总!R1579</f>
        <v>0</v>
      </c>
      <c r="U379" s="709" t="str">
        <f t="shared" si="41"/>
        <v/>
      </c>
      <c r="V379" s="72" t="b">
        <f t="shared" si="42"/>
        <v>1</v>
      </c>
      <c r="W379" s="710" t="s">
        <v>25</v>
      </c>
    </row>
    <row r="380" spans="1:23" ht="15" customHeight="1" x14ac:dyDescent="0.2">
      <c r="A380" s="765"/>
      <c r="B380" s="763" t="s">
        <v>44</v>
      </c>
      <c r="C380" s="755" t="s">
        <v>26</v>
      </c>
      <c r="D380" s="96" t="s">
        <v>29</v>
      </c>
      <c r="E380" s="705">
        <f>'4.经营实际明细S'!E364</f>
        <v>12.799186242983088</v>
      </c>
      <c r="F380" s="705">
        <f>'4.经营实际明细S'!F364</f>
        <v>5.4105499999999997</v>
      </c>
      <c r="G380" s="705">
        <f>'4.经营实际明细S'!G364</f>
        <v>2.740863</v>
      </c>
      <c r="H380" s="705">
        <f>'4.经营实际明细S'!H364</f>
        <v>8.0717009999999991</v>
      </c>
      <c r="I380" s="705">
        <f>'4.经营实际明细S'!I364</f>
        <v>20.129254</v>
      </c>
      <c r="J380" s="705">
        <f>'4.经营实际明细S'!J364</f>
        <v>23.766940000000002</v>
      </c>
      <c r="K380" s="705">
        <f>'4.经营实际明细S'!K364</f>
        <v>12.799186242983088</v>
      </c>
      <c r="L380" s="705">
        <f>'4.经营实际明细S'!L364</f>
        <v>0</v>
      </c>
      <c r="M380" s="705">
        <f>'4.经营实际明细S'!M364</f>
        <v>0</v>
      </c>
      <c r="N380" s="705">
        <f>'4.经营实际明细S'!N364</f>
        <v>0</v>
      </c>
      <c r="O380" s="705">
        <f>'4.经营实际明细S'!O364</f>
        <v>0</v>
      </c>
      <c r="P380" s="705">
        <f>'4.经营实际明细S'!P364</f>
        <v>0</v>
      </c>
      <c r="Q380" s="705">
        <f>'4.经营实际明细S'!Q364</f>
        <v>0</v>
      </c>
      <c r="R380" s="705">
        <f t="shared" si="47"/>
        <v>72.918494242983087</v>
      </c>
      <c r="S380" s="705">
        <f>基数汇总!S1580</f>
        <v>0</v>
      </c>
      <c r="T380" s="705">
        <f>基数汇总!R1580</f>
        <v>0</v>
      </c>
      <c r="U380" s="709" t="str">
        <f t="shared" si="41"/>
        <v/>
      </c>
      <c r="V380" s="72" t="b">
        <f t="shared" si="42"/>
        <v>0</v>
      </c>
      <c r="W380" s="710" t="s">
        <v>44</v>
      </c>
    </row>
    <row r="381" spans="1:23" ht="15" customHeight="1" x14ac:dyDescent="0.2">
      <c r="A381" s="765"/>
      <c r="B381" s="763"/>
      <c r="C381" s="755"/>
      <c r="D381" s="706" t="s">
        <v>30</v>
      </c>
      <c r="E381" s="705">
        <f>'4.经营实际明细S'!E365</f>
        <v>5.1961160000000239</v>
      </c>
      <c r="F381" s="705">
        <f>'4.经营实际明细S'!F365</f>
        <v>1.8742430000000101</v>
      </c>
      <c r="G381" s="705">
        <f>'4.经营实际明细S'!G365</f>
        <v>0.62180000000000002</v>
      </c>
      <c r="H381" s="705">
        <f>'4.经营实际明细S'!H365</f>
        <v>4.60838799999991</v>
      </c>
      <c r="I381" s="705">
        <f>'4.经营实际明细S'!I365</f>
        <v>1.0131680000000001</v>
      </c>
      <c r="J381" s="705">
        <f>'4.经营实际明细S'!J365</f>
        <v>2.2784239999999998</v>
      </c>
      <c r="K381" s="705">
        <f>'4.经营实际明细S'!K365</f>
        <v>5.1961160000000239</v>
      </c>
      <c r="L381" s="705">
        <f>'4.经营实际明细S'!L365</f>
        <v>0</v>
      </c>
      <c r="M381" s="705">
        <f>'4.经营实际明细S'!M365</f>
        <v>0</v>
      </c>
      <c r="N381" s="705">
        <f>'4.经营实际明细S'!N365</f>
        <v>0</v>
      </c>
      <c r="O381" s="705">
        <f>'4.经营实际明细S'!O365</f>
        <v>0</v>
      </c>
      <c r="P381" s="705">
        <f>'4.经营实际明细S'!P365</f>
        <v>0</v>
      </c>
      <c r="Q381" s="705">
        <f>'4.经营实际明细S'!Q365</f>
        <v>0</v>
      </c>
      <c r="R381" s="705">
        <f t="shared" si="47"/>
        <v>15.592138999999943</v>
      </c>
      <c r="S381" s="705">
        <f>基数汇总!S1581</f>
        <v>0</v>
      </c>
      <c r="T381" s="705">
        <f>基数汇总!R1581</f>
        <v>0</v>
      </c>
      <c r="U381" s="709" t="str">
        <f t="shared" si="41"/>
        <v/>
      </c>
      <c r="V381" s="72" t="b">
        <f t="shared" si="42"/>
        <v>0</v>
      </c>
      <c r="W381" s="710" t="s">
        <v>44</v>
      </c>
    </row>
    <row r="382" spans="1:23" ht="15" customHeight="1" x14ac:dyDescent="0.2">
      <c r="A382" s="765"/>
      <c r="B382" s="763"/>
      <c r="C382" s="755"/>
      <c r="D382" s="96" t="s">
        <v>31</v>
      </c>
      <c r="E382" s="705">
        <f>'4.经营实际明细S'!E366</f>
        <v>73.608599999999996</v>
      </c>
      <c r="F382" s="705">
        <f>'4.经营实际明细S'!F366</f>
        <v>29.9434</v>
      </c>
      <c r="G382" s="705">
        <f>'4.经营实际明细S'!G366</f>
        <v>3.2343000000000002</v>
      </c>
      <c r="H382" s="705">
        <f>'4.经营实际明细S'!H366</f>
        <v>19.416699999999999</v>
      </c>
      <c r="I382" s="705">
        <f>'4.经营实际明细S'!I366</f>
        <v>44.148400000000002</v>
      </c>
      <c r="J382" s="705">
        <f>'4.经营实际明细S'!J366</f>
        <v>55.787500000000001</v>
      </c>
      <c r="K382" s="705">
        <f>'4.经营实际明细S'!K366</f>
        <v>73.608599999999996</v>
      </c>
      <c r="L382" s="705">
        <f>'4.经营实际明细S'!L366</f>
        <v>0</v>
      </c>
      <c r="M382" s="705">
        <f>'4.经营实际明细S'!M366</f>
        <v>0</v>
      </c>
      <c r="N382" s="705">
        <f>'4.经营实际明细S'!N366</f>
        <v>0</v>
      </c>
      <c r="O382" s="705">
        <f>'4.经营实际明细S'!O366</f>
        <v>0</v>
      </c>
      <c r="P382" s="705">
        <f>'4.经营实际明细S'!P366</f>
        <v>0</v>
      </c>
      <c r="Q382" s="705">
        <f>'4.经营实际明细S'!Q366</f>
        <v>0</v>
      </c>
      <c r="R382" s="705">
        <f t="shared" si="47"/>
        <v>226.13890000000001</v>
      </c>
      <c r="S382" s="705">
        <f>基数汇总!S1582</f>
        <v>0</v>
      </c>
      <c r="T382" s="705">
        <f>基数汇总!R1582</f>
        <v>5.13661975798541</v>
      </c>
      <c r="U382" s="709" t="str">
        <f t="shared" si="41"/>
        <v/>
      </c>
      <c r="V382" s="72" t="b">
        <f t="shared" si="42"/>
        <v>0</v>
      </c>
      <c r="W382" s="710" t="s">
        <v>44</v>
      </c>
    </row>
    <row r="383" spans="1:23" ht="15" customHeight="1" x14ac:dyDescent="0.2">
      <c r="A383" s="765"/>
      <c r="B383" s="763"/>
      <c r="C383" s="755" t="s">
        <v>33</v>
      </c>
      <c r="D383" s="706" t="s">
        <v>34</v>
      </c>
      <c r="E383" s="705">
        <f>'4.经营实际明细S'!E367</f>
        <v>91.603902242983111</v>
      </c>
      <c r="F383" s="705">
        <f>'4.经营实际明细S'!F367</f>
        <v>37.228192999999997</v>
      </c>
      <c r="G383" s="705">
        <f>'4.经营实际明细S'!G367</f>
        <v>6.5969630000000103</v>
      </c>
      <c r="H383" s="705">
        <f>'4.经营实际明细S'!H367</f>
        <v>32.0967890000002</v>
      </c>
      <c r="I383" s="705">
        <f>'4.经营实际明细S'!I367</f>
        <v>65.290822000000105</v>
      </c>
      <c r="J383" s="705">
        <f>'4.经营实际明细S'!J367</f>
        <v>81.832864000000001</v>
      </c>
      <c r="K383" s="705">
        <f>'4.经营实际明细S'!K367</f>
        <v>91.603902242983111</v>
      </c>
      <c r="L383" s="705">
        <f>'4.经营实际明细S'!L367</f>
        <v>0</v>
      </c>
      <c r="M383" s="705">
        <f>'4.经营实际明细S'!M367</f>
        <v>0</v>
      </c>
      <c r="N383" s="705">
        <f>'4.经营实际明细S'!N367</f>
        <v>0</v>
      </c>
      <c r="O383" s="705">
        <f>'4.经营实际明细S'!O367</f>
        <v>0</v>
      </c>
      <c r="P383" s="705">
        <f>'4.经营实际明细S'!P367</f>
        <v>0</v>
      </c>
      <c r="Q383" s="705">
        <f>'4.经营实际明细S'!Q367</f>
        <v>0</v>
      </c>
      <c r="R383" s="705">
        <f t="shared" si="47"/>
        <v>314.64953324298347</v>
      </c>
      <c r="S383" s="705">
        <f>基数汇总!S1583</f>
        <v>0</v>
      </c>
      <c r="T383" s="705">
        <f>基数汇总!R1583</f>
        <v>-18.802965267960101</v>
      </c>
      <c r="U383" s="709" t="str">
        <f t="shared" si="41"/>
        <v/>
      </c>
      <c r="V383" s="72" t="b">
        <f t="shared" si="42"/>
        <v>0</v>
      </c>
      <c r="W383" s="710" t="s">
        <v>44</v>
      </c>
    </row>
    <row r="384" spans="1:23" ht="15" customHeight="1" x14ac:dyDescent="0.2">
      <c r="A384" s="765"/>
      <c r="B384" s="763"/>
      <c r="C384" s="755"/>
      <c r="D384" s="96" t="s">
        <v>35</v>
      </c>
      <c r="E384" s="705">
        <f>'4.经营实际明细S'!E368</f>
        <v>0</v>
      </c>
      <c r="F384" s="705">
        <f>'4.经营实际明细S'!F368</f>
        <v>0</v>
      </c>
      <c r="G384" s="705">
        <f>'4.经营实际明细S'!G368</f>
        <v>0</v>
      </c>
      <c r="H384" s="705">
        <f>'4.经营实际明细S'!H368</f>
        <v>0</v>
      </c>
      <c r="I384" s="705">
        <f>'4.经营实际明细S'!I368</f>
        <v>0</v>
      </c>
      <c r="J384" s="705">
        <f>'4.经营实际明细S'!J368</f>
        <v>0</v>
      </c>
      <c r="K384" s="705">
        <f>'4.经营实际明细S'!K368</f>
        <v>0</v>
      </c>
      <c r="L384" s="705">
        <f>'4.经营实际明细S'!L368</f>
        <v>0</v>
      </c>
      <c r="M384" s="705">
        <f>'4.经营实际明细S'!M368</f>
        <v>0</v>
      </c>
      <c r="N384" s="705">
        <f>'4.经营实际明细S'!N368</f>
        <v>0</v>
      </c>
      <c r="O384" s="705">
        <f>'4.经营实际明细S'!O368</f>
        <v>0</v>
      </c>
      <c r="P384" s="705">
        <f>'4.经营实际明细S'!P368</f>
        <v>0</v>
      </c>
      <c r="Q384" s="705">
        <f>'4.经营实际明细S'!Q368</f>
        <v>0</v>
      </c>
      <c r="R384" s="705">
        <f t="shared" si="47"/>
        <v>0</v>
      </c>
      <c r="S384" s="705">
        <f>基数汇总!S1584</f>
        <v>0</v>
      </c>
      <c r="T384" s="705">
        <f>基数汇总!R1584</f>
        <v>14.972061918585201</v>
      </c>
      <c r="U384" s="709" t="str">
        <f t="shared" si="41"/>
        <v/>
      </c>
      <c r="V384" s="72" t="b">
        <f t="shared" si="42"/>
        <v>1</v>
      </c>
      <c r="W384" s="710" t="s">
        <v>44</v>
      </c>
    </row>
    <row r="385" spans="1:23" ht="15" customHeight="1" x14ac:dyDescent="0.2">
      <c r="A385" s="765"/>
      <c r="B385" s="763"/>
      <c r="C385" s="755"/>
      <c r="D385" s="96" t="s">
        <v>36</v>
      </c>
      <c r="E385" s="705">
        <f>'4.经营实际明细S'!E369</f>
        <v>0</v>
      </c>
      <c r="F385" s="705">
        <f>'4.经营实际明细S'!F369</f>
        <v>0</v>
      </c>
      <c r="G385" s="705">
        <f>'4.经营实际明细S'!G369</f>
        <v>0</v>
      </c>
      <c r="H385" s="705">
        <f>'4.经营实际明细S'!H369</f>
        <v>0</v>
      </c>
      <c r="I385" s="705">
        <f>'4.经营实际明细S'!I369</f>
        <v>0</v>
      </c>
      <c r="J385" s="705">
        <f>'4.经营实际明细S'!J369</f>
        <v>0</v>
      </c>
      <c r="K385" s="705">
        <f>'4.经营实际明细S'!K369</f>
        <v>0</v>
      </c>
      <c r="L385" s="705">
        <f>'4.经营实际明细S'!L369</f>
        <v>0</v>
      </c>
      <c r="M385" s="705">
        <f>'4.经营实际明细S'!M369</f>
        <v>0</v>
      </c>
      <c r="N385" s="705">
        <f>'4.经营实际明细S'!N369</f>
        <v>0</v>
      </c>
      <c r="O385" s="705">
        <f>'4.经营实际明细S'!O369</f>
        <v>0</v>
      </c>
      <c r="P385" s="705">
        <f>'4.经营实际明细S'!P369</f>
        <v>0</v>
      </c>
      <c r="Q385" s="705">
        <f>'4.经营实际明细S'!Q369</f>
        <v>0</v>
      </c>
      <c r="R385" s="705">
        <f t="shared" si="47"/>
        <v>0</v>
      </c>
      <c r="S385" s="705">
        <f>基数汇总!S1585</f>
        <v>0</v>
      </c>
      <c r="T385" s="705">
        <f>基数汇总!R1585</f>
        <v>2.3953014053060401E-2</v>
      </c>
      <c r="U385" s="709" t="str">
        <f t="shared" si="41"/>
        <v/>
      </c>
      <c r="V385" s="72" t="b">
        <f t="shared" si="42"/>
        <v>1</v>
      </c>
      <c r="W385" s="710" t="s">
        <v>44</v>
      </c>
    </row>
    <row r="386" spans="1:23" ht="15" customHeight="1" x14ac:dyDescent="0.2">
      <c r="A386" s="765"/>
      <c r="B386" s="763"/>
      <c r="C386" s="755"/>
      <c r="D386" s="96" t="s">
        <v>37</v>
      </c>
      <c r="E386" s="705">
        <f>'4.经营实际明细S'!E370</f>
        <v>0</v>
      </c>
      <c r="F386" s="705">
        <f>'4.经营实际明细S'!F370</f>
        <v>0</v>
      </c>
      <c r="G386" s="705">
        <f>'4.经营实际明细S'!G370</f>
        <v>0</v>
      </c>
      <c r="H386" s="705">
        <f>'4.经营实际明细S'!H370</f>
        <v>0</v>
      </c>
      <c r="I386" s="705">
        <f>'4.经营实际明细S'!I370</f>
        <v>0</v>
      </c>
      <c r="J386" s="705">
        <f>'4.经营实际明细S'!J370</f>
        <v>0</v>
      </c>
      <c r="K386" s="705">
        <f>'4.经营实际明细S'!K370</f>
        <v>0</v>
      </c>
      <c r="L386" s="705">
        <f>'4.经营实际明细S'!L370</f>
        <v>0</v>
      </c>
      <c r="M386" s="705">
        <f>'4.经营实际明细S'!M370</f>
        <v>0</v>
      </c>
      <c r="N386" s="705">
        <f>'4.经营实际明细S'!N370</f>
        <v>0</v>
      </c>
      <c r="O386" s="705">
        <f>'4.经营实际明细S'!O370</f>
        <v>0</v>
      </c>
      <c r="P386" s="705">
        <f>'4.经营实际明细S'!P370</f>
        <v>0</v>
      </c>
      <c r="Q386" s="705">
        <f>'4.经营实际明细S'!Q370</f>
        <v>0</v>
      </c>
      <c r="R386" s="705">
        <f t="shared" si="47"/>
        <v>0</v>
      </c>
      <c r="S386" s="705">
        <f>基数汇总!S1586</f>
        <v>0</v>
      </c>
      <c r="T386" s="705">
        <f>基数汇总!R1586</f>
        <v>-1.25976875311967</v>
      </c>
      <c r="U386" s="709" t="str">
        <f t="shared" si="41"/>
        <v/>
      </c>
      <c r="V386" s="72" t="b">
        <f t="shared" si="42"/>
        <v>1</v>
      </c>
      <c r="W386" s="710" t="s">
        <v>44</v>
      </c>
    </row>
    <row r="387" spans="1:23" ht="15" customHeight="1" x14ac:dyDescent="0.2">
      <c r="A387" s="765"/>
      <c r="B387" s="763"/>
      <c r="C387" s="755"/>
      <c r="D387" s="96" t="s">
        <v>38</v>
      </c>
      <c r="E387" s="705">
        <f>'4.经营实际明细S'!E371</f>
        <v>0</v>
      </c>
      <c r="F387" s="705">
        <f>'4.经营实际明细S'!F371</f>
        <v>0</v>
      </c>
      <c r="G387" s="705">
        <f>'4.经营实际明细S'!G371</f>
        <v>0</v>
      </c>
      <c r="H387" s="705">
        <f>'4.经营实际明细S'!H371</f>
        <v>0</v>
      </c>
      <c r="I387" s="705">
        <f>'4.经营实际明细S'!I371</f>
        <v>0</v>
      </c>
      <c r="J387" s="705">
        <f>'4.经营实际明细S'!J371</f>
        <v>0</v>
      </c>
      <c r="K387" s="705">
        <f>'4.经营实际明细S'!K371</f>
        <v>0</v>
      </c>
      <c r="L387" s="705">
        <f>'4.经营实际明细S'!L371</f>
        <v>0</v>
      </c>
      <c r="M387" s="705">
        <f>'4.经营实际明细S'!M371</f>
        <v>0</v>
      </c>
      <c r="N387" s="705">
        <f>'4.经营实际明细S'!N371</f>
        <v>0</v>
      </c>
      <c r="O387" s="705">
        <f>'4.经营实际明细S'!O371</f>
        <v>0</v>
      </c>
      <c r="P387" s="705">
        <f>'4.经营实际明细S'!P371</f>
        <v>0</v>
      </c>
      <c r="Q387" s="705">
        <f>'4.经营实际明细S'!Q371</f>
        <v>0</v>
      </c>
      <c r="R387" s="705">
        <f t="shared" si="47"/>
        <v>0</v>
      </c>
      <c r="S387" s="705">
        <f>基数汇总!S1587</f>
        <v>0</v>
      </c>
      <c r="T387" s="705">
        <f>基数汇总!R1587</f>
        <v>-7.2753640546403195E-2</v>
      </c>
      <c r="U387" s="709" t="str">
        <f t="shared" si="41"/>
        <v/>
      </c>
      <c r="V387" s="72" t="b">
        <f t="shared" si="42"/>
        <v>1</v>
      </c>
      <c r="W387" s="710" t="s">
        <v>44</v>
      </c>
    </row>
    <row r="388" spans="1:23" ht="15" customHeight="1" x14ac:dyDescent="0.2">
      <c r="A388" s="765"/>
      <c r="B388" s="763"/>
      <c r="C388" s="755"/>
      <c r="D388" s="96" t="s">
        <v>39</v>
      </c>
      <c r="E388" s="705">
        <f>'4.经营实际明细S'!E372</f>
        <v>0</v>
      </c>
      <c r="F388" s="705">
        <f>'4.经营实际明细S'!F372</f>
        <v>0</v>
      </c>
      <c r="G388" s="705">
        <f>'4.经营实际明细S'!G372</f>
        <v>0</v>
      </c>
      <c r="H388" s="705">
        <f>'4.经营实际明细S'!H372</f>
        <v>0</v>
      </c>
      <c r="I388" s="705">
        <f>'4.经营实际明细S'!I372</f>
        <v>0</v>
      </c>
      <c r="J388" s="705">
        <f>'4.经营实际明细S'!J372</f>
        <v>0</v>
      </c>
      <c r="K388" s="705">
        <f>'4.经营实际明细S'!K372</f>
        <v>0</v>
      </c>
      <c r="L388" s="705">
        <f>'4.经营实际明细S'!L372</f>
        <v>0</v>
      </c>
      <c r="M388" s="705">
        <f>'4.经营实际明细S'!M372</f>
        <v>0</v>
      </c>
      <c r="N388" s="705">
        <f>'4.经营实际明细S'!N372</f>
        <v>0</v>
      </c>
      <c r="O388" s="705">
        <f>'4.经营实际明细S'!O372</f>
        <v>0</v>
      </c>
      <c r="P388" s="705">
        <f>'4.经营实际明细S'!P372</f>
        <v>0</v>
      </c>
      <c r="Q388" s="705">
        <f>'4.经营实际明细S'!Q372</f>
        <v>0</v>
      </c>
      <c r="R388" s="705">
        <f t="shared" si="47"/>
        <v>0</v>
      </c>
      <c r="S388" s="705">
        <f>基数汇总!S1588</f>
        <v>0</v>
      </c>
      <c r="T388" s="705">
        <f>基数汇总!R1588</f>
        <v>1.88061209572592</v>
      </c>
      <c r="U388" s="709" t="str">
        <f t="shared" ref="U388:U451" si="48">IF(S388&gt;0,R388/S388-1,"")</f>
        <v/>
      </c>
      <c r="V388" s="72" t="b">
        <f t="shared" si="42"/>
        <v>1</v>
      </c>
      <c r="W388" s="710" t="s">
        <v>44</v>
      </c>
    </row>
    <row r="389" spans="1:23" ht="15" customHeight="1" x14ac:dyDescent="0.2">
      <c r="A389" s="765"/>
      <c r="B389" s="763"/>
      <c r="C389" s="755" t="s">
        <v>40</v>
      </c>
      <c r="D389" s="706" t="s">
        <v>41</v>
      </c>
      <c r="E389" s="705">
        <f>'4.经营实际明细S'!E373</f>
        <v>91.603902242983125</v>
      </c>
      <c r="F389" s="705">
        <f>'4.经营实际明细S'!F373</f>
        <v>37.228192999999997</v>
      </c>
      <c r="G389" s="705">
        <f>'4.经营实际明细S'!G373</f>
        <v>6.5969629999999997</v>
      </c>
      <c r="H389" s="705">
        <f>'4.经营实际明细S'!H373</f>
        <v>-0.55810000000000004</v>
      </c>
      <c r="I389" s="705">
        <f>'4.经营实际明细S'!I373</f>
        <v>65.290822000000006</v>
      </c>
      <c r="J389" s="705">
        <f>'4.经营实际明细S'!J373</f>
        <v>81.832864000000001</v>
      </c>
      <c r="K389" s="705">
        <f>'4.经营实际明细S'!K373</f>
        <v>91.603902242983125</v>
      </c>
      <c r="L389" s="705">
        <f>'4.经营实际明细S'!L373</f>
        <v>0</v>
      </c>
      <c r="M389" s="705">
        <f>'4.经营实际明细S'!M373</f>
        <v>0</v>
      </c>
      <c r="N389" s="705">
        <f>'4.经营实际明细S'!N373</f>
        <v>0</v>
      </c>
      <c r="O389" s="705">
        <f>'4.经营实际明细S'!O373</f>
        <v>0</v>
      </c>
      <c r="P389" s="705">
        <f>'4.经营实际明细S'!P373</f>
        <v>0</v>
      </c>
      <c r="Q389" s="705">
        <f>'4.经营实际明细S'!Q373</f>
        <v>0</v>
      </c>
      <c r="R389" s="705">
        <f t="shared" si="47"/>
        <v>281.9946442429831</v>
      </c>
      <c r="S389" s="705">
        <f>基数汇总!S1589</f>
        <v>0</v>
      </c>
      <c r="T389" s="705">
        <f>基数汇总!R1589</f>
        <v>-1.73516098766588</v>
      </c>
      <c r="U389" s="709" t="str">
        <f t="shared" si="48"/>
        <v/>
      </c>
      <c r="V389" s="72" t="b">
        <f t="shared" ref="V389:V452" si="49">E389=M389</f>
        <v>0</v>
      </c>
      <c r="W389" s="710" t="s">
        <v>44</v>
      </c>
    </row>
    <row r="390" spans="1:23" ht="15" customHeight="1" x14ac:dyDescent="0.2">
      <c r="A390" s="765"/>
      <c r="B390" s="763"/>
      <c r="C390" s="755"/>
      <c r="D390" s="96" t="s">
        <v>42</v>
      </c>
      <c r="E390" s="705">
        <f>'4.经营实际明细S'!E374</f>
        <v>0</v>
      </c>
      <c r="F390" s="705">
        <f>'4.经营实际明细S'!F374</f>
        <v>0</v>
      </c>
      <c r="G390" s="705">
        <f>'4.经营实际明细S'!G374</f>
        <v>0</v>
      </c>
      <c r="H390" s="705">
        <f>'4.经营实际明细S'!H374</f>
        <v>32.654888999999898</v>
      </c>
      <c r="I390" s="705">
        <f>'4.经营实际明细S'!I374</f>
        <v>0</v>
      </c>
      <c r="J390" s="705">
        <f>'4.经营实际明细S'!J374</f>
        <v>0</v>
      </c>
      <c r="K390" s="705">
        <f>'4.经营实际明细S'!K374</f>
        <v>0</v>
      </c>
      <c r="L390" s="705">
        <f>'4.经营实际明细S'!L374</f>
        <v>0</v>
      </c>
      <c r="M390" s="705">
        <f>'4.经营实际明细S'!M374</f>
        <v>0</v>
      </c>
      <c r="N390" s="705">
        <f>'4.经营实际明细S'!N374</f>
        <v>0</v>
      </c>
      <c r="O390" s="705">
        <f>'4.经营实际明细S'!O374</f>
        <v>0</v>
      </c>
      <c r="P390" s="705">
        <f>'4.经营实际明细S'!P374</f>
        <v>0</v>
      </c>
      <c r="Q390" s="705">
        <f>'4.经营实际明细S'!Q374</f>
        <v>0</v>
      </c>
      <c r="R390" s="705">
        <f t="shared" si="47"/>
        <v>32.654888999999898</v>
      </c>
      <c r="S390" s="705">
        <f>基数汇总!S1590</f>
        <v>0</v>
      </c>
      <c r="T390" s="705">
        <f>基数汇总!R1590</f>
        <v>-0.148304079062587</v>
      </c>
      <c r="U390" s="709" t="str">
        <f t="shared" si="48"/>
        <v/>
      </c>
      <c r="V390" s="72" t="b">
        <f t="shared" si="49"/>
        <v>1</v>
      </c>
      <c r="W390" s="710" t="s">
        <v>44</v>
      </c>
    </row>
    <row r="391" spans="1:23" ht="15" customHeight="1" x14ac:dyDescent="0.2">
      <c r="A391" s="765"/>
      <c r="B391" s="763"/>
      <c r="C391" s="755"/>
      <c r="D391" s="96" t="s">
        <v>43</v>
      </c>
      <c r="E391" s="705">
        <f>'4.经营实际明细S'!E375</f>
        <v>0</v>
      </c>
      <c r="F391" s="705">
        <f>'4.经营实际明细S'!F375</f>
        <v>0</v>
      </c>
      <c r="G391" s="705">
        <f>'4.经营实际明细S'!G375</f>
        <v>0</v>
      </c>
      <c r="H391" s="705">
        <f>'4.经营实际明细S'!H375</f>
        <v>0</v>
      </c>
      <c r="I391" s="705">
        <f>'4.经营实际明细S'!I375</f>
        <v>0</v>
      </c>
      <c r="J391" s="705">
        <f>'4.经营实际明细S'!J375</f>
        <v>0</v>
      </c>
      <c r="K391" s="705">
        <f>'4.经营实际明细S'!K375</f>
        <v>0</v>
      </c>
      <c r="L391" s="705">
        <f>'4.经营实际明细S'!L375</f>
        <v>0</v>
      </c>
      <c r="M391" s="705">
        <f>'4.经营实际明细S'!M375</f>
        <v>0</v>
      </c>
      <c r="N391" s="705">
        <f>'4.经营实际明细S'!N375</f>
        <v>0</v>
      </c>
      <c r="O391" s="705">
        <f>'4.经营实际明细S'!O375</f>
        <v>0</v>
      </c>
      <c r="P391" s="705">
        <f>'4.经营实际明细S'!P375</f>
        <v>0</v>
      </c>
      <c r="Q391" s="705">
        <f>'4.经营实际明细S'!Q375</f>
        <v>0</v>
      </c>
      <c r="R391" s="705">
        <f t="shared" si="47"/>
        <v>0</v>
      </c>
      <c r="S391" s="705">
        <f>基数汇总!S1591</f>
        <v>0</v>
      </c>
      <c r="T391" s="705">
        <f>基数汇总!R1591</f>
        <v>220.233833000006</v>
      </c>
      <c r="U391" s="709" t="str">
        <f t="shared" si="48"/>
        <v/>
      </c>
      <c r="V391" s="72" t="b">
        <f t="shared" si="49"/>
        <v>1</v>
      </c>
      <c r="W391" s="710" t="s">
        <v>44</v>
      </c>
    </row>
    <row r="392" spans="1:23" ht="15" customHeight="1" x14ac:dyDescent="0.2">
      <c r="A392" s="765"/>
      <c r="B392" s="763" t="s">
        <v>45</v>
      </c>
      <c r="C392" s="755" t="s">
        <v>26</v>
      </c>
      <c r="D392" s="96" t="s">
        <v>29</v>
      </c>
      <c r="E392" s="705">
        <f>'4.经营实际明细S'!E376</f>
        <v>24.902003757016878</v>
      </c>
      <c r="F392" s="705">
        <f>'4.经营实际明细S'!F376</f>
        <v>5.2952640000000004</v>
      </c>
      <c r="G392" s="705">
        <f>'4.经营实际明细S'!G376</f>
        <v>2.7091910000000001</v>
      </c>
      <c r="H392" s="705">
        <f>'4.经营实际明细S'!H376</f>
        <v>8.2412829999999992</v>
      </c>
      <c r="I392" s="705">
        <f>'4.经营实际明细S'!I376</f>
        <v>18.927305</v>
      </c>
      <c r="J392" s="705">
        <f>'4.经营实际明细S'!J376</f>
        <v>22.244523000000001</v>
      </c>
      <c r="K392" s="705">
        <f>'4.经营实际明细S'!K376</f>
        <v>24.902003757016878</v>
      </c>
      <c r="L392" s="705">
        <f>'4.经营实际明细S'!L376</f>
        <v>0</v>
      </c>
      <c r="M392" s="705">
        <f>'4.经营实际明细S'!M376</f>
        <v>0</v>
      </c>
      <c r="N392" s="705">
        <f>'4.经营实际明细S'!N376</f>
        <v>0</v>
      </c>
      <c r="O392" s="705">
        <f>'4.经营实际明细S'!O376</f>
        <v>0</v>
      </c>
      <c r="P392" s="705">
        <f>'4.经营实际明细S'!P376</f>
        <v>0</v>
      </c>
      <c r="Q392" s="705">
        <f>'4.经营实际明细S'!Q376</f>
        <v>0</v>
      </c>
      <c r="R392" s="705">
        <f t="shared" si="47"/>
        <v>82.319569757016879</v>
      </c>
      <c r="S392" s="705">
        <f>基数汇总!S1592</f>
        <v>0</v>
      </c>
      <c r="T392" s="705">
        <f>基数汇总!R1592</f>
        <v>-277.50659900001102</v>
      </c>
      <c r="U392" s="709" t="str">
        <f t="shared" si="48"/>
        <v/>
      </c>
      <c r="V392" s="72" t="b">
        <f t="shared" si="49"/>
        <v>0</v>
      </c>
      <c r="W392" s="710" t="s">
        <v>45</v>
      </c>
    </row>
    <row r="393" spans="1:23" ht="15" customHeight="1" x14ac:dyDescent="0.2">
      <c r="A393" s="765"/>
      <c r="B393" s="763"/>
      <c r="C393" s="755"/>
      <c r="D393" s="706" t="s">
        <v>30</v>
      </c>
      <c r="E393" s="705">
        <f>'4.经营实际明细S'!E377</f>
        <v>-5.1961160000000239</v>
      </c>
      <c r="F393" s="705">
        <f>'4.经营实际明细S'!F377</f>
        <v>-1.8742430000000101</v>
      </c>
      <c r="G393" s="705">
        <f>'4.经营实际明细S'!G377</f>
        <v>-0.62180000000000002</v>
      </c>
      <c r="H393" s="705">
        <f>'4.经营实际明细S'!H377</f>
        <v>-1.0995879999999101</v>
      </c>
      <c r="I393" s="705">
        <f>'4.经营实际明细S'!I377</f>
        <v>-1.0131680000000001</v>
      </c>
      <c r="J393" s="705">
        <f>'4.经营实际明细S'!J377</f>
        <v>-0.49162400000000001</v>
      </c>
      <c r="K393" s="705">
        <f>'4.经营实际明细S'!K377</f>
        <v>-5.1961160000000239</v>
      </c>
      <c r="L393" s="705">
        <f>'4.经营实际明细S'!L377</f>
        <v>0</v>
      </c>
      <c r="M393" s="705">
        <f>'4.经营实际明细S'!M377</f>
        <v>0</v>
      </c>
      <c r="N393" s="705">
        <f>'4.经营实际明细S'!N377</f>
        <v>0</v>
      </c>
      <c r="O393" s="705">
        <f>'4.经营实际明细S'!O377</f>
        <v>0</v>
      </c>
      <c r="P393" s="705">
        <f>'4.经营实际明细S'!P377</f>
        <v>0</v>
      </c>
      <c r="Q393" s="705">
        <f>'4.经营实际明细S'!Q377</f>
        <v>0</v>
      </c>
      <c r="R393" s="705">
        <f t="shared" si="47"/>
        <v>-10.296538999999944</v>
      </c>
      <c r="S393" s="705">
        <f>基数汇总!S1593</f>
        <v>0</v>
      </c>
      <c r="T393" s="705">
        <f>基数汇总!R1593</f>
        <v>355.89210299999502</v>
      </c>
      <c r="U393" s="709" t="str">
        <f t="shared" si="48"/>
        <v/>
      </c>
      <c r="V393" s="72" t="b">
        <f t="shared" si="49"/>
        <v>0</v>
      </c>
      <c r="W393" s="710" t="s">
        <v>45</v>
      </c>
    </row>
    <row r="394" spans="1:23" ht="15" customHeight="1" x14ac:dyDescent="0.2">
      <c r="A394" s="765"/>
      <c r="B394" s="763"/>
      <c r="C394" s="755"/>
      <c r="D394" s="96" t="s">
        <v>31</v>
      </c>
      <c r="E394" s="705">
        <f>'4.经营实际明细S'!E378</f>
        <v>69.815496000000081</v>
      </c>
      <c r="F394" s="705">
        <f>'4.经营实际明细S'!F378</f>
        <v>29.195135000000001</v>
      </c>
      <c r="G394" s="705">
        <f>'4.经营实际明细S'!G378</f>
        <v>2.8174450000000002</v>
      </c>
      <c r="H394" s="705">
        <f>'4.经营实际明细S'!H378</f>
        <v>19.849701</v>
      </c>
      <c r="I394" s="705">
        <f>'4.经营实际明细S'!I378</f>
        <v>41.406935999999902</v>
      </c>
      <c r="J394" s="705">
        <f>'4.经营实际明细S'!J378</f>
        <v>51.957523999999999</v>
      </c>
      <c r="K394" s="705">
        <f>'4.经营实际明细S'!K378</f>
        <v>69.815496000000081</v>
      </c>
      <c r="L394" s="705">
        <f>'4.经营实际明细S'!L378</f>
        <v>0</v>
      </c>
      <c r="M394" s="705">
        <f>'4.经营实际明细S'!M378</f>
        <v>0</v>
      </c>
      <c r="N394" s="705">
        <f>'4.经营实际明细S'!N378</f>
        <v>0</v>
      </c>
      <c r="O394" s="705">
        <f>'4.经营实际明细S'!O378</f>
        <v>0</v>
      </c>
      <c r="P394" s="705">
        <f>'4.经营实际明细S'!P378</f>
        <v>0</v>
      </c>
      <c r="Q394" s="705">
        <f>'4.经营实际明细S'!Q378</f>
        <v>0</v>
      </c>
      <c r="R394" s="705">
        <f t="shared" si="47"/>
        <v>215.04223699999997</v>
      </c>
      <c r="S394" s="705">
        <f>基数汇总!S1594</f>
        <v>0</v>
      </c>
      <c r="T394" s="705">
        <f>基数汇总!R1594</f>
        <v>226.402908</v>
      </c>
      <c r="U394" s="709" t="str">
        <f t="shared" si="48"/>
        <v/>
      </c>
      <c r="V394" s="72" t="b">
        <f t="shared" si="49"/>
        <v>0</v>
      </c>
      <c r="W394" s="710" t="s">
        <v>45</v>
      </c>
    </row>
    <row r="395" spans="1:23" ht="15" customHeight="1" x14ac:dyDescent="0.2">
      <c r="A395" s="765"/>
      <c r="B395" s="763"/>
      <c r="C395" s="755" t="s">
        <v>33</v>
      </c>
      <c r="D395" s="706" t="s">
        <v>34</v>
      </c>
      <c r="E395" s="705">
        <f>'4.经营实际明细S'!E379</f>
        <v>89.521383757017304</v>
      </c>
      <c r="F395" s="705">
        <f>'4.经营实际明细S'!F379</f>
        <v>32.616155999999997</v>
      </c>
      <c r="G395" s="705">
        <f>'4.经营实际明细S'!G379</f>
        <v>4.9048359999999898</v>
      </c>
      <c r="H395" s="705">
        <f>'4.经营实际明细S'!H379</f>
        <v>26.991395999999799</v>
      </c>
      <c r="I395" s="705">
        <f>'4.经营实际明细S'!I379</f>
        <v>59.321072999999899</v>
      </c>
      <c r="J395" s="705">
        <f>'4.经营实际明细S'!J379</f>
        <v>73.710423000000006</v>
      </c>
      <c r="K395" s="705">
        <f>'4.经营实际明细S'!K379</f>
        <v>89.521383757017304</v>
      </c>
      <c r="L395" s="705">
        <f>'4.经营实际明细S'!L379</f>
        <v>0</v>
      </c>
      <c r="M395" s="705">
        <f>'4.经营实际明细S'!M379</f>
        <v>0</v>
      </c>
      <c r="N395" s="705">
        <f>'4.经营实际明细S'!N379</f>
        <v>0</v>
      </c>
      <c r="O395" s="705">
        <f>'4.经营实际明细S'!O379</f>
        <v>0</v>
      </c>
      <c r="P395" s="705">
        <f>'4.经营实际明细S'!P379</f>
        <v>0</v>
      </c>
      <c r="Q395" s="705">
        <f>'4.经营实际明细S'!Q379</f>
        <v>0</v>
      </c>
      <c r="R395" s="705">
        <f t="shared" si="47"/>
        <v>287.06526775701701</v>
      </c>
      <c r="S395" s="705">
        <f>基数汇总!S1595</f>
        <v>0</v>
      </c>
      <c r="T395" s="705">
        <f>基数汇总!R1595</f>
        <v>-616.12033199999803</v>
      </c>
      <c r="U395" s="709" t="str">
        <f t="shared" si="48"/>
        <v/>
      </c>
      <c r="V395" s="72" t="b">
        <f t="shared" si="49"/>
        <v>0</v>
      </c>
      <c r="W395" s="710" t="s">
        <v>45</v>
      </c>
    </row>
    <row r="396" spans="1:23" ht="15" customHeight="1" x14ac:dyDescent="0.2">
      <c r="A396" s="765"/>
      <c r="B396" s="763"/>
      <c r="C396" s="755"/>
      <c r="D396" s="96" t="s">
        <v>35</v>
      </c>
      <c r="E396" s="705">
        <f>'4.经营实际明细S'!E380</f>
        <v>0</v>
      </c>
      <c r="F396" s="705">
        <f>'4.经营实际明细S'!F380</f>
        <v>0</v>
      </c>
      <c r="G396" s="705">
        <f>'4.经营实际明细S'!G380</f>
        <v>0</v>
      </c>
      <c r="H396" s="705">
        <f>'4.经营实际明细S'!H380</f>
        <v>0</v>
      </c>
      <c r="I396" s="705">
        <f>'4.经营实际明细S'!I380</f>
        <v>0</v>
      </c>
      <c r="J396" s="705">
        <f>'4.经营实际明细S'!J380</f>
        <v>0</v>
      </c>
      <c r="K396" s="705">
        <f>'4.经营实际明细S'!K380</f>
        <v>0</v>
      </c>
      <c r="L396" s="705">
        <f>'4.经营实际明细S'!L380</f>
        <v>0</v>
      </c>
      <c r="M396" s="705">
        <f>'4.经营实际明细S'!M380</f>
        <v>0</v>
      </c>
      <c r="N396" s="705">
        <f>'4.经营实际明细S'!N380</f>
        <v>0</v>
      </c>
      <c r="O396" s="705">
        <f>'4.经营实际明细S'!O380</f>
        <v>0</v>
      </c>
      <c r="P396" s="705">
        <f>'4.经营实际明细S'!P380</f>
        <v>0</v>
      </c>
      <c r="Q396" s="705">
        <f>'4.经营实际明细S'!Q380</f>
        <v>0</v>
      </c>
      <c r="R396" s="705">
        <f t="shared" si="47"/>
        <v>0</v>
      </c>
      <c r="S396" s="705">
        <f>基数汇总!S1596</f>
        <v>0</v>
      </c>
      <c r="T396" s="705">
        <f>基数汇总!R1596</f>
        <v>91.098086105572307</v>
      </c>
      <c r="U396" s="709" t="str">
        <f t="shared" si="48"/>
        <v/>
      </c>
      <c r="V396" s="72" t="b">
        <f t="shared" si="49"/>
        <v>1</v>
      </c>
      <c r="W396" s="710" t="s">
        <v>45</v>
      </c>
    </row>
    <row r="397" spans="1:23" ht="15" customHeight="1" x14ac:dyDescent="0.2">
      <c r="A397" s="765"/>
      <c r="B397" s="763"/>
      <c r="C397" s="755"/>
      <c r="D397" s="96" t="s">
        <v>36</v>
      </c>
      <c r="E397" s="705">
        <f>'4.经营实际明细S'!E381</f>
        <v>0</v>
      </c>
      <c r="F397" s="705">
        <f>'4.经营实际明细S'!F381</f>
        <v>0</v>
      </c>
      <c r="G397" s="705">
        <f>'4.经营实际明细S'!G381</f>
        <v>0</v>
      </c>
      <c r="H397" s="705">
        <f>'4.经营实际明细S'!H381</f>
        <v>0</v>
      </c>
      <c r="I397" s="705">
        <f>'4.经营实际明细S'!I381</f>
        <v>0</v>
      </c>
      <c r="J397" s="705">
        <f>'4.经营实际明细S'!J381</f>
        <v>0</v>
      </c>
      <c r="K397" s="705">
        <f>'4.经营实际明细S'!K381</f>
        <v>0</v>
      </c>
      <c r="L397" s="705">
        <f>'4.经营实际明细S'!L381</f>
        <v>0</v>
      </c>
      <c r="M397" s="705">
        <f>'4.经营实际明细S'!M381</f>
        <v>0</v>
      </c>
      <c r="N397" s="705">
        <f>'4.经营实际明细S'!N381</f>
        <v>0</v>
      </c>
      <c r="O397" s="705">
        <f>'4.经营实际明细S'!O381</f>
        <v>0</v>
      </c>
      <c r="P397" s="705">
        <f>'4.经营实际明细S'!P381</f>
        <v>0</v>
      </c>
      <c r="Q397" s="705">
        <f>'4.经营实际明细S'!Q381</f>
        <v>0</v>
      </c>
      <c r="R397" s="705">
        <f t="shared" si="47"/>
        <v>0</v>
      </c>
      <c r="S397" s="705">
        <f>基数汇总!S1597</f>
        <v>0</v>
      </c>
      <c r="T397" s="705">
        <f>基数汇总!R1597</f>
        <v>0</v>
      </c>
      <c r="U397" s="709" t="str">
        <f t="shared" si="48"/>
        <v/>
      </c>
      <c r="V397" s="72" t="b">
        <f t="shared" si="49"/>
        <v>1</v>
      </c>
      <c r="W397" s="710" t="s">
        <v>45</v>
      </c>
    </row>
    <row r="398" spans="1:23" ht="15" customHeight="1" x14ac:dyDescent="0.2">
      <c r="A398" s="765"/>
      <c r="B398" s="763"/>
      <c r="C398" s="755"/>
      <c r="D398" s="96" t="s">
        <v>37</v>
      </c>
      <c r="E398" s="705">
        <f>'4.经营实际明细S'!E382</f>
        <v>0</v>
      </c>
      <c r="F398" s="705">
        <f>'4.经营实际明细S'!F382</f>
        <v>0</v>
      </c>
      <c r="G398" s="705">
        <f>'4.经营实际明细S'!G382</f>
        <v>0</v>
      </c>
      <c r="H398" s="705">
        <f>'4.经营实际明细S'!H382</f>
        <v>0</v>
      </c>
      <c r="I398" s="705">
        <f>'4.经营实际明细S'!I382</f>
        <v>0</v>
      </c>
      <c r="J398" s="705">
        <f>'4.经营实际明细S'!J382</f>
        <v>0</v>
      </c>
      <c r="K398" s="705">
        <f>'4.经营实际明细S'!K382</f>
        <v>0</v>
      </c>
      <c r="L398" s="705">
        <f>'4.经营实际明细S'!L382</f>
        <v>0</v>
      </c>
      <c r="M398" s="705">
        <f>'4.经营实际明细S'!M382</f>
        <v>0</v>
      </c>
      <c r="N398" s="705">
        <f>'4.经营实际明细S'!N382</f>
        <v>0</v>
      </c>
      <c r="O398" s="705">
        <f>'4.经营实际明细S'!O382</f>
        <v>0</v>
      </c>
      <c r="P398" s="705">
        <f>'4.经营实际明细S'!P382</f>
        <v>0</v>
      </c>
      <c r="Q398" s="705">
        <f>'4.经营实际明细S'!Q382</f>
        <v>0</v>
      </c>
      <c r="R398" s="705">
        <f t="shared" si="47"/>
        <v>0</v>
      </c>
      <c r="S398" s="705">
        <f>基数汇总!S1598</f>
        <v>0</v>
      </c>
      <c r="T398" s="705">
        <f>基数汇总!R1598</f>
        <v>0</v>
      </c>
      <c r="U398" s="709" t="str">
        <f t="shared" si="48"/>
        <v/>
      </c>
      <c r="V398" s="72" t="b">
        <f t="shared" si="49"/>
        <v>1</v>
      </c>
      <c r="W398" s="710" t="s">
        <v>45</v>
      </c>
    </row>
    <row r="399" spans="1:23" ht="15" customHeight="1" x14ac:dyDescent="0.2">
      <c r="A399" s="765"/>
      <c r="B399" s="763"/>
      <c r="C399" s="755"/>
      <c r="D399" s="96" t="s">
        <v>38</v>
      </c>
      <c r="E399" s="705">
        <f>'4.经营实际明细S'!E383</f>
        <v>0</v>
      </c>
      <c r="F399" s="705">
        <f>'4.经营实际明细S'!F383</f>
        <v>0</v>
      </c>
      <c r="G399" s="705">
        <f>'4.经营实际明细S'!G383</f>
        <v>0</v>
      </c>
      <c r="H399" s="705">
        <f>'4.经营实际明细S'!H383</f>
        <v>0</v>
      </c>
      <c r="I399" s="705">
        <f>'4.经营实际明细S'!I383</f>
        <v>0</v>
      </c>
      <c r="J399" s="705">
        <f>'4.经营实际明细S'!J383</f>
        <v>0</v>
      </c>
      <c r="K399" s="705">
        <f>'4.经营实际明细S'!K383</f>
        <v>0</v>
      </c>
      <c r="L399" s="705">
        <f>'4.经营实际明细S'!L383</f>
        <v>0</v>
      </c>
      <c r="M399" s="705">
        <f>'4.经营实际明细S'!M383</f>
        <v>0</v>
      </c>
      <c r="N399" s="705">
        <f>'4.经营实际明细S'!N383</f>
        <v>0</v>
      </c>
      <c r="O399" s="705">
        <f>'4.经营实际明细S'!O383</f>
        <v>0</v>
      </c>
      <c r="P399" s="705">
        <f>'4.经营实际明细S'!P383</f>
        <v>0</v>
      </c>
      <c r="Q399" s="705">
        <f>'4.经营实际明细S'!Q383</f>
        <v>0</v>
      </c>
      <c r="R399" s="705">
        <f t="shared" si="47"/>
        <v>0</v>
      </c>
      <c r="S399" s="705">
        <f>基数汇总!S1599</f>
        <v>0</v>
      </c>
      <c r="T399" s="705">
        <f>基数汇总!R1599</f>
        <v>-8.9443694939461704E-7</v>
      </c>
      <c r="U399" s="709" t="str">
        <f t="shared" si="48"/>
        <v/>
      </c>
      <c r="V399" s="72" t="b">
        <f t="shared" si="49"/>
        <v>1</v>
      </c>
      <c r="W399" s="710" t="s">
        <v>45</v>
      </c>
    </row>
    <row r="400" spans="1:23" ht="15" customHeight="1" x14ac:dyDescent="0.2">
      <c r="A400" s="765"/>
      <c r="B400" s="763"/>
      <c r="C400" s="755"/>
      <c r="D400" s="96" t="s">
        <v>39</v>
      </c>
      <c r="E400" s="705">
        <f>'4.经营实际明细S'!E384</f>
        <v>0</v>
      </c>
      <c r="F400" s="705">
        <f>'4.经营实际明细S'!F384</f>
        <v>0</v>
      </c>
      <c r="G400" s="705">
        <f>'4.经营实际明细S'!G384</f>
        <v>0</v>
      </c>
      <c r="H400" s="705">
        <f>'4.经营实际明细S'!H384</f>
        <v>0</v>
      </c>
      <c r="I400" s="705">
        <f>'4.经营实际明细S'!I384</f>
        <v>0</v>
      </c>
      <c r="J400" s="705">
        <f>'4.经营实际明细S'!J384</f>
        <v>0</v>
      </c>
      <c r="K400" s="705">
        <f>'4.经营实际明细S'!K384</f>
        <v>0</v>
      </c>
      <c r="L400" s="705">
        <f>'4.经营实际明细S'!L384</f>
        <v>0</v>
      </c>
      <c r="M400" s="705">
        <f>'4.经营实际明细S'!M384</f>
        <v>0</v>
      </c>
      <c r="N400" s="705">
        <f>'4.经营实际明细S'!N384</f>
        <v>0</v>
      </c>
      <c r="O400" s="705">
        <f>'4.经营实际明细S'!O384</f>
        <v>0</v>
      </c>
      <c r="P400" s="705">
        <f>'4.经营实际明细S'!P384</f>
        <v>0</v>
      </c>
      <c r="Q400" s="705">
        <f>'4.经营实际明细S'!Q384</f>
        <v>0</v>
      </c>
      <c r="R400" s="705">
        <f t="shared" si="47"/>
        <v>0</v>
      </c>
      <c r="S400" s="705">
        <f>基数汇总!S1600</f>
        <v>0</v>
      </c>
      <c r="T400" s="705">
        <f>基数汇总!R1600</f>
        <v>7.1734469852727303</v>
      </c>
      <c r="U400" s="709" t="str">
        <f t="shared" si="48"/>
        <v/>
      </c>
      <c r="V400" s="72" t="b">
        <f t="shared" si="49"/>
        <v>1</v>
      </c>
      <c r="W400" s="710" t="s">
        <v>45</v>
      </c>
    </row>
    <row r="401" spans="1:23" ht="15" customHeight="1" x14ac:dyDescent="0.2">
      <c r="A401" s="765"/>
      <c r="B401" s="763"/>
      <c r="C401" s="755" t="s">
        <v>40</v>
      </c>
      <c r="D401" s="706" t="s">
        <v>41</v>
      </c>
      <c r="E401" s="705">
        <f>'4.经营实际明细S'!E385</f>
        <v>89.52138375701692</v>
      </c>
      <c r="F401" s="705">
        <f>'4.经营实际明细S'!F385</f>
        <v>32.616155999999997</v>
      </c>
      <c r="G401" s="705">
        <f>'4.经营实际明细S'!G385</f>
        <v>4.9048360000000004</v>
      </c>
      <c r="H401" s="705">
        <f>'4.经营实际明细S'!H385</f>
        <v>-0.54320000000000002</v>
      </c>
      <c r="I401" s="705">
        <f>'4.经营实际明细S'!I385</f>
        <v>59.321072999999998</v>
      </c>
      <c r="J401" s="705">
        <f>'4.经营实际明细S'!J385</f>
        <v>73.710423000000006</v>
      </c>
      <c r="K401" s="705">
        <f>'4.经营实际明细S'!K385</f>
        <v>89.52138375701692</v>
      </c>
      <c r="L401" s="705">
        <f>'4.经营实际明细S'!L385</f>
        <v>0</v>
      </c>
      <c r="M401" s="705">
        <f>'4.经营实际明细S'!M385</f>
        <v>0</v>
      </c>
      <c r="N401" s="705">
        <f>'4.经营实际明细S'!N385</f>
        <v>0</v>
      </c>
      <c r="O401" s="705">
        <f>'4.经营实际明细S'!O385</f>
        <v>0</v>
      </c>
      <c r="P401" s="705">
        <f>'4.经营实际明细S'!P385</f>
        <v>0</v>
      </c>
      <c r="Q401" s="705">
        <f>'4.经营实际明细S'!Q385</f>
        <v>0</v>
      </c>
      <c r="R401" s="705">
        <f t="shared" si="47"/>
        <v>259.53067175701693</v>
      </c>
      <c r="S401" s="705">
        <f>基数汇总!S1601</f>
        <v>0</v>
      </c>
      <c r="T401" s="705">
        <f>基数汇总!R1601</f>
        <v>-7.17344609083578</v>
      </c>
      <c r="U401" s="709" t="str">
        <f t="shared" si="48"/>
        <v/>
      </c>
      <c r="V401" s="72" t="b">
        <f t="shared" si="49"/>
        <v>0</v>
      </c>
      <c r="W401" s="710" t="s">
        <v>45</v>
      </c>
    </row>
    <row r="402" spans="1:23" ht="15" customHeight="1" x14ac:dyDescent="0.2">
      <c r="A402" s="765"/>
      <c r="B402" s="763"/>
      <c r="C402" s="755"/>
      <c r="D402" s="96" t="s">
        <v>42</v>
      </c>
      <c r="E402" s="705">
        <f>'4.经营实际明细S'!E386</f>
        <v>0</v>
      </c>
      <c r="F402" s="705">
        <f>'4.经营实际明细S'!F386</f>
        <v>0</v>
      </c>
      <c r="G402" s="705">
        <f>'4.经营实际明细S'!G386</f>
        <v>0</v>
      </c>
      <c r="H402" s="705">
        <f>'4.经营实际明细S'!H386</f>
        <v>27.5345960000001</v>
      </c>
      <c r="I402" s="705">
        <f>'4.经营实际明细S'!I386</f>
        <v>0</v>
      </c>
      <c r="J402" s="705">
        <f>'4.经营实际明细S'!J386</f>
        <v>0</v>
      </c>
      <c r="K402" s="705">
        <f>'4.经营实际明细S'!K386</f>
        <v>0</v>
      </c>
      <c r="L402" s="705">
        <f>'4.经营实际明细S'!L386</f>
        <v>0</v>
      </c>
      <c r="M402" s="705">
        <f>'4.经营实际明细S'!M386</f>
        <v>0</v>
      </c>
      <c r="N402" s="705">
        <f>'4.经营实际明细S'!N386</f>
        <v>0</v>
      </c>
      <c r="O402" s="705">
        <f>'4.经营实际明细S'!O386</f>
        <v>0</v>
      </c>
      <c r="P402" s="705">
        <f>'4.经营实际明细S'!P386</f>
        <v>0</v>
      </c>
      <c r="Q402" s="705">
        <f>'4.经营实际明细S'!Q386</f>
        <v>0</v>
      </c>
      <c r="R402" s="705">
        <f t="shared" si="47"/>
        <v>27.5345960000001</v>
      </c>
      <c r="S402" s="705">
        <f>基数汇总!S1602</f>
        <v>0</v>
      </c>
      <c r="T402" s="705">
        <f>基数汇总!R1602</f>
        <v>0</v>
      </c>
      <c r="U402" s="709" t="str">
        <f t="shared" si="48"/>
        <v/>
      </c>
      <c r="V402" s="72" t="b">
        <f t="shared" si="49"/>
        <v>1</v>
      </c>
      <c r="W402" s="710" t="s">
        <v>45</v>
      </c>
    </row>
    <row r="403" spans="1:23" ht="15" customHeight="1" x14ac:dyDescent="0.2">
      <c r="A403" s="765"/>
      <c r="B403" s="763"/>
      <c r="C403" s="755"/>
      <c r="D403" s="96" t="s">
        <v>43</v>
      </c>
      <c r="E403" s="705">
        <f>'4.经营实际明细S'!E387</f>
        <v>0</v>
      </c>
      <c r="F403" s="705">
        <f>'4.经营实际明细S'!F387</f>
        <v>0</v>
      </c>
      <c r="G403" s="705">
        <f>'4.经营实际明细S'!G387</f>
        <v>0</v>
      </c>
      <c r="H403" s="705">
        <f>'4.经营实际明细S'!H387</f>
        <v>0</v>
      </c>
      <c r="I403" s="705">
        <f>'4.经营实际明细S'!I387</f>
        <v>0</v>
      </c>
      <c r="J403" s="705">
        <f>'4.经营实际明细S'!J387</f>
        <v>0</v>
      </c>
      <c r="K403" s="705">
        <f>'4.经营实际明细S'!K387</f>
        <v>0</v>
      </c>
      <c r="L403" s="705">
        <f>'4.经营实际明细S'!L387</f>
        <v>0</v>
      </c>
      <c r="M403" s="705">
        <f>'4.经营实际明细S'!M387</f>
        <v>0</v>
      </c>
      <c r="N403" s="705">
        <f>'4.经营实际明细S'!N387</f>
        <v>0</v>
      </c>
      <c r="O403" s="705">
        <f>'4.经营实际明细S'!O387</f>
        <v>0</v>
      </c>
      <c r="P403" s="705">
        <f>'4.经营实际明细S'!P387</f>
        <v>0</v>
      </c>
      <c r="Q403" s="705">
        <f>'4.经营实际明细S'!Q387</f>
        <v>0</v>
      </c>
      <c r="R403" s="705">
        <f t="shared" si="47"/>
        <v>0</v>
      </c>
      <c r="S403" s="705">
        <f>基数汇总!S1603</f>
        <v>0</v>
      </c>
      <c r="T403" s="705">
        <f>基数汇总!R1603</f>
        <v>0</v>
      </c>
      <c r="U403" s="709" t="str">
        <f t="shared" si="48"/>
        <v/>
      </c>
      <c r="V403" s="72" t="b">
        <f t="shared" si="49"/>
        <v>1</v>
      </c>
      <c r="W403" s="710" t="s">
        <v>45</v>
      </c>
    </row>
    <row r="404" spans="1:23" ht="15" customHeight="1" x14ac:dyDescent="0.2">
      <c r="A404" s="765"/>
      <c r="B404" s="762" t="s">
        <v>25</v>
      </c>
      <c r="C404" s="762"/>
      <c r="D404" s="762"/>
      <c r="E404" s="256">
        <f>'4.经营实际明细S'!E388</f>
        <v>181.12528600000005</v>
      </c>
      <c r="F404" s="256">
        <f>'4.经营实际明细S'!F388</f>
        <v>69.844348999999994</v>
      </c>
      <c r="G404" s="256">
        <f>'4.经营实际明细S'!G388</f>
        <v>11.501799</v>
      </c>
      <c r="H404" s="256">
        <f>'4.经营实际明细S'!H388</f>
        <v>59.088185000000003</v>
      </c>
      <c r="I404" s="256">
        <f>'4.经营实际明细S'!I388</f>
        <v>124.611895</v>
      </c>
      <c r="J404" s="256">
        <f>'4.经营实际明细S'!J388</f>
        <v>155.54328699999999</v>
      </c>
      <c r="K404" s="256">
        <f>'4.经营实际明细S'!K388</f>
        <v>181.12528600000005</v>
      </c>
      <c r="L404" s="256">
        <f>'4.经营实际明细S'!L388</f>
        <v>0</v>
      </c>
      <c r="M404" s="256">
        <f>'4.经营实际明细S'!M388</f>
        <v>0</v>
      </c>
      <c r="N404" s="256">
        <f>'4.经营实际明细S'!N388</f>
        <v>0</v>
      </c>
      <c r="O404" s="256">
        <f>'4.经营实际明细S'!O388</f>
        <v>0</v>
      </c>
      <c r="P404" s="256">
        <f>'4.经营实际明细S'!P388</f>
        <v>0</v>
      </c>
      <c r="Q404" s="256">
        <f>'4.经营实际明细S'!Q388</f>
        <v>0</v>
      </c>
      <c r="R404" s="256">
        <f t="shared" si="47"/>
        <v>601.71480100000008</v>
      </c>
      <c r="S404" s="256">
        <f>基数汇总!S1604</f>
        <v>0</v>
      </c>
      <c r="T404" s="256">
        <f>基数汇总!R1604</f>
        <v>0</v>
      </c>
      <c r="U404" s="711" t="str">
        <f t="shared" si="48"/>
        <v/>
      </c>
      <c r="V404" s="72" t="b">
        <f t="shared" si="49"/>
        <v>0</v>
      </c>
      <c r="W404" s="710"/>
    </row>
    <row r="405" spans="1:23" ht="15" customHeight="1" x14ac:dyDescent="0.2">
      <c r="A405" s="765"/>
      <c r="B405" s="762" t="s">
        <v>44</v>
      </c>
      <c r="C405" s="762"/>
      <c r="D405" s="762"/>
      <c r="E405" s="256">
        <f>'4.经营实际明细S'!E389</f>
        <v>91.603902242983111</v>
      </c>
      <c r="F405" s="256">
        <f>'4.经营实际明细S'!F389</f>
        <v>37.228192999999997</v>
      </c>
      <c r="G405" s="256">
        <f>'4.经营实际明细S'!G389</f>
        <v>6.5969629999999997</v>
      </c>
      <c r="H405" s="256">
        <f>'4.经营实际明细S'!H389</f>
        <v>32.096788999999902</v>
      </c>
      <c r="I405" s="256">
        <f>'4.经营实际明细S'!I389</f>
        <v>65.290822000000006</v>
      </c>
      <c r="J405" s="256">
        <f>'4.经营实际明细S'!J389</f>
        <v>81.832864000000001</v>
      </c>
      <c r="K405" s="256">
        <f>'4.经营实际明细S'!K389</f>
        <v>91.603902242983111</v>
      </c>
      <c r="L405" s="256">
        <f>'4.经营实际明细S'!L389</f>
        <v>0</v>
      </c>
      <c r="M405" s="256">
        <f>'4.经营实际明细S'!M389</f>
        <v>0</v>
      </c>
      <c r="N405" s="256">
        <f>'4.经营实际明细S'!N389</f>
        <v>0</v>
      </c>
      <c r="O405" s="256">
        <f>'4.经营实际明细S'!O389</f>
        <v>0</v>
      </c>
      <c r="P405" s="256">
        <f>'4.经营实际明细S'!P389</f>
        <v>0</v>
      </c>
      <c r="Q405" s="256">
        <f>'4.经营实际明细S'!Q389</f>
        <v>0</v>
      </c>
      <c r="R405" s="256">
        <f t="shared" si="47"/>
        <v>314.64953324298301</v>
      </c>
      <c r="S405" s="256">
        <f>基数汇总!S1605</f>
        <v>0</v>
      </c>
      <c r="T405" s="256">
        <f>基数汇总!R1605</f>
        <v>0</v>
      </c>
      <c r="U405" s="711" t="str">
        <f t="shared" si="48"/>
        <v/>
      </c>
      <c r="V405" s="72" t="b">
        <f t="shared" si="49"/>
        <v>0</v>
      </c>
      <c r="W405" s="710"/>
    </row>
    <row r="406" spans="1:23" ht="15" customHeight="1" x14ac:dyDescent="0.2">
      <c r="A406" s="765"/>
      <c r="B406" s="762" t="s">
        <v>46</v>
      </c>
      <c r="C406" s="762"/>
      <c r="D406" s="762"/>
      <c r="E406" s="256">
        <f>'4.经营实际明细S'!E390</f>
        <v>0</v>
      </c>
      <c r="F406" s="256">
        <f>'4.经营实际明细S'!F390</f>
        <v>0</v>
      </c>
      <c r="G406" s="256">
        <f>'4.经营实际明细S'!G390</f>
        <v>0</v>
      </c>
      <c r="H406" s="256">
        <f>'4.经营实际明细S'!H390</f>
        <v>0</v>
      </c>
      <c r="I406" s="256">
        <f>'4.经营实际明细S'!I390</f>
        <v>0</v>
      </c>
      <c r="J406" s="256">
        <f>'4.经营实际明细S'!J390</f>
        <v>0</v>
      </c>
      <c r="K406" s="256">
        <f>'4.经营实际明细S'!K390</f>
        <v>0</v>
      </c>
      <c r="L406" s="256">
        <f>'4.经营实际明细S'!L390</f>
        <v>0</v>
      </c>
      <c r="M406" s="256">
        <f>'4.经营实际明细S'!M390</f>
        <v>0</v>
      </c>
      <c r="N406" s="256">
        <f>'4.经营实际明细S'!N390</f>
        <v>0</v>
      </c>
      <c r="O406" s="256">
        <f>'4.经营实际明细S'!O390</f>
        <v>0</v>
      </c>
      <c r="P406" s="256">
        <f>'4.经营实际明细S'!P390</f>
        <v>0</v>
      </c>
      <c r="Q406" s="256">
        <f>'4.经营实际明细S'!Q390</f>
        <v>0</v>
      </c>
      <c r="R406" s="256">
        <f t="shared" si="47"/>
        <v>0</v>
      </c>
      <c r="S406" s="256">
        <f>基数汇总!S1606</f>
        <v>0</v>
      </c>
      <c r="T406" s="256">
        <f>基数汇总!R1606</f>
        <v>-5.13661975798541</v>
      </c>
      <c r="U406" s="711" t="str">
        <f t="shared" si="48"/>
        <v/>
      </c>
      <c r="V406" s="72" t="b">
        <f t="shared" si="49"/>
        <v>1</v>
      </c>
      <c r="W406" s="710"/>
    </row>
    <row r="407" spans="1:23" ht="15" customHeight="1" x14ac:dyDescent="0.2">
      <c r="A407" s="765"/>
      <c r="B407" s="762" t="s">
        <v>47</v>
      </c>
      <c r="C407" s="762"/>
      <c r="D407" s="762"/>
      <c r="E407" s="707">
        <f>E404-E405-E406</f>
        <v>89.521383757016935</v>
      </c>
      <c r="F407" s="707">
        <f>F404-F405-F406</f>
        <v>32.616155999999997</v>
      </c>
      <c r="G407" s="707">
        <f>G404-G405-G406</f>
        <v>4.9048360000000004</v>
      </c>
      <c r="H407" s="707">
        <f t="shared" ref="H407:Q407" si="50">H404-H405-H406</f>
        <v>26.991396000000101</v>
      </c>
      <c r="I407" s="707">
        <f t="shared" si="50"/>
        <v>59.321072999999998</v>
      </c>
      <c r="J407" s="707">
        <f t="shared" si="50"/>
        <v>73.710422999999992</v>
      </c>
      <c r="K407" s="707">
        <f t="shared" si="50"/>
        <v>89.521383757016935</v>
      </c>
      <c r="L407" s="707">
        <f t="shared" si="50"/>
        <v>0</v>
      </c>
      <c r="M407" s="707">
        <f t="shared" si="50"/>
        <v>0</v>
      </c>
      <c r="N407" s="707">
        <f t="shared" si="50"/>
        <v>0</v>
      </c>
      <c r="O407" s="707">
        <f t="shared" si="50"/>
        <v>0</v>
      </c>
      <c r="P407" s="707">
        <f t="shared" si="50"/>
        <v>0</v>
      </c>
      <c r="Q407" s="707">
        <f t="shared" si="50"/>
        <v>0</v>
      </c>
      <c r="R407" s="707">
        <f t="shared" si="47"/>
        <v>287.06526775701707</v>
      </c>
      <c r="S407" s="256">
        <f>基数汇总!S1607</f>
        <v>0</v>
      </c>
      <c r="T407" s="256">
        <f>基数汇总!R1607</f>
        <v>18.802965267960101</v>
      </c>
      <c r="U407" s="711" t="str">
        <f t="shared" si="48"/>
        <v/>
      </c>
      <c r="V407" s="72" t="b">
        <f t="shared" si="49"/>
        <v>0</v>
      </c>
      <c r="W407" s="710"/>
    </row>
    <row r="408" spans="1:23" ht="15" customHeight="1" x14ac:dyDescent="0.2">
      <c r="A408" s="765"/>
      <c r="B408" s="762" t="s">
        <v>48</v>
      </c>
      <c r="C408" s="762"/>
      <c r="D408" s="762"/>
      <c r="E408" s="708">
        <f>IF(E404&gt;0,(E404-E405)/E404,"")</f>
        <v>0.49425116577603034</v>
      </c>
      <c r="F408" s="708">
        <f>IF(F404&gt;0,(F404-F405)/F404,"")</f>
        <v>0.46698346347247077</v>
      </c>
      <c r="G408" s="708">
        <f>IF(G404&gt;0,(G404-G405)/G404,"")</f>
        <v>0.42644076809201764</v>
      </c>
      <c r="H408" s="708">
        <f t="shared" ref="H408:R408" si="51">IF(H404&gt;0,(H404-H405)/H404,"")</f>
        <v>0.45679852918142771</v>
      </c>
      <c r="I408" s="708">
        <f t="shared" si="51"/>
        <v>0.4760466326268451</v>
      </c>
      <c r="J408" s="708">
        <f t="shared" si="51"/>
        <v>0.47389009465898707</v>
      </c>
      <c r="K408" s="708">
        <f t="shared" si="51"/>
        <v>0.49425116577603034</v>
      </c>
      <c r="L408" s="708" t="str">
        <f t="shared" si="51"/>
        <v/>
      </c>
      <c r="M408" s="708" t="str">
        <f t="shared" si="51"/>
        <v/>
      </c>
      <c r="N408" s="708" t="str">
        <f t="shared" si="51"/>
        <v/>
      </c>
      <c r="O408" s="708" t="str">
        <f t="shared" si="51"/>
        <v/>
      </c>
      <c r="P408" s="708" t="str">
        <f t="shared" si="51"/>
        <v/>
      </c>
      <c r="Q408" s="708" t="str">
        <f t="shared" si="51"/>
        <v/>
      </c>
      <c r="R408" s="708">
        <f t="shared" si="51"/>
        <v>0.47707862143317464</v>
      </c>
      <c r="S408" s="712">
        <f>基数汇总!S1608</f>
        <v>0</v>
      </c>
      <c r="T408" s="712">
        <f>基数汇总!R1608</f>
        <v>-14.972061918585201</v>
      </c>
      <c r="U408" s="711">
        <f>IF(R408&lt;&gt;0,R408-S408,"")</f>
        <v>0.47707862143317464</v>
      </c>
      <c r="V408" s="72" t="b">
        <f t="shared" si="49"/>
        <v>0</v>
      </c>
      <c r="W408" s="710"/>
    </row>
    <row r="409" spans="1:23" ht="15" customHeight="1" x14ac:dyDescent="0.2">
      <c r="A409" s="765"/>
      <c r="B409" s="762" t="s">
        <v>49</v>
      </c>
      <c r="C409" s="762"/>
      <c r="D409" s="762"/>
      <c r="E409" s="708">
        <f>IF(E404&gt;0,E406/E404,"")</f>
        <v>0</v>
      </c>
      <c r="F409" s="708">
        <f>IF(F404&gt;0,F406/F404,"")</f>
        <v>0</v>
      </c>
      <c r="G409" s="708">
        <f>IF(G404&gt;0,G406/G404,"")</f>
        <v>0</v>
      </c>
      <c r="H409" s="708">
        <f t="shared" ref="H409:R409" si="52">IF(H404&gt;0,H406/H404,"")</f>
        <v>0</v>
      </c>
      <c r="I409" s="708">
        <f t="shared" si="52"/>
        <v>0</v>
      </c>
      <c r="J409" s="708">
        <f t="shared" si="52"/>
        <v>0</v>
      </c>
      <c r="K409" s="708">
        <f t="shared" si="52"/>
        <v>0</v>
      </c>
      <c r="L409" s="708" t="str">
        <f t="shared" si="52"/>
        <v/>
      </c>
      <c r="M409" s="708" t="str">
        <f t="shared" si="52"/>
        <v/>
      </c>
      <c r="N409" s="708" t="str">
        <f t="shared" si="52"/>
        <v/>
      </c>
      <c r="O409" s="708" t="str">
        <f t="shared" si="52"/>
        <v/>
      </c>
      <c r="P409" s="708" t="str">
        <f t="shared" si="52"/>
        <v/>
      </c>
      <c r="Q409" s="708" t="str">
        <f t="shared" si="52"/>
        <v/>
      </c>
      <c r="R409" s="708">
        <f t="shared" si="52"/>
        <v>0</v>
      </c>
      <c r="S409" s="712">
        <f>基数汇总!S1609</f>
        <v>0</v>
      </c>
      <c r="T409" s="712">
        <f>基数汇总!R1609</f>
        <v>-2.3953014053060401E-2</v>
      </c>
      <c r="U409" s="711" t="str">
        <f>IF(R409&lt;&gt;0,R409-S409,"")</f>
        <v/>
      </c>
      <c r="V409" s="72" t="b">
        <f t="shared" si="49"/>
        <v>0</v>
      </c>
      <c r="W409" s="710"/>
    </row>
    <row r="410" spans="1:23" ht="15" customHeight="1" x14ac:dyDescent="0.2">
      <c r="A410" s="765"/>
      <c r="B410" s="762" t="s">
        <v>50</v>
      </c>
      <c r="C410" s="762"/>
      <c r="D410" s="762"/>
      <c r="E410" s="708">
        <f>IF(E404&gt;0,E407/E404,"")</f>
        <v>0.49425116577603034</v>
      </c>
      <c r="F410" s="708">
        <f>IF(F404&gt;0,F407/F404,"")</f>
        <v>0.46698346347247077</v>
      </c>
      <c r="G410" s="708">
        <f>IF(G404&gt;0,G407/G404,"")</f>
        <v>0.42644076809201764</v>
      </c>
      <c r="H410" s="708">
        <f t="shared" ref="H410:R410" si="53">IF(H404&gt;0,H407/H404,"")</f>
        <v>0.45679852918142771</v>
      </c>
      <c r="I410" s="708">
        <f t="shared" si="53"/>
        <v>0.4760466326268451</v>
      </c>
      <c r="J410" s="708">
        <f t="shared" si="53"/>
        <v>0.47389009465898707</v>
      </c>
      <c r="K410" s="708">
        <f t="shared" si="53"/>
        <v>0.49425116577603034</v>
      </c>
      <c r="L410" s="708" t="str">
        <f t="shared" si="53"/>
        <v/>
      </c>
      <c r="M410" s="708" t="str">
        <f t="shared" si="53"/>
        <v/>
      </c>
      <c r="N410" s="708" t="str">
        <f t="shared" si="53"/>
        <v/>
      </c>
      <c r="O410" s="708" t="str">
        <f t="shared" si="53"/>
        <v/>
      </c>
      <c r="P410" s="708" t="str">
        <f t="shared" si="53"/>
        <v/>
      </c>
      <c r="Q410" s="708" t="str">
        <f t="shared" si="53"/>
        <v/>
      </c>
      <c r="R410" s="708">
        <f t="shared" si="53"/>
        <v>0.47707862143317464</v>
      </c>
      <c r="S410" s="712">
        <f>基数汇总!S1610</f>
        <v>0</v>
      </c>
      <c r="T410" s="712">
        <f>基数汇总!R1610</f>
        <v>1.25976875311967</v>
      </c>
      <c r="U410" s="711">
        <f>IF(R410&lt;&gt;0,R410-S410,"")</f>
        <v>0.47707862143317464</v>
      </c>
      <c r="V410" s="72" t="b">
        <f t="shared" si="49"/>
        <v>0</v>
      </c>
      <c r="W410" s="710"/>
    </row>
    <row r="411" spans="1:23" ht="15" customHeight="1" x14ac:dyDescent="0.2">
      <c r="A411" s="765" t="s">
        <v>57</v>
      </c>
      <c r="B411" s="763" t="s">
        <v>25</v>
      </c>
      <c r="C411" s="755" t="s">
        <v>26</v>
      </c>
      <c r="D411" s="96" t="s">
        <v>27</v>
      </c>
      <c r="E411" s="705">
        <f>SUMIFS(E$3:E$403,$D$3:$D$403,$D411,$W$3:$W$403,"收入")</f>
        <v>16504.1669</v>
      </c>
      <c r="F411" s="705">
        <f>SUMIFS(F$3:F$403,$D$3:$D$403,$D411,$W$3:$W$403,"收入")</f>
        <v>4530.0595000000003</v>
      </c>
      <c r="G411" s="705">
        <f>SUMIFS(G$3:G$403,$D$3:$D$403,$D411,$W$3:$W$403,"收入")</f>
        <v>1220.0709099999999</v>
      </c>
      <c r="H411" s="705">
        <f t="shared" ref="H411:Q411" si="54">SUMIFS(H$3:H$403,$D$3:$D$403,$D411,$W$3:$W$403,"收入")</f>
        <v>7977.8232599999992</v>
      </c>
      <c r="I411" s="705">
        <f t="shared" si="54"/>
        <v>10989.403700000001</v>
      </c>
      <c r="J411" s="705">
        <f t="shared" si="54"/>
        <v>13978.136599999998</v>
      </c>
      <c r="K411" s="705">
        <f t="shared" si="54"/>
        <v>16504.1669</v>
      </c>
      <c r="L411" s="705">
        <f t="shared" si="54"/>
        <v>0</v>
      </c>
      <c r="M411" s="705">
        <f t="shared" si="54"/>
        <v>0</v>
      </c>
      <c r="N411" s="705">
        <f t="shared" si="54"/>
        <v>0</v>
      </c>
      <c r="O411" s="705">
        <f t="shared" si="54"/>
        <v>0</v>
      </c>
      <c r="P411" s="705">
        <f t="shared" si="54"/>
        <v>0</v>
      </c>
      <c r="Q411" s="705">
        <f t="shared" si="54"/>
        <v>0</v>
      </c>
      <c r="R411" s="705">
        <f t="shared" ref="R411:R459" si="55">SUM(F411:Q411)</f>
        <v>55199.660869999992</v>
      </c>
      <c r="S411" s="705">
        <f>基数汇总!S1611</f>
        <v>0</v>
      </c>
      <c r="T411" s="705">
        <f>基数汇总!R1611</f>
        <v>7.2753640546403195E-2</v>
      </c>
      <c r="U411" s="709" t="str">
        <f t="shared" si="48"/>
        <v/>
      </c>
      <c r="V411" s="72" t="b">
        <f t="shared" si="49"/>
        <v>0</v>
      </c>
      <c r="W411" s="710"/>
    </row>
    <row r="412" spans="1:23" ht="15" customHeight="1" x14ac:dyDescent="0.2">
      <c r="A412" s="765"/>
      <c r="B412" s="763"/>
      <c r="C412" s="755"/>
      <c r="D412" s="96" t="s">
        <v>28</v>
      </c>
      <c r="E412" s="705">
        <f t="shared" ref="E412:Q425" si="56">SUMIFS(E$3:E$403,$D$3:$D$403,$D412,$W$3:$W$403,"收入")</f>
        <v>9490.0777999999991</v>
      </c>
      <c r="F412" s="705">
        <f t="shared" si="56"/>
        <v>2470.5937000000004</v>
      </c>
      <c r="G412" s="705">
        <f t="shared" si="56"/>
        <v>718.66150000000005</v>
      </c>
      <c r="H412" s="705">
        <f t="shared" si="56"/>
        <v>4780.7319000000007</v>
      </c>
      <c r="I412" s="705">
        <f t="shared" si="56"/>
        <v>6289.5726999999997</v>
      </c>
      <c r="J412" s="705">
        <f t="shared" si="56"/>
        <v>8292.0776000000005</v>
      </c>
      <c r="K412" s="705">
        <f t="shared" si="56"/>
        <v>9490.0777999999991</v>
      </c>
      <c r="L412" s="705">
        <f t="shared" si="56"/>
        <v>0</v>
      </c>
      <c r="M412" s="705">
        <f t="shared" si="56"/>
        <v>0</v>
      </c>
      <c r="N412" s="705">
        <f t="shared" si="56"/>
        <v>0</v>
      </c>
      <c r="O412" s="705">
        <f t="shared" si="56"/>
        <v>0</v>
      </c>
      <c r="P412" s="705">
        <f t="shared" si="56"/>
        <v>0</v>
      </c>
      <c r="Q412" s="705">
        <f t="shared" si="56"/>
        <v>0</v>
      </c>
      <c r="R412" s="705">
        <f t="shared" si="55"/>
        <v>32041.715199999999</v>
      </c>
      <c r="S412" s="705">
        <f>基数汇总!S1612</f>
        <v>0</v>
      </c>
      <c r="T412" s="705">
        <f>基数汇总!R1612</f>
        <v>-1.88061209572592</v>
      </c>
      <c r="U412" s="709" t="str">
        <f t="shared" si="48"/>
        <v/>
      </c>
      <c r="V412" s="72" t="b">
        <f t="shared" si="49"/>
        <v>0</v>
      </c>
      <c r="W412" s="710"/>
    </row>
    <row r="413" spans="1:23" ht="15" customHeight="1" x14ac:dyDescent="0.2">
      <c r="A413" s="765"/>
      <c r="B413" s="763"/>
      <c r="C413" s="755"/>
      <c r="D413" s="96" t="s">
        <v>29</v>
      </c>
      <c r="E413" s="705">
        <f t="shared" si="56"/>
        <v>6069.0994860000073</v>
      </c>
      <c r="F413" s="705">
        <f t="shared" si="56"/>
        <v>1070.4285579999998</v>
      </c>
      <c r="G413" s="705">
        <f t="shared" si="56"/>
        <v>167.32177300000001</v>
      </c>
      <c r="H413" s="705">
        <f t="shared" si="56"/>
        <v>2284.4608960000005</v>
      </c>
      <c r="I413" s="705">
        <f t="shared" si="56"/>
        <v>3006.9172309999981</v>
      </c>
      <c r="J413" s="705">
        <f t="shared" si="56"/>
        <v>7071.1182990000098</v>
      </c>
      <c r="K413" s="705">
        <f t="shared" si="56"/>
        <v>6069.0994860000073</v>
      </c>
      <c r="L413" s="705">
        <f t="shared" si="56"/>
        <v>0</v>
      </c>
      <c r="M413" s="705">
        <f t="shared" si="56"/>
        <v>0</v>
      </c>
      <c r="N413" s="705">
        <f t="shared" si="56"/>
        <v>0</v>
      </c>
      <c r="O413" s="705">
        <f t="shared" si="56"/>
        <v>0</v>
      </c>
      <c r="P413" s="705">
        <f t="shared" si="56"/>
        <v>0</v>
      </c>
      <c r="Q413" s="705">
        <f t="shared" si="56"/>
        <v>0</v>
      </c>
      <c r="R413" s="705">
        <f t="shared" si="55"/>
        <v>19669.346243000015</v>
      </c>
      <c r="S413" s="705">
        <f>基数汇总!S1613</f>
        <v>0</v>
      </c>
      <c r="T413" s="705">
        <f>基数汇总!R1613</f>
        <v>1.73516098766588</v>
      </c>
      <c r="U413" s="709" t="str">
        <f t="shared" si="48"/>
        <v/>
      </c>
      <c r="V413" s="72" t="b">
        <f t="shared" si="49"/>
        <v>0</v>
      </c>
      <c r="W413" s="710"/>
    </row>
    <row r="414" spans="1:23" ht="15" customHeight="1" x14ac:dyDescent="0.2">
      <c r="A414" s="765"/>
      <c r="B414" s="763"/>
      <c r="C414" s="755"/>
      <c r="D414" s="96" t="s">
        <v>30</v>
      </c>
      <c r="E414" s="705" t="e">
        <f t="shared" si="56"/>
        <v>#REF!</v>
      </c>
      <c r="F414" s="705" t="e">
        <f t="shared" si="56"/>
        <v>#REF!</v>
      </c>
      <c r="G414" s="705" t="e">
        <f t="shared" si="56"/>
        <v>#REF!</v>
      </c>
      <c r="H414" s="705" t="e">
        <f t="shared" si="56"/>
        <v>#REF!</v>
      </c>
      <c r="I414" s="705" t="e">
        <f t="shared" si="56"/>
        <v>#REF!</v>
      </c>
      <c r="J414" s="705" t="e">
        <f t="shared" si="56"/>
        <v>#REF!</v>
      </c>
      <c r="K414" s="705" t="e">
        <f t="shared" si="56"/>
        <v>#REF!</v>
      </c>
      <c r="L414" s="705" t="e">
        <f t="shared" si="56"/>
        <v>#REF!</v>
      </c>
      <c r="M414" s="705" t="e">
        <f t="shared" si="56"/>
        <v>#REF!</v>
      </c>
      <c r="N414" s="705" t="e">
        <f t="shared" si="56"/>
        <v>#REF!</v>
      </c>
      <c r="O414" s="705" t="e">
        <f t="shared" si="56"/>
        <v>#REF!</v>
      </c>
      <c r="P414" s="705" t="e">
        <f t="shared" si="56"/>
        <v>#REF!</v>
      </c>
      <c r="Q414" s="705" t="e">
        <f t="shared" si="56"/>
        <v>#REF!</v>
      </c>
      <c r="R414" s="705" t="e">
        <f t="shared" si="55"/>
        <v>#REF!</v>
      </c>
      <c r="S414" s="705">
        <f>基数汇总!S1614</f>
        <v>0</v>
      </c>
      <c r="T414" s="705">
        <f>基数汇总!R1614</f>
        <v>0.148304079062587</v>
      </c>
      <c r="U414" s="709" t="str">
        <f t="shared" si="48"/>
        <v/>
      </c>
      <c r="V414" s="72" t="e">
        <f t="shared" si="49"/>
        <v>#REF!</v>
      </c>
      <c r="W414" s="710"/>
    </row>
    <row r="415" spans="1:23" ht="15" customHeight="1" x14ac:dyDescent="0.2">
      <c r="A415" s="765"/>
      <c r="B415" s="763"/>
      <c r="C415" s="755"/>
      <c r="D415" s="96" t="s">
        <v>31</v>
      </c>
      <c r="E415" s="705">
        <f t="shared" si="56"/>
        <v>2758.085680999995</v>
      </c>
      <c r="F415" s="705">
        <f t="shared" si="56"/>
        <v>911.20098500000006</v>
      </c>
      <c r="G415" s="705">
        <f t="shared" si="56"/>
        <v>95.059344999999993</v>
      </c>
      <c r="H415" s="705">
        <f t="shared" si="56"/>
        <v>1257.1981109999999</v>
      </c>
      <c r="I415" s="705">
        <f t="shared" si="56"/>
        <v>1916.8374309999997</v>
      </c>
      <c r="J415" s="705">
        <f t="shared" si="56"/>
        <v>4393.6124840000011</v>
      </c>
      <c r="K415" s="705">
        <f t="shared" si="56"/>
        <v>2758.085680999995</v>
      </c>
      <c r="L415" s="705">
        <f t="shared" si="56"/>
        <v>0</v>
      </c>
      <c r="M415" s="705">
        <f t="shared" si="56"/>
        <v>0</v>
      </c>
      <c r="N415" s="705">
        <f t="shared" si="56"/>
        <v>0</v>
      </c>
      <c r="O415" s="705">
        <f t="shared" si="56"/>
        <v>0</v>
      </c>
      <c r="P415" s="705">
        <f t="shared" si="56"/>
        <v>0</v>
      </c>
      <c r="Q415" s="705">
        <f t="shared" si="56"/>
        <v>0</v>
      </c>
      <c r="R415" s="705">
        <f t="shared" si="55"/>
        <v>11331.994036999995</v>
      </c>
      <c r="S415" s="705">
        <f>基数汇总!S1615</f>
        <v>0</v>
      </c>
      <c r="T415" s="705">
        <f>基数汇总!R1615</f>
        <v>-220.233833000006</v>
      </c>
      <c r="U415" s="709" t="str">
        <f t="shared" si="48"/>
        <v/>
      </c>
      <c r="V415" s="72" t="b">
        <f t="shared" si="49"/>
        <v>0</v>
      </c>
      <c r="W415" s="710"/>
    </row>
    <row r="416" spans="1:23" ht="15" customHeight="1" x14ac:dyDescent="0.2">
      <c r="A416" s="765"/>
      <c r="B416" s="763"/>
      <c r="C416" s="755"/>
      <c r="D416" s="96" t="s">
        <v>32</v>
      </c>
      <c r="E416" s="705">
        <f t="shared" si="56"/>
        <v>35.679500000000004</v>
      </c>
      <c r="F416" s="705">
        <f t="shared" si="56"/>
        <v>14.011300000000002</v>
      </c>
      <c r="G416" s="705">
        <f t="shared" si="56"/>
        <v>6.6246</v>
      </c>
      <c r="H416" s="705">
        <f t="shared" si="56"/>
        <v>10.793899999999999</v>
      </c>
      <c r="I416" s="705">
        <f t="shared" si="56"/>
        <v>18.182599999999997</v>
      </c>
      <c r="J416" s="705">
        <f t="shared" si="56"/>
        <v>16.689800000000002</v>
      </c>
      <c r="K416" s="705">
        <f t="shared" si="56"/>
        <v>35.679500000000004</v>
      </c>
      <c r="L416" s="705">
        <f t="shared" si="56"/>
        <v>0</v>
      </c>
      <c r="M416" s="705">
        <f t="shared" si="56"/>
        <v>0</v>
      </c>
      <c r="N416" s="705">
        <f t="shared" si="56"/>
        <v>0</v>
      </c>
      <c r="O416" s="705">
        <f t="shared" si="56"/>
        <v>0</v>
      </c>
      <c r="P416" s="705">
        <f t="shared" si="56"/>
        <v>0</v>
      </c>
      <c r="Q416" s="705">
        <f t="shared" si="56"/>
        <v>0</v>
      </c>
      <c r="R416" s="705">
        <f t="shared" si="55"/>
        <v>101.9817</v>
      </c>
      <c r="S416" s="705">
        <f>基数汇总!S1616</f>
        <v>0</v>
      </c>
      <c r="T416" s="705">
        <f>基数汇总!R1616</f>
        <v>277.50659900001102</v>
      </c>
      <c r="U416" s="709" t="str">
        <f t="shared" si="48"/>
        <v/>
      </c>
      <c r="V416" s="72" t="b">
        <f t="shared" si="49"/>
        <v>0</v>
      </c>
      <c r="W416" s="710"/>
    </row>
    <row r="417" spans="1:23" ht="15" customHeight="1" x14ac:dyDescent="0.2">
      <c r="A417" s="765"/>
      <c r="B417" s="763"/>
      <c r="C417" s="755" t="s">
        <v>33</v>
      </c>
      <c r="D417" s="706" t="s">
        <v>34</v>
      </c>
      <c r="E417" s="705" t="e">
        <f t="shared" si="56"/>
        <v>#REF!</v>
      </c>
      <c r="F417" s="705" t="e">
        <f t="shared" si="56"/>
        <v>#REF!</v>
      </c>
      <c r="G417" s="705" t="e">
        <f t="shared" si="56"/>
        <v>#REF!</v>
      </c>
      <c r="H417" s="705" t="e">
        <f t="shared" si="56"/>
        <v>#REF!</v>
      </c>
      <c r="I417" s="705" t="e">
        <f t="shared" si="56"/>
        <v>#REF!</v>
      </c>
      <c r="J417" s="705" t="e">
        <f t="shared" si="56"/>
        <v>#REF!</v>
      </c>
      <c r="K417" s="705" t="e">
        <f t="shared" si="56"/>
        <v>#REF!</v>
      </c>
      <c r="L417" s="705" t="e">
        <f t="shared" si="56"/>
        <v>#REF!</v>
      </c>
      <c r="M417" s="705" t="e">
        <f t="shared" si="56"/>
        <v>#REF!</v>
      </c>
      <c r="N417" s="705" t="e">
        <f t="shared" si="56"/>
        <v>#REF!</v>
      </c>
      <c r="O417" s="705" t="e">
        <f t="shared" si="56"/>
        <v>#REF!</v>
      </c>
      <c r="P417" s="705" t="e">
        <f t="shared" si="56"/>
        <v>#REF!</v>
      </c>
      <c r="Q417" s="705" t="e">
        <f t="shared" si="56"/>
        <v>#REF!</v>
      </c>
      <c r="R417" s="705" t="e">
        <f t="shared" si="55"/>
        <v>#REF!</v>
      </c>
      <c r="S417" s="705">
        <f>基数汇总!S1617</f>
        <v>0</v>
      </c>
      <c r="T417" s="705">
        <f>基数汇总!R1617</f>
        <v>-355.89210299999502</v>
      </c>
      <c r="U417" s="709" t="str">
        <f t="shared" si="48"/>
        <v/>
      </c>
      <c r="V417" s="72" t="e">
        <f t="shared" si="49"/>
        <v>#REF!</v>
      </c>
      <c r="W417" s="710"/>
    </row>
    <row r="418" spans="1:23" ht="15" customHeight="1" x14ac:dyDescent="0.2">
      <c r="A418" s="765"/>
      <c r="B418" s="763"/>
      <c r="C418" s="755"/>
      <c r="D418" s="96" t="s">
        <v>35</v>
      </c>
      <c r="E418" s="705">
        <f t="shared" si="56"/>
        <v>4217.5157999999992</v>
      </c>
      <c r="F418" s="705">
        <f t="shared" si="56"/>
        <v>757.26900000000001</v>
      </c>
      <c r="G418" s="705">
        <f t="shared" si="56"/>
        <v>81.939900000000009</v>
      </c>
      <c r="H418" s="705">
        <f t="shared" si="56"/>
        <v>1594.0977</v>
      </c>
      <c r="I418" s="705">
        <f t="shared" si="56"/>
        <v>2307.4759999999997</v>
      </c>
      <c r="J418" s="705">
        <f t="shared" si="56"/>
        <v>3192.6887999999999</v>
      </c>
      <c r="K418" s="705">
        <f t="shared" si="56"/>
        <v>4217.5157999999992</v>
      </c>
      <c r="L418" s="705">
        <f t="shared" si="56"/>
        <v>0</v>
      </c>
      <c r="M418" s="705">
        <f t="shared" si="56"/>
        <v>0</v>
      </c>
      <c r="N418" s="705">
        <f t="shared" si="56"/>
        <v>0</v>
      </c>
      <c r="O418" s="705">
        <f t="shared" si="56"/>
        <v>0</v>
      </c>
      <c r="P418" s="705">
        <f t="shared" si="56"/>
        <v>0</v>
      </c>
      <c r="Q418" s="705">
        <f t="shared" si="56"/>
        <v>0</v>
      </c>
      <c r="R418" s="705">
        <f t="shared" si="55"/>
        <v>12150.9872</v>
      </c>
      <c r="S418" s="705">
        <f>基数汇总!S1618</f>
        <v>0</v>
      </c>
      <c r="T418" s="705">
        <f>基数汇总!R1618</f>
        <v>-226.402908</v>
      </c>
      <c r="U418" s="709" t="str">
        <f t="shared" si="48"/>
        <v/>
      </c>
      <c r="V418" s="72" t="b">
        <f t="shared" si="49"/>
        <v>0</v>
      </c>
      <c r="W418" s="710"/>
    </row>
    <row r="419" spans="1:23" ht="15" customHeight="1" x14ac:dyDescent="0.2">
      <c r="A419" s="765"/>
      <c r="B419" s="763"/>
      <c r="C419" s="755"/>
      <c r="D419" s="96" t="s">
        <v>36</v>
      </c>
      <c r="E419" s="705">
        <f t="shared" si="56"/>
        <v>7760.4869999999992</v>
      </c>
      <c r="F419" s="705">
        <f t="shared" si="56"/>
        <v>1235.3063999999999</v>
      </c>
      <c r="G419" s="705">
        <f t="shared" si="56"/>
        <v>179.31659999999999</v>
      </c>
      <c r="H419" s="705">
        <f t="shared" si="56"/>
        <v>2433.692</v>
      </c>
      <c r="I419" s="705">
        <f t="shared" si="56"/>
        <v>2910.1356000000001</v>
      </c>
      <c r="J419" s="705">
        <f t="shared" si="56"/>
        <v>5549.2272000000003</v>
      </c>
      <c r="K419" s="705">
        <f t="shared" si="56"/>
        <v>7760.4869999999992</v>
      </c>
      <c r="L419" s="705">
        <f t="shared" si="56"/>
        <v>0</v>
      </c>
      <c r="M419" s="705">
        <f t="shared" si="56"/>
        <v>0</v>
      </c>
      <c r="N419" s="705">
        <f t="shared" si="56"/>
        <v>0</v>
      </c>
      <c r="O419" s="705">
        <f t="shared" si="56"/>
        <v>0</v>
      </c>
      <c r="P419" s="705">
        <f t="shared" si="56"/>
        <v>0</v>
      </c>
      <c r="Q419" s="705">
        <f t="shared" si="56"/>
        <v>0</v>
      </c>
      <c r="R419" s="705">
        <f t="shared" si="55"/>
        <v>20068.164799999999</v>
      </c>
      <c r="S419" s="705">
        <f>基数汇总!S1619</f>
        <v>0</v>
      </c>
      <c r="T419" s="705">
        <f>基数汇总!R1619</f>
        <v>616.12033199999803</v>
      </c>
      <c r="U419" s="709" t="str">
        <f t="shared" si="48"/>
        <v/>
      </c>
      <c r="V419" s="72" t="b">
        <f t="shared" si="49"/>
        <v>0</v>
      </c>
      <c r="W419" s="710"/>
    </row>
    <row r="420" spans="1:23" ht="15" customHeight="1" x14ac:dyDescent="0.2">
      <c r="A420" s="765"/>
      <c r="B420" s="763"/>
      <c r="C420" s="755"/>
      <c r="D420" s="96" t="s">
        <v>37</v>
      </c>
      <c r="E420" s="705">
        <f t="shared" si="56"/>
        <v>0</v>
      </c>
      <c r="F420" s="705">
        <f t="shared" si="56"/>
        <v>0</v>
      </c>
      <c r="G420" s="705">
        <f t="shared" si="56"/>
        <v>0</v>
      </c>
      <c r="H420" s="705">
        <f t="shared" si="56"/>
        <v>0</v>
      </c>
      <c r="I420" s="705">
        <f t="shared" si="56"/>
        <v>0</v>
      </c>
      <c r="J420" s="705">
        <f t="shared" si="56"/>
        <v>0</v>
      </c>
      <c r="K420" s="705">
        <f t="shared" si="56"/>
        <v>0</v>
      </c>
      <c r="L420" s="705">
        <f t="shared" si="56"/>
        <v>0</v>
      </c>
      <c r="M420" s="705">
        <f t="shared" si="56"/>
        <v>0</v>
      </c>
      <c r="N420" s="705">
        <f t="shared" si="56"/>
        <v>0</v>
      </c>
      <c r="O420" s="705">
        <f t="shared" si="56"/>
        <v>0</v>
      </c>
      <c r="P420" s="705">
        <f t="shared" si="56"/>
        <v>0</v>
      </c>
      <c r="Q420" s="705">
        <f t="shared" si="56"/>
        <v>0</v>
      </c>
      <c r="R420" s="705">
        <f t="shared" si="55"/>
        <v>0</v>
      </c>
      <c r="S420" s="705">
        <f>基数汇总!S1620</f>
        <v>0</v>
      </c>
      <c r="T420" s="705">
        <f>基数汇总!R1620</f>
        <v>-91.098086105572307</v>
      </c>
      <c r="U420" s="709" t="str">
        <f t="shared" si="48"/>
        <v/>
      </c>
      <c r="V420" s="72" t="b">
        <f t="shared" si="49"/>
        <v>1</v>
      </c>
      <c r="W420" s="710"/>
    </row>
    <row r="421" spans="1:23" ht="15" customHeight="1" x14ac:dyDescent="0.2">
      <c r="A421" s="765"/>
      <c r="B421" s="763"/>
      <c r="C421" s="755"/>
      <c r="D421" s="96" t="s">
        <v>38</v>
      </c>
      <c r="E421" s="705">
        <f t="shared" si="56"/>
        <v>310.39100000000002</v>
      </c>
      <c r="F421" s="705">
        <f t="shared" si="56"/>
        <v>52.029200000000003</v>
      </c>
      <c r="G421" s="705">
        <f t="shared" si="56"/>
        <v>2.4685999999999999</v>
      </c>
      <c r="H421" s="705">
        <f t="shared" si="56"/>
        <v>111.52080000000001</v>
      </c>
      <c r="I421" s="705">
        <f t="shared" si="56"/>
        <v>192.66630000000001</v>
      </c>
      <c r="J421" s="705">
        <f t="shared" si="56"/>
        <v>242.15690000000001</v>
      </c>
      <c r="K421" s="705">
        <f t="shared" si="56"/>
        <v>310.39100000000002</v>
      </c>
      <c r="L421" s="705">
        <f t="shared" si="56"/>
        <v>0</v>
      </c>
      <c r="M421" s="705">
        <f t="shared" si="56"/>
        <v>0</v>
      </c>
      <c r="N421" s="705">
        <f t="shared" si="56"/>
        <v>0</v>
      </c>
      <c r="O421" s="705">
        <f t="shared" si="56"/>
        <v>0</v>
      </c>
      <c r="P421" s="705">
        <f t="shared" si="56"/>
        <v>0</v>
      </c>
      <c r="Q421" s="705">
        <f t="shared" si="56"/>
        <v>0</v>
      </c>
      <c r="R421" s="705">
        <f t="shared" si="55"/>
        <v>911.2328</v>
      </c>
      <c r="S421" s="705">
        <f>基数汇总!S1621</f>
        <v>0</v>
      </c>
      <c r="T421" s="705">
        <f>基数汇总!R1621</f>
        <v>0</v>
      </c>
      <c r="U421" s="709" t="str">
        <f t="shared" si="48"/>
        <v/>
      </c>
      <c r="V421" s="72" t="b">
        <f t="shared" si="49"/>
        <v>0</v>
      </c>
      <c r="W421" s="710"/>
    </row>
    <row r="422" spans="1:23" ht="15" customHeight="1" x14ac:dyDescent="0.2">
      <c r="A422" s="765"/>
      <c r="B422" s="763"/>
      <c r="C422" s="755"/>
      <c r="D422" s="96" t="s">
        <v>39</v>
      </c>
      <c r="E422" s="705">
        <f t="shared" si="56"/>
        <v>20.021799999999999</v>
      </c>
      <c r="F422" s="705">
        <f t="shared" si="56"/>
        <v>17.939699999999998</v>
      </c>
      <c r="G422" s="705">
        <f t="shared" si="56"/>
        <v>4.0716999999999999</v>
      </c>
      <c r="H422" s="705">
        <f t="shared" si="56"/>
        <v>10.668200000000001</v>
      </c>
      <c r="I422" s="705">
        <f t="shared" si="56"/>
        <v>13.8888</v>
      </c>
      <c r="J422" s="705">
        <f t="shared" si="56"/>
        <v>27.157000000000004</v>
      </c>
      <c r="K422" s="705">
        <f t="shared" si="56"/>
        <v>20.021799999999999</v>
      </c>
      <c r="L422" s="705">
        <f t="shared" si="56"/>
        <v>0</v>
      </c>
      <c r="M422" s="705">
        <f t="shared" si="56"/>
        <v>0</v>
      </c>
      <c r="N422" s="705">
        <f t="shared" si="56"/>
        <v>0</v>
      </c>
      <c r="O422" s="705">
        <f t="shared" si="56"/>
        <v>0</v>
      </c>
      <c r="P422" s="705">
        <f t="shared" si="56"/>
        <v>0</v>
      </c>
      <c r="Q422" s="705">
        <f t="shared" si="56"/>
        <v>0</v>
      </c>
      <c r="R422" s="705">
        <f t="shared" si="55"/>
        <v>93.747200000000007</v>
      </c>
      <c r="S422" s="705">
        <f>基数汇总!S1622</f>
        <v>0</v>
      </c>
      <c r="T422" s="705">
        <f>基数汇总!R1622</f>
        <v>0</v>
      </c>
      <c r="U422" s="709" t="str">
        <f t="shared" si="48"/>
        <v/>
      </c>
      <c r="V422" s="72" t="b">
        <f t="shared" si="49"/>
        <v>0</v>
      </c>
      <c r="W422" s="710"/>
    </row>
    <row r="423" spans="1:23" ht="15" customHeight="1" x14ac:dyDescent="0.2">
      <c r="A423" s="765"/>
      <c r="B423" s="763"/>
      <c r="C423" s="755" t="s">
        <v>40</v>
      </c>
      <c r="D423" s="96" t="s">
        <v>41</v>
      </c>
      <c r="E423" s="705" t="e">
        <f t="shared" si="56"/>
        <v>#REF!</v>
      </c>
      <c r="F423" s="705" t="e">
        <f t="shared" si="56"/>
        <v>#REF!</v>
      </c>
      <c r="G423" s="705" t="e">
        <f t="shared" si="56"/>
        <v>#REF!</v>
      </c>
      <c r="H423" s="705" t="e">
        <f t="shared" si="56"/>
        <v>#REF!</v>
      </c>
      <c r="I423" s="705" t="e">
        <f t="shared" si="56"/>
        <v>#REF!</v>
      </c>
      <c r="J423" s="705" t="e">
        <f t="shared" si="56"/>
        <v>#REF!</v>
      </c>
      <c r="K423" s="705" t="e">
        <f t="shared" si="56"/>
        <v>#REF!</v>
      </c>
      <c r="L423" s="705" t="e">
        <f t="shared" si="56"/>
        <v>#REF!</v>
      </c>
      <c r="M423" s="705" t="e">
        <f t="shared" si="56"/>
        <v>#REF!</v>
      </c>
      <c r="N423" s="705" t="e">
        <f t="shared" si="56"/>
        <v>#REF!</v>
      </c>
      <c r="O423" s="705" t="e">
        <f t="shared" si="56"/>
        <v>#REF!</v>
      </c>
      <c r="P423" s="705" t="e">
        <f t="shared" si="56"/>
        <v>#REF!</v>
      </c>
      <c r="Q423" s="705" t="e">
        <f t="shared" si="56"/>
        <v>#REF!</v>
      </c>
      <c r="R423" s="705" t="e">
        <f t="shared" si="55"/>
        <v>#REF!</v>
      </c>
      <c r="S423" s="705">
        <f>基数汇总!S1623</f>
        <v>0</v>
      </c>
      <c r="T423" s="705">
        <f>基数汇总!R1623</f>
        <v>8.9443694939461704E-7</v>
      </c>
      <c r="U423" s="709" t="str">
        <f t="shared" si="48"/>
        <v/>
      </c>
      <c r="V423" s="72" t="e">
        <f t="shared" si="49"/>
        <v>#REF!</v>
      </c>
      <c r="W423" s="710"/>
    </row>
    <row r="424" spans="1:23" ht="15" customHeight="1" x14ac:dyDescent="0.2">
      <c r="A424" s="765"/>
      <c r="B424" s="763"/>
      <c r="C424" s="755"/>
      <c r="D424" s="96" t="s">
        <v>42</v>
      </c>
      <c r="E424" s="705">
        <f t="shared" si="56"/>
        <v>5335.5338099999999</v>
      </c>
      <c r="F424" s="705">
        <f t="shared" si="56"/>
        <v>783.96790199999998</v>
      </c>
      <c r="G424" s="705">
        <f t="shared" si="56"/>
        <v>714.93189699999994</v>
      </c>
      <c r="H424" s="705">
        <f t="shared" si="56"/>
        <v>8091.5676510000003</v>
      </c>
      <c r="I424" s="705">
        <f t="shared" si="56"/>
        <v>3825.0173799999998</v>
      </c>
      <c r="J424" s="705">
        <f t="shared" si="56"/>
        <v>4951.2875180000001</v>
      </c>
      <c r="K424" s="705">
        <f t="shared" si="56"/>
        <v>5335.5338099999999</v>
      </c>
      <c r="L424" s="705">
        <f t="shared" si="56"/>
        <v>0</v>
      </c>
      <c r="M424" s="705">
        <f t="shared" si="56"/>
        <v>0</v>
      </c>
      <c r="N424" s="705">
        <f t="shared" si="56"/>
        <v>0</v>
      </c>
      <c r="O424" s="705">
        <f t="shared" si="56"/>
        <v>0</v>
      </c>
      <c r="P424" s="705">
        <f t="shared" si="56"/>
        <v>0</v>
      </c>
      <c r="Q424" s="705">
        <f t="shared" si="56"/>
        <v>0</v>
      </c>
      <c r="R424" s="705">
        <f t="shared" si="55"/>
        <v>23702.306157999999</v>
      </c>
      <c r="S424" s="705">
        <f>基数汇总!S1624</f>
        <v>0</v>
      </c>
      <c r="T424" s="705">
        <f>基数汇总!R1624</f>
        <v>0</v>
      </c>
      <c r="U424" s="709" t="str">
        <f t="shared" si="48"/>
        <v/>
      </c>
      <c r="V424" s="72" t="b">
        <f t="shared" si="49"/>
        <v>0</v>
      </c>
      <c r="W424" s="710"/>
    </row>
    <row r="425" spans="1:23" ht="15" customHeight="1" x14ac:dyDescent="0.2">
      <c r="A425" s="765"/>
      <c r="B425" s="763"/>
      <c r="C425" s="755"/>
      <c r="D425" s="96" t="s">
        <v>43</v>
      </c>
      <c r="E425" s="705">
        <f t="shared" si="56"/>
        <v>370.1422</v>
      </c>
      <c r="F425" s="705">
        <f t="shared" si="56"/>
        <v>0</v>
      </c>
      <c r="G425" s="705">
        <f t="shared" si="56"/>
        <v>344.37220000000002</v>
      </c>
      <c r="H425" s="705">
        <f t="shared" si="56"/>
        <v>259.06869999999998</v>
      </c>
      <c r="I425" s="705">
        <f t="shared" si="56"/>
        <v>408.17939999999999</v>
      </c>
      <c r="J425" s="705">
        <f t="shared" si="56"/>
        <v>338.31060000000002</v>
      </c>
      <c r="K425" s="705">
        <f t="shared" si="56"/>
        <v>370.1422</v>
      </c>
      <c r="L425" s="705">
        <f t="shared" si="56"/>
        <v>0</v>
      </c>
      <c r="M425" s="705">
        <f t="shared" si="56"/>
        <v>0</v>
      </c>
      <c r="N425" s="705">
        <f t="shared" si="56"/>
        <v>0</v>
      </c>
      <c r="O425" s="705">
        <f t="shared" si="56"/>
        <v>0</v>
      </c>
      <c r="P425" s="705">
        <f t="shared" si="56"/>
        <v>0</v>
      </c>
      <c r="Q425" s="705">
        <f t="shared" si="56"/>
        <v>0</v>
      </c>
      <c r="R425" s="705">
        <f t="shared" si="55"/>
        <v>1720.0731000000001</v>
      </c>
      <c r="S425" s="705">
        <f>基数汇总!S1625</f>
        <v>0</v>
      </c>
      <c r="T425" s="705">
        <f>基数汇总!R1625</f>
        <v>0</v>
      </c>
      <c r="U425" s="709" t="str">
        <f t="shared" si="48"/>
        <v/>
      </c>
      <c r="V425" s="72" t="b">
        <f t="shared" si="49"/>
        <v>0</v>
      </c>
      <c r="W425" s="710"/>
    </row>
    <row r="426" spans="1:23" ht="15" customHeight="1" x14ac:dyDescent="0.2">
      <c r="A426" s="765"/>
      <c r="B426" s="763" t="s">
        <v>44</v>
      </c>
      <c r="C426" s="755" t="s">
        <v>26</v>
      </c>
      <c r="D426" s="96" t="s">
        <v>27</v>
      </c>
      <c r="E426" s="705">
        <f t="shared" ref="E426:G440" si="57">SUMIFS(E$3:E$403,$D$3:$D$403,$D426,$W$3:$W$403,"成本")</f>
        <v>11904.916047034934</v>
      </c>
      <c r="F426" s="705">
        <f t="shared" si="57"/>
        <v>3158.3622421804757</v>
      </c>
      <c r="G426" s="705">
        <f t="shared" si="57"/>
        <v>1055.9816942775606</v>
      </c>
      <c r="H426" s="705">
        <f t="shared" ref="H426:Q440" si="58">SUMIFS(H$3:H$403,$D$3:$D$403,$D426,$W$3:$W$403,"成本")</f>
        <v>5714.5257846077766</v>
      </c>
      <c r="I426" s="705">
        <f t="shared" si="58"/>
        <v>7895.5350103467008</v>
      </c>
      <c r="J426" s="705">
        <f t="shared" si="58"/>
        <v>9998.53383929148</v>
      </c>
      <c r="K426" s="705">
        <f t="shared" si="58"/>
        <v>11904.916047034934</v>
      </c>
      <c r="L426" s="705">
        <f t="shared" si="58"/>
        <v>0</v>
      </c>
      <c r="M426" s="705">
        <f t="shared" si="58"/>
        <v>0</v>
      </c>
      <c r="N426" s="705">
        <f t="shared" si="58"/>
        <v>0</v>
      </c>
      <c r="O426" s="705">
        <f t="shared" si="58"/>
        <v>0</v>
      </c>
      <c r="P426" s="705">
        <f t="shared" si="58"/>
        <v>0</v>
      </c>
      <c r="Q426" s="705">
        <f t="shared" si="58"/>
        <v>0</v>
      </c>
      <c r="R426" s="705">
        <f t="shared" si="55"/>
        <v>39727.854617738922</v>
      </c>
      <c r="S426" s="705">
        <f>基数汇总!S1626</f>
        <v>0</v>
      </c>
      <c r="T426" s="705">
        <f>基数汇总!R1626</f>
        <v>0</v>
      </c>
      <c r="U426" s="709" t="str">
        <f t="shared" si="48"/>
        <v/>
      </c>
      <c r="V426" s="72" t="b">
        <f t="shared" si="49"/>
        <v>0</v>
      </c>
      <c r="W426" s="710"/>
    </row>
    <row r="427" spans="1:23" ht="15" customHeight="1" x14ac:dyDescent="0.2">
      <c r="A427" s="765"/>
      <c r="B427" s="763"/>
      <c r="C427" s="755"/>
      <c r="D427" s="96" t="s">
        <v>28</v>
      </c>
      <c r="E427" s="705">
        <f t="shared" si="57"/>
        <v>7150.2567371399828</v>
      </c>
      <c r="F427" s="705">
        <f t="shared" si="57"/>
        <v>1696.2973068195231</v>
      </c>
      <c r="G427" s="705">
        <f t="shared" si="57"/>
        <v>560.80217572244032</v>
      </c>
      <c r="H427" s="705">
        <f t="shared" si="58"/>
        <v>3287.4566983931136</v>
      </c>
      <c r="I427" s="705">
        <f t="shared" si="58"/>
        <v>4283.1332937812213</v>
      </c>
      <c r="J427" s="705">
        <f t="shared" si="58"/>
        <v>5710.8590038085895</v>
      </c>
      <c r="K427" s="705">
        <f t="shared" si="58"/>
        <v>7150.2567371399828</v>
      </c>
      <c r="L427" s="705">
        <f t="shared" si="58"/>
        <v>0</v>
      </c>
      <c r="M427" s="705">
        <f t="shared" si="58"/>
        <v>0</v>
      </c>
      <c r="N427" s="705">
        <f t="shared" si="58"/>
        <v>0</v>
      </c>
      <c r="O427" s="705">
        <f t="shared" si="58"/>
        <v>0</v>
      </c>
      <c r="P427" s="705">
        <f t="shared" si="58"/>
        <v>0</v>
      </c>
      <c r="Q427" s="705">
        <f t="shared" si="58"/>
        <v>0</v>
      </c>
      <c r="R427" s="705">
        <f t="shared" si="55"/>
        <v>22688.80521566487</v>
      </c>
      <c r="S427" s="705">
        <f>基数汇总!S1627</f>
        <v>0</v>
      </c>
      <c r="T427" s="705">
        <f>基数汇总!R1627</f>
        <v>0</v>
      </c>
      <c r="U427" s="709" t="str">
        <f t="shared" si="48"/>
        <v/>
      </c>
      <c r="V427" s="72" t="b">
        <f t="shared" si="49"/>
        <v>0</v>
      </c>
      <c r="W427" s="710"/>
    </row>
    <row r="428" spans="1:23" ht="15" customHeight="1" x14ac:dyDescent="0.2">
      <c r="A428" s="765"/>
      <c r="B428" s="763"/>
      <c r="C428" s="755"/>
      <c r="D428" s="96" t="s">
        <v>29</v>
      </c>
      <c r="E428" s="705">
        <f t="shared" si="57"/>
        <v>3469.1255210159084</v>
      </c>
      <c r="F428" s="705">
        <f t="shared" si="57"/>
        <v>657.16728600000033</v>
      </c>
      <c r="G428" s="705">
        <f t="shared" si="57"/>
        <v>88.216745000000003</v>
      </c>
      <c r="H428" s="705">
        <f t="shared" si="58"/>
        <v>1651.5307719999983</v>
      </c>
      <c r="I428" s="705">
        <f t="shared" si="58"/>
        <v>1908.0967619999999</v>
      </c>
      <c r="J428" s="705">
        <f t="shared" si="58"/>
        <v>4346.2548397156024</v>
      </c>
      <c r="K428" s="705">
        <f t="shared" si="58"/>
        <v>3469.1255210159084</v>
      </c>
      <c r="L428" s="705">
        <f t="shared" si="58"/>
        <v>0</v>
      </c>
      <c r="M428" s="705">
        <f t="shared" si="58"/>
        <v>0</v>
      </c>
      <c r="N428" s="705">
        <f t="shared" si="58"/>
        <v>0</v>
      </c>
      <c r="O428" s="705">
        <f t="shared" si="58"/>
        <v>0</v>
      </c>
      <c r="P428" s="705">
        <f t="shared" si="58"/>
        <v>0</v>
      </c>
      <c r="Q428" s="705">
        <f t="shared" si="58"/>
        <v>0</v>
      </c>
      <c r="R428" s="705">
        <f t="shared" si="55"/>
        <v>12120.39192573151</v>
      </c>
      <c r="S428" s="705">
        <f>基数汇总!S1628</f>
        <v>0</v>
      </c>
      <c r="T428" s="705">
        <f>基数汇总!R1628</f>
        <v>8.9443694939461704E-7</v>
      </c>
      <c r="U428" s="709" t="str">
        <f t="shared" si="48"/>
        <v/>
      </c>
      <c r="V428" s="72" t="b">
        <f t="shared" si="49"/>
        <v>0</v>
      </c>
      <c r="W428" s="710"/>
    </row>
    <row r="429" spans="1:23" ht="15" customHeight="1" x14ac:dyDescent="0.2">
      <c r="A429" s="765"/>
      <c r="B429" s="763"/>
      <c r="C429" s="755"/>
      <c r="D429" s="96" t="s">
        <v>30</v>
      </c>
      <c r="E429" s="705" t="e">
        <f t="shared" si="57"/>
        <v>#REF!</v>
      </c>
      <c r="F429" s="705" t="e">
        <f t="shared" si="57"/>
        <v>#REF!</v>
      </c>
      <c r="G429" s="705" t="e">
        <f t="shared" si="57"/>
        <v>#REF!</v>
      </c>
      <c r="H429" s="705" t="e">
        <f t="shared" si="58"/>
        <v>#REF!</v>
      </c>
      <c r="I429" s="705" t="e">
        <f t="shared" si="58"/>
        <v>#REF!</v>
      </c>
      <c r="J429" s="705" t="e">
        <f t="shared" si="58"/>
        <v>#REF!</v>
      </c>
      <c r="K429" s="705" t="e">
        <f t="shared" si="58"/>
        <v>#REF!</v>
      </c>
      <c r="L429" s="705" t="e">
        <f t="shared" si="58"/>
        <v>#REF!</v>
      </c>
      <c r="M429" s="705" t="e">
        <f t="shared" si="58"/>
        <v>#REF!</v>
      </c>
      <c r="N429" s="705" t="e">
        <f t="shared" si="58"/>
        <v>#REF!</v>
      </c>
      <c r="O429" s="705" t="e">
        <f t="shared" si="58"/>
        <v>#REF!</v>
      </c>
      <c r="P429" s="705" t="e">
        <f t="shared" si="58"/>
        <v>#REF!</v>
      </c>
      <c r="Q429" s="705" t="e">
        <f t="shared" si="58"/>
        <v>#REF!</v>
      </c>
      <c r="R429" s="705" t="e">
        <f t="shared" si="55"/>
        <v>#REF!</v>
      </c>
      <c r="S429" s="705">
        <f>基数汇总!S1629</f>
        <v>0</v>
      </c>
      <c r="T429" s="705" t="e">
        <f>基数汇总!R1629</f>
        <v>#DIV/0!</v>
      </c>
      <c r="U429" s="709" t="str">
        <f t="shared" si="48"/>
        <v/>
      </c>
      <c r="V429" s="72" t="e">
        <f t="shared" si="49"/>
        <v>#REF!</v>
      </c>
      <c r="W429" s="710"/>
    </row>
    <row r="430" spans="1:23" ht="15" customHeight="1" x14ac:dyDescent="0.2">
      <c r="A430" s="765"/>
      <c r="B430" s="763"/>
      <c r="C430" s="755"/>
      <c r="D430" s="96" t="s">
        <v>31</v>
      </c>
      <c r="E430" s="705">
        <f t="shared" si="57"/>
        <v>1418.655219257078</v>
      </c>
      <c r="F430" s="705">
        <f t="shared" si="57"/>
        <v>494.53646800000001</v>
      </c>
      <c r="G430" s="705">
        <f t="shared" si="57"/>
        <v>51.910099999999993</v>
      </c>
      <c r="H430" s="705">
        <f t="shared" si="58"/>
        <v>653.65136499999994</v>
      </c>
      <c r="I430" s="705">
        <f t="shared" si="58"/>
        <v>954.49249499999996</v>
      </c>
      <c r="J430" s="705">
        <f t="shared" si="58"/>
        <v>2319.0723321082828</v>
      </c>
      <c r="K430" s="705">
        <f t="shared" si="58"/>
        <v>1418.655219257078</v>
      </c>
      <c r="L430" s="705">
        <f t="shared" si="58"/>
        <v>0</v>
      </c>
      <c r="M430" s="705">
        <f t="shared" si="58"/>
        <v>0</v>
      </c>
      <c r="N430" s="705">
        <f t="shared" si="58"/>
        <v>0</v>
      </c>
      <c r="O430" s="705">
        <f t="shared" si="58"/>
        <v>0</v>
      </c>
      <c r="P430" s="705">
        <f t="shared" si="58"/>
        <v>0</v>
      </c>
      <c r="Q430" s="705">
        <f t="shared" si="58"/>
        <v>0</v>
      </c>
      <c r="R430" s="705">
        <f t="shared" si="55"/>
        <v>5892.3179793653608</v>
      </c>
      <c r="S430" s="705">
        <f>基数汇总!S1630</f>
        <v>0</v>
      </c>
      <c r="T430" s="705" t="e">
        <f>基数汇总!R1630</f>
        <v>#DIV/0!</v>
      </c>
      <c r="U430" s="709" t="str">
        <f t="shared" si="48"/>
        <v/>
      </c>
      <c r="V430" s="72" t="b">
        <f t="shared" si="49"/>
        <v>0</v>
      </c>
      <c r="W430" s="710"/>
    </row>
    <row r="431" spans="1:23" ht="15" customHeight="1" x14ac:dyDescent="0.2">
      <c r="A431" s="765"/>
      <c r="B431" s="763"/>
      <c r="C431" s="755"/>
      <c r="D431" s="96" t="s">
        <v>32</v>
      </c>
      <c r="E431" s="705">
        <f t="shared" si="57"/>
        <v>0</v>
      </c>
      <c r="F431" s="705">
        <f t="shared" si="57"/>
        <v>0</v>
      </c>
      <c r="G431" s="705">
        <f t="shared" si="57"/>
        <v>0</v>
      </c>
      <c r="H431" s="705">
        <f t="shared" si="58"/>
        <v>0</v>
      </c>
      <c r="I431" s="705">
        <f t="shared" si="58"/>
        <v>0</v>
      </c>
      <c r="J431" s="705">
        <f t="shared" si="58"/>
        <v>0</v>
      </c>
      <c r="K431" s="705">
        <f t="shared" si="58"/>
        <v>0</v>
      </c>
      <c r="L431" s="705">
        <f t="shared" si="58"/>
        <v>0</v>
      </c>
      <c r="M431" s="705">
        <f t="shared" si="58"/>
        <v>0</v>
      </c>
      <c r="N431" s="705">
        <f t="shared" si="58"/>
        <v>0</v>
      </c>
      <c r="O431" s="705">
        <f t="shared" si="58"/>
        <v>0</v>
      </c>
      <c r="P431" s="705">
        <f t="shared" si="58"/>
        <v>0</v>
      </c>
      <c r="Q431" s="705">
        <f t="shared" si="58"/>
        <v>0</v>
      </c>
      <c r="R431" s="705">
        <f t="shared" si="55"/>
        <v>0</v>
      </c>
      <c r="S431" s="705">
        <f>基数汇总!S1631</f>
        <v>0</v>
      </c>
      <c r="T431" s="705" t="e">
        <f>基数汇总!R1631</f>
        <v>#DIV/0!</v>
      </c>
      <c r="U431" s="709" t="str">
        <f t="shared" si="48"/>
        <v/>
      </c>
      <c r="V431" s="72" t="b">
        <f t="shared" si="49"/>
        <v>1</v>
      </c>
      <c r="W431" s="710"/>
    </row>
    <row r="432" spans="1:23" ht="15" customHeight="1" x14ac:dyDescent="0.2">
      <c r="A432" s="765"/>
      <c r="B432" s="763"/>
      <c r="C432" s="755" t="s">
        <v>33</v>
      </c>
      <c r="D432" s="706" t="s">
        <v>34</v>
      </c>
      <c r="E432" s="705" t="e">
        <f t="shared" si="57"/>
        <v>#REF!</v>
      </c>
      <c r="F432" s="705" t="e">
        <f t="shared" si="57"/>
        <v>#REF!</v>
      </c>
      <c r="G432" s="705" t="e">
        <f t="shared" si="57"/>
        <v>#REF!</v>
      </c>
      <c r="H432" s="705" t="e">
        <f t="shared" si="58"/>
        <v>#REF!</v>
      </c>
      <c r="I432" s="705" t="e">
        <f t="shared" si="58"/>
        <v>#REF!</v>
      </c>
      <c r="J432" s="705" t="e">
        <f t="shared" si="58"/>
        <v>#REF!</v>
      </c>
      <c r="K432" s="705" t="e">
        <f t="shared" si="58"/>
        <v>#REF!</v>
      </c>
      <c r="L432" s="705" t="e">
        <f t="shared" si="58"/>
        <v>#REF!</v>
      </c>
      <c r="M432" s="705" t="e">
        <f t="shared" si="58"/>
        <v>#REF!</v>
      </c>
      <c r="N432" s="705" t="e">
        <f t="shared" si="58"/>
        <v>#REF!</v>
      </c>
      <c r="O432" s="705" t="e">
        <f t="shared" si="58"/>
        <v>#REF!</v>
      </c>
      <c r="P432" s="705" t="e">
        <f t="shared" si="58"/>
        <v>#REF!</v>
      </c>
      <c r="Q432" s="705" t="e">
        <f t="shared" si="58"/>
        <v>#REF!</v>
      </c>
      <c r="R432" s="705" t="e">
        <f t="shared" si="55"/>
        <v>#REF!</v>
      </c>
      <c r="S432" s="705">
        <f>基数汇总!S1632</f>
        <v>0</v>
      </c>
      <c r="T432" s="705" t="e">
        <f>基数汇总!R1632</f>
        <v>#DIV/0!</v>
      </c>
      <c r="U432" s="709" t="str">
        <f t="shared" si="48"/>
        <v/>
      </c>
      <c r="V432" s="72" t="e">
        <f t="shared" si="49"/>
        <v>#REF!</v>
      </c>
      <c r="W432" s="710"/>
    </row>
    <row r="433" spans="1:23" ht="15" customHeight="1" x14ac:dyDescent="0.2">
      <c r="A433" s="765"/>
      <c r="B433" s="763"/>
      <c r="C433" s="755"/>
      <c r="D433" s="96" t="s">
        <v>35</v>
      </c>
      <c r="E433" s="705">
        <f t="shared" si="57"/>
        <v>3287.0529491430966</v>
      </c>
      <c r="F433" s="705">
        <f t="shared" si="57"/>
        <v>537.10167417027878</v>
      </c>
      <c r="G433" s="705">
        <f t="shared" si="57"/>
        <v>58.279001355154818</v>
      </c>
      <c r="H433" s="705">
        <f t="shared" si="58"/>
        <v>1134.7285651964094</v>
      </c>
      <c r="I433" s="705">
        <f t="shared" si="58"/>
        <v>1724.1658005337838</v>
      </c>
      <c r="J433" s="705">
        <f t="shared" si="58"/>
        <v>2339.1092976138502</v>
      </c>
      <c r="K433" s="705">
        <f t="shared" si="58"/>
        <v>3287.0529491430966</v>
      </c>
      <c r="L433" s="705">
        <f t="shared" si="58"/>
        <v>0</v>
      </c>
      <c r="M433" s="705">
        <f t="shared" si="58"/>
        <v>0</v>
      </c>
      <c r="N433" s="705">
        <f t="shared" si="58"/>
        <v>0</v>
      </c>
      <c r="O433" s="705">
        <f t="shared" si="58"/>
        <v>0</v>
      </c>
      <c r="P433" s="705">
        <f t="shared" si="58"/>
        <v>0</v>
      </c>
      <c r="Q433" s="705">
        <f t="shared" si="58"/>
        <v>0</v>
      </c>
      <c r="R433" s="705">
        <f t="shared" si="55"/>
        <v>9080.4372880125738</v>
      </c>
      <c r="S433" s="705">
        <f>基数汇总!S1633</f>
        <v>0</v>
      </c>
      <c r="T433" s="705" t="e">
        <f>基数汇总!R1633</f>
        <v>#DIV/0!</v>
      </c>
      <c r="U433" s="709" t="str">
        <f t="shared" si="48"/>
        <v/>
      </c>
      <c r="V433" s="72" t="b">
        <f t="shared" si="49"/>
        <v>0</v>
      </c>
      <c r="W433" s="710"/>
    </row>
    <row r="434" spans="1:23" ht="15" customHeight="1" x14ac:dyDescent="0.2">
      <c r="A434" s="765"/>
      <c r="B434" s="763"/>
      <c r="C434" s="755"/>
      <c r="D434" s="96" t="s">
        <v>36</v>
      </c>
      <c r="E434" s="705">
        <f t="shared" si="57"/>
        <v>6296.3997277629642</v>
      </c>
      <c r="F434" s="705">
        <f t="shared" si="57"/>
        <v>832.43402287135393</v>
      </c>
      <c r="G434" s="705">
        <f t="shared" si="57"/>
        <v>122.17600233715683</v>
      </c>
      <c r="H434" s="705">
        <f t="shared" si="58"/>
        <v>1639.5493520879591</v>
      </c>
      <c r="I434" s="705">
        <f t="shared" si="58"/>
        <v>2002.5115874312098</v>
      </c>
      <c r="J434" s="705">
        <f t="shared" si="58"/>
        <v>3796.2326392803343</v>
      </c>
      <c r="K434" s="705">
        <f t="shared" si="58"/>
        <v>6296.3997277629642</v>
      </c>
      <c r="L434" s="705">
        <f t="shared" si="58"/>
        <v>0</v>
      </c>
      <c r="M434" s="705">
        <f t="shared" si="58"/>
        <v>0</v>
      </c>
      <c r="N434" s="705">
        <f t="shared" si="58"/>
        <v>0</v>
      </c>
      <c r="O434" s="705">
        <f t="shared" si="58"/>
        <v>0</v>
      </c>
      <c r="P434" s="705">
        <f t="shared" si="58"/>
        <v>0</v>
      </c>
      <c r="Q434" s="705">
        <f t="shared" si="58"/>
        <v>0</v>
      </c>
      <c r="R434" s="705">
        <f t="shared" si="55"/>
        <v>14689.303331770978</v>
      </c>
      <c r="S434" s="705">
        <f>基数汇总!S1634</f>
        <v>0</v>
      </c>
      <c r="T434" s="705" t="e">
        <f>基数汇总!R1634</f>
        <v>#DIV/0!</v>
      </c>
      <c r="U434" s="709" t="str">
        <f t="shared" si="48"/>
        <v/>
      </c>
      <c r="V434" s="72" t="b">
        <f t="shared" si="49"/>
        <v>0</v>
      </c>
      <c r="W434" s="710"/>
    </row>
    <row r="435" spans="1:23" ht="15" customHeight="1" x14ac:dyDescent="0.2">
      <c r="A435" s="765"/>
      <c r="B435" s="763"/>
      <c r="C435" s="755"/>
      <c r="D435" s="96" t="s">
        <v>37</v>
      </c>
      <c r="E435" s="705">
        <f t="shared" si="57"/>
        <v>0</v>
      </c>
      <c r="F435" s="705">
        <f t="shared" si="57"/>
        <v>0</v>
      </c>
      <c r="G435" s="705">
        <f t="shared" si="57"/>
        <v>0</v>
      </c>
      <c r="H435" s="705">
        <f t="shared" si="58"/>
        <v>0</v>
      </c>
      <c r="I435" s="705">
        <f t="shared" si="58"/>
        <v>0</v>
      </c>
      <c r="J435" s="705">
        <f t="shared" si="58"/>
        <v>0</v>
      </c>
      <c r="K435" s="705">
        <f t="shared" si="58"/>
        <v>0</v>
      </c>
      <c r="L435" s="705">
        <f t="shared" si="58"/>
        <v>0</v>
      </c>
      <c r="M435" s="705">
        <f t="shared" si="58"/>
        <v>0</v>
      </c>
      <c r="N435" s="705">
        <f t="shared" si="58"/>
        <v>0</v>
      </c>
      <c r="O435" s="705">
        <f t="shared" si="58"/>
        <v>0</v>
      </c>
      <c r="P435" s="705">
        <f t="shared" si="58"/>
        <v>0</v>
      </c>
      <c r="Q435" s="705">
        <f t="shared" si="58"/>
        <v>0</v>
      </c>
      <c r="R435" s="705">
        <f t="shared" si="55"/>
        <v>0</v>
      </c>
      <c r="S435" s="705">
        <f>基数汇总!S1635</f>
        <v>0</v>
      </c>
      <c r="T435" s="705" t="e">
        <f>基数汇总!R1635</f>
        <v>#DIV/0!</v>
      </c>
      <c r="U435" s="709" t="str">
        <f t="shared" si="48"/>
        <v/>
      </c>
      <c r="V435" s="72" t="b">
        <f t="shared" si="49"/>
        <v>1</v>
      </c>
      <c r="W435" s="710"/>
    </row>
    <row r="436" spans="1:23" ht="15" customHeight="1" x14ac:dyDescent="0.2">
      <c r="A436" s="765"/>
      <c r="B436" s="763"/>
      <c r="C436" s="755"/>
      <c r="D436" s="96" t="s">
        <v>38</v>
      </c>
      <c r="E436" s="705">
        <f t="shared" si="57"/>
        <v>215.55212919482602</v>
      </c>
      <c r="F436" s="705">
        <f t="shared" si="57"/>
        <v>35.031534868550679</v>
      </c>
      <c r="G436" s="705">
        <f t="shared" si="57"/>
        <v>1.6223992538041041</v>
      </c>
      <c r="H436" s="705">
        <f t="shared" si="58"/>
        <v>74.163612348626657</v>
      </c>
      <c r="I436" s="705">
        <f t="shared" si="58"/>
        <v>130.13545190980628</v>
      </c>
      <c r="J436" s="705">
        <f t="shared" si="58"/>
        <v>166.42183063549439</v>
      </c>
      <c r="K436" s="705">
        <f t="shared" si="58"/>
        <v>215.55212919482602</v>
      </c>
      <c r="L436" s="705">
        <f t="shared" si="58"/>
        <v>0</v>
      </c>
      <c r="M436" s="705">
        <f t="shared" si="58"/>
        <v>0</v>
      </c>
      <c r="N436" s="705">
        <f t="shared" si="58"/>
        <v>0</v>
      </c>
      <c r="O436" s="705">
        <f t="shared" si="58"/>
        <v>0</v>
      </c>
      <c r="P436" s="705">
        <f t="shared" si="58"/>
        <v>0</v>
      </c>
      <c r="Q436" s="705">
        <f t="shared" si="58"/>
        <v>0</v>
      </c>
      <c r="R436" s="705">
        <f t="shared" si="55"/>
        <v>622.92695821110806</v>
      </c>
      <c r="S436" s="705">
        <f>基数汇总!S1636</f>
        <v>0</v>
      </c>
      <c r="T436" s="705" t="e">
        <f>基数汇总!R1636</f>
        <v>#DIV/0!</v>
      </c>
      <c r="U436" s="709" t="str">
        <f t="shared" si="48"/>
        <v/>
      </c>
      <c r="V436" s="72" t="b">
        <f t="shared" si="49"/>
        <v>0</v>
      </c>
      <c r="W436" s="710"/>
    </row>
    <row r="437" spans="1:23" ht="15" customHeight="1" x14ac:dyDescent="0.2">
      <c r="A437" s="765"/>
      <c r="B437" s="763"/>
      <c r="C437" s="755"/>
      <c r="D437" s="96" t="s">
        <v>39</v>
      </c>
      <c r="E437" s="705">
        <f t="shared" si="57"/>
        <v>15.644378834998982</v>
      </c>
      <c r="F437" s="705">
        <f t="shared" si="57"/>
        <v>14.389763381910901</v>
      </c>
      <c r="G437" s="705">
        <f t="shared" si="57"/>
        <v>3.54077340173684</v>
      </c>
      <c r="H437" s="705">
        <f t="shared" si="58"/>
        <v>7.9508286697163051</v>
      </c>
      <c r="I437" s="705">
        <f t="shared" si="58"/>
        <v>9.6077665184730101</v>
      </c>
      <c r="J437" s="705">
        <f t="shared" si="58"/>
        <v>20.145450100773946</v>
      </c>
      <c r="K437" s="705">
        <f t="shared" si="58"/>
        <v>15.644378834998982</v>
      </c>
      <c r="L437" s="705">
        <f t="shared" si="58"/>
        <v>0</v>
      </c>
      <c r="M437" s="705">
        <f t="shared" si="58"/>
        <v>0</v>
      </c>
      <c r="N437" s="705">
        <f t="shared" si="58"/>
        <v>0</v>
      </c>
      <c r="O437" s="705">
        <f t="shared" si="58"/>
        <v>0</v>
      </c>
      <c r="P437" s="705">
        <f t="shared" si="58"/>
        <v>0</v>
      </c>
      <c r="Q437" s="705">
        <f t="shared" si="58"/>
        <v>0</v>
      </c>
      <c r="R437" s="705">
        <f t="shared" si="55"/>
        <v>71.278960907609985</v>
      </c>
      <c r="S437" s="705">
        <f>基数汇总!S1637</f>
        <v>0</v>
      </c>
      <c r="T437" s="705" t="e">
        <f>基数汇总!R1637</f>
        <v>#DIV/0!</v>
      </c>
      <c r="U437" s="709" t="str">
        <f t="shared" si="48"/>
        <v/>
      </c>
      <c r="V437" s="72" t="b">
        <f t="shared" si="49"/>
        <v>0</v>
      </c>
      <c r="W437" s="710"/>
    </row>
    <row r="438" spans="1:23" ht="15" customHeight="1" x14ac:dyDescent="0.2">
      <c r="A438" s="765"/>
      <c r="B438" s="763"/>
      <c r="C438" s="755" t="s">
        <v>40</v>
      </c>
      <c r="D438" s="96" t="s">
        <v>41</v>
      </c>
      <c r="E438" s="705" t="e">
        <f t="shared" si="57"/>
        <v>#REF!</v>
      </c>
      <c r="F438" s="705" t="e">
        <f t="shared" si="57"/>
        <v>#REF!</v>
      </c>
      <c r="G438" s="705" t="e">
        <f t="shared" si="57"/>
        <v>#REF!</v>
      </c>
      <c r="H438" s="705" t="e">
        <f t="shared" si="58"/>
        <v>#REF!</v>
      </c>
      <c r="I438" s="705" t="e">
        <f t="shared" si="58"/>
        <v>#REF!</v>
      </c>
      <c r="J438" s="705" t="e">
        <f t="shared" si="58"/>
        <v>#REF!</v>
      </c>
      <c r="K438" s="705" t="e">
        <f t="shared" si="58"/>
        <v>#REF!</v>
      </c>
      <c r="L438" s="705" t="e">
        <f t="shared" si="58"/>
        <v>#REF!</v>
      </c>
      <c r="M438" s="705" t="e">
        <f t="shared" si="58"/>
        <v>#REF!</v>
      </c>
      <c r="N438" s="705" t="e">
        <f t="shared" si="58"/>
        <v>#REF!</v>
      </c>
      <c r="O438" s="705" t="e">
        <f t="shared" si="58"/>
        <v>#REF!</v>
      </c>
      <c r="P438" s="705" t="e">
        <f t="shared" si="58"/>
        <v>#REF!</v>
      </c>
      <c r="Q438" s="705" t="e">
        <f t="shared" si="58"/>
        <v>#REF!</v>
      </c>
      <c r="R438" s="705" t="e">
        <f t="shared" si="55"/>
        <v>#REF!</v>
      </c>
      <c r="S438" s="705">
        <f>基数汇总!S1638</f>
        <v>0</v>
      </c>
      <c r="T438" s="705" t="e">
        <f>基数汇总!R1638</f>
        <v>#DIV/0!</v>
      </c>
      <c r="U438" s="709" t="str">
        <f t="shared" si="48"/>
        <v/>
      </c>
      <c r="V438" s="72" t="e">
        <f t="shared" si="49"/>
        <v>#REF!</v>
      </c>
      <c r="W438" s="710"/>
    </row>
    <row r="439" spans="1:23" ht="15" customHeight="1" x14ac:dyDescent="0.2">
      <c r="A439" s="765"/>
      <c r="B439" s="763"/>
      <c r="C439" s="755"/>
      <c r="D439" s="96" t="s">
        <v>42</v>
      </c>
      <c r="E439" s="705">
        <f t="shared" si="57"/>
        <v>3983.6246531886263</v>
      </c>
      <c r="F439" s="705">
        <f t="shared" si="57"/>
        <v>592.38812208696686</v>
      </c>
      <c r="G439" s="705">
        <f t="shared" si="57"/>
        <v>682.65457506516714</v>
      </c>
      <c r="H439" s="705">
        <f t="shared" si="58"/>
        <v>5470.0665521939482</v>
      </c>
      <c r="I439" s="705">
        <f t="shared" si="58"/>
        <v>2838.1860331420262</v>
      </c>
      <c r="J439" s="705">
        <f t="shared" si="58"/>
        <v>3743.0035878007584</v>
      </c>
      <c r="K439" s="705">
        <f t="shared" si="58"/>
        <v>3983.6246531886263</v>
      </c>
      <c r="L439" s="705">
        <f t="shared" si="58"/>
        <v>0</v>
      </c>
      <c r="M439" s="705">
        <f t="shared" si="58"/>
        <v>0</v>
      </c>
      <c r="N439" s="705">
        <f t="shared" si="58"/>
        <v>0</v>
      </c>
      <c r="O439" s="705">
        <f t="shared" si="58"/>
        <v>0</v>
      </c>
      <c r="P439" s="705">
        <f t="shared" si="58"/>
        <v>0</v>
      </c>
      <c r="Q439" s="705">
        <f t="shared" si="58"/>
        <v>0</v>
      </c>
      <c r="R439" s="705">
        <f t="shared" si="55"/>
        <v>17309.923523477493</v>
      </c>
      <c r="S439" s="705">
        <f>基数汇总!S1639</f>
        <v>0</v>
      </c>
      <c r="T439" s="705" t="e">
        <f>基数汇总!R1639</f>
        <v>#DIV/0!</v>
      </c>
      <c r="U439" s="709" t="str">
        <f t="shared" si="48"/>
        <v/>
      </c>
      <c r="V439" s="72" t="b">
        <f t="shared" si="49"/>
        <v>0</v>
      </c>
      <c r="W439" s="710"/>
    </row>
    <row r="440" spans="1:23" ht="15" customHeight="1" x14ac:dyDescent="0.2">
      <c r="A440" s="765"/>
      <c r="B440" s="763"/>
      <c r="C440" s="755"/>
      <c r="D440" s="96" t="s">
        <v>43</v>
      </c>
      <c r="E440" s="705">
        <f t="shared" si="57"/>
        <v>274.46040370114588</v>
      </c>
      <c r="F440" s="705">
        <f t="shared" si="57"/>
        <v>61.037761999999987</v>
      </c>
      <c r="G440" s="705">
        <f t="shared" si="57"/>
        <v>225.5049475459702</v>
      </c>
      <c r="H440" s="705">
        <f t="shared" si="58"/>
        <v>194.5642911173075</v>
      </c>
      <c r="I440" s="705">
        <f t="shared" si="58"/>
        <v>269.84543642678079</v>
      </c>
      <c r="J440" s="705">
        <f t="shared" si="58"/>
        <v>256.36997129121829</v>
      </c>
      <c r="K440" s="705">
        <f t="shared" si="58"/>
        <v>274.46040370114588</v>
      </c>
      <c r="L440" s="705">
        <f t="shared" si="58"/>
        <v>0</v>
      </c>
      <c r="M440" s="705">
        <f t="shared" si="58"/>
        <v>0</v>
      </c>
      <c r="N440" s="705">
        <f t="shared" si="58"/>
        <v>0</v>
      </c>
      <c r="O440" s="705">
        <f t="shared" si="58"/>
        <v>0</v>
      </c>
      <c r="P440" s="705">
        <f t="shared" si="58"/>
        <v>0</v>
      </c>
      <c r="Q440" s="705">
        <f t="shared" si="58"/>
        <v>0</v>
      </c>
      <c r="R440" s="705">
        <f t="shared" si="55"/>
        <v>1281.7828120824227</v>
      </c>
      <c r="S440" s="705">
        <f>基数汇总!S1640</f>
        <v>0</v>
      </c>
      <c r="T440" s="705" t="e">
        <f>基数汇总!R1640</f>
        <v>#DIV/0!</v>
      </c>
      <c r="U440" s="709" t="str">
        <f t="shared" si="48"/>
        <v/>
      </c>
      <c r="V440" s="72" t="b">
        <f t="shared" si="49"/>
        <v>0</v>
      </c>
      <c r="W440" s="710"/>
    </row>
    <row r="441" spans="1:23" ht="15" customHeight="1" x14ac:dyDescent="0.2">
      <c r="A441" s="765"/>
      <c r="B441" s="763" t="s">
        <v>45</v>
      </c>
      <c r="C441" s="755" t="s">
        <v>26</v>
      </c>
      <c r="D441" s="96" t="s">
        <v>27</v>
      </c>
      <c r="E441" s="705">
        <f t="shared" ref="E441:G455" si="59">SUMIFS(E$3:E$403,$D$3:$D$403,$D441,$W$3:$W$403,"毛利")</f>
        <v>4599.250852965065</v>
      </c>
      <c r="F441" s="705">
        <f t="shared" si="59"/>
        <v>1371.6972578195239</v>
      </c>
      <c r="G441" s="705">
        <f t="shared" si="59"/>
        <v>164.08921572243989</v>
      </c>
      <c r="H441" s="705">
        <f t="shared" ref="H441:Q455" si="60">SUMIFS(H$3:H$403,$D$3:$D$403,$D441,$W$3:$W$403,"毛利")</f>
        <v>2263.297475392229</v>
      </c>
      <c r="I441" s="705">
        <f t="shared" si="60"/>
        <v>3093.8686896532936</v>
      </c>
      <c r="J441" s="705">
        <f t="shared" si="60"/>
        <v>3979.6027607085243</v>
      </c>
      <c r="K441" s="705">
        <f t="shared" si="60"/>
        <v>4599.250852965065</v>
      </c>
      <c r="L441" s="705">
        <f t="shared" si="60"/>
        <v>0</v>
      </c>
      <c r="M441" s="705">
        <f t="shared" si="60"/>
        <v>0</v>
      </c>
      <c r="N441" s="705">
        <f t="shared" si="60"/>
        <v>0</v>
      </c>
      <c r="O441" s="705">
        <f t="shared" si="60"/>
        <v>0</v>
      </c>
      <c r="P441" s="705">
        <f t="shared" si="60"/>
        <v>0</v>
      </c>
      <c r="Q441" s="705">
        <f t="shared" si="60"/>
        <v>0</v>
      </c>
      <c r="R441" s="705">
        <f t="shared" si="55"/>
        <v>15471.806252261074</v>
      </c>
      <c r="S441" s="705">
        <f>基数汇总!S1641</f>
        <v>0</v>
      </c>
      <c r="T441" s="705" t="e">
        <f>基数汇总!R1641</f>
        <v>#DIV/0!</v>
      </c>
      <c r="U441" s="709" t="str">
        <f t="shared" si="48"/>
        <v/>
      </c>
      <c r="V441" s="72" t="b">
        <f t="shared" si="49"/>
        <v>0</v>
      </c>
      <c r="W441" s="710"/>
    </row>
    <row r="442" spans="1:23" ht="15" customHeight="1" x14ac:dyDescent="0.2">
      <c r="A442" s="765"/>
      <c r="B442" s="763"/>
      <c r="C442" s="755"/>
      <c r="D442" s="96" t="s">
        <v>28</v>
      </c>
      <c r="E442" s="705">
        <f t="shared" si="59"/>
        <v>2339.8210628600173</v>
      </c>
      <c r="F442" s="705">
        <f t="shared" si="59"/>
        <v>774.29639318047668</v>
      </c>
      <c r="G442" s="705">
        <f t="shared" si="59"/>
        <v>157.85932427755955</v>
      </c>
      <c r="H442" s="705">
        <f t="shared" si="60"/>
        <v>1493.275201606886</v>
      </c>
      <c r="I442" s="705">
        <f t="shared" si="60"/>
        <v>2006.4394062187778</v>
      </c>
      <c r="J442" s="705">
        <f t="shared" si="60"/>
        <v>2581.2185961914138</v>
      </c>
      <c r="K442" s="705">
        <f t="shared" si="60"/>
        <v>2339.8210628600173</v>
      </c>
      <c r="L442" s="705">
        <f t="shared" si="60"/>
        <v>0</v>
      </c>
      <c r="M442" s="705">
        <f t="shared" si="60"/>
        <v>0</v>
      </c>
      <c r="N442" s="705">
        <f t="shared" si="60"/>
        <v>0</v>
      </c>
      <c r="O442" s="705">
        <f t="shared" si="60"/>
        <v>0</v>
      </c>
      <c r="P442" s="705">
        <f t="shared" si="60"/>
        <v>0</v>
      </c>
      <c r="Q442" s="705">
        <f t="shared" si="60"/>
        <v>0</v>
      </c>
      <c r="R442" s="705">
        <f t="shared" si="55"/>
        <v>9352.9099843351305</v>
      </c>
      <c r="S442" s="705">
        <f>基数汇总!S1642</f>
        <v>0</v>
      </c>
      <c r="T442" s="705" t="e">
        <f>基数汇总!R1642</f>
        <v>#DIV/0!</v>
      </c>
      <c r="U442" s="709" t="str">
        <f t="shared" si="48"/>
        <v/>
      </c>
      <c r="V442" s="72" t="b">
        <f t="shared" si="49"/>
        <v>0</v>
      </c>
      <c r="W442" s="710"/>
    </row>
    <row r="443" spans="1:23" ht="15" customHeight="1" x14ac:dyDescent="0.2">
      <c r="A443" s="765"/>
      <c r="B443" s="763"/>
      <c r="C443" s="755"/>
      <c r="D443" s="96" t="s">
        <v>29</v>
      </c>
      <c r="E443" s="705">
        <f t="shared" si="59"/>
        <v>2599.973964984099</v>
      </c>
      <c r="F443" s="705">
        <f t="shared" si="59"/>
        <v>413.26127199999956</v>
      </c>
      <c r="G443" s="705">
        <f t="shared" si="59"/>
        <v>79.105028000000004</v>
      </c>
      <c r="H443" s="705">
        <f t="shared" si="60"/>
        <v>632.93012400000191</v>
      </c>
      <c r="I443" s="705">
        <f t="shared" si="60"/>
        <v>1098.820468999998</v>
      </c>
      <c r="J443" s="705">
        <f t="shared" si="60"/>
        <v>2724.8634592844091</v>
      </c>
      <c r="K443" s="705">
        <f t="shared" si="60"/>
        <v>2599.973964984099</v>
      </c>
      <c r="L443" s="705">
        <f t="shared" si="60"/>
        <v>0</v>
      </c>
      <c r="M443" s="705">
        <f t="shared" si="60"/>
        <v>0</v>
      </c>
      <c r="N443" s="705">
        <f t="shared" si="60"/>
        <v>0</v>
      </c>
      <c r="O443" s="705">
        <f t="shared" si="60"/>
        <v>0</v>
      </c>
      <c r="P443" s="705">
        <f t="shared" si="60"/>
        <v>0</v>
      </c>
      <c r="Q443" s="705">
        <f t="shared" si="60"/>
        <v>0</v>
      </c>
      <c r="R443" s="705">
        <f t="shared" si="55"/>
        <v>7548.954317268508</v>
      </c>
      <c r="S443" s="705">
        <f>基数汇总!S1643</f>
        <v>0</v>
      </c>
      <c r="T443" s="705" t="e">
        <f>基数汇总!R1643</f>
        <v>#DIV/0!</v>
      </c>
      <c r="U443" s="709" t="str">
        <f t="shared" si="48"/>
        <v/>
      </c>
      <c r="V443" s="72" t="b">
        <f t="shared" si="49"/>
        <v>0</v>
      </c>
      <c r="W443" s="710"/>
    </row>
    <row r="444" spans="1:23" ht="15" customHeight="1" x14ac:dyDescent="0.2">
      <c r="A444" s="765"/>
      <c r="B444" s="763"/>
      <c r="C444" s="755"/>
      <c r="D444" s="96" t="s">
        <v>30</v>
      </c>
      <c r="E444" s="705" t="e">
        <f t="shared" si="59"/>
        <v>#REF!</v>
      </c>
      <c r="F444" s="705" t="e">
        <f t="shared" si="59"/>
        <v>#REF!</v>
      </c>
      <c r="G444" s="705" t="e">
        <f t="shared" si="59"/>
        <v>#REF!</v>
      </c>
      <c r="H444" s="705" t="e">
        <f t="shared" si="60"/>
        <v>#REF!</v>
      </c>
      <c r="I444" s="705" t="e">
        <f t="shared" si="60"/>
        <v>#REF!</v>
      </c>
      <c r="J444" s="705" t="e">
        <f t="shared" si="60"/>
        <v>#REF!</v>
      </c>
      <c r="K444" s="705" t="e">
        <f t="shared" si="60"/>
        <v>#REF!</v>
      </c>
      <c r="L444" s="705" t="e">
        <f t="shared" si="60"/>
        <v>#REF!</v>
      </c>
      <c r="M444" s="705" t="e">
        <f t="shared" si="60"/>
        <v>#REF!</v>
      </c>
      <c r="N444" s="705" t="e">
        <f t="shared" si="60"/>
        <v>#REF!</v>
      </c>
      <c r="O444" s="705" t="e">
        <f t="shared" si="60"/>
        <v>#REF!</v>
      </c>
      <c r="P444" s="705" t="e">
        <f t="shared" si="60"/>
        <v>#REF!</v>
      </c>
      <c r="Q444" s="705" t="e">
        <f t="shared" si="60"/>
        <v>#REF!</v>
      </c>
      <c r="R444" s="705" t="e">
        <f t="shared" si="55"/>
        <v>#REF!</v>
      </c>
      <c r="S444" s="705">
        <f>基数汇总!S1644</f>
        <v>0</v>
      </c>
      <c r="T444" s="705" t="e">
        <f>基数汇总!R1644</f>
        <v>#DIV/0!</v>
      </c>
      <c r="U444" s="709" t="str">
        <f t="shared" si="48"/>
        <v/>
      </c>
      <c r="V444" s="72" t="e">
        <f t="shared" si="49"/>
        <v>#REF!</v>
      </c>
      <c r="W444" s="710"/>
    </row>
    <row r="445" spans="1:23" ht="15" customHeight="1" x14ac:dyDescent="0.2">
      <c r="A445" s="765"/>
      <c r="B445" s="763"/>
      <c r="C445" s="755"/>
      <c r="D445" s="96" t="s">
        <v>31</v>
      </c>
      <c r="E445" s="705">
        <f t="shared" si="59"/>
        <v>1339.430461742917</v>
      </c>
      <c r="F445" s="705">
        <f t="shared" si="59"/>
        <v>416.66451699999999</v>
      </c>
      <c r="G445" s="705">
        <f t="shared" si="59"/>
        <v>43.149245000000001</v>
      </c>
      <c r="H445" s="705">
        <f t="shared" si="60"/>
        <v>603.54674599999998</v>
      </c>
      <c r="I445" s="705">
        <f t="shared" si="60"/>
        <v>962.34493599999985</v>
      </c>
      <c r="J445" s="705">
        <f t="shared" si="60"/>
        <v>2074.5401518917183</v>
      </c>
      <c r="K445" s="705">
        <f t="shared" si="60"/>
        <v>1339.430461742917</v>
      </c>
      <c r="L445" s="705">
        <f t="shared" si="60"/>
        <v>0</v>
      </c>
      <c r="M445" s="705">
        <f t="shared" si="60"/>
        <v>0</v>
      </c>
      <c r="N445" s="705">
        <f t="shared" si="60"/>
        <v>0</v>
      </c>
      <c r="O445" s="705">
        <f t="shared" si="60"/>
        <v>0</v>
      </c>
      <c r="P445" s="705">
        <f t="shared" si="60"/>
        <v>0</v>
      </c>
      <c r="Q445" s="705">
        <f t="shared" si="60"/>
        <v>0</v>
      </c>
      <c r="R445" s="705">
        <f t="shared" si="55"/>
        <v>5439.6760576346351</v>
      </c>
      <c r="S445" s="705">
        <f>基数汇总!S1645</f>
        <v>0</v>
      </c>
      <c r="T445" s="705" t="e">
        <f>基数汇总!R1645</f>
        <v>#DIV/0!</v>
      </c>
      <c r="U445" s="709" t="str">
        <f t="shared" si="48"/>
        <v/>
      </c>
      <c r="V445" s="72" t="b">
        <f t="shared" si="49"/>
        <v>0</v>
      </c>
      <c r="W445" s="710"/>
    </row>
    <row r="446" spans="1:23" ht="15" customHeight="1" x14ac:dyDescent="0.2">
      <c r="A446" s="765"/>
      <c r="B446" s="763"/>
      <c r="C446" s="755"/>
      <c r="D446" s="96" t="s">
        <v>32</v>
      </c>
      <c r="E446" s="705">
        <f t="shared" si="59"/>
        <v>35.679500000000004</v>
      </c>
      <c r="F446" s="705">
        <f t="shared" si="59"/>
        <v>14.011300000000002</v>
      </c>
      <c r="G446" s="705">
        <f t="shared" si="59"/>
        <v>6.6246</v>
      </c>
      <c r="H446" s="705">
        <f t="shared" si="60"/>
        <v>10.793899999999999</v>
      </c>
      <c r="I446" s="705">
        <f t="shared" si="60"/>
        <v>18.182599999999997</v>
      </c>
      <c r="J446" s="705">
        <f t="shared" si="60"/>
        <v>16.689800000000002</v>
      </c>
      <c r="K446" s="705">
        <f t="shared" si="60"/>
        <v>35.679500000000004</v>
      </c>
      <c r="L446" s="705">
        <f t="shared" si="60"/>
        <v>0</v>
      </c>
      <c r="M446" s="705">
        <f t="shared" si="60"/>
        <v>0</v>
      </c>
      <c r="N446" s="705">
        <f t="shared" si="60"/>
        <v>0</v>
      </c>
      <c r="O446" s="705">
        <f t="shared" si="60"/>
        <v>0</v>
      </c>
      <c r="P446" s="705">
        <f t="shared" si="60"/>
        <v>0</v>
      </c>
      <c r="Q446" s="705">
        <f t="shared" si="60"/>
        <v>0</v>
      </c>
      <c r="R446" s="705">
        <f t="shared" si="55"/>
        <v>101.9817</v>
      </c>
      <c r="S446" s="705">
        <f>基数汇总!S1646</f>
        <v>0</v>
      </c>
      <c r="T446" s="705" t="e">
        <f>基数汇总!R1646</f>
        <v>#DIV/0!</v>
      </c>
      <c r="U446" s="709" t="str">
        <f t="shared" si="48"/>
        <v/>
      </c>
      <c r="V446" s="72" t="b">
        <f t="shared" si="49"/>
        <v>0</v>
      </c>
      <c r="W446" s="710"/>
    </row>
    <row r="447" spans="1:23" ht="15" customHeight="1" x14ac:dyDescent="0.2">
      <c r="A447" s="765"/>
      <c r="B447" s="763"/>
      <c r="C447" s="755" t="s">
        <v>33</v>
      </c>
      <c r="D447" s="706" t="s">
        <v>34</v>
      </c>
      <c r="E447" s="705" t="e">
        <f t="shared" si="59"/>
        <v>#REF!</v>
      </c>
      <c r="F447" s="705" t="e">
        <f t="shared" si="59"/>
        <v>#REF!</v>
      </c>
      <c r="G447" s="705" t="e">
        <f t="shared" si="59"/>
        <v>#REF!</v>
      </c>
      <c r="H447" s="705" t="e">
        <f t="shared" si="60"/>
        <v>#REF!</v>
      </c>
      <c r="I447" s="705" t="e">
        <f t="shared" si="60"/>
        <v>#REF!</v>
      </c>
      <c r="J447" s="705" t="e">
        <f t="shared" si="60"/>
        <v>#REF!</v>
      </c>
      <c r="K447" s="705" t="e">
        <f t="shared" si="60"/>
        <v>#REF!</v>
      </c>
      <c r="L447" s="705" t="e">
        <f t="shared" si="60"/>
        <v>#REF!</v>
      </c>
      <c r="M447" s="705" t="e">
        <f t="shared" si="60"/>
        <v>#REF!</v>
      </c>
      <c r="N447" s="705" t="e">
        <f t="shared" si="60"/>
        <v>#REF!</v>
      </c>
      <c r="O447" s="705" t="e">
        <f t="shared" si="60"/>
        <v>#REF!</v>
      </c>
      <c r="P447" s="705" t="e">
        <f t="shared" si="60"/>
        <v>#REF!</v>
      </c>
      <c r="Q447" s="705" t="e">
        <f t="shared" si="60"/>
        <v>#REF!</v>
      </c>
      <c r="R447" s="705" t="e">
        <f t="shared" si="55"/>
        <v>#REF!</v>
      </c>
      <c r="S447" s="705">
        <f>基数汇总!S1647</f>
        <v>0</v>
      </c>
      <c r="T447" s="705" t="e">
        <f>基数汇总!R1647</f>
        <v>#DIV/0!</v>
      </c>
      <c r="U447" s="709" t="str">
        <f t="shared" si="48"/>
        <v/>
      </c>
      <c r="V447" s="72" t="e">
        <f t="shared" si="49"/>
        <v>#REF!</v>
      </c>
      <c r="W447" s="710"/>
    </row>
    <row r="448" spans="1:23" ht="15" customHeight="1" x14ac:dyDescent="0.2">
      <c r="A448" s="765"/>
      <c r="B448" s="763"/>
      <c r="C448" s="755"/>
      <c r="D448" s="96" t="s">
        <v>35</v>
      </c>
      <c r="E448" s="705">
        <f t="shared" si="59"/>
        <v>930.46285085690351</v>
      </c>
      <c r="F448" s="705">
        <f t="shared" si="59"/>
        <v>220.16732582972151</v>
      </c>
      <c r="G448" s="705">
        <f t="shared" si="59"/>
        <v>23.660898644845165</v>
      </c>
      <c r="H448" s="705">
        <f t="shared" si="60"/>
        <v>459.36913480359067</v>
      </c>
      <c r="I448" s="705">
        <f t="shared" si="60"/>
        <v>583.31019946621586</v>
      </c>
      <c r="J448" s="705">
        <f t="shared" si="60"/>
        <v>853.57950238614967</v>
      </c>
      <c r="K448" s="705">
        <f t="shared" si="60"/>
        <v>930.46285085690351</v>
      </c>
      <c r="L448" s="705">
        <f t="shared" si="60"/>
        <v>0</v>
      </c>
      <c r="M448" s="705">
        <f t="shared" si="60"/>
        <v>0</v>
      </c>
      <c r="N448" s="705">
        <f t="shared" si="60"/>
        <v>0</v>
      </c>
      <c r="O448" s="705">
        <f t="shared" si="60"/>
        <v>0</v>
      </c>
      <c r="P448" s="705">
        <f t="shared" si="60"/>
        <v>0</v>
      </c>
      <c r="Q448" s="705">
        <f t="shared" si="60"/>
        <v>0</v>
      </c>
      <c r="R448" s="705">
        <f t="shared" si="55"/>
        <v>3070.5499119874262</v>
      </c>
      <c r="S448" s="705">
        <f>基数汇总!S1648</f>
        <v>0</v>
      </c>
      <c r="T448" s="705" t="e">
        <f>基数汇总!R1648</f>
        <v>#DIV/0!</v>
      </c>
      <c r="U448" s="709" t="str">
        <f t="shared" si="48"/>
        <v/>
      </c>
      <c r="V448" s="72" t="b">
        <f t="shared" si="49"/>
        <v>0</v>
      </c>
      <c r="W448" s="710"/>
    </row>
    <row r="449" spans="1:23" ht="15" customHeight="1" x14ac:dyDescent="0.2">
      <c r="A449" s="765"/>
      <c r="B449" s="763"/>
      <c r="C449" s="755"/>
      <c r="D449" s="96" t="s">
        <v>36</v>
      </c>
      <c r="E449" s="705">
        <f t="shared" si="59"/>
        <v>1464.0872722370361</v>
      </c>
      <c r="F449" s="705">
        <f t="shared" si="59"/>
        <v>402.87237712864595</v>
      </c>
      <c r="G449" s="705">
        <f t="shared" si="59"/>
        <v>57.140597662843142</v>
      </c>
      <c r="H449" s="705">
        <f t="shared" si="60"/>
        <v>794.14264791204062</v>
      </c>
      <c r="I449" s="705">
        <f t="shared" si="60"/>
        <v>907.62401256879002</v>
      </c>
      <c r="J449" s="705">
        <f t="shared" si="60"/>
        <v>1752.9945607196651</v>
      </c>
      <c r="K449" s="705">
        <f t="shared" si="60"/>
        <v>1464.0872722370361</v>
      </c>
      <c r="L449" s="705">
        <f t="shared" si="60"/>
        <v>0</v>
      </c>
      <c r="M449" s="705">
        <f t="shared" si="60"/>
        <v>0</v>
      </c>
      <c r="N449" s="705">
        <f t="shared" si="60"/>
        <v>0</v>
      </c>
      <c r="O449" s="705">
        <f t="shared" si="60"/>
        <v>0</v>
      </c>
      <c r="P449" s="705">
        <f t="shared" si="60"/>
        <v>0</v>
      </c>
      <c r="Q449" s="705">
        <f t="shared" si="60"/>
        <v>0</v>
      </c>
      <c r="R449" s="705">
        <f t="shared" si="55"/>
        <v>5378.8614682290208</v>
      </c>
      <c r="S449" s="705">
        <f>基数汇总!S1649</f>
        <v>0</v>
      </c>
      <c r="T449" s="705" t="e">
        <f>基数汇总!R1649</f>
        <v>#DIV/0!</v>
      </c>
      <c r="U449" s="709" t="str">
        <f t="shared" si="48"/>
        <v/>
      </c>
      <c r="V449" s="72" t="b">
        <f t="shared" si="49"/>
        <v>0</v>
      </c>
      <c r="W449" s="710"/>
    </row>
    <row r="450" spans="1:23" ht="15" customHeight="1" x14ac:dyDescent="0.2">
      <c r="A450" s="765"/>
      <c r="B450" s="763"/>
      <c r="C450" s="755"/>
      <c r="D450" s="96" t="s">
        <v>37</v>
      </c>
      <c r="E450" s="705">
        <f t="shared" si="59"/>
        <v>0</v>
      </c>
      <c r="F450" s="705">
        <f t="shared" si="59"/>
        <v>0</v>
      </c>
      <c r="G450" s="705">
        <f t="shared" si="59"/>
        <v>0</v>
      </c>
      <c r="H450" s="705">
        <f t="shared" si="60"/>
        <v>0</v>
      </c>
      <c r="I450" s="705">
        <f t="shared" si="60"/>
        <v>0</v>
      </c>
      <c r="J450" s="705">
        <f t="shared" si="60"/>
        <v>0</v>
      </c>
      <c r="K450" s="705">
        <f t="shared" si="60"/>
        <v>0</v>
      </c>
      <c r="L450" s="705">
        <f t="shared" si="60"/>
        <v>0</v>
      </c>
      <c r="M450" s="705">
        <f t="shared" si="60"/>
        <v>0</v>
      </c>
      <c r="N450" s="705">
        <f t="shared" si="60"/>
        <v>0</v>
      </c>
      <c r="O450" s="705">
        <f t="shared" si="60"/>
        <v>0</v>
      </c>
      <c r="P450" s="705">
        <f t="shared" si="60"/>
        <v>0</v>
      </c>
      <c r="Q450" s="705">
        <f t="shared" si="60"/>
        <v>0</v>
      </c>
      <c r="R450" s="705">
        <f t="shared" si="55"/>
        <v>0</v>
      </c>
      <c r="S450" s="705">
        <f>基数汇总!S1650</f>
        <v>0</v>
      </c>
      <c r="T450" s="705" t="e">
        <f>基数汇总!R1650</f>
        <v>#DIV/0!</v>
      </c>
      <c r="U450" s="709" t="str">
        <f t="shared" si="48"/>
        <v/>
      </c>
      <c r="V450" s="72" t="b">
        <f t="shared" si="49"/>
        <v>1</v>
      </c>
      <c r="W450" s="710"/>
    </row>
    <row r="451" spans="1:23" ht="15" customHeight="1" x14ac:dyDescent="0.2">
      <c r="A451" s="765"/>
      <c r="B451" s="763"/>
      <c r="C451" s="755"/>
      <c r="D451" s="96" t="s">
        <v>38</v>
      </c>
      <c r="E451" s="705">
        <f t="shared" si="59"/>
        <v>94.83887080517394</v>
      </c>
      <c r="F451" s="705">
        <f t="shared" si="59"/>
        <v>16.99766513144932</v>
      </c>
      <c r="G451" s="705">
        <f t="shared" si="59"/>
        <v>0.84620074619589591</v>
      </c>
      <c r="H451" s="705">
        <f t="shared" si="60"/>
        <v>37.357187651373337</v>
      </c>
      <c r="I451" s="705">
        <f t="shared" si="60"/>
        <v>62.530848090193686</v>
      </c>
      <c r="J451" s="705">
        <f t="shared" si="60"/>
        <v>75.735069364505591</v>
      </c>
      <c r="K451" s="705">
        <f t="shared" si="60"/>
        <v>94.83887080517394</v>
      </c>
      <c r="L451" s="705">
        <f t="shared" si="60"/>
        <v>0</v>
      </c>
      <c r="M451" s="705">
        <f t="shared" si="60"/>
        <v>0</v>
      </c>
      <c r="N451" s="705">
        <f t="shared" si="60"/>
        <v>0</v>
      </c>
      <c r="O451" s="705">
        <f t="shared" si="60"/>
        <v>0</v>
      </c>
      <c r="P451" s="705">
        <f t="shared" si="60"/>
        <v>0</v>
      </c>
      <c r="Q451" s="705">
        <f t="shared" si="60"/>
        <v>0</v>
      </c>
      <c r="R451" s="705">
        <f t="shared" si="55"/>
        <v>288.30584178889177</v>
      </c>
      <c r="S451" s="705">
        <f>基数汇总!S1651</f>
        <v>0</v>
      </c>
      <c r="T451" s="705" t="e">
        <f>基数汇总!R1651</f>
        <v>#DIV/0!</v>
      </c>
      <c r="U451" s="709" t="str">
        <f t="shared" si="48"/>
        <v/>
      </c>
      <c r="V451" s="72" t="b">
        <f t="shared" si="49"/>
        <v>0</v>
      </c>
      <c r="W451" s="710"/>
    </row>
    <row r="452" spans="1:23" ht="15" customHeight="1" x14ac:dyDescent="0.2">
      <c r="A452" s="765"/>
      <c r="B452" s="763"/>
      <c r="C452" s="755"/>
      <c r="D452" s="96" t="s">
        <v>39</v>
      </c>
      <c r="E452" s="705">
        <f t="shared" si="59"/>
        <v>4.3774211650010173</v>
      </c>
      <c r="F452" s="705">
        <f t="shared" si="59"/>
        <v>3.5499366180890934</v>
      </c>
      <c r="G452" s="705">
        <f t="shared" si="59"/>
        <v>0.53092659826315802</v>
      </c>
      <c r="H452" s="705">
        <f t="shared" si="60"/>
        <v>2.7173713302836928</v>
      </c>
      <c r="I452" s="705">
        <f t="shared" si="60"/>
        <v>4.2810334815269915</v>
      </c>
      <c r="J452" s="705">
        <f t="shared" si="60"/>
        <v>7.0115498992260523</v>
      </c>
      <c r="K452" s="705">
        <f t="shared" si="60"/>
        <v>4.3774211650010173</v>
      </c>
      <c r="L452" s="705">
        <f t="shared" si="60"/>
        <v>0</v>
      </c>
      <c r="M452" s="705">
        <f t="shared" si="60"/>
        <v>0</v>
      </c>
      <c r="N452" s="705">
        <f t="shared" si="60"/>
        <v>0</v>
      </c>
      <c r="O452" s="705">
        <f t="shared" si="60"/>
        <v>0</v>
      </c>
      <c r="P452" s="705">
        <f t="shared" si="60"/>
        <v>0</v>
      </c>
      <c r="Q452" s="705">
        <f t="shared" si="60"/>
        <v>0</v>
      </c>
      <c r="R452" s="705">
        <f t="shared" si="55"/>
        <v>22.468239092390007</v>
      </c>
      <c r="S452" s="705">
        <f>基数汇总!S1652</f>
        <v>0</v>
      </c>
      <c r="T452" s="705" t="e">
        <f>基数汇总!R1652</f>
        <v>#DIV/0!</v>
      </c>
      <c r="U452" s="709" t="str">
        <f t="shared" ref="U452:U516" si="61">IF(S452&gt;0,R452/S452-1,"")</f>
        <v/>
      </c>
      <c r="V452" s="72" t="b">
        <f t="shared" si="49"/>
        <v>0</v>
      </c>
      <c r="W452" s="710"/>
    </row>
    <row r="453" spans="1:23" ht="15" customHeight="1" x14ac:dyDescent="0.2">
      <c r="A453" s="765"/>
      <c r="B453" s="763"/>
      <c r="C453" s="755" t="s">
        <v>40</v>
      </c>
      <c r="D453" s="96" t="s">
        <v>41</v>
      </c>
      <c r="E453" s="705" t="e">
        <f t="shared" si="59"/>
        <v>#REF!</v>
      </c>
      <c r="F453" s="705" t="e">
        <f t="shared" si="59"/>
        <v>#REF!</v>
      </c>
      <c r="G453" s="705" t="e">
        <f t="shared" si="59"/>
        <v>#REF!</v>
      </c>
      <c r="H453" s="705" t="e">
        <f t="shared" si="60"/>
        <v>#REF!</v>
      </c>
      <c r="I453" s="705" t="e">
        <f t="shared" si="60"/>
        <v>#REF!</v>
      </c>
      <c r="J453" s="705" t="e">
        <f t="shared" si="60"/>
        <v>#REF!</v>
      </c>
      <c r="K453" s="705" t="e">
        <f t="shared" si="60"/>
        <v>#REF!</v>
      </c>
      <c r="L453" s="705" t="e">
        <f t="shared" si="60"/>
        <v>#REF!</v>
      </c>
      <c r="M453" s="705" t="e">
        <f t="shared" si="60"/>
        <v>#REF!</v>
      </c>
      <c r="N453" s="705" t="e">
        <f t="shared" si="60"/>
        <v>#REF!</v>
      </c>
      <c r="O453" s="705" t="e">
        <f t="shared" si="60"/>
        <v>#REF!</v>
      </c>
      <c r="P453" s="705" t="e">
        <f t="shared" si="60"/>
        <v>#REF!</v>
      </c>
      <c r="Q453" s="705" t="e">
        <f t="shared" si="60"/>
        <v>#REF!</v>
      </c>
      <c r="R453" s="705" t="e">
        <f t="shared" si="55"/>
        <v>#REF!</v>
      </c>
      <c r="S453" s="705">
        <f>基数汇总!S1653</f>
        <v>0</v>
      </c>
      <c r="T453" s="705" t="e">
        <f>基数汇总!R1653</f>
        <v>#DIV/0!</v>
      </c>
      <c r="U453" s="709" t="str">
        <f t="shared" si="61"/>
        <v/>
      </c>
      <c r="V453" s="72" t="e">
        <f t="shared" ref="V453:V517" si="62">E453=M453</f>
        <v>#REF!</v>
      </c>
      <c r="W453" s="710"/>
    </row>
    <row r="454" spans="1:23" ht="15" customHeight="1" x14ac:dyDescent="0.2">
      <c r="A454" s="765"/>
      <c r="B454" s="763"/>
      <c r="C454" s="755"/>
      <c r="D454" s="96" t="s">
        <v>42</v>
      </c>
      <c r="E454" s="705">
        <f t="shared" si="59"/>
        <v>1351.9091568113736</v>
      </c>
      <c r="F454" s="705">
        <f t="shared" si="59"/>
        <v>191.57977991303321</v>
      </c>
      <c r="G454" s="705">
        <f t="shared" si="59"/>
        <v>32.277321934833061</v>
      </c>
      <c r="H454" s="705">
        <f t="shared" si="60"/>
        <v>2621.501098806049</v>
      </c>
      <c r="I454" s="705">
        <f t="shared" si="60"/>
        <v>986.83134685797393</v>
      </c>
      <c r="J454" s="705">
        <f t="shared" si="60"/>
        <v>1208.2839301992419</v>
      </c>
      <c r="K454" s="705">
        <f t="shared" si="60"/>
        <v>1351.9091568113736</v>
      </c>
      <c r="L454" s="705">
        <f t="shared" si="60"/>
        <v>0</v>
      </c>
      <c r="M454" s="705">
        <f t="shared" si="60"/>
        <v>0</v>
      </c>
      <c r="N454" s="705">
        <f t="shared" si="60"/>
        <v>0</v>
      </c>
      <c r="O454" s="705">
        <f t="shared" si="60"/>
        <v>0</v>
      </c>
      <c r="P454" s="705">
        <f t="shared" si="60"/>
        <v>0</v>
      </c>
      <c r="Q454" s="705">
        <f t="shared" si="60"/>
        <v>0</v>
      </c>
      <c r="R454" s="705">
        <f t="shared" si="55"/>
        <v>6392.3826345225052</v>
      </c>
      <c r="S454" s="705">
        <f>基数汇总!S1654</f>
        <v>0</v>
      </c>
      <c r="T454" s="705" t="e">
        <f>基数汇总!R1654</f>
        <v>#DIV/0!</v>
      </c>
      <c r="U454" s="709" t="str">
        <f t="shared" si="61"/>
        <v/>
      </c>
      <c r="V454" s="72" t="b">
        <f t="shared" si="62"/>
        <v>0</v>
      </c>
      <c r="W454" s="710"/>
    </row>
    <row r="455" spans="1:23" ht="15" customHeight="1" x14ac:dyDescent="0.2">
      <c r="A455" s="765"/>
      <c r="B455" s="763"/>
      <c r="C455" s="755"/>
      <c r="D455" s="96" t="s">
        <v>43</v>
      </c>
      <c r="E455" s="705">
        <f t="shared" si="59"/>
        <v>95.681796298854096</v>
      </c>
      <c r="F455" s="705">
        <f t="shared" si="59"/>
        <v>-61.037761999999987</v>
      </c>
      <c r="G455" s="705">
        <f t="shared" si="59"/>
        <v>118.8672524540298</v>
      </c>
      <c r="H455" s="705">
        <f t="shared" si="60"/>
        <v>64.504408882692545</v>
      </c>
      <c r="I455" s="705">
        <f t="shared" si="60"/>
        <v>138.33396357321919</v>
      </c>
      <c r="J455" s="705">
        <f t="shared" si="60"/>
        <v>81.940628708781745</v>
      </c>
      <c r="K455" s="705">
        <f t="shared" si="60"/>
        <v>95.681796298854096</v>
      </c>
      <c r="L455" s="705">
        <f t="shared" si="60"/>
        <v>0</v>
      </c>
      <c r="M455" s="705">
        <f t="shared" si="60"/>
        <v>0</v>
      </c>
      <c r="N455" s="705">
        <f t="shared" si="60"/>
        <v>0</v>
      </c>
      <c r="O455" s="705">
        <f t="shared" si="60"/>
        <v>0</v>
      </c>
      <c r="P455" s="705">
        <f t="shared" si="60"/>
        <v>0</v>
      </c>
      <c r="Q455" s="705">
        <f t="shared" si="60"/>
        <v>0</v>
      </c>
      <c r="R455" s="705">
        <f t="shared" si="55"/>
        <v>438.29028791757742</v>
      </c>
      <c r="S455" s="705">
        <f>基数汇总!S1655</f>
        <v>0</v>
      </c>
      <c r="T455" s="705" t="e">
        <f>基数汇总!R1655</f>
        <v>#DIV/0!</v>
      </c>
      <c r="U455" s="709" t="str">
        <f t="shared" si="61"/>
        <v/>
      </c>
      <c r="V455" s="72" t="b">
        <f t="shared" si="62"/>
        <v>0</v>
      </c>
      <c r="W455" s="710"/>
    </row>
    <row r="456" spans="1:23" ht="15" customHeight="1" x14ac:dyDescent="0.2">
      <c r="A456" s="765"/>
      <c r="B456" s="762" t="s">
        <v>25</v>
      </c>
      <c r="C456" s="762"/>
      <c r="D456" s="762"/>
      <c r="E456" s="256" t="e">
        <f>SUM(E411:E416)</f>
        <v>#REF!</v>
      </c>
      <c r="F456" s="256" t="e">
        <f>SUM(F411:F416)</f>
        <v>#REF!</v>
      </c>
      <c r="G456" s="256" t="e">
        <f>SUM(G411:G416)</f>
        <v>#REF!</v>
      </c>
      <c r="H456" s="256" t="e">
        <f t="shared" ref="H456:Q456" si="63">SUM(H411:H416)</f>
        <v>#REF!</v>
      </c>
      <c r="I456" s="256" t="e">
        <f t="shared" si="63"/>
        <v>#REF!</v>
      </c>
      <c r="J456" s="256" t="e">
        <f t="shared" si="63"/>
        <v>#REF!</v>
      </c>
      <c r="K456" s="256" t="e">
        <f t="shared" si="63"/>
        <v>#REF!</v>
      </c>
      <c r="L456" s="256" t="e">
        <f t="shared" si="63"/>
        <v>#REF!</v>
      </c>
      <c r="M456" s="256" t="e">
        <f t="shared" si="63"/>
        <v>#REF!</v>
      </c>
      <c r="N456" s="256" t="e">
        <f t="shared" si="63"/>
        <v>#REF!</v>
      </c>
      <c r="O456" s="256" t="e">
        <f t="shared" si="63"/>
        <v>#REF!</v>
      </c>
      <c r="P456" s="256" t="e">
        <f t="shared" si="63"/>
        <v>#REF!</v>
      </c>
      <c r="Q456" s="256" t="e">
        <f t="shared" si="63"/>
        <v>#REF!</v>
      </c>
      <c r="R456" s="256" t="e">
        <f t="shared" si="55"/>
        <v>#REF!</v>
      </c>
      <c r="S456" s="256">
        <f>基数汇总!S1656</f>
        <v>0</v>
      </c>
      <c r="T456" s="256" t="e">
        <f>基数汇总!R1656</f>
        <v>#DIV/0!</v>
      </c>
      <c r="U456" s="711" t="str">
        <f t="shared" si="61"/>
        <v/>
      </c>
      <c r="V456" s="72" t="e">
        <f t="shared" si="62"/>
        <v>#REF!</v>
      </c>
      <c r="W456" s="710"/>
    </row>
    <row r="457" spans="1:23" ht="15" customHeight="1" x14ac:dyDescent="0.2">
      <c r="A457" s="765"/>
      <c r="B457" s="762" t="s">
        <v>44</v>
      </c>
      <c r="C457" s="762"/>
      <c r="D457" s="762"/>
      <c r="E457" s="256" t="e">
        <f>SUM(E426:E431)</f>
        <v>#REF!</v>
      </c>
      <c r="F457" s="256" t="e">
        <f>SUM(F426:F431)</f>
        <v>#REF!</v>
      </c>
      <c r="G457" s="256" t="e">
        <f>SUM(G426:G431)</f>
        <v>#REF!</v>
      </c>
      <c r="H457" s="256" t="e">
        <f t="shared" ref="H457:Q457" si="64">SUM(H426:H431)</f>
        <v>#REF!</v>
      </c>
      <c r="I457" s="256" t="e">
        <f t="shared" si="64"/>
        <v>#REF!</v>
      </c>
      <c r="J457" s="256" t="e">
        <f t="shared" si="64"/>
        <v>#REF!</v>
      </c>
      <c r="K457" s="256" t="e">
        <f t="shared" si="64"/>
        <v>#REF!</v>
      </c>
      <c r="L457" s="256" t="e">
        <f t="shared" si="64"/>
        <v>#REF!</v>
      </c>
      <c r="M457" s="256" t="e">
        <f t="shared" si="64"/>
        <v>#REF!</v>
      </c>
      <c r="N457" s="256" t="e">
        <f t="shared" si="64"/>
        <v>#REF!</v>
      </c>
      <c r="O457" s="256" t="e">
        <f t="shared" si="64"/>
        <v>#REF!</v>
      </c>
      <c r="P457" s="256" t="e">
        <f t="shared" si="64"/>
        <v>#REF!</v>
      </c>
      <c r="Q457" s="256" t="e">
        <f t="shared" si="64"/>
        <v>#REF!</v>
      </c>
      <c r="R457" s="256" t="e">
        <f t="shared" si="55"/>
        <v>#REF!</v>
      </c>
      <c r="S457" s="256">
        <f>基数汇总!S1657</f>
        <v>0</v>
      </c>
      <c r="T457" s="256" t="e">
        <f>基数汇总!R1657</f>
        <v>#DIV/0!</v>
      </c>
      <c r="U457" s="711" t="str">
        <f t="shared" si="61"/>
        <v/>
      </c>
      <c r="V457" s="72" t="e">
        <f t="shared" si="62"/>
        <v>#REF!</v>
      </c>
      <c r="W457" s="710"/>
    </row>
    <row r="458" spans="1:23" ht="15" customHeight="1" x14ac:dyDescent="0.2">
      <c r="A458" s="765"/>
      <c r="B458" s="762" t="s">
        <v>46</v>
      </c>
      <c r="C458" s="762"/>
      <c r="D458" s="762"/>
      <c r="E458" s="256" t="e">
        <f>E51+E103+E155+E207+E259+E311+E363+E406</f>
        <v>#REF!</v>
      </c>
      <c r="F458" s="256" t="e">
        <f>F51+F103+F155+F207+F259+F311+F363+F406</f>
        <v>#REF!</v>
      </c>
      <c r="G458" s="256" t="e">
        <f>G51+G103+G155+G207+G259+G311+G363+G406</f>
        <v>#REF!</v>
      </c>
      <c r="H458" s="256" t="e">
        <f t="shared" ref="H458:Q458" si="65">H51+H103+H155+H207+H259+H311+H363+H406</f>
        <v>#REF!</v>
      </c>
      <c r="I458" s="256" t="e">
        <f t="shared" si="65"/>
        <v>#REF!</v>
      </c>
      <c r="J458" s="256" t="e">
        <f t="shared" si="65"/>
        <v>#REF!</v>
      </c>
      <c r="K458" s="256" t="e">
        <f t="shared" si="65"/>
        <v>#REF!</v>
      </c>
      <c r="L458" s="256" t="e">
        <f t="shared" si="65"/>
        <v>#REF!</v>
      </c>
      <c r="M458" s="256" t="e">
        <f t="shared" si="65"/>
        <v>#REF!</v>
      </c>
      <c r="N458" s="256" t="e">
        <f t="shared" si="65"/>
        <v>#REF!</v>
      </c>
      <c r="O458" s="256" t="e">
        <f t="shared" si="65"/>
        <v>#REF!</v>
      </c>
      <c r="P458" s="256" t="e">
        <f t="shared" si="65"/>
        <v>#REF!</v>
      </c>
      <c r="Q458" s="256" t="e">
        <f t="shared" si="65"/>
        <v>#REF!</v>
      </c>
      <c r="R458" s="256" t="e">
        <f t="shared" si="55"/>
        <v>#REF!</v>
      </c>
      <c r="S458" s="256">
        <f>基数汇总!S1658</f>
        <v>0</v>
      </c>
      <c r="T458" s="256">
        <f>基数汇总!R1658</f>
        <v>0</v>
      </c>
      <c r="U458" s="711" t="str">
        <f t="shared" si="61"/>
        <v/>
      </c>
      <c r="V458" s="72" t="e">
        <f t="shared" si="62"/>
        <v>#REF!</v>
      </c>
      <c r="W458" s="710"/>
    </row>
    <row r="459" spans="1:23" ht="15" customHeight="1" x14ac:dyDescent="0.2">
      <c r="A459" s="765"/>
      <c r="B459" s="762" t="s">
        <v>47</v>
      </c>
      <c r="C459" s="762"/>
      <c r="D459" s="762"/>
      <c r="E459" s="707" t="e">
        <f>E456-E457-E458</f>
        <v>#REF!</v>
      </c>
      <c r="F459" s="707" t="e">
        <f>F456-F457-F458</f>
        <v>#REF!</v>
      </c>
      <c r="G459" s="707" t="e">
        <f>G456-G457-G458</f>
        <v>#REF!</v>
      </c>
      <c r="H459" s="707" t="e">
        <f t="shared" ref="H459:Q459" si="66">H456-H457-H458</f>
        <v>#REF!</v>
      </c>
      <c r="I459" s="707" t="e">
        <f t="shared" si="66"/>
        <v>#REF!</v>
      </c>
      <c r="J459" s="707" t="e">
        <f t="shared" si="66"/>
        <v>#REF!</v>
      </c>
      <c r="K459" s="707" t="e">
        <f t="shared" si="66"/>
        <v>#REF!</v>
      </c>
      <c r="L459" s="707" t="e">
        <f t="shared" si="66"/>
        <v>#REF!</v>
      </c>
      <c r="M459" s="707" t="e">
        <f t="shared" si="66"/>
        <v>#REF!</v>
      </c>
      <c r="N459" s="707" t="e">
        <f t="shared" si="66"/>
        <v>#REF!</v>
      </c>
      <c r="O459" s="707" t="e">
        <f t="shared" si="66"/>
        <v>#REF!</v>
      </c>
      <c r="P459" s="707" t="e">
        <f t="shared" si="66"/>
        <v>#REF!</v>
      </c>
      <c r="Q459" s="707" t="e">
        <f t="shared" si="66"/>
        <v>#REF!</v>
      </c>
      <c r="R459" s="707" t="e">
        <f t="shared" si="55"/>
        <v>#REF!</v>
      </c>
      <c r="S459" s="256">
        <f>基数汇总!S1659</f>
        <v>0</v>
      </c>
      <c r="T459" s="256">
        <f>基数汇总!R1659</f>
        <v>0</v>
      </c>
      <c r="U459" s="711" t="str">
        <f t="shared" si="61"/>
        <v/>
      </c>
      <c r="V459" s="72" t="e">
        <f t="shared" si="62"/>
        <v>#REF!</v>
      </c>
      <c r="W459" s="710"/>
    </row>
    <row r="460" spans="1:23" ht="15" customHeight="1" x14ac:dyDescent="0.2">
      <c r="A460" s="765"/>
      <c r="B460" s="762" t="s">
        <v>48</v>
      </c>
      <c r="C460" s="762"/>
      <c r="D460" s="762"/>
      <c r="E460" s="708" t="e">
        <f>IF(E456&gt;0,(E456-E457)/E456,"")</f>
        <v>#REF!</v>
      </c>
      <c r="F460" s="708" t="e">
        <f>IF(F456&gt;0,(F456-F457)/F456,"")</f>
        <v>#REF!</v>
      </c>
      <c r="G460" s="708" t="e">
        <f>IF(G456&gt;0,(G456-G457)/G456,"")</f>
        <v>#REF!</v>
      </c>
      <c r="H460" s="708" t="e">
        <f t="shared" ref="H460:R460" si="67">IF(H456&gt;0,(H456-H457)/H456,"")</f>
        <v>#REF!</v>
      </c>
      <c r="I460" s="708" t="e">
        <f t="shared" si="67"/>
        <v>#REF!</v>
      </c>
      <c r="J460" s="708" t="e">
        <f t="shared" si="67"/>
        <v>#REF!</v>
      </c>
      <c r="K460" s="708" t="e">
        <f t="shared" si="67"/>
        <v>#REF!</v>
      </c>
      <c r="L460" s="708" t="e">
        <f t="shared" si="67"/>
        <v>#REF!</v>
      </c>
      <c r="M460" s="708" t="e">
        <f t="shared" si="67"/>
        <v>#REF!</v>
      </c>
      <c r="N460" s="708" t="e">
        <f t="shared" si="67"/>
        <v>#REF!</v>
      </c>
      <c r="O460" s="708" t="e">
        <f t="shared" si="67"/>
        <v>#REF!</v>
      </c>
      <c r="P460" s="708" t="e">
        <f t="shared" si="67"/>
        <v>#REF!</v>
      </c>
      <c r="Q460" s="708" t="e">
        <f t="shared" si="67"/>
        <v>#REF!</v>
      </c>
      <c r="R460" s="708" t="e">
        <f t="shared" si="67"/>
        <v>#REF!</v>
      </c>
      <c r="S460" s="712">
        <f>基数汇总!S1660</f>
        <v>0</v>
      </c>
      <c r="T460" s="712">
        <f>基数汇总!R1660</f>
        <v>0</v>
      </c>
      <c r="U460" s="711" t="e">
        <f>IF(R460&lt;&gt;0,R460-S460,"")</f>
        <v>#REF!</v>
      </c>
      <c r="V460" s="72" t="e">
        <f t="shared" si="62"/>
        <v>#REF!</v>
      </c>
      <c r="W460" s="710"/>
    </row>
    <row r="461" spans="1:23" ht="15" customHeight="1" x14ac:dyDescent="0.2">
      <c r="A461" s="765"/>
      <c r="B461" s="762" t="s">
        <v>49</v>
      </c>
      <c r="C461" s="762"/>
      <c r="D461" s="762"/>
      <c r="E461" s="708" t="e">
        <f>IF(E456&gt;0,E458/E456,"")</f>
        <v>#REF!</v>
      </c>
      <c r="F461" s="708" t="e">
        <f>IF(F456&gt;0,F458/F456,"")</f>
        <v>#REF!</v>
      </c>
      <c r="G461" s="708" t="e">
        <f>IF(G456&gt;0,G458/G456,"")</f>
        <v>#REF!</v>
      </c>
      <c r="H461" s="708" t="e">
        <f t="shared" ref="H461:R461" si="68">IF(H456&gt;0,H458/H456,"")</f>
        <v>#REF!</v>
      </c>
      <c r="I461" s="708" t="e">
        <f t="shared" si="68"/>
        <v>#REF!</v>
      </c>
      <c r="J461" s="708" t="e">
        <f t="shared" si="68"/>
        <v>#REF!</v>
      </c>
      <c r="K461" s="708" t="e">
        <f t="shared" si="68"/>
        <v>#REF!</v>
      </c>
      <c r="L461" s="708" t="e">
        <f t="shared" si="68"/>
        <v>#REF!</v>
      </c>
      <c r="M461" s="708" t="e">
        <f t="shared" si="68"/>
        <v>#REF!</v>
      </c>
      <c r="N461" s="708" t="e">
        <f t="shared" si="68"/>
        <v>#REF!</v>
      </c>
      <c r="O461" s="708" t="e">
        <f t="shared" si="68"/>
        <v>#REF!</v>
      </c>
      <c r="P461" s="708" t="e">
        <f t="shared" si="68"/>
        <v>#REF!</v>
      </c>
      <c r="Q461" s="708" t="e">
        <f t="shared" si="68"/>
        <v>#REF!</v>
      </c>
      <c r="R461" s="708" t="e">
        <f t="shared" si="68"/>
        <v>#REF!</v>
      </c>
      <c r="S461" s="712">
        <f>基数汇总!S1661</f>
        <v>0</v>
      </c>
      <c r="T461" s="712">
        <f>基数汇总!R1661</f>
        <v>0</v>
      </c>
      <c r="U461" s="711" t="e">
        <f>IF(R461&lt;&gt;0,R461-S461,"")</f>
        <v>#REF!</v>
      </c>
      <c r="V461" s="72" t="e">
        <f t="shared" si="62"/>
        <v>#REF!</v>
      </c>
      <c r="W461" s="710"/>
    </row>
    <row r="462" spans="1:23" ht="15" customHeight="1" x14ac:dyDescent="0.2">
      <c r="A462" s="765"/>
      <c r="B462" s="762" t="s">
        <v>50</v>
      </c>
      <c r="C462" s="762"/>
      <c r="D462" s="762"/>
      <c r="E462" s="708" t="e">
        <f>IF(E456&gt;0,E459/E456,"")</f>
        <v>#REF!</v>
      </c>
      <c r="F462" s="708" t="e">
        <f>IF(F456&gt;0,F459/F456,"")</f>
        <v>#REF!</v>
      </c>
      <c r="G462" s="708" t="e">
        <f>IF(G456&gt;0,G459/G456,"")</f>
        <v>#REF!</v>
      </c>
      <c r="H462" s="708" t="e">
        <f t="shared" ref="H462:R462" si="69">IF(H456&gt;0,H459/H456,"")</f>
        <v>#REF!</v>
      </c>
      <c r="I462" s="708" t="e">
        <f t="shared" si="69"/>
        <v>#REF!</v>
      </c>
      <c r="J462" s="708" t="e">
        <f t="shared" si="69"/>
        <v>#REF!</v>
      </c>
      <c r="K462" s="708" t="e">
        <f t="shared" si="69"/>
        <v>#REF!</v>
      </c>
      <c r="L462" s="708" t="e">
        <f t="shared" si="69"/>
        <v>#REF!</v>
      </c>
      <c r="M462" s="708" t="e">
        <f t="shared" si="69"/>
        <v>#REF!</v>
      </c>
      <c r="N462" s="708" t="e">
        <f t="shared" si="69"/>
        <v>#REF!</v>
      </c>
      <c r="O462" s="708" t="e">
        <f t="shared" si="69"/>
        <v>#REF!</v>
      </c>
      <c r="P462" s="708" t="e">
        <f t="shared" si="69"/>
        <v>#REF!</v>
      </c>
      <c r="Q462" s="708" t="e">
        <f t="shared" si="69"/>
        <v>#REF!</v>
      </c>
      <c r="R462" s="708" t="e">
        <f t="shared" si="69"/>
        <v>#REF!</v>
      </c>
      <c r="S462" s="712">
        <f>基数汇总!S1662</f>
        <v>0</v>
      </c>
      <c r="T462" s="712">
        <f>基数汇总!R1662</f>
        <v>0</v>
      </c>
      <c r="U462" s="711" t="e">
        <f>IF(R462&lt;&gt;0,R462-S462,"")</f>
        <v>#REF!</v>
      </c>
      <c r="V462" s="72" t="e">
        <f t="shared" si="62"/>
        <v>#REF!</v>
      </c>
      <c r="W462" s="710"/>
    </row>
    <row r="463" spans="1:23" ht="15" customHeight="1" x14ac:dyDescent="0.2">
      <c r="A463" s="766" t="s">
        <v>58</v>
      </c>
      <c r="B463" s="780" t="s">
        <v>25</v>
      </c>
      <c r="C463" s="781" t="s">
        <v>26</v>
      </c>
      <c r="D463" s="713" t="s">
        <v>59</v>
      </c>
      <c r="E463" s="714" t="e">
        <f>#REF!</f>
        <v>#REF!</v>
      </c>
      <c r="F463" s="714" t="e">
        <f>#REF!</f>
        <v>#REF!</v>
      </c>
      <c r="G463" s="714" t="e">
        <f>#REF!</f>
        <v>#REF!</v>
      </c>
      <c r="H463" s="714" t="e">
        <f>#REF!</f>
        <v>#REF!</v>
      </c>
      <c r="I463" s="714" t="e">
        <f>#REF!</f>
        <v>#REF!</v>
      </c>
      <c r="J463" s="714" t="e">
        <f>#REF!</f>
        <v>#REF!</v>
      </c>
      <c r="K463" s="714" t="e">
        <f>#REF!</f>
        <v>#REF!</v>
      </c>
      <c r="L463" s="714" t="e">
        <f>#REF!</f>
        <v>#REF!</v>
      </c>
      <c r="M463" s="714" t="e">
        <f>#REF!</f>
        <v>#REF!</v>
      </c>
      <c r="N463" s="714" t="e">
        <f>#REF!</f>
        <v>#REF!</v>
      </c>
      <c r="O463" s="714" t="e">
        <f>#REF!</f>
        <v>#REF!</v>
      </c>
      <c r="P463" s="714" t="e">
        <f>#REF!</f>
        <v>#REF!</v>
      </c>
      <c r="Q463" s="714" t="e">
        <f>#REF!</f>
        <v>#REF!</v>
      </c>
      <c r="R463" s="714" t="e">
        <f>#REF!</f>
        <v>#REF!</v>
      </c>
      <c r="S463" s="714" t="e">
        <f>#REF!</f>
        <v>#REF!</v>
      </c>
      <c r="T463" s="714" t="e">
        <f>#REF!</f>
        <v>#REF!</v>
      </c>
      <c r="U463" s="719" t="e">
        <f>IF(S463&gt;0,R463/S463-1,"")</f>
        <v>#REF!</v>
      </c>
      <c r="V463" s="72" t="e">
        <f t="shared" si="62"/>
        <v>#REF!</v>
      </c>
      <c r="W463" s="710"/>
    </row>
    <row r="464" spans="1:23" ht="15" customHeight="1" x14ac:dyDescent="0.2">
      <c r="A464" s="766"/>
      <c r="B464" s="780"/>
      <c r="C464" s="781"/>
      <c r="D464" s="713" t="s">
        <v>60</v>
      </c>
      <c r="E464" s="714" t="e">
        <f>#REF!</f>
        <v>#REF!</v>
      </c>
      <c r="F464" s="714" t="e">
        <f>#REF!</f>
        <v>#REF!</v>
      </c>
      <c r="G464" s="714" t="e">
        <f>#REF!</f>
        <v>#REF!</v>
      </c>
      <c r="H464" s="714" t="e">
        <f>#REF!</f>
        <v>#REF!</v>
      </c>
      <c r="I464" s="714" t="e">
        <f>#REF!</f>
        <v>#REF!</v>
      </c>
      <c r="J464" s="714" t="e">
        <f>#REF!</f>
        <v>#REF!</v>
      </c>
      <c r="K464" s="714" t="e">
        <f>#REF!</f>
        <v>#REF!</v>
      </c>
      <c r="L464" s="714" t="e">
        <f>#REF!</f>
        <v>#REF!</v>
      </c>
      <c r="M464" s="714" t="e">
        <f>#REF!</f>
        <v>#REF!</v>
      </c>
      <c r="N464" s="714" t="e">
        <f>#REF!</f>
        <v>#REF!</v>
      </c>
      <c r="O464" s="714" t="e">
        <f>#REF!</f>
        <v>#REF!</v>
      </c>
      <c r="P464" s="714" t="e">
        <f>#REF!</f>
        <v>#REF!</v>
      </c>
      <c r="Q464" s="714" t="e">
        <f>#REF!</f>
        <v>#REF!</v>
      </c>
      <c r="R464" s="714" t="e">
        <f>#REF!</f>
        <v>#REF!</v>
      </c>
      <c r="S464" s="714" t="e">
        <f>#REF!</f>
        <v>#REF!</v>
      </c>
      <c r="T464" s="714" t="e">
        <f>#REF!</f>
        <v>#REF!</v>
      </c>
      <c r="U464" s="719" t="e">
        <f t="shared" si="61"/>
        <v>#REF!</v>
      </c>
      <c r="V464" s="72" t="e">
        <f t="shared" si="62"/>
        <v>#REF!</v>
      </c>
      <c r="W464" s="710"/>
    </row>
    <row r="465" spans="1:23" ht="15" customHeight="1" x14ac:dyDescent="0.2">
      <c r="A465" s="766"/>
      <c r="B465" s="780"/>
      <c r="C465" s="713" t="s">
        <v>61</v>
      </c>
      <c r="D465" s="713" t="s">
        <v>58</v>
      </c>
      <c r="E465" s="714" t="e">
        <f>E463+E464</f>
        <v>#REF!</v>
      </c>
      <c r="F465" s="714" t="e">
        <f t="shared" ref="F465:T465" si="70">F463+F464</f>
        <v>#REF!</v>
      </c>
      <c r="G465" s="714" t="e">
        <f t="shared" si="70"/>
        <v>#REF!</v>
      </c>
      <c r="H465" s="714" t="e">
        <f t="shared" si="70"/>
        <v>#REF!</v>
      </c>
      <c r="I465" s="714" t="e">
        <f t="shared" si="70"/>
        <v>#REF!</v>
      </c>
      <c r="J465" s="714" t="e">
        <f t="shared" si="70"/>
        <v>#REF!</v>
      </c>
      <c r="K465" s="714" t="e">
        <f t="shared" si="70"/>
        <v>#REF!</v>
      </c>
      <c r="L465" s="714" t="e">
        <f t="shared" si="70"/>
        <v>#REF!</v>
      </c>
      <c r="M465" s="714" t="e">
        <f t="shared" si="70"/>
        <v>#REF!</v>
      </c>
      <c r="N465" s="714" t="e">
        <f t="shared" si="70"/>
        <v>#REF!</v>
      </c>
      <c r="O465" s="714" t="e">
        <f t="shared" si="70"/>
        <v>#REF!</v>
      </c>
      <c r="P465" s="714" t="e">
        <f t="shared" si="70"/>
        <v>#REF!</v>
      </c>
      <c r="Q465" s="714" t="e">
        <f t="shared" si="70"/>
        <v>#REF!</v>
      </c>
      <c r="R465" s="714" t="e">
        <f t="shared" si="70"/>
        <v>#REF!</v>
      </c>
      <c r="S465" s="714" t="e">
        <f t="shared" si="70"/>
        <v>#REF!</v>
      </c>
      <c r="T465" s="714" t="e">
        <f t="shared" si="70"/>
        <v>#REF!</v>
      </c>
      <c r="U465" s="719" t="e">
        <f t="shared" si="61"/>
        <v>#REF!</v>
      </c>
      <c r="V465" s="72" t="e">
        <f t="shared" si="62"/>
        <v>#REF!</v>
      </c>
      <c r="W465" s="710"/>
    </row>
    <row r="466" spans="1:23" ht="15" customHeight="1" x14ac:dyDescent="0.2">
      <c r="A466" s="766"/>
      <c r="B466" s="780"/>
      <c r="C466" s="713" t="s">
        <v>33</v>
      </c>
      <c r="D466" s="715" t="s">
        <v>62</v>
      </c>
      <c r="E466" s="714" t="e">
        <f>E465</f>
        <v>#REF!</v>
      </c>
      <c r="F466" s="714" t="e">
        <f t="shared" ref="F466:T466" si="71">F465</f>
        <v>#REF!</v>
      </c>
      <c r="G466" s="714" t="e">
        <f t="shared" si="71"/>
        <v>#REF!</v>
      </c>
      <c r="H466" s="714" t="e">
        <f t="shared" si="71"/>
        <v>#REF!</v>
      </c>
      <c r="I466" s="714" t="e">
        <f t="shared" si="71"/>
        <v>#REF!</v>
      </c>
      <c r="J466" s="714" t="e">
        <f t="shared" si="71"/>
        <v>#REF!</v>
      </c>
      <c r="K466" s="714" t="e">
        <f t="shared" si="71"/>
        <v>#REF!</v>
      </c>
      <c r="L466" s="714" t="e">
        <f t="shared" si="71"/>
        <v>#REF!</v>
      </c>
      <c r="M466" s="714" t="e">
        <f t="shared" si="71"/>
        <v>#REF!</v>
      </c>
      <c r="N466" s="714" t="e">
        <f t="shared" si="71"/>
        <v>#REF!</v>
      </c>
      <c r="O466" s="714" t="e">
        <f t="shared" si="71"/>
        <v>#REF!</v>
      </c>
      <c r="P466" s="714" t="e">
        <f t="shared" si="71"/>
        <v>#REF!</v>
      </c>
      <c r="Q466" s="714" t="e">
        <f t="shared" si="71"/>
        <v>#REF!</v>
      </c>
      <c r="R466" s="714" t="e">
        <f t="shared" si="71"/>
        <v>#REF!</v>
      </c>
      <c r="S466" s="714" t="e">
        <f t="shared" si="71"/>
        <v>#REF!</v>
      </c>
      <c r="T466" s="714" t="e">
        <f t="shared" si="71"/>
        <v>#REF!</v>
      </c>
      <c r="U466" s="719" t="e">
        <f t="shared" si="61"/>
        <v>#REF!</v>
      </c>
      <c r="V466" s="72" t="e">
        <f t="shared" si="62"/>
        <v>#REF!</v>
      </c>
      <c r="W466" s="710"/>
    </row>
    <row r="467" spans="1:23" ht="15" customHeight="1" x14ac:dyDescent="0.2">
      <c r="A467" s="766"/>
      <c r="B467" s="780"/>
      <c r="C467" s="713" t="s">
        <v>40</v>
      </c>
      <c r="D467" s="715" t="s">
        <v>62</v>
      </c>
      <c r="E467" s="714" t="e">
        <f>E465</f>
        <v>#REF!</v>
      </c>
      <c r="F467" s="714" t="e">
        <f t="shared" ref="F467:T467" si="72">F465</f>
        <v>#REF!</v>
      </c>
      <c r="G467" s="714" t="e">
        <f t="shared" si="72"/>
        <v>#REF!</v>
      </c>
      <c r="H467" s="714" t="e">
        <f t="shared" si="72"/>
        <v>#REF!</v>
      </c>
      <c r="I467" s="714" t="e">
        <f t="shared" si="72"/>
        <v>#REF!</v>
      </c>
      <c r="J467" s="714" t="e">
        <f t="shared" si="72"/>
        <v>#REF!</v>
      </c>
      <c r="K467" s="714" t="e">
        <f t="shared" si="72"/>
        <v>#REF!</v>
      </c>
      <c r="L467" s="714" t="e">
        <f t="shared" si="72"/>
        <v>#REF!</v>
      </c>
      <c r="M467" s="714" t="e">
        <f t="shared" si="72"/>
        <v>#REF!</v>
      </c>
      <c r="N467" s="714" t="e">
        <f t="shared" si="72"/>
        <v>#REF!</v>
      </c>
      <c r="O467" s="714" t="e">
        <f t="shared" si="72"/>
        <v>#REF!</v>
      </c>
      <c r="P467" s="714" t="e">
        <f t="shared" si="72"/>
        <v>#REF!</v>
      </c>
      <c r="Q467" s="714" t="e">
        <f t="shared" si="72"/>
        <v>#REF!</v>
      </c>
      <c r="R467" s="714" t="e">
        <f t="shared" si="72"/>
        <v>#REF!</v>
      </c>
      <c r="S467" s="714" t="e">
        <f t="shared" si="72"/>
        <v>#REF!</v>
      </c>
      <c r="T467" s="714" t="e">
        <f t="shared" si="72"/>
        <v>#REF!</v>
      </c>
      <c r="U467" s="719" t="e">
        <f t="shared" si="61"/>
        <v>#REF!</v>
      </c>
      <c r="V467" s="72" t="e">
        <f t="shared" si="62"/>
        <v>#REF!</v>
      </c>
      <c r="W467" s="710"/>
    </row>
    <row r="468" spans="1:23" ht="15" customHeight="1" x14ac:dyDescent="0.2">
      <c r="A468" s="766"/>
      <c r="B468" s="780" t="s">
        <v>44</v>
      </c>
      <c r="C468" s="781" t="s">
        <v>26</v>
      </c>
      <c r="D468" s="713" t="s">
        <v>59</v>
      </c>
      <c r="E468" s="714" t="e">
        <f>#REF!</f>
        <v>#REF!</v>
      </c>
      <c r="F468" s="714" t="e">
        <f>#REF!</f>
        <v>#REF!</v>
      </c>
      <c r="G468" s="714" t="e">
        <f>#REF!</f>
        <v>#REF!</v>
      </c>
      <c r="H468" s="714" t="e">
        <f>#REF!</f>
        <v>#REF!</v>
      </c>
      <c r="I468" s="714" t="e">
        <f>#REF!</f>
        <v>#REF!</v>
      </c>
      <c r="J468" s="714" t="e">
        <f>#REF!</f>
        <v>#REF!</v>
      </c>
      <c r="K468" s="714" t="e">
        <f>#REF!</f>
        <v>#REF!</v>
      </c>
      <c r="L468" s="714" t="e">
        <f>#REF!</f>
        <v>#REF!</v>
      </c>
      <c r="M468" s="714" t="e">
        <f>#REF!</f>
        <v>#REF!</v>
      </c>
      <c r="N468" s="714" t="e">
        <f>#REF!</f>
        <v>#REF!</v>
      </c>
      <c r="O468" s="714" t="e">
        <f>#REF!</f>
        <v>#REF!</v>
      </c>
      <c r="P468" s="714" t="e">
        <f>#REF!</f>
        <v>#REF!</v>
      </c>
      <c r="Q468" s="714" t="e">
        <f>#REF!</f>
        <v>#REF!</v>
      </c>
      <c r="R468" s="714" t="e">
        <f>#REF!</f>
        <v>#REF!</v>
      </c>
      <c r="S468" s="714" t="e">
        <f>#REF!</f>
        <v>#REF!</v>
      </c>
      <c r="T468" s="714" t="e">
        <f>#REF!</f>
        <v>#REF!</v>
      </c>
      <c r="U468" s="719" t="e">
        <f t="shared" si="61"/>
        <v>#REF!</v>
      </c>
      <c r="V468" s="72" t="e">
        <f t="shared" si="62"/>
        <v>#REF!</v>
      </c>
      <c r="W468" s="710"/>
    </row>
    <row r="469" spans="1:23" ht="15" customHeight="1" x14ac:dyDescent="0.2">
      <c r="A469" s="766"/>
      <c r="B469" s="780"/>
      <c r="C469" s="781"/>
      <c r="D469" s="713" t="s">
        <v>60</v>
      </c>
      <c r="E469" s="714" t="e">
        <f>#REF!</f>
        <v>#REF!</v>
      </c>
      <c r="F469" s="714" t="e">
        <f>#REF!</f>
        <v>#REF!</v>
      </c>
      <c r="G469" s="714" t="e">
        <f>#REF!</f>
        <v>#REF!</v>
      </c>
      <c r="H469" s="714" t="e">
        <f>#REF!</f>
        <v>#REF!</v>
      </c>
      <c r="I469" s="714" t="e">
        <f>#REF!</f>
        <v>#REF!</v>
      </c>
      <c r="J469" s="714" t="e">
        <f>#REF!</f>
        <v>#REF!</v>
      </c>
      <c r="K469" s="714" t="e">
        <f>#REF!</f>
        <v>#REF!</v>
      </c>
      <c r="L469" s="714" t="e">
        <f>#REF!</f>
        <v>#REF!</v>
      </c>
      <c r="M469" s="714" t="e">
        <f>#REF!</f>
        <v>#REF!</v>
      </c>
      <c r="N469" s="714" t="e">
        <f>#REF!</f>
        <v>#REF!</v>
      </c>
      <c r="O469" s="714" t="e">
        <f>#REF!</f>
        <v>#REF!</v>
      </c>
      <c r="P469" s="714" t="e">
        <f>#REF!</f>
        <v>#REF!</v>
      </c>
      <c r="Q469" s="714" t="e">
        <f>#REF!</f>
        <v>#REF!</v>
      </c>
      <c r="R469" s="714" t="e">
        <f>#REF!</f>
        <v>#REF!</v>
      </c>
      <c r="S469" s="714" t="e">
        <f>#REF!</f>
        <v>#REF!</v>
      </c>
      <c r="T469" s="714" t="e">
        <f>#REF!</f>
        <v>#REF!</v>
      </c>
      <c r="U469" s="719" t="e">
        <f t="shared" si="61"/>
        <v>#REF!</v>
      </c>
      <c r="V469" s="72" t="e">
        <f t="shared" si="62"/>
        <v>#REF!</v>
      </c>
      <c r="W469" s="710"/>
    </row>
    <row r="470" spans="1:23" ht="15" customHeight="1" x14ac:dyDescent="0.2">
      <c r="A470" s="766"/>
      <c r="B470" s="780"/>
      <c r="C470" s="713" t="s">
        <v>61</v>
      </c>
      <c r="D470" s="713" t="s">
        <v>58</v>
      </c>
      <c r="E470" s="714" t="e">
        <f>E468+E469</f>
        <v>#REF!</v>
      </c>
      <c r="F470" s="714" t="e">
        <f t="shared" ref="F470:T470" si="73">F468+F469</f>
        <v>#REF!</v>
      </c>
      <c r="G470" s="714" t="e">
        <f t="shared" si="73"/>
        <v>#REF!</v>
      </c>
      <c r="H470" s="714" t="e">
        <f t="shared" si="73"/>
        <v>#REF!</v>
      </c>
      <c r="I470" s="714" t="e">
        <f t="shared" si="73"/>
        <v>#REF!</v>
      </c>
      <c r="J470" s="714" t="e">
        <f t="shared" si="73"/>
        <v>#REF!</v>
      </c>
      <c r="K470" s="714" t="e">
        <f t="shared" si="73"/>
        <v>#REF!</v>
      </c>
      <c r="L470" s="714" t="e">
        <f t="shared" si="73"/>
        <v>#REF!</v>
      </c>
      <c r="M470" s="714" t="e">
        <f t="shared" si="73"/>
        <v>#REF!</v>
      </c>
      <c r="N470" s="714" t="e">
        <f t="shared" si="73"/>
        <v>#REF!</v>
      </c>
      <c r="O470" s="714" t="e">
        <f t="shared" si="73"/>
        <v>#REF!</v>
      </c>
      <c r="P470" s="714" t="e">
        <f t="shared" si="73"/>
        <v>#REF!</v>
      </c>
      <c r="Q470" s="714" t="e">
        <f t="shared" si="73"/>
        <v>#REF!</v>
      </c>
      <c r="R470" s="714" t="e">
        <f t="shared" si="73"/>
        <v>#REF!</v>
      </c>
      <c r="S470" s="714" t="e">
        <f t="shared" si="73"/>
        <v>#REF!</v>
      </c>
      <c r="T470" s="714" t="e">
        <f t="shared" si="73"/>
        <v>#REF!</v>
      </c>
      <c r="U470" s="719" t="e">
        <f t="shared" si="61"/>
        <v>#REF!</v>
      </c>
      <c r="V470" s="72" t="e">
        <f t="shared" si="62"/>
        <v>#REF!</v>
      </c>
      <c r="W470" s="710"/>
    </row>
    <row r="471" spans="1:23" ht="15" customHeight="1" x14ac:dyDescent="0.2">
      <c r="A471" s="766"/>
      <c r="B471" s="780"/>
      <c r="C471" s="713" t="s">
        <v>33</v>
      </c>
      <c r="D471" s="715" t="s">
        <v>62</v>
      </c>
      <c r="E471" s="714" t="e">
        <f>E470</f>
        <v>#REF!</v>
      </c>
      <c r="F471" s="714" t="e">
        <f t="shared" ref="F471:T471" si="74">F470</f>
        <v>#REF!</v>
      </c>
      <c r="G471" s="714" t="e">
        <f t="shared" si="74"/>
        <v>#REF!</v>
      </c>
      <c r="H471" s="714" t="e">
        <f t="shared" si="74"/>
        <v>#REF!</v>
      </c>
      <c r="I471" s="714" t="e">
        <f t="shared" si="74"/>
        <v>#REF!</v>
      </c>
      <c r="J471" s="714" t="e">
        <f t="shared" si="74"/>
        <v>#REF!</v>
      </c>
      <c r="K471" s="714" t="e">
        <f t="shared" si="74"/>
        <v>#REF!</v>
      </c>
      <c r="L471" s="714" t="e">
        <f t="shared" si="74"/>
        <v>#REF!</v>
      </c>
      <c r="M471" s="714" t="e">
        <f t="shared" si="74"/>
        <v>#REF!</v>
      </c>
      <c r="N471" s="714" t="e">
        <f t="shared" si="74"/>
        <v>#REF!</v>
      </c>
      <c r="O471" s="714" t="e">
        <f t="shared" si="74"/>
        <v>#REF!</v>
      </c>
      <c r="P471" s="714" t="e">
        <f t="shared" si="74"/>
        <v>#REF!</v>
      </c>
      <c r="Q471" s="714" t="e">
        <f t="shared" si="74"/>
        <v>#REF!</v>
      </c>
      <c r="R471" s="714" t="e">
        <f t="shared" si="74"/>
        <v>#REF!</v>
      </c>
      <c r="S471" s="714" t="e">
        <f t="shared" si="74"/>
        <v>#REF!</v>
      </c>
      <c r="T471" s="714" t="e">
        <f t="shared" si="74"/>
        <v>#REF!</v>
      </c>
      <c r="U471" s="719" t="e">
        <f t="shared" si="61"/>
        <v>#REF!</v>
      </c>
      <c r="V471" s="72" t="e">
        <f t="shared" si="62"/>
        <v>#REF!</v>
      </c>
      <c r="W471" s="710"/>
    </row>
    <row r="472" spans="1:23" ht="15" customHeight="1" x14ac:dyDescent="0.2">
      <c r="A472" s="766"/>
      <c r="B472" s="780"/>
      <c r="C472" s="713" t="s">
        <v>40</v>
      </c>
      <c r="D472" s="715" t="s">
        <v>62</v>
      </c>
      <c r="E472" s="714" t="e">
        <f>E470</f>
        <v>#REF!</v>
      </c>
      <c r="F472" s="714" t="e">
        <f t="shared" ref="F472:T472" si="75">F470</f>
        <v>#REF!</v>
      </c>
      <c r="G472" s="714" t="e">
        <f t="shared" si="75"/>
        <v>#REF!</v>
      </c>
      <c r="H472" s="714" t="e">
        <f t="shared" si="75"/>
        <v>#REF!</v>
      </c>
      <c r="I472" s="714" t="e">
        <f t="shared" si="75"/>
        <v>#REF!</v>
      </c>
      <c r="J472" s="714" t="e">
        <f t="shared" si="75"/>
        <v>#REF!</v>
      </c>
      <c r="K472" s="714" t="e">
        <f t="shared" si="75"/>
        <v>#REF!</v>
      </c>
      <c r="L472" s="714" t="e">
        <f t="shared" si="75"/>
        <v>#REF!</v>
      </c>
      <c r="M472" s="714" t="e">
        <f t="shared" si="75"/>
        <v>#REF!</v>
      </c>
      <c r="N472" s="714" t="e">
        <f t="shared" si="75"/>
        <v>#REF!</v>
      </c>
      <c r="O472" s="714" t="e">
        <f t="shared" si="75"/>
        <v>#REF!</v>
      </c>
      <c r="P472" s="714" t="e">
        <f t="shared" si="75"/>
        <v>#REF!</v>
      </c>
      <c r="Q472" s="714" t="e">
        <f t="shared" si="75"/>
        <v>#REF!</v>
      </c>
      <c r="R472" s="714" t="e">
        <f t="shared" si="75"/>
        <v>#REF!</v>
      </c>
      <c r="S472" s="714" t="e">
        <f t="shared" si="75"/>
        <v>#REF!</v>
      </c>
      <c r="T472" s="714" t="e">
        <f t="shared" si="75"/>
        <v>#REF!</v>
      </c>
      <c r="U472" s="719" t="e">
        <f t="shared" si="61"/>
        <v>#REF!</v>
      </c>
      <c r="V472" s="72" t="e">
        <f t="shared" si="62"/>
        <v>#REF!</v>
      </c>
      <c r="W472" s="710"/>
    </row>
    <row r="473" spans="1:23" ht="15" customHeight="1" x14ac:dyDescent="0.2">
      <c r="A473" s="766"/>
      <c r="B473" s="780" t="s">
        <v>45</v>
      </c>
      <c r="C473" s="781" t="s">
        <v>26</v>
      </c>
      <c r="D473" s="713" t="s">
        <v>59</v>
      </c>
      <c r="E473" s="714" t="e">
        <f>E463-E468</f>
        <v>#REF!</v>
      </c>
      <c r="F473" s="714" t="e">
        <f t="shared" ref="F473:T473" si="76">F463-F468</f>
        <v>#REF!</v>
      </c>
      <c r="G473" s="714" t="e">
        <f t="shared" si="76"/>
        <v>#REF!</v>
      </c>
      <c r="H473" s="714" t="e">
        <f t="shared" si="76"/>
        <v>#REF!</v>
      </c>
      <c r="I473" s="714" t="e">
        <f t="shared" si="76"/>
        <v>#REF!</v>
      </c>
      <c r="J473" s="714" t="e">
        <f t="shared" si="76"/>
        <v>#REF!</v>
      </c>
      <c r="K473" s="714" t="e">
        <f t="shared" si="76"/>
        <v>#REF!</v>
      </c>
      <c r="L473" s="714" t="e">
        <f t="shared" si="76"/>
        <v>#REF!</v>
      </c>
      <c r="M473" s="714" t="e">
        <f t="shared" si="76"/>
        <v>#REF!</v>
      </c>
      <c r="N473" s="714" t="e">
        <f t="shared" si="76"/>
        <v>#REF!</v>
      </c>
      <c r="O473" s="714" t="e">
        <f t="shared" si="76"/>
        <v>#REF!</v>
      </c>
      <c r="P473" s="714" t="e">
        <f t="shared" si="76"/>
        <v>#REF!</v>
      </c>
      <c r="Q473" s="714" t="e">
        <f t="shared" si="76"/>
        <v>#REF!</v>
      </c>
      <c r="R473" s="714" t="e">
        <f t="shared" si="76"/>
        <v>#REF!</v>
      </c>
      <c r="S473" s="714" t="e">
        <f t="shared" si="76"/>
        <v>#REF!</v>
      </c>
      <c r="T473" s="714" t="e">
        <f t="shared" si="76"/>
        <v>#REF!</v>
      </c>
      <c r="U473" s="719" t="e">
        <f t="shared" si="61"/>
        <v>#REF!</v>
      </c>
      <c r="V473" s="72" t="e">
        <f t="shared" si="62"/>
        <v>#REF!</v>
      </c>
      <c r="W473" s="710"/>
    </row>
    <row r="474" spans="1:23" ht="15" customHeight="1" x14ac:dyDescent="0.2">
      <c r="A474" s="766"/>
      <c r="B474" s="780"/>
      <c r="C474" s="781"/>
      <c r="D474" s="713" t="s">
        <v>60</v>
      </c>
      <c r="E474" s="714" t="e">
        <f t="shared" ref="E474:T477" si="77">E464-E469</f>
        <v>#REF!</v>
      </c>
      <c r="F474" s="714" t="e">
        <f t="shared" si="77"/>
        <v>#REF!</v>
      </c>
      <c r="G474" s="714" t="e">
        <f t="shared" si="77"/>
        <v>#REF!</v>
      </c>
      <c r="H474" s="714" t="e">
        <f t="shared" si="77"/>
        <v>#REF!</v>
      </c>
      <c r="I474" s="714" t="e">
        <f t="shared" si="77"/>
        <v>#REF!</v>
      </c>
      <c r="J474" s="714" t="e">
        <f t="shared" si="77"/>
        <v>#REF!</v>
      </c>
      <c r="K474" s="714" t="e">
        <f t="shared" si="77"/>
        <v>#REF!</v>
      </c>
      <c r="L474" s="714" t="e">
        <f t="shared" si="77"/>
        <v>#REF!</v>
      </c>
      <c r="M474" s="714" t="e">
        <f t="shared" si="77"/>
        <v>#REF!</v>
      </c>
      <c r="N474" s="714" t="e">
        <f t="shared" si="77"/>
        <v>#REF!</v>
      </c>
      <c r="O474" s="714" t="e">
        <f t="shared" si="77"/>
        <v>#REF!</v>
      </c>
      <c r="P474" s="714" t="e">
        <f t="shared" si="77"/>
        <v>#REF!</v>
      </c>
      <c r="Q474" s="714" t="e">
        <f t="shared" si="77"/>
        <v>#REF!</v>
      </c>
      <c r="R474" s="714" t="e">
        <f t="shared" si="77"/>
        <v>#REF!</v>
      </c>
      <c r="S474" s="714" t="e">
        <f t="shared" si="77"/>
        <v>#REF!</v>
      </c>
      <c r="T474" s="714" t="e">
        <f t="shared" si="77"/>
        <v>#REF!</v>
      </c>
      <c r="U474" s="719" t="e">
        <f t="shared" si="61"/>
        <v>#REF!</v>
      </c>
      <c r="V474" s="72" t="e">
        <f t="shared" si="62"/>
        <v>#REF!</v>
      </c>
      <c r="W474" s="710"/>
    </row>
    <row r="475" spans="1:23" ht="15" customHeight="1" x14ac:dyDescent="0.2">
      <c r="A475" s="766"/>
      <c r="B475" s="780"/>
      <c r="C475" s="713" t="s">
        <v>61</v>
      </c>
      <c r="D475" s="713" t="s">
        <v>58</v>
      </c>
      <c r="E475" s="714" t="e">
        <f t="shared" si="77"/>
        <v>#REF!</v>
      </c>
      <c r="F475" s="714" t="e">
        <f t="shared" si="77"/>
        <v>#REF!</v>
      </c>
      <c r="G475" s="714" t="e">
        <f t="shared" si="77"/>
        <v>#REF!</v>
      </c>
      <c r="H475" s="714" t="e">
        <f t="shared" si="77"/>
        <v>#REF!</v>
      </c>
      <c r="I475" s="714" t="e">
        <f t="shared" si="77"/>
        <v>#REF!</v>
      </c>
      <c r="J475" s="714" t="e">
        <f t="shared" si="77"/>
        <v>#REF!</v>
      </c>
      <c r="K475" s="714" t="e">
        <f t="shared" si="77"/>
        <v>#REF!</v>
      </c>
      <c r="L475" s="714" t="e">
        <f t="shared" si="77"/>
        <v>#REF!</v>
      </c>
      <c r="M475" s="714" t="e">
        <f t="shared" si="77"/>
        <v>#REF!</v>
      </c>
      <c r="N475" s="714" t="e">
        <f t="shared" si="77"/>
        <v>#REF!</v>
      </c>
      <c r="O475" s="714" t="e">
        <f t="shared" si="77"/>
        <v>#REF!</v>
      </c>
      <c r="P475" s="714" t="e">
        <f t="shared" si="77"/>
        <v>#REF!</v>
      </c>
      <c r="Q475" s="714" t="e">
        <f t="shared" si="77"/>
        <v>#REF!</v>
      </c>
      <c r="R475" s="714" t="e">
        <f t="shared" si="77"/>
        <v>#REF!</v>
      </c>
      <c r="S475" s="714" t="e">
        <f t="shared" si="77"/>
        <v>#REF!</v>
      </c>
      <c r="T475" s="714" t="e">
        <f t="shared" si="77"/>
        <v>#REF!</v>
      </c>
      <c r="U475" s="719" t="e">
        <f t="shared" si="61"/>
        <v>#REF!</v>
      </c>
      <c r="V475" s="72" t="e">
        <f t="shared" si="62"/>
        <v>#REF!</v>
      </c>
      <c r="W475" s="710"/>
    </row>
    <row r="476" spans="1:23" ht="15" customHeight="1" x14ac:dyDescent="0.2">
      <c r="A476" s="766"/>
      <c r="B476" s="780"/>
      <c r="C476" s="713" t="s">
        <v>33</v>
      </c>
      <c r="D476" s="715" t="s">
        <v>62</v>
      </c>
      <c r="E476" s="714" t="e">
        <f t="shared" si="77"/>
        <v>#REF!</v>
      </c>
      <c r="F476" s="714" t="e">
        <f t="shared" si="77"/>
        <v>#REF!</v>
      </c>
      <c r="G476" s="714" t="e">
        <f t="shared" si="77"/>
        <v>#REF!</v>
      </c>
      <c r="H476" s="714" t="e">
        <f t="shared" si="77"/>
        <v>#REF!</v>
      </c>
      <c r="I476" s="714" t="e">
        <f t="shared" si="77"/>
        <v>#REF!</v>
      </c>
      <c r="J476" s="714" t="e">
        <f t="shared" si="77"/>
        <v>#REF!</v>
      </c>
      <c r="K476" s="714" t="e">
        <f t="shared" si="77"/>
        <v>#REF!</v>
      </c>
      <c r="L476" s="714" t="e">
        <f t="shared" si="77"/>
        <v>#REF!</v>
      </c>
      <c r="M476" s="714" t="e">
        <f t="shared" si="77"/>
        <v>#REF!</v>
      </c>
      <c r="N476" s="714" t="e">
        <f t="shared" si="77"/>
        <v>#REF!</v>
      </c>
      <c r="O476" s="714" t="e">
        <f t="shared" si="77"/>
        <v>#REF!</v>
      </c>
      <c r="P476" s="714" t="e">
        <f t="shared" si="77"/>
        <v>#REF!</v>
      </c>
      <c r="Q476" s="714" t="e">
        <f t="shared" si="77"/>
        <v>#REF!</v>
      </c>
      <c r="R476" s="714" t="e">
        <f t="shared" si="77"/>
        <v>#REF!</v>
      </c>
      <c r="S476" s="714" t="e">
        <f t="shared" si="77"/>
        <v>#REF!</v>
      </c>
      <c r="T476" s="714" t="e">
        <f t="shared" si="77"/>
        <v>#REF!</v>
      </c>
      <c r="U476" s="719" t="e">
        <f t="shared" si="61"/>
        <v>#REF!</v>
      </c>
      <c r="V476" s="72" t="e">
        <f t="shared" si="62"/>
        <v>#REF!</v>
      </c>
      <c r="W476" s="710"/>
    </row>
    <row r="477" spans="1:23" ht="15" customHeight="1" x14ac:dyDescent="0.2">
      <c r="A477" s="766"/>
      <c r="B477" s="780"/>
      <c r="C477" s="713" t="s">
        <v>40</v>
      </c>
      <c r="D477" s="715" t="s">
        <v>62</v>
      </c>
      <c r="E477" s="714" t="e">
        <f t="shared" si="77"/>
        <v>#REF!</v>
      </c>
      <c r="F477" s="714" t="e">
        <f t="shared" si="77"/>
        <v>#REF!</v>
      </c>
      <c r="G477" s="714" t="e">
        <f t="shared" si="77"/>
        <v>#REF!</v>
      </c>
      <c r="H477" s="714" t="e">
        <f t="shared" si="77"/>
        <v>#REF!</v>
      </c>
      <c r="I477" s="714" t="e">
        <f t="shared" si="77"/>
        <v>#REF!</v>
      </c>
      <c r="J477" s="714" t="e">
        <f t="shared" si="77"/>
        <v>#REF!</v>
      </c>
      <c r="K477" s="714" t="e">
        <f t="shared" si="77"/>
        <v>#REF!</v>
      </c>
      <c r="L477" s="714" t="e">
        <f t="shared" si="77"/>
        <v>#REF!</v>
      </c>
      <c r="M477" s="714" t="e">
        <f t="shared" si="77"/>
        <v>#REF!</v>
      </c>
      <c r="N477" s="714" t="e">
        <f t="shared" si="77"/>
        <v>#REF!</v>
      </c>
      <c r="O477" s="714" t="e">
        <f t="shared" si="77"/>
        <v>#REF!</v>
      </c>
      <c r="P477" s="714" t="e">
        <f t="shared" si="77"/>
        <v>#REF!</v>
      </c>
      <c r="Q477" s="714" t="e">
        <f t="shared" si="77"/>
        <v>#REF!</v>
      </c>
      <c r="R477" s="714" t="e">
        <f t="shared" si="77"/>
        <v>#REF!</v>
      </c>
      <c r="S477" s="714" t="e">
        <f t="shared" si="77"/>
        <v>#REF!</v>
      </c>
      <c r="T477" s="714" t="e">
        <f t="shared" si="77"/>
        <v>#REF!</v>
      </c>
      <c r="U477" s="719" t="e">
        <f t="shared" si="61"/>
        <v>#REF!</v>
      </c>
      <c r="V477" s="72" t="e">
        <f t="shared" si="62"/>
        <v>#REF!</v>
      </c>
      <c r="W477" s="710"/>
    </row>
    <row r="478" spans="1:23" ht="15" customHeight="1" x14ac:dyDescent="0.2">
      <c r="A478" s="766"/>
      <c r="B478" s="762" t="s">
        <v>25</v>
      </c>
      <c r="C478" s="762"/>
      <c r="D478" s="762"/>
      <c r="E478" s="256" t="e">
        <f>SUM(E463:E464)</f>
        <v>#REF!</v>
      </c>
      <c r="F478" s="256" t="e">
        <f>SUM(F463:F464)</f>
        <v>#REF!</v>
      </c>
      <c r="G478" s="256" t="e">
        <f>SUM(G463:G464)</f>
        <v>#REF!</v>
      </c>
      <c r="H478" s="256" t="e">
        <f t="shared" ref="H478:Q478" si="78">SUM(H463:H464)</f>
        <v>#REF!</v>
      </c>
      <c r="I478" s="256" t="e">
        <f t="shared" si="78"/>
        <v>#REF!</v>
      </c>
      <c r="J478" s="256" t="e">
        <f t="shared" si="78"/>
        <v>#REF!</v>
      </c>
      <c r="K478" s="256" t="e">
        <f t="shared" si="78"/>
        <v>#REF!</v>
      </c>
      <c r="L478" s="256" t="e">
        <f t="shared" si="78"/>
        <v>#REF!</v>
      </c>
      <c r="M478" s="256" t="e">
        <f t="shared" si="78"/>
        <v>#REF!</v>
      </c>
      <c r="N478" s="256" t="e">
        <f t="shared" si="78"/>
        <v>#REF!</v>
      </c>
      <c r="O478" s="256" t="e">
        <f t="shared" si="78"/>
        <v>#REF!</v>
      </c>
      <c r="P478" s="256" t="e">
        <f t="shared" si="78"/>
        <v>#REF!</v>
      </c>
      <c r="Q478" s="256" t="e">
        <f t="shared" si="78"/>
        <v>#REF!</v>
      </c>
      <c r="R478" s="256" t="e">
        <f>SUM(F478:Q478)</f>
        <v>#REF!</v>
      </c>
      <c r="S478" s="256">
        <f>基数汇总!S1678</f>
        <v>0</v>
      </c>
      <c r="T478" s="256">
        <f>基数汇总!R1678</f>
        <v>0</v>
      </c>
      <c r="U478" s="711" t="str">
        <f t="shared" si="61"/>
        <v/>
      </c>
      <c r="V478" s="72" t="e">
        <f t="shared" si="62"/>
        <v>#REF!</v>
      </c>
      <c r="W478" s="710"/>
    </row>
    <row r="479" spans="1:23" ht="15" customHeight="1" x14ac:dyDescent="0.2">
      <c r="A479" s="766"/>
      <c r="B479" s="762" t="s">
        <v>44</v>
      </c>
      <c r="C479" s="762"/>
      <c r="D479" s="762"/>
      <c r="E479" s="256" t="e">
        <f>SUM(E468:E469)</f>
        <v>#REF!</v>
      </c>
      <c r="F479" s="256" t="e">
        <f>SUM(F468:F469)</f>
        <v>#REF!</v>
      </c>
      <c r="G479" s="256" t="e">
        <f>SUM(G468:G469)</f>
        <v>#REF!</v>
      </c>
      <c r="H479" s="256" t="e">
        <f t="shared" ref="H479:Q479" si="79">SUM(H468:H469)</f>
        <v>#REF!</v>
      </c>
      <c r="I479" s="256" t="e">
        <f t="shared" si="79"/>
        <v>#REF!</v>
      </c>
      <c r="J479" s="256" t="e">
        <f t="shared" si="79"/>
        <v>#REF!</v>
      </c>
      <c r="K479" s="256" t="e">
        <f t="shared" si="79"/>
        <v>#REF!</v>
      </c>
      <c r="L479" s="256" t="e">
        <f t="shared" si="79"/>
        <v>#REF!</v>
      </c>
      <c r="M479" s="256" t="e">
        <f t="shared" si="79"/>
        <v>#REF!</v>
      </c>
      <c r="N479" s="256" t="e">
        <f t="shared" si="79"/>
        <v>#REF!</v>
      </c>
      <c r="O479" s="256" t="e">
        <f t="shared" si="79"/>
        <v>#REF!</v>
      </c>
      <c r="P479" s="256" t="e">
        <f t="shared" si="79"/>
        <v>#REF!</v>
      </c>
      <c r="Q479" s="256" t="e">
        <f t="shared" si="79"/>
        <v>#REF!</v>
      </c>
      <c r="R479" s="256" t="e">
        <f>SUM(F479:Q479)</f>
        <v>#REF!</v>
      </c>
      <c r="S479" s="256">
        <f>基数汇总!S1679</f>
        <v>0</v>
      </c>
      <c r="T479" s="256">
        <f>基数汇总!R1679</f>
        <v>0</v>
      </c>
      <c r="U479" s="711" t="str">
        <f t="shared" si="61"/>
        <v/>
      </c>
      <c r="V479" s="72" t="e">
        <f t="shared" si="62"/>
        <v>#REF!</v>
      </c>
      <c r="W479" s="710"/>
    </row>
    <row r="480" spans="1:23" ht="15" customHeight="1" x14ac:dyDescent="0.2">
      <c r="A480" s="766"/>
      <c r="B480" s="777" t="s">
        <v>48</v>
      </c>
      <c r="C480" s="777"/>
      <c r="D480" s="777"/>
      <c r="E480" s="708" t="e">
        <f>IF(E478&gt;0,(E478-E479)/E478,"")</f>
        <v>#REF!</v>
      </c>
      <c r="F480" s="708" t="e">
        <f>IF(F478&gt;0,(F478-F479)/F478,"")</f>
        <v>#REF!</v>
      </c>
      <c r="G480" s="708" t="e">
        <f>IF(G478&gt;0,(G478-G479)/G478,"")</f>
        <v>#REF!</v>
      </c>
      <c r="H480" s="708" t="e">
        <f t="shared" ref="H480:R480" si="80">IF(H478&gt;0,(H478-H479)/H478,"")</f>
        <v>#REF!</v>
      </c>
      <c r="I480" s="708" t="e">
        <f t="shared" si="80"/>
        <v>#REF!</v>
      </c>
      <c r="J480" s="708" t="e">
        <f t="shared" si="80"/>
        <v>#REF!</v>
      </c>
      <c r="K480" s="708" t="e">
        <f t="shared" si="80"/>
        <v>#REF!</v>
      </c>
      <c r="L480" s="708" t="e">
        <f t="shared" si="80"/>
        <v>#REF!</v>
      </c>
      <c r="M480" s="708" t="e">
        <f t="shared" si="80"/>
        <v>#REF!</v>
      </c>
      <c r="N480" s="708" t="e">
        <f t="shared" si="80"/>
        <v>#REF!</v>
      </c>
      <c r="O480" s="708" t="e">
        <f t="shared" si="80"/>
        <v>#REF!</v>
      </c>
      <c r="P480" s="708" t="e">
        <f t="shared" si="80"/>
        <v>#REF!</v>
      </c>
      <c r="Q480" s="708" t="e">
        <f t="shared" si="80"/>
        <v>#REF!</v>
      </c>
      <c r="R480" s="712" t="e">
        <f t="shared" si="80"/>
        <v>#REF!</v>
      </c>
      <c r="S480" s="712">
        <f>基数汇总!S1680</f>
        <v>0</v>
      </c>
      <c r="T480" s="712">
        <f>基数汇总!R1680</f>
        <v>0</v>
      </c>
      <c r="U480" s="711" t="e">
        <f>IF(R480&lt;&gt;0,R480-S480,"")</f>
        <v>#REF!</v>
      </c>
      <c r="V480" s="72" t="e">
        <f t="shared" si="62"/>
        <v>#REF!</v>
      </c>
      <c r="W480" s="710"/>
    </row>
    <row r="481" spans="1:23" ht="15" customHeight="1" x14ac:dyDescent="0.2">
      <c r="A481" s="767" t="s">
        <v>63</v>
      </c>
      <c r="B481" s="657" t="s">
        <v>64</v>
      </c>
      <c r="C481" s="658"/>
      <c r="D481" s="716"/>
      <c r="E481" s="717">
        <f>'4.经营实际明细S'!E395</f>
        <v>30.980480000000018</v>
      </c>
      <c r="F481" s="717">
        <f>'4.经营实际明细S'!F395</f>
        <v>606.09094800000003</v>
      </c>
      <c r="G481" s="717">
        <f>'4.经营实际明细S'!G395</f>
        <v>-96.446580999999995</v>
      </c>
      <c r="H481" s="717">
        <f>'4.经营实际明细S'!H395</f>
        <v>-126.75117299999999</v>
      </c>
      <c r="I481" s="717">
        <f>'4.经营实际明细S'!I395</f>
        <v>-181.20379299999999</v>
      </c>
      <c r="J481" s="717">
        <f>'4.经营实际明细S'!J395</f>
        <v>-8.8833950000000392</v>
      </c>
      <c r="K481" s="717">
        <f>'4.经营实际明细S'!K395</f>
        <v>30.980480000000018</v>
      </c>
      <c r="L481" s="717">
        <f>'4.经营实际明细S'!L395</f>
        <v>0</v>
      </c>
      <c r="M481" s="717">
        <f>'4.经营实际明细S'!M395</f>
        <v>0</v>
      </c>
      <c r="N481" s="717">
        <f>'4.经营实际明细S'!N395</f>
        <v>0</v>
      </c>
      <c r="O481" s="717">
        <f>'4.经营实际明细S'!O395</f>
        <v>0</v>
      </c>
      <c r="P481" s="717">
        <f>'4.经营实际明细S'!P395</f>
        <v>0</v>
      </c>
      <c r="Q481" s="717">
        <f>'4.经营实际明细S'!Q395</f>
        <v>0</v>
      </c>
      <c r="R481" s="705">
        <f t="shared" ref="R481:R500" si="81">SUM(F481:Q481)</f>
        <v>223.78648600000005</v>
      </c>
      <c r="S481" s="705">
        <f>基数汇总!S1681</f>
        <v>0</v>
      </c>
      <c r="T481" s="705">
        <f>基数汇总!R1681</f>
        <v>0</v>
      </c>
      <c r="U481" s="709" t="str">
        <f t="shared" si="61"/>
        <v/>
      </c>
      <c r="V481" s="72" t="b">
        <f t="shared" si="62"/>
        <v>0</v>
      </c>
      <c r="W481" s="720"/>
    </row>
    <row r="482" spans="1:23" ht="15" customHeight="1" x14ac:dyDescent="0.2">
      <c r="A482" s="767"/>
      <c r="B482" s="660" t="s">
        <v>65</v>
      </c>
      <c r="C482" s="661"/>
      <c r="D482" s="661"/>
      <c r="E482" s="717">
        <f>'4.经营实际明细S'!E396</f>
        <v>18.960851000000002</v>
      </c>
      <c r="F482" s="717">
        <f>'4.经营实际明细S'!F396</f>
        <v>50.700125</v>
      </c>
      <c r="G482" s="717">
        <f>'4.经营实际明细S'!G396</f>
        <v>-42.853361</v>
      </c>
      <c r="H482" s="717">
        <f>'4.经营实际明细S'!H396</f>
        <v>102.149066</v>
      </c>
      <c r="I482" s="717">
        <f>'4.经营实际明细S'!I396</f>
        <v>24.449428999999999</v>
      </c>
      <c r="J482" s="717">
        <f>'4.经营实际明细S'!J396</f>
        <v>23.399484000000001</v>
      </c>
      <c r="K482" s="717">
        <f>'4.经营实际明细S'!K396</f>
        <v>18.960851000000002</v>
      </c>
      <c r="L482" s="717">
        <f>'4.经营实际明细S'!L396</f>
        <v>0</v>
      </c>
      <c r="M482" s="717">
        <f>'4.经营实际明细S'!M396</f>
        <v>0</v>
      </c>
      <c r="N482" s="717">
        <f>'4.经营实际明细S'!N396</f>
        <v>0</v>
      </c>
      <c r="O482" s="717">
        <f>'4.经营实际明细S'!O396</f>
        <v>0</v>
      </c>
      <c r="P482" s="717">
        <f>'4.经营实际明细S'!P396</f>
        <v>0</v>
      </c>
      <c r="Q482" s="717">
        <f>'4.经营实际明细S'!Q396</f>
        <v>0</v>
      </c>
      <c r="R482" s="705">
        <f t="shared" si="81"/>
        <v>176.80559400000001</v>
      </c>
      <c r="S482" s="705">
        <f>基数汇总!S1682</f>
        <v>0</v>
      </c>
      <c r="T482" s="705">
        <f>基数汇总!R1682</f>
        <v>0</v>
      </c>
      <c r="U482" s="709" t="str">
        <f t="shared" si="61"/>
        <v/>
      </c>
      <c r="V482" s="72" t="b">
        <f t="shared" si="62"/>
        <v>0</v>
      </c>
      <c r="W482" s="720"/>
    </row>
    <row r="483" spans="1:23" ht="15" customHeight="1" x14ac:dyDescent="0.2">
      <c r="A483" s="767"/>
      <c r="B483" s="660" t="s">
        <v>66</v>
      </c>
      <c r="C483" s="661"/>
      <c r="D483" s="661"/>
      <c r="E483" s="717">
        <f>'4.经营实际明细S'!E397</f>
        <v>88.170868999999996</v>
      </c>
      <c r="F483" s="717">
        <f>'4.经营实际明细S'!F397</f>
        <v>296.403075</v>
      </c>
      <c r="G483" s="717">
        <f>'4.经营实际明细S'!G397</f>
        <v>89.441456000000002</v>
      </c>
      <c r="H483" s="717">
        <f>'4.经营实际明细S'!H397</f>
        <v>61.268585999999999</v>
      </c>
      <c r="I483" s="717">
        <f>'4.经营实际明细S'!I397</f>
        <v>22.247312000000001</v>
      </c>
      <c r="J483" s="717">
        <f>'4.经营实际明细S'!J397</f>
        <v>-257.22890799999999</v>
      </c>
      <c r="K483" s="717">
        <f>'4.经营实际明细S'!K397</f>
        <v>88.170868999999996</v>
      </c>
      <c r="L483" s="717">
        <f>'4.经营实际明细S'!L397</f>
        <v>0</v>
      </c>
      <c r="M483" s="717">
        <f>'4.经营实际明细S'!M397</f>
        <v>0</v>
      </c>
      <c r="N483" s="717">
        <f>'4.经营实际明细S'!N397</f>
        <v>0</v>
      </c>
      <c r="O483" s="717">
        <f>'4.经营实际明细S'!O397</f>
        <v>0</v>
      </c>
      <c r="P483" s="717">
        <f>'4.经营实际明细S'!P397</f>
        <v>0</v>
      </c>
      <c r="Q483" s="717">
        <f>'4.经营实际明细S'!Q397</f>
        <v>0</v>
      </c>
      <c r="R483" s="705">
        <f t="shared" si="81"/>
        <v>300.30239</v>
      </c>
      <c r="S483" s="705">
        <f>基数汇总!S1683</f>
        <v>0</v>
      </c>
      <c r="T483" s="705">
        <f>基数汇总!R1683</f>
        <v>0</v>
      </c>
      <c r="U483" s="709" t="str">
        <f t="shared" si="61"/>
        <v/>
      </c>
      <c r="V483" s="72" t="b">
        <f t="shared" si="62"/>
        <v>0</v>
      </c>
      <c r="W483" s="720"/>
    </row>
    <row r="484" spans="1:23" ht="15" customHeight="1" x14ac:dyDescent="0.2">
      <c r="A484" s="767"/>
      <c r="B484" s="660" t="s">
        <v>67</v>
      </c>
      <c r="C484" s="661"/>
      <c r="D484" s="661"/>
      <c r="E484" s="717">
        <f>'4.经营实际明细S'!E398</f>
        <v>2.5950270000000208</v>
      </c>
      <c r="F484" s="717">
        <f>'4.经营实际明细S'!F398</f>
        <v>-38.068558000000003</v>
      </c>
      <c r="G484" s="717">
        <f>'4.经营实际明细S'!G398</f>
        <v>-22.087814000000002</v>
      </c>
      <c r="H484" s="717">
        <f>'4.经营实际明细S'!H398</f>
        <v>-13.457064000000001</v>
      </c>
      <c r="I484" s="717">
        <f>'4.经营实际明细S'!I398</f>
        <v>238.639578</v>
      </c>
      <c r="J484" s="717">
        <f>'4.经营实际明细S'!J398</f>
        <v>-69.035987000000105</v>
      </c>
      <c r="K484" s="717">
        <f>'4.经营实际明细S'!K398</f>
        <v>2.5950270000000208</v>
      </c>
      <c r="L484" s="717">
        <f>'4.经营实际明细S'!L398</f>
        <v>0</v>
      </c>
      <c r="M484" s="717">
        <f>'4.经营实际明细S'!M398</f>
        <v>0</v>
      </c>
      <c r="N484" s="717">
        <f>'4.经营实际明细S'!N398</f>
        <v>0</v>
      </c>
      <c r="O484" s="717">
        <f>'4.经营实际明细S'!O398</f>
        <v>0</v>
      </c>
      <c r="P484" s="717">
        <f>'4.经营实际明细S'!P398</f>
        <v>0</v>
      </c>
      <c r="Q484" s="717">
        <f>'4.经营实际明细S'!Q398</f>
        <v>0</v>
      </c>
      <c r="R484" s="705">
        <f t="shared" si="81"/>
        <v>98.585181999999904</v>
      </c>
      <c r="S484" s="705">
        <f>基数汇总!S1684</f>
        <v>0</v>
      </c>
      <c r="T484" s="705">
        <f>基数汇总!R1684</f>
        <v>0</v>
      </c>
      <c r="U484" s="709" t="str">
        <f t="shared" si="61"/>
        <v/>
      </c>
      <c r="V484" s="72" t="b">
        <f t="shared" si="62"/>
        <v>0</v>
      </c>
      <c r="W484" s="720"/>
    </row>
    <row r="485" spans="1:23" ht="15" customHeight="1" x14ac:dyDescent="0.2">
      <c r="A485" s="767"/>
      <c r="B485" s="660" t="s">
        <v>68</v>
      </c>
      <c r="C485" s="661"/>
      <c r="D485" s="661"/>
      <c r="E485" s="717">
        <f>'4.经营实际明细S'!E399</f>
        <v>118.21546299999999</v>
      </c>
      <c r="F485" s="717">
        <f>'4.经营实际明细S'!F399</f>
        <v>34.458371</v>
      </c>
      <c r="G485" s="717">
        <f>'4.经营实际明细S'!G399</f>
        <v>79.084979000000004</v>
      </c>
      <c r="H485" s="717">
        <f>'4.经营实际明细S'!H399</f>
        <v>67.044010999999998</v>
      </c>
      <c r="I485" s="717">
        <f>'4.经营实际明细S'!I399</f>
        <v>88.174721000000005</v>
      </c>
      <c r="J485" s="717">
        <f>'4.经营实际明细S'!J399</f>
        <v>105.408085</v>
      </c>
      <c r="K485" s="717">
        <f>'4.经营实际明细S'!K399</f>
        <v>118.21546299999999</v>
      </c>
      <c r="L485" s="717">
        <f>'4.经营实际明细S'!L399</f>
        <v>0</v>
      </c>
      <c r="M485" s="717">
        <f>'4.经营实际明细S'!M399</f>
        <v>0</v>
      </c>
      <c r="N485" s="717">
        <f>'4.经营实际明细S'!N399</f>
        <v>0</v>
      </c>
      <c r="O485" s="717">
        <f>'4.经营实际明细S'!O399</f>
        <v>0</v>
      </c>
      <c r="P485" s="717">
        <f>'4.经营实际明细S'!P399</f>
        <v>0</v>
      </c>
      <c r="Q485" s="717">
        <f>'4.经营实际明细S'!Q399</f>
        <v>0</v>
      </c>
      <c r="R485" s="705">
        <f t="shared" si="81"/>
        <v>492.38562999999999</v>
      </c>
      <c r="S485" s="705">
        <f>基数汇总!S1685</f>
        <v>0</v>
      </c>
      <c r="T485" s="705">
        <f>基数汇总!R1685</f>
        <v>0</v>
      </c>
      <c r="U485" s="709" t="str">
        <f t="shared" si="61"/>
        <v/>
      </c>
      <c r="V485" s="72" t="b">
        <f t="shared" si="62"/>
        <v>0</v>
      </c>
      <c r="W485" s="720"/>
    </row>
    <row r="486" spans="1:23" ht="15" customHeight="1" x14ac:dyDescent="0.2">
      <c r="A486" s="767"/>
      <c r="B486" s="660" t="s">
        <v>69</v>
      </c>
      <c r="C486" s="661"/>
      <c r="D486" s="661"/>
      <c r="E486" s="717">
        <f>'4.经营实际明细S'!E400</f>
        <v>51.329987000000855</v>
      </c>
      <c r="F486" s="717">
        <f>'4.经营实际明细S'!F400</f>
        <v>274.57714900000002</v>
      </c>
      <c r="G486" s="717">
        <f>'4.经营实际明细S'!G400</f>
        <v>-15.9205319999999</v>
      </c>
      <c r="H486" s="717">
        <f>'4.经营实际明细S'!H400</f>
        <v>-430.09231499999999</v>
      </c>
      <c r="I486" s="717">
        <f>'4.经营实际明细S'!I400</f>
        <v>-85.406797999999796</v>
      </c>
      <c r="J486" s="717">
        <f>'4.经营实际明细S'!J400</f>
        <v>-127.617287</v>
      </c>
      <c r="K486" s="717">
        <f>'4.经营实际明细S'!K400</f>
        <v>51.329987000000855</v>
      </c>
      <c r="L486" s="717">
        <f>'4.经营实际明细S'!L400</f>
        <v>0</v>
      </c>
      <c r="M486" s="717">
        <f>'4.经营实际明细S'!M400</f>
        <v>0</v>
      </c>
      <c r="N486" s="717">
        <f>'4.经营实际明细S'!N400</f>
        <v>0</v>
      </c>
      <c r="O486" s="717">
        <f>'4.经营实际明细S'!O400</f>
        <v>0</v>
      </c>
      <c r="P486" s="717">
        <f>'4.经营实际明细S'!P400</f>
        <v>0</v>
      </c>
      <c r="Q486" s="717">
        <f>'4.经营实际明细S'!Q400</f>
        <v>0</v>
      </c>
      <c r="R486" s="705">
        <f t="shared" si="81"/>
        <v>-333.12979599999881</v>
      </c>
      <c r="S486" s="705">
        <f>基数汇总!S1686</f>
        <v>0</v>
      </c>
      <c r="T486" s="705">
        <f>基数汇总!R1686</f>
        <v>0</v>
      </c>
      <c r="U486" s="709" t="str">
        <f t="shared" si="61"/>
        <v/>
      </c>
      <c r="V486" s="72" t="b">
        <f t="shared" si="62"/>
        <v>0</v>
      </c>
      <c r="W486" s="720"/>
    </row>
    <row r="487" spans="1:23" ht="15" customHeight="1" x14ac:dyDescent="0.2">
      <c r="A487" s="767"/>
      <c r="B487" s="660" t="s">
        <v>70</v>
      </c>
      <c r="C487" s="661"/>
      <c r="D487" s="661"/>
      <c r="E487" s="717">
        <f>'4.经营实际明细S'!E401</f>
        <v>5.7683959999999992</v>
      </c>
      <c r="F487" s="717">
        <f>'4.经营实际明细S'!F401</f>
        <v>7.5535180000000004</v>
      </c>
      <c r="G487" s="717">
        <f>'4.经营实际明细S'!G401</f>
        <v>5.257174</v>
      </c>
      <c r="H487" s="717">
        <f>'4.经营实际明细S'!H401</f>
        <v>6.4303720000000002</v>
      </c>
      <c r="I487" s="717">
        <f>'4.经营实际明细S'!I401</f>
        <v>5.4905790000000003</v>
      </c>
      <c r="J487" s="717">
        <f>'4.经营实际明细S'!J401</f>
        <v>6.1030920000000002</v>
      </c>
      <c r="K487" s="717">
        <f>'4.经营实际明细S'!K401</f>
        <v>5.7683959999999992</v>
      </c>
      <c r="L487" s="717">
        <f>'4.经营实际明细S'!L401</f>
        <v>0</v>
      </c>
      <c r="M487" s="717">
        <f>'4.经营实际明细S'!M401</f>
        <v>0</v>
      </c>
      <c r="N487" s="717">
        <f>'4.经营实际明细S'!N401</f>
        <v>0</v>
      </c>
      <c r="O487" s="717">
        <f>'4.经营实际明细S'!O401</f>
        <v>0</v>
      </c>
      <c r="P487" s="717">
        <f>'4.经营实际明细S'!P401</f>
        <v>0</v>
      </c>
      <c r="Q487" s="717">
        <f>'4.经营实际明细S'!Q401</f>
        <v>0</v>
      </c>
      <c r="R487" s="705">
        <f t="shared" si="81"/>
        <v>36.603131000000005</v>
      </c>
      <c r="S487" s="705">
        <f>基数汇总!S1687</f>
        <v>0</v>
      </c>
      <c r="T487" s="705">
        <f>基数汇总!R1687</f>
        <v>0</v>
      </c>
      <c r="U487" s="709" t="str">
        <f t="shared" si="61"/>
        <v/>
      </c>
      <c r="V487" s="72" t="b">
        <f t="shared" si="62"/>
        <v>0</v>
      </c>
      <c r="W487" s="720"/>
    </row>
    <row r="488" spans="1:23" ht="15" customHeight="1" x14ac:dyDescent="0.2">
      <c r="A488" s="767"/>
      <c r="B488" s="660" t="s">
        <v>71</v>
      </c>
      <c r="C488" s="661"/>
      <c r="D488" s="661"/>
      <c r="E488" s="717">
        <f>'4.经营实际明细S'!E402</f>
        <v>49.332283000000011</v>
      </c>
      <c r="F488" s="717">
        <f>'4.经营实际明细S'!F402</f>
        <v>38.556134</v>
      </c>
      <c r="G488" s="717">
        <f>'4.经营实际明细S'!G402</f>
        <v>23.329348</v>
      </c>
      <c r="H488" s="717">
        <f>'4.经营实际明细S'!H402</f>
        <v>37.295662</v>
      </c>
      <c r="I488" s="717">
        <f>'4.经营实际明细S'!I402</f>
        <v>21.194127999999999</v>
      </c>
      <c r="J488" s="717">
        <f>'4.经营实际明细S'!J402</f>
        <v>29.547628</v>
      </c>
      <c r="K488" s="717">
        <f>'4.经营实际明细S'!K402</f>
        <v>49.332283000000011</v>
      </c>
      <c r="L488" s="717">
        <f>'4.经营实际明细S'!L402</f>
        <v>0</v>
      </c>
      <c r="M488" s="717">
        <f>'4.经营实际明细S'!M402</f>
        <v>0</v>
      </c>
      <c r="N488" s="717">
        <f>'4.经营实际明细S'!N402</f>
        <v>0</v>
      </c>
      <c r="O488" s="717">
        <f>'4.经营实际明细S'!O402</f>
        <v>0</v>
      </c>
      <c r="P488" s="717">
        <f>'4.经营实际明细S'!P402</f>
        <v>0</v>
      </c>
      <c r="Q488" s="717">
        <f>'4.经营实际明细S'!Q402</f>
        <v>0</v>
      </c>
      <c r="R488" s="705">
        <f t="shared" si="81"/>
        <v>199.25518300000002</v>
      </c>
      <c r="S488" s="705">
        <f>基数汇总!S1688</f>
        <v>0</v>
      </c>
      <c r="T488" s="705">
        <f>基数汇总!R1688</f>
        <v>0</v>
      </c>
      <c r="U488" s="709" t="str">
        <f t="shared" si="61"/>
        <v/>
      </c>
      <c r="V488" s="72" t="b">
        <f t="shared" si="62"/>
        <v>0</v>
      </c>
      <c r="W488" s="720"/>
    </row>
    <row r="489" spans="1:23" ht="15" customHeight="1" x14ac:dyDescent="0.2">
      <c r="A489" s="767"/>
      <c r="B489" s="660" t="s">
        <v>72</v>
      </c>
      <c r="C489" s="661"/>
      <c r="D489" s="661"/>
      <c r="E489" s="717">
        <f>'4.经营实际明细S'!E403</f>
        <v>8.4412459999999996</v>
      </c>
      <c r="F489" s="717">
        <f>'4.经营实际明细S'!F403</f>
        <v>7.5350780000000004</v>
      </c>
      <c r="G489" s="717">
        <f>'4.经营实际明细S'!G403</f>
        <v>5.6047859999999998</v>
      </c>
      <c r="H489" s="717">
        <f>'4.经营实际明细S'!H403</f>
        <v>9.7995180000000008</v>
      </c>
      <c r="I489" s="717">
        <f>'4.经营实际明细S'!I403</f>
        <v>5.170858</v>
      </c>
      <c r="J489" s="717">
        <f>'4.经营实际明细S'!J403</f>
        <v>35.749841000000004</v>
      </c>
      <c r="K489" s="717">
        <f>'4.经营实际明细S'!K403</f>
        <v>8.4412459999999996</v>
      </c>
      <c r="L489" s="717">
        <f>'4.经营实际明细S'!L403</f>
        <v>0</v>
      </c>
      <c r="M489" s="717">
        <f>'4.经营实际明细S'!M403</f>
        <v>0</v>
      </c>
      <c r="N489" s="717">
        <f>'4.经营实际明细S'!N403</f>
        <v>0</v>
      </c>
      <c r="O489" s="717">
        <f>'4.经营实际明细S'!O403</f>
        <v>0</v>
      </c>
      <c r="P489" s="717">
        <f>'4.经营实际明细S'!P403</f>
        <v>0</v>
      </c>
      <c r="Q489" s="717">
        <f>'4.经营实际明细S'!Q403</f>
        <v>0</v>
      </c>
      <c r="R489" s="705">
        <f t="shared" si="81"/>
        <v>72.301327000000015</v>
      </c>
      <c r="S489" s="705">
        <f>基数汇总!S1689</f>
        <v>0</v>
      </c>
      <c r="T489" s="705">
        <f>基数汇总!R1689</f>
        <v>0</v>
      </c>
      <c r="U489" s="709" t="str">
        <f t="shared" si="61"/>
        <v/>
      </c>
      <c r="V489" s="72" t="b">
        <f t="shared" si="62"/>
        <v>0</v>
      </c>
      <c r="W489" s="720"/>
    </row>
    <row r="490" spans="1:23" ht="15" customHeight="1" x14ac:dyDescent="0.2">
      <c r="A490" s="767"/>
      <c r="B490" s="660" t="s">
        <v>73</v>
      </c>
      <c r="C490" s="661"/>
      <c r="D490" s="661"/>
      <c r="E490" s="717">
        <f>'4.经营实际明细S'!E404</f>
        <v>56.948811000000013</v>
      </c>
      <c r="F490" s="717">
        <f>'4.经营实际明细S'!F404</f>
        <v>48.492936</v>
      </c>
      <c r="G490" s="717">
        <f>'4.经营实际明细S'!G404</f>
        <v>29.056998</v>
      </c>
      <c r="H490" s="717">
        <f>'4.经营实际明细S'!H404</f>
        <v>37.524664999999999</v>
      </c>
      <c r="I490" s="717">
        <f>'4.经营实际明细S'!I404</f>
        <v>33.46069</v>
      </c>
      <c r="J490" s="717">
        <f>'4.经营实际明细S'!J404</f>
        <v>46.787680000000002</v>
      </c>
      <c r="K490" s="717">
        <f>'4.经营实际明细S'!K404</f>
        <v>56.948811000000013</v>
      </c>
      <c r="L490" s="717">
        <f>'4.经营实际明细S'!L404</f>
        <v>0</v>
      </c>
      <c r="M490" s="717">
        <f>'4.经营实际明细S'!M404</f>
        <v>0</v>
      </c>
      <c r="N490" s="717">
        <f>'4.经营实际明细S'!N404</f>
        <v>0</v>
      </c>
      <c r="O490" s="717">
        <f>'4.经营实际明细S'!O404</f>
        <v>0</v>
      </c>
      <c r="P490" s="717">
        <f>'4.经营实际明细S'!P404</f>
        <v>0</v>
      </c>
      <c r="Q490" s="717">
        <f>'4.经营实际明细S'!Q404</f>
        <v>0</v>
      </c>
      <c r="R490" s="705">
        <f t="shared" si="81"/>
        <v>252.27178000000001</v>
      </c>
      <c r="S490" s="705">
        <f>基数汇总!S1690</f>
        <v>0</v>
      </c>
      <c r="T490" s="705">
        <f>基数汇总!R1690</f>
        <v>0</v>
      </c>
      <c r="U490" s="709" t="str">
        <f t="shared" si="61"/>
        <v/>
      </c>
      <c r="V490" s="72" t="b">
        <f t="shared" si="62"/>
        <v>0</v>
      </c>
      <c r="W490" s="720"/>
    </row>
    <row r="491" spans="1:23" ht="15" customHeight="1" x14ac:dyDescent="0.2">
      <c r="A491" s="767"/>
      <c r="B491" s="660" t="s">
        <v>74</v>
      </c>
      <c r="C491" s="661"/>
      <c r="D491" s="661"/>
      <c r="E491" s="717">
        <f>'4.经营实际明细S'!E405</f>
        <v>18.382777000000001</v>
      </c>
      <c r="F491" s="717">
        <f>'4.经营实际明细S'!F405</f>
        <v>-13.271808999999999</v>
      </c>
      <c r="G491" s="717">
        <f>'4.经营实际明细S'!G405</f>
        <v>9.7640619999999991</v>
      </c>
      <c r="H491" s="717">
        <f>'4.经营实际明细S'!H405</f>
        <v>8.6415459999999999</v>
      </c>
      <c r="I491" s="717">
        <f>'4.经营实际明细S'!I405</f>
        <v>16.167762</v>
      </c>
      <c r="J491" s="717">
        <f>'4.经营实际明细S'!J405</f>
        <v>31.271079</v>
      </c>
      <c r="K491" s="717">
        <f>'4.经营实际明细S'!K405</f>
        <v>18.382777000000001</v>
      </c>
      <c r="L491" s="717">
        <f>'4.经营实际明细S'!L405</f>
        <v>0</v>
      </c>
      <c r="M491" s="717">
        <f>'4.经营实际明细S'!M405</f>
        <v>0</v>
      </c>
      <c r="N491" s="717">
        <f>'4.经营实际明细S'!N405</f>
        <v>0</v>
      </c>
      <c r="O491" s="717">
        <f>'4.经营实际明细S'!O405</f>
        <v>0</v>
      </c>
      <c r="P491" s="717">
        <f>'4.经营实际明细S'!P405</f>
        <v>0</v>
      </c>
      <c r="Q491" s="717">
        <f>'4.经营实际明细S'!Q405</f>
        <v>0</v>
      </c>
      <c r="R491" s="705">
        <f t="shared" si="81"/>
        <v>70.955416999999997</v>
      </c>
      <c r="S491" s="705">
        <f>基数汇总!S1691</f>
        <v>0</v>
      </c>
      <c r="T491" s="705">
        <f>基数汇总!R1691</f>
        <v>0</v>
      </c>
      <c r="U491" s="709" t="str">
        <f t="shared" si="61"/>
        <v/>
      </c>
      <c r="V491" s="72" t="b">
        <f t="shared" si="62"/>
        <v>0</v>
      </c>
      <c r="W491" s="720"/>
    </row>
    <row r="492" spans="1:23" ht="15" customHeight="1" x14ac:dyDescent="0.2">
      <c r="A492" s="767"/>
      <c r="B492" s="660" t="s">
        <v>75</v>
      </c>
      <c r="C492" s="661"/>
      <c r="D492" s="661"/>
      <c r="E492" s="717">
        <f>'4.经营实际明细S'!E406</f>
        <v>162.60425599999999</v>
      </c>
      <c r="F492" s="717">
        <f>'4.经营实际明细S'!F406</f>
        <v>115.168738</v>
      </c>
      <c r="G492" s="717">
        <f>'4.经营实际明细S'!G406</f>
        <v>97.919529999999995</v>
      </c>
      <c r="H492" s="717">
        <f>'4.经营实际明细S'!H406</f>
        <v>99.666720999999995</v>
      </c>
      <c r="I492" s="717">
        <f>'4.经营实际明细S'!I406</f>
        <v>248.58680200000001</v>
      </c>
      <c r="J492" s="717">
        <f>'4.经营实际明细S'!J406</f>
        <v>112.82344999999999</v>
      </c>
      <c r="K492" s="717">
        <f>'4.经营实际明细S'!K406</f>
        <v>162.60425599999999</v>
      </c>
      <c r="L492" s="717">
        <f>'4.经营实际明细S'!L406</f>
        <v>0</v>
      </c>
      <c r="M492" s="717">
        <f>'4.经营实际明细S'!M406</f>
        <v>0</v>
      </c>
      <c r="N492" s="717">
        <f>'4.经营实际明细S'!N406</f>
        <v>0</v>
      </c>
      <c r="O492" s="717">
        <f>'4.经营实际明细S'!O406</f>
        <v>0</v>
      </c>
      <c r="P492" s="717">
        <f>'4.经营实际明细S'!P406</f>
        <v>0</v>
      </c>
      <c r="Q492" s="717">
        <f>'4.经营实际明细S'!Q406</f>
        <v>0</v>
      </c>
      <c r="R492" s="705">
        <f t="shared" si="81"/>
        <v>836.769497</v>
      </c>
      <c r="S492" s="705">
        <f>基数汇总!S1692</f>
        <v>0</v>
      </c>
      <c r="T492" s="705">
        <f>基数汇总!R1692</f>
        <v>0</v>
      </c>
      <c r="U492" s="709" t="str">
        <f t="shared" si="61"/>
        <v/>
      </c>
      <c r="V492" s="72" t="b">
        <f t="shared" si="62"/>
        <v>0</v>
      </c>
      <c r="W492" s="720"/>
    </row>
    <row r="493" spans="1:23" ht="15" customHeight="1" x14ac:dyDescent="0.2">
      <c r="A493" s="767"/>
      <c r="B493" s="660" t="s">
        <v>76</v>
      </c>
      <c r="C493" s="661"/>
      <c r="D493" s="661"/>
      <c r="E493" s="717">
        <f>'4.经营实际明细S'!E407</f>
        <v>8.6669839999999994</v>
      </c>
      <c r="F493" s="717">
        <f>'4.经营实际明细S'!F407</f>
        <v>10.549531</v>
      </c>
      <c r="G493" s="717">
        <f>'4.经营实际明细S'!G407</f>
        <v>4.0309470000000003</v>
      </c>
      <c r="H493" s="717">
        <f>'4.经营实际明细S'!H407</f>
        <v>14.953676</v>
      </c>
      <c r="I493" s="717">
        <f>'4.经营实际明细S'!I407</f>
        <v>-0.80339899999999997</v>
      </c>
      <c r="J493" s="717">
        <f>'4.经营实际明细S'!J407</f>
        <v>6.3504779999999998</v>
      </c>
      <c r="K493" s="717">
        <f>'4.经营实际明细S'!K407</f>
        <v>8.6669839999999994</v>
      </c>
      <c r="L493" s="717">
        <f>'4.经营实际明细S'!L407</f>
        <v>0</v>
      </c>
      <c r="M493" s="717">
        <f>'4.经营实际明细S'!M407</f>
        <v>0</v>
      </c>
      <c r="N493" s="717">
        <f>'4.经营实际明细S'!N407</f>
        <v>0</v>
      </c>
      <c r="O493" s="717">
        <f>'4.经营实际明细S'!O407</f>
        <v>0</v>
      </c>
      <c r="P493" s="717">
        <f>'4.经营实际明细S'!P407</f>
        <v>0</v>
      </c>
      <c r="Q493" s="717">
        <f>'4.经营实际明细S'!Q407</f>
        <v>0</v>
      </c>
      <c r="R493" s="705">
        <f t="shared" si="81"/>
        <v>43.748217000000004</v>
      </c>
      <c r="S493" s="705">
        <f>基数汇总!S1693</f>
        <v>0</v>
      </c>
      <c r="T493" s="705">
        <f>基数汇总!R1693</f>
        <v>0</v>
      </c>
      <c r="U493" s="709" t="str">
        <f t="shared" si="61"/>
        <v/>
      </c>
      <c r="V493" s="72" t="b">
        <f t="shared" si="62"/>
        <v>0</v>
      </c>
      <c r="W493" s="720"/>
    </row>
    <row r="494" spans="1:23" ht="15" customHeight="1" x14ac:dyDescent="0.2">
      <c r="A494" s="767"/>
      <c r="B494" s="660" t="s">
        <v>77</v>
      </c>
      <c r="C494" s="661"/>
      <c r="D494" s="661"/>
      <c r="E494" s="717">
        <f>'4.经营实际明细S'!E408</f>
        <v>7.1823589999999999</v>
      </c>
      <c r="F494" s="717">
        <f>'4.经营实际明细S'!F408</f>
        <v>16.269403000000001</v>
      </c>
      <c r="G494" s="717">
        <f>'4.经营实际明细S'!G408</f>
        <v>9.8924380000000003</v>
      </c>
      <c r="H494" s="717">
        <f>'4.经营实际明细S'!H408</f>
        <v>17.423974000000001</v>
      </c>
      <c r="I494" s="717">
        <f>'4.经营实际明细S'!I408</f>
        <v>26.812255</v>
      </c>
      <c r="J494" s="717">
        <f>'4.经营实际明细S'!J408</f>
        <v>-2.3576000000000001</v>
      </c>
      <c r="K494" s="717">
        <f>'4.经营实际明细S'!K408</f>
        <v>7.1823589999999999</v>
      </c>
      <c r="L494" s="717">
        <f>'4.经营实际明细S'!L408</f>
        <v>0</v>
      </c>
      <c r="M494" s="717">
        <f>'4.经营实际明细S'!M408</f>
        <v>0</v>
      </c>
      <c r="N494" s="717">
        <f>'4.经营实际明细S'!N408</f>
        <v>0</v>
      </c>
      <c r="O494" s="717">
        <f>'4.经营实际明细S'!O408</f>
        <v>0</v>
      </c>
      <c r="P494" s="717">
        <f>'4.经营实际明细S'!P408</f>
        <v>0</v>
      </c>
      <c r="Q494" s="717">
        <f>'4.经营实际明细S'!Q408</f>
        <v>0</v>
      </c>
      <c r="R494" s="705">
        <f t="shared" si="81"/>
        <v>75.222829000000004</v>
      </c>
      <c r="S494" s="705">
        <f>基数汇总!S1694</f>
        <v>0</v>
      </c>
      <c r="T494" s="705">
        <f>基数汇总!R1694</f>
        <v>0</v>
      </c>
      <c r="U494" s="709" t="str">
        <f t="shared" si="61"/>
        <v/>
      </c>
      <c r="V494" s="72" t="b">
        <f t="shared" si="62"/>
        <v>0</v>
      </c>
      <c r="W494" s="720"/>
    </row>
    <row r="495" spans="1:23" ht="15" customHeight="1" x14ac:dyDescent="0.2">
      <c r="A495" s="767"/>
      <c r="B495" s="660" t="s">
        <v>78</v>
      </c>
      <c r="C495" s="661"/>
      <c r="D495" s="661"/>
      <c r="E495" s="717">
        <f>'4.经营实际明细S'!E409</f>
        <v>60.582124999999998</v>
      </c>
      <c r="F495" s="717">
        <f>'4.经营实际明细S'!F409</f>
        <v>10.604011</v>
      </c>
      <c r="G495" s="717">
        <f>'4.经营实际明细S'!G409</f>
        <v>30.635370000000002</v>
      </c>
      <c r="H495" s="717">
        <f>'4.经营实际明细S'!H409</f>
        <v>38.319907999999998</v>
      </c>
      <c r="I495" s="717">
        <f>'4.经营实际明细S'!I409</f>
        <v>84.156215000000003</v>
      </c>
      <c r="J495" s="717">
        <f>'4.经营实际明细S'!J409</f>
        <v>26.294381999999999</v>
      </c>
      <c r="K495" s="717">
        <f>'4.经营实际明细S'!K409</f>
        <v>60.582124999999998</v>
      </c>
      <c r="L495" s="717">
        <f>'4.经营实际明细S'!L409</f>
        <v>0</v>
      </c>
      <c r="M495" s="717">
        <f>'4.经营实际明细S'!M409</f>
        <v>0</v>
      </c>
      <c r="N495" s="717">
        <f>'4.经营实际明细S'!N409</f>
        <v>0</v>
      </c>
      <c r="O495" s="717">
        <f>'4.经营实际明细S'!O409</f>
        <v>0</v>
      </c>
      <c r="P495" s="717">
        <f>'4.经营实际明细S'!P409</f>
        <v>0</v>
      </c>
      <c r="Q495" s="717">
        <f>'4.经营实际明细S'!Q409</f>
        <v>0</v>
      </c>
      <c r="R495" s="705">
        <f t="shared" si="81"/>
        <v>250.59201099999999</v>
      </c>
      <c r="S495" s="705">
        <f>基数汇总!S1695</f>
        <v>0</v>
      </c>
      <c r="T495" s="705">
        <f>基数汇总!R1695</f>
        <v>0</v>
      </c>
      <c r="U495" s="709" t="str">
        <f t="shared" si="61"/>
        <v/>
      </c>
      <c r="V495" s="72" t="b">
        <f t="shared" si="62"/>
        <v>0</v>
      </c>
      <c r="W495" s="720"/>
    </row>
    <row r="496" spans="1:23" ht="15" customHeight="1" x14ac:dyDescent="0.2">
      <c r="A496" s="767"/>
      <c r="B496" s="660" t="s">
        <v>79</v>
      </c>
      <c r="C496" s="661"/>
      <c r="D496" s="661"/>
      <c r="E496" s="717">
        <f>'4.经营实际明细S'!E410</f>
        <v>26.713644999999996</v>
      </c>
      <c r="F496" s="717">
        <f>'4.经营实际明细S'!F410</f>
        <v>-102.312219</v>
      </c>
      <c r="G496" s="717">
        <f>'4.经营实际明细S'!G410</f>
        <v>13.934797</v>
      </c>
      <c r="H496" s="717">
        <f>'4.经营实际明细S'!H410</f>
        <v>22.533255</v>
      </c>
      <c r="I496" s="717">
        <f>'4.经营实际明细S'!I410</f>
        <v>165.987202</v>
      </c>
      <c r="J496" s="717">
        <f>'4.经营实际明细S'!J410</f>
        <v>29.593150999999999</v>
      </c>
      <c r="K496" s="717">
        <f>'4.经营实际明细S'!K410</f>
        <v>26.713644999999996</v>
      </c>
      <c r="L496" s="717">
        <f>'4.经营实际明细S'!L410</f>
        <v>0</v>
      </c>
      <c r="M496" s="717">
        <f>'4.经营实际明细S'!M410</f>
        <v>0</v>
      </c>
      <c r="N496" s="717">
        <f>'4.经营实际明细S'!N410</f>
        <v>0</v>
      </c>
      <c r="O496" s="717">
        <f>'4.经营实际明细S'!O410</f>
        <v>0</v>
      </c>
      <c r="P496" s="717">
        <f>'4.经营实际明细S'!P410</f>
        <v>0</v>
      </c>
      <c r="Q496" s="717">
        <f>'4.经营实际明细S'!Q410</f>
        <v>0</v>
      </c>
      <c r="R496" s="705">
        <f t="shared" si="81"/>
        <v>156.44983099999999</v>
      </c>
      <c r="S496" s="705">
        <f>基数汇总!S1696</f>
        <v>0</v>
      </c>
      <c r="T496" s="705">
        <f>基数汇总!R1696</f>
        <v>0</v>
      </c>
      <c r="U496" s="709" t="str">
        <f t="shared" si="61"/>
        <v/>
      </c>
      <c r="V496" s="72" t="b">
        <f t="shared" si="62"/>
        <v>0</v>
      </c>
      <c r="W496" s="720"/>
    </row>
    <row r="497" spans="1:23" ht="15" customHeight="1" x14ac:dyDescent="0.2">
      <c r="A497" s="767"/>
      <c r="B497" s="660" t="s">
        <v>80</v>
      </c>
      <c r="C497" s="661"/>
      <c r="D497" s="661"/>
      <c r="E497" s="717">
        <f>'4.经营实际明细S'!E411</f>
        <v>18.586590000000001</v>
      </c>
      <c r="F497" s="717">
        <f>'4.经营实际明细S'!F411</f>
        <v>25.714269999999999</v>
      </c>
      <c r="G497" s="717">
        <f>'4.经营实际明细S'!G411</f>
        <v>15.598933000000001</v>
      </c>
      <c r="H497" s="717">
        <f>'4.经营实际明细S'!H411</f>
        <v>24.307188</v>
      </c>
      <c r="I497" s="717">
        <f>'4.经营实际明细S'!I411</f>
        <v>21.526468000000001</v>
      </c>
      <c r="J497" s="717">
        <f>'4.经营实际明细S'!J411</f>
        <v>19.324314000000001</v>
      </c>
      <c r="K497" s="717">
        <f>'4.经营实际明细S'!K411</f>
        <v>18.586590000000001</v>
      </c>
      <c r="L497" s="717">
        <f>'4.经营实际明细S'!L411</f>
        <v>0</v>
      </c>
      <c r="M497" s="717">
        <f>'4.经营实际明细S'!M411</f>
        <v>0</v>
      </c>
      <c r="N497" s="717">
        <f>'4.经营实际明细S'!N411</f>
        <v>0</v>
      </c>
      <c r="O497" s="717">
        <f>'4.经营实际明细S'!O411</f>
        <v>0</v>
      </c>
      <c r="P497" s="717">
        <f>'4.经营实际明细S'!P411</f>
        <v>0</v>
      </c>
      <c r="Q497" s="717">
        <f>'4.经营实际明细S'!Q411</f>
        <v>0</v>
      </c>
      <c r="R497" s="705">
        <f t="shared" si="81"/>
        <v>125.05776300000001</v>
      </c>
      <c r="S497" s="705">
        <f>基数汇总!S1697</f>
        <v>0</v>
      </c>
      <c r="T497" s="705">
        <f>基数汇总!R1697</f>
        <v>0</v>
      </c>
      <c r="U497" s="709" t="str">
        <f t="shared" si="61"/>
        <v/>
      </c>
      <c r="V497" s="72" t="b">
        <f t="shared" si="62"/>
        <v>0</v>
      </c>
      <c r="W497" s="720"/>
    </row>
    <row r="498" spans="1:23" ht="15" customHeight="1" x14ac:dyDescent="0.2">
      <c r="A498" s="767"/>
      <c r="B498" s="662"/>
      <c r="C498" s="663"/>
      <c r="D498" s="663"/>
      <c r="E498" s="717" t="e">
        <f>'4.经营实际明细S'!#REF!</f>
        <v>#REF!</v>
      </c>
      <c r="F498" s="717" t="e">
        <f>'4.经营实际明细S'!#REF!</f>
        <v>#REF!</v>
      </c>
      <c r="G498" s="717" t="e">
        <f>'4.经营实际明细S'!#REF!</f>
        <v>#REF!</v>
      </c>
      <c r="H498" s="717" t="e">
        <f>'4.经营实际明细S'!#REF!</f>
        <v>#REF!</v>
      </c>
      <c r="I498" s="717" t="e">
        <f>'4.经营实际明细S'!#REF!</f>
        <v>#REF!</v>
      </c>
      <c r="J498" s="717" t="e">
        <f>'4.经营实际明细S'!#REF!</f>
        <v>#REF!</v>
      </c>
      <c r="K498" s="717" t="e">
        <f>'4.经营实际明细S'!#REF!</f>
        <v>#REF!</v>
      </c>
      <c r="L498" s="717" t="e">
        <f>'4.经营实际明细S'!#REF!</f>
        <v>#REF!</v>
      </c>
      <c r="M498" s="717" t="e">
        <f>'4.经营实际明细S'!#REF!</f>
        <v>#REF!</v>
      </c>
      <c r="N498" s="717" t="e">
        <f>'4.经营实际明细S'!#REF!</f>
        <v>#REF!</v>
      </c>
      <c r="O498" s="717" t="e">
        <f>'4.经营实际明细S'!#REF!</f>
        <v>#REF!</v>
      </c>
      <c r="P498" s="717" t="e">
        <f>'4.经营实际明细S'!#REF!</f>
        <v>#REF!</v>
      </c>
      <c r="Q498" s="717" t="e">
        <f>'4.经营实际明细S'!#REF!</f>
        <v>#REF!</v>
      </c>
      <c r="R498" s="705" t="e">
        <f t="shared" si="81"/>
        <v>#REF!</v>
      </c>
      <c r="S498" s="721"/>
      <c r="T498" s="721"/>
      <c r="U498" s="709" t="str">
        <f t="shared" si="61"/>
        <v/>
      </c>
      <c r="V498" s="72" t="e">
        <f t="shared" si="62"/>
        <v>#REF!</v>
      </c>
      <c r="W498" s="720"/>
    </row>
    <row r="499" spans="1:23" ht="15" customHeight="1" x14ac:dyDescent="0.2">
      <c r="A499" s="767"/>
      <c r="B499" s="660" t="s">
        <v>81</v>
      </c>
      <c r="C499" s="661"/>
      <c r="D499" s="661"/>
      <c r="E499" s="717">
        <f>'4.经营实际明细S'!E412</f>
        <v>291.53868200000005</v>
      </c>
      <c r="F499" s="717">
        <f>'4.经营实际明细S'!F412</f>
        <v>-282.96908500000001</v>
      </c>
      <c r="G499" s="717">
        <f>'4.经营实际明细S'!G412</f>
        <v>122.384207</v>
      </c>
      <c r="H499" s="717">
        <f>'4.经营实际明细S'!H412</f>
        <v>-394.511931</v>
      </c>
      <c r="I499" s="717">
        <f>'4.经营实际明细S'!I412</f>
        <v>186.66914499999999</v>
      </c>
      <c r="J499" s="717">
        <f>'4.经营实际明细S'!J412</f>
        <v>213.28316799999999</v>
      </c>
      <c r="K499" s="717">
        <f>'4.经营实际明细S'!K412</f>
        <v>291.53868200000005</v>
      </c>
      <c r="L499" s="717">
        <f>'4.经营实际明细S'!L412</f>
        <v>0</v>
      </c>
      <c r="M499" s="717">
        <f>'4.经营实际明细S'!M412</f>
        <v>0</v>
      </c>
      <c r="N499" s="717">
        <f>'4.经营实际明细S'!N412</f>
        <v>0</v>
      </c>
      <c r="O499" s="717">
        <f>'4.经营实际明细S'!O412</f>
        <v>0</v>
      </c>
      <c r="P499" s="717">
        <f>'4.经营实际明细S'!P412</f>
        <v>0</v>
      </c>
      <c r="Q499" s="717">
        <f>'4.经营实际明细S'!Q412</f>
        <v>0</v>
      </c>
      <c r="R499" s="705">
        <f t="shared" si="81"/>
        <v>136.39418599999999</v>
      </c>
      <c r="S499" s="705">
        <f>基数汇总!S1698</f>
        <v>0</v>
      </c>
      <c r="T499" s="705">
        <f>基数汇总!R1698</f>
        <v>0</v>
      </c>
      <c r="U499" s="709" t="str">
        <f t="shared" si="61"/>
        <v/>
      </c>
      <c r="V499" s="72" t="b">
        <f t="shared" si="62"/>
        <v>0</v>
      </c>
      <c r="W499" s="720"/>
    </row>
    <row r="500" spans="1:23" ht="15" customHeight="1" x14ac:dyDescent="0.2">
      <c r="A500" s="767"/>
      <c r="B500" s="778" t="s">
        <v>82</v>
      </c>
      <c r="C500" s="778"/>
      <c r="D500" s="778"/>
      <c r="E500" s="718" t="e">
        <f>SUM(E481:E499)</f>
        <v>#REF!</v>
      </c>
      <c r="F500" s="718" t="e">
        <f>SUM(F481:F499)</f>
        <v>#REF!</v>
      </c>
      <c r="G500" s="718" t="e">
        <f>SUM(G481:G499)</f>
        <v>#REF!</v>
      </c>
      <c r="H500" s="718" t="e">
        <f t="shared" ref="H500:Q500" si="82">SUM(H481:H499)</f>
        <v>#REF!</v>
      </c>
      <c r="I500" s="718" t="e">
        <f t="shared" si="82"/>
        <v>#REF!</v>
      </c>
      <c r="J500" s="718" t="e">
        <f t="shared" si="82"/>
        <v>#REF!</v>
      </c>
      <c r="K500" s="718" t="e">
        <f t="shared" si="82"/>
        <v>#REF!</v>
      </c>
      <c r="L500" s="718" t="e">
        <f t="shared" si="82"/>
        <v>#REF!</v>
      </c>
      <c r="M500" s="718" t="e">
        <f t="shared" si="82"/>
        <v>#REF!</v>
      </c>
      <c r="N500" s="718" t="e">
        <f t="shared" si="82"/>
        <v>#REF!</v>
      </c>
      <c r="O500" s="718" t="e">
        <f t="shared" si="82"/>
        <v>#REF!</v>
      </c>
      <c r="P500" s="718" t="e">
        <f t="shared" si="82"/>
        <v>#REF!</v>
      </c>
      <c r="Q500" s="718" t="e">
        <f t="shared" si="82"/>
        <v>#REF!</v>
      </c>
      <c r="R500" s="256" t="e">
        <f t="shared" si="81"/>
        <v>#REF!</v>
      </c>
      <c r="S500" s="256">
        <f>基数汇总!S1699</f>
        <v>0</v>
      </c>
      <c r="T500" s="256">
        <f>基数汇总!R1699</f>
        <v>0</v>
      </c>
      <c r="U500" s="711" t="str">
        <f t="shared" si="61"/>
        <v/>
      </c>
      <c r="V500" s="72" t="e">
        <f t="shared" si="62"/>
        <v>#REF!</v>
      </c>
      <c r="W500" s="710"/>
    </row>
    <row r="501" spans="1:23" ht="15" customHeight="1" x14ac:dyDescent="0.2">
      <c r="A501" s="768" t="s">
        <v>83</v>
      </c>
      <c r="B501" s="759" t="s">
        <v>25</v>
      </c>
      <c r="C501" s="755" t="s">
        <v>26</v>
      </c>
      <c r="D501" s="96" t="s">
        <v>27</v>
      </c>
      <c r="E501" s="705">
        <f t="shared" ref="E501:Q501" si="83">E411</f>
        <v>16504.1669</v>
      </c>
      <c r="F501" s="705">
        <f t="shared" ref="F501:G506" si="84">F411</f>
        <v>4530.0595000000003</v>
      </c>
      <c r="G501" s="705">
        <f t="shared" si="84"/>
        <v>1220.0709099999999</v>
      </c>
      <c r="H501" s="705">
        <f t="shared" si="83"/>
        <v>7977.8232599999992</v>
      </c>
      <c r="I501" s="705">
        <f t="shared" si="83"/>
        <v>10989.403700000001</v>
      </c>
      <c r="J501" s="705">
        <f t="shared" si="83"/>
        <v>13978.136599999998</v>
      </c>
      <c r="K501" s="705">
        <f t="shared" si="83"/>
        <v>16504.1669</v>
      </c>
      <c r="L501" s="705">
        <f t="shared" si="83"/>
        <v>0</v>
      </c>
      <c r="M501" s="705">
        <f t="shared" si="83"/>
        <v>0</v>
      </c>
      <c r="N501" s="705">
        <f t="shared" si="83"/>
        <v>0</v>
      </c>
      <c r="O501" s="705">
        <f t="shared" si="83"/>
        <v>0</v>
      </c>
      <c r="P501" s="705">
        <f t="shared" si="83"/>
        <v>0</v>
      </c>
      <c r="Q501" s="705">
        <f t="shared" si="83"/>
        <v>0</v>
      </c>
      <c r="R501" s="705">
        <f t="shared" ref="R501:R520" si="85">SUM(F501:Q501)</f>
        <v>55199.660869999992</v>
      </c>
      <c r="S501" s="714">
        <f>基数汇总!S1700</f>
        <v>0</v>
      </c>
      <c r="T501" s="714">
        <f>基数汇总!R1700</f>
        <v>0</v>
      </c>
      <c r="U501" s="719" t="str">
        <f t="shared" si="61"/>
        <v/>
      </c>
      <c r="V501" s="72" t="b">
        <f t="shared" si="62"/>
        <v>0</v>
      </c>
      <c r="W501" s="710"/>
    </row>
    <row r="502" spans="1:23" ht="15" customHeight="1" x14ac:dyDescent="0.2">
      <c r="A502" s="768"/>
      <c r="B502" s="759"/>
      <c r="C502" s="755"/>
      <c r="D502" s="96" t="s">
        <v>28</v>
      </c>
      <c r="E502" s="705">
        <f>E412</f>
        <v>9490.0777999999991</v>
      </c>
      <c r="F502" s="705">
        <f t="shared" si="84"/>
        <v>2470.5937000000004</v>
      </c>
      <c r="G502" s="705">
        <f t="shared" si="84"/>
        <v>718.66150000000005</v>
      </c>
      <c r="H502" s="705">
        <f t="shared" ref="H502:Q502" si="86">H412</f>
        <v>4780.7319000000007</v>
      </c>
      <c r="I502" s="705">
        <f t="shared" si="86"/>
        <v>6289.5726999999997</v>
      </c>
      <c r="J502" s="705">
        <f t="shared" si="86"/>
        <v>8292.0776000000005</v>
      </c>
      <c r="K502" s="705">
        <f t="shared" si="86"/>
        <v>9490.0777999999991</v>
      </c>
      <c r="L502" s="705">
        <f t="shared" si="86"/>
        <v>0</v>
      </c>
      <c r="M502" s="705">
        <f t="shared" si="86"/>
        <v>0</v>
      </c>
      <c r="N502" s="705">
        <f t="shared" si="86"/>
        <v>0</v>
      </c>
      <c r="O502" s="705">
        <f t="shared" si="86"/>
        <v>0</v>
      </c>
      <c r="P502" s="705">
        <f t="shared" si="86"/>
        <v>0</v>
      </c>
      <c r="Q502" s="705">
        <f t="shared" si="86"/>
        <v>0</v>
      </c>
      <c r="R502" s="705">
        <f t="shared" si="85"/>
        <v>32041.715199999999</v>
      </c>
      <c r="S502" s="714">
        <f>基数汇总!S1701</f>
        <v>0</v>
      </c>
      <c r="T502" s="714">
        <f>基数汇总!R1701</f>
        <v>0</v>
      </c>
      <c r="U502" s="719" t="str">
        <f t="shared" si="61"/>
        <v/>
      </c>
      <c r="V502" s="72" t="b">
        <f t="shared" si="62"/>
        <v>0</v>
      </c>
      <c r="W502" s="710"/>
    </row>
    <row r="503" spans="1:23" ht="15" customHeight="1" x14ac:dyDescent="0.2">
      <c r="A503" s="768"/>
      <c r="B503" s="759"/>
      <c r="C503" s="755"/>
      <c r="D503" s="96" t="s">
        <v>29</v>
      </c>
      <c r="E503" s="705">
        <f>E413</f>
        <v>6069.0994860000073</v>
      </c>
      <c r="F503" s="705">
        <f t="shared" si="84"/>
        <v>1070.4285579999998</v>
      </c>
      <c r="G503" s="705">
        <f t="shared" si="84"/>
        <v>167.32177300000001</v>
      </c>
      <c r="H503" s="705">
        <f t="shared" ref="H503:Q503" si="87">H413</f>
        <v>2284.4608960000005</v>
      </c>
      <c r="I503" s="705">
        <f t="shared" si="87"/>
        <v>3006.9172309999981</v>
      </c>
      <c r="J503" s="705">
        <f t="shared" si="87"/>
        <v>7071.1182990000098</v>
      </c>
      <c r="K503" s="705">
        <f t="shared" si="87"/>
        <v>6069.0994860000073</v>
      </c>
      <c r="L503" s="705">
        <f t="shared" si="87"/>
        <v>0</v>
      </c>
      <c r="M503" s="705">
        <f t="shared" si="87"/>
        <v>0</v>
      </c>
      <c r="N503" s="705">
        <f t="shared" si="87"/>
        <v>0</v>
      </c>
      <c r="O503" s="705">
        <f t="shared" si="87"/>
        <v>0</v>
      </c>
      <c r="P503" s="705">
        <f t="shared" si="87"/>
        <v>0</v>
      </c>
      <c r="Q503" s="705">
        <f t="shared" si="87"/>
        <v>0</v>
      </c>
      <c r="R503" s="705">
        <f t="shared" si="85"/>
        <v>19669.346243000015</v>
      </c>
      <c r="S503" s="714">
        <f>基数汇总!S1702</f>
        <v>0</v>
      </c>
      <c r="T503" s="714">
        <f>基数汇总!R1702</f>
        <v>0</v>
      </c>
      <c r="U503" s="719" t="str">
        <f t="shared" si="61"/>
        <v/>
      </c>
      <c r="V503" s="72" t="b">
        <f t="shared" si="62"/>
        <v>0</v>
      </c>
      <c r="W503" s="710"/>
    </row>
    <row r="504" spans="1:23" ht="15" customHeight="1" x14ac:dyDescent="0.2">
      <c r="A504" s="768"/>
      <c r="B504" s="759"/>
      <c r="C504" s="755"/>
      <c r="D504" s="96" t="s">
        <v>30</v>
      </c>
      <c r="E504" s="705" t="e">
        <f>E414</f>
        <v>#REF!</v>
      </c>
      <c r="F504" s="705" t="e">
        <f t="shared" si="84"/>
        <v>#REF!</v>
      </c>
      <c r="G504" s="705" t="e">
        <f t="shared" si="84"/>
        <v>#REF!</v>
      </c>
      <c r="H504" s="705" t="e">
        <f t="shared" ref="H504:Q504" si="88">H414</f>
        <v>#REF!</v>
      </c>
      <c r="I504" s="705" t="e">
        <f t="shared" si="88"/>
        <v>#REF!</v>
      </c>
      <c r="J504" s="705" t="e">
        <f t="shared" si="88"/>
        <v>#REF!</v>
      </c>
      <c r="K504" s="705" t="e">
        <f t="shared" si="88"/>
        <v>#REF!</v>
      </c>
      <c r="L504" s="705" t="e">
        <f t="shared" si="88"/>
        <v>#REF!</v>
      </c>
      <c r="M504" s="705" t="e">
        <f t="shared" si="88"/>
        <v>#REF!</v>
      </c>
      <c r="N504" s="705" t="e">
        <f t="shared" si="88"/>
        <v>#REF!</v>
      </c>
      <c r="O504" s="705" t="e">
        <f t="shared" si="88"/>
        <v>#REF!</v>
      </c>
      <c r="P504" s="705" t="e">
        <f t="shared" si="88"/>
        <v>#REF!</v>
      </c>
      <c r="Q504" s="705" t="e">
        <f t="shared" si="88"/>
        <v>#REF!</v>
      </c>
      <c r="R504" s="705" t="e">
        <f t="shared" si="85"/>
        <v>#REF!</v>
      </c>
      <c r="S504" s="714">
        <f>基数汇总!S1703</f>
        <v>0</v>
      </c>
      <c r="T504" s="714">
        <f>基数汇总!R1703</f>
        <v>0</v>
      </c>
      <c r="U504" s="719" t="str">
        <f t="shared" si="61"/>
        <v/>
      </c>
      <c r="V504" s="72" t="e">
        <f t="shared" si="62"/>
        <v>#REF!</v>
      </c>
      <c r="W504" s="710"/>
    </row>
    <row r="505" spans="1:23" ht="15" customHeight="1" x14ac:dyDescent="0.2">
      <c r="A505" s="768"/>
      <c r="B505" s="759"/>
      <c r="C505" s="755"/>
      <c r="D505" s="96" t="s">
        <v>31</v>
      </c>
      <c r="E505" s="705">
        <f>E415</f>
        <v>2758.085680999995</v>
      </c>
      <c r="F505" s="705">
        <f t="shared" si="84"/>
        <v>911.20098500000006</v>
      </c>
      <c r="G505" s="705">
        <f t="shared" si="84"/>
        <v>95.059344999999993</v>
      </c>
      <c r="H505" s="705">
        <f t="shared" ref="H505:Q505" si="89">H415</f>
        <v>1257.1981109999999</v>
      </c>
      <c r="I505" s="705">
        <f t="shared" si="89"/>
        <v>1916.8374309999997</v>
      </c>
      <c r="J505" s="705">
        <f t="shared" si="89"/>
        <v>4393.6124840000011</v>
      </c>
      <c r="K505" s="705">
        <f t="shared" si="89"/>
        <v>2758.085680999995</v>
      </c>
      <c r="L505" s="705">
        <f t="shared" si="89"/>
        <v>0</v>
      </c>
      <c r="M505" s="705">
        <f t="shared" si="89"/>
        <v>0</v>
      </c>
      <c r="N505" s="705">
        <f t="shared" si="89"/>
        <v>0</v>
      </c>
      <c r="O505" s="705">
        <f t="shared" si="89"/>
        <v>0</v>
      </c>
      <c r="P505" s="705">
        <f t="shared" si="89"/>
        <v>0</v>
      </c>
      <c r="Q505" s="705">
        <f t="shared" si="89"/>
        <v>0</v>
      </c>
      <c r="R505" s="705">
        <f t="shared" si="85"/>
        <v>11331.994036999995</v>
      </c>
      <c r="S505" s="714">
        <f>基数汇总!S1704</f>
        <v>0</v>
      </c>
      <c r="T505" s="714">
        <f>基数汇总!R1704</f>
        <v>0</v>
      </c>
      <c r="U505" s="719" t="str">
        <f t="shared" si="61"/>
        <v/>
      </c>
      <c r="V505" s="72" t="b">
        <f t="shared" si="62"/>
        <v>0</v>
      </c>
      <c r="W505" s="710"/>
    </row>
    <row r="506" spans="1:23" ht="15" customHeight="1" x14ac:dyDescent="0.2">
      <c r="A506" s="768"/>
      <c r="B506" s="759"/>
      <c r="C506" s="755"/>
      <c r="D506" s="96" t="s">
        <v>32</v>
      </c>
      <c r="E506" s="705">
        <f>E416</f>
        <v>35.679500000000004</v>
      </c>
      <c r="F506" s="705">
        <f t="shared" si="84"/>
        <v>14.011300000000002</v>
      </c>
      <c r="G506" s="705">
        <f t="shared" si="84"/>
        <v>6.6246</v>
      </c>
      <c r="H506" s="705">
        <f t="shared" ref="H506:Q506" si="90">H416</f>
        <v>10.793899999999999</v>
      </c>
      <c r="I506" s="705">
        <f t="shared" si="90"/>
        <v>18.182599999999997</v>
      </c>
      <c r="J506" s="705">
        <f t="shared" si="90"/>
        <v>16.689800000000002</v>
      </c>
      <c r="K506" s="705">
        <f t="shared" si="90"/>
        <v>35.679500000000004</v>
      </c>
      <c r="L506" s="705">
        <f t="shared" si="90"/>
        <v>0</v>
      </c>
      <c r="M506" s="705">
        <f t="shared" si="90"/>
        <v>0</v>
      </c>
      <c r="N506" s="705">
        <f t="shared" si="90"/>
        <v>0</v>
      </c>
      <c r="O506" s="705">
        <f t="shared" si="90"/>
        <v>0</v>
      </c>
      <c r="P506" s="705">
        <f t="shared" si="90"/>
        <v>0</v>
      </c>
      <c r="Q506" s="705">
        <f t="shared" si="90"/>
        <v>0</v>
      </c>
      <c r="R506" s="705">
        <f t="shared" si="85"/>
        <v>101.9817</v>
      </c>
      <c r="S506" s="714">
        <f>基数汇总!S1705</f>
        <v>0</v>
      </c>
      <c r="T506" s="714">
        <f>基数汇总!R1705</f>
        <v>0</v>
      </c>
      <c r="U506" s="719" t="str">
        <f t="shared" si="61"/>
        <v/>
      </c>
      <c r="V506" s="72" t="b">
        <f t="shared" si="62"/>
        <v>0</v>
      </c>
      <c r="W506" s="710"/>
    </row>
    <row r="507" spans="1:23" ht="15" customHeight="1" x14ac:dyDescent="0.2">
      <c r="A507" s="768"/>
      <c r="B507" s="759"/>
      <c r="C507" s="755"/>
      <c r="D507" s="96" t="s">
        <v>59</v>
      </c>
      <c r="E507" s="705" t="e">
        <f t="shared" ref="E507:Q507" si="91">E463</f>
        <v>#REF!</v>
      </c>
      <c r="F507" s="705" t="e">
        <f t="shared" si="91"/>
        <v>#REF!</v>
      </c>
      <c r="G507" s="705" t="e">
        <f t="shared" si="91"/>
        <v>#REF!</v>
      </c>
      <c r="H507" s="705" t="e">
        <f t="shared" si="91"/>
        <v>#REF!</v>
      </c>
      <c r="I507" s="705" t="e">
        <f t="shared" si="91"/>
        <v>#REF!</v>
      </c>
      <c r="J507" s="705" t="e">
        <f t="shared" si="91"/>
        <v>#REF!</v>
      </c>
      <c r="K507" s="705" t="e">
        <f t="shared" si="91"/>
        <v>#REF!</v>
      </c>
      <c r="L507" s="705" t="e">
        <f t="shared" si="91"/>
        <v>#REF!</v>
      </c>
      <c r="M507" s="705" t="e">
        <f t="shared" si="91"/>
        <v>#REF!</v>
      </c>
      <c r="N507" s="705" t="e">
        <f t="shared" si="91"/>
        <v>#REF!</v>
      </c>
      <c r="O507" s="705" t="e">
        <f t="shared" si="91"/>
        <v>#REF!</v>
      </c>
      <c r="P507" s="705" t="e">
        <f t="shared" si="91"/>
        <v>#REF!</v>
      </c>
      <c r="Q507" s="705" t="e">
        <f t="shared" si="91"/>
        <v>#REF!</v>
      </c>
      <c r="R507" s="705" t="e">
        <f t="shared" si="85"/>
        <v>#REF!</v>
      </c>
      <c r="S507" s="714">
        <f>基数汇总!S1706</f>
        <v>0</v>
      </c>
      <c r="T507" s="714">
        <f>基数汇总!R1706</f>
        <v>0</v>
      </c>
      <c r="U507" s="719" t="str">
        <f t="shared" si="61"/>
        <v/>
      </c>
      <c r="V507" s="72" t="e">
        <f t="shared" si="62"/>
        <v>#REF!</v>
      </c>
      <c r="W507" s="710"/>
    </row>
    <row r="508" spans="1:23" ht="15" customHeight="1" x14ac:dyDescent="0.2">
      <c r="A508" s="768"/>
      <c r="B508" s="759"/>
      <c r="C508" s="755"/>
      <c r="D508" s="96" t="s">
        <v>60</v>
      </c>
      <c r="E508" s="705" t="e">
        <f t="shared" ref="E508:Q508" si="92">E464</f>
        <v>#REF!</v>
      </c>
      <c r="F508" s="705" t="e">
        <f t="shared" si="92"/>
        <v>#REF!</v>
      </c>
      <c r="G508" s="705" t="e">
        <f t="shared" si="92"/>
        <v>#REF!</v>
      </c>
      <c r="H508" s="705" t="e">
        <f t="shared" si="92"/>
        <v>#REF!</v>
      </c>
      <c r="I508" s="705" t="e">
        <f t="shared" si="92"/>
        <v>#REF!</v>
      </c>
      <c r="J508" s="705" t="e">
        <f t="shared" si="92"/>
        <v>#REF!</v>
      </c>
      <c r="K508" s="705" t="e">
        <f t="shared" si="92"/>
        <v>#REF!</v>
      </c>
      <c r="L508" s="705" t="e">
        <f t="shared" si="92"/>
        <v>#REF!</v>
      </c>
      <c r="M508" s="705" t="e">
        <f t="shared" si="92"/>
        <v>#REF!</v>
      </c>
      <c r="N508" s="705" t="e">
        <f t="shared" si="92"/>
        <v>#REF!</v>
      </c>
      <c r="O508" s="705" t="e">
        <f t="shared" si="92"/>
        <v>#REF!</v>
      </c>
      <c r="P508" s="705" t="e">
        <f t="shared" si="92"/>
        <v>#REF!</v>
      </c>
      <c r="Q508" s="705" t="e">
        <f t="shared" si="92"/>
        <v>#REF!</v>
      </c>
      <c r="R508" s="705" t="e">
        <f t="shared" si="85"/>
        <v>#REF!</v>
      </c>
      <c r="S508" s="714">
        <f>基数汇总!S1707</f>
        <v>0</v>
      </c>
      <c r="T508" s="714">
        <f>基数汇总!R1707</f>
        <v>0</v>
      </c>
      <c r="U508" s="719" t="str">
        <f t="shared" si="61"/>
        <v/>
      </c>
      <c r="V508" s="72" t="e">
        <f t="shared" si="62"/>
        <v>#REF!</v>
      </c>
      <c r="W508" s="710"/>
    </row>
    <row r="509" spans="1:23" ht="15" customHeight="1" x14ac:dyDescent="0.2">
      <c r="A509" s="768"/>
      <c r="B509" s="759"/>
      <c r="C509" s="755" t="s">
        <v>33</v>
      </c>
      <c r="D509" s="96" t="s">
        <v>34</v>
      </c>
      <c r="E509" s="705" t="e">
        <f t="shared" ref="E509:Q509" si="93">E417</f>
        <v>#REF!</v>
      </c>
      <c r="F509" s="705" t="e">
        <f t="shared" ref="F509:G514" si="94">F417</f>
        <v>#REF!</v>
      </c>
      <c r="G509" s="705" t="e">
        <f t="shared" si="94"/>
        <v>#REF!</v>
      </c>
      <c r="H509" s="705" t="e">
        <f t="shared" si="93"/>
        <v>#REF!</v>
      </c>
      <c r="I509" s="705" t="e">
        <f t="shared" si="93"/>
        <v>#REF!</v>
      </c>
      <c r="J509" s="705" t="e">
        <f t="shared" si="93"/>
        <v>#REF!</v>
      </c>
      <c r="K509" s="705" t="e">
        <f t="shared" si="93"/>
        <v>#REF!</v>
      </c>
      <c r="L509" s="705" t="e">
        <f t="shared" si="93"/>
        <v>#REF!</v>
      </c>
      <c r="M509" s="705" t="e">
        <f t="shared" si="93"/>
        <v>#REF!</v>
      </c>
      <c r="N509" s="705" t="e">
        <f t="shared" si="93"/>
        <v>#REF!</v>
      </c>
      <c r="O509" s="705" t="e">
        <f t="shared" si="93"/>
        <v>#REF!</v>
      </c>
      <c r="P509" s="705" t="e">
        <f t="shared" si="93"/>
        <v>#REF!</v>
      </c>
      <c r="Q509" s="705" t="e">
        <f t="shared" si="93"/>
        <v>#REF!</v>
      </c>
      <c r="R509" s="705" t="e">
        <f t="shared" si="85"/>
        <v>#REF!</v>
      </c>
      <c r="S509" s="714">
        <f>基数汇总!S1708</f>
        <v>0</v>
      </c>
      <c r="T509" s="714">
        <f>基数汇总!R1708</f>
        <v>0</v>
      </c>
      <c r="U509" s="719" t="str">
        <f t="shared" si="61"/>
        <v/>
      </c>
      <c r="V509" s="72" t="e">
        <f t="shared" si="62"/>
        <v>#REF!</v>
      </c>
      <c r="W509" s="710"/>
    </row>
    <row r="510" spans="1:23" ht="15" customHeight="1" x14ac:dyDescent="0.2">
      <c r="A510" s="768"/>
      <c r="B510" s="759"/>
      <c r="C510" s="755"/>
      <c r="D510" s="96" t="s">
        <v>35</v>
      </c>
      <c r="E510" s="705">
        <f>E418</f>
        <v>4217.5157999999992</v>
      </c>
      <c r="F510" s="705">
        <f t="shared" si="94"/>
        <v>757.26900000000001</v>
      </c>
      <c r="G510" s="705">
        <f t="shared" si="94"/>
        <v>81.939900000000009</v>
      </c>
      <c r="H510" s="705">
        <f t="shared" ref="H510:Q510" si="95">H418</f>
        <v>1594.0977</v>
      </c>
      <c r="I510" s="705">
        <f t="shared" si="95"/>
        <v>2307.4759999999997</v>
      </c>
      <c r="J510" s="705">
        <f t="shared" si="95"/>
        <v>3192.6887999999999</v>
      </c>
      <c r="K510" s="705">
        <f t="shared" si="95"/>
        <v>4217.5157999999992</v>
      </c>
      <c r="L510" s="705">
        <f t="shared" si="95"/>
        <v>0</v>
      </c>
      <c r="M510" s="705">
        <f t="shared" si="95"/>
        <v>0</v>
      </c>
      <c r="N510" s="705">
        <f t="shared" si="95"/>
        <v>0</v>
      </c>
      <c r="O510" s="705">
        <f t="shared" si="95"/>
        <v>0</v>
      </c>
      <c r="P510" s="705">
        <f t="shared" si="95"/>
        <v>0</v>
      </c>
      <c r="Q510" s="705">
        <f t="shared" si="95"/>
        <v>0</v>
      </c>
      <c r="R510" s="705">
        <f t="shared" si="85"/>
        <v>12150.9872</v>
      </c>
      <c r="S510" s="714">
        <f>基数汇总!S1709</f>
        <v>0</v>
      </c>
      <c r="T510" s="714">
        <f>基数汇总!R1709</f>
        <v>0</v>
      </c>
      <c r="U510" s="719" t="str">
        <f t="shared" si="61"/>
        <v/>
      </c>
      <c r="V510" s="72" t="b">
        <f t="shared" si="62"/>
        <v>0</v>
      </c>
      <c r="W510" s="710"/>
    </row>
    <row r="511" spans="1:23" ht="15" customHeight="1" x14ac:dyDescent="0.2">
      <c r="A511" s="768"/>
      <c r="B511" s="759"/>
      <c r="C511" s="755"/>
      <c r="D511" s="96" t="s">
        <v>36</v>
      </c>
      <c r="E511" s="705">
        <f>E419</f>
        <v>7760.4869999999992</v>
      </c>
      <c r="F511" s="705">
        <f t="shared" si="94"/>
        <v>1235.3063999999999</v>
      </c>
      <c r="G511" s="705">
        <f t="shared" si="94"/>
        <v>179.31659999999999</v>
      </c>
      <c r="H511" s="705">
        <f t="shared" ref="H511:Q511" si="96">H419</f>
        <v>2433.692</v>
      </c>
      <c r="I511" s="705">
        <f t="shared" si="96"/>
        <v>2910.1356000000001</v>
      </c>
      <c r="J511" s="705">
        <f t="shared" si="96"/>
        <v>5549.2272000000003</v>
      </c>
      <c r="K511" s="705">
        <f t="shared" si="96"/>
        <v>7760.4869999999992</v>
      </c>
      <c r="L511" s="705">
        <f t="shared" si="96"/>
        <v>0</v>
      </c>
      <c r="M511" s="705">
        <f t="shared" si="96"/>
        <v>0</v>
      </c>
      <c r="N511" s="705">
        <f t="shared" si="96"/>
        <v>0</v>
      </c>
      <c r="O511" s="705">
        <f t="shared" si="96"/>
        <v>0</v>
      </c>
      <c r="P511" s="705">
        <f t="shared" si="96"/>
        <v>0</v>
      </c>
      <c r="Q511" s="705">
        <f t="shared" si="96"/>
        <v>0</v>
      </c>
      <c r="R511" s="705">
        <f t="shared" si="85"/>
        <v>20068.164799999999</v>
      </c>
      <c r="S511" s="714">
        <f>基数汇总!S1710</f>
        <v>0</v>
      </c>
      <c r="T511" s="714">
        <f>基数汇总!R1710</f>
        <v>0</v>
      </c>
      <c r="U511" s="719" t="str">
        <f t="shared" si="61"/>
        <v/>
      </c>
      <c r="V511" s="72" t="b">
        <f t="shared" si="62"/>
        <v>0</v>
      </c>
      <c r="W511" s="710"/>
    </row>
    <row r="512" spans="1:23" ht="15" customHeight="1" x14ac:dyDescent="0.2">
      <c r="A512" s="768"/>
      <c r="B512" s="759"/>
      <c r="C512" s="755"/>
      <c r="D512" s="96" t="s">
        <v>37</v>
      </c>
      <c r="E512" s="705">
        <f>E420</f>
        <v>0</v>
      </c>
      <c r="F512" s="705">
        <f t="shared" si="94"/>
        <v>0</v>
      </c>
      <c r="G512" s="705">
        <f t="shared" si="94"/>
        <v>0</v>
      </c>
      <c r="H512" s="705">
        <f t="shared" ref="H512:Q512" si="97">H420</f>
        <v>0</v>
      </c>
      <c r="I512" s="705">
        <f t="shared" si="97"/>
        <v>0</v>
      </c>
      <c r="J512" s="705">
        <f t="shared" si="97"/>
        <v>0</v>
      </c>
      <c r="K512" s="705">
        <f t="shared" si="97"/>
        <v>0</v>
      </c>
      <c r="L512" s="705">
        <f t="shared" si="97"/>
        <v>0</v>
      </c>
      <c r="M512" s="705">
        <f t="shared" si="97"/>
        <v>0</v>
      </c>
      <c r="N512" s="705">
        <f t="shared" si="97"/>
        <v>0</v>
      </c>
      <c r="O512" s="705">
        <f t="shared" si="97"/>
        <v>0</v>
      </c>
      <c r="P512" s="705">
        <f t="shared" si="97"/>
        <v>0</v>
      </c>
      <c r="Q512" s="705">
        <f t="shared" si="97"/>
        <v>0</v>
      </c>
      <c r="R512" s="705">
        <f t="shared" si="85"/>
        <v>0</v>
      </c>
      <c r="S512" s="714">
        <f>基数汇总!S1711</f>
        <v>0</v>
      </c>
      <c r="T512" s="714">
        <f>基数汇总!R1711</f>
        <v>0</v>
      </c>
      <c r="U512" s="719" t="str">
        <f t="shared" si="61"/>
        <v/>
      </c>
      <c r="V512" s="72" t="b">
        <f t="shared" si="62"/>
        <v>1</v>
      </c>
      <c r="W512" s="710"/>
    </row>
    <row r="513" spans="1:41" ht="15" customHeight="1" x14ac:dyDescent="0.2">
      <c r="A513" s="768"/>
      <c r="B513" s="759"/>
      <c r="C513" s="755"/>
      <c r="D513" s="96" t="s">
        <v>38</v>
      </c>
      <c r="E513" s="705">
        <f>E421</f>
        <v>310.39100000000002</v>
      </c>
      <c r="F513" s="705">
        <f t="shared" si="94"/>
        <v>52.029200000000003</v>
      </c>
      <c r="G513" s="705">
        <f t="shared" si="94"/>
        <v>2.4685999999999999</v>
      </c>
      <c r="H513" s="705">
        <f t="shared" ref="H513:Q513" si="98">H421</f>
        <v>111.52080000000001</v>
      </c>
      <c r="I513" s="705">
        <f t="shared" si="98"/>
        <v>192.66630000000001</v>
      </c>
      <c r="J513" s="705">
        <f t="shared" si="98"/>
        <v>242.15690000000001</v>
      </c>
      <c r="K513" s="705">
        <f t="shared" si="98"/>
        <v>310.39100000000002</v>
      </c>
      <c r="L513" s="705">
        <f t="shared" si="98"/>
        <v>0</v>
      </c>
      <c r="M513" s="705">
        <f t="shared" si="98"/>
        <v>0</v>
      </c>
      <c r="N513" s="705">
        <f t="shared" si="98"/>
        <v>0</v>
      </c>
      <c r="O513" s="705">
        <f t="shared" si="98"/>
        <v>0</v>
      </c>
      <c r="P513" s="705">
        <f t="shared" si="98"/>
        <v>0</v>
      </c>
      <c r="Q513" s="705">
        <f t="shared" si="98"/>
        <v>0</v>
      </c>
      <c r="R513" s="705">
        <f t="shared" si="85"/>
        <v>911.2328</v>
      </c>
      <c r="S513" s="714">
        <f>基数汇总!S1712</f>
        <v>0</v>
      </c>
      <c r="T513" s="714">
        <f>基数汇总!R1712</f>
        <v>0</v>
      </c>
      <c r="U513" s="719" t="str">
        <f t="shared" si="61"/>
        <v/>
      </c>
      <c r="V513" s="72" t="b">
        <f t="shared" si="62"/>
        <v>0</v>
      </c>
      <c r="W513" s="710"/>
    </row>
    <row r="514" spans="1:41" ht="15" customHeight="1" x14ac:dyDescent="0.2">
      <c r="A514" s="768"/>
      <c r="B514" s="759"/>
      <c r="C514" s="755"/>
      <c r="D514" s="96" t="s">
        <v>39</v>
      </c>
      <c r="E514" s="705">
        <f>E422</f>
        <v>20.021799999999999</v>
      </c>
      <c r="F514" s="705">
        <f t="shared" si="94"/>
        <v>17.939699999999998</v>
      </c>
      <c r="G514" s="705">
        <f t="shared" si="94"/>
        <v>4.0716999999999999</v>
      </c>
      <c r="H514" s="705">
        <f t="shared" ref="H514:Q514" si="99">H422</f>
        <v>10.668200000000001</v>
      </c>
      <c r="I514" s="705">
        <f t="shared" si="99"/>
        <v>13.8888</v>
      </c>
      <c r="J514" s="705">
        <f t="shared" si="99"/>
        <v>27.157000000000004</v>
      </c>
      <c r="K514" s="705">
        <f t="shared" si="99"/>
        <v>20.021799999999999</v>
      </c>
      <c r="L514" s="705">
        <f t="shared" si="99"/>
        <v>0</v>
      </c>
      <c r="M514" s="705">
        <f t="shared" si="99"/>
        <v>0</v>
      </c>
      <c r="N514" s="705">
        <f t="shared" si="99"/>
        <v>0</v>
      </c>
      <c r="O514" s="705">
        <f t="shared" si="99"/>
        <v>0</v>
      </c>
      <c r="P514" s="705">
        <f t="shared" si="99"/>
        <v>0</v>
      </c>
      <c r="Q514" s="705">
        <f t="shared" si="99"/>
        <v>0</v>
      </c>
      <c r="R514" s="705">
        <f t="shared" si="85"/>
        <v>93.747200000000007</v>
      </c>
      <c r="S514" s="714">
        <f>基数汇总!S1713</f>
        <v>0</v>
      </c>
      <c r="T514" s="714">
        <f>基数汇总!R1713</f>
        <v>0</v>
      </c>
      <c r="U514" s="719" t="str">
        <f t="shared" si="61"/>
        <v/>
      </c>
      <c r="V514" s="72" t="b">
        <f t="shared" si="62"/>
        <v>0</v>
      </c>
      <c r="W514" s="710"/>
    </row>
    <row r="515" spans="1:41" ht="15" customHeight="1" x14ac:dyDescent="0.2">
      <c r="A515" s="768"/>
      <c r="B515" s="759"/>
      <c r="C515" s="755"/>
      <c r="D515" s="96" t="s">
        <v>62</v>
      </c>
      <c r="E515" s="705" t="e">
        <f t="shared" ref="E515:Q515" si="100">E466</f>
        <v>#REF!</v>
      </c>
      <c r="F515" s="705" t="e">
        <f t="shared" si="100"/>
        <v>#REF!</v>
      </c>
      <c r="G515" s="705" t="e">
        <f t="shared" si="100"/>
        <v>#REF!</v>
      </c>
      <c r="H515" s="705" t="e">
        <f t="shared" si="100"/>
        <v>#REF!</v>
      </c>
      <c r="I515" s="705" t="e">
        <f t="shared" si="100"/>
        <v>#REF!</v>
      </c>
      <c r="J515" s="705" t="e">
        <f t="shared" si="100"/>
        <v>#REF!</v>
      </c>
      <c r="K515" s="705" t="e">
        <f t="shared" si="100"/>
        <v>#REF!</v>
      </c>
      <c r="L515" s="705" t="e">
        <f t="shared" si="100"/>
        <v>#REF!</v>
      </c>
      <c r="M515" s="705" t="e">
        <f t="shared" si="100"/>
        <v>#REF!</v>
      </c>
      <c r="N515" s="705" t="e">
        <f t="shared" si="100"/>
        <v>#REF!</v>
      </c>
      <c r="O515" s="705" t="e">
        <f t="shared" si="100"/>
        <v>#REF!</v>
      </c>
      <c r="P515" s="705" t="e">
        <f t="shared" si="100"/>
        <v>#REF!</v>
      </c>
      <c r="Q515" s="705" t="e">
        <f t="shared" si="100"/>
        <v>#REF!</v>
      </c>
      <c r="R515" s="705" t="e">
        <f t="shared" si="85"/>
        <v>#REF!</v>
      </c>
      <c r="S515" s="714">
        <f>基数汇总!S1714</f>
        <v>0</v>
      </c>
      <c r="T515" s="714">
        <f>基数汇总!R1714</f>
        <v>0</v>
      </c>
      <c r="U515" s="719" t="str">
        <f t="shared" si="61"/>
        <v/>
      </c>
      <c r="V515" s="72" t="e">
        <f t="shared" si="62"/>
        <v>#REF!</v>
      </c>
      <c r="W515" s="710"/>
    </row>
    <row r="516" spans="1:41" ht="15" customHeight="1" x14ac:dyDescent="0.2">
      <c r="A516" s="768"/>
      <c r="B516" s="759"/>
      <c r="C516" s="755" t="s">
        <v>40</v>
      </c>
      <c r="D516" s="96" t="s">
        <v>41</v>
      </c>
      <c r="E516" s="705" t="e">
        <f t="shared" ref="E516:Q516" si="101">E423</f>
        <v>#REF!</v>
      </c>
      <c r="F516" s="705" t="e">
        <f t="shared" ref="F516:G518" si="102">F423</f>
        <v>#REF!</v>
      </c>
      <c r="G516" s="705" t="e">
        <f t="shared" si="102"/>
        <v>#REF!</v>
      </c>
      <c r="H516" s="705" t="e">
        <f t="shared" si="101"/>
        <v>#REF!</v>
      </c>
      <c r="I516" s="705" t="e">
        <f t="shared" si="101"/>
        <v>#REF!</v>
      </c>
      <c r="J516" s="705" t="e">
        <f t="shared" si="101"/>
        <v>#REF!</v>
      </c>
      <c r="K516" s="705" t="e">
        <f t="shared" si="101"/>
        <v>#REF!</v>
      </c>
      <c r="L516" s="705" t="e">
        <f t="shared" si="101"/>
        <v>#REF!</v>
      </c>
      <c r="M516" s="705" t="e">
        <f t="shared" si="101"/>
        <v>#REF!</v>
      </c>
      <c r="N516" s="705" t="e">
        <f t="shared" si="101"/>
        <v>#REF!</v>
      </c>
      <c r="O516" s="705" t="e">
        <f t="shared" si="101"/>
        <v>#REF!</v>
      </c>
      <c r="P516" s="705" t="e">
        <f t="shared" si="101"/>
        <v>#REF!</v>
      </c>
      <c r="Q516" s="705" t="e">
        <f t="shared" si="101"/>
        <v>#REF!</v>
      </c>
      <c r="R516" s="705" t="e">
        <f t="shared" si="85"/>
        <v>#REF!</v>
      </c>
      <c r="S516" s="714">
        <f>基数汇总!S1715</f>
        <v>0</v>
      </c>
      <c r="T516" s="714">
        <f>基数汇总!R1715</f>
        <v>0</v>
      </c>
      <c r="U516" s="719" t="str">
        <f t="shared" si="61"/>
        <v/>
      </c>
      <c r="V516" s="72" t="e">
        <f t="shared" si="62"/>
        <v>#REF!</v>
      </c>
      <c r="W516" s="710"/>
    </row>
    <row r="517" spans="1:41" ht="15" customHeight="1" x14ac:dyDescent="0.2">
      <c r="A517" s="768"/>
      <c r="B517" s="759"/>
      <c r="C517" s="755"/>
      <c r="D517" s="96" t="s">
        <v>42</v>
      </c>
      <c r="E517" s="705">
        <f>E424</f>
        <v>5335.5338099999999</v>
      </c>
      <c r="F517" s="705">
        <f t="shared" si="102"/>
        <v>783.96790199999998</v>
      </c>
      <c r="G517" s="705">
        <f t="shared" si="102"/>
        <v>714.93189699999994</v>
      </c>
      <c r="H517" s="705">
        <f t="shared" ref="H517:Q517" si="103">H424</f>
        <v>8091.5676510000003</v>
      </c>
      <c r="I517" s="705">
        <f t="shared" si="103"/>
        <v>3825.0173799999998</v>
      </c>
      <c r="J517" s="705">
        <f t="shared" si="103"/>
        <v>4951.2875180000001</v>
      </c>
      <c r="K517" s="705">
        <f t="shared" si="103"/>
        <v>5335.5338099999999</v>
      </c>
      <c r="L517" s="705">
        <f t="shared" si="103"/>
        <v>0</v>
      </c>
      <c r="M517" s="705">
        <f t="shared" si="103"/>
        <v>0</v>
      </c>
      <c r="N517" s="705">
        <f t="shared" si="103"/>
        <v>0</v>
      </c>
      <c r="O517" s="705">
        <f t="shared" si="103"/>
        <v>0</v>
      </c>
      <c r="P517" s="705">
        <f t="shared" si="103"/>
        <v>0</v>
      </c>
      <c r="Q517" s="705">
        <f t="shared" si="103"/>
        <v>0</v>
      </c>
      <c r="R517" s="705">
        <f t="shared" si="85"/>
        <v>23702.306157999999</v>
      </c>
      <c r="S517" s="714">
        <f>基数汇总!S1716</f>
        <v>0</v>
      </c>
      <c r="T517" s="714">
        <f>基数汇总!R1716</f>
        <v>0</v>
      </c>
      <c r="U517" s="719" t="str">
        <f t="shared" ref="U517:U569" si="104">IF(S517&gt;0,R517/S517-1,"")</f>
        <v/>
      </c>
      <c r="V517" s="72" t="b">
        <f t="shared" si="62"/>
        <v>0</v>
      </c>
      <c r="W517" s="710"/>
    </row>
    <row r="518" spans="1:41" ht="15" customHeight="1" x14ac:dyDescent="0.2">
      <c r="A518" s="768"/>
      <c r="B518" s="759"/>
      <c r="C518" s="755"/>
      <c r="D518" s="96" t="s">
        <v>43</v>
      </c>
      <c r="E518" s="705">
        <f>E425</f>
        <v>370.1422</v>
      </c>
      <c r="F518" s="705">
        <f t="shared" si="102"/>
        <v>0</v>
      </c>
      <c r="G518" s="705">
        <f t="shared" si="102"/>
        <v>344.37220000000002</v>
      </c>
      <c r="H518" s="705">
        <f t="shared" ref="H518:Q518" si="105">H425</f>
        <v>259.06869999999998</v>
      </c>
      <c r="I518" s="705">
        <f t="shared" si="105"/>
        <v>408.17939999999999</v>
      </c>
      <c r="J518" s="705">
        <f t="shared" si="105"/>
        <v>338.31060000000002</v>
      </c>
      <c r="K518" s="705">
        <f t="shared" si="105"/>
        <v>370.1422</v>
      </c>
      <c r="L518" s="705">
        <f t="shared" si="105"/>
        <v>0</v>
      </c>
      <c r="M518" s="705">
        <f t="shared" si="105"/>
        <v>0</v>
      </c>
      <c r="N518" s="705">
        <f t="shared" si="105"/>
        <v>0</v>
      </c>
      <c r="O518" s="705">
        <f t="shared" si="105"/>
        <v>0</v>
      </c>
      <c r="P518" s="705">
        <f t="shared" si="105"/>
        <v>0</v>
      </c>
      <c r="Q518" s="705">
        <f t="shared" si="105"/>
        <v>0</v>
      </c>
      <c r="R518" s="705">
        <f t="shared" si="85"/>
        <v>1720.0731000000001</v>
      </c>
      <c r="S518" s="714">
        <f>基数汇总!S1717</f>
        <v>0</v>
      </c>
      <c r="T518" s="714">
        <f>基数汇总!R1717</f>
        <v>0</v>
      </c>
      <c r="U518" s="719" t="str">
        <f t="shared" si="104"/>
        <v/>
      </c>
      <c r="V518" s="72" t="b">
        <f t="shared" ref="V518:V581" si="106">E518=M518</f>
        <v>0</v>
      </c>
      <c r="W518" s="710"/>
    </row>
    <row r="519" spans="1:41" ht="15" customHeight="1" x14ac:dyDescent="0.2">
      <c r="A519" s="768"/>
      <c r="B519" s="759"/>
      <c r="C519" s="755"/>
      <c r="D519" s="96" t="s">
        <v>62</v>
      </c>
      <c r="E519" s="705" t="e">
        <f t="shared" ref="E519:Q519" si="107">E467</f>
        <v>#REF!</v>
      </c>
      <c r="F519" s="705" t="e">
        <f t="shared" si="107"/>
        <v>#REF!</v>
      </c>
      <c r="G519" s="705" t="e">
        <f t="shared" si="107"/>
        <v>#REF!</v>
      </c>
      <c r="H519" s="705" t="e">
        <f t="shared" si="107"/>
        <v>#REF!</v>
      </c>
      <c r="I519" s="705" t="e">
        <f t="shared" si="107"/>
        <v>#REF!</v>
      </c>
      <c r="J519" s="705" t="e">
        <f t="shared" si="107"/>
        <v>#REF!</v>
      </c>
      <c r="K519" s="705" t="e">
        <f t="shared" si="107"/>
        <v>#REF!</v>
      </c>
      <c r="L519" s="705" t="e">
        <f t="shared" si="107"/>
        <v>#REF!</v>
      </c>
      <c r="M519" s="705" t="e">
        <f t="shared" si="107"/>
        <v>#REF!</v>
      </c>
      <c r="N519" s="705" t="e">
        <f t="shared" si="107"/>
        <v>#REF!</v>
      </c>
      <c r="O519" s="705" t="e">
        <f t="shared" si="107"/>
        <v>#REF!</v>
      </c>
      <c r="P519" s="705" t="e">
        <f t="shared" si="107"/>
        <v>#REF!</v>
      </c>
      <c r="Q519" s="705" t="e">
        <f t="shared" si="107"/>
        <v>#REF!</v>
      </c>
      <c r="R519" s="705" t="e">
        <f t="shared" si="85"/>
        <v>#REF!</v>
      </c>
      <c r="S519" s="714">
        <f>基数汇总!S1718</f>
        <v>0</v>
      </c>
      <c r="T519" s="714">
        <f>基数汇总!R1718</f>
        <v>0</v>
      </c>
      <c r="U519" s="719" t="str">
        <f t="shared" si="104"/>
        <v/>
      </c>
      <c r="V519" s="72" t="e">
        <f t="shared" si="106"/>
        <v>#REF!</v>
      </c>
      <c r="W519" s="710"/>
    </row>
    <row r="520" spans="1:41" ht="15" customHeight="1" x14ac:dyDescent="0.2">
      <c r="A520" s="768"/>
      <c r="B520" s="773" t="s">
        <v>84</v>
      </c>
      <c r="C520" s="773"/>
      <c r="D520" s="773"/>
      <c r="E520" s="722" t="e">
        <f>SUM(E501:E508)</f>
        <v>#REF!</v>
      </c>
      <c r="F520" s="722" t="e">
        <f>SUM(F501:F508)</f>
        <v>#REF!</v>
      </c>
      <c r="G520" s="722" t="e">
        <f>SUM(G501:G508)</f>
        <v>#REF!</v>
      </c>
      <c r="H520" s="722" t="e">
        <f t="shared" ref="H520:Q520" si="108">SUM(H501:H508)</f>
        <v>#REF!</v>
      </c>
      <c r="I520" s="722" t="e">
        <f t="shared" si="108"/>
        <v>#REF!</v>
      </c>
      <c r="J520" s="722" t="e">
        <f t="shared" si="108"/>
        <v>#REF!</v>
      </c>
      <c r="K520" s="722" t="e">
        <f t="shared" si="108"/>
        <v>#REF!</v>
      </c>
      <c r="L520" s="722" t="e">
        <f t="shared" si="108"/>
        <v>#REF!</v>
      </c>
      <c r="M520" s="722" t="e">
        <f t="shared" si="108"/>
        <v>#REF!</v>
      </c>
      <c r="N520" s="722" t="e">
        <f t="shared" si="108"/>
        <v>#REF!</v>
      </c>
      <c r="O520" s="722" t="e">
        <f t="shared" si="108"/>
        <v>#REF!</v>
      </c>
      <c r="P520" s="722" t="e">
        <f t="shared" si="108"/>
        <v>#REF!</v>
      </c>
      <c r="Q520" s="722" t="e">
        <f t="shared" si="108"/>
        <v>#REF!</v>
      </c>
      <c r="R520" s="722" t="e">
        <f t="shared" si="85"/>
        <v>#REF!</v>
      </c>
      <c r="S520" s="722">
        <f>基数汇总!S1719</f>
        <v>0</v>
      </c>
      <c r="T520" s="722">
        <f>基数汇总!R1719</f>
        <v>0</v>
      </c>
      <c r="U520" s="727" t="str">
        <f t="shared" si="104"/>
        <v/>
      </c>
      <c r="V520" s="72" t="e">
        <f t="shared" si="106"/>
        <v>#REF!</v>
      </c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</row>
    <row r="521" spans="1:41" ht="15" customHeight="1" x14ac:dyDescent="0.2">
      <c r="A521" s="768"/>
      <c r="B521" s="779" t="s">
        <v>85</v>
      </c>
      <c r="C521" s="779"/>
      <c r="D521" s="779"/>
      <c r="E521" s="723" t="e">
        <f>#REF!</f>
        <v>#REF!</v>
      </c>
      <c r="F521" s="723" t="e">
        <f>#REF!</f>
        <v>#REF!</v>
      </c>
      <c r="G521" s="723" t="e">
        <f>#REF!</f>
        <v>#REF!</v>
      </c>
      <c r="H521" s="723" t="e">
        <f>#REF!</f>
        <v>#REF!</v>
      </c>
      <c r="I521" s="723" t="e">
        <f>#REF!</f>
        <v>#REF!</v>
      </c>
      <c r="J521" s="723" t="e">
        <f>#REF!</f>
        <v>#REF!</v>
      </c>
      <c r="K521" s="723" t="e">
        <f>#REF!</f>
        <v>#REF!</v>
      </c>
      <c r="L521" s="723" t="e">
        <f>#REF!</f>
        <v>#REF!</v>
      </c>
      <c r="M521" s="723" t="e">
        <f>#REF!</f>
        <v>#REF!</v>
      </c>
      <c r="N521" s="723" t="e">
        <f>#REF!</f>
        <v>#REF!</v>
      </c>
      <c r="O521" s="723" t="e">
        <f>#REF!</f>
        <v>#REF!</v>
      </c>
      <c r="P521" s="723" t="e">
        <f>#REF!</f>
        <v>#REF!</v>
      </c>
      <c r="Q521" s="723" t="e">
        <f>#REF!</f>
        <v>#REF!</v>
      </c>
      <c r="R521" s="723" t="e">
        <f>#REF!</f>
        <v>#REF!</v>
      </c>
      <c r="S521" s="723" t="e">
        <f>#REF!</f>
        <v>#REF!</v>
      </c>
      <c r="T521" s="723" t="e">
        <f>#REF!</f>
        <v>#REF!</v>
      </c>
      <c r="U521" s="728" t="e">
        <f t="shared" si="104"/>
        <v>#REF!</v>
      </c>
      <c r="V521" s="72" t="e">
        <f t="shared" si="106"/>
        <v>#REF!</v>
      </c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</row>
    <row r="522" spans="1:41" ht="15" customHeight="1" x14ac:dyDescent="0.2">
      <c r="A522" s="768"/>
      <c r="B522" s="773" t="s">
        <v>86</v>
      </c>
      <c r="C522" s="773"/>
      <c r="D522" s="773"/>
      <c r="E522" s="722" t="e">
        <f>E520+E521</f>
        <v>#REF!</v>
      </c>
      <c r="F522" s="722" t="e">
        <f t="shared" ref="F522:R522" si="109">F520+F521</f>
        <v>#REF!</v>
      </c>
      <c r="G522" s="722" t="e">
        <f t="shared" si="109"/>
        <v>#REF!</v>
      </c>
      <c r="H522" s="722" t="e">
        <f t="shared" si="109"/>
        <v>#REF!</v>
      </c>
      <c r="I522" s="722" t="e">
        <f t="shared" si="109"/>
        <v>#REF!</v>
      </c>
      <c r="J522" s="722" t="e">
        <f t="shared" si="109"/>
        <v>#REF!</v>
      </c>
      <c r="K522" s="722" t="e">
        <f t="shared" si="109"/>
        <v>#REF!</v>
      </c>
      <c r="L522" s="722" t="e">
        <f t="shared" si="109"/>
        <v>#REF!</v>
      </c>
      <c r="M522" s="722" t="e">
        <f t="shared" si="109"/>
        <v>#REF!</v>
      </c>
      <c r="N522" s="722" t="e">
        <f t="shared" si="109"/>
        <v>#REF!</v>
      </c>
      <c r="O522" s="722" t="e">
        <f t="shared" si="109"/>
        <v>#REF!</v>
      </c>
      <c r="P522" s="722" t="e">
        <f t="shared" si="109"/>
        <v>#REF!</v>
      </c>
      <c r="Q522" s="722" t="e">
        <f t="shared" si="109"/>
        <v>#REF!</v>
      </c>
      <c r="R522" s="722" t="e">
        <f t="shared" si="109"/>
        <v>#REF!</v>
      </c>
      <c r="S522" s="722">
        <f>基数汇总!S1721</f>
        <v>0</v>
      </c>
      <c r="T522" s="722">
        <f>基数汇总!R1721</f>
        <v>0</v>
      </c>
      <c r="U522" s="727" t="str">
        <f t="shared" si="104"/>
        <v/>
      </c>
      <c r="V522" s="72" t="e">
        <f t="shared" si="106"/>
        <v>#REF!</v>
      </c>
      <c r="W522" s="226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</row>
    <row r="523" spans="1:41" ht="15" customHeight="1" x14ac:dyDescent="0.2">
      <c r="A523" s="768"/>
      <c r="B523" s="759" t="s">
        <v>44</v>
      </c>
      <c r="C523" s="755" t="s">
        <v>26</v>
      </c>
      <c r="D523" s="96" t="s">
        <v>27</v>
      </c>
      <c r="E523" s="705">
        <f>E426</f>
        <v>11904.916047034934</v>
      </c>
      <c r="F523" s="705">
        <f>F426</f>
        <v>3158.3622421804757</v>
      </c>
      <c r="G523" s="705">
        <f>G426</f>
        <v>1055.9816942775606</v>
      </c>
      <c r="H523" s="705">
        <f t="shared" ref="H523:Q523" si="110">H426</f>
        <v>5714.5257846077766</v>
      </c>
      <c r="I523" s="705">
        <f t="shared" si="110"/>
        <v>7895.5350103467008</v>
      </c>
      <c r="J523" s="705">
        <f t="shared" si="110"/>
        <v>9998.53383929148</v>
      </c>
      <c r="K523" s="705">
        <f t="shared" si="110"/>
        <v>11904.916047034934</v>
      </c>
      <c r="L523" s="705">
        <f t="shared" si="110"/>
        <v>0</v>
      </c>
      <c r="M523" s="705">
        <f t="shared" si="110"/>
        <v>0</v>
      </c>
      <c r="N523" s="705">
        <f t="shared" si="110"/>
        <v>0</v>
      </c>
      <c r="O523" s="705">
        <f t="shared" si="110"/>
        <v>0</v>
      </c>
      <c r="P523" s="705">
        <f t="shared" si="110"/>
        <v>0</v>
      </c>
      <c r="Q523" s="705">
        <f t="shared" si="110"/>
        <v>0</v>
      </c>
      <c r="R523" s="705">
        <f t="shared" ref="R523:R569" si="111">SUM(F523:Q523)</f>
        <v>39727.854617738922</v>
      </c>
      <c r="S523" s="705">
        <f>基数汇总!S1722</f>
        <v>0</v>
      </c>
      <c r="T523" s="705">
        <f>基数汇总!R1722</f>
        <v>0</v>
      </c>
      <c r="U523" s="709" t="str">
        <f t="shared" si="104"/>
        <v/>
      </c>
      <c r="V523" s="72" t="b">
        <f t="shared" si="106"/>
        <v>0</v>
      </c>
      <c r="W523" s="710"/>
    </row>
    <row r="524" spans="1:41" ht="15" customHeight="1" x14ac:dyDescent="0.2">
      <c r="A524" s="768"/>
      <c r="B524" s="759"/>
      <c r="C524" s="755"/>
      <c r="D524" s="96" t="s">
        <v>28</v>
      </c>
      <c r="E524" s="705">
        <f t="shared" ref="E524:Q524" si="112">E427</f>
        <v>7150.2567371399828</v>
      </c>
      <c r="F524" s="705">
        <f t="shared" ref="F524:G528" si="113">F427</f>
        <v>1696.2973068195231</v>
      </c>
      <c r="G524" s="705">
        <f t="shared" si="113"/>
        <v>560.80217572244032</v>
      </c>
      <c r="H524" s="705">
        <f t="shared" si="112"/>
        <v>3287.4566983931136</v>
      </c>
      <c r="I524" s="705">
        <f t="shared" si="112"/>
        <v>4283.1332937812213</v>
      </c>
      <c r="J524" s="705">
        <f t="shared" si="112"/>
        <v>5710.8590038085895</v>
      </c>
      <c r="K524" s="705">
        <f t="shared" si="112"/>
        <v>7150.2567371399828</v>
      </c>
      <c r="L524" s="705">
        <f t="shared" si="112"/>
        <v>0</v>
      </c>
      <c r="M524" s="705">
        <f t="shared" si="112"/>
        <v>0</v>
      </c>
      <c r="N524" s="705">
        <f t="shared" si="112"/>
        <v>0</v>
      </c>
      <c r="O524" s="705">
        <f t="shared" si="112"/>
        <v>0</v>
      </c>
      <c r="P524" s="705">
        <f t="shared" si="112"/>
        <v>0</v>
      </c>
      <c r="Q524" s="705">
        <f t="shared" si="112"/>
        <v>0</v>
      </c>
      <c r="R524" s="705">
        <f t="shared" si="111"/>
        <v>22688.80521566487</v>
      </c>
      <c r="S524" s="705">
        <f>基数汇总!S1723</f>
        <v>0</v>
      </c>
      <c r="T524" s="705">
        <f>基数汇总!R1723</f>
        <v>0</v>
      </c>
      <c r="U524" s="709" t="str">
        <f t="shared" si="104"/>
        <v/>
      </c>
      <c r="V524" s="72" t="b">
        <f t="shared" si="106"/>
        <v>0</v>
      </c>
      <c r="W524" s="710"/>
    </row>
    <row r="525" spans="1:41" ht="15" customHeight="1" x14ac:dyDescent="0.2">
      <c r="A525" s="768"/>
      <c r="B525" s="759"/>
      <c r="C525" s="755"/>
      <c r="D525" s="96" t="s">
        <v>29</v>
      </c>
      <c r="E525" s="705">
        <f t="shared" ref="E525:Q525" si="114">E428</f>
        <v>3469.1255210159084</v>
      </c>
      <c r="F525" s="705">
        <f t="shared" si="113"/>
        <v>657.16728600000033</v>
      </c>
      <c r="G525" s="705">
        <f t="shared" si="113"/>
        <v>88.216745000000003</v>
      </c>
      <c r="H525" s="705">
        <f t="shared" si="114"/>
        <v>1651.5307719999983</v>
      </c>
      <c r="I525" s="705">
        <f t="shared" si="114"/>
        <v>1908.0967619999999</v>
      </c>
      <c r="J525" s="705">
        <f t="shared" si="114"/>
        <v>4346.2548397156024</v>
      </c>
      <c r="K525" s="705">
        <f t="shared" si="114"/>
        <v>3469.1255210159084</v>
      </c>
      <c r="L525" s="705">
        <f t="shared" si="114"/>
        <v>0</v>
      </c>
      <c r="M525" s="705">
        <f t="shared" si="114"/>
        <v>0</v>
      </c>
      <c r="N525" s="705">
        <f t="shared" si="114"/>
        <v>0</v>
      </c>
      <c r="O525" s="705">
        <f t="shared" si="114"/>
        <v>0</v>
      </c>
      <c r="P525" s="705">
        <f t="shared" si="114"/>
        <v>0</v>
      </c>
      <c r="Q525" s="705">
        <f t="shared" si="114"/>
        <v>0</v>
      </c>
      <c r="R525" s="705">
        <f t="shared" si="111"/>
        <v>12120.39192573151</v>
      </c>
      <c r="S525" s="705">
        <f>基数汇总!S1724</f>
        <v>0</v>
      </c>
      <c r="T525" s="705">
        <f>基数汇总!R1724</f>
        <v>0</v>
      </c>
      <c r="U525" s="709" t="str">
        <f t="shared" si="104"/>
        <v/>
      </c>
      <c r="V525" s="72" t="b">
        <f t="shared" si="106"/>
        <v>0</v>
      </c>
      <c r="W525" s="710"/>
    </row>
    <row r="526" spans="1:41" ht="15" customHeight="1" x14ac:dyDescent="0.2">
      <c r="A526" s="768"/>
      <c r="B526" s="759"/>
      <c r="C526" s="755"/>
      <c r="D526" s="96" t="s">
        <v>30</v>
      </c>
      <c r="E526" s="705" t="e">
        <f t="shared" ref="E526:Q526" si="115">E429</f>
        <v>#REF!</v>
      </c>
      <c r="F526" s="705" t="e">
        <f t="shared" si="113"/>
        <v>#REF!</v>
      </c>
      <c r="G526" s="705" t="e">
        <f t="shared" si="113"/>
        <v>#REF!</v>
      </c>
      <c r="H526" s="705" t="e">
        <f t="shared" si="115"/>
        <v>#REF!</v>
      </c>
      <c r="I526" s="705" t="e">
        <f t="shared" si="115"/>
        <v>#REF!</v>
      </c>
      <c r="J526" s="705" t="e">
        <f t="shared" si="115"/>
        <v>#REF!</v>
      </c>
      <c r="K526" s="705" t="e">
        <f t="shared" si="115"/>
        <v>#REF!</v>
      </c>
      <c r="L526" s="705" t="e">
        <f t="shared" si="115"/>
        <v>#REF!</v>
      </c>
      <c r="M526" s="705" t="e">
        <f t="shared" si="115"/>
        <v>#REF!</v>
      </c>
      <c r="N526" s="705" t="e">
        <f t="shared" si="115"/>
        <v>#REF!</v>
      </c>
      <c r="O526" s="705" t="e">
        <f t="shared" si="115"/>
        <v>#REF!</v>
      </c>
      <c r="P526" s="705" t="e">
        <f t="shared" si="115"/>
        <v>#REF!</v>
      </c>
      <c r="Q526" s="705" t="e">
        <f t="shared" si="115"/>
        <v>#REF!</v>
      </c>
      <c r="R526" s="705" t="e">
        <f t="shared" si="111"/>
        <v>#REF!</v>
      </c>
      <c r="S526" s="705">
        <f>基数汇总!S1725</f>
        <v>0</v>
      </c>
      <c r="T526" s="705">
        <f>基数汇总!R1725</f>
        <v>0</v>
      </c>
      <c r="U526" s="709" t="str">
        <f t="shared" si="104"/>
        <v/>
      </c>
      <c r="V526" s="72" t="e">
        <f t="shared" si="106"/>
        <v>#REF!</v>
      </c>
      <c r="W526" s="710"/>
    </row>
    <row r="527" spans="1:41" ht="15" customHeight="1" x14ac:dyDescent="0.2">
      <c r="A527" s="768"/>
      <c r="B527" s="759"/>
      <c r="C527" s="755"/>
      <c r="D527" s="96" t="s">
        <v>31</v>
      </c>
      <c r="E527" s="705">
        <f t="shared" ref="E527:Q527" si="116">E430</f>
        <v>1418.655219257078</v>
      </c>
      <c r="F527" s="705">
        <f t="shared" si="113"/>
        <v>494.53646800000001</v>
      </c>
      <c r="G527" s="705">
        <f t="shared" si="113"/>
        <v>51.910099999999993</v>
      </c>
      <c r="H527" s="705">
        <f t="shared" si="116"/>
        <v>653.65136499999994</v>
      </c>
      <c r="I527" s="705">
        <f t="shared" si="116"/>
        <v>954.49249499999996</v>
      </c>
      <c r="J527" s="705">
        <f t="shared" si="116"/>
        <v>2319.0723321082828</v>
      </c>
      <c r="K527" s="705">
        <f t="shared" si="116"/>
        <v>1418.655219257078</v>
      </c>
      <c r="L527" s="705">
        <f t="shared" si="116"/>
        <v>0</v>
      </c>
      <c r="M527" s="705">
        <f t="shared" si="116"/>
        <v>0</v>
      </c>
      <c r="N527" s="705">
        <f t="shared" si="116"/>
        <v>0</v>
      </c>
      <c r="O527" s="705">
        <f t="shared" si="116"/>
        <v>0</v>
      </c>
      <c r="P527" s="705">
        <f t="shared" si="116"/>
        <v>0</v>
      </c>
      <c r="Q527" s="705">
        <f t="shared" si="116"/>
        <v>0</v>
      </c>
      <c r="R527" s="705">
        <f t="shared" si="111"/>
        <v>5892.3179793653608</v>
      </c>
      <c r="S527" s="705">
        <f>基数汇总!S1726</f>
        <v>0</v>
      </c>
      <c r="T527" s="705">
        <f>基数汇总!R1726</f>
        <v>0</v>
      </c>
      <c r="U527" s="709" t="str">
        <f t="shared" si="104"/>
        <v/>
      </c>
      <c r="V527" s="72" t="b">
        <f t="shared" si="106"/>
        <v>0</v>
      </c>
      <c r="W527" s="710"/>
    </row>
    <row r="528" spans="1:41" ht="15" customHeight="1" x14ac:dyDescent="0.2">
      <c r="A528" s="768"/>
      <c r="B528" s="759"/>
      <c r="C528" s="755"/>
      <c r="D528" s="96" t="s">
        <v>32</v>
      </c>
      <c r="E528" s="705">
        <f t="shared" ref="E528:Q528" si="117">E431</f>
        <v>0</v>
      </c>
      <c r="F528" s="705">
        <f t="shared" si="113"/>
        <v>0</v>
      </c>
      <c r="G528" s="705">
        <f t="shared" si="113"/>
        <v>0</v>
      </c>
      <c r="H528" s="705">
        <f t="shared" si="117"/>
        <v>0</v>
      </c>
      <c r="I528" s="705">
        <f t="shared" si="117"/>
        <v>0</v>
      </c>
      <c r="J528" s="705">
        <f t="shared" si="117"/>
        <v>0</v>
      </c>
      <c r="K528" s="705">
        <f t="shared" si="117"/>
        <v>0</v>
      </c>
      <c r="L528" s="705">
        <f t="shared" si="117"/>
        <v>0</v>
      </c>
      <c r="M528" s="705">
        <f t="shared" si="117"/>
        <v>0</v>
      </c>
      <c r="N528" s="705">
        <f t="shared" si="117"/>
        <v>0</v>
      </c>
      <c r="O528" s="705">
        <f t="shared" si="117"/>
        <v>0</v>
      </c>
      <c r="P528" s="705">
        <f t="shared" si="117"/>
        <v>0</v>
      </c>
      <c r="Q528" s="705">
        <f t="shared" si="117"/>
        <v>0</v>
      </c>
      <c r="R528" s="705">
        <f t="shared" si="111"/>
        <v>0</v>
      </c>
      <c r="S528" s="705">
        <f>基数汇总!S1727</f>
        <v>0</v>
      </c>
      <c r="T528" s="705">
        <f>基数汇总!R1727</f>
        <v>0</v>
      </c>
      <c r="U528" s="709" t="str">
        <f t="shared" si="104"/>
        <v/>
      </c>
      <c r="V528" s="72" t="b">
        <f t="shared" si="106"/>
        <v>1</v>
      </c>
      <c r="W528" s="710"/>
    </row>
    <row r="529" spans="1:23" ht="15" customHeight="1" x14ac:dyDescent="0.2">
      <c r="A529" s="768"/>
      <c r="B529" s="759"/>
      <c r="C529" s="755"/>
      <c r="D529" s="96" t="s">
        <v>59</v>
      </c>
      <c r="E529" s="705" t="e">
        <f t="shared" ref="E529:G530" si="118">E468</f>
        <v>#REF!</v>
      </c>
      <c r="F529" s="705" t="e">
        <f t="shared" si="118"/>
        <v>#REF!</v>
      </c>
      <c r="G529" s="705" t="e">
        <f t="shared" si="118"/>
        <v>#REF!</v>
      </c>
      <c r="H529" s="705" t="e">
        <f t="shared" ref="H529:Q529" si="119">H468</f>
        <v>#REF!</v>
      </c>
      <c r="I529" s="705" t="e">
        <f t="shared" si="119"/>
        <v>#REF!</v>
      </c>
      <c r="J529" s="705" t="e">
        <f t="shared" si="119"/>
        <v>#REF!</v>
      </c>
      <c r="K529" s="705" t="e">
        <f t="shared" si="119"/>
        <v>#REF!</v>
      </c>
      <c r="L529" s="705" t="e">
        <f t="shared" si="119"/>
        <v>#REF!</v>
      </c>
      <c r="M529" s="705" t="e">
        <f t="shared" si="119"/>
        <v>#REF!</v>
      </c>
      <c r="N529" s="705" t="e">
        <f t="shared" si="119"/>
        <v>#REF!</v>
      </c>
      <c r="O529" s="705" t="e">
        <f t="shared" si="119"/>
        <v>#REF!</v>
      </c>
      <c r="P529" s="705" t="e">
        <f t="shared" si="119"/>
        <v>#REF!</v>
      </c>
      <c r="Q529" s="705" t="e">
        <f t="shared" si="119"/>
        <v>#REF!</v>
      </c>
      <c r="R529" s="705" t="e">
        <f t="shared" si="111"/>
        <v>#REF!</v>
      </c>
      <c r="S529" s="705">
        <f>基数汇总!S1728</f>
        <v>0</v>
      </c>
      <c r="T529" s="705">
        <f>基数汇总!R1728</f>
        <v>0</v>
      </c>
      <c r="U529" s="709" t="str">
        <f t="shared" si="104"/>
        <v/>
      </c>
      <c r="V529" s="72" t="e">
        <f t="shared" si="106"/>
        <v>#REF!</v>
      </c>
      <c r="W529" s="710"/>
    </row>
    <row r="530" spans="1:23" ht="15" customHeight="1" x14ac:dyDescent="0.2">
      <c r="A530" s="768"/>
      <c r="B530" s="759"/>
      <c r="C530" s="755"/>
      <c r="D530" s="96" t="s">
        <v>60</v>
      </c>
      <c r="E530" s="705" t="e">
        <f t="shared" si="118"/>
        <v>#REF!</v>
      </c>
      <c r="F530" s="705" t="e">
        <f t="shared" si="118"/>
        <v>#REF!</v>
      </c>
      <c r="G530" s="705" t="e">
        <f t="shared" si="118"/>
        <v>#REF!</v>
      </c>
      <c r="H530" s="705" t="e">
        <f t="shared" ref="H530:Q530" si="120">H469</f>
        <v>#REF!</v>
      </c>
      <c r="I530" s="705" t="e">
        <f t="shared" si="120"/>
        <v>#REF!</v>
      </c>
      <c r="J530" s="705" t="e">
        <f t="shared" si="120"/>
        <v>#REF!</v>
      </c>
      <c r="K530" s="705" t="e">
        <f t="shared" si="120"/>
        <v>#REF!</v>
      </c>
      <c r="L530" s="705" t="e">
        <f t="shared" si="120"/>
        <v>#REF!</v>
      </c>
      <c r="M530" s="705" t="e">
        <f t="shared" si="120"/>
        <v>#REF!</v>
      </c>
      <c r="N530" s="705" t="e">
        <f t="shared" si="120"/>
        <v>#REF!</v>
      </c>
      <c r="O530" s="705" t="e">
        <f t="shared" si="120"/>
        <v>#REF!</v>
      </c>
      <c r="P530" s="705" t="e">
        <f t="shared" si="120"/>
        <v>#REF!</v>
      </c>
      <c r="Q530" s="705" t="e">
        <f t="shared" si="120"/>
        <v>#REF!</v>
      </c>
      <c r="R530" s="705" t="e">
        <f t="shared" si="111"/>
        <v>#REF!</v>
      </c>
      <c r="S530" s="705">
        <f>基数汇总!S1729</f>
        <v>0</v>
      </c>
      <c r="T530" s="705">
        <f>基数汇总!R1729</f>
        <v>0</v>
      </c>
      <c r="U530" s="709" t="str">
        <f t="shared" si="104"/>
        <v/>
      </c>
      <c r="V530" s="72" t="e">
        <f t="shared" si="106"/>
        <v>#REF!</v>
      </c>
      <c r="W530" s="710"/>
    </row>
    <row r="531" spans="1:23" ht="15" customHeight="1" x14ac:dyDescent="0.2">
      <c r="A531" s="768"/>
      <c r="B531" s="759"/>
      <c r="C531" s="755" t="s">
        <v>33</v>
      </c>
      <c r="D531" s="96" t="s">
        <v>34</v>
      </c>
      <c r="E531" s="705" t="e">
        <f>E432</f>
        <v>#REF!</v>
      </c>
      <c r="F531" s="705" t="e">
        <f>F432</f>
        <v>#REF!</v>
      </c>
      <c r="G531" s="705" t="e">
        <f>G432</f>
        <v>#REF!</v>
      </c>
      <c r="H531" s="705" t="e">
        <f t="shared" ref="H531:Q531" si="121">H432</f>
        <v>#REF!</v>
      </c>
      <c r="I531" s="705" t="e">
        <f t="shared" si="121"/>
        <v>#REF!</v>
      </c>
      <c r="J531" s="705" t="e">
        <f t="shared" si="121"/>
        <v>#REF!</v>
      </c>
      <c r="K531" s="705" t="e">
        <f t="shared" si="121"/>
        <v>#REF!</v>
      </c>
      <c r="L531" s="705" t="e">
        <f t="shared" si="121"/>
        <v>#REF!</v>
      </c>
      <c r="M531" s="705" t="e">
        <f t="shared" si="121"/>
        <v>#REF!</v>
      </c>
      <c r="N531" s="705" t="e">
        <f t="shared" si="121"/>
        <v>#REF!</v>
      </c>
      <c r="O531" s="705" t="e">
        <f t="shared" si="121"/>
        <v>#REF!</v>
      </c>
      <c r="P531" s="705" t="e">
        <f t="shared" si="121"/>
        <v>#REF!</v>
      </c>
      <c r="Q531" s="705" t="e">
        <f t="shared" si="121"/>
        <v>#REF!</v>
      </c>
      <c r="R531" s="705" t="e">
        <f t="shared" si="111"/>
        <v>#REF!</v>
      </c>
      <c r="S531" s="705">
        <f>基数汇总!S1730</f>
        <v>0</v>
      </c>
      <c r="T531" s="705">
        <f>基数汇总!R1730</f>
        <v>0</v>
      </c>
      <c r="U531" s="709" t="str">
        <f t="shared" si="104"/>
        <v/>
      </c>
      <c r="V531" s="72" t="e">
        <f t="shared" si="106"/>
        <v>#REF!</v>
      </c>
      <c r="W531" s="710"/>
    </row>
    <row r="532" spans="1:23" ht="15" customHeight="1" x14ac:dyDescent="0.2">
      <c r="A532" s="768"/>
      <c r="B532" s="759"/>
      <c r="C532" s="755"/>
      <c r="D532" s="96" t="s">
        <v>35</v>
      </c>
      <c r="E532" s="705">
        <f t="shared" ref="E532:Q532" si="122">E433</f>
        <v>3287.0529491430966</v>
      </c>
      <c r="F532" s="705">
        <f t="shared" ref="F532:G536" si="123">F433</f>
        <v>537.10167417027878</v>
      </c>
      <c r="G532" s="705">
        <f t="shared" si="123"/>
        <v>58.279001355154818</v>
      </c>
      <c r="H532" s="705">
        <f t="shared" si="122"/>
        <v>1134.7285651964094</v>
      </c>
      <c r="I532" s="705">
        <f t="shared" si="122"/>
        <v>1724.1658005337838</v>
      </c>
      <c r="J532" s="705">
        <f t="shared" si="122"/>
        <v>2339.1092976138502</v>
      </c>
      <c r="K532" s="705">
        <f t="shared" si="122"/>
        <v>3287.0529491430966</v>
      </c>
      <c r="L532" s="705">
        <f t="shared" si="122"/>
        <v>0</v>
      </c>
      <c r="M532" s="705">
        <f t="shared" si="122"/>
        <v>0</v>
      </c>
      <c r="N532" s="705">
        <f t="shared" si="122"/>
        <v>0</v>
      </c>
      <c r="O532" s="705">
        <f t="shared" si="122"/>
        <v>0</v>
      </c>
      <c r="P532" s="705">
        <f t="shared" si="122"/>
        <v>0</v>
      </c>
      <c r="Q532" s="705">
        <f t="shared" si="122"/>
        <v>0</v>
      </c>
      <c r="R532" s="705">
        <f t="shared" si="111"/>
        <v>9080.4372880125738</v>
      </c>
      <c r="S532" s="705">
        <f>基数汇总!S1731</f>
        <v>0</v>
      </c>
      <c r="T532" s="705">
        <f>基数汇总!R1731</f>
        <v>0</v>
      </c>
      <c r="U532" s="709" t="str">
        <f t="shared" si="104"/>
        <v/>
      </c>
      <c r="V532" s="72" t="b">
        <f t="shared" si="106"/>
        <v>0</v>
      </c>
      <c r="W532" s="710"/>
    </row>
    <row r="533" spans="1:23" ht="15" customHeight="1" x14ac:dyDescent="0.2">
      <c r="A533" s="768"/>
      <c r="B533" s="759"/>
      <c r="C533" s="755"/>
      <c r="D533" s="96" t="s">
        <v>36</v>
      </c>
      <c r="E533" s="705">
        <f t="shared" ref="E533:Q533" si="124">E434</f>
        <v>6296.3997277629642</v>
      </c>
      <c r="F533" s="705">
        <f t="shared" si="123"/>
        <v>832.43402287135393</v>
      </c>
      <c r="G533" s="705">
        <f t="shared" si="123"/>
        <v>122.17600233715683</v>
      </c>
      <c r="H533" s="705">
        <f t="shared" si="124"/>
        <v>1639.5493520879591</v>
      </c>
      <c r="I533" s="705">
        <f t="shared" si="124"/>
        <v>2002.5115874312098</v>
      </c>
      <c r="J533" s="705">
        <f t="shared" si="124"/>
        <v>3796.2326392803343</v>
      </c>
      <c r="K533" s="705">
        <f t="shared" si="124"/>
        <v>6296.3997277629642</v>
      </c>
      <c r="L533" s="705">
        <f t="shared" si="124"/>
        <v>0</v>
      </c>
      <c r="M533" s="705">
        <f t="shared" si="124"/>
        <v>0</v>
      </c>
      <c r="N533" s="705">
        <f t="shared" si="124"/>
        <v>0</v>
      </c>
      <c r="O533" s="705">
        <f t="shared" si="124"/>
        <v>0</v>
      </c>
      <c r="P533" s="705">
        <f t="shared" si="124"/>
        <v>0</v>
      </c>
      <c r="Q533" s="705">
        <f t="shared" si="124"/>
        <v>0</v>
      </c>
      <c r="R533" s="705">
        <f t="shared" si="111"/>
        <v>14689.303331770978</v>
      </c>
      <c r="S533" s="705">
        <f>基数汇总!S1732</f>
        <v>0</v>
      </c>
      <c r="T533" s="705">
        <f>基数汇总!R1732</f>
        <v>0</v>
      </c>
      <c r="U533" s="709" t="str">
        <f t="shared" si="104"/>
        <v/>
      </c>
      <c r="V533" s="72" t="b">
        <f t="shared" si="106"/>
        <v>0</v>
      </c>
      <c r="W533" s="710"/>
    </row>
    <row r="534" spans="1:23" ht="15" customHeight="1" x14ac:dyDescent="0.2">
      <c r="A534" s="768"/>
      <c r="B534" s="759"/>
      <c r="C534" s="755"/>
      <c r="D534" s="96" t="s">
        <v>37</v>
      </c>
      <c r="E534" s="705">
        <f t="shared" ref="E534:Q534" si="125">E435</f>
        <v>0</v>
      </c>
      <c r="F534" s="705">
        <f t="shared" si="123"/>
        <v>0</v>
      </c>
      <c r="G534" s="705">
        <f t="shared" si="123"/>
        <v>0</v>
      </c>
      <c r="H534" s="705">
        <f t="shared" si="125"/>
        <v>0</v>
      </c>
      <c r="I534" s="705">
        <f t="shared" si="125"/>
        <v>0</v>
      </c>
      <c r="J534" s="705">
        <f t="shared" si="125"/>
        <v>0</v>
      </c>
      <c r="K534" s="705">
        <f t="shared" si="125"/>
        <v>0</v>
      </c>
      <c r="L534" s="705">
        <f t="shared" si="125"/>
        <v>0</v>
      </c>
      <c r="M534" s="705">
        <f t="shared" si="125"/>
        <v>0</v>
      </c>
      <c r="N534" s="705">
        <f t="shared" si="125"/>
        <v>0</v>
      </c>
      <c r="O534" s="705">
        <f t="shared" si="125"/>
        <v>0</v>
      </c>
      <c r="P534" s="705">
        <f t="shared" si="125"/>
        <v>0</v>
      </c>
      <c r="Q534" s="705">
        <f t="shared" si="125"/>
        <v>0</v>
      </c>
      <c r="R534" s="705">
        <f t="shared" si="111"/>
        <v>0</v>
      </c>
      <c r="S534" s="705">
        <f>基数汇总!S1733</f>
        <v>0</v>
      </c>
      <c r="T534" s="705">
        <f>基数汇总!R1733</f>
        <v>0</v>
      </c>
      <c r="U534" s="709" t="str">
        <f t="shared" si="104"/>
        <v/>
      </c>
      <c r="V534" s="72" t="b">
        <f t="shared" si="106"/>
        <v>1</v>
      </c>
      <c r="W534" s="710"/>
    </row>
    <row r="535" spans="1:23" ht="15" customHeight="1" x14ac:dyDescent="0.2">
      <c r="A535" s="768"/>
      <c r="B535" s="759"/>
      <c r="C535" s="755"/>
      <c r="D535" s="96" t="s">
        <v>38</v>
      </c>
      <c r="E535" s="705">
        <f t="shared" ref="E535:Q535" si="126">E436</f>
        <v>215.55212919482602</v>
      </c>
      <c r="F535" s="705">
        <f t="shared" si="123"/>
        <v>35.031534868550679</v>
      </c>
      <c r="G535" s="705">
        <f t="shared" si="123"/>
        <v>1.6223992538041041</v>
      </c>
      <c r="H535" s="705">
        <f t="shared" si="126"/>
        <v>74.163612348626657</v>
      </c>
      <c r="I535" s="705">
        <f t="shared" si="126"/>
        <v>130.13545190980628</v>
      </c>
      <c r="J535" s="705">
        <f t="shared" si="126"/>
        <v>166.42183063549439</v>
      </c>
      <c r="K535" s="705">
        <f t="shared" si="126"/>
        <v>215.55212919482602</v>
      </c>
      <c r="L535" s="705">
        <f t="shared" si="126"/>
        <v>0</v>
      </c>
      <c r="M535" s="705">
        <f t="shared" si="126"/>
        <v>0</v>
      </c>
      <c r="N535" s="705">
        <f t="shared" si="126"/>
        <v>0</v>
      </c>
      <c r="O535" s="705">
        <f t="shared" si="126"/>
        <v>0</v>
      </c>
      <c r="P535" s="705">
        <f t="shared" si="126"/>
        <v>0</v>
      </c>
      <c r="Q535" s="705">
        <f t="shared" si="126"/>
        <v>0</v>
      </c>
      <c r="R535" s="705">
        <f t="shared" si="111"/>
        <v>622.92695821110806</v>
      </c>
      <c r="S535" s="705">
        <f>基数汇总!S1734</f>
        <v>0</v>
      </c>
      <c r="T535" s="705">
        <f>基数汇总!R1734</f>
        <v>0</v>
      </c>
      <c r="U535" s="709" t="str">
        <f t="shared" si="104"/>
        <v/>
      </c>
      <c r="V535" s="72" t="b">
        <f t="shared" si="106"/>
        <v>0</v>
      </c>
      <c r="W535" s="710"/>
    </row>
    <row r="536" spans="1:23" ht="15" customHeight="1" x14ac:dyDescent="0.2">
      <c r="A536" s="768"/>
      <c r="B536" s="759"/>
      <c r="C536" s="755"/>
      <c r="D536" s="96" t="s">
        <v>39</v>
      </c>
      <c r="E536" s="705">
        <f t="shared" ref="E536:Q536" si="127">E437</f>
        <v>15.644378834998982</v>
      </c>
      <c r="F536" s="705">
        <f t="shared" si="123"/>
        <v>14.389763381910901</v>
      </c>
      <c r="G536" s="705">
        <f t="shared" si="123"/>
        <v>3.54077340173684</v>
      </c>
      <c r="H536" s="705">
        <f t="shared" si="127"/>
        <v>7.9508286697163051</v>
      </c>
      <c r="I536" s="705">
        <f t="shared" si="127"/>
        <v>9.6077665184730101</v>
      </c>
      <c r="J536" s="705">
        <f t="shared" si="127"/>
        <v>20.145450100773946</v>
      </c>
      <c r="K536" s="705">
        <f t="shared" si="127"/>
        <v>15.644378834998982</v>
      </c>
      <c r="L536" s="705">
        <f t="shared" si="127"/>
        <v>0</v>
      </c>
      <c r="M536" s="705">
        <f t="shared" si="127"/>
        <v>0</v>
      </c>
      <c r="N536" s="705">
        <f t="shared" si="127"/>
        <v>0</v>
      </c>
      <c r="O536" s="705">
        <f t="shared" si="127"/>
        <v>0</v>
      </c>
      <c r="P536" s="705">
        <f t="shared" si="127"/>
        <v>0</v>
      </c>
      <c r="Q536" s="705">
        <f t="shared" si="127"/>
        <v>0</v>
      </c>
      <c r="R536" s="705">
        <f t="shared" si="111"/>
        <v>71.278960907609985</v>
      </c>
      <c r="S536" s="705">
        <f>基数汇总!S1735</f>
        <v>0</v>
      </c>
      <c r="T536" s="705">
        <f>基数汇总!R1735</f>
        <v>0</v>
      </c>
      <c r="U536" s="709" t="str">
        <f t="shared" si="104"/>
        <v/>
      </c>
      <c r="V536" s="72" t="b">
        <f t="shared" si="106"/>
        <v>0</v>
      </c>
      <c r="W536" s="710"/>
    </row>
    <row r="537" spans="1:23" ht="15" customHeight="1" x14ac:dyDescent="0.2">
      <c r="A537" s="768"/>
      <c r="B537" s="759"/>
      <c r="C537" s="755"/>
      <c r="D537" s="96" t="s">
        <v>62</v>
      </c>
      <c r="E537" s="705" t="e">
        <f>E471</f>
        <v>#REF!</v>
      </c>
      <c r="F537" s="705" t="e">
        <f>F471</f>
        <v>#REF!</v>
      </c>
      <c r="G537" s="705" t="e">
        <f>G471</f>
        <v>#REF!</v>
      </c>
      <c r="H537" s="705" t="e">
        <f t="shared" ref="H537:Q537" si="128">H471</f>
        <v>#REF!</v>
      </c>
      <c r="I537" s="705" t="e">
        <f t="shared" si="128"/>
        <v>#REF!</v>
      </c>
      <c r="J537" s="705" t="e">
        <f t="shared" si="128"/>
        <v>#REF!</v>
      </c>
      <c r="K537" s="705" t="e">
        <f t="shared" si="128"/>
        <v>#REF!</v>
      </c>
      <c r="L537" s="705" t="e">
        <f t="shared" si="128"/>
        <v>#REF!</v>
      </c>
      <c r="M537" s="705" t="e">
        <f t="shared" si="128"/>
        <v>#REF!</v>
      </c>
      <c r="N537" s="705" t="e">
        <f t="shared" si="128"/>
        <v>#REF!</v>
      </c>
      <c r="O537" s="705" t="e">
        <f t="shared" si="128"/>
        <v>#REF!</v>
      </c>
      <c r="P537" s="705" t="e">
        <f t="shared" si="128"/>
        <v>#REF!</v>
      </c>
      <c r="Q537" s="705" t="e">
        <f t="shared" si="128"/>
        <v>#REF!</v>
      </c>
      <c r="R537" s="705" t="e">
        <f t="shared" si="111"/>
        <v>#REF!</v>
      </c>
      <c r="S537" s="705">
        <f>基数汇总!S1736</f>
        <v>0</v>
      </c>
      <c r="T537" s="705">
        <f>基数汇总!R1736</f>
        <v>0</v>
      </c>
      <c r="U537" s="709" t="str">
        <f t="shared" si="104"/>
        <v/>
      </c>
      <c r="V537" s="72" t="e">
        <f t="shared" si="106"/>
        <v>#REF!</v>
      </c>
      <c r="W537" s="710"/>
    </row>
    <row r="538" spans="1:23" ht="15" customHeight="1" x14ac:dyDescent="0.2">
      <c r="A538" s="768"/>
      <c r="B538" s="759"/>
      <c r="C538" s="755" t="s">
        <v>40</v>
      </c>
      <c r="D538" s="96" t="s">
        <v>41</v>
      </c>
      <c r="E538" s="705" t="e">
        <f>E438</f>
        <v>#REF!</v>
      </c>
      <c r="F538" s="705" t="e">
        <f>F438</f>
        <v>#REF!</v>
      </c>
      <c r="G538" s="705" t="e">
        <f>G438</f>
        <v>#REF!</v>
      </c>
      <c r="H538" s="705" t="e">
        <f t="shared" ref="H538:Q538" si="129">H438</f>
        <v>#REF!</v>
      </c>
      <c r="I538" s="705" t="e">
        <f t="shared" si="129"/>
        <v>#REF!</v>
      </c>
      <c r="J538" s="705" t="e">
        <f t="shared" si="129"/>
        <v>#REF!</v>
      </c>
      <c r="K538" s="705" t="e">
        <f t="shared" si="129"/>
        <v>#REF!</v>
      </c>
      <c r="L538" s="705" t="e">
        <f t="shared" si="129"/>
        <v>#REF!</v>
      </c>
      <c r="M538" s="705" t="e">
        <f t="shared" si="129"/>
        <v>#REF!</v>
      </c>
      <c r="N538" s="705" t="e">
        <f t="shared" si="129"/>
        <v>#REF!</v>
      </c>
      <c r="O538" s="705" t="e">
        <f t="shared" si="129"/>
        <v>#REF!</v>
      </c>
      <c r="P538" s="705" t="e">
        <f t="shared" si="129"/>
        <v>#REF!</v>
      </c>
      <c r="Q538" s="705" t="e">
        <f t="shared" si="129"/>
        <v>#REF!</v>
      </c>
      <c r="R538" s="705" t="e">
        <f t="shared" si="111"/>
        <v>#REF!</v>
      </c>
      <c r="S538" s="714">
        <f>基数汇总!S1737</f>
        <v>0</v>
      </c>
      <c r="T538" s="714">
        <f>基数汇总!R1737</f>
        <v>0</v>
      </c>
      <c r="U538" s="719" t="str">
        <f t="shared" si="104"/>
        <v/>
      </c>
      <c r="V538" s="72" t="e">
        <f t="shared" si="106"/>
        <v>#REF!</v>
      </c>
      <c r="W538" s="710"/>
    </row>
    <row r="539" spans="1:23" ht="15" customHeight="1" x14ac:dyDescent="0.2">
      <c r="A539" s="768"/>
      <c r="B539" s="759"/>
      <c r="C539" s="755"/>
      <c r="D539" s="96" t="s">
        <v>42</v>
      </c>
      <c r="E539" s="705">
        <f t="shared" ref="E539:Q539" si="130">E439</f>
        <v>3983.6246531886263</v>
      </c>
      <c r="F539" s="705">
        <f t="shared" si="130"/>
        <v>592.38812208696686</v>
      </c>
      <c r="G539" s="705">
        <f t="shared" si="130"/>
        <v>682.65457506516714</v>
      </c>
      <c r="H539" s="705">
        <f t="shared" si="130"/>
        <v>5470.0665521939482</v>
      </c>
      <c r="I539" s="705">
        <f t="shared" si="130"/>
        <v>2838.1860331420262</v>
      </c>
      <c r="J539" s="705">
        <f t="shared" si="130"/>
        <v>3743.0035878007584</v>
      </c>
      <c r="K539" s="705">
        <f t="shared" si="130"/>
        <v>3983.6246531886263</v>
      </c>
      <c r="L539" s="705">
        <f t="shared" si="130"/>
        <v>0</v>
      </c>
      <c r="M539" s="705">
        <f t="shared" si="130"/>
        <v>0</v>
      </c>
      <c r="N539" s="705">
        <f t="shared" si="130"/>
        <v>0</v>
      </c>
      <c r="O539" s="705">
        <f t="shared" si="130"/>
        <v>0</v>
      </c>
      <c r="P539" s="705">
        <f t="shared" si="130"/>
        <v>0</v>
      </c>
      <c r="Q539" s="705">
        <f t="shared" si="130"/>
        <v>0</v>
      </c>
      <c r="R539" s="705">
        <f t="shared" si="111"/>
        <v>17309.923523477493</v>
      </c>
      <c r="S539" s="705">
        <f>基数汇总!S1738</f>
        <v>0</v>
      </c>
      <c r="T539" s="705">
        <f>基数汇总!R1738</f>
        <v>0</v>
      </c>
      <c r="U539" s="709" t="str">
        <f t="shared" si="104"/>
        <v/>
      </c>
      <c r="V539" s="72" t="b">
        <f t="shared" si="106"/>
        <v>0</v>
      </c>
      <c r="W539" s="710"/>
    </row>
    <row r="540" spans="1:23" ht="15" customHeight="1" x14ac:dyDescent="0.2">
      <c r="A540" s="768"/>
      <c r="B540" s="759"/>
      <c r="C540" s="755"/>
      <c r="D540" s="96" t="s">
        <v>43</v>
      </c>
      <c r="E540" s="705">
        <f t="shared" ref="E540:Q540" si="131">E440</f>
        <v>274.46040370114588</v>
      </c>
      <c r="F540" s="705">
        <f t="shared" si="131"/>
        <v>61.037761999999987</v>
      </c>
      <c r="G540" s="705">
        <f t="shared" si="131"/>
        <v>225.5049475459702</v>
      </c>
      <c r="H540" s="705">
        <f t="shared" si="131"/>
        <v>194.5642911173075</v>
      </c>
      <c r="I540" s="705">
        <f t="shared" si="131"/>
        <v>269.84543642678079</v>
      </c>
      <c r="J540" s="705">
        <f t="shared" si="131"/>
        <v>256.36997129121829</v>
      </c>
      <c r="K540" s="705">
        <f t="shared" si="131"/>
        <v>274.46040370114588</v>
      </c>
      <c r="L540" s="705">
        <f t="shared" si="131"/>
        <v>0</v>
      </c>
      <c r="M540" s="705">
        <f t="shared" si="131"/>
        <v>0</v>
      </c>
      <c r="N540" s="705">
        <f t="shared" si="131"/>
        <v>0</v>
      </c>
      <c r="O540" s="705">
        <f t="shared" si="131"/>
        <v>0</v>
      </c>
      <c r="P540" s="705">
        <f t="shared" si="131"/>
        <v>0</v>
      </c>
      <c r="Q540" s="705">
        <f t="shared" si="131"/>
        <v>0</v>
      </c>
      <c r="R540" s="705">
        <f t="shared" si="111"/>
        <v>1281.7828120824227</v>
      </c>
      <c r="S540" s="705">
        <f>基数汇总!S1739</f>
        <v>0</v>
      </c>
      <c r="T540" s="705">
        <f>基数汇总!R1739</f>
        <v>0</v>
      </c>
      <c r="U540" s="709" t="str">
        <f t="shared" si="104"/>
        <v/>
      </c>
      <c r="V540" s="72" t="b">
        <f t="shared" si="106"/>
        <v>0</v>
      </c>
      <c r="W540" s="710"/>
    </row>
    <row r="541" spans="1:23" ht="15" customHeight="1" x14ac:dyDescent="0.2">
      <c r="A541" s="768"/>
      <c r="B541" s="759"/>
      <c r="C541" s="755"/>
      <c r="D541" s="96" t="s">
        <v>62</v>
      </c>
      <c r="E541" s="705" t="e">
        <f>E472</f>
        <v>#REF!</v>
      </c>
      <c r="F541" s="705" t="e">
        <f>F472</f>
        <v>#REF!</v>
      </c>
      <c r="G541" s="705" t="e">
        <f>G472</f>
        <v>#REF!</v>
      </c>
      <c r="H541" s="705" t="e">
        <f t="shared" ref="H541:Q541" si="132">H472</f>
        <v>#REF!</v>
      </c>
      <c r="I541" s="705" t="e">
        <f t="shared" si="132"/>
        <v>#REF!</v>
      </c>
      <c r="J541" s="705" t="e">
        <f t="shared" si="132"/>
        <v>#REF!</v>
      </c>
      <c r="K541" s="705" t="e">
        <f t="shared" si="132"/>
        <v>#REF!</v>
      </c>
      <c r="L541" s="705" t="e">
        <f t="shared" si="132"/>
        <v>#REF!</v>
      </c>
      <c r="M541" s="705" t="e">
        <f t="shared" si="132"/>
        <v>#REF!</v>
      </c>
      <c r="N541" s="705" t="e">
        <f t="shared" si="132"/>
        <v>#REF!</v>
      </c>
      <c r="O541" s="705" t="e">
        <f t="shared" si="132"/>
        <v>#REF!</v>
      </c>
      <c r="P541" s="705" t="e">
        <f t="shared" si="132"/>
        <v>#REF!</v>
      </c>
      <c r="Q541" s="705" t="e">
        <f t="shared" si="132"/>
        <v>#REF!</v>
      </c>
      <c r="R541" s="705" t="e">
        <f t="shared" si="111"/>
        <v>#REF!</v>
      </c>
      <c r="S541" s="705">
        <f>基数汇总!S1740</f>
        <v>0</v>
      </c>
      <c r="T541" s="705">
        <f>基数汇总!R1740</f>
        <v>0</v>
      </c>
      <c r="U541" s="709" t="str">
        <f t="shared" si="104"/>
        <v/>
      </c>
      <c r="V541" s="72" t="e">
        <f t="shared" si="106"/>
        <v>#REF!</v>
      </c>
      <c r="W541" s="710"/>
    </row>
    <row r="542" spans="1:23" ht="15" customHeight="1" x14ac:dyDescent="0.2">
      <c r="A542" s="768"/>
      <c r="B542" s="773" t="s">
        <v>87</v>
      </c>
      <c r="C542" s="773"/>
      <c r="D542" s="773"/>
      <c r="E542" s="722" t="e">
        <f>SUM(E523:E530)</f>
        <v>#REF!</v>
      </c>
      <c r="F542" s="722" t="e">
        <f>SUM(F523:F530)</f>
        <v>#REF!</v>
      </c>
      <c r="G542" s="722" t="e">
        <f>SUM(G523:G530)</f>
        <v>#REF!</v>
      </c>
      <c r="H542" s="722" t="e">
        <f t="shared" ref="H542:Q542" si="133">SUM(H523:H530)</f>
        <v>#REF!</v>
      </c>
      <c r="I542" s="722" t="e">
        <f t="shared" si="133"/>
        <v>#REF!</v>
      </c>
      <c r="J542" s="722" t="e">
        <f t="shared" si="133"/>
        <v>#REF!</v>
      </c>
      <c r="K542" s="722" t="e">
        <f t="shared" si="133"/>
        <v>#REF!</v>
      </c>
      <c r="L542" s="722" t="e">
        <f t="shared" si="133"/>
        <v>#REF!</v>
      </c>
      <c r="M542" s="722" t="e">
        <f t="shared" si="133"/>
        <v>#REF!</v>
      </c>
      <c r="N542" s="722" t="e">
        <f t="shared" si="133"/>
        <v>#REF!</v>
      </c>
      <c r="O542" s="722" t="e">
        <f t="shared" si="133"/>
        <v>#REF!</v>
      </c>
      <c r="P542" s="722" t="e">
        <f t="shared" si="133"/>
        <v>#REF!</v>
      </c>
      <c r="Q542" s="722" t="e">
        <f t="shared" si="133"/>
        <v>#REF!</v>
      </c>
      <c r="R542" s="722" t="e">
        <f t="shared" si="111"/>
        <v>#REF!</v>
      </c>
      <c r="S542" s="722">
        <f>基数汇总!S1741</f>
        <v>0</v>
      </c>
      <c r="T542" s="722">
        <f>基数汇总!R1741</f>
        <v>0</v>
      </c>
      <c r="U542" s="727" t="str">
        <f t="shared" si="104"/>
        <v/>
      </c>
      <c r="V542" s="72" t="e">
        <f t="shared" si="106"/>
        <v>#REF!</v>
      </c>
      <c r="W542" s="710"/>
    </row>
    <row r="543" spans="1:23" ht="15" customHeight="1" x14ac:dyDescent="0.2">
      <c r="A543" s="768"/>
      <c r="B543" s="759" t="s">
        <v>45</v>
      </c>
      <c r="C543" s="755" t="s">
        <v>26</v>
      </c>
      <c r="D543" s="96" t="s">
        <v>27</v>
      </c>
      <c r="E543" s="705">
        <f t="shared" ref="E543:Q561" si="134">E501-E523</f>
        <v>4599.2508529650659</v>
      </c>
      <c r="F543" s="705">
        <f t="shared" si="134"/>
        <v>1371.6972578195246</v>
      </c>
      <c r="G543" s="705">
        <f t="shared" si="134"/>
        <v>164.08921572243935</v>
      </c>
      <c r="H543" s="705">
        <f t="shared" si="134"/>
        <v>2263.2974753922226</v>
      </c>
      <c r="I543" s="705">
        <f t="shared" si="134"/>
        <v>3093.8686896533</v>
      </c>
      <c r="J543" s="705">
        <f t="shared" si="134"/>
        <v>3979.602760708518</v>
      </c>
      <c r="K543" s="705">
        <f t="shared" si="134"/>
        <v>4599.2508529650659</v>
      </c>
      <c r="L543" s="705">
        <f t="shared" si="134"/>
        <v>0</v>
      </c>
      <c r="M543" s="705">
        <f t="shared" si="134"/>
        <v>0</v>
      </c>
      <c r="N543" s="705">
        <f t="shared" si="134"/>
        <v>0</v>
      </c>
      <c r="O543" s="705">
        <f t="shared" si="134"/>
        <v>0</v>
      </c>
      <c r="P543" s="705">
        <f t="shared" si="134"/>
        <v>0</v>
      </c>
      <c r="Q543" s="705">
        <f t="shared" si="134"/>
        <v>0</v>
      </c>
      <c r="R543" s="705">
        <f t="shared" si="111"/>
        <v>15471.806252261071</v>
      </c>
      <c r="S543" s="705">
        <f>基数汇总!S1742</f>
        <v>0</v>
      </c>
      <c r="T543" s="705">
        <f>基数汇总!R1742</f>
        <v>0</v>
      </c>
      <c r="U543" s="709" t="str">
        <f t="shared" si="104"/>
        <v/>
      </c>
      <c r="V543" s="72" t="b">
        <f t="shared" si="106"/>
        <v>0</v>
      </c>
      <c r="W543" s="710"/>
    </row>
    <row r="544" spans="1:23" ht="15" customHeight="1" x14ac:dyDescent="0.2">
      <c r="A544" s="768"/>
      <c r="B544" s="759"/>
      <c r="C544" s="755"/>
      <c r="D544" s="96" t="s">
        <v>28</v>
      </c>
      <c r="E544" s="705">
        <f t="shared" si="134"/>
        <v>2339.8210628600164</v>
      </c>
      <c r="F544" s="705">
        <f t="shared" si="134"/>
        <v>774.29639318047725</v>
      </c>
      <c r="G544" s="705">
        <f t="shared" si="134"/>
        <v>157.85932427755972</v>
      </c>
      <c r="H544" s="705">
        <f t="shared" si="134"/>
        <v>1493.2752016068871</v>
      </c>
      <c r="I544" s="705">
        <f t="shared" si="134"/>
        <v>2006.4394062187785</v>
      </c>
      <c r="J544" s="705">
        <f t="shared" si="134"/>
        <v>2581.2185961914111</v>
      </c>
      <c r="K544" s="705">
        <f t="shared" si="134"/>
        <v>2339.8210628600164</v>
      </c>
      <c r="L544" s="705">
        <f t="shared" si="134"/>
        <v>0</v>
      </c>
      <c r="M544" s="705">
        <f t="shared" si="134"/>
        <v>0</v>
      </c>
      <c r="N544" s="705">
        <f t="shared" si="134"/>
        <v>0</v>
      </c>
      <c r="O544" s="705">
        <f t="shared" si="134"/>
        <v>0</v>
      </c>
      <c r="P544" s="705">
        <f t="shared" si="134"/>
        <v>0</v>
      </c>
      <c r="Q544" s="705">
        <f t="shared" si="134"/>
        <v>0</v>
      </c>
      <c r="R544" s="705">
        <f t="shared" si="111"/>
        <v>9352.9099843351287</v>
      </c>
      <c r="S544" s="705">
        <f>基数汇总!S1743</f>
        <v>0</v>
      </c>
      <c r="T544" s="705">
        <f>基数汇总!R1743</f>
        <v>0</v>
      </c>
      <c r="U544" s="709" t="str">
        <f t="shared" si="104"/>
        <v/>
      </c>
      <c r="V544" s="72" t="b">
        <f t="shared" si="106"/>
        <v>0</v>
      </c>
      <c r="W544" s="710"/>
    </row>
    <row r="545" spans="1:23" ht="15" customHeight="1" x14ac:dyDescent="0.2">
      <c r="A545" s="768"/>
      <c r="B545" s="759"/>
      <c r="C545" s="755"/>
      <c r="D545" s="96" t="s">
        <v>29</v>
      </c>
      <c r="E545" s="705">
        <f t="shared" si="134"/>
        <v>2599.973964984099</v>
      </c>
      <c r="F545" s="705">
        <f t="shared" si="134"/>
        <v>413.26127199999951</v>
      </c>
      <c r="G545" s="705">
        <f t="shared" si="134"/>
        <v>79.105028000000004</v>
      </c>
      <c r="H545" s="705">
        <f t="shared" si="134"/>
        <v>632.93012400000225</v>
      </c>
      <c r="I545" s="705">
        <f t="shared" si="134"/>
        <v>1098.8204689999982</v>
      </c>
      <c r="J545" s="705">
        <f t="shared" si="134"/>
        <v>2724.8634592844073</v>
      </c>
      <c r="K545" s="705">
        <f t="shared" si="134"/>
        <v>2599.973964984099</v>
      </c>
      <c r="L545" s="705">
        <f t="shared" si="134"/>
        <v>0</v>
      </c>
      <c r="M545" s="705">
        <f t="shared" si="134"/>
        <v>0</v>
      </c>
      <c r="N545" s="705">
        <f t="shared" si="134"/>
        <v>0</v>
      </c>
      <c r="O545" s="705">
        <f t="shared" si="134"/>
        <v>0</v>
      </c>
      <c r="P545" s="705">
        <f t="shared" si="134"/>
        <v>0</v>
      </c>
      <c r="Q545" s="705">
        <f t="shared" si="134"/>
        <v>0</v>
      </c>
      <c r="R545" s="705">
        <f t="shared" si="111"/>
        <v>7548.9543172685062</v>
      </c>
      <c r="S545" s="705">
        <f>基数汇总!S1744</f>
        <v>0</v>
      </c>
      <c r="T545" s="705">
        <f>基数汇总!R1744</f>
        <v>0</v>
      </c>
      <c r="U545" s="709" t="str">
        <f t="shared" si="104"/>
        <v/>
      </c>
      <c r="V545" s="72" t="b">
        <f t="shared" si="106"/>
        <v>0</v>
      </c>
      <c r="W545" s="710"/>
    </row>
    <row r="546" spans="1:23" ht="15" customHeight="1" x14ac:dyDescent="0.2">
      <c r="A546" s="768"/>
      <c r="B546" s="759"/>
      <c r="C546" s="755"/>
      <c r="D546" s="96" t="s">
        <v>30</v>
      </c>
      <c r="E546" s="705" t="e">
        <f t="shared" si="134"/>
        <v>#REF!</v>
      </c>
      <c r="F546" s="705" t="e">
        <f t="shared" si="134"/>
        <v>#REF!</v>
      </c>
      <c r="G546" s="705" t="e">
        <f t="shared" si="134"/>
        <v>#REF!</v>
      </c>
      <c r="H546" s="705" t="e">
        <f t="shared" si="134"/>
        <v>#REF!</v>
      </c>
      <c r="I546" s="705" t="e">
        <f t="shared" si="134"/>
        <v>#REF!</v>
      </c>
      <c r="J546" s="705" t="e">
        <f t="shared" si="134"/>
        <v>#REF!</v>
      </c>
      <c r="K546" s="705" t="e">
        <f t="shared" si="134"/>
        <v>#REF!</v>
      </c>
      <c r="L546" s="705" t="e">
        <f t="shared" si="134"/>
        <v>#REF!</v>
      </c>
      <c r="M546" s="705" t="e">
        <f t="shared" si="134"/>
        <v>#REF!</v>
      </c>
      <c r="N546" s="705" t="e">
        <f t="shared" si="134"/>
        <v>#REF!</v>
      </c>
      <c r="O546" s="705" t="e">
        <f t="shared" si="134"/>
        <v>#REF!</v>
      </c>
      <c r="P546" s="705" t="e">
        <f t="shared" si="134"/>
        <v>#REF!</v>
      </c>
      <c r="Q546" s="705" t="e">
        <f t="shared" si="134"/>
        <v>#REF!</v>
      </c>
      <c r="R546" s="705" t="e">
        <f t="shared" si="111"/>
        <v>#REF!</v>
      </c>
      <c r="S546" s="705">
        <f>基数汇总!S1745</f>
        <v>0</v>
      </c>
      <c r="T546" s="705">
        <f>基数汇总!R1745</f>
        <v>0</v>
      </c>
      <c r="U546" s="709" t="str">
        <f t="shared" si="104"/>
        <v/>
      </c>
      <c r="V546" s="72" t="e">
        <f t="shared" si="106"/>
        <v>#REF!</v>
      </c>
      <c r="W546" s="710"/>
    </row>
    <row r="547" spans="1:23" ht="15" customHeight="1" x14ac:dyDescent="0.2">
      <c r="A547" s="768"/>
      <c r="B547" s="759"/>
      <c r="C547" s="755"/>
      <c r="D547" s="96" t="s">
        <v>31</v>
      </c>
      <c r="E547" s="705">
        <f t="shared" si="134"/>
        <v>1339.430461742917</v>
      </c>
      <c r="F547" s="705">
        <f t="shared" si="134"/>
        <v>416.66451700000005</v>
      </c>
      <c r="G547" s="705">
        <f t="shared" si="134"/>
        <v>43.149245000000001</v>
      </c>
      <c r="H547" s="705">
        <f t="shared" si="134"/>
        <v>603.54674599999998</v>
      </c>
      <c r="I547" s="705">
        <f t="shared" si="134"/>
        <v>962.34493599999973</v>
      </c>
      <c r="J547" s="705">
        <f t="shared" si="134"/>
        <v>2074.5401518917183</v>
      </c>
      <c r="K547" s="705">
        <f t="shared" si="134"/>
        <v>1339.430461742917</v>
      </c>
      <c r="L547" s="705">
        <f t="shared" si="134"/>
        <v>0</v>
      </c>
      <c r="M547" s="705">
        <f t="shared" si="134"/>
        <v>0</v>
      </c>
      <c r="N547" s="705">
        <f t="shared" si="134"/>
        <v>0</v>
      </c>
      <c r="O547" s="705">
        <f t="shared" si="134"/>
        <v>0</v>
      </c>
      <c r="P547" s="705">
        <f t="shared" si="134"/>
        <v>0</v>
      </c>
      <c r="Q547" s="705">
        <f t="shared" si="134"/>
        <v>0</v>
      </c>
      <c r="R547" s="705">
        <f t="shared" si="111"/>
        <v>5439.6760576346351</v>
      </c>
      <c r="S547" s="705">
        <f>基数汇总!S1746</f>
        <v>0</v>
      </c>
      <c r="T547" s="705">
        <f>基数汇总!R1746</f>
        <v>0</v>
      </c>
      <c r="U547" s="709" t="str">
        <f t="shared" si="104"/>
        <v/>
      </c>
      <c r="V547" s="72" t="b">
        <f t="shared" si="106"/>
        <v>0</v>
      </c>
      <c r="W547" s="710"/>
    </row>
    <row r="548" spans="1:23" ht="15" customHeight="1" x14ac:dyDescent="0.2">
      <c r="A548" s="768"/>
      <c r="B548" s="759"/>
      <c r="C548" s="755"/>
      <c r="D548" s="96" t="s">
        <v>32</v>
      </c>
      <c r="E548" s="705">
        <f t="shared" si="134"/>
        <v>35.679500000000004</v>
      </c>
      <c r="F548" s="705">
        <f t="shared" si="134"/>
        <v>14.011300000000002</v>
      </c>
      <c r="G548" s="705">
        <f t="shared" si="134"/>
        <v>6.6246</v>
      </c>
      <c r="H548" s="705">
        <f t="shared" si="134"/>
        <v>10.793899999999999</v>
      </c>
      <c r="I548" s="705">
        <f t="shared" si="134"/>
        <v>18.182599999999997</v>
      </c>
      <c r="J548" s="705">
        <f t="shared" si="134"/>
        <v>16.689800000000002</v>
      </c>
      <c r="K548" s="705">
        <f t="shared" si="134"/>
        <v>35.679500000000004</v>
      </c>
      <c r="L548" s="705">
        <f t="shared" si="134"/>
        <v>0</v>
      </c>
      <c r="M548" s="705">
        <f t="shared" si="134"/>
        <v>0</v>
      </c>
      <c r="N548" s="705">
        <f t="shared" si="134"/>
        <v>0</v>
      </c>
      <c r="O548" s="705">
        <f t="shared" si="134"/>
        <v>0</v>
      </c>
      <c r="P548" s="705">
        <f t="shared" si="134"/>
        <v>0</v>
      </c>
      <c r="Q548" s="705">
        <f t="shared" si="134"/>
        <v>0</v>
      </c>
      <c r="R548" s="705">
        <f t="shared" si="111"/>
        <v>101.9817</v>
      </c>
      <c r="S548" s="705">
        <f>基数汇总!S1747</f>
        <v>0</v>
      </c>
      <c r="T548" s="705">
        <f>基数汇总!R1747</f>
        <v>0</v>
      </c>
      <c r="U548" s="709" t="str">
        <f t="shared" si="104"/>
        <v/>
      </c>
      <c r="V548" s="72" t="b">
        <f t="shared" si="106"/>
        <v>0</v>
      </c>
      <c r="W548" s="710"/>
    </row>
    <row r="549" spans="1:23" ht="15" customHeight="1" x14ac:dyDescent="0.2">
      <c r="A549" s="768"/>
      <c r="B549" s="759"/>
      <c r="C549" s="755"/>
      <c r="D549" s="96" t="s">
        <v>59</v>
      </c>
      <c r="E549" s="705" t="e">
        <f t="shared" si="134"/>
        <v>#REF!</v>
      </c>
      <c r="F549" s="705" t="e">
        <f t="shared" si="134"/>
        <v>#REF!</v>
      </c>
      <c r="G549" s="705" t="e">
        <f t="shared" si="134"/>
        <v>#REF!</v>
      </c>
      <c r="H549" s="705" t="e">
        <f t="shared" si="134"/>
        <v>#REF!</v>
      </c>
      <c r="I549" s="705" t="e">
        <f t="shared" si="134"/>
        <v>#REF!</v>
      </c>
      <c r="J549" s="705" t="e">
        <f t="shared" si="134"/>
        <v>#REF!</v>
      </c>
      <c r="K549" s="705" t="e">
        <f t="shared" si="134"/>
        <v>#REF!</v>
      </c>
      <c r="L549" s="705" t="e">
        <f t="shared" si="134"/>
        <v>#REF!</v>
      </c>
      <c r="M549" s="705" t="e">
        <f t="shared" si="134"/>
        <v>#REF!</v>
      </c>
      <c r="N549" s="705" t="e">
        <f t="shared" si="134"/>
        <v>#REF!</v>
      </c>
      <c r="O549" s="705" t="e">
        <f t="shared" si="134"/>
        <v>#REF!</v>
      </c>
      <c r="P549" s="705" t="e">
        <f t="shared" si="134"/>
        <v>#REF!</v>
      </c>
      <c r="Q549" s="705" t="e">
        <f t="shared" si="134"/>
        <v>#REF!</v>
      </c>
      <c r="R549" s="705" t="e">
        <f t="shared" si="111"/>
        <v>#REF!</v>
      </c>
      <c r="S549" s="705">
        <f>基数汇总!S1748</f>
        <v>0</v>
      </c>
      <c r="T549" s="705">
        <f>基数汇总!R1748</f>
        <v>0</v>
      </c>
      <c r="U549" s="709" t="str">
        <f t="shared" si="104"/>
        <v/>
      </c>
      <c r="V549" s="72" t="e">
        <f t="shared" si="106"/>
        <v>#REF!</v>
      </c>
      <c r="W549" s="710"/>
    </row>
    <row r="550" spans="1:23" ht="15" customHeight="1" x14ac:dyDescent="0.2">
      <c r="A550" s="768"/>
      <c r="B550" s="759"/>
      <c r="C550" s="755"/>
      <c r="D550" s="96" t="s">
        <v>60</v>
      </c>
      <c r="E550" s="705" t="e">
        <f t="shared" si="134"/>
        <v>#REF!</v>
      </c>
      <c r="F550" s="705" t="e">
        <f t="shared" si="134"/>
        <v>#REF!</v>
      </c>
      <c r="G550" s="705" t="e">
        <f t="shared" si="134"/>
        <v>#REF!</v>
      </c>
      <c r="H550" s="705" t="e">
        <f t="shared" si="134"/>
        <v>#REF!</v>
      </c>
      <c r="I550" s="705" t="e">
        <f t="shared" si="134"/>
        <v>#REF!</v>
      </c>
      <c r="J550" s="705" t="e">
        <f t="shared" si="134"/>
        <v>#REF!</v>
      </c>
      <c r="K550" s="705" t="e">
        <f t="shared" si="134"/>
        <v>#REF!</v>
      </c>
      <c r="L550" s="705" t="e">
        <f t="shared" si="134"/>
        <v>#REF!</v>
      </c>
      <c r="M550" s="705" t="e">
        <f t="shared" si="134"/>
        <v>#REF!</v>
      </c>
      <c r="N550" s="705" t="e">
        <f t="shared" si="134"/>
        <v>#REF!</v>
      </c>
      <c r="O550" s="705" t="e">
        <f t="shared" si="134"/>
        <v>#REF!</v>
      </c>
      <c r="P550" s="705" t="e">
        <f t="shared" si="134"/>
        <v>#REF!</v>
      </c>
      <c r="Q550" s="705" t="e">
        <f t="shared" si="134"/>
        <v>#REF!</v>
      </c>
      <c r="R550" s="705" t="e">
        <f t="shared" si="111"/>
        <v>#REF!</v>
      </c>
      <c r="S550" s="705">
        <f>基数汇总!S1749</f>
        <v>0</v>
      </c>
      <c r="T550" s="705">
        <f>基数汇总!R1749</f>
        <v>0</v>
      </c>
      <c r="U550" s="709" t="str">
        <f t="shared" si="104"/>
        <v/>
      </c>
      <c r="V550" s="72" t="e">
        <f t="shared" si="106"/>
        <v>#REF!</v>
      </c>
      <c r="W550" s="710"/>
    </row>
    <row r="551" spans="1:23" ht="15" customHeight="1" x14ac:dyDescent="0.2">
      <c r="A551" s="768"/>
      <c r="B551" s="759"/>
      <c r="C551" s="755" t="s">
        <v>33</v>
      </c>
      <c r="D551" s="96" t="s">
        <v>34</v>
      </c>
      <c r="E551" s="705" t="e">
        <f t="shared" si="134"/>
        <v>#REF!</v>
      </c>
      <c r="F551" s="705" t="e">
        <f t="shared" si="134"/>
        <v>#REF!</v>
      </c>
      <c r="G551" s="705" t="e">
        <f t="shared" si="134"/>
        <v>#REF!</v>
      </c>
      <c r="H551" s="705" t="e">
        <f t="shared" si="134"/>
        <v>#REF!</v>
      </c>
      <c r="I551" s="705" t="e">
        <f t="shared" si="134"/>
        <v>#REF!</v>
      </c>
      <c r="J551" s="705" t="e">
        <f t="shared" si="134"/>
        <v>#REF!</v>
      </c>
      <c r="K551" s="705" t="e">
        <f t="shared" si="134"/>
        <v>#REF!</v>
      </c>
      <c r="L551" s="705" t="e">
        <f t="shared" si="134"/>
        <v>#REF!</v>
      </c>
      <c r="M551" s="705" t="e">
        <f t="shared" si="134"/>
        <v>#REF!</v>
      </c>
      <c r="N551" s="705" t="e">
        <f t="shared" si="134"/>
        <v>#REF!</v>
      </c>
      <c r="O551" s="705" t="e">
        <f t="shared" si="134"/>
        <v>#REF!</v>
      </c>
      <c r="P551" s="705" t="e">
        <f t="shared" si="134"/>
        <v>#REF!</v>
      </c>
      <c r="Q551" s="705" t="e">
        <f t="shared" si="134"/>
        <v>#REF!</v>
      </c>
      <c r="R551" s="705" t="e">
        <f t="shared" si="111"/>
        <v>#REF!</v>
      </c>
      <c r="S551" s="705">
        <f>基数汇总!S1750</f>
        <v>0</v>
      </c>
      <c r="T551" s="705">
        <f>基数汇总!R1750</f>
        <v>0</v>
      </c>
      <c r="U551" s="709" t="str">
        <f t="shared" si="104"/>
        <v/>
      </c>
      <c r="V551" s="72" t="e">
        <f t="shared" si="106"/>
        <v>#REF!</v>
      </c>
      <c r="W551" s="710"/>
    </row>
    <row r="552" spans="1:23" ht="15" customHeight="1" x14ac:dyDescent="0.2">
      <c r="A552" s="768"/>
      <c r="B552" s="759"/>
      <c r="C552" s="755"/>
      <c r="D552" s="96" t="s">
        <v>35</v>
      </c>
      <c r="E552" s="705">
        <f t="shared" si="134"/>
        <v>930.46285085690261</v>
      </c>
      <c r="F552" s="705">
        <f t="shared" si="134"/>
        <v>220.16732582972122</v>
      </c>
      <c r="G552" s="705">
        <f t="shared" si="134"/>
        <v>23.66089864484519</v>
      </c>
      <c r="H552" s="705">
        <f t="shared" si="134"/>
        <v>459.36913480359067</v>
      </c>
      <c r="I552" s="705">
        <f t="shared" si="134"/>
        <v>583.31019946621586</v>
      </c>
      <c r="J552" s="705">
        <f t="shared" si="134"/>
        <v>853.57950238614967</v>
      </c>
      <c r="K552" s="705">
        <f t="shared" si="134"/>
        <v>930.46285085690261</v>
      </c>
      <c r="L552" s="705">
        <f t="shared" si="134"/>
        <v>0</v>
      </c>
      <c r="M552" s="705">
        <f t="shared" si="134"/>
        <v>0</v>
      </c>
      <c r="N552" s="705">
        <f t="shared" si="134"/>
        <v>0</v>
      </c>
      <c r="O552" s="705">
        <f t="shared" si="134"/>
        <v>0</v>
      </c>
      <c r="P552" s="705">
        <f t="shared" si="134"/>
        <v>0</v>
      </c>
      <c r="Q552" s="705">
        <f t="shared" si="134"/>
        <v>0</v>
      </c>
      <c r="R552" s="705">
        <f t="shared" si="111"/>
        <v>3070.5499119874253</v>
      </c>
      <c r="S552" s="705">
        <f>基数汇总!S1751</f>
        <v>0</v>
      </c>
      <c r="T552" s="705">
        <f>基数汇总!R1751</f>
        <v>0</v>
      </c>
      <c r="U552" s="709" t="str">
        <f t="shared" si="104"/>
        <v/>
      </c>
      <c r="V552" s="72" t="b">
        <f t="shared" si="106"/>
        <v>0</v>
      </c>
      <c r="W552" s="710"/>
    </row>
    <row r="553" spans="1:23" ht="15" customHeight="1" x14ac:dyDescent="0.2">
      <c r="A553" s="768"/>
      <c r="B553" s="759"/>
      <c r="C553" s="755"/>
      <c r="D553" s="96" t="s">
        <v>36</v>
      </c>
      <c r="E553" s="705">
        <f t="shared" si="134"/>
        <v>1464.087272237035</v>
      </c>
      <c r="F553" s="705">
        <f t="shared" si="134"/>
        <v>402.87237712864601</v>
      </c>
      <c r="G553" s="705">
        <f t="shared" si="134"/>
        <v>57.140597662843163</v>
      </c>
      <c r="H553" s="705">
        <f t="shared" si="134"/>
        <v>794.14264791204096</v>
      </c>
      <c r="I553" s="705">
        <f t="shared" si="134"/>
        <v>907.62401256879025</v>
      </c>
      <c r="J553" s="705">
        <f t="shared" si="134"/>
        <v>1752.994560719666</v>
      </c>
      <c r="K553" s="705">
        <f t="shared" si="134"/>
        <v>1464.087272237035</v>
      </c>
      <c r="L553" s="705">
        <f t="shared" si="134"/>
        <v>0</v>
      </c>
      <c r="M553" s="705">
        <f t="shared" si="134"/>
        <v>0</v>
      </c>
      <c r="N553" s="705">
        <f t="shared" si="134"/>
        <v>0</v>
      </c>
      <c r="O553" s="705">
        <f t="shared" si="134"/>
        <v>0</v>
      </c>
      <c r="P553" s="705">
        <f t="shared" si="134"/>
        <v>0</v>
      </c>
      <c r="Q553" s="705">
        <f t="shared" si="134"/>
        <v>0</v>
      </c>
      <c r="R553" s="705">
        <f t="shared" si="111"/>
        <v>5378.8614682290208</v>
      </c>
      <c r="S553" s="705">
        <f>基数汇总!S1752</f>
        <v>0</v>
      </c>
      <c r="T553" s="705">
        <f>基数汇总!R1752</f>
        <v>0</v>
      </c>
      <c r="U553" s="709" t="str">
        <f t="shared" si="104"/>
        <v/>
      </c>
      <c r="V553" s="72" t="b">
        <f t="shared" si="106"/>
        <v>0</v>
      </c>
      <c r="W553" s="710"/>
    </row>
    <row r="554" spans="1:23" ht="15" customHeight="1" x14ac:dyDescent="0.2">
      <c r="A554" s="768"/>
      <c r="B554" s="759"/>
      <c r="C554" s="755"/>
      <c r="D554" s="96" t="s">
        <v>37</v>
      </c>
      <c r="E554" s="705">
        <f t="shared" si="134"/>
        <v>0</v>
      </c>
      <c r="F554" s="705">
        <f t="shared" si="134"/>
        <v>0</v>
      </c>
      <c r="G554" s="705">
        <f t="shared" si="134"/>
        <v>0</v>
      </c>
      <c r="H554" s="705">
        <f t="shared" si="134"/>
        <v>0</v>
      </c>
      <c r="I554" s="705">
        <f t="shared" si="134"/>
        <v>0</v>
      </c>
      <c r="J554" s="705">
        <f t="shared" si="134"/>
        <v>0</v>
      </c>
      <c r="K554" s="705">
        <f t="shared" si="134"/>
        <v>0</v>
      </c>
      <c r="L554" s="705">
        <f t="shared" si="134"/>
        <v>0</v>
      </c>
      <c r="M554" s="705">
        <f t="shared" si="134"/>
        <v>0</v>
      </c>
      <c r="N554" s="705">
        <f t="shared" si="134"/>
        <v>0</v>
      </c>
      <c r="O554" s="705">
        <f t="shared" si="134"/>
        <v>0</v>
      </c>
      <c r="P554" s="705">
        <f t="shared" si="134"/>
        <v>0</v>
      </c>
      <c r="Q554" s="705">
        <f t="shared" si="134"/>
        <v>0</v>
      </c>
      <c r="R554" s="705">
        <f t="shared" si="111"/>
        <v>0</v>
      </c>
      <c r="S554" s="705">
        <f>基数汇总!S1753</f>
        <v>0</v>
      </c>
      <c r="T554" s="705">
        <f>基数汇总!R1753</f>
        <v>0</v>
      </c>
      <c r="U554" s="709" t="str">
        <f t="shared" si="104"/>
        <v/>
      </c>
      <c r="V554" s="72" t="b">
        <f t="shared" si="106"/>
        <v>1</v>
      </c>
      <c r="W554" s="710"/>
    </row>
    <row r="555" spans="1:23" ht="15" customHeight="1" x14ac:dyDescent="0.2">
      <c r="A555" s="768"/>
      <c r="B555" s="759"/>
      <c r="C555" s="755"/>
      <c r="D555" s="96" t="s">
        <v>38</v>
      </c>
      <c r="E555" s="705">
        <f t="shared" si="134"/>
        <v>94.838870805173997</v>
      </c>
      <c r="F555" s="705">
        <f t="shared" si="134"/>
        <v>16.997665131449324</v>
      </c>
      <c r="G555" s="705">
        <f t="shared" si="134"/>
        <v>0.8462007461958958</v>
      </c>
      <c r="H555" s="705">
        <f t="shared" si="134"/>
        <v>37.357187651373351</v>
      </c>
      <c r="I555" s="705">
        <f t="shared" si="134"/>
        <v>62.530848090193729</v>
      </c>
      <c r="J555" s="705">
        <f t="shared" si="134"/>
        <v>75.73506936450562</v>
      </c>
      <c r="K555" s="705">
        <f t="shared" si="134"/>
        <v>94.838870805173997</v>
      </c>
      <c r="L555" s="705">
        <f t="shared" si="134"/>
        <v>0</v>
      </c>
      <c r="M555" s="705">
        <f t="shared" si="134"/>
        <v>0</v>
      </c>
      <c r="N555" s="705">
        <f t="shared" si="134"/>
        <v>0</v>
      </c>
      <c r="O555" s="705">
        <f t="shared" si="134"/>
        <v>0</v>
      </c>
      <c r="P555" s="705">
        <f t="shared" si="134"/>
        <v>0</v>
      </c>
      <c r="Q555" s="705">
        <f t="shared" si="134"/>
        <v>0</v>
      </c>
      <c r="R555" s="705">
        <f t="shared" si="111"/>
        <v>288.30584178889194</v>
      </c>
      <c r="S555" s="705">
        <f>基数汇总!S1754</f>
        <v>0</v>
      </c>
      <c r="T555" s="705">
        <f>基数汇总!R1754</f>
        <v>0</v>
      </c>
      <c r="U555" s="709" t="str">
        <f t="shared" si="104"/>
        <v/>
      </c>
      <c r="V555" s="72" t="b">
        <f t="shared" si="106"/>
        <v>0</v>
      </c>
      <c r="W555" s="710"/>
    </row>
    <row r="556" spans="1:23" ht="15" customHeight="1" x14ac:dyDescent="0.2">
      <c r="A556" s="768"/>
      <c r="B556" s="759"/>
      <c r="C556" s="755"/>
      <c r="D556" s="96" t="s">
        <v>39</v>
      </c>
      <c r="E556" s="705">
        <f t="shared" si="134"/>
        <v>4.3774211650010173</v>
      </c>
      <c r="F556" s="705">
        <f t="shared" si="134"/>
        <v>3.549936618089097</v>
      </c>
      <c r="G556" s="705">
        <f t="shared" si="134"/>
        <v>0.53092659826315991</v>
      </c>
      <c r="H556" s="705">
        <f t="shared" si="134"/>
        <v>2.7173713302836955</v>
      </c>
      <c r="I556" s="705">
        <f t="shared" si="134"/>
        <v>4.2810334815269897</v>
      </c>
      <c r="J556" s="705">
        <f t="shared" si="134"/>
        <v>7.0115498992260576</v>
      </c>
      <c r="K556" s="705">
        <f t="shared" si="134"/>
        <v>4.3774211650010173</v>
      </c>
      <c r="L556" s="705">
        <f t="shared" si="134"/>
        <v>0</v>
      </c>
      <c r="M556" s="705">
        <f t="shared" si="134"/>
        <v>0</v>
      </c>
      <c r="N556" s="705">
        <f t="shared" si="134"/>
        <v>0</v>
      </c>
      <c r="O556" s="705">
        <f t="shared" si="134"/>
        <v>0</v>
      </c>
      <c r="P556" s="705">
        <f t="shared" si="134"/>
        <v>0</v>
      </c>
      <c r="Q556" s="705">
        <f t="shared" si="134"/>
        <v>0</v>
      </c>
      <c r="R556" s="705">
        <f t="shared" si="111"/>
        <v>22.468239092390018</v>
      </c>
      <c r="S556" s="705">
        <f>基数汇总!S1755</f>
        <v>0</v>
      </c>
      <c r="T556" s="705">
        <f>基数汇总!R1755</f>
        <v>0</v>
      </c>
      <c r="U556" s="709" t="str">
        <f t="shared" si="104"/>
        <v/>
      </c>
      <c r="V556" s="72" t="b">
        <f t="shared" si="106"/>
        <v>0</v>
      </c>
      <c r="W556" s="710"/>
    </row>
    <row r="557" spans="1:23" ht="15" customHeight="1" x14ac:dyDescent="0.2">
      <c r="A557" s="768"/>
      <c r="B557" s="759"/>
      <c r="C557" s="755"/>
      <c r="D557" s="96" t="s">
        <v>62</v>
      </c>
      <c r="E557" s="705" t="e">
        <f t="shared" si="134"/>
        <v>#REF!</v>
      </c>
      <c r="F557" s="705" t="e">
        <f t="shared" si="134"/>
        <v>#REF!</v>
      </c>
      <c r="G557" s="705" t="e">
        <f t="shared" si="134"/>
        <v>#REF!</v>
      </c>
      <c r="H557" s="705" t="e">
        <f t="shared" si="134"/>
        <v>#REF!</v>
      </c>
      <c r="I557" s="705" t="e">
        <f t="shared" si="134"/>
        <v>#REF!</v>
      </c>
      <c r="J557" s="705" t="e">
        <f t="shared" si="134"/>
        <v>#REF!</v>
      </c>
      <c r="K557" s="705" t="e">
        <f t="shared" si="134"/>
        <v>#REF!</v>
      </c>
      <c r="L557" s="705" t="e">
        <f t="shared" si="134"/>
        <v>#REF!</v>
      </c>
      <c r="M557" s="705" t="e">
        <f t="shared" si="134"/>
        <v>#REF!</v>
      </c>
      <c r="N557" s="705" t="e">
        <f t="shared" si="134"/>
        <v>#REF!</v>
      </c>
      <c r="O557" s="705" t="e">
        <f t="shared" si="134"/>
        <v>#REF!</v>
      </c>
      <c r="P557" s="705" t="e">
        <f t="shared" si="134"/>
        <v>#REF!</v>
      </c>
      <c r="Q557" s="705" t="e">
        <f t="shared" si="134"/>
        <v>#REF!</v>
      </c>
      <c r="R557" s="705" t="e">
        <f t="shared" si="111"/>
        <v>#REF!</v>
      </c>
      <c r="S557" s="705">
        <f>基数汇总!S1756</f>
        <v>0</v>
      </c>
      <c r="T557" s="705">
        <f>基数汇总!R1756</f>
        <v>0</v>
      </c>
      <c r="U557" s="709" t="str">
        <f t="shared" si="104"/>
        <v/>
      </c>
      <c r="V557" s="72" t="e">
        <f t="shared" si="106"/>
        <v>#REF!</v>
      </c>
      <c r="W557" s="710"/>
    </row>
    <row r="558" spans="1:23" ht="15" customHeight="1" x14ac:dyDescent="0.2">
      <c r="A558" s="768"/>
      <c r="B558" s="759"/>
      <c r="C558" s="755" t="s">
        <v>40</v>
      </c>
      <c r="D558" s="96" t="s">
        <v>41</v>
      </c>
      <c r="E558" s="705" t="e">
        <f t="shared" si="134"/>
        <v>#REF!</v>
      </c>
      <c r="F558" s="705" t="e">
        <f t="shared" si="134"/>
        <v>#REF!</v>
      </c>
      <c r="G558" s="705" t="e">
        <f t="shared" si="134"/>
        <v>#REF!</v>
      </c>
      <c r="H558" s="705" t="e">
        <f t="shared" si="134"/>
        <v>#REF!</v>
      </c>
      <c r="I558" s="705" t="e">
        <f t="shared" si="134"/>
        <v>#REF!</v>
      </c>
      <c r="J558" s="705" t="e">
        <f t="shared" si="134"/>
        <v>#REF!</v>
      </c>
      <c r="K558" s="705" t="e">
        <f t="shared" si="134"/>
        <v>#REF!</v>
      </c>
      <c r="L558" s="705" t="e">
        <f t="shared" si="134"/>
        <v>#REF!</v>
      </c>
      <c r="M558" s="705" t="e">
        <f t="shared" si="134"/>
        <v>#REF!</v>
      </c>
      <c r="N558" s="705" t="e">
        <f t="shared" si="134"/>
        <v>#REF!</v>
      </c>
      <c r="O558" s="705" t="e">
        <f t="shared" si="134"/>
        <v>#REF!</v>
      </c>
      <c r="P558" s="705" t="e">
        <f t="shared" si="134"/>
        <v>#REF!</v>
      </c>
      <c r="Q558" s="705" t="e">
        <f t="shared" si="134"/>
        <v>#REF!</v>
      </c>
      <c r="R558" s="705" t="e">
        <f t="shared" si="111"/>
        <v>#REF!</v>
      </c>
      <c r="S558" s="714">
        <f>基数汇总!S1757</f>
        <v>0</v>
      </c>
      <c r="T558" s="714">
        <f>基数汇总!R1757</f>
        <v>0</v>
      </c>
      <c r="U558" s="719" t="str">
        <f t="shared" si="104"/>
        <v/>
      </c>
      <c r="V558" s="72" t="e">
        <f t="shared" si="106"/>
        <v>#REF!</v>
      </c>
      <c r="W558" s="710"/>
    </row>
    <row r="559" spans="1:23" ht="15" customHeight="1" x14ac:dyDescent="0.2">
      <c r="A559" s="768"/>
      <c r="B559" s="759"/>
      <c r="C559" s="755"/>
      <c r="D559" s="96" t="s">
        <v>42</v>
      </c>
      <c r="E559" s="705">
        <f t="shared" si="134"/>
        <v>1351.9091568113736</v>
      </c>
      <c r="F559" s="705">
        <f t="shared" si="134"/>
        <v>191.57977991303312</v>
      </c>
      <c r="G559" s="705">
        <f t="shared" si="134"/>
        <v>32.277321934832798</v>
      </c>
      <c r="H559" s="705">
        <f t="shared" si="134"/>
        <v>2621.5010988060521</v>
      </c>
      <c r="I559" s="705">
        <f t="shared" si="134"/>
        <v>986.83134685797359</v>
      </c>
      <c r="J559" s="705">
        <f t="shared" si="134"/>
        <v>1208.2839301992417</v>
      </c>
      <c r="K559" s="705">
        <f t="shared" si="134"/>
        <v>1351.9091568113736</v>
      </c>
      <c r="L559" s="705">
        <f t="shared" si="134"/>
        <v>0</v>
      </c>
      <c r="M559" s="705">
        <f t="shared" si="134"/>
        <v>0</v>
      </c>
      <c r="N559" s="705">
        <f t="shared" si="134"/>
        <v>0</v>
      </c>
      <c r="O559" s="705">
        <f t="shared" si="134"/>
        <v>0</v>
      </c>
      <c r="P559" s="705">
        <f t="shared" si="134"/>
        <v>0</v>
      </c>
      <c r="Q559" s="705">
        <f t="shared" si="134"/>
        <v>0</v>
      </c>
      <c r="R559" s="705">
        <f t="shared" si="111"/>
        <v>6392.382634522507</v>
      </c>
      <c r="S559" s="705">
        <f>基数汇总!S1758</f>
        <v>0</v>
      </c>
      <c r="T559" s="705">
        <f>基数汇总!R1758</f>
        <v>0</v>
      </c>
      <c r="U559" s="709" t="str">
        <f t="shared" si="104"/>
        <v/>
      </c>
      <c r="V559" s="72" t="b">
        <f t="shared" si="106"/>
        <v>0</v>
      </c>
      <c r="W559" s="710"/>
    </row>
    <row r="560" spans="1:23" ht="15" customHeight="1" x14ac:dyDescent="0.2">
      <c r="A560" s="768"/>
      <c r="B560" s="759"/>
      <c r="C560" s="755"/>
      <c r="D560" s="96" t="s">
        <v>43</v>
      </c>
      <c r="E560" s="705">
        <f t="shared" si="134"/>
        <v>95.681796298854124</v>
      </c>
      <c r="F560" s="705">
        <f t="shared" si="134"/>
        <v>-61.037761999999987</v>
      </c>
      <c r="G560" s="705">
        <f t="shared" si="134"/>
        <v>118.86725245402982</v>
      </c>
      <c r="H560" s="705">
        <f t="shared" si="134"/>
        <v>64.504408882692474</v>
      </c>
      <c r="I560" s="705">
        <f t="shared" si="134"/>
        <v>138.33396357321919</v>
      </c>
      <c r="J560" s="705">
        <f t="shared" si="134"/>
        <v>81.94062870878173</v>
      </c>
      <c r="K560" s="705">
        <f t="shared" si="134"/>
        <v>95.681796298854124</v>
      </c>
      <c r="L560" s="705">
        <f t="shared" si="134"/>
        <v>0</v>
      </c>
      <c r="M560" s="705">
        <f t="shared" si="134"/>
        <v>0</v>
      </c>
      <c r="N560" s="705">
        <f t="shared" si="134"/>
        <v>0</v>
      </c>
      <c r="O560" s="705">
        <f t="shared" si="134"/>
        <v>0</v>
      </c>
      <c r="P560" s="705">
        <f t="shared" si="134"/>
        <v>0</v>
      </c>
      <c r="Q560" s="705">
        <f t="shared" si="134"/>
        <v>0</v>
      </c>
      <c r="R560" s="705">
        <f t="shared" si="111"/>
        <v>438.29028791757736</v>
      </c>
      <c r="S560" s="705">
        <f>基数汇总!S1759</f>
        <v>0</v>
      </c>
      <c r="T560" s="705">
        <f>基数汇总!R1759</f>
        <v>0</v>
      </c>
      <c r="U560" s="709" t="str">
        <f t="shared" si="104"/>
        <v/>
      </c>
      <c r="V560" s="72" t="b">
        <f t="shared" si="106"/>
        <v>0</v>
      </c>
      <c r="W560" s="710"/>
    </row>
    <row r="561" spans="1:23" ht="15" customHeight="1" x14ac:dyDescent="0.2">
      <c r="A561" s="768"/>
      <c r="B561" s="759"/>
      <c r="C561" s="755"/>
      <c r="D561" s="96" t="s">
        <v>62</v>
      </c>
      <c r="E561" s="705" t="e">
        <f t="shared" si="134"/>
        <v>#REF!</v>
      </c>
      <c r="F561" s="705" t="e">
        <f t="shared" si="134"/>
        <v>#REF!</v>
      </c>
      <c r="G561" s="705" t="e">
        <f t="shared" si="134"/>
        <v>#REF!</v>
      </c>
      <c r="H561" s="705" t="e">
        <f t="shared" si="134"/>
        <v>#REF!</v>
      </c>
      <c r="I561" s="705" t="e">
        <f t="shared" si="134"/>
        <v>#REF!</v>
      </c>
      <c r="J561" s="705" t="e">
        <f t="shared" si="134"/>
        <v>#REF!</v>
      </c>
      <c r="K561" s="705" t="e">
        <f t="shared" si="134"/>
        <v>#REF!</v>
      </c>
      <c r="L561" s="705" t="e">
        <f t="shared" si="134"/>
        <v>#REF!</v>
      </c>
      <c r="M561" s="705" t="e">
        <f t="shared" si="134"/>
        <v>#REF!</v>
      </c>
      <c r="N561" s="705" t="e">
        <f>N519-N541</f>
        <v>#REF!</v>
      </c>
      <c r="O561" s="705" t="e">
        <f>O519-O541</f>
        <v>#REF!</v>
      </c>
      <c r="P561" s="705" t="e">
        <f>P519-P541</f>
        <v>#REF!</v>
      </c>
      <c r="Q561" s="705" t="e">
        <f>Q519-Q541</f>
        <v>#REF!</v>
      </c>
      <c r="R561" s="705" t="e">
        <f t="shared" si="111"/>
        <v>#REF!</v>
      </c>
      <c r="S561" s="705">
        <f>基数汇总!S1760</f>
        <v>0</v>
      </c>
      <c r="T561" s="705">
        <f>基数汇总!R1760</f>
        <v>0</v>
      </c>
      <c r="U561" s="709" t="str">
        <f t="shared" si="104"/>
        <v/>
      </c>
      <c r="V561" s="72" t="e">
        <f t="shared" si="106"/>
        <v>#REF!</v>
      </c>
      <c r="W561" s="710"/>
    </row>
    <row r="562" spans="1:23" ht="15" customHeight="1" x14ac:dyDescent="0.2">
      <c r="A562" s="768"/>
      <c r="B562" s="773" t="s">
        <v>88</v>
      </c>
      <c r="C562" s="773"/>
      <c r="D562" s="773"/>
      <c r="E562" s="722" t="e">
        <f>SUM(E543:E550)</f>
        <v>#REF!</v>
      </c>
      <c r="F562" s="722" t="e">
        <f>SUM(F543:F550)</f>
        <v>#REF!</v>
      </c>
      <c r="G562" s="722" t="e">
        <f>SUM(G543:G550)</f>
        <v>#REF!</v>
      </c>
      <c r="H562" s="722" t="e">
        <f t="shared" ref="H562:Q562" si="135">SUM(H543:H550)</f>
        <v>#REF!</v>
      </c>
      <c r="I562" s="722" t="e">
        <f t="shared" si="135"/>
        <v>#REF!</v>
      </c>
      <c r="J562" s="722" t="e">
        <f t="shared" si="135"/>
        <v>#REF!</v>
      </c>
      <c r="K562" s="722" t="e">
        <f t="shared" si="135"/>
        <v>#REF!</v>
      </c>
      <c r="L562" s="722" t="e">
        <f t="shared" si="135"/>
        <v>#REF!</v>
      </c>
      <c r="M562" s="722" t="e">
        <f t="shared" si="135"/>
        <v>#REF!</v>
      </c>
      <c r="N562" s="722" t="e">
        <f t="shared" si="135"/>
        <v>#REF!</v>
      </c>
      <c r="O562" s="722" t="e">
        <f t="shared" si="135"/>
        <v>#REF!</v>
      </c>
      <c r="P562" s="722" t="e">
        <f t="shared" si="135"/>
        <v>#REF!</v>
      </c>
      <c r="Q562" s="722" t="e">
        <f t="shared" si="135"/>
        <v>#REF!</v>
      </c>
      <c r="R562" s="722" t="e">
        <f t="shared" si="111"/>
        <v>#REF!</v>
      </c>
      <c r="S562" s="722">
        <f>基数汇总!S1761</f>
        <v>0</v>
      </c>
      <c r="T562" s="722">
        <f>基数汇总!R1761</f>
        <v>0</v>
      </c>
      <c r="U562" s="727" t="str">
        <f t="shared" si="104"/>
        <v/>
      </c>
      <c r="V562" s="72" t="e">
        <f t="shared" si="106"/>
        <v>#REF!</v>
      </c>
      <c r="W562" s="710"/>
    </row>
    <row r="563" spans="1:23" ht="15" customHeight="1" x14ac:dyDescent="0.2">
      <c r="A563" s="768"/>
      <c r="B563" s="774" t="s">
        <v>89</v>
      </c>
      <c r="C563" s="774"/>
      <c r="D563" s="774"/>
      <c r="E563" s="717" t="e">
        <f>E458</f>
        <v>#REF!</v>
      </c>
      <c r="F563" s="717" t="e">
        <f>F458</f>
        <v>#REF!</v>
      </c>
      <c r="G563" s="717" t="e">
        <f>G458</f>
        <v>#REF!</v>
      </c>
      <c r="H563" s="717" t="e">
        <f t="shared" ref="H563:Q563" si="136">H458</f>
        <v>#REF!</v>
      </c>
      <c r="I563" s="717" t="e">
        <f t="shared" si="136"/>
        <v>#REF!</v>
      </c>
      <c r="J563" s="717" t="e">
        <f t="shared" si="136"/>
        <v>#REF!</v>
      </c>
      <c r="K563" s="717" t="e">
        <f t="shared" si="136"/>
        <v>#REF!</v>
      </c>
      <c r="L563" s="717" t="e">
        <f t="shared" si="136"/>
        <v>#REF!</v>
      </c>
      <c r="M563" s="717" t="e">
        <f t="shared" si="136"/>
        <v>#REF!</v>
      </c>
      <c r="N563" s="717" t="e">
        <f t="shared" si="136"/>
        <v>#REF!</v>
      </c>
      <c r="O563" s="717" t="e">
        <f t="shared" si="136"/>
        <v>#REF!</v>
      </c>
      <c r="P563" s="717" t="e">
        <f t="shared" si="136"/>
        <v>#REF!</v>
      </c>
      <c r="Q563" s="717" t="e">
        <f t="shared" si="136"/>
        <v>#REF!</v>
      </c>
      <c r="R563" s="705" t="e">
        <f t="shared" si="111"/>
        <v>#REF!</v>
      </c>
      <c r="S563" s="705">
        <f>基数汇总!S1762</f>
        <v>0</v>
      </c>
      <c r="T563" s="705">
        <f>基数汇总!R1762</f>
        <v>0</v>
      </c>
      <c r="U563" s="709" t="str">
        <f t="shared" si="104"/>
        <v/>
      </c>
      <c r="V563" s="72" t="e">
        <f t="shared" si="106"/>
        <v>#REF!</v>
      </c>
      <c r="W563" s="710"/>
    </row>
    <row r="564" spans="1:23" ht="15" customHeight="1" x14ac:dyDescent="0.2">
      <c r="A564" s="768"/>
      <c r="B564" s="774" t="s">
        <v>90</v>
      </c>
      <c r="C564" s="774"/>
      <c r="D564" s="774"/>
      <c r="E564" s="717" t="e">
        <f>E500</f>
        <v>#REF!</v>
      </c>
      <c r="F564" s="717" t="e">
        <f>F500</f>
        <v>#REF!</v>
      </c>
      <c r="G564" s="717" t="e">
        <f>G500</f>
        <v>#REF!</v>
      </c>
      <c r="H564" s="717" t="e">
        <f t="shared" ref="H564:Q564" si="137">H500</f>
        <v>#REF!</v>
      </c>
      <c r="I564" s="717" t="e">
        <f t="shared" si="137"/>
        <v>#REF!</v>
      </c>
      <c r="J564" s="717" t="e">
        <f t="shared" si="137"/>
        <v>#REF!</v>
      </c>
      <c r="K564" s="717" t="e">
        <f t="shared" si="137"/>
        <v>#REF!</v>
      </c>
      <c r="L564" s="717" t="e">
        <f t="shared" si="137"/>
        <v>#REF!</v>
      </c>
      <c r="M564" s="717" t="e">
        <f t="shared" si="137"/>
        <v>#REF!</v>
      </c>
      <c r="N564" s="717" t="e">
        <f t="shared" si="137"/>
        <v>#REF!</v>
      </c>
      <c r="O564" s="717" t="e">
        <f t="shared" si="137"/>
        <v>#REF!</v>
      </c>
      <c r="P564" s="717" t="e">
        <f t="shared" si="137"/>
        <v>#REF!</v>
      </c>
      <c r="Q564" s="717" t="e">
        <f t="shared" si="137"/>
        <v>#REF!</v>
      </c>
      <c r="R564" s="705" t="e">
        <f t="shared" si="111"/>
        <v>#REF!</v>
      </c>
      <c r="S564" s="705">
        <f>基数汇总!S1763</f>
        <v>0</v>
      </c>
      <c r="T564" s="705">
        <f>基数汇总!R1763</f>
        <v>0</v>
      </c>
      <c r="U564" s="709" t="str">
        <f t="shared" si="104"/>
        <v/>
      </c>
      <c r="V564" s="72" t="e">
        <f t="shared" si="106"/>
        <v>#REF!</v>
      </c>
      <c r="W564" s="710"/>
    </row>
    <row r="565" spans="1:23" ht="15" customHeight="1" x14ac:dyDescent="0.2">
      <c r="A565" s="768"/>
      <c r="B565" s="774" t="s">
        <v>91</v>
      </c>
      <c r="C565" s="774"/>
      <c r="D565" s="774"/>
      <c r="E565" s="717" t="e">
        <f>E486+E492+E493+E494+E495+E496+E497+E406+#REF!</f>
        <v>#REF!</v>
      </c>
      <c r="F565" s="717" t="e">
        <f>F486+F492+F493+F494+F495+F496+F497+F406+#REF!</f>
        <v>#REF!</v>
      </c>
      <c r="G565" s="717" t="e">
        <f>G486+G492+G493+G494+G495+G496+G497+G406+#REF!</f>
        <v>#REF!</v>
      </c>
      <c r="H565" s="717" t="e">
        <f>H486+H492+H493+H494+H495+H496+H497+H406+#REF!</f>
        <v>#REF!</v>
      </c>
      <c r="I565" s="717" t="e">
        <f>I486+I492+I493+I494+I495+I496+I497+I406+#REF!</f>
        <v>#REF!</v>
      </c>
      <c r="J565" s="717" t="e">
        <f>J486+J492+J493+J494+J495+J496+J497+J406+#REF!</f>
        <v>#REF!</v>
      </c>
      <c r="K565" s="717" t="e">
        <f>K486+K492+K493+K494+K495+K496+K497+K406+#REF!</f>
        <v>#REF!</v>
      </c>
      <c r="L565" s="717" t="e">
        <f>L486+L492+L493+L494+L495+L496+L497+L406+#REF!</f>
        <v>#REF!</v>
      </c>
      <c r="M565" s="717" t="e">
        <f>M486+M492+M493+M494+M495+M496+M497+M406+#REF!</f>
        <v>#REF!</v>
      </c>
      <c r="N565" s="717" t="e">
        <f>N486+N492+N493+N494+N495+N496+N497+N406+#REF!</f>
        <v>#REF!</v>
      </c>
      <c r="O565" s="717" t="e">
        <f>O486+O492+O493+O494+O495+O496+O497+O406+#REF!</f>
        <v>#REF!</v>
      </c>
      <c r="P565" s="717" t="e">
        <f>P486+P492+P493+P494+P495+P496+P497+P406+#REF!</f>
        <v>#REF!</v>
      </c>
      <c r="Q565" s="717" t="e">
        <f>Q486+Q492+Q493+Q494+Q495+Q496+Q497+Q406+#REF!</f>
        <v>#REF!</v>
      </c>
      <c r="R565" s="717" t="e">
        <f>R486+R492+R493+R494+R495+R496+R497+R406+#REF!</f>
        <v>#REF!</v>
      </c>
      <c r="S565" s="717" t="e">
        <f>S486+S492+S493+S494+S495+S496+S497+S406+#REF!</f>
        <v>#REF!</v>
      </c>
      <c r="T565" s="717" t="e">
        <f>T486+T492+T493+T494+T495+T496+T497+T406+#REF!</f>
        <v>#REF!</v>
      </c>
      <c r="U565" s="709" t="e">
        <f t="shared" si="104"/>
        <v>#REF!</v>
      </c>
      <c r="V565" s="72" t="e">
        <f t="shared" si="106"/>
        <v>#REF!</v>
      </c>
      <c r="W565" s="710"/>
    </row>
    <row r="566" spans="1:23" ht="15" customHeight="1" x14ac:dyDescent="0.2">
      <c r="A566" s="768"/>
      <c r="B566" s="773" t="s">
        <v>92</v>
      </c>
      <c r="C566" s="773"/>
      <c r="D566" s="773"/>
      <c r="E566" s="256" t="e">
        <f>E563+E564</f>
        <v>#REF!</v>
      </c>
      <c r="F566" s="256" t="e">
        <f>F563+F564</f>
        <v>#REF!</v>
      </c>
      <c r="G566" s="256" t="e">
        <f>G563+G564</f>
        <v>#REF!</v>
      </c>
      <c r="H566" s="256" t="e">
        <f t="shared" ref="H566:Q566" si="138">H563+H564</f>
        <v>#REF!</v>
      </c>
      <c r="I566" s="256" t="e">
        <f t="shared" si="138"/>
        <v>#REF!</v>
      </c>
      <c r="J566" s="256" t="e">
        <f t="shared" si="138"/>
        <v>#REF!</v>
      </c>
      <c r="K566" s="256" t="e">
        <f t="shared" si="138"/>
        <v>#REF!</v>
      </c>
      <c r="L566" s="256" t="e">
        <f t="shared" si="138"/>
        <v>#REF!</v>
      </c>
      <c r="M566" s="256" t="e">
        <f t="shared" si="138"/>
        <v>#REF!</v>
      </c>
      <c r="N566" s="256" t="e">
        <f t="shared" si="138"/>
        <v>#REF!</v>
      </c>
      <c r="O566" s="256" t="e">
        <f t="shared" si="138"/>
        <v>#REF!</v>
      </c>
      <c r="P566" s="256" t="e">
        <f t="shared" si="138"/>
        <v>#REF!</v>
      </c>
      <c r="Q566" s="256" t="e">
        <f t="shared" si="138"/>
        <v>#REF!</v>
      </c>
      <c r="R566" s="256" t="e">
        <f t="shared" si="111"/>
        <v>#REF!</v>
      </c>
      <c r="S566" s="256">
        <f>基数汇总!S1765</f>
        <v>0</v>
      </c>
      <c r="T566" s="256">
        <f>基数汇总!R1765</f>
        <v>0</v>
      </c>
      <c r="U566" s="729" t="str">
        <f t="shared" si="104"/>
        <v/>
      </c>
      <c r="V566" s="72" t="e">
        <f t="shared" si="106"/>
        <v>#REF!</v>
      </c>
      <c r="W566" s="710"/>
    </row>
    <row r="567" spans="1:23" ht="15" customHeight="1" x14ac:dyDescent="0.2">
      <c r="A567" s="768"/>
      <c r="B567" s="762" t="s">
        <v>93</v>
      </c>
      <c r="C567" s="762"/>
      <c r="D567" s="762"/>
      <c r="E567" s="724" t="e">
        <f>E562-E566</f>
        <v>#REF!</v>
      </c>
      <c r="F567" s="724" t="e">
        <f>F562-F566</f>
        <v>#REF!</v>
      </c>
      <c r="G567" s="724" t="e">
        <f>G562-G566</f>
        <v>#REF!</v>
      </c>
      <c r="H567" s="724" t="e">
        <f t="shared" ref="H567:Q567" si="139">H562-H566</f>
        <v>#REF!</v>
      </c>
      <c r="I567" s="724" t="e">
        <f t="shared" si="139"/>
        <v>#REF!</v>
      </c>
      <c r="J567" s="724" t="e">
        <f t="shared" si="139"/>
        <v>#REF!</v>
      </c>
      <c r="K567" s="724" t="e">
        <f t="shared" si="139"/>
        <v>#REF!</v>
      </c>
      <c r="L567" s="724" t="e">
        <f t="shared" si="139"/>
        <v>#REF!</v>
      </c>
      <c r="M567" s="724" t="e">
        <f t="shared" si="139"/>
        <v>#REF!</v>
      </c>
      <c r="N567" s="724" t="e">
        <f t="shared" si="139"/>
        <v>#REF!</v>
      </c>
      <c r="O567" s="724" t="e">
        <f t="shared" si="139"/>
        <v>#REF!</v>
      </c>
      <c r="P567" s="724" t="e">
        <f t="shared" si="139"/>
        <v>#REF!</v>
      </c>
      <c r="Q567" s="724" t="e">
        <f t="shared" si="139"/>
        <v>#REF!</v>
      </c>
      <c r="R567" s="724" t="e">
        <f t="shared" si="111"/>
        <v>#REF!</v>
      </c>
      <c r="S567" s="724">
        <f>基数汇总!S1766</f>
        <v>0</v>
      </c>
      <c r="T567" s="724">
        <f>基数汇总!R1766</f>
        <v>0</v>
      </c>
      <c r="U567" s="730" t="str">
        <f t="shared" si="104"/>
        <v/>
      </c>
      <c r="V567" s="72" t="e">
        <f t="shared" si="106"/>
        <v>#REF!</v>
      </c>
      <c r="W567" s="710"/>
    </row>
    <row r="568" spans="1:23" ht="15" customHeight="1" x14ac:dyDescent="0.2">
      <c r="A568" s="768"/>
      <c r="B568" s="762" t="s">
        <v>94</v>
      </c>
      <c r="C568" s="762"/>
      <c r="D568" s="762"/>
      <c r="E568" s="724" t="e">
        <f>#REF!</f>
        <v>#REF!</v>
      </c>
      <c r="F568" s="724" t="e">
        <f>#REF!</f>
        <v>#REF!</v>
      </c>
      <c r="G568" s="724" t="e">
        <f>#REF!</f>
        <v>#REF!</v>
      </c>
      <c r="H568" s="724" t="e">
        <f>#REF!</f>
        <v>#REF!</v>
      </c>
      <c r="I568" s="724" t="e">
        <f>#REF!</f>
        <v>#REF!</v>
      </c>
      <c r="J568" s="724" t="e">
        <f>#REF!</f>
        <v>#REF!</v>
      </c>
      <c r="K568" s="724" t="e">
        <f>#REF!</f>
        <v>#REF!</v>
      </c>
      <c r="L568" s="724" t="e">
        <f>#REF!</f>
        <v>#REF!</v>
      </c>
      <c r="M568" s="724" t="e">
        <f>#REF!</f>
        <v>#REF!</v>
      </c>
      <c r="N568" s="724" t="e">
        <f>#REF!</f>
        <v>#REF!</v>
      </c>
      <c r="O568" s="724" t="e">
        <f>#REF!</f>
        <v>#REF!</v>
      </c>
      <c r="P568" s="724" t="e">
        <f>#REF!</f>
        <v>#REF!</v>
      </c>
      <c r="Q568" s="724" t="e">
        <f>#REF!</f>
        <v>#REF!</v>
      </c>
      <c r="R568" s="724" t="e">
        <f>#REF!</f>
        <v>#REF!</v>
      </c>
      <c r="S568" s="724" t="e">
        <f>#REF!</f>
        <v>#REF!</v>
      </c>
      <c r="T568" s="724" t="e">
        <f>#REF!</f>
        <v>#REF!</v>
      </c>
      <c r="U568" s="730" t="e">
        <f t="shared" si="104"/>
        <v>#REF!</v>
      </c>
      <c r="V568" s="72" t="e">
        <f t="shared" si="106"/>
        <v>#REF!</v>
      </c>
      <c r="W568" s="710"/>
    </row>
    <row r="569" spans="1:23" ht="15" customHeight="1" x14ac:dyDescent="0.2">
      <c r="A569" s="768"/>
      <c r="B569" s="775" t="s">
        <v>95</v>
      </c>
      <c r="C569" s="775"/>
      <c r="D569" s="775"/>
      <c r="E569" s="725" t="e">
        <f>E567+E568</f>
        <v>#REF!</v>
      </c>
      <c r="F569" s="725" t="e">
        <f>F567+F568</f>
        <v>#REF!</v>
      </c>
      <c r="G569" s="725" t="e">
        <f>G567+G568</f>
        <v>#REF!</v>
      </c>
      <c r="H569" s="725" t="e">
        <f t="shared" ref="H569:Q569" si="140">H567+H568</f>
        <v>#REF!</v>
      </c>
      <c r="I569" s="725" t="e">
        <f t="shared" si="140"/>
        <v>#REF!</v>
      </c>
      <c r="J569" s="725" t="e">
        <f t="shared" si="140"/>
        <v>#REF!</v>
      </c>
      <c r="K569" s="725" t="e">
        <f t="shared" si="140"/>
        <v>#REF!</v>
      </c>
      <c r="L569" s="725" t="e">
        <f t="shared" si="140"/>
        <v>#REF!</v>
      </c>
      <c r="M569" s="725" t="e">
        <f t="shared" si="140"/>
        <v>#REF!</v>
      </c>
      <c r="N569" s="725" t="e">
        <f t="shared" si="140"/>
        <v>#REF!</v>
      </c>
      <c r="O569" s="725" t="e">
        <f t="shared" si="140"/>
        <v>#REF!</v>
      </c>
      <c r="P569" s="725" t="e">
        <f t="shared" si="140"/>
        <v>#REF!</v>
      </c>
      <c r="Q569" s="725" t="e">
        <f t="shared" si="140"/>
        <v>#REF!</v>
      </c>
      <c r="R569" s="725" t="e">
        <f t="shared" si="111"/>
        <v>#REF!</v>
      </c>
      <c r="S569" s="725">
        <f>基数汇总!S1768</f>
        <v>0</v>
      </c>
      <c r="T569" s="725">
        <f>基数汇总!R1768</f>
        <v>0</v>
      </c>
      <c r="U569" s="731" t="str">
        <f t="shared" si="104"/>
        <v/>
      </c>
      <c r="V569" s="72" t="e">
        <f t="shared" si="106"/>
        <v>#REF!</v>
      </c>
      <c r="W569" s="710"/>
    </row>
    <row r="570" spans="1:23" ht="15" customHeight="1" x14ac:dyDescent="0.2">
      <c r="A570" s="768"/>
      <c r="B570" s="758" t="s">
        <v>96</v>
      </c>
      <c r="C570" s="756" t="s">
        <v>26</v>
      </c>
      <c r="D570" s="256" t="s">
        <v>27</v>
      </c>
      <c r="E570" s="726">
        <f>IF(E501&gt;0,E543/E501,"")</f>
        <v>0.27867210025397077</v>
      </c>
      <c r="F570" s="726">
        <f>IF(F501&gt;0,F543/F501,"")</f>
        <v>0.30279894951038161</v>
      </c>
      <c r="G570" s="726">
        <f>IF(G501&gt;0,G543/G501,"")</f>
        <v>0.13449154010436931</v>
      </c>
      <c r="H570" s="726">
        <f>IF(H501&gt;0,H543/H501,"")</f>
        <v>0.28369862324979894</v>
      </c>
      <c r="I570" s="726">
        <f>IF(I501&gt;0,I543/I501,"")</f>
        <v>0.28153198973419274</v>
      </c>
      <c r="J570" s="726">
        <f t="shared" ref="J570:R570" si="141">IF(J501&gt;0,J543/J501,"")</f>
        <v>0.28470195095307044</v>
      </c>
      <c r="K570" s="726">
        <f t="shared" si="141"/>
        <v>0.27867210025397077</v>
      </c>
      <c r="L570" s="726" t="str">
        <f t="shared" si="141"/>
        <v/>
      </c>
      <c r="M570" s="726" t="str">
        <f t="shared" si="141"/>
        <v/>
      </c>
      <c r="N570" s="726" t="str">
        <f t="shared" si="141"/>
        <v/>
      </c>
      <c r="O570" s="726" t="str">
        <f t="shared" si="141"/>
        <v/>
      </c>
      <c r="P570" s="726" t="str">
        <f t="shared" si="141"/>
        <v/>
      </c>
      <c r="Q570" s="726" t="str">
        <f t="shared" si="141"/>
        <v/>
      </c>
      <c r="R570" s="726">
        <f t="shared" si="141"/>
        <v>0.28028806714408122</v>
      </c>
      <c r="S570" s="712">
        <f>基数汇总!S1769</f>
        <v>0</v>
      </c>
      <c r="T570" s="712">
        <f>基数汇总!R1769</f>
        <v>0</v>
      </c>
      <c r="U570" s="711">
        <f t="shared" ref="U570:U594" si="142">IF(R570&lt;&gt;0,R570-S570,"")</f>
        <v>0.28028806714408122</v>
      </c>
      <c r="V570" s="72" t="b">
        <f t="shared" si="106"/>
        <v>0</v>
      </c>
      <c r="W570" s="710"/>
    </row>
    <row r="571" spans="1:23" ht="15" customHeight="1" x14ac:dyDescent="0.2">
      <c r="A571" s="768"/>
      <c r="B571" s="758"/>
      <c r="C571" s="756"/>
      <c r="D571" s="256" t="s">
        <v>28</v>
      </c>
      <c r="E571" s="726">
        <f t="shared" ref="E571:H588" si="143">IF(E502&gt;0,E544/E502,"")</f>
        <v>0.24655446585063998</v>
      </c>
      <c r="F571" s="726">
        <f t="shared" si="143"/>
        <v>0.31340498973201347</v>
      </c>
      <c r="G571" s="726">
        <f t="shared" si="143"/>
        <v>0.21965741072474276</v>
      </c>
      <c r="H571" s="726">
        <f t="shared" si="143"/>
        <v>0.31235284321358553</v>
      </c>
      <c r="I571" s="726">
        <f t="shared" ref="I571:R571" si="144">IF(I502&gt;0,I544/I502,"")</f>
        <v>0.31901044823264046</v>
      </c>
      <c r="J571" s="726">
        <f t="shared" si="144"/>
        <v>0.31128731793240949</v>
      </c>
      <c r="K571" s="726">
        <f t="shared" si="144"/>
        <v>0.24655446585063998</v>
      </c>
      <c r="L571" s="726" t="str">
        <f t="shared" si="144"/>
        <v/>
      </c>
      <c r="M571" s="726" t="str">
        <f t="shared" si="144"/>
        <v/>
      </c>
      <c r="N571" s="726" t="str">
        <f t="shared" si="144"/>
        <v/>
      </c>
      <c r="O571" s="726" t="str">
        <f t="shared" si="144"/>
        <v/>
      </c>
      <c r="P571" s="726" t="str">
        <f t="shared" si="144"/>
        <v/>
      </c>
      <c r="Q571" s="726" t="str">
        <f t="shared" si="144"/>
        <v/>
      </c>
      <c r="R571" s="726">
        <f t="shared" si="144"/>
        <v>0.29189791888341637</v>
      </c>
      <c r="S571" s="712">
        <f>基数汇总!S1770</f>
        <v>0</v>
      </c>
      <c r="T571" s="712">
        <f>基数汇总!R1770</f>
        <v>0</v>
      </c>
      <c r="U571" s="711">
        <f t="shared" si="142"/>
        <v>0.29189791888341637</v>
      </c>
      <c r="V571" s="72" t="b">
        <f t="shared" si="106"/>
        <v>0</v>
      </c>
      <c r="W571" s="710"/>
    </row>
    <row r="572" spans="1:23" ht="15" customHeight="1" x14ac:dyDescent="0.2">
      <c r="A572" s="768"/>
      <c r="B572" s="758"/>
      <c r="C572" s="756"/>
      <c r="D572" s="258" t="s">
        <v>29</v>
      </c>
      <c r="E572" s="726">
        <f t="shared" si="143"/>
        <v>0.42839534447929722</v>
      </c>
      <c r="F572" s="726">
        <f t="shared" si="143"/>
        <v>0.3860708581730492</v>
      </c>
      <c r="G572" s="726">
        <f t="shared" si="143"/>
        <v>0.47277187291100486</v>
      </c>
      <c r="H572" s="726">
        <f t="shared" si="143"/>
        <v>0.27705885669053804</v>
      </c>
      <c r="I572" s="726">
        <f t="shared" ref="I572:R572" si="145">IF(I503&gt;0,I545/I503,"")</f>
        <v>0.36543089968411535</v>
      </c>
      <c r="J572" s="726">
        <f t="shared" si="145"/>
        <v>0.38535113458217135</v>
      </c>
      <c r="K572" s="726">
        <f t="shared" si="145"/>
        <v>0.42839534447929722</v>
      </c>
      <c r="L572" s="726" t="str">
        <f t="shared" si="145"/>
        <v/>
      </c>
      <c r="M572" s="726" t="str">
        <f t="shared" si="145"/>
        <v/>
      </c>
      <c r="N572" s="726" t="str">
        <f t="shared" si="145"/>
        <v/>
      </c>
      <c r="O572" s="726" t="str">
        <f t="shared" si="145"/>
        <v/>
      </c>
      <c r="P572" s="726" t="str">
        <f t="shared" si="145"/>
        <v/>
      </c>
      <c r="Q572" s="726" t="str">
        <f t="shared" si="145"/>
        <v/>
      </c>
      <c r="R572" s="726">
        <f t="shared" si="145"/>
        <v>0.38379284313809109</v>
      </c>
      <c r="S572" s="712">
        <f>基数汇总!S1771</f>
        <v>0</v>
      </c>
      <c r="T572" s="712">
        <f>基数汇总!R1771</f>
        <v>0</v>
      </c>
      <c r="U572" s="711">
        <f t="shared" si="142"/>
        <v>0.38379284313809109</v>
      </c>
      <c r="V572" s="72" t="b">
        <f t="shared" si="106"/>
        <v>0</v>
      </c>
      <c r="W572" s="710"/>
    </row>
    <row r="573" spans="1:23" ht="15" customHeight="1" x14ac:dyDescent="0.2">
      <c r="A573" s="768"/>
      <c r="B573" s="758"/>
      <c r="C573" s="756"/>
      <c r="D573" s="258" t="s">
        <v>30</v>
      </c>
      <c r="E573" s="726" t="e">
        <f t="shared" si="143"/>
        <v>#REF!</v>
      </c>
      <c r="F573" s="726" t="e">
        <f t="shared" si="143"/>
        <v>#REF!</v>
      </c>
      <c r="G573" s="726" t="e">
        <f t="shared" si="143"/>
        <v>#REF!</v>
      </c>
      <c r="H573" s="726" t="e">
        <f t="shared" si="143"/>
        <v>#REF!</v>
      </c>
      <c r="I573" s="726" t="e">
        <f t="shared" ref="I573:R573" si="146">IF(I504&gt;0,I546/I504,"")</f>
        <v>#REF!</v>
      </c>
      <c r="J573" s="726" t="e">
        <f t="shared" si="146"/>
        <v>#REF!</v>
      </c>
      <c r="K573" s="726" t="e">
        <f t="shared" si="146"/>
        <v>#REF!</v>
      </c>
      <c r="L573" s="726" t="e">
        <f t="shared" si="146"/>
        <v>#REF!</v>
      </c>
      <c r="M573" s="726" t="e">
        <f t="shared" si="146"/>
        <v>#REF!</v>
      </c>
      <c r="N573" s="726" t="e">
        <f t="shared" si="146"/>
        <v>#REF!</v>
      </c>
      <c r="O573" s="726" t="e">
        <f t="shared" si="146"/>
        <v>#REF!</v>
      </c>
      <c r="P573" s="726" t="e">
        <f t="shared" si="146"/>
        <v>#REF!</v>
      </c>
      <c r="Q573" s="726" t="e">
        <f t="shared" si="146"/>
        <v>#REF!</v>
      </c>
      <c r="R573" s="726" t="e">
        <f t="shared" si="146"/>
        <v>#REF!</v>
      </c>
      <c r="S573" s="712">
        <f>基数汇总!S1772</f>
        <v>0</v>
      </c>
      <c r="T573" s="712">
        <f>基数汇总!R1772</f>
        <v>0</v>
      </c>
      <c r="U573" s="711" t="e">
        <f t="shared" si="142"/>
        <v>#REF!</v>
      </c>
      <c r="V573" s="72" t="e">
        <f t="shared" si="106"/>
        <v>#REF!</v>
      </c>
      <c r="W573" s="710"/>
    </row>
    <row r="574" spans="1:23" ht="15" customHeight="1" x14ac:dyDescent="0.2">
      <c r="A574" s="768"/>
      <c r="B574" s="758"/>
      <c r="C574" s="756"/>
      <c r="D574" s="258" t="s">
        <v>31</v>
      </c>
      <c r="E574" s="726">
        <f t="shared" si="143"/>
        <v>0.48563772727222954</v>
      </c>
      <c r="F574" s="726">
        <f t="shared" si="143"/>
        <v>0.45726960775838055</v>
      </c>
      <c r="G574" s="726">
        <f t="shared" si="143"/>
        <v>0.45391902290090475</v>
      </c>
      <c r="H574" s="726">
        <f t="shared" si="143"/>
        <v>0.48007290236852734</v>
      </c>
      <c r="I574" s="726">
        <f t="shared" ref="I574:R574" si="147">IF(I505&gt;0,I547/I505,"")</f>
        <v>0.50204828037918248</v>
      </c>
      <c r="J574" s="726">
        <f t="shared" si="147"/>
        <v>0.47217185390074057</v>
      </c>
      <c r="K574" s="726">
        <f t="shared" si="147"/>
        <v>0.48563772727222954</v>
      </c>
      <c r="L574" s="726" t="str">
        <f t="shared" si="147"/>
        <v/>
      </c>
      <c r="M574" s="726" t="str">
        <f t="shared" si="147"/>
        <v/>
      </c>
      <c r="N574" s="726" t="str">
        <f t="shared" si="147"/>
        <v/>
      </c>
      <c r="O574" s="726" t="str">
        <f t="shared" si="147"/>
        <v/>
      </c>
      <c r="P574" s="726" t="str">
        <f t="shared" si="147"/>
        <v/>
      </c>
      <c r="Q574" s="726" t="str">
        <f t="shared" si="147"/>
        <v/>
      </c>
      <c r="R574" s="726">
        <f t="shared" si="147"/>
        <v>0.48002814331472432</v>
      </c>
      <c r="S574" s="712">
        <f>基数汇总!S1773</f>
        <v>0</v>
      </c>
      <c r="T574" s="712">
        <f>基数汇总!R1773</f>
        <v>0</v>
      </c>
      <c r="U574" s="711">
        <f t="shared" si="142"/>
        <v>0.48002814331472432</v>
      </c>
      <c r="V574" s="72" t="b">
        <f t="shared" si="106"/>
        <v>0</v>
      </c>
      <c r="W574" s="710"/>
    </row>
    <row r="575" spans="1:23" ht="15" customHeight="1" x14ac:dyDescent="0.2">
      <c r="A575" s="768"/>
      <c r="B575" s="758"/>
      <c r="C575" s="756"/>
      <c r="D575" s="256" t="s">
        <v>32</v>
      </c>
      <c r="E575" s="726">
        <f t="shared" si="143"/>
        <v>1</v>
      </c>
      <c r="F575" s="726">
        <f t="shared" si="143"/>
        <v>1</v>
      </c>
      <c r="G575" s="726">
        <f t="shared" si="143"/>
        <v>1</v>
      </c>
      <c r="H575" s="726">
        <f t="shared" si="143"/>
        <v>1</v>
      </c>
      <c r="I575" s="726">
        <f t="shared" ref="I575:R575" si="148">IF(I506&gt;0,I548/I506,"")</f>
        <v>1</v>
      </c>
      <c r="J575" s="726">
        <f t="shared" si="148"/>
        <v>1</v>
      </c>
      <c r="K575" s="726">
        <f t="shared" si="148"/>
        <v>1</v>
      </c>
      <c r="L575" s="726" t="str">
        <f t="shared" si="148"/>
        <v/>
      </c>
      <c r="M575" s="726" t="str">
        <f t="shared" si="148"/>
        <v/>
      </c>
      <c r="N575" s="726" t="str">
        <f t="shared" si="148"/>
        <v/>
      </c>
      <c r="O575" s="726" t="str">
        <f t="shared" si="148"/>
        <v/>
      </c>
      <c r="P575" s="726" t="str">
        <f t="shared" si="148"/>
        <v/>
      </c>
      <c r="Q575" s="726" t="str">
        <f t="shared" si="148"/>
        <v/>
      </c>
      <c r="R575" s="726">
        <f t="shared" si="148"/>
        <v>1</v>
      </c>
      <c r="S575" s="712">
        <f>基数汇总!S1774</f>
        <v>0</v>
      </c>
      <c r="T575" s="712">
        <f>基数汇总!R1774</f>
        <v>0</v>
      </c>
      <c r="U575" s="711">
        <f t="shared" si="142"/>
        <v>1</v>
      </c>
      <c r="V575" s="72" t="b">
        <f t="shared" si="106"/>
        <v>0</v>
      </c>
      <c r="W575" s="710"/>
    </row>
    <row r="576" spans="1:23" ht="15" customHeight="1" x14ac:dyDescent="0.2">
      <c r="A576" s="768"/>
      <c r="B576" s="758"/>
      <c r="C576" s="756"/>
      <c r="D576" s="256" t="s">
        <v>59</v>
      </c>
      <c r="E576" s="726" t="e">
        <f t="shared" si="143"/>
        <v>#REF!</v>
      </c>
      <c r="F576" s="726" t="e">
        <f t="shared" si="143"/>
        <v>#REF!</v>
      </c>
      <c r="G576" s="726" t="e">
        <f t="shared" si="143"/>
        <v>#REF!</v>
      </c>
      <c r="H576" s="726" t="e">
        <f t="shared" si="143"/>
        <v>#REF!</v>
      </c>
      <c r="I576" s="726" t="e">
        <f t="shared" ref="I576:R576" si="149">IF(I507&gt;0,I549/I507,"")</f>
        <v>#REF!</v>
      </c>
      <c r="J576" s="726" t="e">
        <f t="shared" si="149"/>
        <v>#REF!</v>
      </c>
      <c r="K576" s="726" t="e">
        <f t="shared" si="149"/>
        <v>#REF!</v>
      </c>
      <c r="L576" s="726" t="e">
        <f t="shared" si="149"/>
        <v>#REF!</v>
      </c>
      <c r="M576" s="726" t="e">
        <f t="shared" si="149"/>
        <v>#REF!</v>
      </c>
      <c r="N576" s="726" t="e">
        <f t="shared" si="149"/>
        <v>#REF!</v>
      </c>
      <c r="O576" s="726" t="e">
        <f t="shared" si="149"/>
        <v>#REF!</v>
      </c>
      <c r="P576" s="726" t="e">
        <f t="shared" si="149"/>
        <v>#REF!</v>
      </c>
      <c r="Q576" s="726" t="e">
        <f t="shared" si="149"/>
        <v>#REF!</v>
      </c>
      <c r="R576" s="726" t="e">
        <f t="shared" si="149"/>
        <v>#REF!</v>
      </c>
      <c r="S576" s="712">
        <f>基数汇总!S1775</f>
        <v>0</v>
      </c>
      <c r="T576" s="712">
        <f>基数汇总!R1775</f>
        <v>0</v>
      </c>
      <c r="U576" s="711" t="e">
        <f t="shared" si="142"/>
        <v>#REF!</v>
      </c>
      <c r="V576" s="72" t="e">
        <f t="shared" si="106"/>
        <v>#REF!</v>
      </c>
      <c r="W576" s="710"/>
    </row>
    <row r="577" spans="1:23" ht="15" customHeight="1" x14ac:dyDescent="0.2">
      <c r="A577" s="768"/>
      <c r="B577" s="758"/>
      <c r="C577" s="756"/>
      <c r="D577" s="256" t="s">
        <v>60</v>
      </c>
      <c r="E577" s="726" t="e">
        <f t="shared" si="143"/>
        <v>#REF!</v>
      </c>
      <c r="F577" s="726" t="e">
        <f t="shared" si="143"/>
        <v>#REF!</v>
      </c>
      <c r="G577" s="726" t="e">
        <f t="shared" si="143"/>
        <v>#REF!</v>
      </c>
      <c r="H577" s="726" t="e">
        <f t="shared" si="143"/>
        <v>#REF!</v>
      </c>
      <c r="I577" s="726" t="e">
        <f t="shared" ref="I577:R577" si="150">IF(I508&gt;0,I550/I508,"")</f>
        <v>#REF!</v>
      </c>
      <c r="J577" s="726" t="e">
        <f t="shared" si="150"/>
        <v>#REF!</v>
      </c>
      <c r="K577" s="726" t="e">
        <f t="shared" si="150"/>
        <v>#REF!</v>
      </c>
      <c r="L577" s="726" t="e">
        <f t="shared" si="150"/>
        <v>#REF!</v>
      </c>
      <c r="M577" s="726" t="e">
        <f t="shared" si="150"/>
        <v>#REF!</v>
      </c>
      <c r="N577" s="726" t="e">
        <f t="shared" si="150"/>
        <v>#REF!</v>
      </c>
      <c r="O577" s="726" t="e">
        <f t="shared" si="150"/>
        <v>#REF!</v>
      </c>
      <c r="P577" s="726" t="e">
        <f t="shared" si="150"/>
        <v>#REF!</v>
      </c>
      <c r="Q577" s="726" t="e">
        <f t="shared" si="150"/>
        <v>#REF!</v>
      </c>
      <c r="R577" s="726" t="e">
        <f t="shared" si="150"/>
        <v>#REF!</v>
      </c>
      <c r="S577" s="712">
        <f>基数汇总!S1776</f>
        <v>0</v>
      </c>
      <c r="T577" s="712">
        <f>基数汇总!R1776</f>
        <v>0</v>
      </c>
      <c r="U577" s="711" t="e">
        <f t="shared" si="142"/>
        <v>#REF!</v>
      </c>
      <c r="V577" s="72" t="e">
        <f t="shared" si="106"/>
        <v>#REF!</v>
      </c>
      <c r="W577" s="710"/>
    </row>
    <row r="578" spans="1:23" ht="15" customHeight="1" x14ac:dyDescent="0.2">
      <c r="A578" s="768"/>
      <c r="B578" s="758"/>
      <c r="C578" s="756" t="s">
        <v>33</v>
      </c>
      <c r="D578" s="256" t="s">
        <v>34</v>
      </c>
      <c r="E578" s="726" t="e">
        <f t="shared" si="143"/>
        <v>#REF!</v>
      </c>
      <c r="F578" s="726" t="e">
        <f t="shared" si="143"/>
        <v>#REF!</v>
      </c>
      <c r="G578" s="726" t="e">
        <f t="shared" si="143"/>
        <v>#REF!</v>
      </c>
      <c r="H578" s="726" t="e">
        <f t="shared" si="143"/>
        <v>#REF!</v>
      </c>
      <c r="I578" s="726" t="e">
        <f t="shared" ref="I578:R578" si="151">IF(I509&gt;0,I551/I509,"")</f>
        <v>#REF!</v>
      </c>
      <c r="J578" s="726" t="e">
        <f t="shared" si="151"/>
        <v>#REF!</v>
      </c>
      <c r="K578" s="726" t="e">
        <f t="shared" si="151"/>
        <v>#REF!</v>
      </c>
      <c r="L578" s="726" t="e">
        <f t="shared" si="151"/>
        <v>#REF!</v>
      </c>
      <c r="M578" s="726" t="e">
        <f t="shared" si="151"/>
        <v>#REF!</v>
      </c>
      <c r="N578" s="726" t="e">
        <f t="shared" si="151"/>
        <v>#REF!</v>
      </c>
      <c r="O578" s="726" t="e">
        <f t="shared" si="151"/>
        <v>#REF!</v>
      </c>
      <c r="P578" s="726" t="e">
        <f t="shared" si="151"/>
        <v>#REF!</v>
      </c>
      <c r="Q578" s="726" t="e">
        <f t="shared" si="151"/>
        <v>#REF!</v>
      </c>
      <c r="R578" s="726" t="e">
        <f t="shared" si="151"/>
        <v>#REF!</v>
      </c>
      <c r="S578" s="712">
        <f>基数汇总!S1777</f>
        <v>0</v>
      </c>
      <c r="T578" s="712">
        <f>基数汇总!R1777</f>
        <v>0</v>
      </c>
      <c r="U578" s="711" t="e">
        <f t="shared" si="142"/>
        <v>#REF!</v>
      </c>
      <c r="V578" s="72" t="e">
        <f t="shared" si="106"/>
        <v>#REF!</v>
      </c>
      <c r="W578" s="710"/>
    </row>
    <row r="579" spans="1:23" ht="15" customHeight="1" x14ac:dyDescent="0.2">
      <c r="A579" s="768"/>
      <c r="B579" s="758"/>
      <c r="C579" s="756"/>
      <c r="D579" s="258" t="s">
        <v>35</v>
      </c>
      <c r="E579" s="726">
        <f t="shared" si="143"/>
        <v>0.22061869948582119</v>
      </c>
      <c r="F579" s="726">
        <f t="shared" si="143"/>
        <v>0.29073859596751117</v>
      </c>
      <c r="G579" s="726">
        <f t="shared" si="143"/>
        <v>0.28875918380233789</v>
      </c>
      <c r="H579" s="726">
        <f t="shared" si="143"/>
        <v>0.28816874574474993</v>
      </c>
      <c r="I579" s="726">
        <f t="shared" ref="I579:R579" si="152">IF(I510&gt;0,I552/I510,"")</f>
        <v>0.25279144808709425</v>
      </c>
      <c r="J579" s="726">
        <f t="shared" si="152"/>
        <v>0.26735443253540703</v>
      </c>
      <c r="K579" s="726">
        <f t="shared" si="152"/>
        <v>0.22061869948582119</v>
      </c>
      <c r="L579" s="726" t="str">
        <f t="shared" si="152"/>
        <v/>
      </c>
      <c r="M579" s="726" t="str">
        <f t="shared" si="152"/>
        <v/>
      </c>
      <c r="N579" s="726" t="str">
        <f t="shared" si="152"/>
        <v/>
      </c>
      <c r="O579" s="726" t="str">
        <f t="shared" si="152"/>
        <v/>
      </c>
      <c r="P579" s="726" t="str">
        <f t="shared" si="152"/>
        <v/>
      </c>
      <c r="Q579" s="726" t="str">
        <f t="shared" si="152"/>
        <v/>
      </c>
      <c r="R579" s="726">
        <f t="shared" si="152"/>
        <v>0.25269962526068873</v>
      </c>
      <c r="S579" s="712">
        <f>基数汇总!S1778</f>
        <v>0</v>
      </c>
      <c r="T579" s="712">
        <f>基数汇总!R1778</f>
        <v>0</v>
      </c>
      <c r="U579" s="711">
        <f t="shared" si="142"/>
        <v>0.25269962526068873</v>
      </c>
      <c r="V579" s="72" t="b">
        <f t="shared" si="106"/>
        <v>0</v>
      </c>
      <c r="W579" s="710"/>
    </row>
    <row r="580" spans="1:23" ht="15" customHeight="1" x14ac:dyDescent="0.2">
      <c r="A580" s="768"/>
      <c r="B580" s="758"/>
      <c r="C580" s="756"/>
      <c r="D580" s="258" t="s">
        <v>36</v>
      </c>
      <c r="E580" s="726">
        <f t="shared" si="143"/>
        <v>0.18865920041320025</v>
      </c>
      <c r="F580" s="726">
        <f t="shared" si="143"/>
        <v>0.32613153880579426</v>
      </c>
      <c r="G580" s="726">
        <f t="shared" si="143"/>
        <v>0.31865760148721961</v>
      </c>
      <c r="H580" s="726">
        <f t="shared" si="143"/>
        <v>0.32631189481332928</v>
      </c>
      <c r="I580" s="726">
        <f t="shared" ref="I580:R580" si="153">IF(I511&gt;0,I553/I511,"")</f>
        <v>0.31188375296628451</v>
      </c>
      <c r="J580" s="726">
        <f t="shared" si="153"/>
        <v>0.31589886258750877</v>
      </c>
      <c r="K580" s="726">
        <f t="shared" si="153"/>
        <v>0.18865920041320025</v>
      </c>
      <c r="L580" s="726" t="str">
        <f t="shared" si="153"/>
        <v/>
      </c>
      <c r="M580" s="726" t="str">
        <f t="shared" si="153"/>
        <v/>
      </c>
      <c r="N580" s="726" t="str">
        <f t="shared" si="153"/>
        <v/>
      </c>
      <c r="O580" s="726" t="str">
        <f t="shared" si="153"/>
        <v/>
      </c>
      <c r="P580" s="726" t="str">
        <f t="shared" si="153"/>
        <v/>
      </c>
      <c r="Q580" s="726" t="str">
        <f t="shared" si="153"/>
        <v/>
      </c>
      <c r="R580" s="726">
        <f t="shared" si="153"/>
        <v>0.26802956432912195</v>
      </c>
      <c r="S580" s="712">
        <f>基数汇总!S1779</f>
        <v>0</v>
      </c>
      <c r="T580" s="712">
        <f>基数汇总!R1779</f>
        <v>0</v>
      </c>
      <c r="U580" s="711">
        <f t="shared" si="142"/>
        <v>0.26802956432912195</v>
      </c>
      <c r="V580" s="72" t="b">
        <f t="shared" si="106"/>
        <v>0</v>
      </c>
      <c r="W580" s="710"/>
    </row>
    <row r="581" spans="1:23" ht="15" customHeight="1" x14ac:dyDescent="0.2">
      <c r="A581" s="768"/>
      <c r="B581" s="758"/>
      <c r="C581" s="756"/>
      <c r="D581" s="258" t="s">
        <v>37</v>
      </c>
      <c r="E581" s="726" t="str">
        <f t="shared" si="143"/>
        <v/>
      </c>
      <c r="F581" s="726" t="str">
        <f t="shared" si="143"/>
        <v/>
      </c>
      <c r="G581" s="726" t="str">
        <f t="shared" si="143"/>
        <v/>
      </c>
      <c r="H581" s="726" t="str">
        <f t="shared" si="143"/>
        <v/>
      </c>
      <c r="I581" s="726" t="str">
        <f t="shared" ref="I581:R581" si="154">IF(I512&gt;0,I554/I512,"")</f>
        <v/>
      </c>
      <c r="J581" s="726" t="str">
        <f t="shared" si="154"/>
        <v/>
      </c>
      <c r="K581" s="726" t="str">
        <f t="shared" si="154"/>
        <v/>
      </c>
      <c r="L581" s="726" t="str">
        <f t="shared" si="154"/>
        <v/>
      </c>
      <c r="M581" s="726" t="str">
        <f t="shared" si="154"/>
        <v/>
      </c>
      <c r="N581" s="726" t="str">
        <f t="shared" si="154"/>
        <v/>
      </c>
      <c r="O581" s="726" t="str">
        <f t="shared" si="154"/>
        <v/>
      </c>
      <c r="P581" s="726" t="str">
        <f t="shared" si="154"/>
        <v/>
      </c>
      <c r="Q581" s="726" t="str">
        <f t="shared" si="154"/>
        <v/>
      </c>
      <c r="R581" s="726" t="str">
        <f t="shared" si="154"/>
        <v/>
      </c>
      <c r="S581" s="712">
        <f>基数汇总!S1780</f>
        <v>0</v>
      </c>
      <c r="T581" s="712">
        <f>基数汇总!R1780</f>
        <v>0</v>
      </c>
      <c r="U581" s="711" t="e">
        <f t="shared" si="142"/>
        <v>#VALUE!</v>
      </c>
      <c r="V581" s="72" t="b">
        <f t="shared" si="106"/>
        <v>1</v>
      </c>
      <c r="W581" s="710"/>
    </row>
    <row r="582" spans="1:23" ht="15" customHeight="1" x14ac:dyDescent="0.2">
      <c r="A582" s="768"/>
      <c r="B582" s="758"/>
      <c r="C582" s="756"/>
      <c r="D582" s="258" t="s">
        <v>38</v>
      </c>
      <c r="E582" s="726">
        <f t="shared" si="143"/>
        <v>0.3055464585157881</v>
      </c>
      <c r="F582" s="726">
        <f t="shared" si="143"/>
        <v>0.32669472395211385</v>
      </c>
      <c r="G582" s="726">
        <f t="shared" si="143"/>
        <v>0.34278568670335247</v>
      </c>
      <c r="H582" s="726">
        <f t="shared" si="143"/>
        <v>0.3349795522572771</v>
      </c>
      <c r="I582" s="726">
        <f t="shared" ref="I582:R582" si="155">IF(I513&gt;0,I555/I513,"")</f>
        <v>0.32455519252818849</v>
      </c>
      <c r="J582" s="726">
        <f t="shared" si="155"/>
        <v>0.31275206019116375</v>
      </c>
      <c r="K582" s="726">
        <f t="shared" si="155"/>
        <v>0.3055464585157881</v>
      </c>
      <c r="L582" s="726" t="str">
        <f t="shared" si="155"/>
        <v/>
      </c>
      <c r="M582" s="726" t="str">
        <f t="shared" si="155"/>
        <v/>
      </c>
      <c r="N582" s="726" t="str">
        <f t="shared" si="155"/>
        <v/>
      </c>
      <c r="O582" s="726" t="str">
        <f t="shared" si="155"/>
        <v/>
      </c>
      <c r="P582" s="726" t="str">
        <f t="shared" si="155"/>
        <v/>
      </c>
      <c r="Q582" s="726" t="str">
        <f t="shared" si="155"/>
        <v/>
      </c>
      <c r="R582" s="726">
        <f t="shared" si="155"/>
        <v>0.31639098349937794</v>
      </c>
      <c r="S582" s="712">
        <f>基数汇总!S1781</f>
        <v>0</v>
      </c>
      <c r="T582" s="712">
        <f>基数汇总!R1781</f>
        <v>0</v>
      </c>
      <c r="U582" s="711">
        <f t="shared" si="142"/>
        <v>0.31639098349937794</v>
      </c>
      <c r="V582" s="72" t="b">
        <f t="shared" ref="V582:V611" si="156">E582=M582</f>
        <v>0</v>
      </c>
      <c r="W582" s="710"/>
    </row>
    <row r="583" spans="1:23" ht="15" customHeight="1" x14ac:dyDescent="0.2">
      <c r="A583" s="768"/>
      <c r="B583" s="758"/>
      <c r="C583" s="756"/>
      <c r="D583" s="258" t="s">
        <v>39</v>
      </c>
      <c r="E583" s="726">
        <f t="shared" si="143"/>
        <v>0.21863274855412687</v>
      </c>
      <c r="F583" s="726">
        <f t="shared" si="143"/>
        <v>0.19788160437962157</v>
      </c>
      <c r="G583" s="726">
        <f t="shared" si="143"/>
        <v>0.13039433117939925</v>
      </c>
      <c r="H583" s="726">
        <f t="shared" si="143"/>
        <v>0.25471694665301509</v>
      </c>
      <c r="I583" s="726">
        <f t="shared" ref="I583:R583" si="157">IF(I514&gt;0,I556/I514,"")</f>
        <v>0.30823638338279691</v>
      </c>
      <c r="J583" s="726">
        <f t="shared" si="157"/>
        <v>0.25818573109054965</v>
      </c>
      <c r="K583" s="726">
        <f t="shared" si="157"/>
        <v>0.21863274855412687</v>
      </c>
      <c r="L583" s="726" t="str">
        <f t="shared" si="157"/>
        <v/>
      </c>
      <c r="M583" s="726" t="str">
        <f t="shared" si="157"/>
        <v/>
      </c>
      <c r="N583" s="726" t="str">
        <f t="shared" si="157"/>
        <v/>
      </c>
      <c r="O583" s="726" t="str">
        <f t="shared" si="157"/>
        <v/>
      </c>
      <c r="P583" s="726" t="str">
        <f t="shared" si="157"/>
        <v/>
      </c>
      <c r="Q583" s="726" t="str">
        <f t="shared" si="157"/>
        <v/>
      </c>
      <c r="R583" s="726">
        <f t="shared" si="157"/>
        <v>0.23966837508096259</v>
      </c>
      <c r="S583" s="712">
        <f>基数汇总!S1782</f>
        <v>0</v>
      </c>
      <c r="T583" s="712">
        <f>基数汇总!R1782</f>
        <v>0</v>
      </c>
      <c r="U583" s="711"/>
      <c r="V583" s="72" t="b">
        <f t="shared" si="156"/>
        <v>0</v>
      </c>
      <c r="W583" s="710"/>
    </row>
    <row r="584" spans="1:23" ht="15" customHeight="1" x14ac:dyDescent="0.2">
      <c r="A584" s="768"/>
      <c r="B584" s="758"/>
      <c r="C584" s="756"/>
      <c r="D584" s="258" t="s">
        <v>62</v>
      </c>
      <c r="E584" s="726" t="e">
        <f t="shared" si="143"/>
        <v>#REF!</v>
      </c>
      <c r="F584" s="726" t="e">
        <f t="shared" si="143"/>
        <v>#REF!</v>
      </c>
      <c r="G584" s="726" t="e">
        <f t="shared" si="143"/>
        <v>#REF!</v>
      </c>
      <c r="H584" s="726" t="e">
        <f t="shared" si="143"/>
        <v>#REF!</v>
      </c>
      <c r="I584" s="726" t="e">
        <f t="shared" ref="I584:R584" si="158">IF(I515&gt;0,I557/I515,"")</f>
        <v>#REF!</v>
      </c>
      <c r="J584" s="726" t="e">
        <f t="shared" si="158"/>
        <v>#REF!</v>
      </c>
      <c r="K584" s="726" t="e">
        <f t="shared" si="158"/>
        <v>#REF!</v>
      </c>
      <c r="L584" s="726" t="e">
        <f t="shared" si="158"/>
        <v>#REF!</v>
      </c>
      <c r="M584" s="726" t="e">
        <f t="shared" si="158"/>
        <v>#REF!</v>
      </c>
      <c r="N584" s="726" t="e">
        <f t="shared" si="158"/>
        <v>#REF!</v>
      </c>
      <c r="O584" s="726" t="e">
        <f t="shared" si="158"/>
        <v>#REF!</v>
      </c>
      <c r="P584" s="726" t="e">
        <f t="shared" si="158"/>
        <v>#REF!</v>
      </c>
      <c r="Q584" s="726" t="e">
        <f t="shared" si="158"/>
        <v>#REF!</v>
      </c>
      <c r="R584" s="726" t="e">
        <f t="shared" si="158"/>
        <v>#REF!</v>
      </c>
      <c r="S584" s="712">
        <f>基数汇总!S1783</f>
        <v>0</v>
      </c>
      <c r="T584" s="712">
        <f>基数汇总!R1783</f>
        <v>0</v>
      </c>
      <c r="U584" s="711" t="e">
        <f t="shared" si="142"/>
        <v>#REF!</v>
      </c>
      <c r="V584" s="72" t="e">
        <f t="shared" si="156"/>
        <v>#REF!</v>
      </c>
      <c r="W584" s="710"/>
    </row>
    <row r="585" spans="1:23" ht="15" customHeight="1" x14ac:dyDescent="0.2">
      <c r="A585" s="768"/>
      <c r="B585" s="758"/>
      <c r="C585" s="756" t="s">
        <v>40</v>
      </c>
      <c r="D585" s="258" t="s">
        <v>41</v>
      </c>
      <c r="E585" s="726" t="e">
        <f t="shared" si="143"/>
        <v>#REF!</v>
      </c>
      <c r="F585" s="726" t="e">
        <f t="shared" si="143"/>
        <v>#REF!</v>
      </c>
      <c r="G585" s="726" t="e">
        <f t="shared" si="143"/>
        <v>#REF!</v>
      </c>
      <c r="H585" s="726" t="e">
        <f t="shared" si="143"/>
        <v>#REF!</v>
      </c>
      <c r="I585" s="726" t="e">
        <f t="shared" ref="I585:R585" si="159">IF(I516&gt;0,I558/I516,"")</f>
        <v>#REF!</v>
      </c>
      <c r="J585" s="726" t="e">
        <f t="shared" si="159"/>
        <v>#REF!</v>
      </c>
      <c r="K585" s="726" t="e">
        <f t="shared" si="159"/>
        <v>#REF!</v>
      </c>
      <c r="L585" s="726" t="e">
        <f t="shared" si="159"/>
        <v>#REF!</v>
      </c>
      <c r="M585" s="726" t="e">
        <f t="shared" si="159"/>
        <v>#REF!</v>
      </c>
      <c r="N585" s="726" t="e">
        <f t="shared" si="159"/>
        <v>#REF!</v>
      </c>
      <c r="O585" s="726" t="e">
        <f t="shared" si="159"/>
        <v>#REF!</v>
      </c>
      <c r="P585" s="726" t="e">
        <f t="shared" si="159"/>
        <v>#REF!</v>
      </c>
      <c r="Q585" s="726" t="e">
        <f t="shared" si="159"/>
        <v>#REF!</v>
      </c>
      <c r="R585" s="726" t="e">
        <f t="shared" si="159"/>
        <v>#REF!</v>
      </c>
      <c r="S585" s="712">
        <f>基数汇总!S1784</f>
        <v>0</v>
      </c>
      <c r="T585" s="712">
        <f>基数汇总!R1784</f>
        <v>0</v>
      </c>
      <c r="U585" s="711" t="e">
        <f t="shared" si="142"/>
        <v>#REF!</v>
      </c>
      <c r="V585" s="72" t="e">
        <f t="shared" si="156"/>
        <v>#REF!</v>
      </c>
      <c r="W585" s="710"/>
    </row>
    <row r="586" spans="1:23" ht="15" customHeight="1" x14ac:dyDescent="0.2">
      <c r="A586" s="768"/>
      <c r="B586" s="758"/>
      <c r="C586" s="756"/>
      <c r="D586" s="256" t="s">
        <v>42</v>
      </c>
      <c r="E586" s="726">
        <f t="shared" si="143"/>
        <v>0.25337842565585272</v>
      </c>
      <c r="F586" s="726">
        <f t="shared" si="143"/>
        <v>0.2443719690873685</v>
      </c>
      <c r="G586" s="726">
        <f t="shared" si="143"/>
        <v>4.5147407844404519E-2</v>
      </c>
      <c r="H586" s="726">
        <f t="shared" si="143"/>
        <v>0.32397938346125954</v>
      </c>
      <c r="I586" s="726">
        <f t="shared" ref="I586:R586" si="160">IF(I517&gt;0,I559/I517,"")</f>
        <v>0.25799395109100748</v>
      </c>
      <c r="J586" s="726">
        <f t="shared" si="160"/>
        <v>0.24403428922409059</v>
      </c>
      <c r="K586" s="726">
        <f t="shared" si="160"/>
        <v>0.25337842565585272</v>
      </c>
      <c r="L586" s="726" t="str">
        <f t="shared" si="160"/>
        <v/>
      </c>
      <c r="M586" s="726" t="str">
        <f t="shared" si="160"/>
        <v/>
      </c>
      <c r="N586" s="726" t="str">
        <f t="shared" si="160"/>
        <v/>
      </c>
      <c r="O586" s="726" t="str">
        <f t="shared" si="160"/>
        <v/>
      </c>
      <c r="P586" s="726" t="str">
        <f t="shared" si="160"/>
        <v/>
      </c>
      <c r="Q586" s="726" t="str">
        <f t="shared" si="160"/>
        <v/>
      </c>
      <c r="R586" s="726">
        <f t="shared" si="160"/>
        <v>0.26969454330354059</v>
      </c>
      <c r="S586" s="712">
        <f>基数汇总!S1785</f>
        <v>0</v>
      </c>
      <c r="T586" s="712">
        <f>基数汇总!R1785</f>
        <v>0</v>
      </c>
      <c r="U586" s="711">
        <f t="shared" si="142"/>
        <v>0.26969454330354059</v>
      </c>
      <c r="V586" s="72" t="b">
        <f t="shared" si="156"/>
        <v>0</v>
      </c>
      <c r="W586" s="710"/>
    </row>
    <row r="587" spans="1:23" ht="15" customHeight="1" x14ac:dyDescent="0.2">
      <c r="A587" s="768"/>
      <c r="B587" s="758"/>
      <c r="C587" s="756"/>
      <c r="D587" s="256" t="s">
        <v>43</v>
      </c>
      <c r="E587" s="726">
        <f t="shared" si="143"/>
        <v>0.25850010157948516</v>
      </c>
      <c r="F587" s="726" t="str">
        <f t="shared" si="143"/>
        <v/>
      </c>
      <c r="G587" s="726">
        <f t="shared" si="143"/>
        <v>0.34517087167323557</v>
      </c>
      <c r="H587" s="726">
        <f t="shared" si="143"/>
        <v>0.24898572804315025</v>
      </c>
      <c r="I587" s="726">
        <f t="shared" ref="I587:R587" si="161">IF(I518&gt;0,I560/I518,"")</f>
        <v>0.33890481384709564</v>
      </c>
      <c r="J587" s="726">
        <f t="shared" si="161"/>
        <v>0.24220532465959307</v>
      </c>
      <c r="K587" s="726">
        <f t="shared" si="161"/>
        <v>0.25850010157948516</v>
      </c>
      <c r="L587" s="726" t="str">
        <f t="shared" si="161"/>
        <v/>
      </c>
      <c r="M587" s="726" t="str">
        <f t="shared" si="161"/>
        <v/>
      </c>
      <c r="N587" s="726" t="str">
        <f t="shared" si="161"/>
        <v/>
      </c>
      <c r="O587" s="726" t="str">
        <f t="shared" si="161"/>
        <v/>
      </c>
      <c r="P587" s="726" t="str">
        <f t="shared" si="161"/>
        <v/>
      </c>
      <c r="Q587" s="726" t="str">
        <f t="shared" si="161"/>
        <v/>
      </c>
      <c r="R587" s="726">
        <f t="shared" si="161"/>
        <v>0.25480910544881918</v>
      </c>
      <c r="S587" s="712">
        <f>基数汇总!S1786</f>
        <v>0</v>
      </c>
      <c r="T587" s="712">
        <f>基数汇总!R1786</f>
        <v>0</v>
      </c>
      <c r="U587" s="711">
        <f t="shared" si="142"/>
        <v>0.25480910544881918</v>
      </c>
      <c r="V587" s="72" t="b">
        <f t="shared" si="156"/>
        <v>0</v>
      </c>
      <c r="W587" s="710"/>
    </row>
    <row r="588" spans="1:23" ht="15" customHeight="1" x14ac:dyDescent="0.2">
      <c r="A588" s="768"/>
      <c r="B588" s="758"/>
      <c r="C588" s="756"/>
      <c r="D588" s="258" t="s">
        <v>62</v>
      </c>
      <c r="E588" s="726" t="e">
        <f t="shared" si="143"/>
        <v>#REF!</v>
      </c>
      <c r="F588" s="726" t="e">
        <f t="shared" si="143"/>
        <v>#REF!</v>
      </c>
      <c r="G588" s="726" t="e">
        <f t="shared" si="143"/>
        <v>#REF!</v>
      </c>
      <c r="H588" s="726" t="e">
        <f t="shared" si="143"/>
        <v>#REF!</v>
      </c>
      <c r="I588" s="726" t="e">
        <f t="shared" ref="I588:R588" si="162">IF(I519&gt;0,I561/I519,"")</f>
        <v>#REF!</v>
      </c>
      <c r="J588" s="726" t="e">
        <f t="shared" si="162"/>
        <v>#REF!</v>
      </c>
      <c r="K588" s="726" t="e">
        <f t="shared" si="162"/>
        <v>#REF!</v>
      </c>
      <c r="L588" s="726" t="e">
        <f t="shared" si="162"/>
        <v>#REF!</v>
      </c>
      <c r="M588" s="726" t="e">
        <f t="shared" si="162"/>
        <v>#REF!</v>
      </c>
      <c r="N588" s="726" t="e">
        <f t="shared" si="162"/>
        <v>#REF!</v>
      </c>
      <c r="O588" s="726" t="e">
        <f t="shared" si="162"/>
        <v>#REF!</v>
      </c>
      <c r="P588" s="726" t="e">
        <f t="shared" si="162"/>
        <v>#REF!</v>
      </c>
      <c r="Q588" s="726" t="e">
        <f t="shared" si="162"/>
        <v>#REF!</v>
      </c>
      <c r="R588" s="726" t="e">
        <f t="shared" si="162"/>
        <v>#REF!</v>
      </c>
      <c r="S588" s="712">
        <f>基数汇总!S1787</f>
        <v>0</v>
      </c>
      <c r="T588" s="712">
        <f>基数汇总!R1787</f>
        <v>0</v>
      </c>
      <c r="U588" s="711" t="e">
        <f t="shared" si="142"/>
        <v>#REF!</v>
      </c>
      <c r="V588" s="72" t="e">
        <f t="shared" si="156"/>
        <v>#REF!</v>
      </c>
      <c r="W588" s="710"/>
    </row>
    <row r="589" spans="1:23" ht="15" customHeight="1" x14ac:dyDescent="0.2">
      <c r="A589" s="768"/>
      <c r="B589" s="758"/>
      <c r="C589" s="776" t="s">
        <v>96</v>
      </c>
      <c r="D589" s="776"/>
      <c r="E589" s="732" t="e">
        <f>IF(E520&gt;0,E562/E520,"")</f>
        <v>#REF!</v>
      </c>
      <c r="F589" s="732" t="e">
        <f>IF(F520&gt;0,F562/F520,"")</f>
        <v>#REF!</v>
      </c>
      <c r="G589" s="732" t="e">
        <f>IF(G520&gt;0,G562/G520,"")</f>
        <v>#REF!</v>
      </c>
      <c r="H589" s="732" t="e">
        <f t="shared" ref="H589:R589" si="163">IF(H520&gt;0,H562/H520,"")</f>
        <v>#REF!</v>
      </c>
      <c r="I589" s="732" t="e">
        <f t="shared" si="163"/>
        <v>#REF!</v>
      </c>
      <c r="J589" s="732" t="e">
        <f t="shared" si="163"/>
        <v>#REF!</v>
      </c>
      <c r="K589" s="732" t="e">
        <f t="shared" si="163"/>
        <v>#REF!</v>
      </c>
      <c r="L589" s="732" t="e">
        <f t="shared" si="163"/>
        <v>#REF!</v>
      </c>
      <c r="M589" s="732" t="e">
        <f t="shared" si="163"/>
        <v>#REF!</v>
      </c>
      <c r="N589" s="732" t="e">
        <f t="shared" si="163"/>
        <v>#REF!</v>
      </c>
      <c r="O589" s="732" t="e">
        <f t="shared" si="163"/>
        <v>#REF!</v>
      </c>
      <c r="P589" s="732" t="e">
        <f t="shared" si="163"/>
        <v>#REF!</v>
      </c>
      <c r="Q589" s="732" t="e">
        <f t="shared" si="163"/>
        <v>#REF!</v>
      </c>
      <c r="R589" s="712" t="e">
        <f t="shared" si="163"/>
        <v>#REF!</v>
      </c>
      <c r="S589" s="732">
        <f>基数汇总!S1788</f>
        <v>0</v>
      </c>
      <c r="T589" s="732">
        <f>基数汇总!R1788</f>
        <v>0</v>
      </c>
      <c r="U589" s="729" t="e">
        <f t="shared" si="142"/>
        <v>#REF!</v>
      </c>
      <c r="V589" s="72" t="e">
        <f t="shared" si="156"/>
        <v>#REF!</v>
      </c>
      <c r="W589" s="710"/>
    </row>
    <row r="590" spans="1:23" ht="15" customHeight="1" x14ac:dyDescent="0.2">
      <c r="A590" s="768"/>
      <c r="B590" s="758" t="s">
        <v>49</v>
      </c>
      <c r="C590" s="758"/>
      <c r="D590" s="261" t="s">
        <v>97</v>
      </c>
      <c r="E590" s="732" t="e">
        <f>IF(E520&gt;0,E563/E520,"")</f>
        <v>#REF!</v>
      </c>
      <c r="F590" s="732" t="e">
        <f>IF(F520&gt;0,F563/F520,"")</f>
        <v>#REF!</v>
      </c>
      <c r="G590" s="732" t="e">
        <f>IF(G520&gt;0,G563/G520,"")</f>
        <v>#REF!</v>
      </c>
      <c r="H590" s="732" t="e">
        <f t="shared" ref="H590:R590" si="164">IF(H520&gt;0,H563/H520,"")</f>
        <v>#REF!</v>
      </c>
      <c r="I590" s="732" t="e">
        <f t="shared" si="164"/>
        <v>#REF!</v>
      </c>
      <c r="J590" s="732" t="e">
        <f t="shared" si="164"/>
        <v>#REF!</v>
      </c>
      <c r="K590" s="732" t="e">
        <f t="shared" si="164"/>
        <v>#REF!</v>
      </c>
      <c r="L590" s="732" t="e">
        <f t="shared" si="164"/>
        <v>#REF!</v>
      </c>
      <c r="M590" s="732" t="e">
        <f t="shared" si="164"/>
        <v>#REF!</v>
      </c>
      <c r="N590" s="732" t="e">
        <f t="shared" si="164"/>
        <v>#REF!</v>
      </c>
      <c r="O590" s="732" t="e">
        <f t="shared" si="164"/>
        <v>#REF!</v>
      </c>
      <c r="P590" s="732" t="e">
        <f t="shared" si="164"/>
        <v>#REF!</v>
      </c>
      <c r="Q590" s="732" t="e">
        <f t="shared" si="164"/>
        <v>#REF!</v>
      </c>
      <c r="R590" s="732" t="e">
        <f t="shared" si="164"/>
        <v>#REF!</v>
      </c>
      <c r="S590" s="732">
        <f>基数汇总!S1789</f>
        <v>0</v>
      </c>
      <c r="T590" s="732">
        <f>基数汇总!R1789</f>
        <v>0</v>
      </c>
      <c r="U590" s="711" t="e">
        <f t="shared" si="142"/>
        <v>#REF!</v>
      </c>
      <c r="V590" s="72" t="e">
        <f t="shared" si="156"/>
        <v>#REF!</v>
      </c>
      <c r="W590" s="710"/>
    </row>
    <row r="591" spans="1:23" ht="15" customHeight="1" x14ac:dyDescent="0.2">
      <c r="A591" s="768"/>
      <c r="B591" s="758"/>
      <c r="C591" s="758"/>
      <c r="D591" s="261" t="s">
        <v>98</v>
      </c>
      <c r="E591" s="732" t="e">
        <f>IF(E520&gt;0,E564/E520,"")</f>
        <v>#REF!</v>
      </c>
      <c r="F591" s="732" t="e">
        <f>IF(F520&gt;0,F564/F520,"")</f>
        <v>#REF!</v>
      </c>
      <c r="G591" s="732" t="e">
        <f>IF(G520&gt;0,G564/G520,"")</f>
        <v>#REF!</v>
      </c>
      <c r="H591" s="732" t="e">
        <f t="shared" ref="H591:R591" si="165">IF(H520&gt;0,H564/H520,"")</f>
        <v>#REF!</v>
      </c>
      <c r="I591" s="732" t="e">
        <f t="shared" si="165"/>
        <v>#REF!</v>
      </c>
      <c r="J591" s="732" t="e">
        <f t="shared" si="165"/>
        <v>#REF!</v>
      </c>
      <c r="K591" s="732" t="e">
        <f t="shared" si="165"/>
        <v>#REF!</v>
      </c>
      <c r="L591" s="732" t="e">
        <f t="shared" si="165"/>
        <v>#REF!</v>
      </c>
      <c r="M591" s="732" t="e">
        <f t="shared" si="165"/>
        <v>#REF!</v>
      </c>
      <c r="N591" s="732" t="e">
        <f t="shared" si="165"/>
        <v>#REF!</v>
      </c>
      <c r="O591" s="732" t="e">
        <f t="shared" si="165"/>
        <v>#REF!</v>
      </c>
      <c r="P591" s="732" t="e">
        <f t="shared" si="165"/>
        <v>#REF!</v>
      </c>
      <c r="Q591" s="732" t="e">
        <f t="shared" si="165"/>
        <v>#REF!</v>
      </c>
      <c r="R591" s="732" t="e">
        <f t="shared" si="165"/>
        <v>#REF!</v>
      </c>
      <c r="S591" s="732">
        <f>基数汇总!S1790</f>
        <v>0</v>
      </c>
      <c r="T591" s="732">
        <f>基数汇总!R1790</f>
        <v>0</v>
      </c>
      <c r="U591" s="711" t="e">
        <f t="shared" si="142"/>
        <v>#REF!</v>
      </c>
      <c r="V591" s="72" t="e">
        <f t="shared" si="156"/>
        <v>#REF!</v>
      </c>
      <c r="W591" s="710"/>
    </row>
    <row r="592" spans="1:23" ht="15" customHeight="1" x14ac:dyDescent="0.2">
      <c r="A592" s="768"/>
      <c r="B592" s="758"/>
      <c r="C592" s="758"/>
      <c r="D592" s="261" t="s">
        <v>99</v>
      </c>
      <c r="E592" s="732" t="e">
        <f>IF(E520&gt;0,E565/E520,"")</f>
        <v>#REF!</v>
      </c>
      <c r="F592" s="732" t="e">
        <f>IF(F520&gt;0,F565/F520,"")</f>
        <v>#REF!</v>
      </c>
      <c r="G592" s="732" t="e">
        <f>IF(G520&gt;0,G565/G520,"")</f>
        <v>#REF!</v>
      </c>
      <c r="H592" s="732" t="e">
        <f t="shared" ref="H592:R592" si="166">IF(H520&gt;0,H565/H520,"")</f>
        <v>#REF!</v>
      </c>
      <c r="I592" s="732" t="e">
        <f t="shared" si="166"/>
        <v>#REF!</v>
      </c>
      <c r="J592" s="732" t="e">
        <f t="shared" si="166"/>
        <v>#REF!</v>
      </c>
      <c r="K592" s="732" t="e">
        <f t="shared" si="166"/>
        <v>#REF!</v>
      </c>
      <c r="L592" s="732" t="e">
        <f t="shared" si="166"/>
        <v>#REF!</v>
      </c>
      <c r="M592" s="732" t="e">
        <f t="shared" si="166"/>
        <v>#REF!</v>
      </c>
      <c r="N592" s="732" t="e">
        <f t="shared" si="166"/>
        <v>#REF!</v>
      </c>
      <c r="O592" s="732" t="e">
        <f t="shared" si="166"/>
        <v>#REF!</v>
      </c>
      <c r="P592" s="732" t="e">
        <f t="shared" si="166"/>
        <v>#REF!</v>
      </c>
      <c r="Q592" s="732" t="e">
        <f t="shared" si="166"/>
        <v>#REF!</v>
      </c>
      <c r="R592" s="732" t="e">
        <f t="shared" si="166"/>
        <v>#REF!</v>
      </c>
      <c r="S592" s="732">
        <f>基数汇总!S1791</f>
        <v>0</v>
      </c>
      <c r="T592" s="732">
        <f>基数汇总!R1791</f>
        <v>0</v>
      </c>
      <c r="U592" s="711" t="e">
        <f t="shared" si="142"/>
        <v>#REF!</v>
      </c>
      <c r="V592" s="72" t="e">
        <f t="shared" si="156"/>
        <v>#REF!</v>
      </c>
      <c r="W592" s="710"/>
    </row>
    <row r="593" spans="1:23" ht="15" customHeight="1" x14ac:dyDescent="0.2">
      <c r="A593" s="768"/>
      <c r="B593" s="758"/>
      <c r="C593" s="758"/>
      <c r="D593" s="251" t="s">
        <v>100</v>
      </c>
      <c r="E593" s="732" t="e">
        <f t="shared" ref="E593:R593" si="167">IF(E520&gt;0,E566/E520,"")</f>
        <v>#REF!</v>
      </c>
      <c r="F593" s="732" t="e">
        <f t="shared" si="167"/>
        <v>#REF!</v>
      </c>
      <c r="G593" s="732" t="e">
        <f t="shared" si="167"/>
        <v>#REF!</v>
      </c>
      <c r="H593" s="732" t="e">
        <f t="shared" si="167"/>
        <v>#REF!</v>
      </c>
      <c r="I593" s="732" t="e">
        <f t="shared" si="167"/>
        <v>#REF!</v>
      </c>
      <c r="J593" s="732" t="e">
        <f t="shared" si="167"/>
        <v>#REF!</v>
      </c>
      <c r="K593" s="732" t="e">
        <f t="shared" si="167"/>
        <v>#REF!</v>
      </c>
      <c r="L593" s="732" t="e">
        <f t="shared" si="167"/>
        <v>#REF!</v>
      </c>
      <c r="M593" s="732" t="e">
        <f t="shared" si="167"/>
        <v>#REF!</v>
      </c>
      <c r="N593" s="732" t="e">
        <f t="shared" si="167"/>
        <v>#REF!</v>
      </c>
      <c r="O593" s="732" t="e">
        <f t="shared" si="167"/>
        <v>#REF!</v>
      </c>
      <c r="P593" s="732" t="e">
        <f t="shared" si="167"/>
        <v>#REF!</v>
      </c>
      <c r="Q593" s="739" t="e">
        <f t="shared" si="167"/>
        <v>#REF!</v>
      </c>
      <c r="R593" s="732" t="e">
        <f t="shared" si="167"/>
        <v>#REF!</v>
      </c>
      <c r="S593" s="732">
        <f>基数汇总!S1792</f>
        <v>0</v>
      </c>
      <c r="T593" s="732">
        <f>基数汇总!R1792</f>
        <v>0</v>
      </c>
      <c r="U593" s="711" t="e">
        <f t="shared" si="142"/>
        <v>#REF!</v>
      </c>
      <c r="V593" s="72" t="e">
        <f t="shared" si="156"/>
        <v>#REF!</v>
      </c>
      <c r="W593" s="710"/>
    </row>
    <row r="594" spans="1:23" ht="15" customHeight="1" x14ac:dyDescent="0.2">
      <c r="A594" s="768"/>
      <c r="B594" s="760" t="s">
        <v>101</v>
      </c>
      <c r="C594" s="760"/>
      <c r="D594" s="760"/>
      <c r="E594" s="732" t="e">
        <f t="shared" ref="E594:R594" si="168">IF(E520&gt;0,E569/E520,"")</f>
        <v>#REF!</v>
      </c>
      <c r="F594" s="732" t="e">
        <f t="shared" si="168"/>
        <v>#REF!</v>
      </c>
      <c r="G594" s="732" t="e">
        <f t="shared" si="168"/>
        <v>#REF!</v>
      </c>
      <c r="H594" s="732" t="e">
        <f t="shared" si="168"/>
        <v>#REF!</v>
      </c>
      <c r="I594" s="732" t="e">
        <f t="shared" si="168"/>
        <v>#REF!</v>
      </c>
      <c r="J594" s="732" t="e">
        <f t="shared" si="168"/>
        <v>#REF!</v>
      </c>
      <c r="K594" s="732" t="e">
        <f t="shared" si="168"/>
        <v>#REF!</v>
      </c>
      <c r="L594" s="732" t="e">
        <f t="shared" si="168"/>
        <v>#REF!</v>
      </c>
      <c r="M594" s="732" t="e">
        <f t="shared" si="168"/>
        <v>#REF!</v>
      </c>
      <c r="N594" s="732" t="e">
        <f t="shared" si="168"/>
        <v>#REF!</v>
      </c>
      <c r="O594" s="732" t="e">
        <f t="shared" si="168"/>
        <v>#REF!</v>
      </c>
      <c r="P594" s="732" t="e">
        <f t="shared" si="168"/>
        <v>#REF!</v>
      </c>
      <c r="Q594" s="739" t="e">
        <f t="shared" si="168"/>
        <v>#REF!</v>
      </c>
      <c r="R594" s="732" t="e">
        <f t="shared" si="168"/>
        <v>#REF!</v>
      </c>
      <c r="S594" s="732">
        <f>基数汇总!S1793</f>
        <v>0</v>
      </c>
      <c r="T594" s="732">
        <f>基数汇总!R1793</f>
        <v>0</v>
      </c>
      <c r="U594" s="711" t="e">
        <f t="shared" si="142"/>
        <v>#REF!</v>
      </c>
      <c r="V594" s="72" t="e">
        <f t="shared" si="156"/>
        <v>#REF!</v>
      </c>
      <c r="W594" s="710"/>
    </row>
    <row r="595" spans="1:23" ht="15" customHeight="1" x14ac:dyDescent="0.2">
      <c r="A595" s="769" t="s">
        <v>102</v>
      </c>
      <c r="B595" s="757" t="s">
        <v>25</v>
      </c>
      <c r="C595" s="757"/>
      <c r="D595" s="733" t="s">
        <v>103</v>
      </c>
      <c r="E595" s="734" t="e">
        <f>E503+E504+E505</f>
        <v>#REF!</v>
      </c>
      <c r="F595" s="734" t="e">
        <f t="shared" ref="F595:R595" si="169">F503+F504+F505</f>
        <v>#REF!</v>
      </c>
      <c r="G595" s="734" t="e">
        <f t="shared" si="169"/>
        <v>#REF!</v>
      </c>
      <c r="H595" s="734" t="e">
        <f t="shared" si="169"/>
        <v>#REF!</v>
      </c>
      <c r="I595" s="734" t="e">
        <f t="shared" si="169"/>
        <v>#REF!</v>
      </c>
      <c r="J595" s="734" t="e">
        <f t="shared" si="169"/>
        <v>#REF!</v>
      </c>
      <c r="K595" s="734" t="e">
        <f t="shared" si="169"/>
        <v>#REF!</v>
      </c>
      <c r="L595" s="734" t="e">
        <f t="shared" si="169"/>
        <v>#REF!</v>
      </c>
      <c r="M595" s="734" t="e">
        <f t="shared" si="169"/>
        <v>#REF!</v>
      </c>
      <c r="N595" s="734" t="e">
        <f t="shared" si="169"/>
        <v>#REF!</v>
      </c>
      <c r="O595" s="734" t="e">
        <f t="shared" si="169"/>
        <v>#REF!</v>
      </c>
      <c r="P595" s="734" t="e">
        <f t="shared" si="169"/>
        <v>#REF!</v>
      </c>
      <c r="Q595" s="734" t="e">
        <f t="shared" si="169"/>
        <v>#REF!</v>
      </c>
      <c r="R595" s="734" t="e">
        <f t="shared" si="169"/>
        <v>#REF!</v>
      </c>
      <c r="S595" s="734">
        <f>基数汇总!S1794</f>
        <v>0</v>
      </c>
      <c r="T595" s="734">
        <f>基数汇总!R1794</f>
        <v>0</v>
      </c>
      <c r="U595" s="719" t="str">
        <f t="shared" ref="U595:U608" si="170">IF(S595&gt;0,R595/S595-1,"")</f>
        <v/>
      </c>
      <c r="V595" s="72" t="e">
        <f t="shared" si="156"/>
        <v>#REF!</v>
      </c>
      <c r="W595" s="710"/>
    </row>
    <row r="596" spans="1:23" ht="15" customHeight="1" x14ac:dyDescent="0.2">
      <c r="A596" s="769"/>
      <c r="B596" s="757"/>
      <c r="C596" s="757"/>
      <c r="D596" s="733" t="s">
        <v>60</v>
      </c>
      <c r="E596" s="734" t="e">
        <f>E508</f>
        <v>#REF!</v>
      </c>
      <c r="F596" s="734" t="e">
        <f t="shared" ref="F596:R596" si="171">F508</f>
        <v>#REF!</v>
      </c>
      <c r="G596" s="734" t="e">
        <f t="shared" si="171"/>
        <v>#REF!</v>
      </c>
      <c r="H596" s="734" t="e">
        <f t="shared" si="171"/>
        <v>#REF!</v>
      </c>
      <c r="I596" s="734" t="e">
        <f t="shared" si="171"/>
        <v>#REF!</v>
      </c>
      <c r="J596" s="734" t="e">
        <f t="shared" si="171"/>
        <v>#REF!</v>
      </c>
      <c r="K596" s="734" t="e">
        <f t="shared" si="171"/>
        <v>#REF!</v>
      </c>
      <c r="L596" s="734" t="e">
        <f t="shared" si="171"/>
        <v>#REF!</v>
      </c>
      <c r="M596" s="734" t="e">
        <f t="shared" si="171"/>
        <v>#REF!</v>
      </c>
      <c r="N596" s="734" t="e">
        <f t="shared" si="171"/>
        <v>#REF!</v>
      </c>
      <c r="O596" s="734" t="e">
        <f t="shared" si="171"/>
        <v>#REF!</v>
      </c>
      <c r="P596" s="734" t="e">
        <f t="shared" si="171"/>
        <v>#REF!</v>
      </c>
      <c r="Q596" s="734" t="e">
        <f t="shared" si="171"/>
        <v>#REF!</v>
      </c>
      <c r="R596" s="734" t="e">
        <f t="shared" si="171"/>
        <v>#REF!</v>
      </c>
      <c r="S596" s="734">
        <f>基数汇总!S1795</f>
        <v>0</v>
      </c>
      <c r="T596" s="734">
        <f>基数汇总!R1795</f>
        <v>0</v>
      </c>
      <c r="U596" s="719" t="str">
        <f t="shared" si="170"/>
        <v/>
      </c>
      <c r="V596" s="72" t="e">
        <f t="shared" si="156"/>
        <v>#REF!</v>
      </c>
      <c r="W596" s="710"/>
    </row>
    <row r="597" spans="1:23" ht="15" customHeight="1" x14ac:dyDescent="0.2">
      <c r="A597" s="769"/>
      <c r="B597" s="757"/>
      <c r="C597" s="757"/>
      <c r="D597" s="733" t="s">
        <v>104</v>
      </c>
      <c r="E597" s="734" t="e">
        <f>#REF!</f>
        <v>#REF!</v>
      </c>
      <c r="F597" s="734" t="e">
        <f>#REF!</f>
        <v>#REF!</v>
      </c>
      <c r="G597" s="734" t="e">
        <f>#REF!</f>
        <v>#REF!</v>
      </c>
      <c r="H597" s="734" t="e">
        <f>#REF!</f>
        <v>#REF!</v>
      </c>
      <c r="I597" s="734" t="e">
        <f>#REF!</f>
        <v>#REF!</v>
      </c>
      <c r="J597" s="734" t="e">
        <f>#REF!</f>
        <v>#REF!</v>
      </c>
      <c r="K597" s="734" t="e">
        <f>#REF!</f>
        <v>#REF!</v>
      </c>
      <c r="L597" s="734" t="e">
        <f>#REF!</f>
        <v>#REF!</v>
      </c>
      <c r="M597" s="734" t="e">
        <f>#REF!</f>
        <v>#REF!</v>
      </c>
      <c r="N597" s="734" t="e">
        <f>#REF!</f>
        <v>#REF!</v>
      </c>
      <c r="O597" s="734" t="e">
        <f>#REF!</f>
        <v>#REF!</v>
      </c>
      <c r="P597" s="734" t="e">
        <f>#REF!</f>
        <v>#REF!</v>
      </c>
      <c r="Q597" s="734" t="e">
        <f>#REF!</f>
        <v>#REF!</v>
      </c>
      <c r="R597" s="734" t="e">
        <f>#REF!</f>
        <v>#REF!</v>
      </c>
      <c r="S597" s="734" t="e">
        <f>#REF!</f>
        <v>#REF!</v>
      </c>
      <c r="T597" s="734" t="e">
        <f>#REF!</f>
        <v>#REF!</v>
      </c>
      <c r="U597" s="719" t="e">
        <f t="shared" si="170"/>
        <v>#REF!</v>
      </c>
      <c r="V597" s="72" t="e">
        <f t="shared" si="156"/>
        <v>#REF!</v>
      </c>
      <c r="W597" s="710"/>
    </row>
    <row r="598" spans="1:23" ht="15" customHeight="1" x14ac:dyDescent="0.2">
      <c r="A598" s="769"/>
      <c r="B598" s="761" t="s">
        <v>84</v>
      </c>
      <c r="C598" s="761"/>
      <c r="D598" s="761"/>
      <c r="E598" s="735" t="e">
        <f>SUM(E595:E597)</f>
        <v>#REF!</v>
      </c>
      <c r="F598" s="735" t="e">
        <f t="shared" ref="F598:R598" si="172">SUM(F595:F597)</f>
        <v>#REF!</v>
      </c>
      <c r="G598" s="735" t="e">
        <f t="shared" si="172"/>
        <v>#REF!</v>
      </c>
      <c r="H598" s="735" t="e">
        <f t="shared" si="172"/>
        <v>#REF!</v>
      </c>
      <c r="I598" s="735" t="e">
        <f t="shared" si="172"/>
        <v>#REF!</v>
      </c>
      <c r="J598" s="735" t="e">
        <f t="shared" si="172"/>
        <v>#REF!</v>
      </c>
      <c r="K598" s="735" t="e">
        <f t="shared" si="172"/>
        <v>#REF!</v>
      </c>
      <c r="L598" s="735" t="e">
        <f t="shared" si="172"/>
        <v>#REF!</v>
      </c>
      <c r="M598" s="735" t="e">
        <f t="shared" si="172"/>
        <v>#REF!</v>
      </c>
      <c r="N598" s="735" t="e">
        <f t="shared" si="172"/>
        <v>#REF!</v>
      </c>
      <c r="O598" s="735" t="e">
        <f t="shared" si="172"/>
        <v>#REF!</v>
      </c>
      <c r="P598" s="735" t="e">
        <f t="shared" si="172"/>
        <v>#REF!</v>
      </c>
      <c r="Q598" s="735" t="e">
        <f t="shared" si="172"/>
        <v>#REF!</v>
      </c>
      <c r="R598" s="735" t="e">
        <f t="shared" si="172"/>
        <v>#REF!</v>
      </c>
      <c r="S598" s="735">
        <f>基数汇总!S1797</f>
        <v>0</v>
      </c>
      <c r="T598" s="735">
        <f>基数汇总!R1797</f>
        <v>0</v>
      </c>
      <c r="U598" s="711" t="str">
        <f t="shared" si="170"/>
        <v/>
      </c>
      <c r="V598" s="72" t="e">
        <f t="shared" si="156"/>
        <v>#REF!</v>
      </c>
      <c r="W598" s="710"/>
    </row>
    <row r="599" spans="1:23" ht="15" customHeight="1" x14ac:dyDescent="0.2">
      <c r="A599" s="769"/>
      <c r="B599" s="757" t="s">
        <v>44</v>
      </c>
      <c r="C599" s="757"/>
      <c r="D599" s="733" t="s">
        <v>103</v>
      </c>
      <c r="E599" s="736" t="e">
        <f>E525+E526+E527</f>
        <v>#REF!</v>
      </c>
      <c r="F599" s="736" t="e">
        <f t="shared" ref="F599:R599" si="173">F525+F526+F527</f>
        <v>#REF!</v>
      </c>
      <c r="G599" s="736" t="e">
        <f t="shared" si="173"/>
        <v>#REF!</v>
      </c>
      <c r="H599" s="736" t="e">
        <f t="shared" si="173"/>
        <v>#REF!</v>
      </c>
      <c r="I599" s="736" t="e">
        <f t="shared" si="173"/>
        <v>#REF!</v>
      </c>
      <c r="J599" s="736" t="e">
        <f t="shared" si="173"/>
        <v>#REF!</v>
      </c>
      <c r="K599" s="736" t="e">
        <f t="shared" si="173"/>
        <v>#REF!</v>
      </c>
      <c r="L599" s="736" t="e">
        <f t="shared" si="173"/>
        <v>#REF!</v>
      </c>
      <c r="M599" s="736" t="e">
        <f t="shared" si="173"/>
        <v>#REF!</v>
      </c>
      <c r="N599" s="736" t="e">
        <f t="shared" si="173"/>
        <v>#REF!</v>
      </c>
      <c r="O599" s="736" t="e">
        <f t="shared" si="173"/>
        <v>#REF!</v>
      </c>
      <c r="P599" s="736" t="e">
        <f t="shared" si="173"/>
        <v>#REF!</v>
      </c>
      <c r="Q599" s="736" t="e">
        <f t="shared" si="173"/>
        <v>#REF!</v>
      </c>
      <c r="R599" s="736" t="e">
        <f t="shared" si="173"/>
        <v>#REF!</v>
      </c>
      <c r="S599" s="736">
        <f>基数汇总!S1798</f>
        <v>0</v>
      </c>
      <c r="T599" s="736">
        <f>基数汇总!R1798</f>
        <v>0</v>
      </c>
      <c r="U599" s="719" t="str">
        <f t="shared" si="170"/>
        <v/>
      </c>
      <c r="V599" s="72" t="e">
        <f t="shared" si="156"/>
        <v>#REF!</v>
      </c>
    </row>
    <row r="600" spans="1:23" ht="15" customHeight="1" x14ac:dyDescent="0.2">
      <c r="A600" s="769"/>
      <c r="B600" s="757"/>
      <c r="C600" s="757"/>
      <c r="D600" s="733" t="s">
        <v>60</v>
      </c>
      <c r="E600" s="734" t="e">
        <f>E530</f>
        <v>#REF!</v>
      </c>
      <c r="F600" s="734" t="e">
        <f t="shared" ref="F600:R600" si="174">F530</f>
        <v>#REF!</v>
      </c>
      <c r="G600" s="734" t="e">
        <f t="shared" si="174"/>
        <v>#REF!</v>
      </c>
      <c r="H600" s="734" t="e">
        <f t="shared" si="174"/>
        <v>#REF!</v>
      </c>
      <c r="I600" s="734" t="e">
        <f t="shared" si="174"/>
        <v>#REF!</v>
      </c>
      <c r="J600" s="734" t="e">
        <f t="shared" si="174"/>
        <v>#REF!</v>
      </c>
      <c r="K600" s="734" t="e">
        <f t="shared" si="174"/>
        <v>#REF!</v>
      </c>
      <c r="L600" s="734" t="e">
        <f t="shared" si="174"/>
        <v>#REF!</v>
      </c>
      <c r="M600" s="734" t="e">
        <f t="shared" si="174"/>
        <v>#REF!</v>
      </c>
      <c r="N600" s="734" t="e">
        <f t="shared" si="174"/>
        <v>#REF!</v>
      </c>
      <c r="O600" s="734" t="e">
        <f t="shared" si="174"/>
        <v>#REF!</v>
      </c>
      <c r="P600" s="734" t="e">
        <f t="shared" si="174"/>
        <v>#REF!</v>
      </c>
      <c r="Q600" s="734" t="e">
        <f t="shared" si="174"/>
        <v>#REF!</v>
      </c>
      <c r="R600" s="734" t="e">
        <f t="shared" si="174"/>
        <v>#REF!</v>
      </c>
      <c r="S600" s="734">
        <f>基数汇总!S1799</f>
        <v>0</v>
      </c>
      <c r="T600" s="734">
        <f>基数汇总!R1799</f>
        <v>0</v>
      </c>
      <c r="U600" s="719" t="str">
        <f t="shared" si="170"/>
        <v/>
      </c>
      <c r="V600" s="72" t="e">
        <f t="shared" si="156"/>
        <v>#REF!</v>
      </c>
      <c r="W600" s="710"/>
    </row>
    <row r="601" spans="1:23" ht="15" customHeight="1" x14ac:dyDescent="0.2">
      <c r="A601" s="769"/>
      <c r="B601" s="757"/>
      <c r="C601" s="757"/>
      <c r="D601" s="733" t="s">
        <v>104</v>
      </c>
      <c r="E601" s="734" t="e">
        <f>#REF!</f>
        <v>#REF!</v>
      </c>
      <c r="F601" s="734" t="e">
        <f>#REF!</f>
        <v>#REF!</v>
      </c>
      <c r="G601" s="734" t="e">
        <f>#REF!</f>
        <v>#REF!</v>
      </c>
      <c r="H601" s="734" t="e">
        <f>#REF!</f>
        <v>#REF!</v>
      </c>
      <c r="I601" s="734" t="e">
        <f>#REF!</f>
        <v>#REF!</v>
      </c>
      <c r="J601" s="734" t="e">
        <f>#REF!</f>
        <v>#REF!</v>
      </c>
      <c r="K601" s="734" t="e">
        <f>#REF!</f>
        <v>#REF!</v>
      </c>
      <c r="L601" s="734" t="e">
        <f>#REF!</f>
        <v>#REF!</v>
      </c>
      <c r="M601" s="734" t="e">
        <f>#REF!</f>
        <v>#REF!</v>
      </c>
      <c r="N601" s="734" t="e">
        <f>#REF!</f>
        <v>#REF!</v>
      </c>
      <c r="O601" s="734" t="e">
        <f>#REF!</f>
        <v>#REF!</v>
      </c>
      <c r="P601" s="734" t="e">
        <f>#REF!</f>
        <v>#REF!</v>
      </c>
      <c r="Q601" s="734" t="e">
        <f>#REF!</f>
        <v>#REF!</v>
      </c>
      <c r="R601" s="734" t="e">
        <f>#REF!</f>
        <v>#REF!</v>
      </c>
      <c r="S601" s="734" t="e">
        <f>#REF!</f>
        <v>#REF!</v>
      </c>
      <c r="T601" s="734" t="e">
        <f>#REF!</f>
        <v>#REF!</v>
      </c>
      <c r="U601" s="719" t="e">
        <f t="shared" si="170"/>
        <v>#REF!</v>
      </c>
      <c r="V601" s="72" t="e">
        <f t="shared" si="156"/>
        <v>#REF!</v>
      </c>
      <c r="W601" s="710"/>
    </row>
    <row r="602" spans="1:23" ht="15" customHeight="1" x14ac:dyDescent="0.2">
      <c r="A602" s="769"/>
      <c r="B602" s="761" t="s">
        <v>87</v>
      </c>
      <c r="C602" s="761"/>
      <c r="D602" s="761"/>
      <c r="E602" s="735" t="e">
        <f>SUM(E599:E601)</f>
        <v>#REF!</v>
      </c>
      <c r="F602" s="735" t="e">
        <f t="shared" ref="F602:R602" si="175">SUM(F599:F601)</f>
        <v>#REF!</v>
      </c>
      <c r="G602" s="735" t="e">
        <f t="shared" si="175"/>
        <v>#REF!</v>
      </c>
      <c r="H602" s="735" t="e">
        <f t="shared" si="175"/>
        <v>#REF!</v>
      </c>
      <c r="I602" s="735" t="e">
        <f t="shared" si="175"/>
        <v>#REF!</v>
      </c>
      <c r="J602" s="735" t="e">
        <f t="shared" si="175"/>
        <v>#REF!</v>
      </c>
      <c r="K602" s="735" t="e">
        <f t="shared" si="175"/>
        <v>#REF!</v>
      </c>
      <c r="L602" s="735" t="e">
        <f t="shared" si="175"/>
        <v>#REF!</v>
      </c>
      <c r="M602" s="735" t="e">
        <f t="shared" si="175"/>
        <v>#REF!</v>
      </c>
      <c r="N602" s="735" t="e">
        <f t="shared" si="175"/>
        <v>#REF!</v>
      </c>
      <c r="O602" s="735" t="e">
        <f t="shared" si="175"/>
        <v>#REF!</v>
      </c>
      <c r="P602" s="735" t="e">
        <f t="shared" si="175"/>
        <v>#REF!</v>
      </c>
      <c r="Q602" s="735" t="e">
        <f t="shared" si="175"/>
        <v>#REF!</v>
      </c>
      <c r="R602" s="735" t="e">
        <f t="shared" si="175"/>
        <v>#REF!</v>
      </c>
      <c r="S602" s="735">
        <f>基数汇总!S1801</f>
        <v>0</v>
      </c>
      <c r="T602" s="735">
        <f>基数汇总!R1801</f>
        <v>0</v>
      </c>
      <c r="U602" s="711" t="str">
        <f t="shared" si="170"/>
        <v/>
      </c>
      <c r="V602" s="72" t="e">
        <f t="shared" si="156"/>
        <v>#REF!</v>
      </c>
      <c r="W602" s="710"/>
    </row>
    <row r="603" spans="1:23" ht="15" customHeight="1" x14ac:dyDescent="0.2">
      <c r="A603" s="769"/>
      <c r="B603" s="757" t="s">
        <v>45</v>
      </c>
      <c r="C603" s="757"/>
      <c r="D603" s="733" t="s">
        <v>103</v>
      </c>
      <c r="E603" s="736" t="e">
        <f>E595-E599</f>
        <v>#REF!</v>
      </c>
      <c r="F603" s="736" t="e">
        <f t="shared" ref="F603:R603" si="176">F595-F599</f>
        <v>#REF!</v>
      </c>
      <c r="G603" s="736" t="e">
        <f t="shared" si="176"/>
        <v>#REF!</v>
      </c>
      <c r="H603" s="736" t="e">
        <f t="shared" si="176"/>
        <v>#REF!</v>
      </c>
      <c r="I603" s="736" t="e">
        <f t="shared" si="176"/>
        <v>#REF!</v>
      </c>
      <c r="J603" s="736" t="e">
        <f t="shared" si="176"/>
        <v>#REF!</v>
      </c>
      <c r="K603" s="736" t="e">
        <f t="shared" si="176"/>
        <v>#REF!</v>
      </c>
      <c r="L603" s="736" t="e">
        <f t="shared" si="176"/>
        <v>#REF!</v>
      </c>
      <c r="M603" s="736" t="e">
        <f t="shared" si="176"/>
        <v>#REF!</v>
      </c>
      <c r="N603" s="736" t="e">
        <f t="shared" si="176"/>
        <v>#REF!</v>
      </c>
      <c r="O603" s="736" t="e">
        <f t="shared" si="176"/>
        <v>#REF!</v>
      </c>
      <c r="P603" s="736" t="e">
        <f t="shared" si="176"/>
        <v>#REF!</v>
      </c>
      <c r="Q603" s="736" t="e">
        <f t="shared" si="176"/>
        <v>#REF!</v>
      </c>
      <c r="R603" s="736" t="e">
        <f t="shared" si="176"/>
        <v>#REF!</v>
      </c>
      <c r="S603" s="736">
        <f>基数汇总!S1802</f>
        <v>0</v>
      </c>
      <c r="T603" s="736">
        <f>基数汇总!R1802</f>
        <v>0</v>
      </c>
      <c r="U603" s="719" t="str">
        <f t="shared" si="170"/>
        <v/>
      </c>
      <c r="V603" s="72" t="e">
        <f t="shared" si="156"/>
        <v>#REF!</v>
      </c>
    </row>
    <row r="604" spans="1:23" ht="15" customHeight="1" x14ac:dyDescent="0.2">
      <c r="A604" s="769"/>
      <c r="B604" s="757"/>
      <c r="C604" s="757"/>
      <c r="D604" s="733" t="s">
        <v>60</v>
      </c>
      <c r="E604" s="736" t="e">
        <f t="shared" ref="E604:R605" si="177">E596-E600</f>
        <v>#REF!</v>
      </c>
      <c r="F604" s="736" t="e">
        <f t="shared" si="177"/>
        <v>#REF!</v>
      </c>
      <c r="G604" s="736" t="e">
        <f t="shared" si="177"/>
        <v>#REF!</v>
      </c>
      <c r="H604" s="736" t="e">
        <f t="shared" si="177"/>
        <v>#REF!</v>
      </c>
      <c r="I604" s="736" t="e">
        <f t="shared" si="177"/>
        <v>#REF!</v>
      </c>
      <c r="J604" s="736" t="e">
        <f t="shared" si="177"/>
        <v>#REF!</v>
      </c>
      <c r="K604" s="736" t="e">
        <f t="shared" si="177"/>
        <v>#REF!</v>
      </c>
      <c r="L604" s="736" t="e">
        <f t="shared" si="177"/>
        <v>#REF!</v>
      </c>
      <c r="M604" s="736" t="e">
        <f t="shared" si="177"/>
        <v>#REF!</v>
      </c>
      <c r="N604" s="736" t="e">
        <f t="shared" si="177"/>
        <v>#REF!</v>
      </c>
      <c r="O604" s="736" t="e">
        <f t="shared" si="177"/>
        <v>#REF!</v>
      </c>
      <c r="P604" s="736" t="e">
        <f t="shared" si="177"/>
        <v>#REF!</v>
      </c>
      <c r="Q604" s="736" t="e">
        <f t="shared" si="177"/>
        <v>#REF!</v>
      </c>
      <c r="R604" s="736" t="e">
        <f t="shared" si="177"/>
        <v>#REF!</v>
      </c>
      <c r="S604" s="734">
        <f>基数汇总!S1803</f>
        <v>0</v>
      </c>
      <c r="T604" s="734">
        <f>基数汇总!R1803</f>
        <v>0</v>
      </c>
      <c r="U604" s="719" t="str">
        <f t="shared" si="170"/>
        <v/>
      </c>
      <c r="V604" s="72" t="e">
        <f t="shared" si="156"/>
        <v>#REF!</v>
      </c>
      <c r="W604" s="710"/>
    </row>
    <row r="605" spans="1:23" ht="15" customHeight="1" x14ac:dyDescent="0.2">
      <c r="A605" s="769"/>
      <c r="B605" s="757"/>
      <c r="C605" s="757"/>
      <c r="D605" s="733" t="s">
        <v>104</v>
      </c>
      <c r="E605" s="736" t="e">
        <f t="shared" si="177"/>
        <v>#REF!</v>
      </c>
      <c r="F605" s="736" t="e">
        <f t="shared" si="177"/>
        <v>#REF!</v>
      </c>
      <c r="G605" s="736" t="e">
        <f t="shared" si="177"/>
        <v>#REF!</v>
      </c>
      <c r="H605" s="736" t="e">
        <f t="shared" si="177"/>
        <v>#REF!</v>
      </c>
      <c r="I605" s="736" t="e">
        <f t="shared" si="177"/>
        <v>#REF!</v>
      </c>
      <c r="J605" s="736" t="e">
        <f t="shared" si="177"/>
        <v>#REF!</v>
      </c>
      <c r="K605" s="736" t="e">
        <f t="shared" si="177"/>
        <v>#REF!</v>
      </c>
      <c r="L605" s="736" t="e">
        <f t="shared" si="177"/>
        <v>#REF!</v>
      </c>
      <c r="M605" s="736" t="e">
        <f t="shared" si="177"/>
        <v>#REF!</v>
      </c>
      <c r="N605" s="736" t="e">
        <f t="shared" si="177"/>
        <v>#REF!</v>
      </c>
      <c r="O605" s="736" t="e">
        <f t="shared" si="177"/>
        <v>#REF!</v>
      </c>
      <c r="P605" s="736" t="e">
        <f t="shared" si="177"/>
        <v>#REF!</v>
      </c>
      <c r="Q605" s="736" t="e">
        <f t="shared" si="177"/>
        <v>#REF!</v>
      </c>
      <c r="R605" s="736" t="e">
        <f t="shared" si="177"/>
        <v>#REF!</v>
      </c>
      <c r="S605" s="734">
        <f>基数汇总!S1804</f>
        <v>0</v>
      </c>
      <c r="T605" s="734">
        <f>基数汇总!R1804</f>
        <v>0</v>
      </c>
      <c r="U605" s="719" t="str">
        <f t="shared" si="170"/>
        <v/>
      </c>
      <c r="V605" s="72" t="e">
        <f t="shared" si="156"/>
        <v>#REF!</v>
      </c>
      <c r="W605" s="710"/>
    </row>
    <row r="606" spans="1:23" ht="15" customHeight="1" x14ac:dyDescent="0.2">
      <c r="A606" s="769"/>
      <c r="B606" s="761" t="s">
        <v>88</v>
      </c>
      <c r="C606" s="761"/>
      <c r="D606" s="761"/>
      <c r="E606" s="735" t="e">
        <f>SUM(E603:E605)</f>
        <v>#REF!</v>
      </c>
      <c r="F606" s="735" t="e">
        <f t="shared" ref="F606:R606" si="178">SUM(F603:F605)</f>
        <v>#REF!</v>
      </c>
      <c r="G606" s="735" t="e">
        <f t="shared" si="178"/>
        <v>#REF!</v>
      </c>
      <c r="H606" s="735" t="e">
        <f t="shared" si="178"/>
        <v>#REF!</v>
      </c>
      <c r="I606" s="735" t="e">
        <f t="shared" si="178"/>
        <v>#REF!</v>
      </c>
      <c r="J606" s="735" t="e">
        <f t="shared" si="178"/>
        <v>#REF!</v>
      </c>
      <c r="K606" s="735" t="e">
        <f t="shared" si="178"/>
        <v>#REF!</v>
      </c>
      <c r="L606" s="735" t="e">
        <f t="shared" si="178"/>
        <v>#REF!</v>
      </c>
      <c r="M606" s="735" t="e">
        <f t="shared" si="178"/>
        <v>#REF!</v>
      </c>
      <c r="N606" s="735" t="e">
        <f t="shared" si="178"/>
        <v>#REF!</v>
      </c>
      <c r="O606" s="735" t="e">
        <f t="shared" si="178"/>
        <v>#REF!</v>
      </c>
      <c r="P606" s="735" t="e">
        <f t="shared" si="178"/>
        <v>#REF!</v>
      </c>
      <c r="Q606" s="735" t="e">
        <f t="shared" si="178"/>
        <v>#REF!</v>
      </c>
      <c r="R606" s="735" t="e">
        <f t="shared" si="178"/>
        <v>#REF!</v>
      </c>
      <c r="S606" s="735">
        <f>基数汇总!S1805</f>
        <v>0</v>
      </c>
      <c r="T606" s="735">
        <f>基数汇总!R1805</f>
        <v>0</v>
      </c>
      <c r="U606" s="711" t="str">
        <f t="shared" si="170"/>
        <v/>
      </c>
      <c r="V606" s="72" t="e">
        <f t="shared" si="156"/>
        <v>#REF!</v>
      </c>
      <c r="W606" s="710"/>
    </row>
    <row r="607" spans="1:23" ht="15" customHeight="1" x14ac:dyDescent="0.2">
      <c r="A607" s="769"/>
      <c r="B607" s="761" t="s">
        <v>46</v>
      </c>
      <c r="C607" s="761"/>
      <c r="D607" s="761"/>
      <c r="E607" s="241" t="e">
        <f>E565</f>
        <v>#REF!</v>
      </c>
      <c r="F607" s="241" t="e">
        <f t="shared" ref="F607:R607" si="179">F565</f>
        <v>#REF!</v>
      </c>
      <c r="G607" s="241" t="e">
        <f t="shared" si="179"/>
        <v>#REF!</v>
      </c>
      <c r="H607" s="241" t="e">
        <f t="shared" si="179"/>
        <v>#REF!</v>
      </c>
      <c r="I607" s="241" t="e">
        <f t="shared" si="179"/>
        <v>#REF!</v>
      </c>
      <c r="J607" s="241" t="e">
        <f t="shared" si="179"/>
        <v>#REF!</v>
      </c>
      <c r="K607" s="241" t="e">
        <f t="shared" si="179"/>
        <v>#REF!</v>
      </c>
      <c r="L607" s="241" t="e">
        <f t="shared" si="179"/>
        <v>#REF!</v>
      </c>
      <c r="M607" s="241" t="e">
        <f t="shared" si="179"/>
        <v>#REF!</v>
      </c>
      <c r="N607" s="241" t="e">
        <f t="shared" si="179"/>
        <v>#REF!</v>
      </c>
      <c r="O607" s="241" t="e">
        <f t="shared" si="179"/>
        <v>#REF!</v>
      </c>
      <c r="P607" s="241" t="e">
        <f t="shared" si="179"/>
        <v>#REF!</v>
      </c>
      <c r="Q607" s="241" t="e">
        <f t="shared" si="179"/>
        <v>#REF!</v>
      </c>
      <c r="R607" s="241" t="e">
        <f t="shared" si="179"/>
        <v>#REF!</v>
      </c>
      <c r="S607" s="241">
        <f>基数汇总!S1806</f>
        <v>0</v>
      </c>
      <c r="T607" s="241">
        <f>基数汇总!R1806</f>
        <v>0</v>
      </c>
      <c r="U607" s="711" t="str">
        <f t="shared" si="170"/>
        <v/>
      </c>
      <c r="V607" s="72" t="e">
        <f t="shared" si="156"/>
        <v>#REF!</v>
      </c>
    </row>
    <row r="608" spans="1:23" ht="15" customHeight="1" x14ac:dyDescent="0.2">
      <c r="A608" s="769"/>
      <c r="B608" s="771" t="s">
        <v>105</v>
      </c>
      <c r="C608" s="771"/>
      <c r="D608" s="771"/>
      <c r="E608" s="241" t="e">
        <f>E606-E607+E568</f>
        <v>#REF!</v>
      </c>
      <c r="F608" s="241" t="e">
        <f t="shared" ref="F608:T608" si="180">F606-F607+F568</f>
        <v>#REF!</v>
      </c>
      <c r="G608" s="241" t="e">
        <f t="shared" si="180"/>
        <v>#REF!</v>
      </c>
      <c r="H608" s="241" t="e">
        <f t="shared" si="180"/>
        <v>#REF!</v>
      </c>
      <c r="I608" s="241" t="e">
        <f t="shared" si="180"/>
        <v>#REF!</v>
      </c>
      <c r="J608" s="241" t="e">
        <f t="shared" si="180"/>
        <v>#REF!</v>
      </c>
      <c r="K608" s="241" t="e">
        <f t="shared" si="180"/>
        <v>#REF!</v>
      </c>
      <c r="L608" s="241" t="e">
        <f t="shared" si="180"/>
        <v>#REF!</v>
      </c>
      <c r="M608" s="241" t="e">
        <f t="shared" si="180"/>
        <v>#REF!</v>
      </c>
      <c r="N608" s="241" t="e">
        <f t="shared" si="180"/>
        <v>#REF!</v>
      </c>
      <c r="O608" s="241" t="e">
        <f t="shared" si="180"/>
        <v>#REF!</v>
      </c>
      <c r="P608" s="241" t="e">
        <f t="shared" si="180"/>
        <v>#REF!</v>
      </c>
      <c r="Q608" s="241" t="e">
        <f t="shared" si="180"/>
        <v>#REF!</v>
      </c>
      <c r="R608" s="241" t="e">
        <f t="shared" si="180"/>
        <v>#REF!</v>
      </c>
      <c r="S608" s="241" t="e">
        <f t="shared" si="180"/>
        <v>#REF!</v>
      </c>
      <c r="T608" s="241" t="e">
        <f t="shared" si="180"/>
        <v>#REF!</v>
      </c>
      <c r="U608" s="711" t="e">
        <f t="shared" si="170"/>
        <v>#REF!</v>
      </c>
      <c r="V608" s="72" t="e">
        <f t="shared" si="156"/>
        <v>#REF!</v>
      </c>
    </row>
    <row r="609" spans="1:23" ht="15" customHeight="1" x14ac:dyDescent="0.2">
      <c r="A609" s="769"/>
      <c r="B609" s="761" t="s">
        <v>48</v>
      </c>
      <c r="C609" s="761"/>
      <c r="D609" s="761"/>
      <c r="E609" s="242" t="e">
        <f>IF(E598&gt;0,E606/E598,"")</f>
        <v>#REF!</v>
      </c>
      <c r="F609" s="242" t="e">
        <f t="shared" ref="F609:R609" si="181">IF(F598&gt;0,F606/F598,"")</f>
        <v>#REF!</v>
      </c>
      <c r="G609" s="242" t="e">
        <f t="shared" si="181"/>
        <v>#REF!</v>
      </c>
      <c r="H609" s="242" t="e">
        <f t="shared" si="181"/>
        <v>#REF!</v>
      </c>
      <c r="I609" s="242" t="e">
        <f t="shared" si="181"/>
        <v>#REF!</v>
      </c>
      <c r="J609" s="242" t="e">
        <f t="shared" si="181"/>
        <v>#REF!</v>
      </c>
      <c r="K609" s="242" t="e">
        <f t="shared" si="181"/>
        <v>#REF!</v>
      </c>
      <c r="L609" s="242" t="e">
        <f t="shared" si="181"/>
        <v>#REF!</v>
      </c>
      <c r="M609" s="242" t="e">
        <f t="shared" si="181"/>
        <v>#REF!</v>
      </c>
      <c r="N609" s="242" t="e">
        <f t="shared" si="181"/>
        <v>#REF!</v>
      </c>
      <c r="O609" s="242" t="e">
        <f t="shared" si="181"/>
        <v>#REF!</v>
      </c>
      <c r="P609" s="242" t="e">
        <f t="shared" si="181"/>
        <v>#REF!</v>
      </c>
      <c r="Q609" s="242" t="e">
        <f t="shared" si="181"/>
        <v>#REF!</v>
      </c>
      <c r="R609" s="242" t="e">
        <f t="shared" si="181"/>
        <v>#REF!</v>
      </c>
      <c r="S609" s="242">
        <f>基数汇总!S1808</f>
        <v>0</v>
      </c>
      <c r="T609" s="242">
        <f>基数汇总!R1808</f>
        <v>0</v>
      </c>
      <c r="U609" s="711" t="e">
        <f>IF(R609&lt;&gt;0,R609-S609,"")</f>
        <v>#REF!</v>
      </c>
      <c r="V609" s="72" t="e">
        <f t="shared" si="156"/>
        <v>#REF!</v>
      </c>
    </row>
    <row r="610" spans="1:23" ht="15" customHeight="1" x14ac:dyDescent="0.2">
      <c r="A610" s="769"/>
      <c r="B610" s="761" t="s">
        <v>49</v>
      </c>
      <c r="C610" s="761"/>
      <c r="D610" s="761"/>
      <c r="E610" s="242" t="e">
        <f>IF(E598&gt;0,E607/E598,"")</f>
        <v>#REF!</v>
      </c>
      <c r="F610" s="242" t="e">
        <f t="shared" ref="F610:R610" si="182">IF(F598&gt;0,F607/F598,"")</f>
        <v>#REF!</v>
      </c>
      <c r="G610" s="242" t="e">
        <f t="shared" si="182"/>
        <v>#REF!</v>
      </c>
      <c r="H610" s="242" t="e">
        <f t="shared" si="182"/>
        <v>#REF!</v>
      </c>
      <c r="I610" s="242" t="e">
        <f t="shared" si="182"/>
        <v>#REF!</v>
      </c>
      <c r="J610" s="242" t="e">
        <f t="shared" si="182"/>
        <v>#REF!</v>
      </c>
      <c r="K610" s="242" t="e">
        <f t="shared" si="182"/>
        <v>#REF!</v>
      </c>
      <c r="L610" s="242" t="e">
        <f t="shared" si="182"/>
        <v>#REF!</v>
      </c>
      <c r="M610" s="242" t="e">
        <f t="shared" si="182"/>
        <v>#REF!</v>
      </c>
      <c r="N610" s="242" t="e">
        <f t="shared" si="182"/>
        <v>#REF!</v>
      </c>
      <c r="O610" s="242" t="e">
        <f t="shared" si="182"/>
        <v>#REF!</v>
      </c>
      <c r="P610" s="242" t="e">
        <f t="shared" si="182"/>
        <v>#REF!</v>
      </c>
      <c r="Q610" s="242" t="e">
        <f t="shared" si="182"/>
        <v>#REF!</v>
      </c>
      <c r="R610" s="242" t="e">
        <f t="shared" si="182"/>
        <v>#REF!</v>
      </c>
      <c r="S610" s="242">
        <f>基数汇总!S1809</f>
        <v>0</v>
      </c>
      <c r="T610" s="242">
        <f>基数汇总!R1809</f>
        <v>0</v>
      </c>
      <c r="U610" s="711" t="e">
        <f>IF(R610&lt;&gt;0,R610-S610,"")</f>
        <v>#REF!</v>
      </c>
      <c r="V610" s="72" t="e">
        <f t="shared" si="156"/>
        <v>#REF!</v>
      </c>
    </row>
    <row r="611" spans="1:23" ht="15" customHeight="1" x14ac:dyDescent="0.2">
      <c r="A611" s="770"/>
      <c r="B611" s="772" t="s">
        <v>50</v>
      </c>
      <c r="C611" s="772"/>
      <c r="D611" s="772"/>
      <c r="E611" s="737" t="e">
        <f>IF(E598&gt;0,E608/E598,"")</f>
        <v>#REF!</v>
      </c>
      <c r="F611" s="737" t="e">
        <f t="shared" ref="F611:R611" si="183">IF(F598&gt;0,F608/F598,"")</f>
        <v>#REF!</v>
      </c>
      <c r="G611" s="737" t="e">
        <f t="shared" si="183"/>
        <v>#REF!</v>
      </c>
      <c r="H611" s="737" t="e">
        <f t="shared" si="183"/>
        <v>#REF!</v>
      </c>
      <c r="I611" s="737" t="e">
        <f t="shared" si="183"/>
        <v>#REF!</v>
      </c>
      <c r="J611" s="737" t="e">
        <f t="shared" si="183"/>
        <v>#REF!</v>
      </c>
      <c r="K611" s="737" t="e">
        <f t="shared" si="183"/>
        <v>#REF!</v>
      </c>
      <c r="L611" s="737" t="e">
        <f t="shared" si="183"/>
        <v>#REF!</v>
      </c>
      <c r="M611" s="737" t="e">
        <f t="shared" si="183"/>
        <v>#REF!</v>
      </c>
      <c r="N611" s="737" t="e">
        <f t="shared" si="183"/>
        <v>#REF!</v>
      </c>
      <c r="O611" s="737" t="e">
        <f t="shared" si="183"/>
        <v>#REF!</v>
      </c>
      <c r="P611" s="737" t="e">
        <f t="shared" si="183"/>
        <v>#REF!</v>
      </c>
      <c r="Q611" s="737" t="e">
        <f t="shared" si="183"/>
        <v>#REF!</v>
      </c>
      <c r="R611" s="737" t="e">
        <f t="shared" si="183"/>
        <v>#REF!</v>
      </c>
      <c r="S611" s="737">
        <f>基数汇总!S1810</f>
        <v>0</v>
      </c>
      <c r="T611" s="737">
        <f>基数汇总!R1810</f>
        <v>0</v>
      </c>
      <c r="U611" s="740" t="e">
        <f>IF(R611&lt;&gt;0,R611-S611,"")</f>
        <v>#REF!</v>
      </c>
      <c r="V611" s="72" t="e">
        <f t="shared" si="156"/>
        <v>#REF!</v>
      </c>
    </row>
    <row r="612" spans="1:23" s="78" customFormat="1" ht="27" customHeight="1" x14ac:dyDescent="0.2">
      <c r="A612" s="262"/>
      <c r="B612" s="738"/>
      <c r="C612" s="738"/>
      <c r="D612" s="738"/>
      <c r="E612" s="80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U612" s="741"/>
      <c r="W612" s="742"/>
    </row>
    <row r="613" spans="1:23" ht="39" customHeight="1" x14ac:dyDescent="0.2">
      <c r="A613" s="764" t="s">
        <v>106</v>
      </c>
      <c r="B613" s="764"/>
      <c r="C613" s="764"/>
      <c r="D613" s="764"/>
      <c r="E613" s="764"/>
      <c r="F613" s="764"/>
      <c r="G613" s="764"/>
      <c r="H613" s="764"/>
      <c r="I613" s="764"/>
      <c r="J613" s="764"/>
      <c r="K613" s="764"/>
      <c r="L613" s="764"/>
      <c r="M613" s="72"/>
      <c r="N613" s="72"/>
      <c r="O613" s="72"/>
      <c r="P613" s="72"/>
      <c r="Q613" s="72"/>
      <c r="R613" s="72"/>
    </row>
    <row r="614" spans="1:23" x14ac:dyDescent="0.2">
      <c r="D614" s="71"/>
      <c r="E614" s="71"/>
      <c r="F614" s="72"/>
      <c r="G614" s="72"/>
      <c r="H614" s="72"/>
      <c r="I614" s="72"/>
      <c r="J614" s="72"/>
      <c r="K614" s="72"/>
      <c r="L614" s="72"/>
      <c r="M614" s="72"/>
      <c r="N614" s="72"/>
      <c r="O614" s="72"/>
      <c r="P614" s="72"/>
      <c r="Q614" s="72"/>
    </row>
    <row r="615" spans="1:23" x14ac:dyDescent="0.2">
      <c r="D615" s="71"/>
      <c r="E615" s="71"/>
      <c r="F615" s="72"/>
      <c r="G615" s="72"/>
      <c r="H615" s="72"/>
      <c r="I615" s="72"/>
      <c r="J615" s="72"/>
      <c r="K615" s="72"/>
      <c r="L615" s="72"/>
      <c r="M615" s="72"/>
      <c r="N615" s="72"/>
      <c r="O615" s="72"/>
      <c r="P615" s="72"/>
      <c r="Q615" s="72"/>
    </row>
    <row r="616" spans="1:23" x14ac:dyDescent="0.2">
      <c r="D616" s="71"/>
      <c r="E616" s="71"/>
      <c r="F616" s="72"/>
      <c r="G616" s="72"/>
      <c r="H616" s="72"/>
      <c r="I616" s="72"/>
      <c r="J616" s="72"/>
      <c r="K616" s="72"/>
      <c r="L616" s="72"/>
      <c r="M616" s="72"/>
      <c r="N616" s="72"/>
      <c r="O616" s="72"/>
      <c r="P616" s="72"/>
      <c r="Q616" s="72"/>
    </row>
    <row r="617" spans="1:23" x14ac:dyDescent="0.2">
      <c r="D617" s="71"/>
      <c r="E617" s="71"/>
      <c r="F617" s="72"/>
      <c r="G617" s="72"/>
      <c r="H617" s="72"/>
      <c r="I617" s="72"/>
      <c r="J617" s="72"/>
      <c r="K617" s="72"/>
      <c r="L617" s="72"/>
      <c r="M617" s="72"/>
      <c r="N617" s="72"/>
      <c r="O617" s="72"/>
      <c r="P617" s="72"/>
      <c r="Q617" s="72"/>
    </row>
    <row r="618" spans="1:23" x14ac:dyDescent="0.2">
      <c r="D618" s="71"/>
      <c r="E618" s="71"/>
      <c r="F618" s="72"/>
      <c r="G618" s="72"/>
      <c r="H618" s="72"/>
      <c r="I618" s="72"/>
      <c r="J618" s="72"/>
      <c r="K618" s="72"/>
      <c r="L618" s="72"/>
      <c r="M618" s="72"/>
      <c r="N618" s="72"/>
      <c r="O618" s="72"/>
      <c r="P618" s="72"/>
      <c r="Q618" s="72"/>
    </row>
    <row r="619" spans="1:23" x14ac:dyDescent="0.2">
      <c r="D619" s="71"/>
      <c r="E619" s="71"/>
      <c r="F619" s="72"/>
      <c r="G619" s="72"/>
      <c r="H619" s="72"/>
      <c r="I619" s="72"/>
      <c r="J619" s="72"/>
      <c r="K619" s="72"/>
      <c r="L619" s="72"/>
      <c r="M619" s="72"/>
      <c r="N619" s="72"/>
      <c r="O619" s="72"/>
      <c r="P619" s="72"/>
      <c r="Q619" s="72"/>
    </row>
    <row r="620" spans="1:23" x14ac:dyDescent="0.2">
      <c r="D620" s="71"/>
      <c r="E620" s="71"/>
      <c r="F620" s="72"/>
      <c r="G620" s="72"/>
      <c r="H620" s="72"/>
      <c r="I620" s="72"/>
      <c r="J620" s="72"/>
      <c r="K620" s="72"/>
      <c r="L620" s="72"/>
      <c r="M620" s="72"/>
      <c r="N620" s="72"/>
      <c r="O620" s="72"/>
      <c r="P620" s="72"/>
      <c r="Q620" s="72"/>
    </row>
    <row r="621" spans="1:23" x14ac:dyDescent="0.2">
      <c r="D621" s="71"/>
      <c r="E621" s="71"/>
      <c r="F621" s="72"/>
      <c r="G621" s="72"/>
      <c r="H621" s="72"/>
      <c r="I621" s="72"/>
      <c r="J621" s="72"/>
      <c r="K621" s="72"/>
      <c r="L621" s="72"/>
      <c r="M621" s="72"/>
      <c r="N621" s="72"/>
      <c r="O621" s="72"/>
      <c r="P621" s="72"/>
      <c r="Q621" s="72"/>
    </row>
    <row r="622" spans="1:23" x14ac:dyDescent="0.2">
      <c r="D622" s="71"/>
      <c r="E622" s="71"/>
      <c r="F622" s="72"/>
      <c r="G622" s="72"/>
      <c r="H622" s="72"/>
      <c r="I622" s="72"/>
      <c r="J622" s="72"/>
      <c r="K622" s="72"/>
      <c r="L622" s="72"/>
      <c r="M622" s="72"/>
      <c r="N622" s="72"/>
      <c r="O622" s="72"/>
      <c r="P622" s="72"/>
      <c r="Q622" s="72"/>
    </row>
    <row r="623" spans="1:23" x14ac:dyDescent="0.2">
      <c r="D623" s="71"/>
      <c r="E623" s="71"/>
      <c r="F623" s="72"/>
      <c r="G623" s="72"/>
      <c r="H623" s="72"/>
      <c r="I623" s="72"/>
      <c r="J623" s="72"/>
      <c r="K623" s="72"/>
      <c r="L623" s="72"/>
      <c r="M623" s="72"/>
      <c r="N623" s="72"/>
      <c r="O623" s="72"/>
      <c r="P623" s="72"/>
      <c r="Q623" s="72"/>
    </row>
    <row r="624" spans="1:23" x14ac:dyDescent="0.2">
      <c r="D624" s="71"/>
      <c r="E624" s="71"/>
      <c r="F624" s="72"/>
      <c r="G624" s="72"/>
      <c r="H624" s="72"/>
      <c r="I624" s="72"/>
      <c r="J624" s="72"/>
      <c r="K624" s="72"/>
      <c r="L624" s="72"/>
      <c r="M624" s="72"/>
      <c r="N624" s="72"/>
      <c r="O624" s="72"/>
      <c r="P624" s="72"/>
      <c r="Q624" s="72"/>
    </row>
    <row r="625" spans="4:17" x14ac:dyDescent="0.2">
      <c r="D625" s="71"/>
      <c r="E625" s="71"/>
      <c r="F625" s="72"/>
      <c r="G625" s="72"/>
      <c r="H625" s="72"/>
      <c r="I625" s="72"/>
      <c r="J625" s="72"/>
      <c r="K625" s="72"/>
      <c r="L625" s="72"/>
      <c r="M625" s="72"/>
      <c r="N625" s="72"/>
      <c r="O625" s="72"/>
      <c r="P625" s="72"/>
      <c r="Q625" s="72"/>
    </row>
    <row r="626" spans="4:17" x14ac:dyDescent="0.2">
      <c r="D626" s="71"/>
      <c r="E626" s="71"/>
      <c r="F626" s="72"/>
      <c r="G626" s="72"/>
      <c r="H626" s="72"/>
      <c r="I626" s="72"/>
      <c r="J626" s="72"/>
      <c r="K626" s="72"/>
      <c r="L626" s="72"/>
      <c r="M626" s="72"/>
      <c r="N626" s="72"/>
      <c r="O626" s="72"/>
      <c r="P626" s="72"/>
      <c r="Q626" s="72"/>
    </row>
    <row r="627" spans="4:17" x14ac:dyDescent="0.2">
      <c r="D627" s="71"/>
      <c r="E627" s="71"/>
      <c r="F627" s="72"/>
      <c r="G627" s="72"/>
      <c r="H627" s="72"/>
      <c r="I627" s="72"/>
      <c r="J627" s="72"/>
      <c r="K627" s="72"/>
      <c r="L627" s="72"/>
      <c r="M627" s="72"/>
      <c r="N627" s="72"/>
      <c r="O627" s="72"/>
      <c r="P627" s="72"/>
      <c r="Q627" s="72"/>
    </row>
    <row r="628" spans="4:17" x14ac:dyDescent="0.2">
      <c r="D628" s="71"/>
      <c r="E628" s="71"/>
      <c r="F628" s="72"/>
      <c r="G628" s="72"/>
      <c r="H628" s="72"/>
      <c r="I628" s="72"/>
      <c r="J628" s="72"/>
      <c r="K628" s="72"/>
      <c r="L628" s="72"/>
      <c r="M628" s="72"/>
      <c r="N628" s="72"/>
      <c r="O628" s="72"/>
      <c r="P628" s="72"/>
      <c r="Q628" s="72"/>
    </row>
    <row r="629" spans="4:17" x14ac:dyDescent="0.2">
      <c r="D629" s="71"/>
      <c r="E629" s="71"/>
      <c r="F629" s="72"/>
      <c r="G629" s="72"/>
      <c r="H629" s="72"/>
      <c r="I629" s="72"/>
      <c r="J629" s="72"/>
      <c r="K629" s="72"/>
      <c r="L629" s="72"/>
      <c r="M629" s="72"/>
      <c r="N629" s="72"/>
      <c r="O629" s="72"/>
      <c r="P629" s="72"/>
      <c r="Q629" s="72"/>
    </row>
    <row r="630" spans="4:17" x14ac:dyDescent="0.2">
      <c r="D630" s="71"/>
      <c r="E630" s="71"/>
      <c r="F630" s="72"/>
      <c r="G630" s="72"/>
      <c r="H630" s="72"/>
      <c r="I630" s="72"/>
      <c r="J630" s="72"/>
      <c r="K630" s="72"/>
      <c r="L630" s="72"/>
      <c r="M630" s="72"/>
      <c r="N630" s="72"/>
      <c r="O630" s="72"/>
      <c r="P630" s="72"/>
      <c r="Q630" s="72"/>
    </row>
    <row r="631" spans="4:17" x14ac:dyDescent="0.2">
      <c r="D631" s="71"/>
      <c r="E631" s="71"/>
      <c r="F631" s="72"/>
      <c r="G631" s="72"/>
      <c r="H631" s="72"/>
      <c r="I631" s="72"/>
      <c r="J631" s="72"/>
      <c r="K631" s="72"/>
      <c r="L631" s="72"/>
      <c r="M631" s="72"/>
      <c r="N631" s="72"/>
      <c r="O631" s="72"/>
      <c r="P631" s="72"/>
      <c r="Q631" s="72"/>
    </row>
    <row r="632" spans="4:17" x14ac:dyDescent="0.2">
      <c r="D632" s="71"/>
      <c r="E632" s="71"/>
      <c r="F632" s="72"/>
      <c r="G632" s="72"/>
      <c r="H632" s="72"/>
      <c r="I632" s="72"/>
      <c r="J632" s="72"/>
      <c r="K632" s="72"/>
      <c r="L632" s="72"/>
      <c r="M632" s="72"/>
      <c r="N632" s="72"/>
      <c r="O632" s="72"/>
      <c r="P632" s="72"/>
      <c r="Q632" s="72"/>
    </row>
    <row r="633" spans="4:17" x14ac:dyDescent="0.2">
      <c r="D633" s="71"/>
      <c r="E633" s="71"/>
      <c r="F633" s="72"/>
      <c r="G633" s="72"/>
      <c r="H633" s="72"/>
      <c r="I633" s="72"/>
      <c r="J633" s="72"/>
      <c r="K633" s="72"/>
      <c r="L633" s="72"/>
      <c r="M633" s="72"/>
      <c r="N633" s="72"/>
      <c r="O633" s="72"/>
      <c r="P633" s="72"/>
      <c r="Q633" s="72"/>
    </row>
    <row r="634" spans="4:17" x14ac:dyDescent="0.2">
      <c r="D634" s="71"/>
      <c r="E634" s="71"/>
      <c r="F634" s="72"/>
      <c r="G634" s="72"/>
      <c r="H634" s="72"/>
      <c r="I634" s="72"/>
      <c r="J634" s="72"/>
      <c r="K634" s="72"/>
      <c r="L634" s="72"/>
      <c r="M634" s="72"/>
      <c r="N634" s="72"/>
      <c r="O634" s="72"/>
      <c r="P634" s="72"/>
      <c r="Q634" s="72"/>
    </row>
    <row r="635" spans="4:17" x14ac:dyDescent="0.2">
      <c r="D635" s="71"/>
      <c r="E635" s="71"/>
      <c r="F635" s="704"/>
      <c r="G635" s="704"/>
      <c r="H635" s="704"/>
      <c r="I635" s="704"/>
      <c r="J635" s="704"/>
      <c r="K635" s="704"/>
      <c r="L635" s="704"/>
      <c r="M635" s="704"/>
      <c r="N635" s="704"/>
      <c r="O635" s="704"/>
      <c r="P635" s="704"/>
      <c r="Q635" s="704"/>
    </row>
    <row r="636" spans="4:17" x14ac:dyDescent="0.2">
      <c r="D636" s="71"/>
      <c r="E636" s="71"/>
      <c r="F636" s="704"/>
      <c r="G636" s="704"/>
      <c r="H636" s="704"/>
      <c r="I636" s="704"/>
      <c r="J636" s="704"/>
      <c r="K636" s="704"/>
      <c r="L636" s="704"/>
      <c r="M636" s="704"/>
      <c r="N636" s="704"/>
      <c r="O636" s="704"/>
      <c r="P636" s="704"/>
      <c r="Q636" s="704"/>
    </row>
    <row r="637" spans="4:17" x14ac:dyDescent="0.2">
      <c r="D637" s="71"/>
      <c r="E637" s="71"/>
      <c r="F637" s="704"/>
      <c r="G637" s="704"/>
      <c r="H637" s="704"/>
      <c r="I637" s="704"/>
      <c r="J637" s="704"/>
      <c r="K637" s="704"/>
      <c r="L637" s="704"/>
      <c r="M637" s="704"/>
      <c r="N637" s="704"/>
      <c r="O637" s="704"/>
      <c r="P637" s="704"/>
      <c r="Q637" s="704"/>
    </row>
    <row r="638" spans="4:17" x14ac:dyDescent="0.2">
      <c r="D638" s="71"/>
      <c r="E638" s="71"/>
      <c r="F638" s="704"/>
      <c r="G638" s="704"/>
      <c r="H638" s="704"/>
      <c r="I638" s="704"/>
      <c r="J638" s="704"/>
      <c r="K638" s="704"/>
      <c r="L638" s="704"/>
      <c r="M638" s="704"/>
      <c r="N638" s="704"/>
      <c r="O638" s="704"/>
      <c r="P638" s="704"/>
      <c r="Q638" s="704"/>
    </row>
    <row r="639" spans="4:17" x14ac:dyDescent="0.2">
      <c r="D639" s="71"/>
      <c r="E639" s="71"/>
      <c r="F639" s="704"/>
      <c r="G639" s="704"/>
      <c r="H639" s="704"/>
      <c r="I639" s="704"/>
      <c r="J639" s="704"/>
      <c r="K639" s="704"/>
      <c r="L639" s="704"/>
      <c r="M639" s="704"/>
      <c r="N639" s="704"/>
      <c r="O639" s="704"/>
      <c r="P639" s="704"/>
      <c r="Q639" s="704"/>
    </row>
    <row r="640" spans="4:17" x14ac:dyDescent="0.2">
      <c r="D640" s="71"/>
      <c r="E640" s="71"/>
      <c r="F640" s="704"/>
      <c r="G640" s="704"/>
      <c r="H640" s="704"/>
      <c r="I640" s="704"/>
      <c r="J640" s="704"/>
      <c r="K640" s="704"/>
      <c r="L640" s="704"/>
      <c r="M640" s="704"/>
      <c r="N640" s="704"/>
      <c r="O640" s="704"/>
      <c r="P640" s="704"/>
      <c r="Q640" s="704"/>
    </row>
  </sheetData>
  <autoFilter ref="A3:W611" xr:uid="{00000000-0009-0000-0000-000000000000}"/>
  <mergeCells count="238">
    <mergeCell ref="A1:U1"/>
    <mergeCell ref="B49:D49"/>
    <mergeCell ref="B50:D50"/>
    <mergeCell ref="B51:D51"/>
    <mergeCell ref="B52:D52"/>
    <mergeCell ref="B53:D53"/>
    <mergeCell ref="B54:D54"/>
    <mergeCell ref="B55:D55"/>
    <mergeCell ref="B101:D101"/>
    <mergeCell ref="C56:C61"/>
    <mergeCell ref="C62:C67"/>
    <mergeCell ref="C68:C70"/>
    <mergeCell ref="C71:C76"/>
    <mergeCell ref="C77:C82"/>
    <mergeCell ref="C83:C85"/>
    <mergeCell ref="C86:C91"/>
    <mergeCell ref="C92:C97"/>
    <mergeCell ref="C98:C100"/>
    <mergeCell ref="C4:C9"/>
    <mergeCell ref="C10:C15"/>
    <mergeCell ref="C16:C18"/>
    <mergeCell ref="C19:C24"/>
    <mergeCell ref="C25:C30"/>
    <mergeCell ref="C31:C33"/>
    <mergeCell ref="B102:D102"/>
    <mergeCell ref="B103:D103"/>
    <mergeCell ref="B104:D104"/>
    <mergeCell ref="B105:D105"/>
    <mergeCell ref="B106:D106"/>
    <mergeCell ref="B107:D107"/>
    <mergeCell ref="B153:D153"/>
    <mergeCell ref="B154:D154"/>
    <mergeCell ref="B155:D155"/>
    <mergeCell ref="C129:C134"/>
    <mergeCell ref="C135:C137"/>
    <mergeCell ref="C138:C143"/>
    <mergeCell ref="C144:C149"/>
    <mergeCell ref="C150:C152"/>
    <mergeCell ref="C254:C256"/>
    <mergeCell ref="B156:D156"/>
    <mergeCell ref="B157:D157"/>
    <mergeCell ref="B158:D158"/>
    <mergeCell ref="B159:D159"/>
    <mergeCell ref="B205:D205"/>
    <mergeCell ref="B206:D206"/>
    <mergeCell ref="B207:D207"/>
    <mergeCell ref="B208:D208"/>
    <mergeCell ref="B209:D209"/>
    <mergeCell ref="B175:B189"/>
    <mergeCell ref="B190:B204"/>
    <mergeCell ref="C160:C165"/>
    <mergeCell ref="C166:C171"/>
    <mergeCell ref="C172:C174"/>
    <mergeCell ref="C175:C180"/>
    <mergeCell ref="C181:C186"/>
    <mergeCell ref="C187:C189"/>
    <mergeCell ref="C190:C195"/>
    <mergeCell ref="C196:C201"/>
    <mergeCell ref="C202:C204"/>
    <mergeCell ref="B361:D361"/>
    <mergeCell ref="B362:D362"/>
    <mergeCell ref="C316:C321"/>
    <mergeCell ref="C322:C327"/>
    <mergeCell ref="C328:C330"/>
    <mergeCell ref="C331:C336"/>
    <mergeCell ref="C337:C342"/>
    <mergeCell ref="C343:C345"/>
    <mergeCell ref="C346:C351"/>
    <mergeCell ref="C352:C357"/>
    <mergeCell ref="C358:C360"/>
    <mergeCell ref="B346:B360"/>
    <mergeCell ref="B363:D363"/>
    <mergeCell ref="B364:D364"/>
    <mergeCell ref="B365:D365"/>
    <mergeCell ref="B366:D366"/>
    <mergeCell ref="B367:D367"/>
    <mergeCell ref="B404:D404"/>
    <mergeCell ref="B405:D405"/>
    <mergeCell ref="B406:D406"/>
    <mergeCell ref="B407:D407"/>
    <mergeCell ref="C368:C370"/>
    <mergeCell ref="C371:C376"/>
    <mergeCell ref="C377:C379"/>
    <mergeCell ref="C380:C382"/>
    <mergeCell ref="C383:C388"/>
    <mergeCell ref="C389:C391"/>
    <mergeCell ref="C392:C394"/>
    <mergeCell ref="C395:C400"/>
    <mergeCell ref="C401:C403"/>
    <mergeCell ref="B368:B379"/>
    <mergeCell ref="B380:B391"/>
    <mergeCell ref="B392:B403"/>
    <mergeCell ref="B408:D408"/>
    <mergeCell ref="B409:D409"/>
    <mergeCell ref="B410:D410"/>
    <mergeCell ref="B456:D456"/>
    <mergeCell ref="B457:D457"/>
    <mergeCell ref="B458:D458"/>
    <mergeCell ref="B459:D459"/>
    <mergeCell ref="B460:D460"/>
    <mergeCell ref="B461:D461"/>
    <mergeCell ref="B411:B425"/>
    <mergeCell ref="B426:B440"/>
    <mergeCell ref="B441:B455"/>
    <mergeCell ref="C411:C416"/>
    <mergeCell ref="C417:C422"/>
    <mergeCell ref="C423:C425"/>
    <mergeCell ref="C426:C431"/>
    <mergeCell ref="C432:C437"/>
    <mergeCell ref="C438:C440"/>
    <mergeCell ref="C441:C446"/>
    <mergeCell ref="C447:C452"/>
    <mergeCell ref="C453:C455"/>
    <mergeCell ref="B462:D462"/>
    <mergeCell ref="B478:D478"/>
    <mergeCell ref="B479:D479"/>
    <mergeCell ref="B480:D480"/>
    <mergeCell ref="B500:D500"/>
    <mergeCell ref="B520:D520"/>
    <mergeCell ref="B521:D521"/>
    <mergeCell ref="B522:D522"/>
    <mergeCell ref="B542:D542"/>
    <mergeCell ref="B463:B467"/>
    <mergeCell ref="B468:B472"/>
    <mergeCell ref="B473:B477"/>
    <mergeCell ref="B501:B519"/>
    <mergeCell ref="B523:B541"/>
    <mergeCell ref="C463:C464"/>
    <mergeCell ref="C468:C469"/>
    <mergeCell ref="C473:C474"/>
    <mergeCell ref="C501:C508"/>
    <mergeCell ref="C509:C515"/>
    <mergeCell ref="C516:C519"/>
    <mergeCell ref="C523:C530"/>
    <mergeCell ref="C531:C537"/>
    <mergeCell ref="C538:C541"/>
    <mergeCell ref="B606:D606"/>
    <mergeCell ref="B607:D607"/>
    <mergeCell ref="B608:D608"/>
    <mergeCell ref="B609:D609"/>
    <mergeCell ref="B610:D610"/>
    <mergeCell ref="B611:D61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C589:D589"/>
    <mergeCell ref="A613:L613"/>
    <mergeCell ref="A4:A55"/>
    <mergeCell ref="A56:A107"/>
    <mergeCell ref="A108:A159"/>
    <mergeCell ref="A160:A211"/>
    <mergeCell ref="A212:A263"/>
    <mergeCell ref="A264:A315"/>
    <mergeCell ref="A316:A367"/>
    <mergeCell ref="A368:A410"/>
    <mergeCell ref="A411:A462"/>
    <mergeCell ref="A463:A480"/>
    <mergeCell ref="A481:A500"/>
    <mergeCell ref="A501:A594"/>
    <mergeCell ref="A595:A611"/>
    <mergeCell ref="B4:B18"/>
    <mergeCell ref="B19:B33"/>
    <mergeCell ref="B34:B48"/>
    <mergeCell ref="B56:B70"/>
    <mergeCell ref="B71:B85"/>
    <mergeCell ref="B86:B100"/>
    <mergeCell ref="C108:C113"/>
    <mergeCell ref="C114:C119"/>
    <mergeCell ref="C120:C122"/>
    <mergeCell ref="C123:C128"/>
    <mergeCell ref="B264:B278"/>
    <mergeCell ref="B279:B293"/>
    <mergeCell ref="B294:B308"/>
    <mergeCell ref="B316:B330"/>
    <mergeCell ref="B331:B345"/>
    <mergeCell ref="B108:B122"/>
    <mergeCell ref="B123:B137"/>
    <mergeCell ref="B138:B152"/>
    <mergeCell ref="B160:B174"/>
    <mergeCell ref="B309:D309"/>
    <mergeCell ref="B310:D310"/>
    <mergeCell ref="B311:D311"/>
    <mergeCell ref="B312:D312"/>
    <mergeCell ref="B313:D313"/>
    <mergeCell ref="B314:D314"/>
    <mergeCell ref="B315:D315"/>
    <mergeCell ref="B210:D210"/>
    <mergeCell ref="B211:D211"/>
    <mergeCell ref="B257:D257"/>
    <mergeCell ref="B258:D258"/>
    <mergeCell ref="C294:C299"/>
    <mergeCell ref="C300:C305"/>
    <mergeCell ref="C306:C308"/>
    <mergeCell ref="B259:D259"/>
    <mergeCell ref="C34:C39"/>
    <mergeCell ref="C40:C45"/>
    <mergeCell ref="C46:C48"/>
    <mergeCell ref="C264:C269"/>
    <mergeCell ref="C270:C275"/>
    <mergeCell ref="C276:C278"/>
    <mergeCell ref="C279:C284"/>
    <mergeCell ref="C285:C290"/>
    <mergeCell ref="C291:C293"/>
    <mergeCell ref="B260:D260"/>
    <mergeCell ref="B261:D261"/>
    <mergeCell ref="B262:D262"/>
    <mergeCell ref="B263:D263"/>
    <mergeCell ref="B212:B226"/>
    <mergeCell ref="B227:B241"/>
    <mergeCell ref="B242:B256"/>
    <mergeCell ref="C212:C217"/>
    <mergeCell ref="C218:C223"/>
    <mergeCell ref="C224:C226"/>
    <mergeCell ref="C227:C232"/>
    <mergeCell ref="C233:C238"/>
    <mergeCell ref="C239:C241"/>
    <mergeCell ref="C242:C247"/>
    <mergeCell ref="C248:C253"/>
    <mergeCell ref="C543:C550"/>
    <mergeCell ref="C551:C557"/>
    <mergeCell ref="C558:C561"/>
    <mergeCell ref="C570:C577"/>
    <mergeCell ref="C578:C584"/>
    <mergeCell ref="C585:C588"/>
    <mergeCell ref="B603:C605"/>
    <mergeCell ref="B590:C593"/>
    <mergeCell ref="B595:C597"/>
    <mergeCell ref="B599:C601"/>
    <mergeCell ref="B543:B561"/>
    <mergeCell ref="B570:B589"/>
    <mergeCell ref="B594:D594"/>
    <mergeCell ref="B598:D598"/>
    <mergeCell ref="B602:D602"/>
  </mergeCells>
  <phoneticPr fontId="39" type="noConversion"/>
  <hyperlinks>
    <hyperlink ref="V1" display="返回目录" xr:uid="{00000000-0004-0000-0000-000000000000}"/>
  </hyperlinks>
  <printOptions horizontalCentered="1"/>
  <pageMargins left="0.31496062992126" right="0.31496062992126" top="0.35433070866141703" bottom="0.39370078740157499" header="0.118110236220472" footer="0.31496062992126"/>
  <pageSetup paperSize="9" scale="52" fitToHeight="0" orientation="portrait" r:id="rId1"/>
  <headerFooter>
    <oddFooter>&amp;R&amp;"宋体,常规"&amp;14 4-&amp;P/&amp;N</oddFooter>
  </headerFooter>
  <rowBreaks count="1" manualBreakCount="1">
    <brk id="500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  <pageSetUpPr fitToPage="1"/>
  </sheetPr>
  <dimension ref="A1:Z686"/>
  <sheetViews>
    <sheetView view="pageBreakPreview" zoomScaleNormal="100" zoomScaleSheetLayoutView="100" workbookViewId="0">
      <pane xSplit="6" ySplit="5" topLeftCell="G405" activePane="bottomRight" state="frozen"/>
      <selection pane="topRight"/>
      <selection pane="bottomLeft"/>
      <selection pane="bottomRight" activeCell="F422" sqref="F422"/>
    </sheetView>
  </sheetViews>
  <sheetFormatPr defaultColWidth="9.140625" defaultRowHeight="12.75" x14ac:dyDescent="0.2"/>
  <cols>
    <col min="1" max="1" width="5.5703125" customWidth="1"/>
    <col min="2" max="2" width="6.28515625" customWidth="1"/>
    <col min="3" max="3" width="9.42578125" customWidth="1"/>
    <col min="4" max="4" width="17.7109375" customWidth="1"/>
    <col min="5" max="11" width="17.5703125" customWidth="1"/>
    <col min="12" max="12" width="13.28515625" hidden="1" customWidth="1"/>
    <col min="13" max="13" width="13.42578125" hidden="1" customWidth="1"/>
    <col min="14" max="17" width="13.28515625" hidden="1" customWidth="1"/>
    <col min="18" max="18" width="13.42578125" customWidth="1"/>
    <col min="19" max="20" width="11.85546875" hidden="1" customWidth="1"/>
    <col min="21" max="21" width="11.7109375" style="84" hidden="1" customWidth="1"/>
    <col min="22" max="22" width="11.7109375" customWidth="1"/>
    <col min="23" max="23" width="11.140625" customWidth="1"/>
    <col min="24" max="24" width="11" customWidth="1"/>
    <col min="25" max="25" width="10.5703125" customWidth="1"/>
    <col min="26" max="26" width="12.28515625" customWidth="1"/>
  </cols>
  <sheetData>
    <row r="1" spans="1:26" ht="22.5" x14ac:dyDescent="0.2">
      <c r="A1" s="91" t="s">
        <v>107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655"/>
      <c r="T1" s="91"/>
      <c r="U1" s="247"/>
      <c r="V1" s="743" t="s">
        <v>1</v>
      </c>
      <c r="W1" s="784" t="s">
        <v>108</v>
      </c>
      <c r="X1" s="71" t="s">
        <v>109</v>
      </c>
      <c r="Y1" s="71" t="s">
        <v>110</v>
      </c>
    </row>
    <row r="2" spans="1:26" ht="13.5" x14ac:dyDescent="0.2">
      <c r="A2" s="93"/>
      <c r="B2" s="93"/>
      <c r="C2" s="93"/>
      <c r="D2" s="9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 t="s">
        <v>2</v>
      </c>
      <c r="S2" s="82"/>
      <c r="T2" s="82"/>
      <c r="U2" s="248"/>
      <c r="W2" s="784"/>
      <c r="X2" s="656">
        <v>8.0000000000000004E-4</v>
      </c>
      <c r="Y2" s="89" t="e">
        <f>X2*E454</f>
        <v>#REF!</v>
      </c>
      <c r="Z2" s="74" t="e">
        <f>Y2*10000</f>
        <v>#REF!</v>
      </c>
    </row>
    <row r="3" spans="1:26" ht="20.25" customHeight="1" x14ac:dyDescent="0.2">
      <c r="A3" s="243" t="s">
        <v>3</v>
      </c>
      <c r="B3" s="243" t="s">
        <v>4</v>
      </c>
      <c r="C3" s="243" t="s">
        <v>5</v>
      </c>
      <c r="D3" s="243" t="s">
        <v>6</v>
      </c>
      <c r="E3" s="243" t="s">
        <v>7</v>
      </c>
      <c r="F3" s="243" t="s">
        <v>8</v>
      </c>
      <c r="G3" s="243" t="s">
        <v>9</v>
      </c>
      <c r="H3" s="243" t="s">
        <v>10</v>
      </c>
      <c r="I3" s="243" t="s">
        <v>11</v>
      </c>
      <c r="J3" s="243" t="s">
        <v>12</v>
      </c>
      <c r="K3" s="243" t="s">
        <v>13</v>
      </c>
      <c r="L3" s="243" t="s">
        <v>14</v>
      </c>
      <c r="M3" s="243" t="s">
        <v>15</v>
      </c>
      <c r="N3" s="243" t="s">
        <v>16</v>
      </c>
      <c r="O3" s="243" t="s">
        <v>17</v>
      </c>
      <c r="P3" s="243" t="s">
        <v>111</v>
      </c>
      <c r="Q3" s="243" t="s">
        <v>19</v>
      </c>
      <c r="R3" s="243" t="s">
        <v>20</v>
      </c>
      <c r="S3" s="95" t="s">
        <v>21</v>
      </c>
      <c r="T3" s="95" t="s">
        <v>22</v>
      </c>
      <c r="U3" s="249" t="s">
        <v>23</v>
      </c>
    </row>
    <row r="4" spans="1:26" ht="13.5" customHeight="1" x14ac:dyDescent="0.2">
      <c r="A4" s="789" t="s">
        <v>24</v>
      </c>
      <c r="B4" s="763" t="s">
        <v>25</v>
      </c>
      <c r="C4" s="755" t="s">
        <v>26</v>
      </c>
      <c r="D4" s="96" t="s">
        <v>27</v>
      </c>
      <c r="E4" s="97" t="e">
        <f>#REF!</f>
        <v>#REF!</v>
      </c>
      <c r="F4" s="97">
        <v>882.79719999999998</v>
      </c>
      <c r="G4" s="97" t="e">
        <f>E4</f>
        <v>#REF!</v>
      </c>
      <c r="H4" s="97"/>
      <c r="I4" s="97"/>
      <c r="J4" s="97"/>
      <c r="K4" s="97"/>
      <c r="L4" s="97"/>
      <c r="M4" s="97"/>
      <c r="N4" s="97"/>
      <c r="O4" s="97"/>
      <c r="P4" s="97"/>
      <c r="Q4" s="97"/>
      <c r="R4" s="97" t="e">
        <f>SUM(F4:Q4)</f>
        <v>#REF!</v>
      </c>
      <c r="S4" s="97">
        <f>基数汇总!S5</f>
        <v>8008.3662999999997</v>
      </c>
      <c r="T4" s="97">
        <f>基数汇总!R5</f>
        <v>19479.1168</v>
      </c>
      <c r="U4" s="250" t="e">
        <f>IF(S4&gt;0,R4/S4-1,"")</f>
        <v>#REF!</v>
      </c>
      <c r="V4" t="e">
        <f>E4=M4</f>
        <v>#REF!</v>
      </c>
      <c r="X4" s="102"/>
    </row>
    <row r="5" spans="1:26" ht="13.5" customHeight="1" x14ac:dyDescent="0.2">
      <c r="A5" s="789"/>
      <c r="B5" s="763"/>
      <c r="C5" s="755"/>
      <c r="D5" s="96" t="s">
        <v>28</v>
      </c>
      <c r="E5" s="97" t="e">
        <f>#REF!</f>
        <v>#REF!</v>
      </c>
      <c r="F5" s="97">
        <v>494.97399999999999</v>
      </c>
      <c r="G5" s="97" t="e">
        <f t="shared" ref="G5:G68" si="0">E5</f>
        <v>#REF!</v>
      </c>
      <c r="H5" s="97"/>
      <c r="I5" s="97"/>
      <c r="J5" s="97"/>
      <c r="K5" s="97"/>
      <c r="L5" s="97"/>
      <c r="M5" s="97"/>
      <c r="N5" s="97"/>
      <c r="O5" s="97"/>
      <c r="P5" s="97"/>
      <c r="Q5" s="97"/>
      <c r="R5" s="97" t="e">
        <f t="shared" ref="R5:R52" si="1">SUM(F5:Q5)</f>
        <v>#REF!</v>
      </c>
      <c r="S5" s="97">
        <f>基数汇总!S6</f>
        <v>4772.9023100000004</v>
      </c>
      <c r="T5" s="97">
        <f>基数汇总!R6</f>
        <v>8126.7204510000001</v>
      </c>
      <c r="U5" s="250" t="e">
        <f t="shared" ref="U5:U68" si="2">IF(S5&gt;0,R5/S5-1,"")</f>
        <v>#REF!</v>
      </c>
      <c r="V5" t="e">
        <f t="shared" ref="V5:V68" si="3">E5=M5</f>
        <v>#REF!</v>
      </c>
      <c r="X5" s="102"/>
    </row>
    <row r="6" spans="1:26" ht="13.5" customHeight="1" x14ac:dyDescent="0.2">
      <c r="A6" s="789"/>
      <c r="B6" s="763"/>
      <c r="C6" s="755"/>
      <c r="D6" s="96" t="s">
        <v>29</v>
      </c>
      <c r="E6" s="97" t="e">
        <f>#REF!</f>
        <v>#REF!</v>
      </c>
      <c r="F6" s="97">
        <v>150.52394200000001</v>
      </c>
      <c r="G6" s="97" t="e">
        <f t="shared" si="0"/>
        <v>#REF!</v>
      </c>
      <c r="H6" s="97"/>
      <c r="I6" s="97"/>
      <c r="J6" s="97"/>
      <c r="K6" s="97"/>
      <c r="L6" s="97"/>
      <c r="M6" s="97"/>
      <c r="N6" s="97"/>
      <c r="O6" s="97"/>
      <c r="P6" s="97"/>
      <c r="Q6" s="97"/>
      <c r="R6" s="97" t="e">
        <f t="shared" si="1"/>
        <v>#REF!</v>
      </c>
      <c r="S6" s="97">
        <f>基数汇总!S7</f>
        <v>5848.0713350000015</v>
      </c>
      <c r="T6" s="97">
        <f>基数汇总!R7</f>
        <v>13642.732110999999</v>
      </c>
      <c r="U6" s="250" t="e">
        <f t="shared" si="2"/>
        <v>#REF!</v>
      </c>
      <c r="V6" t="e">
        <f t="shared" si="3"/>
        <v>#REF!</v>
      </c>
      <c r="X6" s="102"/>
    </row>
    <row r="7" spans="1:26" ht="13.5" customHeight="1" x14ac:dyDescent="0.2">
      <c r="A7" s="789"/>
      <c r="B7" s="763"/>
      <c r="C7" s="755"/>
      <c r="D7" s="96" t="s">
        <v>30</v>
      </c>
      <c r="E7" s="97" t="e">
        <f>#REF!</f>
        <v>#REF!</v>
      </c>
      <c r="F7" s="97">
        <v>304.395218</v>
      </c>
      <c r="G7" s="97" t="e">
        <f t="shared" si="0"/>
        <v>#REF!</v>
      </c>
      <c r="H7" s="97"/>
      <c r="I7" s="97"/>
      <c r="J7" s="97"/>
      <c r="K7" s="97"/>
      <c r="L7" s="97"/>
      <c r="M7" s="97"/>
      <c r="N7" s="97"/>
      <c r="O7" s="97"/>
      <c r="P7" s="97"/>
      <c r="Q7" s="97"/>
      <c r="R7" s="97" t="e">
        <f t="shared" si="1"/>
        <v>#REF!</v>
      </c>
      <c r="S7" s="97">
        <f>基数汇总!S8</f>
        <v>2422.6895</v>
      </c>
      <c r="T7" s="97">
        <f>基数汇总!R8</f>
        <v>6179.2907400000004</v>
      </c>
      <c r="U7" s="250" t="e">
        <f t="shared" si="2"/>
        <v>#REF!</v>
      </c>
      <c r="V7" t="e">
        <f t="shared" si="3"/>
        <v>#REF!</v>
      </c>
      <c r="X7" s="102"/>
    </row>
    <row r="8" spans="1:26" ht="13.5" customHeight="1" x14ac:dyDescent="0.2">
      <c r="A8" s="789"/>
      <c r="B8" s="763"/>
      <c r="C8" s="755"/>
      <c r="D8" s="96" t="s">
        <v>31</v>
      </c>
      <c r="E8" s="97" t="e">
        <f>#REF!</f>
        <v>#REF!</v>
      </c>
      <c r="F8" s="97">
        <v>109.2042</v>
      </c>
      <c r="G8" s="97" t="e">
        <f t="shared" si="0"/>
        <v>#REF!</v>
      </c>
      <c r="H8" s="97"/>
      <c r="I8" s="97"/>
      <c r="J8" s="97"/>
      <c r="K8" s="97"/>
      <c r="L8" s="97"/>
      <c r="M8" s="97"/>
      <c r="N8" s="97"/>
      <c r="O8" s="97"/>
      <c r="P8" s="97"/>
      <c r="Q8" s="97"/>
      <c r="R8" s="97" t="e">
        <f t="shared" si="1"/>
        <v>#REF!</v>
      </c>
      <c r="S8" s="97">
        <f>基数汇总!S9</f>
        <v>19.366800000000001</v>
      </c>
      <c r="T8" s="97">
        <f>基数汇总!R9</f>
        <v>43.679900000000004</v>
      </c>
      <c r="U8" s="250" t="e">
        <f t="shared" si="2"/>
        <v>#REF!</v>
      </c>
      <c r="V8" t="e">
        <f t="shared" si="3"/>
        <v>#REF!</v>
      </c>
      <c r="X8" s="102"/>
    </row>
    <row r="9" spans="1:26" ht="13.5" customHeight="1" x14ac:dyDescent="0.2">
      <c r="A9" s="789"/>
      <c r="B9" s="763"/>
      <c r="C9" s="755"/>
      <c r="D9" s="96" t="s">
        <v>32</v>
      </c>
      <c r="E9" s="97" t="e">
        <f>#REF!</f>
        <v>#REF!</v>
      </c>
      <c r="F9" s="97">
        <v>1.1901999999999999</v>
      </c>
      <c r="G9" s="97" t="e">
        <f t="shared" si="0"/>
        <v>#REF!</v>
      </c>
      <c r="H9" s="97"/>
      <c r="I9" s="97"/>
      <c r="J9" s="97"/>
      <c r="K9" s="97"/>
      <c r="L9" s="97"/>
      <c r="M9" s="97"/>
      <c r="N9" s="97"/>
      <c r="O9" s="97"/>
      <c r="P9" s="97"/>
      <c r="Q9" s="97"/>
      <c r="R9" s="97" t="e">
        <f t="shared" si="1"/>
        <v>#REF!</v>
      </c>
      <c r="S9" s="97">
        <f>基数汇总!S10</f>
        <v>27296.77984500003</v>
      </c>
      <c r="T9" s="97">
        <f>基数汇总!R10</f>
        <v>63081.623851999997</v>
      </c>
      <c r="U9" s="250" t="e">
        <f t="shared" si="2"/>
        <v>#REF!</v>
      </c>
      <c r="V9" t="e">
        <f t="shared" si="3"/>
        <v>#REF!</v>
      </c>
      <c r="X9" s="102"/>
    </row>
    <row r="10" spans="1:26" ht="13.5" customHeight="1" x14ac:dyDescent="0.2">
      <c r="A10" s="789"/>
      <c r="B10" s="763"/>
      <c r="C10" s="755" t="s">
        <v>33</v>
      </c>
      <c r="D10" s="96" t="s">
        <v>34</v>
      </c>
      <c r="E10" s="97" t="e">
        <f>#REF!</f>
        <v>#REF!</v>
      </c>
      <c r="F10" s="97">
        <v>1586.4040600000001</v>
      </c>
      <c r="G10" s="97" t="e">
        <f t="shared" si="0"/>
        <v>#REF!</v>
      </c>
      <c r="H10" s="97"/>
      <c r="I10" s="97"/>
      <c r="J10" s="97"/>
      <c r="K10" s="97"/>
      <c r="L10" s="97"/>
      <c r="M10" s="97"/>
      <c r="N10" s="97"/>
      <c r="O10" s="97"/>
      <c r="P10" s="97"/>
      <c r="Q10" s="97"/>
      <c r="R10" s="97" t="e">
        <f t="shared" si="1"/>
        <v>#REF!</v>
      </c>
      <c r="S10" s="97">
        <f>基数汇总!S11</f>
        <v>2410.2792999999997</v>
      </c>
      <c r="T10" s="97">
        <f>基数汇总!R11</f>
        <v>5820.3908000000001</v>
      </c>
      <c r="U10" s="250" t="e">
        <f t="shared" si="2"/>
        <v>#REF!</v>
      </c>
      <c r="V10" t="e">
        <f t="shared" si="3"/>
        <v>#REF!</v>
      </c>
      <c r="X10" s="102"/>
    </row>
    <row r="11" spans="1:26" ht="12.75" customHeight="1" x14ac:dyDescent="0.2">
      <c r="A11" s="789"/>
      <c r="B11" s="763"/>
      <c r="C11" s="755"/>
      <c r="D11" s="96" t="s">
        <v>35</v>
      </c>
      <c r="E11" s="97" t="e">
        <f>#REF!</f>
        <v>#REF!</v>
      </c>
      <c r="F11" s="97">
        <v>142.45419999999999</v>
      </c>
      <c r="G11" s="97" t="e">
        <f t="shared" si="0"/>
        <v>#REF!</v>
      </c>
      <c r="H11" s="97"/>
      <c r="I11" s="97"/>
      <c r="J11" s="97"/>
      <c r="K11" s="97"/>
      <c r="L11" s="97"/>
      <c r="M11" s="97"/>
      <c r="N11" s="97"/>
      <c r="O11" s="97"/>
      <c r="P11" s="97"/>
      <c r="Q11" s="97"/>
      <c r="R11" s="97" t="e">
        <f t="shared" si="1"/>
        <v>#REF!</v>
      </c>
      <c r="S11" s="97">
        <f>基数汇总!S12</f>
        <v>5188.4702500000003</v>
      </c>
      <c r="T11" s="97">
        <f>基数汇总!R12</f>
        <v>13052.772199999999</v>
      </c>
      <c r="U11" s="250" t="e">
        <f t="shared" si="2"/>
        <v>#REF!</v>
      </c>
      <c r="V11" t="e">
        <f t="shared" si="3"/>
        <v>#REF!</v>
      </c>
      <c r="X11" s="102"/>
    </row>
    <row r="12" spans="1:26" ht="12.75" customHeight="1" x14ac:dyDescent="0.2">
      <c r="A12" s="789"/>
      <c r="B12" s="763"/>
      <c r="C12" s="755"/>
      <c r="D12" s="96" t="s">
        <v>36</v>
      </c>
      <c r="E12" s="97" t="e">
        <f>#REF!</f>
        <v>#REF!</v>
      </c>
      <c r="F12" s="97">
        <v>195.38720000000001</v>
      </c>
      <c r="G12" s="97" t="e">
        <f t="shared" si="0"/>
        <v>#REF!</v>
      </c>
      <c r="H12" s="97"/>
      <c r="I12" s="97"/>
      <c r="J12" s="97"/>
      <c r="K12" s="97"/>
      <c r="L12" s="97"/>
      <c r="M12" s="97"/>
      <c r="N12" s="97"/>
      <c r="O12" s="97"/>
      <c r="P12" s="97"/>
      <c r="Q12" s="97"/>
      <c r="R12" s="97" t="e">
        <f t="shared" si="1"/>
        <v>#REF!</v>
      </c>
      <c r="S12" s="97">
        <f>基数汇总!S13</f>
        <v>2.8317000000000001</v>
      </c>
      <c r="T12" s="97">
        <f>基数汇总!R13</f>
        <v>2.8317000000000001</v>
      </c>
      <c r="U12" s="250" t="e">
        <f t="shared" si="2"/>
        <v>#REF!</v>
      </c>
      <c r="V12" t="e">
        <f t="shared" si="3"/>
        <v>#REF!</v>
      </c>
      <c r="X12" s="102"/>
    </row>
    <row r="13" spans="1:26" ht="12.75" customHeight="1" x14ac:dyDescent="0.2">
      <c r="A13" s="789"/>
      <c r="B13" s="763"/>
      <c r="C13" s="755"/>
      <c r="D13" s="96" t="s">
        <v>37</v>
      </c>
      <c r="E13" s="97" t="e">
        <f>#REF!</f>
        <v>#REF!</v>
      </c>
      <c r="F13" s="97">
        <v>0</v>
      </c>
      <c r="G13" s="97" t="e">
        <f t="shared" si="0"/>
        <v>#REF!</v>
      </c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 t="e">
        <f t="shared" si="1"/>
        <v>#REF!</v>
      </c>
      <c r="S13" s="97">
        <f>基数汇总!S14</f>
        <v>84.305200000000013</v>
      </c>
      <c r="T13" s="97">
        <f>基数汇总!R14</f>
        <v>487.91320000000002</v>
      </c>
      <c r="U13" s="250" t="e">
        <f t="shared" si="2"/>
        <v>#REF!</v>
      </c>
      <c r="V13" t="e">
        <f t="shared" si="3"/>
        <v>#REF!</v>
      </c>
      <c r="X13" s="102"/>
    </row>
    <row r="14" spans="1:26" ht="13.5" customHeight="1" x14ac:dyDescent="0.2">
      <c r="A14" s="789"/>
      <c r="B14" s="763"/>
      <c r="C14" s="755"/>
      <c r="D14" s="96" t="s">
        <v>38</v>
      </c>
      <c r="E14" s="97" t="e">
        <f>#REF!</f>
        <v>#REF!</v>
      </c>
      <c r="F14" s="97">
        <v>11.966699999999999</v>
      </c>
      <c r="G14" s="97" t="e">
        <f t="shared" si="0"/>
        <v>#REF!</v>
      </c>
      <c r="H14" s="97"/>
      <c r="I14" s="97"/>
      <c r="J14" s="97"/>
      <c r="K14" s="97"/>
      <c r="L14" s="97"/>
      <c r="M14" s="97"/>
      <c r="N14" s="97"/>
      <c r="O14" s="97"/>
      <c r="P14" s="97"/>
      <c r="Q14" s="97"/>
      <c r="R14" s="97" t="e">
        <f t="shared" si="1"/>
        <v>#REF!</v>
      </c>
      <c r="S14" s="97">
        <f>基数汇总!S15</f>
        <v>1.2518</v>
      </c>
      <c r="T14" s="97">
        <f>基数汇总!R15</f>
        <v>31.368200000000002</v>
      </c>
      <c r="U14" s="250" t="e">
        <f t="shared" si="2"/>
        <v>#REF!</v>
      </c>
      <c r="V14" t="e">
        <f t="shared" si="3"/>
        <v>#REF!</v>
      </c>
      <c r="X14" s="102"/>
    </row>
    <row r="15" spans="1:26" ht="13.5" customHeight="1" x14ac:dyDescent="0.2">
      <c r="A15" s="789"/>
      <c r="B15" s="763"/>
      <c r="C15" s="755"/>
      <c r="D15" s="96" t="s">
        <v>39</v>
      </c>
      <c r="E15" s="97" t="e">
        <f>#REF!</f>
        <v>#REF!</v>
      </c>
      <c r="F15" s="97">
        <v>6.8726000000000003</v>
      </c>
      <c r="G15" s="97" t="e">
        <f t="shared" si="0"/>
        <v>#REF!</v>
      </c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 t="e">
        <f t="shared" si="1"/>
        <v>#REF!</v>
      </c>
      <c r="S15" s="97">
        <f>基数汇总!S16</f>
        <v>30665.388320000002</v>
      </c>
      <c r="T15" s="97">
        <f>基数汇总!R16</f>
        <v>72663.356306999995</v>
      </c>
      <c r="U15" s="250" t="e">
        <f t="shared" si="2"/>
        <v>#REF!</v>
      </c>
      <c r="V15" t="e">
        <f t="shared" si="3"/>
        <v>#REF!</v>
      </c>
      <c r="X15" s="102"/>
    </row>
    <row r="16" spans="1:26" ht="13.5" customHeight="1" x14ac:dyDescent="0.2">
      <c r="A16" s="789"/>
      <c r="B16" s="763"/>
      <c r="C16" s="755" t="s">
        <v>40</v>
      </c>
      <c r="D16" s="96" t="s">
        <v>41</v>
      </c>
      <c r="E16" s="97" t="e">
        <f>#REF!</f>
        <v>#REF!</v>
      </c>
      <c r="F16" s="97">
        <v>1757.862719</v>
      </c>
      <c r="G16" s="97" t="e">
        <f t="shared" si="0"/>
        <v>#REF!</v>
      </c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 t="e">
        <f t="shared" si="1"/>
        <v>#REF!</v>
      </c>
      <c r="S16" s="97">
        <f>基数汇总!S17</f>
        <v>3964.2329749999999</v>
      </c>
      <c r="T16" s="97">
        <f>基数汇总!R17</f>
        <v>9004.5700450000004</v>
      </c>
      <c r="U16" s="250" t="e">
        <f t="shared" si="2"/>
        <v>#REF!</v>
      </c>
      <c r="V16" t="e">
        <f t="shared" si="3"/>
        <v>#REF!</v>
      </c>
      <c r="X16" s="102"/>
    </row>
    <row r="17" spans="1:24" ht="13.5" customHeight="1" x14ac:dyDescent="0.2">
      <c r="A17" s="789"/>
      <c r="B17" s="763"/>
      <c r="C17" s="755"/>
      <c r="D17" s="96" t="s">
        <v>42</v>
      </c>
      <c r="E17" s="97" t="e">
        <f>#REF!</f>
        <v>#REF!</v>
      </c>
      <c r="F17" s="97">
        <v>185.22204099999999</v>
      </c>
      <c r="G17" s="97" t="e">
        <f t="shared" si="0"/>
        <v>#REF!</v>
      </c>
      <c r="H17" s="97"/>
      <c r="I17" s="97"/>
      <c r="J17" s="97"/>
      <c r="K17" s="97"/>
      <c r="L17" s="97"/>
      <c r="M17" s="97"/>
      <c r="N17" s="97"/>
      <c r="O17" s="97"/>
      <c r="P17" s="97"/>
      <c r="Q17" s="97"/>
      <c r="R17" s="97" t="e">
        <f t="shared" si="1"/>
        <v>#REF!</v>
      </c>
      <c r="S17" s="97">
        <f>基数汇总!S18</f>
        <v>354.29679999999996</v>
      </c>
      <c r="T17" s="97">
        <f>基数汇总!R18</f>
        <v>808.97360000000003</v>
      </c>
      <c r="U17" s="250" t="e">
        <f t="shared" si="2"/>
        <v>#REF!</v>
      </c>
      <c r="V17" t="e">
        <f t="shared" si="3"/>
        <v>#REF!</v>
      </c>
      <c r="X17" s="102"/>
    </row>
    <row r="18" spans="1:24" ht="13.5" customHeight="1" x14ac:dyDescent="0.2">
      <c r="A18" s="789"/>
      <c r="B18" s="763"/>
      <c r="C18" s="755"/>
      <c r="D18" s="96" t="s">
        <v>43</v>
      </c>
      <c r="E18" s="97" t="e">
        <f>#REF!</f>
        <v>#REF!</v>
      </c>
      <c r="F18" s="97">
        <v>0</v>
      </c>
      <c r="G18" s="97" t="e">
        <f t="shared" si="0"/>
        <v>#REF!</v>
      </c>
      <c r="H18" s="97"/>
      <c r="I18" s="97"/>
      <c r="J18" s="97"/>
      <c r="K18" s="97"/>
      <c r="L18" s="97"/>
      <c r="M18" s="97"/>
      <c r="N18" s="97"/>
      <c r="O18" s="97"/>
      <c r="P18" s="97"/>
      <c r="Q18" s="97"/>
      <c r="R18" s="97" t="e">
        <f t="shared" si="1"/>
        <v>#REF!</v>
      </c>
      <c r="S18" s="97">
        <f>基数汇总!S19</f>
        <v>10238.253491154541</v>
      </c>
      <c r="T18" s="97">
        <f>基数汇总!R19</f>
        <v>25159.911899246501</v>
      </c>
      <c r="U18" s="250" t="e">
        <f t="shared" si="2"/>
        <v>#REF!</v>
      </c>
      <c r="V18" t="e">
        <f t="shared" si="3"/>
        <v>#REF!</v>
      </c>
      <c r="X18" s="102"/>
    </row>
    <row r="19" spans="1:24" ht="13.5" customHeight="1" x14ac:dyDescent="0.2">
      <c r="A19" s="789"/>
      <c r="B19" s="763" t="s">
        <v>44</v>
      </c>
      <c r="C19" s="755" t="s">
        <v>26</v>
      </c>
      <c r="D19" s="96" t="s">
        <v>27</v>
      </c>
      <c r="E19" s="97" t="e">
        <f>#REF!</f>
        <v>#REF!</v>
      </c>
      <c r="F19" s="97">
        <v>766.52129456155399</v>
      </c>
      <c r="G19" s="97" t="e">
        <f t="shared" si="0"/>
        <v>#REF!</v>
      </c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 t="e">
        <f t="shared" si="1"/>
        <v>#REF!</v>
      </c>
      <c r="S19" s="97">
        <f>基数汇总!S20</f>
        <v>5893.3690225060773</v>
      </c>
      <c r="T19" s="97">
        <f>基数汇总!R20</f>
        <v>14003.7935650049</v>
      </c>
      <c r="U19" s="250" t="e">
        <f t="shared" si="2"/>
        <v>#REF!</v>
      </c>
      <c r="V19" t="e">
        <f t="shared" si="3"/>
        <v>#REF!</v>
      </c>
      <c r="X19" s="102"/>
    </row>
    <row r="20" spans="1:24" ht="13.5" customHeight="1" x14ac:dyDescent="0.2">
      <c r="A20" s="789"/>
      <c r="B20" s="763"/>
      <c r="C20" s="755"/>
      <c r="D20" s="96" t="s">
        <v>28</v>
      </c>
      <c r="E20" s="97" t="e">
        <f>#REF!</f>
        <v>#REF!</v>
      </c>
      <c r="F20" s="97">
        <v>424.78220384000201</v>
      </c>
      <c r="G20" s="97" t="e">
        <f t="shared" si="0"/>
        <v>#REF!</v>
      </c>
      <c r="H20" s="97"/>
      <c r="I20" s="97"/>
      <c r="J20" s="97"/>
      <c r="K20" s="97"/>
      <c r="L20" s="97"/>
      <c r="M20" s="97"/>
      <c r="N20" s="97"/>
      <c r="O20" s="97"/>
      <c r="P20" s="97"/>
      <c r="Q20" s="97"/>
      <c r="R20" s="97" t="e">
        <f t="shared" si="1"/>
        <v>#REF!</v>
      </c>
      <c r="S20" s="97">
        <f>基数汇总!S21</f>
        <v>3136.844947142838</v>
      </c>
      <c r="T20" s="97">
        <f>基数汇总!R21</f>
        <v>5425.4738081389096</v>
      </c>
      <c r="U20" s="250" t="e">
        <f t="shared" si="2"/>
        <v>#REF!</v>
      </c>
      <c r="V20" t="e">
        <f t="shared" si="3"/>
        <v>#REF!</v>
      </c>
      <c r="X20" s="102"/>
    </row>
    <row r="21" spans="1:24" ht="13.5" customHeight="1" x14ac:dyDescent="0.2">
      <c r="A21" s="789"/>
      <c r="B21" s="763"/>
      <c r="C21" s="755"/>
      <c r="D21" s="96" t="s">
        <v>29</v>
      </c>
      <c r="E21" s="97" t="e">
        <f>#REF!</f>
        <v>#REF!</v>
      </c>
      <c r="F21" s="97">
        <v>90.785403000000201</v>
      </c>
      <c r="G21" s="97" t="e">
        <f t="shared" si="0"/>
        <v>#REF!</v>
      </c>
      <c r="H21" s="97"/>
      <c r="I21" s="97"/>
      <c r="J21" s="97"/>
      <c r="K21" s="97"/>
      <c r="L21" s="97"/>
      <c r="M21" s="97"/>
      <c r="N21" s="97"/>
      <c r="O21" s="97"/>
      <c r="P21" s="97"/>
      <c r="Q21" s="97"/>
      <c r="R21" s="97" t="e">
        <f t="shared" si="1"/>
        <v>#REF!</v>
      </c>
      <c r="S21" s="97">
        <f>基数汇总!S22</f>
        <v>3433.1215334900353</v>
      </c>
      <c r="T21" s="97">
        <f>基数汇总!R22</f>
        <v>8348.92751790892</v>
      </c>
      <c r="U21" s="250" t="e">
        <f t="shared" si="2"/>
        <v>#REF!</v>
      </c>
      <c r="V21" t="e">
        <f t="shared" si="3"/>
        <v>#REF!</v>
      </c>
      <c r="X21" s="102"/>
    </row>
    <row r="22" spans="1:24" ht="13.5" customHeight="1" x14ac:dyDescent="0.2">
      <c r="A22" s="789"/>
      <c r="B22" s="763"/>
      <c r="C22" s="755"/>
      <c r="D22" s="96" t="s">
        <v>30</v>
      </c>
      <c r="E22" s="97" t="e">
        <f>#REF!</f>
        <v>#REF!</v>
      </c>
      <c r="F22" s="97">
        <v>183.525406000001</v>
      </c>
      <c r="G22" s="97" t="e">
        <f t="shared" si="0"/>
        <v>#REF!</v>
      </c>
      <c r="H22" s="97"/>
      <c r="I22" s="97"/>
      <c r="J22" s="97"/>
      <c r="K22" s="97"/>
      <c r="L22" s="97"/>
      <c r="M22" s="97"/>
      <c r="N22" s="97"/>
      <c r="O22" s="97"/>
      <c r="P22" s="97"/>
      <c r="Q22" s="97"/>
      <c r="R22" s="97" t="e">
        <f t="shared" si="1"/>
        <v>#REF!</v>
      </c>
      <c r="S22" s="97">
        <f>基数汇总!S23</f>
        <v>1337.684769969783</v>
      </c>
      <c r="T22" s="97">
        <f>基数汇总!R23</f>
        <v>3464.7831891159499</v>
      </c>
      <c r="U22" s="250" t="e">
        <f t="shared" si="2"/>
        <v>#REF!</v>
      </c>
      <c r="V22" t="e">
        <f t="shared" si="3"/>
        <v>#REF!</v>
      </c>
      <c r="X22" s="102"/>
    </row>
    <row r="23" spans="1:24" ht="13.5" customHeight="1" x14ac:dyDescent="0.2">
      <c r="A23" s="789"/>
      <c r="B23" s="763"/>
      <c r="C23" s="755"/>
      <c r="D23" s="96" t="s">
        <v>31</v>
      </c>
      <c r="E23" s="97" t="e">
        <f>#REF!</f>
        <v>#REF!</v>
      </c>
      <c r="F23" s="97">
        <v>58.581499999999998</v>
      </c>
      <c r="G23" s="97" t="e">
        <f t="shared" si="0"/>
        <v>#REF!</v>
      </c>
      <c r="H23" s="97"/>
      <c r="I23" s="97"/>
      <c r="J23" s="97"/>
      <c r="K23" s="97"/>
      <c r="L23" s="97"/>
      <c r="M23" s="97"/>
      <c r="N23" s="97"/>
      <c r="O23" s="97"/>
      <c r="P23" s="97"/>
      <c r="Q23" s="97"/>
      <c r="R23" s="97" t="e">
        <f t="shared" si="1"/>
        <v>#REF!</v>
      </c>
      <c r="S23" s="97">
        <f>基数汇总!S24</f>
        <v>0</v>
      </c>
      <c r="T23" s="97">
        <f>基数汇总!R24</f>
        <v>0</v>
      </c>
      <c r="U23" s="250" t="str">
        <f t="shared" si="2"/>
        <v/>
      </c>
      <c r="V23" t="e">
        <f t="shared" si="3"/>
        <v>#REF!</v>
      </c>
      <c r="X23" s="102"/>
    </row>
    <row r="24" spans="1:24" ht="13.5" customHeight="1" x14ac:dyDescent="0.2">
      <c r="A24" s="789"/>
      <c r="B24" s="763"/>
      <c r="C24" s="755"/>
      <c r="D24" s="96" t="s">
        <v>32</v>
      </c>
      <c r="E24" s="97" t="e">
        <f>#REF!</f>
        <v>#REF!</v>
      </c>
      <c r="F24" s="97">
        <v>0</v>
      </c>
      <c r="G24" s="97" t="e">
        <f t="shared" si="0"/>
        <v>#REF!</v>
      </c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 t="e">
        <f t="shared" si="1"/>
        <v>#REF!</v>
      </c>
      <c r="S24" s="97">
        <f>基数汇总!S25</f>
        <v>17980.047928119158</v>
      </c>
      <c r="T24" s="97">
        <f>基数汇总!R25</f>
        <v>41649.545357342999</v>
      </c>
      <c r="U24" s="250" t="e">
        <f t="shared" si="2"/>
        <v>#REF!</v>
      </c>
      <c r="V24" t="e">
        <f t="shared" si="3"/>
        <v>#REF!</v>
      </c>
      <c r="X24" s="102"/>
    </row>
    <row r="25" spans="1:24" ht="13.5" customHeight="1" x14ac:dyDescent="0.2">
      <c r="A25" s="789"/>
      <c r="B25" s="763"/>
      <c r="C25" s="755" t="s">
        <v>33</v>
      </c>
      <c r="D25" s="96" t="s">
        <v>34</v>
      </c>
      <c r="E25" s="97" t="e">
        <f>#REF!</f>
        <v>#REF!</v>
      </c>
      <c r="F25" s="97">
        <v>1215.9835946559299</v>
      </c>
      <c r="G25" s="97" t="e">
        <f t="shared" si="0"/>
        <v>#REF!</v>
      </c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 t="e">
        <f t="shared" si="1"/>
        <v>#REF!</v>
      </c>
      <c r="S25" s="97">
        <f>基数汇总!S26</f>
        <v>2065.6359105952642</v>
      </c>
      <c r="T25" s="97">
        <f>基数汇总!R26</f>
        <v>4768.7604143376802</v>
      </c>
      <c r="U25" s="250" t="e">
        <f t="shared" si="2"/>
        <v>#REF!</v>
      </c>
      <c r="V25" t="e">
        <f t="shared" si="3"/>
        <v>#REF!</v>
      </c>
      <c r="X25" s="102"/>
    </row>
    <row r="26" spans="1:24" ht="13.5" customHeight="1" x14ac:dyDescent="0.2">
      <c r="A26" s="789"/>
      <c r="B26" s="763"/>
      <c r="C26" s="755"/>
      <c r="D26" s="96" t="s">
        <v>35</v>
      </c>
      <c r="E26" s="97" t="e">
        <f>#REF!</f>
        <v>#REF!</v>
      </c>
      <c r="F26" s="97">
        <v>123.92445264413701</v>
      </c>
      <c r="G26" s="97" t="e">
        <f t="shared" si="0"/>
        <v>#REF!</v>
      </c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 t="e">
        <f t="shared" si="1"/>
        <v>#REF!</v>
      </c>
      <c r="S26" s="97">
        <f>基数汇总!S27</f>
        <v>3924.6916910921509</v>
      </c>
      <c r="T26" s="97">
        <f>基数汇总!R27</f>
        <v>9595.2209164832202</v>
      </c>
      <c r="U26" s="250" t="e">
        <f t="shared" si="2"/>
        <v>#REF!</v>
      </c>
      <c r="V26" t="e">
        <f t="shared" si="3"/>
        <v>#REF!</v>
      </c>
      <c r="X26" s="102"/>
    </row>
    <row r="27" spans="1:24" ht="13.5" customHeight="1" x14ac:dyDescent="0.2">
      <c r="A27" s="789"/>
      <c r="B27" s="763"/>
      <c r="C27" s="755"/>
      <c r="D27" s="96" t="s">
        <v>36</v>
      </c>
      <c r="E27" s="97" t="e">
        <f>#REF!</f>
        <v>#REF!</v>
      </c>
      <c r="F27" s="97">
        <v>167.447240595175</v>
      </c>
      <c r="G27" s="97" t="e">
        <f t="shared" si="0"/>
        <v>#REF!</v>
      </c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 t="e">
        <f t="shared" si="1"/>
        <v>#REF!</v>
      </c>
      <c r="S27" s="97">
        <f>基数汇总!S28</f>
        <v>2.1537271396533288</v>
      </c>
      <c r="T27" s="97">
        <f>基数汇总!R28</f>
        <v>2.1537271396533302</v>
      </c>
      <c r="U27" s="250" t="e">
        <f t="shared" si="2"/>
        <v>#REF!</v>
      </c>
      <c r="V27" t="e">
        <f t="shared" si="3"/>
        <v>#REF!</v>
      </c>
      <c r="X27" s="102"/>
    </row>
    <row r="28" spans="1:24" ht="13.5" customHeight="1" x14ac:dyDescent="0.2">
      <c r="A28" s="789"/>
      <c r="B28" s="763"/>
      <c r="C28" s="755"/>
      <c r="D28" s="96" t="s">
        <v>37</v>
      </c>
      <c r="E28" s="97" t="e">
        <f>#REF!</f>
        <v>#REF!</v>
      </c>
      <c r="F28" s="97">
        <v>0</v>
      </c>
      <c r="G28" s="97" t="e">
        <f t="shared" si="0"/>
        <v>#REF!</v>
      </c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 t="e">
        <f t="shared" si="1"/>
        <v>#REF!</v>
      </c>
      <c r="S28" s="97">
        <f>基数汇总!S29</f>
        <v>65.722568612071001</v>
      </c>
      <c r="T28" s="97">
        <f>基数汇总!R29</f>
        <v>362.304056742169</v>
      </c>
      <c r="U28" s="250" t="e">
        <f t="shared" si="2"/>
        <v>#REF!</v>
      </c>
      <c r="V28" t="e">
        <f t="shared" si="3"/>
        <v>#REF!</v>
      </c>
      <c r="X28" s="102"/>
    </row>
    <row r="29" spans="1:24" ht="13.5" customHeight="1" x14ac:dyDescent="0.2">
      <c r="A29" s="789"/>
      <c r="B29" s="763"/>
      <c r="C29" s="755"/>
      <c r="D29" s="96" t="s">
        <v>38</v>
      </c>
      <c r="E29" s="97" t="e">
        <f>#REF!</f>
        <v>#REF!</v>
      </c>
      <c r="F29" s="97">
        <v>10.204181768180201</v>
      </c>
      <c r="G29" s="97" t="e">
        <f t="shared" si="0"/>
        <v>#REF!</v>
      </c>
      <c r="H29" s="97"/>
      <c r="I29" s="97"/>
      <c r="J29" s="97"/>
      <c r="K29" s="97"/>
      <c r="L29" s="97"/>
      <c r="M29" s="97"/>
      <c r="N29" s="97"/>
      <c r="O29" s="97"/>
      <c r="P29" s="97"/>
      <c r="Q29" s="97"/>
      <c r="R29" s="97" t="e">
        <f t="shared" si="1"/>
        <v>#REF!</v>
      </c>
      <c r="S29" s="97">
        <f>基数汇总!S30</f>
        <v>1.02193870509518</v>
      </c>
      <c r="T29" s="97">
        <f>基数汇总!R30</f>
        <v>24.905507369521299</v>
      </c>
      <c r="U29" s="250" t="e">
        <f t="shared" si="2"/>
        <v>#REF!</v>
      </c>
      <c r="V29" t="e">
        <f t="shared" si="3"/>
        <v>#REF!</v>
      </c>
      <c r="X29" s="102"/>
    </row>
    <row r="30" spans="1:24" ht="13.5" customHeight="1" x14ac:dyDescent="0.2">
      <c r="A30" s="789"/>
      <c r="B30" s="763"/>
      <c r="C30" s="755"/>
      <c r="D30" s="96" t="s">
        <v>39</v>
      </c>
      <c r="E30" s="97" t="e">
        <f>#REF!</f>
        <v>#REF!</v>
      </c>
      <c r="F30" s="97">
        <v>6.6363377381312496</v>
      </c>
      <c r="G30" s="97" t="e">
        <f t="shared" si="0"/>
        <v>#REF!</v>
      </c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 t="e">
        <f t="shared" si="1"/>
        <v>#REF!</v>
      </c>
      <c r="S30" s="97">
        <f>基数汇总!S31</f>
        <v>20741.544015971747</v>
      </c>
      <c r="T30" s="97">
        <f>基数汇总!R31</f>
        <v>49011.836664791801</v>
      </c>
      <c r="U30" s="250" t="e">
        <f t="shared" si="2"/>
        <v>#REF!</v>
      </c>
      <c r="V30" t="e">
        <f t="shared" si="3"/>
        <v>#REF!</v>
      </c>
      <c r="X30" s="102"/>
    </row>
    <row r="31" spans="1:24" ht="13.5" customHeight="1" x14ac:dyDescent="0.2">
      <c r="A31" s="789"/>
      <c r="B31" s="763"/>
      <c r="C31" s="755" t="s">
        <v>40</v>
      </c>
      <c r="D31" s="96" t="s">
        <v>41</v>
      </c>
      <c r="E31" s="97" t="e">
        <f>#REF!</f>
        <v>#REF!</v>
      </c>
      <c r="F31" s="97">
        <v>1352.05014034791</v>
      </c>
      <c r="G31" s="97" t="e">
        <f t="shared" si="0"/>
        <v>#REF!</v>
      </c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 t="e">
        <f t="shared" si="1"/>
        <v>#REF!</v>
      </c>
      <c r="S31" s="97">
        <f>基数汇总!S32</f>
        <v>2999.7662064591768</v>
      </c>
      <c r="T31" s="97">
        <f>基数汇总!R32</f>
        <v>6699.8069336363596</v>
      </c>
      <c r="U31" s="250" t="e">
        <f t="shared" si="2"/>
        <v>#REF!</v>
      </c>
      <c r="V31" t="e">
        <f t="shared" si="3"/>
        <v>#REF!</v>
      </c>
      <c r="X31" s="102"/>
    </row>
    <row r="32" spans="1:24" ht="13.5" customHeight="1" x14ac:dyDescent="0.2">
      <c r="A32" s="789"/>
      <c r="B32" s="763"/>
      <c r="C32" s="755"/>
      <c r="D32" s="96" t="s">
        <v>42</v>
      </c>
      <c r="E32" s="97" t="e">
        <f>#REF!</f>
        <v>#REF!</v>
      </c>
      <c r="F32" s="97">
        <v>162.96282805364501</v>
      </c>
      <c r="G32" s="97" t="e">
        <f t="shared" si="0"/>
        <v>#REF!</v>
      </c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 t="e">
        <f t="shared" si="1"/>
        <v>#REF!</v>
      </c>
      <c r="S32" s="97">
        <f>基数汇总!S33</f>
        <v>297.96354183232637</v>
      </c>
      <c r="T32" s="97">
        <f>基数汇总!R33</f>
        <v>691.24638098702201</v>
      </c>
      <c r="U32" s="250" t="e">
        <f t="shared" si="2"/>
        <v>#REF!</v>
      </c>
      <c r="V32" t="e">
        <f t="shared" si="3"/>
        <v>#REF!</v>
      </c>
      <c r="X32" s="102"/>
    </row>
    <row r="33" spans="1:24" ht="13.5" customHeight="1" x14ac:dyDescent="0.2">
      <c r="A33" s="789"/>
      <c r="B33" s="763"/>
      <c r="C33" s="755"/>
      <c r="D33" s="96" t="s">
        <v>43</v>
      </c>
      <c r="E33" s="97" t="e">
        <f>#REF!</f>
        <v>#REF!</v>
      </c>
      <c r="F33" s="97">
        <v>9.1828389999999995</v>
      </c>
      <c r="G33" s="97" t="e">
        <f t="shared" si="0"/>
        <v>#REF!</v>
      </c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 t="e">
        <f t="shared" si="1"/>
        <v>#REF!</v>
      </c>
      <c r="S33" s="97">
        <f>基数汇总!S34</f>
        <v>3674.2683588454679</v>
      </c>
      <c r="T33" s="97">
        <f>基数汇总!R34</f>
        <v>9837.2280007534901</v>
      </c>
      <c r="U33" s="250" t="e">
        <f t="shared" si="2"/>
        <v>#REF!</v>
      </c>
      <c r="V33" t="e">
        <f t="shared" si="3"/>
        <v>#REF!</v>
      </c>
      <c r="X33" s="102"/>
    </row>
    <row r="34" spans="1:24" ht="13.5" customHeight="1" x14ac:dyDescent="0.2">
      <c r="A34" s="789"/>
      <c r="B34" s="763" t="s">
        <v>45</v>
      </c>
      <c r="C34" s="755" t="s">
        <v>26</v>
      </c>
      <c r="D34" s="96" t="s">
        <v>27</v>
      </c>
      <c r="E34" s="97" t="e">
        <f>#REF!</f>
        <v>#REF!</v>
      </c>
      <c r="F34" s="97">
        <v>116.275905438446</v>
      </c>
      <c r="G34" s="97" t="e">
        <f t="shared" si="0"/>
        <v>#REF!</v>
      </c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 t="e">
        <f t="shared" si="1"/>
        <v>#REF!</v>
      </c>
      <c r="S34" s="97">
        <f>基数汇总!S35</f>
        <v>2114.9972774939129</v>
      </c>
      <c r="T34" s="97">
        <f>基数汇总!R35</f>
        <v>5475.3232349950804</v>
      </c>
      <c r="U34" s="250" t="e">
        <f t="shared" si="2"/>
        <v>#REF!</v>
      </c>
      <c r="V34" t="e">
        <f t="shared" si="3"/>
        <v>#REF!</v>
      </c>
      <c r="X34" s="102"/>
    </row>
    <row r="35" spans="1:24" ht="13.5" customHeight="1" x14ac:dyDescent="0.2">
      <c r="A35" s="789"/>
      <c r="B35" s="763"/>
      <c r="C35" s="755"/>
      <c r="D35" s="96" t="s">
        <v>28</v>
      </c>
      <c r="E35" s="97" t="e">
        <f>#REF!</f>
        <v>#REF!</v>
      </c>
      <c r="F35" s="97">
        <v>70.191796159998304</v>
      </c>
      <c r="G35" s="97" t="e">
        <f t="shared" si="0"/>
        <v>#REF!</v>
      </c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 t="e">
        <f t="shared" si="1"/>
        <v>#REF!</v>
      </c>
      <c r="S35" s="97">
        <f>基数汇总!S36</f>
        <v>1636.0573628571624</v>
      </c>
      <c r="T35" s="97">
        <f>基数汇总!R36</f>
        <v>2701.2466428610901</v>
      </c>
      <c r="U35" s="250" t="e">
        <f t="shared" si="2"/>
        <v>#REF!</v>
      </c>
      <c r="V35" t="e">
        <f t="shared" si="3"/>
        <v>#REF!</v>
      </c>
      <c r="X35" s="102"/>
    </row>
    <row r="36" spans="1:24" ht="13.5" customHeight="1" x14ac:dyDescent="0.2">
      <c r="A36" s="789"/>
      <c r="B36" s="763"/>
      <c r="C36" s="755"/>
      <c r="D36" s="96" t="s">
        <v>29</v>
      </c>
      <c r="E36" s="97" t="e">
        <f>#REF!</f>
        <v>#REF!</v>
      </c>
      <c r="F36" s="97">
        <v>59.738538999999797</v>
      </c>
      <c r="G36" s="97" t="e">
        <f t="shared" si="0"/>
        <v>#REF!</v>
      </c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 t="e">
        <f t="shared" si="1"/>
        <v>#REF!</v>
      </c>
      <c r="S36" s="97">
        <f>基数汇总!S37</f>
        <v>2414.9498015099657</v>
      </c>
      <c r="T36" s="97">
        <f>基数汇总!R37</f>
        <v>5293.8045930910803</v>
      </c>
      <c r="U36" s="250" t="e">
        <f t="shared" si="2"/>
        <v>#REF!</v>
      </c>
      <c r="V36" t="e">
        <f t="shared" si="3"/>
        <v>#REF!</v>
      </c>
      <c r="X36" s="102"/>
    </row>
    <row r="37" spans="1:24" ht="13.5" customHeight="1" x14ac:dyDescent="0.2">
      <c r="A37" s="789"/>
      <c r="B37" s="763"/>
      <c r="C37" s="755"/>
      <c r="D37" s="96" t="s">
        <v>30</v>
      </c>
      <c r="E37" s="97" t="e">
        <f>#REF!</f>
        <v>#REF!</v>
      </c>
      <c r="F37" s="97">
        <v>120.869811999999</v>
      </c>
      <c r="G37" s="97" t="e">
        <f t="shared" si="0"/>
        <v>#REF!</v>
      </c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 t="e">
        <f t="shared" si="1"/>
        <v>#REF!</v>
      </c>
      <c r="S37" s="97">
        <f>基数汇总!S38</f>
        <v>1085.0047300302172</v>
      </c>
      <c r="T37" s="97">
        <f>基数汇总!R38</f>
        <v>2714.50755088405</v>
      </c>
      <c r="U37" s="250" t="e">
        <f t="shared" si="2"/>
        <v>#REF!</v>
      </c>
      <c r="V37" t="e">
        <f t="shared" si="3"/>
        <v>#REF!</v>
      </c>
      <c r="X37" s="102"/>
    </row>
    <row r="38" spans="1:24" ht="13.5" customHeight="1" x14ac:dyDescent="0.2">
      <c r="A38" s="789"/>
      <c r="B38" s="763"/>
      <c r="C38" s="755"/>
      <c r="D38" s="96" t="s">
        <v>31</v>
      </c>
      <c r="E38" s="97" t="e">
        <f>#REF!</f>
        <v>#REF!</v>
      </c>
      <c r="F38" s="97">
        <v>50.622700000000002</v>
      </c>
      <c r="G38" s="97" t="e">
        <f t="shared" si="0"/>
        <v>#REF!</v>
      </c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 t="e">
        <f t="shared" si="1"/>
        <v>#REF!</v>
      </c>
      <c r="S38" s="97">
        <f>基数汇总!S39</f>
        <v>19.366800000000001</v>
      </c>
      <c r="T38" s="97">
        <f>基数汇总!R39</f>
        <v>43.679900000000004</v>
      </c>
      <c r="U38" s="250" t="e">
        <f t="shared" si="2"/>
        <v>#REF!</v>
      </c>
      <c r="V38" t="e">
        <f t="shared" si="3"/>
        <v>#REF!</v>
      </c>
      <c r="X38" s="102"/>
    </row>
    <row r="39" spans="1:24" ht="13.5" customHeight="1" x14ac:dyDescent="0.2">
      <c r="A39" s="789"/>
      <c r="B39" s="763"/>
      <c r="C39" s="755"/>
      <c r="D39" s="96" t="s">
        <v>32</v>
      </c>
      <c r="E39" s="97" t="e">
        <f>#REF!</f>
        <v>#REF!</v>
      </c>
      <c r="F39" s="97">
        <v>1.1901999999999999</v>
      </c>
      <c r="G39" s="97" t="e">
        <f t="shared" si="0"/>
        <v>#REF!</v>
      </c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 t="e">
        <f t="shared" si="1"/>
        <v>#REF!</v>
      </c>
      <c r="S39" s="97">
        <f>基数汇总!S40</f>
        <v>9316.7319168808808</v>
      </c>
      <c r="T39" s="97">
        <f>基数汇总!R40</f>
        <v>21432.078494656998</v>
      </c>
      <c r="U39" s="250" t="e">
        <f t="shared" si="2"/>
        <v>#REF!</v>
      </c>
      <c r="V39" t="e">
        <f t="shared" si="3"/>
        <v>#REF!</v>
      </c>
      <c r="X39" s="102"/>
    </row>
    <row r="40" spans="1:24" ht="13.5" customHeight="1" x14ac:dyDescent="0.2">
      <c r="A40" s="789"/>
      <c r="B40" s="763"/>
      <c r="C40" s="755" t="s">
        <v>33</v>
      </c>
      <c r="D40" s="96" t="s">
        <v>34</v>
      </c>
      <c r="E40" s="97" t="e">
        <f>#REF!</f>
        <v>#REF!</v>
      </c>
      <c r="F40" s="97">
        <v>370.420465344067</v>
      </c>
      <c r="G40" s="97" t="e">
        <f t="shared" si="0"/>
        <v>#REF!</v>
      </c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 t="e">
        <f t="shared" si="1"/>
        <v>#REF!</v>
      </c>
      <c r="S40" s="97">
        <f>基数汇总!S41</f>
        <v>344.6433894047355</v>
      </c>
      <c r="T40" s="97">
        <f>基数汇总!R41</f>
        <v>1051.6303856623199</v>
      </c>
      <c r="U40" s="250" t="e">
        <f t="shared" si="2"/>
        <v>#REF!</v>
      </c>
      <c r="V40" t="e">
        <f t="shared" si="3"/>
        <v>#REF!</v>
      </c>
      <c r="X40" s="102"/>
    </row>
    <row r="41" spans="1:24" ht="13.5" customHeight="1" x14ac:dyDescent="0.2">
      <c r="A41" s="789"/>
      <c r="B41" s="763"/>
      <c r="C41" s="755"/>
      <c r="D41" s="96" t="s">
        <v>35</v>
      </c>
      <c r="E41" s="97" t="e">
        <f>#REF!</f>
        <v>#REF!</v>
      </c>
      <c r="F41" s="97">
        <v>18.529747355863002</v>
      </c>
      <c r="G41" s="97" t="e">
        <f t="shared" si="0"/>
        <v>#REF!</v>
      </c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 t="e">
        <f t="shared" si="1"/>
        <v>#REF!</v>
      </c>
      <c r="S41" s="97">
        <f>基数汇总!S42</f>
        <v>1263.7785589078449</v>
      </c>
      <c r="T41" s="97">
        <f>基数汇总!R42</f>
        <v>3457.5512835167801</v>
      </c>
      <c r="U41" s="250" t="e">
        <f t="shared" si="2"/>
        <v>#REF!</v>
      </c>
      <c r="V41" t="e">
        <f t="shared" si="3"/>
        <v>#REF!</v>
      </c>
      <c r="X41" s="102"/>
    </row>
    <row r="42" spans="1:24" ht="13.5" customHeight="1" x14ac:dyDescent="0.2">
      <c r="A42" s="789"/>
      <c r="B42" s="763"/>
      <c r="C42" s="755"/>
      <c r="D42" s="96" t="s">
        <v>36</v>
      </c>
      <c r="E42" s="97" t="e">
        <f>#REF!</f>
        <v>#REF!</v>
      </c>
      <c r="F42" s="97">
        <v>27.939959404825299</v>
      </c>
      <c r="G42" s="97" t="e">
        <f t="shared" si="0"/>
        <v>#REF!</v>
      </c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 t="e">
        <f t="shared" si="1"/>
        <v>#REF!</v>
      </c>
      <c r="S42" s="97">
        <f>基数汇总!S43</f>
        <v>0.67797286034667503</v>
      </c>
      <c r="T42" s="97">
        <f>基数汇总!R43</f>
        <v>0.67797286034667503</v>
      </c>
      <c r="U42" s="250" t="e">
        <f t="shared" si="2"/>
        <v>#REF!</v>
      </c>
      <c r="V42" t="e">
        <f t="shared" si="3"/>
        <v>#REF!</v>
      </c>
      <c r="X42" s="102"/>
    </row>
    <row r="43" spans="1:24" ht="13.5" customHeight="1" x14ac:dyDescent="0.2">
      <c r="A43" s="789"/>
      <c r="B43" s="763"/>
      <c r="C43" s="755"/>
      <c r="D43" s="96" t="s">
        <v>37</v>
      </c>
      <c r="E43" s="97" t="e">
        <f>#REF!</f>
        <v>#REF!</v>
      </c>
      <c r="F43" s="97">
        <v>0</v>
      </c>
      <c r="G43" s="97" t="e">
        <f t="shared" si="0"/>
        <v>#REF!</v>
      </c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 t="e">
        <f t="shared" si="1"/>
        <v>#REF!</v>
      </c>
      <c r="S43" s="97">
        <f>基数汇总!S44</f>
        <v>18.582631387928984</v>
      </c>
      <c r="T43" s="97">
        <f>基数汇总!R44</f>
        <v>125.60914325783099</v>
      </c>
      <c r="U43" s="250" t="e">
        <f t="shared" si="2"/>
        <v>#REF!</v>
      </c>
      <c r="V43" t="e">
        <f t="shared" si="3"/>
        <v>#REF!</v>
      </c>
      <c r="X43" s="102"/>
    </row>
    <row r="44" spans="1:24" ht="13.5" customHeight="1" x14ac:dyDescent="0.2">
      <c r="A44" s="789"/>
      <c r="B44" s="763"/>
      <c r="C44" s="755"/>
      <c r="D44" s="96" t="s">
        <v>38</v>
      </c>
      <c r="E44" s="97" t="e">
        <f>#REF!</f>
        <v>#REF!</v>
      </c>
      <c r="F44" s="97">
        <v>1.76251823181981</v>
      </c>
      <c r="G44" s="97" t="e">
        <f t="shared" si="0"/>
        <v>#REF!</v>
      </c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 t="e">
        <f t="shared" si="1"/>
        <v>#REF!</v>
      </c>
      <c r="S44" s="97">
        <f>基数汇总!S45</f>
        <v>0.22986129490481599</v>
      </c>
      <c r="T44" s="97">
        <f>基数汇总!R45</f>
        <v>6.4626926304787098</v>
      </c>
      <c r="U44" s="250" t="e">
        <f t="shared" si="2"/>
        <v>#REF!</v>
      </c>
      <c r="V44" t="e">
        <f t="shared" si="3"/>
        <v>#REF!</v>
      </c>
      <c r="X44" s="102"/>
    </row>
    <row r="45" spans="1:24" ht="13.5" customHeight="1" x14ac:dyDescent="0.2">
      <c r="A45" s="789"/>
      <c r="B45" s="763"/>
      <c r="C45" s="755"/>
      <c r="D45" s="96" t="s">
        <v>39</v>
      </c>
      <c r="E45" s="97" t="e">
        <f>#REF!</f>
        <v>#REF!</v>
      </c>
      <c r="F45" s="97">
        <v>0.23626226186875399</v>
      </c>
      <c r="G45" s="97" t="e">
        <f t="shared" si="0"/>
        <v>#REF!</v>
      </c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 t="e">
        <f t="shared" si="1"/>
        <v>#REF!</v>
      </c>
      <c r="S45" s="97">
        <f>基数汇总!S46</f>
        <v>9923.8443040282618</v>
      </c>
      <c r="T45" s="97">
        <f>基数汇总!R46</f>
        <v>23651.519642208201</v>
      </c>
      <c r="U45" s="250" t="e">
        <f t="shared" si="2"/>
        <v>#REF!</v>
      </c>
      <c r="V45" t="e">
        <f t="shared" si="3"/>
        <v>#REF!</v>
      </c>
      <c r="X45" s="102"/>
    </row>
    <row r="46" spans="1:24" ht="13.5" customHeight="1" x14ac:dyDescent="0.2">
      <c r="A46" s="789"/>
      <c r="B46" s="763"/>
      <c r="C46" s="755" t="s">
        <v>40</v>
      </c>
      <c r="D46" s="96" t="s">
        <v>41</v>
      </c>
      <c r="E46" s="97" t="e">
        <f>#REF!</f>
        <v>#REF!</v>
      </c>
      <c r="F46" s="97">
        <v>405.81257865208897</v>
      </c>
      <c r="G46" s="97" t="e">
        <f t="shared" si="0"/>
        <v>#REF!</v>
      </c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 t="e">
        <f t="shared" si="1"/>
        <v>#REF!</v>
      </c>
      <c r="S46" s="97">
        <f>基数汇总!S47</f>
        <v>964.46676854081932</v>
      </c>
      <c r="T46" s="97">
        <f>基数汇总!R47</f>
        <v>2304.7631113636398</v>
      </c>
      <c r="U46" s="250" t="e">
        <f t="shared" si="2"/>
        <v>#REF!</v>
      </c>
      <c r="V46" t="e">
        <f t="shared" si="3"/>
        <v>#REF!</v>
      </c>
      <c r="X46" s="102"/>
    </row>
    <row r="47" spans="1:24" ht="13.5" customHeight="1" x14ac:dyDescent="0.2">
      <c r="A47" s="789"/>
      <c r="B47" s="763"/>
      <c r="C47" s="755"/>
      <c r="D47" s="96" t="s">
        <v>42</v>
      </c>
      <c r="E47" s="97" t="e">
        <f>#REF!</f>
        <v>#REF!</v>
      </c>
      <c r="F47" s="97">
        <v>22.259212946354801</v>
      </c>
      <c r="G47" s="97" t="e">
        <f t="shared" si="0"/>
        <v>#REF!</v>
      </c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 t="e">
        <f t="shared" si="1"/>
        <v>#REF!</v>
      </c>
      <c r="S47" s="97">
        <f>基数汇总!S48</f>
        <v>56.333258167673591</v>
      </c>
      <c r="T47" s="97">
        <f>基数汇总!R48</f>
        <v>117.727219012978</v>
      </c>
      <c r="U47" s="250" t="e">
        <f t="shared" si="2"/>
        <v>#REF!</v>
      </c>
      <c r="V47" t="e">
        <f t="shared" si="3"/>
        <v>#REF!</v>
      </c>
      <c r="X47" s="102"/>
    </row>
    <row r="48" spans="1:24" ht="13.5" customHeight="1" x14ac:dyDescent="0.2">
      <c r="A48" s="789"/>
      <c r="B48" s="763"/>
      <c r="C48" s="755"/>
      <c r="D48" s="96" t="s">
        <v>43</v>
      </c>
      <c r="E48" s="97" t="e">
        <f>#REF!</f>
        <v>#REF!</v>
      </c>
      <c r="F48" s="97">
        <v>-9.1828389999999995</v>
      </c>
      <c r="G48" s="97" t="e">
        <f t="shared" si="0"/>
        <v>#REF!</v>
      </c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 t="e">
        <f t="shared" si="1"/>
        <v>#REF!</v>
      </c>
      <c r="S48" s="97">
        <f>基数汇总!S49</f>
        <v>34983.918095000001</v>
      </c>
      <c r="T48" s="97">
        <f>基数汇总!R49</f>
        <v>82468.679902000003</v>
      </c>
      <c r="U48" s="250" t="e">
        <f t="shared" si="2"/>
        <v>#REF!</v>
      </c>
      <c r="V48" t="e">
        <f t="shared" si="3"/>
        <v>#REF!</v>
      </c>
      <c r="X48" s="102"/>
    </row>
    <row r="49" spans="1:24" ht="13.5" customHeight="1" x14ac:dyDescent="0.2">
      <c r="A49" s="789"/>
      <c r="B49" s="762" t="s">
        <v>25</v>
      </c>
      <c r="C49" s="762"/>
      <c r="D49" s="762"/>
      <c r="E49" s="245" t="e">
        <f>SUM(E4:E9)</f>
        <v>#REF!</v>
      </c>
      <c r="F49" s="245">
        <v>1943.08476</v>
      </c>
      <c r="G49" s="97" t="e">
        <f t="shared" si="0"/>
        <v>#REF!</v>
      </c>
      <c r="H49" s="245"/>
      <c r="I49" s="245"/>
      <c r="J49" s="245"/>
      <c r="K49" s="245"/>
      <c r="L49" s="245"/>
      <c r="M49" s="245"/>
      <c r="N49" s="245"/>
      <c r="O49" s="245"/>
      <c r="P49" s="245"/>
      <c r="Q49" s="245"/>
      <c r="R49" s="245" t="e">
        <f t="shared" si="1"/>
        <v>#REF!</v>
      </c>
      <c r="S49" s="245">
        <f>基数汇总!S50</f>
        <v>24039.273764263278</v>
      </c>
      <c r="T49" s="245">
        <f>基数汇总!R50</f>
        <v>56402.889979415202</v>
      </c>
      <c r="U49" s="246" t="e">
        <f t="shared" si="2"/>
        <v>#REF!</v>
      </c>
      <c r="V49" t="e">
        <f t="shared" si="3"/>
        <v>#REF!</v>
      </c>
      <c r="X49" s="102"/>
    </row>
    <row r="50" spans="1:24" ht="13.5" customHeight="1" x14ac:dyDescent="0.2">
      <c r="A50" s="789"/>
      <c r="B50" s="762" t="s">
        <v>44</v>
      </c>
      <c r="C50" s="762"/>
      <c r="D50" s="762"/>
      <c r="E50" s="245" t="e">
        <f>SUM(E19:E24)</f>
        <v>#REF!</v>
      </c>
      <c r="F50" s="245">
        <v>1524.1958074015599</v>
      </c>
      <c r="G50" s="97" t="e">
        <f t="shared" si="0"/>
        <v>#REF!</v>
      </c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 t="e">
        <f t="shared" si="1"/>
        <v>#REF!</v>
      </c>
      <c r="S50" s="245">
        <f>基数汇总!S51</f>
        <v>10944.644330736732</v>
      </c>
      <c r="T50" s="245">
        <f>基数汇总!R51</f>
        <v>26065.789922584801</v>
      </c>
      <c r="U50" s="246" t="e">
        <f t="shared" si="2"/>
        <v>#REF!</v>
      </c>
      <c r="V50" t="e">
        <f t="shared" si="3"/>
        <v>#REF!</v>
      </c>
      <c r="X50" s="102"/>
    </row>
    <row r="51" spans="1:24" ht="13.5" customHeight="1" x14ac:dyDescent="0.2">
      <c r="A51" s="789"/>
      <c r="B51" s="762" t="s">
        <v>46</v>
      </c>
      <c r="C51" s="762"/>
      <c r="D51" s="762"/>
      <c r="E51" s="245" t="e">
        <f>#REF!</f>
        <v>#REF!</v>
      </c>
      <c r="F51" s="245">
        <v>205.898966</v>
      </c>
      <c r="G51" s="97" t="e">
        <f t="shared" si="0"/>
        <v>#REF!</v>
      </c>
      <c r="H51" s="245"/>
      <c r="I51" s="245"/>
      <c r="J51" s="245"/>
      <c r="K51" s="245"/>
      <c r="L51" s="245"/>
      <c r="M51" s="245"/>
      <c r="N51" s="245"/>
      <c r="O51" s="245"/>
      <c r="P51" s="245"/>
      <c r="Q51" s="245"/>
      <c r="R51" s="245" t="e">
        <f t="shared" si="1"/>
        <v>#REF!</v>
      </c>
      <c r="S51" s="245">
        <f>基数汇总!S52</f>
        <v>4200.8272044789064</v>
      </c>
      <c r="T51" s="245">
        <f>基数汇总!R52</f>
        <v>11075.080795522699</v>
      </c>
      <c r="U51" s="246" t="e">
        <f t="shared" si="2"/>
        <v>#REF!</v>
      </c>
      <c r="V51" t="e">
        <f t="shared" si="3"/>
        <v>#REF!</v>
      </c>
      <c r="X51" s="102"/>
    </row>
    <row r="52" spans="1:24" ht="13.5" customHeight="1" x14ac:dyDescent="0.2">
      <c r="A52" s="789"/>
      <c r="B52" s="762" t="s">
        <v>47</v>
      </c>
      <c r="C52" s="762"/>
      <c r="D52" s="762"/>
      <c r="E52" s="245" t="e">
        <f>E49-E50-E51</f>
        <v>#REF!</v>
      </c>
      <c r="F52" s="245">
        <v>212.98998659844301</v>
      </c>
      <c r="G52" s="97" t="e">
        <f t="shared" si="0"/>
        <v>#REF!</v>
      </c>
      <c r="H52" s="245"/>
      <c r="I52" s="245"/>
      <c r="J52" s="245"/>
      <c r="K52" s="245"/>
      <c r="L52" s="245"/>
      <c r="M52" s="245"/>
      <c r="N52" s="245"/>
      <c r="O52" s="245"/>
      <c r="P52" s="245"/>
      <c r="Q52" s="245"/>
      <c r="R52" s="245" t="e">
        <f t="shared" si="1"/>
        <v>#REF!</v>
      </c>
      <c r="S52" s="245">
        <f>基数汇总!S53</f>
        <v>6743.8171262578198</v>
      </c>
      <c r="T52" s="245">
        <f>基数汇总!R53</f>
        <v>14990.7091270621</v>
      </c>
      <c r="U52" s="246" t="e">
        <f t="shared" si="2"/>
        <v>#REF!</v>
      </c>
      <c r="V52" t="e">
        <f t="shared" si="3"/>
        <v>#REF!</v>
      </c>
      <c r="X52" s="102"/>
    </row>
    <row r="53" spans="1:24" ht="13.5" customHeight="1" x14ac:dyDescent="0.2">
      <c r="A53" s="789"/>
      <c r="B53" s="762" t="s">
        <v>48</v>
      </c>
      <c r="C53" s="762"/>
      <c r="D53" s="762"/>
      <c r="E53" s="246" t="e">
        <f>IF(E49&gt;0,(E49-E50)/E49,"")</f>
        <v>#REF!</v>
      </c>
      <c r="F53" s="246">
        <v>0.215579351565931</v>
      </c>
      <c r="G53" s="97" t="e">
        <f t="shared" si="0"/>
        <v>#REF!</v>
      </c>
      <c r="H53" s="246"/>
      <c r="I53" s="246"/>
      <c r="J53" s="246"/>
      <c r="K53" s="246"/>
      <c r="L53" s="246"/>
      <c r="M53" s="246"/>
      <c r="N53" s="246"/>
      <c r="O53" s="246"/>
      <c r="P53" s="246"/>
      <c r="Q53" s="246"/>
      <c r="R53" s="246" t="e">
        <f>IF(R49&gt;0,(R49-R50)/R49,"")</f>
        <v>#REF!</v>
      </c>
      <c r="S53" s="246">
        <f>基数汇总!S54</f>
        <v>0.31284787201411185</v>
      </c>
      <c r="T53" s="246">
        <f>基数汇总!R54</f>
        <v>0.316068960404842</v>
      </c>
      <c r="U53" s="246" t="e">
        <f>IF(R53&lt;&gt;"",R53-S53,"")</f>
        <v>#REF!</v>
      </c>
      <c r="V53" t="e">
        <f t="shared" si="3"/>
        <v>#REF!</v>
      </c>
      <c r="X53" s="102"/>
    </row>
    <row r="54" spans="1:24" ht="13.5" customHeight="1" x14ac:dyDescent="0.2">
      <c r="A54" s="789"/>
      <c r="B54" s="762" t="s">
        <v>49</v>
      </c>
      <c r="C54" s="762"/>
      <c r="D54" s="762"/>
      <c r="E54" s="246" t="e">
        <f>IF(E49&gt;0,E51/E49,"")</f>
        <v>#REF!</v>
      </c>
      <c r="F54" s="246">
        <v>0.105964994548153</v>
      </c>
      <c r="G54" s="97" t="e">
        <f t="shared" si="0"/>
        <v>#REF!</v>
      </c>
      <c r="H54" s="246"/>
      <c r="I54" s="246"/>
      <c r="J54" s="246"/>
      <c r="K54" s="246"/>
      <c r="L54" s="246"/>
      <c r="M54" s="246"/>
      <c r="N54" s="246"/>
      <c r="O54" s="246"/>
      <c r="P54" s="246"/>
      <c r="Q54" s="246"/>
      <c r="R54" s="246" t="e">
        <f>IF(R49&gt;0,R51/R49,"")</f>
        <v>#REF!</v>
      </c>
      <c r="S54" s="246">
        <f>基数汇总!S55</f>
        <v>0.12007880858488805</v>
      </c>
      <c r="T54" s="246">
        <f>基数汇总!R55</f>
        <v>0.13429438677427</v>
      </c>
      <c r="U54" s="246" t="e">
        <f>IF(R54&lt;&gt;"",R54-S54,"")</f>
        <v>#REF!</v>
      </c>
      <c r="V54" t="e">
        <f t="shared" si="3"/>
        <v>#REF!</v>
      </c>
      <c r="X54" s="102"/>
    </row>
    <row r="55" spans="1:24" ht="13.5" customHeight="1" x14ac:dyDescent="0.2">
      <c r="A55" s="789"/>
      <c r="B55" s="762" t="s">
        <v>50</v>
      </c>
      <c r="C55" s="762"/>
      <c r="D55" s="762"/>
      <c r="E55" s="246" t="e">
        <f>IF(E49&gt;0,E52/E49,"")</f>
        <v>#REF!</v>
      </c>
      <c r="F55" s="246">
        <v>0.109614357017778</v>
      </c>
      <c r="G55" s="97" t="e">
        <f t="shared" si="0"/>
        <v>#REF!</v>
      </c>
      <c r="H55" s="246"/>
      <c r="I55" s="246"/>
      <c r="J55" s="246"/>
      <c r="K55" s="246"/>
      <c r="L55" s="246"/>
      <c r="M55" s="246"/>
      <c r="N55" s="246"/>
      <c r="O55" s="246"/>
      <c r="P55" s="246"/>
      <c r="Q55" s="246"/>
      <c r="R55" s="246" t="e">
        <f>IF(R49&gt;0,R52/R49,"")</f>
        <v>#REF!</v>
      </c>
      <c r="S55" s="246">
        <f>基数汇总!S56</f>
        <v>0.19276906342922365</v>
      </c>
      <c r="T55" s="246">
        <f>基数汇总!R56</f>
        <v>0.18177457363057101</v>
      </c>
      <c r="U55" s="246" t="e">
        <f>IF(R55&lt;&gt;"",R55-S55,"")</f>
        <v>#REF!</v>
      </c>
      <c r="V55" t="e">
        <f t="shared" si="3"/>
        <v>#REF!</v>
      </c>
      <c r="X55" s="102"/>
    </row>
    <row r="56" spans="1:24" ht="13.5" customHeight="1" x14ac:dyDescent="0.2">
      <c r="A56" s="789" t="s">
        <v>51</v>
      </c>
      <c r="B56" s="763" t="s">
        <v>25</v>
      </c>
      <c r="C56" s="755" t="s">
        <v>26</v>
      </c>
      <c r="D56" s="96" t="s">
        <v>27</v>
      </c>
      <c r="E56" s="97" t="e">
        <f>#REF!</f>
        <v>#REF!</v>
      </c>
      <c r="F56" s="97">
        <v>532.15539999999999</v>
      </c>
      <c r="G56" s="97" t="e">
        <f t="shared" si="0"/>
        <v>#REF!</v>
      </c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 t="e">
        <f>SUM(F56:Q56)</f>
        <v>#REF!</v>
      </c>
      <c r="S56" s="97">
        <f>基数汇总!S57</f>
        <v>11223.3667</v>
      </c>
      <c r="T56" s="97">
        <f>基数汇总!R57</f>
        <v>28283.099600000001</v>
      </c>
      <c r="U56" s="250" t="e">
        <f t="shared" si="2"/>
        <v>#REF!</v>
      </c>
      <c r="V56" t="e">
        <f t="shared" si="3"/>
        <v>#REF!</v>
      </c>
      <c r="X56" s="102"/>
    </row>
    <row r="57" spans="1:24" ht="13.5" customHeight="1" x14ac:dyDescent="0.2">
      <c r="A57" s="789"/>
      <c r="B57" s="763"/>
      <c r="C57" s="755"/>
      <c r="D57" s="96" t="s">
        <v>28</v>
      </c>
      <c r="E57" s="97" t="e">
        <f>#REF!</f>
        <v>#REF!</v>
      </c>
      <c r="F57" s="97">
        <v>367.99270000000001</v>
      </c>
      <c r="G57" s="97" t="e">
        <f t="shared" si="0"/>
        <v>#REF!</v>
      </c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 t="e">
        <f t="shared" ref="R57:R104" si="4">SUM(F57:Q57)</f>
        <v>#REF!</v>
      </c>
      <c r="S57" s="97">
        <f>基数汇总!S58</f>
        <v>6591.3229000000001</v>
      </c>
      <c r="T57" s="97">
        <f>基数汇总!R58</f>
        <v>16172.284</v>
      </c>
      <c r="U57" s="250" t="e">
        <f t="shared" si="2"/>
        <v>#REF!</v>
      </c>
      <c r="V57" t="e">
        <f t="shared" si="3"/>
        <v>#REF!</v>
      </c>
      <c r="X57" s="102"/>
    </row>
    <row r="58" spans="1:24" ht="13.5" customHeight="1" x14ac:dyDescent="0.2">
      <c r="A58" s="789"/>
      <c r="B58" s="763"/>
      <c r="C58" s="755"/>
      <c r="D58" s="96" t="s">
        <v>29</v>
      </c>
      <c r="E58" s="97" t="e">
        <f>#REF!</f>
        <v>#REF!</v>
      </c>
      <c r="F58" s="97">
        <v>129.764691</v>
      </c>
      <c r="G58" s="97" t="e">
        <f t="shared" si="0"/>
        <v>#REF!</v>
      </c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 t="e">
        <f t="shared" si="4"/>
        <v>#REF!</v>
      </c>
      <c r="S58" s="97">
        <f>基数汇总!S59</f>
        <v>4222.552450000001</v>
      </c>
      <c r="T58" s="97">
        <f>基数汇总!R59</f>
        <v>7578.8729450000001</v>
      </c>
      <c r="U58" s="250" t="e">
        <f t="shared" si="2"/>
        <v>#REF!</v>
      </c>
      <c r="V58" t="e">
        <f t="shared" si="3"/>
        <v>#REF!</v>
      </c>
      <c r="X58" s="102"/>
    </row>
    <row r="59" spans="1:24" ht="13.5" customHeight="1" x14ac:dyDescent="0.2">
      <c r="A59" s="789"/>
      <c r="B59" s="763"/>
      <c r="C59" s="755"/>
      <c r="D59" s="96" t="s">
        <v>30</v>
      </c>
      <c r="E59" s="97" t="e">
        <f>#REF!</f>
        <v>#REF!</v>
      </c>
      <c r="F59" s="97">
        <v>300.23257899999999</v>
      </c>
      <c r="G59" s="97" t="e">
        <f t="shared" si="0"/>
        <v>#REF!</v>
      </c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 t="e">
        <f t="shared" si="4"/>
        <v>#REF!</v>
      </c>
      <c r="S59" s="97">
        <f>基数汇总!S60</f>
        <v>4898.5105689999973</v>
      </c>
      <c r="T59" s="97">
        <f>基数汇总!R60</f>
        <v>11640.671635999999</v>
      </c>
      <c r="U59" s="250" t="e">
        <f t="shared" si="2"/>
        <v>#REF!</v>
      </c>
      <c r="V59" t="e">
        <f t="shared" si="3"/>
        <v>#REF!</v>
      </c>
      <c r="X59" s="102"/>
    </row>
    <row r="60" spans="1:24" ht="13.5" customHeight="1" x14ac:dyDescent="0.2">
      <c r="A60" s="789"/>
      <c r="B60" s="763"/>
      <c r="C60" s="755"/>
      <c r="D60" s="96" t="s">
        <v>31</v>
      </c>
      <c r="E60" s="97" t="e">
        <f>#REF!</f>
        <v>#REF!</v>
      </c>
      <c r="F60" s="97">
        <v>170.25229999999999</v>
      </c>
      <c r="G60" s="97" t="e">
        <f t="shared" si="0"/>
        <v>#REF!</v>
      </c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 t="e">
        <f t="shared" si="4"/>
        <v>#REF!</v>
      </c>
      <c r="S60" s="97">
        <f>基数汇总!S61</f>
        <v>2757.7158400000003</v>
      </c>
      <c r="T60" s="97">
        <f>基数汇总!R61</f>
        <v>6760.0796659999996</v>
      </c>
      <c r="U60" s="250" t="e">
        <f t="shared" si="2"/>
        <v>#REF!</v>
      </c>
      <c r="V60" t="e">
        <f t="shared" si="3"/>
        <v>#REF!</v>
      </c>
      <c r="X60" s="102"/>
    </row>
    <row r="61" spans="1:24" ht="13.5" customHeight="1" x14ac:dyDescent="0.2">
      <c r="A61" s="789"/>
      <c r="B61" s="763"/>
      <c r="C61" s="755"/>
      <c r="D61" s="96" t="s">
        <v>32</v>
      </c>
      <c r="E61" s="97" t="e">
        <f>#REF!</f>
        <v>#REF!</v>
      </c>
      <c r="F61" s="97">
        <v>0.51470000000000005</v>
      </c>
      <c r="G61" s="97" t="e">
        <f t="shared" si="0"/>
        <v>#REF!</v>
      </c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 t="e">
        <f t="shared" si="4"/>
        <v>#REF!</v>
      </c>
      <c r="S61" s="97">
        <f>基数汇总!S62</f>
        <v>5.2224000000000004</v>
      </c>
      <c r="T61" s="97">
        <f>基数汇总!R62</f>
        <v>17.229900000000001</v>
      </c>
      <c r="U61" s="250" t="e">
        <f t="shared" si="2"/>
        <v>#REF!</v>
      </c>
      <c r="V61" t="e">
        <f t="shared" si="3"/>
        <v>#REF!</v>
      </c>
      <c r="X61" s="102"/>
    </row>
    <row r="62" spans="1:24" ht="13.5" customHeight="1" x14ac:dyDescent="0.2">
      <c r="A62" s="789"/>
      <c r="B62" s="763"/>
      <c r="C62" s="755" t="s">
        <v>33</v>
      </c>
      <c r="D62" s="96" t="s">
        <v>34</v>
      </c>
      <c r="E62" s="97" t="e">
        <f>#REF!</f>
        <v>#REF!</v>
      </c>
      <c r="F62" s="97">
        <v>1115.48747</v>
      </c>
      <c r="G62" s="97" t="e">
        <f t="shared" si="0"/>
        <v>#REF!</v>
      </c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 t="e">
        <f t="shared" si="4"/>
        <v>#REF!</v>
      </c>
      <c r="S62" s="97">
        <f>基数汇总!S63</f>
        <v>21375.974559000038</v>
      </c>
      <c r="T62" s="97">
        <f>基数汇总!R63</f>
        <v>50677.549446999998</v>
      </c>
      <c r="U62" s="250" t="e">
        <f t="shared" si="2"/>
        <v>#REF!</v>
      </c>
      <c r="V62" t="e">
        <f t="shared" si="3"/>
        <v>#REF!</v>
      </c>
      <c r="X62" s="102"/>
    </row>
    <row r="63" spans="1:24" ht="12.75" customHeight="1" x14ac:dyDescent="0.2">
      <c r="A63" s="789"/>
      <c r="B63" s="763"/>
      <c r="C63" s="755"/>
      <c r="D63" s="96" t="s">
        <v>35</v>
      </c>
      <c r="E63" s="97" t="e">
        <f>#REF!</f>
        <v>#REF!</v>
      </c>
      <c r="F63" s="97">
        <v>170.1867</v>
      </c>
      <c r="G63" s="97" t="e">
        <f t="shared" si="0"/>
        <v>#REF!</v>
      </c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 t="e">
        <f t="shared" si="4"/>
        <v>#REF!</v>
      </c>
      <c r="S63" s="97">
        <f>基数汇总!S64</f>
        <v>2471.5285000000003</v>
      </c>
      <c r="T63" s="97">
        <f>基数汇总!R64</f>
        <v>5782.8302000000003</v>
      </c>
      <c r="U63" s="250" t="e">
        <f t="shared" si="2"/>
        <v>#REF!</v>
      </c>
      <c r="V63" t="e">
        <f t="shared" si="3"/>
        <v>#REF!</v>
      </c>
      <c r="X63" s="102"/>
    </row>
    <row r="64" spans="1:24" ht="12.75" customHeight="1" x14ac:dyDescent="0.2">
      <c r="A64" s="789"/>
      <c r="B64" s="763"/>
      <c r="C64" s="755"/>
      <c r="D64" s="96" t="s">
        <v>36</v>
      </c>
      <c r="E64" s="97" t="e">
        <f>#REF!</f>
        <v>#REF!</v>
      </c>
      <c r="F64" s="97">
        <v>205.15209999999999</v>
      </c>
      <c r="G64" s="97" t="e">
        <f t="shared" si="0"/>
        <v>#REF!</v>
      </c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 t="e">
        <f t="shared" si="4"/>
        <v>#REF!</v>
      </c>
      <c r="S64" s="97">
        <f>基数汇总!S65</f>
        <v>5764.3886999999995</v>
      </c>
      <c r="T64" s="97">
        <f>基数汇总!R65</f>
        <v>13493.111800000001</v>
      </c>
      <c r="U64" s="250" t="e">
        <f t="shared" si="2"/>
        <v>#REF!</v>
      </c>
      <c r="V64" t="e">
        <f t="shared" si="3"/>
        <v>#REF!</v>
      </c>
      <c r="X64" s="102"/>
    </row>
    <row r="65" spans="1:24" ht="12.75" customHeight="1" x14ac:dyDescent="0.2">
      <c r="A65" s="789"/>
      <c r="B65" s="763"/>
      <c r="C65" s="755"/>
      <c r="D65" s="96" t="s">
        <v>37</v>
      </c>
      <c r="E65" s="97" t="e">
        <f>#REF!</f>
        <v>#REF!</v>
      </c>
      <c r="F65" s="97">
        <v>0</v>
      </c>
      <c r="G65" s="97" t="e">
        <f t="shared" si="0"/>
        <v>#REF!</v>
      </c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 t="e">
        <f t="shared" si="4"/>
        <v>#REF!</v>
      </c>
      <c r="S65" s="97">
        <f>基数汇总!S66</f>
        <v>0</v>
      </c>
      <c r="T65" s="97">
        <f>基数汇总!R66</f>
        <v>0</v>
      </c>
      <c r="U65" s="250" t="str">
        <f t="shared" si="2"/>
        <v/>
      </c>
      <c r="V65" t="e">
        <f t="shared" si="3"/>
        <v>#REF!</v>
      </c>
      <c r="X65" s="102"/>
    </row>
    <row r="66" spans="1:24" ht="13.5" customHeight="1" x14ac:dyDescent="0.2">
      <c r="A66" s="789"/>
      <c r="B66" s="763"/>
      <c r="C66" s="755"/>
      <c r="D66" s="96" t="s">
        <v>38</v>
      </c>
      <c r="E66" s="97" t="e">
        <f>#REF!</f>
        <v>#REF!</v>
      </c>
      <c r="F66" s="97">
        <v>9.8346</v>
      </c>
      <c r="G66" s="97" t="e">
        <f t="shared" si="0"/>
        <v>#REF!</v>
      </c>
      <c r="H66" s="97"/>
      <c r="I66" s="97"/>
      <c r="J66" s="97"/>
      <c r="K66" s="97"/>
      <c r="L66" s="97"/>
      <c r="M66" s="97"/>
      <c r="N66" s="97"/>
      <c r="O66" s="97"/>
      <c r="P66" s="97"/>
      <c r="Q66" s="97"/>
      <c r="R66" s="97" t="e">
        <f t="shared" si="4"/>
        <v>#REF!</v>
      </c>
      <c r="S66" s="97">
        <f>基数汇总!S67</f>
        <v>86.79910000000001</v>
      </c>
      <c r="T66" s="97">
        <f>基数汇总!R67</f>
        <v>483.05329999999998</v>
      </c>
      <c r="U66" s="250" t="e">
        <f t="shared" si="2"/>
        <v>#REF!</v>
      </c>
      <c r="V66" t="e">
        <f t="shared" si="3"/>
        <v>#REF!</v>
      </c>
      <c r="X66" s="102"/>
    </row>
    <row r="67" spans="1:24" ht="13.5" customHeight="1" x14ac:dyDescent="0.2">
      <c r="A67" s="789"/>
      <c r="B67" s="763"/>
      <c r="C67" s="755"/>
      <c r="D67" s="96" t="s">
        <v>39</v>
      </c>
      <c r="E67" s="97" t="e">
        <f>#REF!</f>
        <v>#REF!</v>
      </c>
      <c r="F67" s="97">
        <v>0.2515</v>
      </c>
      <c r="G67" s="97" t="e">
        <f t="shared" si="0"/>
        <v>#REF!</v>
      </c>
      <c r="H67" s="97"/>
      <c r="I67" s="97"/>
      <c r="J67" s="97"/>
      <c r="K67" s="97"/>
      <c r="L67" s="97"/>
      <c r="M67" s="97"/>
      <c r="N67" s="97"/>
      <c r="O67" s="97"/>
      <c r="P67" s="97"/>
      <c r="Q67" s="97"/>
      <c r="R67" s="97" t="e">
        <f t="shared" si="4"/>
        <v>#REF!</v>
      </c>
      <c r="S67" s="97">
        <f>基数汇总!S68</f>
        <v>0</v>
      </c>
      <c r="T67" s="97">
        <f>基数汇总!R68</f>
        <v>15.6639</v>
      </c>
      <c r="U67" s="250" t="str">
        <f t="shared" si="2"/>
        <v/>
      </c>
      <c r="V67" t="e">
        <f t="shared" si="3"/>
        <v>#REF!</v>
      </c>
      <c r="X67" s="102"/>
    </row>
    <row r="68" spans="1:24" ht="13.5" customHeight="1" x14ac:dyDescent="0.2">
      <c r="A68" s="789"/>
      <c r="B68" s="763"/>
      <c r="C68" s="755" t="s">
        <v>40</v>
      </c>
      <c r="D68" s="96" t="s">
        <v>41</v>
      </c>
      <c r="E68" s="97" t="e">
        <f>#REF!</f>
        <v>#REF!</v>
      </c>
      <c r="F68" s="97">
        <v>1447.883411</v>
      </c>
      <c r="G68" s="97" t="e">
        <f t="shared" si="0"/>
        <v>#REF!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 t="e">
        <f t="shared" si="4"/>
        <v>#REF!</v>
      </c>
      <c r="S68" s="97">
        <f>基数汇总!S69</f>
        <v>25734.895345000001</v>
      </c>
      <c r="T68" s="97">
        <f>基数汇总!R69</f>
        <v>60646.010699999999</v>
      </c>
      <c r="U68" s="250" t="e">
        <f t="shared" si="2"/>
        <v>#REF!</v>
      </c>
      <c r="V68" t="e">
        <f t="shared" si="3"/>
        <v>#REF!</v>
      </c>
      <c r="X68" s="102"/>
    </row>
    <row r="69" spans="1:24" ht="13.5" customHeight="1" x14ac:dyDescent="0.2">
      <c r="A69" s="789"/>
      <c r="B69" s="763"/>
      <c r="C69" s="755"/>
      <c r="D69" s="96" t="s">
        <v>42</v>
      </c>
      <c r="E69" s="97" t="e">
        <f>#REF!</f>
        <v>#REF!</v>
      </c>
      <c r="F69" s="97">
        <v>53.028959</v>
      </c>
      <c r="G69" s="97" t="e">
        <f t="shared" ref="G69:G132" si="5">E69</f>
        <v>#REF!</v>
      </c>
      <c r="H69" s="97"/>
      <c r="I69" s="97"/>
      <c r="J69" s="97"/>
      <c r="K69" s="97"/>
      <c r="L69" s="97"/>
      <c r="M69" s="97"/>
      <c r="N69" s="97"/>
      <c r="O69" s="97"/>
      <c r="P69" s="97"/>
      <c r="Q69" s="97"/>
      <c r="R69" s="97" t="e">
        <f t="shared" si="4"/>
        <v>#REF!</v>
      </c>
      <c r="S69" s="97">
        <f>基数汇总!S70</f>
        <v>3677.6334139999999</v>
      </c>
      <c r="T69" s="97">
        <f>基数汇总!R70</f>
        <v>9155.7894469999992</v>
      </c>
      <c r="U69" s="250" t="e">
        <f t="shared" ref="U69:U132" si="6">IF(S69&gt;0,R69/S69-1,"")</f>
        <v>#REF!</v>
      </c>
      <c r="V69" t="e">
        <f t="shared" ref="V69:V132" si="7">E69=M69</f>
        <v>#REF!</v>
      </c>
      <c r="X69" s="102"/>
    </row>
    <row r="70" spans="1:24" ht="13.5" customHeight="1" x14ac:dyDescent="0.2">
      <c r="A70" s="789"/>
      <c r="B70" s="763"/>
      <c r="C70" s="755"/>
      <c r="D70" s="96" t="s">
        <v>43</v>
      </c>
      <c r="E70" s="97" t="e">
        <f>#REF!</f>
        <v>#REF!</v>
      </c>
      <c r="F70" s="97">
        <v>0</v>
      </c>
      <c r="G70" s="97" t="e">
        <f t="shared" si="5"/>
        <v>#REF!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 t="e">
        <f t="shared" si="4"/>
        <v>#REF!</v>
      </c>
      <c r="S70" s="97">
        <f>基数汇总!S71</f>
        <v>286.16210000000001</v>
      </c>
      <c r="T70" s="97">
        <f>基数汇总!R71</f>
        <v>650.4085</v>
      </c>
      <c r="U70" s="250" t="e">
        <f t="shared" si="6"/>
        <v>#REF!</v>
      </c>
      <c r="V70" t="e">
        <f t="shared" si="7"/>
        <v>#REF!</v>
      </c>
      <c r="X70" s="102"/>
    </row>
    <row r="71" spans="1:24" ht="13.5" customHeight="1" x14ac:dyDescent="0.2">
      <c r="A71" s="789"/>
      <c r="B71" s="763" t="s">
        <v>44</v>
      </c>
      <c r="C71" s="755" t="s">
        <v>26</v>
      </c>
      <c r="D71" s="96" t="s">
        <v>27</v>
      </c>
      <c r="E71" s="97" t="e">
        <f>#REF!</f>
        <v>#REF!</v>
      </c>
      <c r="F71" s="97">
        <v>461.723470433344</v>
      </c>
      <c r="G71" s="97" t="e">
        <f t="shared" si="5"/>
        <v>#REF!</v>
      </c>
      <c r="H71" s="97"/>
      <c r="I71" s="97"/>
      <c r="J71" s="97"/>
      <c r="K71" s="97"/>
      <c r="L71" s="97"/>
      <c r="M71" s="97"/>
      <c r="N71" s="97"/>
      <c r="O71" s="97"/>
      <c r="P71" s="97"/>
      <c r="Q71" s="97"/>
      <c r="R71" s="97" t="e">
        <f t="shared" si="4"/>
        <v>#REF!</v>
      </c>
      <c r="S71" s="97">
        <f>基数汇总!S72</f>
        <v>8259.2927396448322</v>
      </c>
      <c r="T71" s="97">
        <f>基数汇总!R72</f>
        <v>20333.092729177199</v>
      </c>
      <c r="U71" s="250" t="e">
        <f t="shared" si="6"/>
        <v>#REF!</v>
      </c>
      <c r="V71" t="e">
        <f t="shared" si="7"/>
        <v>#REF!</v>
      </c>
      <c r="X71" s="102"/>
    </row>
    <row r="72" spans="1:24" ht="13.5" customHeight="1" x14ac:dyDescent="0.2">
      <c r="A72" s="789"/>
      <c r="B72" s="763"/>
      <c r="C72" s="755"/>
      <c r="D72" s="96" t="s">
        <v>28</v>
      </c>
      <c r="E72" s="97" t="e">
        <f>#REF!</f>
        <v>#REF!</v>
      </c>
      <c r="F72" s="97">
        <v>316.59848941711198</v>
      </c>
      <c r="G72" s="97" t="e">
        <f t="shared" si="5"/>
        <v>#REF!</v>
      </c>
      <c r="H72" s="97"/>
      <c r="I72" s="97"/>
      <c r="J72" s="97"/>
      <c r="K72" s="97"/>
      <c r="L72" s="97"/>
      <c r="M72" s="97"/>
      <c r="N72" s="97"/>
      <c r="O72" s="97"/>
      <c r="P72" s="97"/>
      <c r="Q72" s="97"/>
      <c r="R72" s="97" t="e">
        <f t="shared" si="4"/>
        <v>#REF!</v>
      </c>
      <c r="S72" s="97">
        <f>基数汇总!S73</f>
        <v>4850.5646146823992</v>
      </c>
      <c r="T72" s="97">
        <f>基数汇总!R73</f>
        <v>11626.467921309</v>
      </c>
      <c r="U72" s="250" t="e">
        <f t="shared" si="6"/>
        <v>#REF!</v>
      </c>
      <c r="V72" t="e">
        <f t="shared" si="7"/>
        <v>#REF!</v>
      </c>
      <c r="X72" s="102"/>
    </row>
    <row r="73" spans="1:24" ht="13.5" customHeight="1" x14ac:dyDescent="0.2">
      <c r="A73" s="789"/>
      <c r="B73" s="763"/>
      <c r="C73" s="755"/>
      <c r="D73" s="96" t="s">
        <v>29</v>
      </c>
      <c r="E73" s="97" t="e">
        <f>#REF!</f>
        <v>#REF!</v>
      </c>
      <c r="F73" s="97">
        <v>79.351788999999997</v>
      </c>
      <c r="G73" s="97" t="e">
        <f t="shared" si="5"/>
        <v>#REF!</v>
      </c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 t="e">
        <f t="shared" si="4"/>
        <v>#REF!</v>
      </c>
      <c r="S73" s="97">
        <f>基数汇总!S74</f>
        <v>2702.9890784511781</v>
      </c>
      <c r="T73" s="97">
        <f>基数汇总!R74</f>
        <v>4957.3177256832496</v>
      </c>
      <c r="U73" s="250" t="e">
        <f t="shared" si="6"/>
        <v>#REF!</v>
      </c>
      <c r="V73" t="e">
        <f t="shared" si="7"/>
        <v>#REF!</v>
      </c>
      <c r="X73" s="102"/>
    </row>
    <row r="74" spans="1:24" ht="13.5" customHeight="1" x14ac:dyDescent="0.2">
      <c r="A74" s="789"/>
      <c r="B74" s="763"/>
      <c r="C74" s="755"/>
      <c r="D74" s="96" t="s">
        <v>30</v>
      </c>
      <c r="E74" s="97" t="e">
        <f>#REF!</f>
        <v>#REF!</v>
      </c>
      <c r="F74" s="97">
        <v>180.069785</v>
      </c>
      <c r="G74" s="97" t="e">
        <f t="shared" si="5"/>
        <v>#REF!</v>
      </c>
      <c r="H74" s="97"/>
      <c r="I74" s="97"/>
      <c r="J74" s="97"/>
      <c r="K74" s="97"/>
      <c r="L74" s="97"/>
      <c r="M74" s="97"/>
      <c r="N74" s="97"/>
      <c r="O74" s="97"/>
      <c r="P74" s="97"/>
      <c r="Q74" s="97"/>
      <c r="R74" s="97" t="e">
        <f t="shared" si="4"/>
        <v>#REF!</v>
      </c>
      <c r="S74" s="97">
        <f>基数汇总!S75</f>
        <v>2983.2134220590424</v>
      </c>
      <c r="T74" s="97">
        <f>基数汇总!R75</f>
        <v>7303.4614955951902</v>
      </c>
      <c r="U74" s="250" t="e">
        <f t="shared" si="6"/>
        <v>#REF!</v>
      </c>
      <c r="V74" t="e">
        <f t="shared" si="7"/>
        <v>#REF!</v>
      </c>
      <c r="X74" s="102"/>
    </row>
    <row r="75" spans="1:24" ht="13.5" customHeight="1" x14ac:dyDescent="0.2">
      <c r="A75" s="789"/>
      <c r="B75" s="763"/>
      <c r="C75" s="755"/>
      <c r="D75" s="96" t="s">
        <v>31</v>
      </c>
      <c r="E75" s="97" t="e">
        <f>#REF!</f>
        <v>#REF!</v>
      </c>
      <c r="F75" s="97">
        <v>94.614900000000006</v>
      </c>
      <c r="G75" s="97" t="e">
        <f t="shared" si="5"/>
        <v>#REF!</v>
      </c>
      <c r="H75" s="97"/>
      <c r="I75" s="97"/>
      <c r="J75" s="97"/>
      <c r="K75" s="97"/>
      <c r="L75" s="97"/>
      <c r="M75" s="97"/>
      <c r="N75" s="97"/>
      <c r="O75" s="97"/>
      <c r="P75" s="97"/>
      <c r="Q75" s="97"/>
      <c r="R75" s="97" t="e">
        <f t="shared" si="4"/>
        <v>#REF!</v>
      </c>
      <c r="S75" s="97">
        <f>基数汇总!S76</f>
        <v>1512.8570081711341</v>
      </c>
      <c r="T75" s="97">
        <f>基数汇总!R76</f>
        <v>3758.1817148366399</v>
      </c>
      <c r="U75" s="250" t="e">
        <f t="shared" si="6"/>
        <v>#REF!</v>
      </c>
      <c r="V75" t="e">
        <f t="shared" si="7"/>
        <v>#REF!</v>
      </c>
      <c r="X75" s="102"/>
    </row>
    <row r="76" spans="1:24" ht="13.5" customHeight="1" x14ac:dyDescent="0.2">
      <c r="A76" s="789"/>
      <c r="B76" s="763"/>
      <c r="C76" s="755"/>
      <c r="D76" s="96" t="s">
        <v>32</v>
      </c>
      <c r="E76" s="97" t="e">
        <f>#REF!</f>
        <v>#REF!</v>
      </c>
      <c r="F76" s="97">
        <v>0</v>
      </c>
      <c r="G76" s="97" t="e">
        <f t="shared" si="5"/>
        <v>#REF!</v>
      </c>
      <c r="H76" s="97"/>
      <c r="I76" s="97"/>
      <c r="J76" s="97"/>
      <c r="K76" s="97"/>
      <c r="L76" s="97"/>
      <c r="M76" s="97"/>
      <c r="N76" s="97"/>
      <c r="O76" s="97"/>
      <c r="P76" s="97"/>
      <c r="Q76" s="97"/>
      <c r="R76" s="97" t="e">
        <f t="shared" si="4"/>
        <v>#REF!</v>
      </c>
      <c r="S76" s="97">
        <f>基数汇总!S77</f>
        <v>0</v>
      </c>
      <c r="T76" s="97">
        <f>基数汇总!R77</f>
        <v>0</v>
      </c>
      <c r="U76" s="250" t="str">
        <f t="shared" si="6"/>
        <v/>
      </c>
      <c r="V76" t="e">
        <f t="shared" si="7"/>
        <v>#REF!</v>
      </c>
      <c r="X76" s="102"/>
    </row>
    <row r="77" spans="1:24" ht="13.5" customHeight="1" x14ac:dyDescent="0.2">
      <c r="A77" s="789"/>
      <c r="B77" s="763"/>
      <c r="C77" s="755" t="s">
        <v>33</v>
      </c>
      <c r="D77" s="96" t="s">
        <v>34</v>
      </c>
      <c r="E77" s="97" t="e">
        <f>#REF!</f>
        <v>#REF!</v>
      </c>
      <c r="F77" s="97">
        <v>798.99400897192595</v>
      </c>
      <c r="G77" s="97" t="e">
        <f t="shared" si="5"/>
        <v>#REF!</v>
      </c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 t="e">
        <f t="shared" si="4"/>
        <v>#REF!</v>
      </c>
      <c r="S77" s="97">
        <f>基数汇总!S78</f>
        <v>13851.88212508212</v>
      </c>
      <c r="T77" s="97">
        <f>基数汇总!R78</f>
        <v>33094.626793700103</v>
      </c>
      <c r="U77" s="250" t="e">
        <f t="shared" si="6"/>
        <v>#REF!</v>
      </c>
      <c r="V77" t="e">
        <f t="shared" si="7"/>
        <v>#REF!</v>
      </c>
      <c r="X77" s="102"/>
    </row>
    <row r="78" spans="1:24" ht="13.5" customHeight="1" x14ac:dyDescent="0.2">
      <c r="A78" s="789"/>
      <c r="B78" s="763"/>
      <c r="C78" s="755"/>
      <c r="D78" s="96" t="s">
        <v>35</v>
      </c>
      <c r="E78" s="97" t="e">
        <f>#REF!</f>
        <v>#REF!</v>
      </c>
      <c r="F78" s="97">
        <v>147.56831880514301</v>
      </c>
      <c r="G78" s="97" t="e">
        <f t="shared" si="5"/>
        <v>#REF!</v>
      </c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 t="e">
        <f t="shared" si="4"/>
        <v>#REF!</v>
      </c>
      <c r="S78" s="97">
        <f>基数汇总!S79</f>
        <v>2097.971659962931</v>
      </c>
      <c r="T78" s="97">
        <f>基数汇总!R79</f>
        <v>4717.0340968164401</v>
      </c>
      <c r="U78" s="250" t="e">
        <f t="shared" si="6"/>
        <v>#REF!</v>
      </c>
      <c r="V78" t="e">
        <f t="shared" si="7"/>
        <v>#REF!</v>
      </c>
      <c r="X78" s="102"/>
    </row>
    <row r="79" spans="1:24" ht="13.5" customHeight="1" x14ac:dyDescent="0.2">
      <c r="A79" s="789"/>
      <c r="B79" s="763"/>
      <c r="C79" s="755"/>
      <c r="D79" s="96" t="s">
        <v>36</v>
      </c>
      <c r="E79" s="97" t="e">
        <f>#REF!</f>
        <v>#REF!</v>
      </c>
      <c r="F79" s="97">
        <v>175.388921305026</v>
      </c>
      <c r="G79" s="97" t="e">
        <f t="shared" si="5"/>
        <v>#REF!</v>
      </c>
      <c r="H79" s="97"/>
      <c r="I79" s="97"/>
      <c r="J79" s="97"/>
      <c r="K79" s="97"/>
      <c r="L79" s="97"/>
      <c r="M79" s="97"/>
      <c r="N79" s="97"/>
      <c r="O79" s="97"/>
      <c r="P79" s="97"/>
      <c r="Q79" s="97"/>
      <c r="R79" s="97" t="e">
        <f t="shared" si="4"/>
        <v>#REF!</v>
      </c>
      <c r="S79" s="97">
        <f>基数汇总!S80</f>
        <v>4291.4091054861155</v>
      </c>
      <c r="T79" s="97">
        <f>基数汇总!R80</f>
        <v>9799.2116756235391</v>
      </c>
      <c r="U79" s="250" t="e">
        <f t="shared" si="6"/>
        <v>#REF!</v>
      </c>
      <c r="V79" t="e">
        <f t="shared" si="7"/>
        <v>#REF!</v>
      </c>
      <c r="X79" s="102"/>
    </row>
    <row r="80" spans="1:24" ht="13.5" customHeight="1" x14ac:dyDescent="0.2">
      <c r="A80" s="789"/>
      <c r="B80" s="763"/>
      <c r="C80" s="755"/>
      <c r="D80" s="96" t="s">
        <v>37</v>
      </c>
      <c r="E80" s="97" t="e">
        <f>#REF!</f>
        <v>#REF!</v>
      </c>
      <c r="F80" s="97">
        <v>0</v>
      </c>
      <c r="G80" s="97" t="e">
        <f t="shared" si="5"/>
        <v>#REF!</v>
      </c>
      <c r="H80" s="97"/>
      <c r="I80" s="97"/>
      <c r="J80" s="97"/>
      <c r="K80" s="97"/>
      <c r="L80" s="97"/>
      <c r="M80" s="97"/>
      <c r="N80" s="97"/>
      <c r="O80" s="97"/>
      <c r="P80" s="97"/>
      <c r="Q80" s="97"/>
      <c r="R80" s="97" t="e">
        <f t="shared" si="4"/>
        <v>#REF!</v>
      </c>
      <c r="S80" s="97">
        <f>基数汇总!S81</f>
        <v>0</v>
      </c>
      <c r="T80" s="97">
        <f>基数汇总!R81</f>
        <v>0</v>
      </c>
      <c r="U80" s="250" t="str">
        <f t="shared" si="6"/>
        <v/>
      </c>
      <c r="V80" t="e">
        <f t="shared" si="7"/>
        <v>#REF!</v>
      </c>
      <c r="X80" s="102"/>
    </row>
    <row r="81" spans="1:24" ht="13.5" customHeight="1" x14ac:dyDescent="0.2">
      <c r="A81" s="789"/>
      <c r="B81" s="763"/>
      <c r="C81" s="755"/>
      <c r="D81" s="96" t="s">
        <v>38</v>
      </c>
      <c r="E81" s="97" t="e">
        <f>#REF!</f>
        <v>#REF!</v>
      </c>
      <c r="F81" s="97">
        <v>10.1908380904939</v>
      </c>
      <c r="G81" s="97" t="e">
        <f t="shared" si="5"/>
        <v>#REF!</v>
      </c>
      <c r="H81" s="97"/>
      <c r="I81" s="97"/>
      <c r="J81" s="97"/>
      <c r="K81" s="97"/>
      <c r="L81" s="97"/>
      <c r="M81" s="97"/>
      <c r="N81" s="97"/>
      <c r="O81" s="97"/>
      <c r="P81" s="97"/>
      <c r="Q81" s="97"/>
      <c r="R81" s="97" t="e">
        <f t="shared" si="4"/>
        <v>#REF!</v>
      </c>
      <c r="S81" s="97">
        <f>基数汇总!S82</f>
        <v>67.65397247732092</v>
      </c>
      <c r="T81" s="97">
        <f>基数汇总!R82</f>
        <v>355.08684197342097</v>
      </c>
      <c r="U81" s="250" t="e">
        <f t="shared" si="6"/>
        <v>#REF!</v>
      </c>
      <c r="V81" t="e">
        <f t="shared" si="7"/>
        <v>#REF!</v>
      </c>
      <c r="X81" s="102"/>
    </row>
    <row r="82" spans="1:24" ht="13.5" customHeight="1" x14ac:dyDescent="0.2">
      <c r="A82" s="789"/>
      <c r="B82" s="763"/>
      <c r="C82" s="755"/>
      <c r="D82" s="96" t="s">
        <v>39</v>
      </c>
      <c r="E82" s="97" t="e">
        <f>#REF!</f>
        <v>#REF!</v>
      </c>
      <c r="F82" s="97">
        <v>0.216346677867855</v>
      </c>
      <c r="G82" s="97" t="e">
        <f t="shared" si="5"/>
        <v>#REF!</v>
      </c>
      <c r="H82" s="97"/>
      <c r="I82" s="97"/>
      <c r="J82" s="97"/>
      <c r="K82" s="97"/>
      <c r="L82" s="97"/>
      <c r="M82" s="97"/>
      <c r="N82" s="97"/>
      <c r="O82" s="97"/>
      <c r="P82" s="97"/>
      <c r="Q82" s="97"/>
      <c r="R82" s="97" t="e">
        <f t="shared" si="4"/>
        <v>#REF!</v>
      </c>
      <c r="S82" s="97">
        <f>基数汇总!S83</f>
        <v>0</v>
      </c>
      <c r="T82" s="97">
        <f>基数汇总!R83</f>
        <v>12.562178487478601</v>
      </c>
      <c r="U82" s="250" t="str">
        <f t="shared" si="6"/>
        <v/>
      </c>
      <c r="V82" t="e">
        <f t="shared" si="7"/>
        <v>#REF!</v>
      </c>
      <c r="X82" s="102"/>
    </row>
    <row r="83" spans="1:24" ht="13.5" customHeight="1" x14ac:dyDescent="0.2">
      <c r="A83" s="789"/>
      <c r="B83" s="763"/>
      <c r="C83" s="755" t="s">
        <v>40</v>
      </c>
      <c r="D83" s="96" t="s">
        <v>41</v>
      </c>
      <c r="E83" s="97" t="e">
        <f>#REF!</f>
        <v>#REF!</v>
      </c>
      <c r="F83" s="97">
        <v>1081.47596503465</v>
      </c>
      <c r="G83" s="97" t="e">
        <f t="shared" si="5"/>
        <v>#REF!</v>
      </c>
      <c r="H83" s="97"/>
      <c r="I83" s="97"/>
      <c r="J83" s="97"/>
      <c r="K83" s="97"/>
      <c r="L83" s="97"/>
      <c r="M83" s="97"/>
      <c r="N83" s="97"/>
      <c r="O83" s="97"/>
      <c r="P83" s="97"/>
      <c r="Q83" s="97"/>
      <c r="R83" s="97" t="e">
        <f t="shared" si="4"/>
        <v>#REF!</v>
      </c>
      <c r="S83" s="97">
        <f>基数汇总!S84</f>
        <v>17315.996251916476</v>
      </c>
      <c r="T83" s="97">
        <f>基数汇总!R84</f>
        <v>40651.220725405597</v>
      </c>
      <c r="U83" s="250" t="e">
        <f t="shared" si="6"/>
        <v>#REF!</v>
      </c>
      <c r="V83" t="e">
        <f t="shared" si="7"/>
        <v>#REF!</v>
      </c>
      <c r="X83" s="102"/>
    </row>
    <row r="84" spans="1:24" ht="13.5" customHeight="1" x14ac:dyDescent="0.2">
      <c r="A84" s="789"/>
      <c r="B84" s="763"/>
      <c r="C84" s="755"/>
      <c r="D84" s="96" t="s">
        <v>42</v>
      </c>
      <c r="E84" s="97" t="e">
        <f>#REF!</f>
        <v>#REF!</v>
      </c>
      <c r="F84" s="97">
        <v>43.833738815803997</v>
      </c>
      <c r="G84" s="97" t="e">
        <f t="shared" si="5"/>
        <v>#REF!</v>
      </c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 t="e">
        <f t="shared" si="4"/>
        <v>#REF!</v>
      </c>
      <c r="S84" s="97">
        <f>基数汇总!S85</f>
        <v>2767.8877727261811</v>
      </c>
      <c r="T84" s="97">
        <f>基数汇总!R85</f>
        <v>6803.5167510204701</v>
      </c>
      <c r="U84" s="250" t="e">
        <f t="shared" si="6"/>
        <v>#REF!</v>
      </c>
      <c r="V84" t="e">
        <f t="shared" si="7"/>
        <v>#REF!</v>
      </c>
      <c r="X84" s="102"/>
    </row>
    <row r="85" spans="1:24" ht="13.5" customHeight="1" x14ac:dyDescent="0.2">
      <c r="A85" s="789"/>
      <c r="B85" s="763"/>
      <c r="C85" s="755"/>
      <c r="D85" s="96" t="s">
        <v>43</v>
      </c>
      <c r="E85" s="97" t="e">
        <f>#REF!</f>
        <v>#REF!</v>
      </c>
      <c r="F85" s="97">
        <v>7.0487299999999902</v>
      </c>
      <c r="G85" s="97" t="e">
        <f t="shared" si="5"/>
        <v>#REF!</v>
      </c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97" t="e">
        <f t="shared" si="4"/>
        <v>#REF!</v>
      </c>
      <c r="S85" s="97">
        <f>基数汇总!S86</f>
        <v>225.03283836592567</v>
      </c>
      <c r="T85" s="97">
        <f>基数汇总!R86</f>
        <v>523.78411017529004</v>
      </c>
      <c r="U85" s="250" t="e">
        <f t="shared" si="6"/>
        <v>#REF!</v>
      </c>
      <c r="V85" t="e">
        <f t="shared" si="7"/>
        <v>#REF!</v>
      </c>
      <c r="X85" s="102"/>
    </row>
    <row r="86" spans="1:24" ht="13.5" customHeight="1" x14ac:dyDescent="0.2">
      <c r="A86" s="789"/>
      <c r="B86" s="763" t="s">
        <v>45</v>
      </c>
      <c r="C86" s="755" t="s">
        <v>26</v>
      </c>
      <c r="D86" s="96" t="s">
        <v>27</v>
      </c>
      <c r="E86" s="97" t="e">
        <f>#REF!</f>
        <v>#REF!</v>
      </c>
      <c r="F86" s="97">
        <v>70.431929566656294</v>
      </c>
      <c r="G86" s="97" t="e">
        <f t="shared" si="5"/>
        <v>#REF!</v>
      </c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 t="e">
        <f t="shared" si="4"/>
        <v>#REF!</v>
      </c>
      <c r="S86" s="97">
        <f>基数汇总!S87</f>
        <v>2964.0739603551642</v>
      </c>
      <c r="T86" s="97">
        <f>基数汇总!R87</f>
        <v>7950.00687082281</v>
      </c>
      <c r="U86" s="250" t="e">
        <f t="shared" si="6"/>
        <v>#REF!</v>
      </c>
      <c r="V86" t="e">
        <f t="shared" si="7"/>
        <v>#REF!</v>
      </c>
      <c r="X86" s="102"/>
    </row>
    <row r="87" spans="1:24" ht="13.5" customHeight="1" x14ac:dyDescent="0.2">
      <c r="A87" s="789"/>
      <c r="B87" s="763"/>
      <c r="C87" s="755"/>
      <c r="D87" s="96" t="s">
        <v>28</v>
      </c>
      <c r="E87" s="97" t="e">
        <f>#REF!</f>
        <v>#REF!</v>
      </c>
      <c r="F87" s="97">
        <v>51.394210582888498</v>
      </c>
      <c r="G87" s="97" t="e">
        <f t="shared" si="5"/>
        <v>#REF!</v>
      </c>
      <c r="H87" s="97"/>
      <c r="I87" s="97"/>
      <c r="J87" s="97"/>
      <c r="K87" s="97"/>
      <c r="L87" s="97"/>
      <c r="M87" s="97"/>
      <c r="N87" s="97"/>
      <c r="O87" s="97"/>
      <c r="P87" s="97"/>
      <c r="Q87" s="97"/>
      <c r="R87" s="97" t="e">
        <f t="shared" si="4"/>
        <v>#REF!</v>
      </c>
      <c r="S87" s="97">
        <f>基数汇总!S88</f>
        <v>1740.7582853176013</v>
      </c>
      <c r="T87" s="97">
        <f>基数汇总!R88</f>
        <v>4545.8160786909602</v>
      </c>
      <c r="U87" s="250" t="e">
        <f t="shared" si="6"/>
        <v>#REF!</v>
      </c>
      <c r="V87" t="e">
        <f t="shared" si="7"/>
        <v>#REF!</v>
      </c>
      <c r="X87" s="102"/>
    </row>
    <row r="88" spans="1:24" ht="13.5" customHeight="1" x14ac:dyDescent="0.2">
      <c r="A88" s="789"/>
      <c r="B88" s="763"/>
      <c r="C88" s="755"/>
      <c r="D88" s="96" t="s">
        <v>29</v>
      </c>
      <c r="E88" s="97" t="e">
        <f>#REF!</f>
        <v>#REF!</v>
      </c>
      <c r="F88" s="97">
        <v>50.412902000000003</v>
      </c>
      <c r="G88" s="97" t="e">
        <f t="shared" si="5"/>
        <v>#REF!</v>
      </c>
      <c r="H88" s="97"/>
      <c r="I88" s="97"/>
      <c r="J88" s="97"/>
      <c r="K88" s="97"/>
      <c r="L88" s="97"/>
      <c r="M88" s="97"/>
      <c r="N88" s="97"/>
      <c r="O88" s="97"/>
      <c r="P88" s="97"/>
      <c r="Q88" s="97"/>
      <c r="R88" s="97" t="e">
        <f t="shared" si="4"/>
        <v>#REF!</v>
      </c>
      <c r="S88" s="97">
        <f>基数汇总!S89</f>
        <v>1519.5633715488229</v>
      </c>
      <c r="T88" s="97">
        <f>基数汇总!R89</f>
        <v>2621.55521931675</v>
      </c>
      <c r="U88" s="250" t="e">
        <f t="shared" si="6"/>
        <v>#REF!</v>
      </c>
      <c r="V88" t="e">
        <f t="shared" si="7"/>
        <v>#REF!</v>
      </c>
      <c r="X88" s="102"/>
    </row>
    <row r="89" spans="1:24" ht="13.5" customHeight="1" x14ac:dyDescent="0.2">
      <c r="A89" s="789"/>
      <c r="B89" s="763"/>
      <c r="C89" s="755"/>
      <c r="D89" s="96" t="s">
        <v>30</v>
      </c>
      <c r="E89" s="97" t="e">
        <f>#REF!</f>
        <v>#REF!</v>
      </c>
      <c r="F89" s="97">
        <v>120.16279400000001</v>
      </c>
      <c r="G89" s="97" t="e">
        <f t="shared" si="5"/>
        <v>#REF!</v>
      </c>
      <c r="H89" s="97"/>
      <c r="I89" s="97"/>
      <c r="J89" s="97"/>
      <c r="K89" s="97"/>
      <c r="L89" s="97"/>
      <c r="M89" s="97"/>
      <c r="N89" s="97"/>
      <c r="O89" s="97"/>
      <c r="P89" s="97"/>
      <c r="Q89" s="97"/>
      <c r="R89" s="97" t="e">
        <f t="shared" si="4"/>
        <v>#REF!</v>
      </c>
      <c r="S89" s="97">
        <f>基数汇总!S90</f>
        <v>1915.2971469409531</v>
      </c>
      <c r="T89" s="97">
        <f>基数汇总!R90</f>
        <v>4337.2101404047999</v>
      </c>
      <c r="U89" s="250" t="e">
        <f t="shared" si="6"/>
        <v>#REF!</v>
      </c>
      <c r="V89" t="e">
        <f t="shared" si="7"/>
        <v>#REF!</v>
      </c>
      <c r="X89" s="102"/>
    </row>
    <row r="90" spans="1:24" ht="13.5" customHeight="1" x14ac:dyDescent="0.2">
      <c r="A90" s="789"/>
      <c r="B90" s="763"/>
      <c r="C90" s="755"/>
      <c r="D90" s="96" t="s">
        <v>31</v>
      </c>
      <c r="E90" s="97" t="e">
        <f>#REF!</f>
        <v>#REF!</v>
      </c>
      <c r="F90" s="97">
        <v>75.6374</v>
      </c>
      <c r="G90" s="97" t="e">
        <f t="shared" si="5"/>
        <v>#REF!</v>
      </c>
      <c r="H90" s="97"/>
      <c r="I90" s="97"/>
      <c r="J90" s="97"/>
      <c r="K90" s="97"/>
      <c r="L90" s="97"/>
      <c r="M90" s="97"/>
      <c r="N90" s="97"/>
      <c r="O90" s="97"/>
      <c r="P90" s="97"/>
      <c r="Q90" s="97"/>
      <c r="R90" s="97" t="e">
        <f t="shared" si="4"/>
        <v>#REF!</v>
      </c>
      <c r="S90" s="97">
        <f>基数汇总!S91</f>
        <v>1244.858831828866</v>
      </c>
      <c r="T90" s="97">
        <f>基数汇总!R91</f>
        <v>3001.8979511633602</v>
      </c>
      <c r="U90" s="250" t="e">
        <f t="shared" si="6"/>
        <v>#REF!</v>
      </c>
      <c r="V90" t="e">
        <f t="shared" si="7"/>
        <v>#REF!</v>
      </c>
      <c r="X90" s="102"/>
    </row>
    <row r="91" spans="1:24" ht="13.5" customHeight="1" x14ac:dyDescent="0.2">
      <c r="A91" s="789"/>
      <c r="B91" s="763"/>
      <c r="C91" s="755"/>
      <c r="D91" s="96" t="s">
        <v>32</v>
      </c>
      <c r="E91" s="97" t="e">
        <f>#REF!</f>
        <v>#REF!</v>
      </c>
      <c r="F91" s="97">
        <v>0.51470000000000005</v>
      </c>
      <c r="G91" s="97" t="e">
        <f t="shared" si="5"/>
        <v>#REF!</v>
      </c>
      <c r="H91" s="97"/>
      <c r="I91" s="97"/>
      <c r="J91" s="97"/>
      <c r="K91" s="97"/>
      <c r="L91" s="97"/>
      <c r="M91" s="97"/>
      <c r="N91" s="97"/>
      <c r="O91" s="97"/>
      <c r="P91" s="97"/>
      <c r="Q91" s="97"/>
      <c r="R91" s="97" t="e">
        <f t="shared" si="4"/>
        <v>#REF!</v>
      </c>
      <c r="S91" s="97">
        <f>基数汇总!S92</f>
        <v>5.2224000000000004</v>
      </c>
      <c r="T91" s="97">
        <f>基数汇总!R92</f>
        <v>17.229900000000001</v>
      </c>
      <c r="U91" s="250" t="e">
        <f t="shared" si="6"/>
        <v>#REF!</v>
      </c>
      <c r="V91" t="e">
        <f t="shared" si="7"/>
        <v>#REF!</v>
      </c>
      <c r="X91" s="102"/>
    </row>
    <row r="92" spans="1:24" ht="13.5" customHeight="1" x14ac:dyDescent="0.2">
      <c r="A92" s="789"/>
      <c r="B92" s="763"/>
      <c r="C92" s="755" t="s">
        <v>33</v>
      </c>
      <c r="D92" s="96" t="s">
        <v>34</v>
      </c>
      <c r="E92" s="97" t="e">
        <f>#REF!</f>
        <v>#REF!</v>
      </c>
      <c r="F92" s="97">
        <v>316.49346102807402</v>
      </c>
      <c r="G92" s="97" t="e">
        <f t="shared" si="5"/>
        <v>#REF!</v>
      </c>
      <c r="H92" s="97"/>
      <c r="I92" s="97"/>
      <c r="J92" s="97"/>
      <c r="K92" s="97"/>
      <c r="L92" s="97"/>
      <c r="M92" s="97"/>
      <c r="N92" s="97"/>
      <c r="O92" s="97"/>
      <c r="P92" s="97"/>
      <c r="Q92" s="97"/>
      <c r="R92" s="97" t="e">
        <f t="shared" si="4"/>
        <v>#REF!</v>
      </c>
      <c r="S92" s="97">
        <f>基数汇总!S93</f>
        <v>7524.0924339179055</v>
      </c>
      <c r="T92" s="97">
        <f>基数汇总!R93</f>
        <v>17582.9226533</v>
      </c>
      <c r="U92" s="250" t="e">
        <f t="shared" si="6"/>
        <v>#REF!</v>
      </c>
      <c r="V92" t="e">
        <f t="shared" si="7"/>
        <v>#REF!</v>
      </c>
      <c r="X92" s="102"/>
    </row>
    <row r="93" spans="1:24" ht="13.5" customHeight="1" x14ac:dyDescent="0.2">
      <c r="A93" s="789"/>
      <c r="B93" s="763"/>
      <c r="C93" s="755"/>
      <c r="D93" s="96" t="s">
        <v>35</v>
      </c>
      <c r="E93" s="97" t="e">
        <f>#REF!</f>
        <v>#REF!</v>
      </c>
      <c r="F93" s="97">
        <v>22.618381194857399</v>
      </c>
      <c r="G93" s="97" t="e">
        <f t="shared" si="5"/>
        <v>#REF!</v>
      </c>
      <c r="H93" s="97"/>
      <c r="I93" s="97"/>
      <c r="J93" s="97"/>
      <c r="K93" s="97"/>
      <c r="L93" s="97"/>
      <c r="M93" s="97"/>
      <c r="N93" s="97"/>
      <c r="O93" s="97"/>
      <c r="P93" s="97"/>
      <c r="Q93" s="97"/>
      <c r="R93" s="97" t="e">
        <f t="shared" si="4"/>
        <v>#REF!</v>
      </c>
      <c r="S93" s="97">
        <f>基数汇总!S94</f>
        <v>373.55684003706926</v>
      </c>
      <c r="T93" s="97">
        <f>基数汇总!R94</f>
        <v>1065.79610318356</v>
      </c>
      <c r="U93" s="250" t="e">
        <f t="shared" si="6"/>
        <v>#REF!</v>
      </c>
      <c r="V93" t="e">
        <f t="shared" si="7"/>
        <v>#REF!</v>
      </c>
      <c r="X93" s="102"/>
    </row>
    <row r="94" spans="1:24" ht="13.5" customHeight="1" x14ac:dyDescent="0.2">
      <c r="A94" s="789"/>
      <c r="B94" s="763"/>
      <c r="C94" s="755"/>
      <c r="D94" s="96" t="s">
        <v>36</v>
      </c>
      <c r="E94" s="97" t="e">
        <f>#REF!</f>
        <v>#REF!</v>
      </c>
      <c r="F94" s="97">
        <v>29.763178694973899</v>
      </c>
      <c r="G94" s="97" t="e">
        <f t="shared" si="5"/>
        <v>#REF!</v>
      </c>
      <c r="H94" s="97"/>
      <c r="I94" s="97"/>
      <c r="J94" s="97"/>
      <c r="K94" s="97"/>
      <c r="L94" s="97"/>
      <c r="M94" s="97"/>
      <c r="N94" s="97"/>
      <c r="O94" s="97"/>
      <c r="P94" s="97"/>
      <c r="Q94" s="97"/>
      <c r="R94" s="97" t="e">
        <f t="shared" si="4"/>
        <v>#REF!</v>
      </c>
      <c r="S94" s="97">
        <f>基数汇总!S95</f>
        <v>1472.9795945138912</v>
      </c>
      <c r="T94" s="97">
        <f>基数汇总!R95</f>
        <v>3693.9001243764601</v>
      </c>
      <c r="U94" s="250" t="e">
        <f t="shared" si="6"/>
        <v>#REF!</v>
      </c>
      <c r="V94" t="e">
        <f t="shared" si="7"/>
        <v>#REF!</v>
      </c>
      <c r="X94" s="102"/>
    </row>
    <row r="95" spans="1:24" ht="13.5" customHeight="1" x14ac:dyDescent="0.2">
      <c r="A95" s="789"/>
      <c r="B95" s="763"/>
      <c r="C95" s="755"/>
      <c r="D95" s="96" t="s">
        <v>37</v>
      </c>
      <c r="E95" s="97" t="e">
        <f>#REF!</f>
        <v>#REF!</v>
      </c>
      <c r="F95" s="97">
        <v>0</v>
      </c>
      <c r="G95" s="97" t="e">
        <f t="shared" si="5"/>
        <v>#REF!</v>
      </c>
      <c r="H95" s="97"/>
      <c r="I95" s="97"/>
      <c r="J95" s="97"/>
      <c r="K95" s="97"/>
      <c r="L95" s="97"/>
      <c r="M95" s="97"/>
      <c r="N95" s="97"/>
      <c r="O95" s="97"/>
      <c r="P95" s="97"/>
      <c r="Q95" s="97"/>
      <c r="R95" s="97" t="e">
        <f t="shared" si="4"/>
        <v>#REF!</v>
      </c>
      <c r="S95" s="97">
        <f>基数汇总!S96</f>
        <v>0</v>
      </c>
      <c r="T95" s="97">
        <f>基数汇总!R96</f>
        <v>0</v>
      </c>
      <c r="U95" s="250" t="str">
        <f t="shared" si="6"/>
        <v/>
      </c>
      <c r="V95" t="e">
        <f t="shared" si="7"/>
        <v>#REF!</v>
      </c>
      <c r="X95" s="102"/>
    </row>
    <row r="96" spans="1:24" ht="13.5" customHeight="1" x14ac:dyDescent="0.2">
      <c r="A96" s="789"/>
      <c r="B96" s="763"/>
      <c r="C96" s="755"/>
      <c r="D96" s="96" t="s">
        <v>38</v>
      </c>
      <c r="E96" s="97" t="e">
        <f>#REF!</f>
        <v>#REF!</v>
      </c>
      <c r="F96" s="97">
        <v>-0.356238090493882</v>
      </c>
      <c r="G96" s="97" t="e">
        <f t="shared" si="5"/>
        <v>#REF!</v>
      </c>
      <c r="H96" s="97"/>
      <c r="I96" s="97"/>
      <c r="J96" s="97"/>
      <c r="K96" s="97"/>
      <c r="L96" s="97"/>
      <c r="M96" s="97"/>
      <c r="N96" s="97"/>
      <c r="O96" s="97"/>
      <c r="P96" s="97"/>
      <c r="Q96" s="97"/>
      <c r="R96" s="97" t="e">
        <f t="shared" si="4"/>
        <v>#REF!</v>
      </c>
      <c r="S96" s="97">
        <f>基数汇总!S97</f>
        <v>19.145127522679093</v>
      </c>
      <c r="T96" s="97">
        <f>基数汇总!R97</f>
        <v>127.96645802657901</v>
      </c>
      <c r="U96" s="250" t="e">
        <f t="shared" si="6"/>
        <v>#REF!</v>
      </c>
      <c r="V96" t="e">
        <f t="shared" si="7"/>
        <v>#REF!</v>
      </c>
      <c r="X96" s="102"/>
    </row>
    <row r="97" spans="1:24" ht="13.5" customHeight="1" x14ac:dyDescent="0.2">
      <c r="A97" s="789"/>
      <c r="B97" s="763"/>
      <c r="C97" s="755"/>
      <c r="D97" s="96" t="s">
        <v>39</v>
      </c>
      <c r="E97" s="97" t="e">
        <f>#REF!</f>
        <v>#REF!</v>
      </c>
      <c r="F97" s="97">
        <v>3.5153322132144602E-2</v>
      </c>
      <c r="G97" s="97" t="e">
        <f t="shared" si="5"/>
        <v>#REF!</v>
      </c>
      <c r="H97" s="97"/>
      <c r="I97" s="97"/>
      <c r="J97" s="97"/>
      <c r="K97" s="97"/>
      <c r="L97" s="97"/>
      <c r="M97" s="97"/>
      <c r="N97" s="97"/>
      <c r="O97" s="97"/>
      <c r="P97" s="97"/>
      <c r="Q97" s="97"/>
      <c r="R97" s="97" t="e">
        <f t="shared" si="4"/>
        <v>#REF!</v>
      </c>
      <c r="S97" s="97">
        <f>基数汇总!S98</f>
        <v>0</v>
      </c>
      <c r="T97" s="97">
        <f>基数汇总!R98</f>
        <v>3.10172151252136</v>
      </c>
      <c r="U97" s="250" t="str">
        <f t="shared" si="6"/>
        <v/>
      </c>
      <c r="V97" t="e">
        <f t="shared" si="7"/>
        <v>#REF!</v>
      </c>
      <c r="X97" s="102"/>
    </row>
    <row r="98" spans="1:24" ht="13.5" customHeight="1" x14ac:dyDescent="0.2">
      <c r="A98" s="789"/>
      <c r="B98" s="763"/>
      <c r="C98" s="755" t="s">
        <v>40</v>
      </c>
      <c r="D98" s="96" t="s">
        <v>41</v>
      </c>
      <c r="E98" s="97" t="e">
        <f>#REF!</f>
        <v>#REF!</v>
      </c>
      <c r="F98" s="97">
        <v>366.40744596534898</v>
      </c>
      <c r="G98" s="97" t="e">
        <f t="shared" si="5"/>
        <v>#REF!</v>
      </c>
      <c r="H98" s="97"/>
      <c r="I98" s="97"/>
      <c r="J98" s="97"/>
      <c r="K98" s="97"/>
      <c r="L98" s="97"/>
      <c r="M98" s="97"/>
      <c r="N98" s="97"/>
      <c r="O98" s="97"/>
      <c r="P98" s="97"/>
      <c r="Q98" s="97"/>
      <c r="R98" s="97" t="e">
        <f t="shared" si="4"/>
        <v>#REF!</v>
      </c>
      <c r="S98" s="97">
        <f>基数汇总!S99</f>
        <v>8418.8990930835189</v>
      </c>
      <c r="T98" s="97">
        <f>基数汇总!R99</f>
        <v>19994.789974594401</v>
      </c>
      <c r="U98" s="250" t="e">
        <f t="shared" si="6"/>
        <v>#REF!</v>
      </c>
      <c r="V98" t="e">
        <f t="shared" si="7"/>
        <v>#REF!</v>
      </c>
      <c r="X98" s="102"/>
    </row>
    <row r="99" spans="1:24" ht="13.5" customHeight="1" x14ac:dyDescent="0.2">
      <c r="A99" s="789"/>
      <c r="B99" s="763"/>
      <c r="C99" s="755"/>
      <c r="D99" s="96" t="s">
        <v>42</v>
      </c>
      <c r="E99" s="97" t="e">
        <f>#REF!</f>
        <v>#REF!</v>
      </c>
      <c r="F99" s="97">
        <v>9.1952201841959695</v>
      </c>
      <c r="G99" s="97" t="e">
        <f t="shared" si="5"/>
        <v>#REF!</v>
      </c>
      <c r="H99" s="97"/>
      <c r="I99" s="97"/>
      <c r="J99" s="97"/>
      <c r="K99" s="97"/>
      <c r="L99" s="97"/>
      <c r="M99" s="97"/>
      <c r="N99" s="97"/>
      <c r="O99" s="97"/>
      <c r="P99" s="97"/>
      <c r="Q99" s="97"/>
      <c r="R99" s="97" t="e">
        <f t="shared" si="4"/>
        <v>#REF!</v>
      </c>
      <c r="S99" s="97">
        <f>基数汇总!S100</f>
        <v>909.74564127382041</v>
      </c>
      <c r="T99" s="97">
        <f>基数汇总!R100</f>
        <v>2352.27269597953</v>
      </c>
      <c r="U99" s="250" t="e">
        <f t="shared" si="6"/>
        <v>#REF!</v>
      </c>
      <c r="V99" t="e">
        <f t="shared" si="7"/>
        <v>#REF!</v>
      </c>
      <c r="X99" s="102"/>
    </row>
    <row r="100" spans="1:24" ht="13.5" customHeight="1" x14ac:dyDescent="0.2">
      <c r="A100" s="789"/>
      <c r="B100" s="763"/>
      <c r="C100" s="755"/>
      <c r="D100" s="96" t="s">
        <v>43</v>
      </c>
      <c r="E100" s="97" t="e">
        <f>#REF!</f>
        <v>#REF!</v>
      </c>
      <c r="F100" s="97">
        <v>-7.0487299999999902</v>
      </c>
      <c r="G100" s="97" t="e">
        <f t="shared" si="5"/>
        <v>#REF!</v>
      </c>
      <c r="H100" s="97"/>
      <c r="I100" s="97"/>
      <c r="J100" s="97"/>
      <c r="K100" s="97"/>
      <c r="L100" s="97"/>
      <c r="M100" s="97"/>
      <c r="N100" s="97"/>
      <c r="O100" s="97"/>
      <c r="P100" s="97"/>
      <c r="Q100" s="97"/>
      <c r="R100" s="97" t="e">
        <f t="shared" si="4"/>
        <v>#REF!</v>
      </c>
      <c r="S100" s="97">
        <f>基数汇总!S101</f>
        <v>61.12926163407441</v>
      </c>
      <c r="T100" s="97">
        <f>基数汇总!R101</f>
        <v>126.62438982470999</v>
      </c>
      <c r="U100" s="250" t="e">
        <f t="shared" si="6"/>
        <v>#REF!</v>
      </c>
      <c r="V100" t="e">
        <f t="shared" si="7"/>
        <v>#REF!</v>
      </c>
      <c r="X100" s="102"/>
    </row>
    <row r="101" spans="1:24" ht="13.5" customHeight="1" x14ac:dyDescent="0.2">
      <c r="A101" s="789"/>
      <c r="B101" s="762" t="s">
        <v>25</v>
      </c>
      <c r="C101" s="762"/>
      <c r="D101" s="762"/>
      <c r="E101" s="245" t="e">
        <f>SUM(E56:E61)</f>
        <v>#REF!</v>
      </c>
      <c r="F101" s="245">
        <v>1500.91237</v>
      </c>
      <c r="G101" s="97" t="e">
        <f t="shared" si="5"/>
        <v>#REF!</v>
      </c>
      <c r="H101" s="245"/>
      <c r="I101" s="245"/>
      <c r="J101" s="245"/>
      <c r="K101" s="245"/>
      <c r="L101" s="245"/>
      <c r="M101" s="245"/>
      <c r="N101" s="245"/>
      <c r="O101" s="245"/>
      <c r="P101" s="245"/>
      <c r="Q101" s="245"/>
      <c r="R101" s="245" t="e">
        <f t="shared" si="4"/>
        <v>#REF!</v>
      </c>
      <c r="S101" s="245">
        <f>基数汇总!S102</f>
        <v>29698.690859000002</v>
      </c>
      <c r="T101" s="245">
        <f>基数汇总!R102</f>
        <v>70452.237747000006</v>
      </c>
      <c r="U101" s="246" t="e">
        <f t="shared" si="6"/>
        <v>#REF!</v>
      </c>
      <c r="V101" t="e">
        <f t="shared" si="7"/>
        <v>#REF!</v>
      </c>
      <c r="X101" s="102"/>
    </row>
    <row r="102" spans="1:24" ht="13.5" customHeight="1" x14ac:dyDescent="0.2">
      <c r="A102" s="789"/>
      <c r="B102" s="762" t="s">
        <v>44</v>
      </c>
      <c r="C102" s="762"/>
      <c r="D102" s="762"/>
      <c r="E102" s="245" t="e">
        <f>SUM(E71:E76)</f>
        <v>#REF!</v>
      </c>
      <c r="F102" s="245">
        <v>1132.35843385046</v>
      </c>
      <c r="G102" s="97" t="e">
        <f t="shared" si="5"/>
        <v>#REF!</v>
      </c>
      <c r="H102" s="245"/>
      <c r="I102" s="245"/>
      <c r="J102" s="245"/>
      <c r="K102" s="245"/>
      <c r="L102" s="245"/>
      <c r="M102" s="245"/>
      <c r="N102" s="245"/>
      <c r="O102" s="245"/>
      <c r="P102" s="245"/>
      <c r="Q102" s="245"/>
      <c r="R102" s="245" t="e">
        <f t="shared" si="4"/>
        <v>#REF!</v>
      </c>
      <c r="S102" s="245">
        <f>基数汇总!S103</f>
        <v>20308.916863008591</v>
      </c>
      <c r="T102" s="245">
        <f>基数汇总!R103</f>
        <v>47978.521586601302</v>
      </c>
      <c r="U102" s="246" t="e">
        <f t="shared" si="6"/>
        <v>#REF!</v>
      </c>
      <c r="V102" t="e">
        <f t="shared" si="7"/>
        <v>#REF!</v>
      </c>
      <c r="X102" s="102"/>
    </row>
    <row r="103" spans="1:24" ht="13.5" customHeight="1" x14ac:dyDescent="0.2">
      <c r="A103" s="789"/>
      <c r="B103" s="762" t="s">
        <v>46</v>
      </c>
      <c r="C103" s="762"/>
      <c r="D103" s="762"/>
      <c r="E103" s="245" t="e">
        <f>#REF!</f>
        <v>#REF!</v>
      </c>
      <c r="F103" s="245">
        <v>117.748465</v>
      </c>
      <c r="G103" s="97" t="e">
        <f t="shared" si="5"/>
        <v>#REF!</v>
      </c>
      <c r="H103" s="245"/>
      <c r="I103" s="245"/>
      <c r="J103" s="245"/>
      <c r="K103" s="245"/>
      <c r="L103" s="245"/>
      <c r="M103" s="245"/>
      <c r="N103" s="245"/>
      <c r="O103" s="245"/>
      <c r="P103" s="245"/>
      <c r="Q103" s="245"/>
      <c r="R103" s="245" t="e">
        <f t="shared" si="4"/>
        <v>#REF!</v>
      </c>
      <c r="S103" s="245">
        <f>基数汇总!S104</f>
        <v>9389.7739959914088</v>
      </c>
      <c r="T103" s="245">
        <f>基数汇总!R104</f>
        <v>22473.716160398701</v>
      </c>
      <c r="U103" s="246" t="e">
        <f t="shared" si="6"/>
        <v>#REF!</v>
      </c>
      <c r="V103" t="e">
        <f t="shared" si="7"/>
        <v>#REF!</v>
      </c>
      <c r="X103" s="102"/>
    </row>
    <row r="104" spans="1:24" ht="13.5" customHeight="1" x14ac:dyDescent="0.2">
      <c r="A104" s="789"/>
      <c r="B104" s="762" t="s">
        <v>47</v>
      </c>
      <c r="C104" s="762"/>
      <c r="D104" s="762"/>
      <c r="E104" s="245" t="e">
        <f>E101-E102-E103</f>
        <v>#REF!</v>
      </c>
      <c r="F104" s="245">
        <v>250.80547114954399</v>
      </c>
      <c r="G104" s="97" t="e">
        <f t="shared" si="5"/>
        <v>#REF!</v>
      </c>
      <c r="H104" s="245"/>
      <c r="I104" s="245"/>
      <c r="J104" s="245"/>
      <c r="K104" s="245"/>
      <c r="L104" s="245"/>
      <c r="M104" s="245"/>
      <c r="N104" s="245"/>
      <c r="O104" s="245"/>
      <c r="P104" s="245"/>
      <c r="Q104" s="245"/>
      <c r="R104" s="245" t="e">
        <f t="shared" si="4"/>
        <v>#REF!</v>
      </c>
      <c r="S104" s="245">
        <f>基数汇总!S105</f>
        <v>4048.9770949309413</v>
      </c>
      <c r="T104" s="245">
        <f>基数汇总!R105</f>
        <v>10107.0846912095</v>
      </c>
      <c r="U104" s="246" t="e">
        <f t="shared" si="6"/>
        <v>#REF!</v>
      </c>
      <c r="V104" t="e">
        <f t="shared" si="7"/>
        <v>#REF!</v>
      </c>
      <c r="X104" s="102"/>
    </row>
    <row r="105" spans="1:24" ht="13.5" customHeight="1" x14ac:dyDescent="0.2">
      <c r="A105" s="789"/>
      <c r="B105" s="762" t="s">
        <v>48</v>
      </c>
      <c r="C105" s="762"/>
      <c r="D105" s="762"/>
      <c r="E105" s="246" t="e">
        <f>IF(E101&gt;0,(E101-E102)/E101,"")</f>
        <v>#REF!</v>
      </c>
      <c r="F105" s="246">
        <v>0.24555326714346701</v>
      </c>
      <c r="G105" s="97" t="e">
        <f t="shared" si="5"/>
        <v>#REF!</v>
      </c>
      <c r="H105" s="246"/>
      <c r="I105" s="246"/>
      <c r="J105" s="246"/>
      <c r="K105" s="246"/>
      <c r="L105" s="246"/>
      <c r="M105" s="246"/>
      <c r="N105" s="246"/>
      <c r="O105" s="246"/>
      <c r="P105" s="246"/>
      <c r="Q105" s="246"/>
      <c r="R105" s="246" t="e">
        <f>IF(R101&gt;0,(R101-R102)/R101,"")</f>
        <v>#REF!</v>
      </c>
      <c r="S105" s="246">
        <f>基数汇总!S106</f>
        <v>5340.7969010604756</v>
      </c>
      <c r="T105" s="246">
        <f>基数汇总!R106</f>
        <v>12366.6314691892</v>
      </c>
      <c r="U105" s="246" t="e">
        <f>IF(R105&lt;&gt;"",R105-S105,"")</f>
        <v>#REF!</v>
      </c>
      <c r="V105" t="e">
        <f t="shared" si="7"/>
        <v>#REF!</v>
      </c>
      <c r="X105" s="102"/>
    </row>
    <row r="106" spans="1:24" ht="13.5" customHeight="1" x14ac:dyDescent="0.2">
      <c r="A106" s="789"/>
      <c r="B106" s="762" t="s">
        <v>49</v>
      </c>
      <c r="C106" s="762"/>
      <c r="D106" s="762"/>
      <c r="E106" s="246" t="e">
        <f>IF(E101&gt;0,E103/E101,"")</f>
        <v>#REF!</v>
      </c>
      <c r="F106" s="246">
        <v>7.8451258949914601E-2</v>
      </c>
      <c r="G106" s="97" t="e">
        <f t="shared" si="5"/>
        <v>#REF!</v>
      </c>
      <c r="H106" s="246"/>
      <c r="I106" s="246"/>
      <c r="J106" s="246"/>
      <c r="K106" s="246"/>
      <c r="L106" s="246"/>
      <c r="M106" s="246"/>
      <c r="N106" s="246"/>
      <c r="O106" s="246"/>
      <c r="P106" s="246"/>
      <c r="Q106" s="246"/>
      <c r="R106" s="246" t="e">
        <f>IF(R101&gt;0,R103/R101,"")</f>
        <v>#REF!</v>
      </c>
      <c r="S106" s="246">
        <f>基数汇总!S107</f>
        <v>0.31616794290937228</v>
      </c>
      <c r="T106" s="246">
        <f>基数汇总!R107</f>
        <v>0.31899222621009898</v>
      </c>
      <c r="U106" s="246" t="e">
        <f>IF(R106&lt;&gt;"",R106-S106,"")</f>
        <v>#REF!</v>
      </c>
      <c r="V106" t="e">
        <f t="shared" si="7"/>
        <v>#REF!</v>
      </c>
      <c r="X106" s="102"/>
    </row>
    <row r="107" spans="1:24" ht="13.5" customHeight="1" x14ac:dyDescent="0.2">
      <c r="A107" s="789"/>
      <c r="B107" s="762" t="s">
        <v>50</v>
      </c>
      <c r="C107" s="762"/>
      <c r="D107" s="762"/>
      <c r="E107" s="246" t="e">
        <f>IF(E101&gt;0,E104/E101,"")</f>
        <v>#REF!</v>
      </c>
      <c r="F107" s="246">
        <v>0.167102008193553</v>
      </c>
      <c r="G107" s="97" t="e">
        <f t="shared" si="5"/>
        <v>#REF!</v>
      </c>
      <c r="H107" s="246"/>
      <c r="I107" s="246"/>
      <c r="J107" s="246"/>
      <c r="K107" s="246"/>
      <c r="L107" s="246"/>
      <c r="M107" s="246"/>
      <c r="N107" s="246"/>
      <c r="O107" s="246"/>
      <c r="P107" s="246"/>
      <c r="Q107" s="246"/>
      <c r="R107" s="246" t="e">
        <f>IF(R101&gt;0,R104/R101,"")</f>
        <v>#REF!</v>
      </c>
      <c r="S107" s="246">
        <f>基数汇总!S108</f>
        <v>0.13633520461067475</v>
      </c>
      <c r="T107" s="246">
        <f>基数汇总!R108</f>
        <v>0.14346009458925801</v>
      </c>
      <c r="U107" s="246" t="e">
        <f>IF(R107&lt;&gt;"",R107-S107,"")</f>
        <v>#REF!</v>
      </c>
      <c r="V107" t="e">
        <f t="shared" si="7"/>
        <v>#REF!</v>
      </c>
      <c r="X107" s="102"/>
    </row>
    <row r="108" spans="1:24" ht="13.5" customHeight="1" x14ac:dyDescent="0.2">
      <c r="A108" s="789" t="s">
        <v>52</v>
      </c>
      <c r="B108" s="763" t="s">
        <v>25</v>
      </c>
      <c r="C108" s="755" t="s">
        <v>26</v>
      </c>
      <c r="D108" s="96" t="s">
        <v>27</v>
      </c>
      <c r="E108" s="97" t="e">
        <f>#REF!</f>
        <v>#REF!</v>
      </c>
      <c r="F108" s="97">
        <v>510.71780000000001</v>
      </c>
      <c r="G108" s="97" t="e">
        <f t="shared" si="5"/>
        <v>#REF!</v>
      </c>
      <c r="H108" s="97"/>
      <c r="I108" s="97"/>
      <c r="J108" s="97"/>
      <c r="K108" s="97"/>
      <c r="L108" s="97"/>
      <c r="M108" s="97"/>
      <c r="N108" s="97"/>
      <c r="O108" s="97"/>
      <c r="P108" s="97"/>
      <c r="Q108" s="97"/>
      <c r="R108" s="97" t="e">
        <f>SUM(F108:Q108)</f>
        <v>#REF!</v>
      </c>
      <c r="S108" s="97">
        <f>基数汇总!S109</f>
        <v>0.17983273829869778</v>
      </c>
      <c r="T108" s="97">
        <f>基数汇总!R109</f>
        <v>0.175532131620841</v>
      </c>
      <c r="U108" s="250" t="e">
        <f t="shared" si="6"/>
        <v>#REF!</v>
      </c>
      <c r="V108" t="e">
        <f t="shared" si="7"/>
        <v>#REF!</v>
      </c>
      <c r="X108" s="102"/>
    </row>
    <row r="109" spans="1:24" ht="13.5" customHeight="1" x14ac:dyDescent="0.2">
      <c r="A109" s="789"/>
      <c r="B109" s="763"/>
      <c r="C109" s="755"/>
      <c r="D109" s="96" t="s">
        <v>28</v>
      </c>
      <c r="E109" s="97" t="e">
        <f>#REF!</f>
        <v>#REF!</v>
      </c>
      <c r="F109" s="97">
        <v>259.78730000000002</v>
      </c>
      <c r="G109" s="97" t="e">
        <f t="shared" si="5"/>
        <v>#REF!</v>
      </c>
      <c r="H109" s="97"/>
      <c r="I109" s="97"/>
      <c r="J109" s="97"/>
      <c r="K109" s="97"/>
      <c r="L109" s="97"/>
      <c r="M109" s="97"/>
      <c r="N109" s="97"/>
      <c r="O109" s="97"/>
      <c r="P109" s="97"/>
      <c r="Q109" s="97"/>
      <c r="R109" s="97" t="e">
        <f t="shared" ref="R109:R156" si="8">SUM(F109:Q109)</f>
        <v>#REF!</v>
      </c>
      <c r="S109" s="97">
        <f>基数汇总!S110</f>
        <v>9626.8044500000015</v>
      </c>
      <c r="T109" s="97">
        <f>基数汇总!R110</f>
        <v>25712.875250000001</v>
      </c>
      <c r="U109" s="250" t="e">
        <f t="shared" si="6"/>
        <v>#REF!</v>
      </c>
      <c r="V109" t="e">
        <f t="shared" si="7"/>
        <v>#REF!</v>
      </c>
      <c r="X109" s="102"/>
    </row>
    <row r="110" spans="1:24" ht="13.5" customHeight="1" x14ac:dyDescent="0.2">
      <c r="A110" s="789"/>
      <c r="B110" s="763"/>
      <c r="C110" s="755"/>
      <c r="D110" s="96" t="s">
        <v>29</v>
      </c>
      <c r="E110" s="97" t="e">
        <f>#REF!</f>
        <v>#REF!</v>
      </c>
      <c r="F110" s="97">
        <v>154.97649100000001</v>
      </c>
      <c r="G110" s="97" t="e">
        <f t="shared" si="5"/>
        <v>#REF!</v>
      </c>
      <c r="H110" s="97"/>
      <c r="I110" s="97"/>
      <c r="J110" s="97"/>
      <c r="K110" s="97"/>
      <c r="L110" s="97"/>
      <c r="M110" s="97"/>
      <c r="N110" s="97"/>
      <c r="O110" s="97"/>
      <c r="P110" s="97"/>
      <c r="Q110" s="97"/>
      <c r="R110" s="97" t="e">
        <f t="shared" si="8"/>
        <v>#REF!</v>
      </c>
      <c r="S110" s="97">
        <f>基数汇总!S111</f>
        <v>5872.7060499999998</v>
      </c>
      <c r="T110" s="97">
        <f>基数汇总!R111</f>
        <v>15153.477699999999</v>
      </c>
      <c r="U110" s="250" t="e">
        <f t="shared" si="6"/>
        <v>#REF!</v>
      </c>
      <c r="V110" t="e">
        <f t="shared" si="7"/>
        <v>#REF!</v>
      </c>
      <c r="X110" s="102"/>
    </row>
    <row r="111" spans="1:24" ht="13.5" customHeight="1" x14ac:dyDescent="0.2">
      <c r="A111" s="789"/>
      <c r="B111" s="763"/>
      <c r="C111" s="755"/>
      <c r="D111" s="96" t="s">
        <v>30</v>
      </c>
      <c r="E111" s="97" t="e">
        <f>#REF!</f>
        <v>#REF!</v>
      </c>
      <c r="F111" s="97">
        <v>189.55512100000001</v>
      </c>
      <c r="G111" s="97" t="e">
        <f t="shared" si="5"/>
        <v>#REF!</v>
      </c>
      <c r="H111" s="97"/>
      <c r="I111" s="97"/>
      <c r="J111" s="97"/>
      <c r="K111" s="97"/>
      <c r="L111" s="97"/>
      <c r="M111" s="97"/>
      <c r="N111" s="97"/>
      <c r="O111" s="97"/>
      <c r="P111" s="97"/>
      <c r="Q111" s="97"/>
      <c r="R111" s="97" t="e">
        <f t="shared" si="8"/>
        <v>#REF!</v>
      </c>
      <c r="S111" s="97">
        <f>基数汇总!S112</f>
        <v>3397.5182599999998</v>
      </c>
      <c r="T111" s="97">
        <f>基数汇总!R112</f>
        <v>6084.3342919999996</v>
      </c>
      <c r="U111" s="250" t="e">
        <f t="shared" si="6"/>
        <v>#REF!</v>
      </c>
      <c r="V111" t="e">
        <f t="shared" si="7"/>
        <v>#REF!</v>
      </c>
      <c r="X111" s="102"/>
    </row>
    <row r="112" spans="1:24" ht="13.5" customHeight="1" x14ac:dyDescent="0.2">
      <c r="A112" s="789"/>
      <c r="B112" s="763"/>
      <c r="C112" s="755"/>
      <c r="D112" s="96" t="s">
        <v>31</v>
      </c>
      <c r="E112" s="97" t="e">
        <f>#REF!</f>
        <v>#REF!</v>
      </c>
      <c r="F112" s="97">
        <v>106.70355000000001</v>
      </c>
      <c r="G112" s="97" t="e">
        <f t="shared" si="5"/>
        <v>#REF!</v>
      </c>
      <c r="H112" s="97"/>
      <c r="I112" s="97"/>
      <c r="J112" s="97"/>
      <c r="K112" s="97"/>
      <c r="L112" s="97"/>
      <c r="M112" s="97"/>
      <c r="N112" s="97"/>
      <c r="O112" s="97"/>
      <c r="P112" s="97"/>
      <c r="Q112" s="97"/>
      <c r="R112" s="97" t="e">
        <f t="shared" si="8"/>
        <v>#REF!</v>
      </c>
      <c r="S112" s="97">
        <f>基数汇总!S113</f>
        <v>4498.4562870000027</v>
      </c>
      <c r="T112" s="97">
        <f>基数汇总!R113</f>
        <v>11522.198189000001</v>
      </c>
      <c r="U112" s="250" t="e">
        <f t="shared" si="6"/>
        <v>#REF!</v>
      </c>
      <c r="V112" t="e">
        <f t="shared" si="7"/>
        <v>#REF!</v>
      </c>
      <c r="X112" s="102"/>
    </row>
    <row r="113" spans="1:24" ht="13.5" customHeight="1" x14ac:dyDescent="0.2">
      <c r="A113" s="789"/>
      <c r="B113" s="763"/>
      <c r="C113" s="755"/>
      <c r="D113" s="96" t="s">
        <v>32</v>
      </c>
      <c r="E113" s="97" t="e">
        <f>#REF!</f>
        <v>#REF!</v>
      </c>
      <c r="F113" s="97">
        <v>0.51300000000000001</v>
      </c>
      <c r="G113" s="97" t="e">
        <f t="shared" si="5"/>
        <v>#REF!</v>
      </c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 t="e">
        <f t="shared" si="8"/>
        <v>#REF!</v>
      </c>
      <c r="S113" s="97">
        <f>基数汇总!S114</f>
        <v>2310.3555500000002</v>
      </c>
      <c r="T113" s="97">
        <f>基数汇总!R114</f>
        <v>6213.4200700000001</v>
      </c>
      <c r="U113" s="250" t="e">
        <f t="shared" si="6"/>
        <v>#REF!</v>
      </c>
      <c r="V113" t="e">
        <f t="shared" si="7"/>
        <v>#REF!</v>
      </c>
      <c r="X113" s="102"/>
    </row>
    <row r="114" spans="1:24" ht="13.5" customHeight="1" x14ac:dyDescent="0.2">
      <c r="A114" s="789"/>
      <c r="B114" s="763"/>
      <c r="C114" s="755" t="s">
        <v>33</v>
      </c>
      <c r="D114" s="96" t="s">
        <v>34</v>
      </c>
      <c r="E114" s="97" t="e">
        <f>#REF!</f>
        <v>#REF!</v>
      </c>
      <c r="F114" s="97">
        <v>1013.705362</v>
      </c>
      <c r="G114" s="97" t="e">
        <f t="shared" si="5"/>
        <v>#REF!</v>
      </c>
      <c r="H114" s="97"/>
      <c r="I114" s="97"/>
      <c r="J114" s="97"/>
      <c r="K114" s="97"/>
      <c r="L114" s="97"/>
      <c r="M114" s="97"/>
      <c r="N114" s="97"/>
      <c r="O114" s="97"/>
      <c r="P114" s="97"/>
      <c r="Q114" s="97"/>
      <c r="R114" s="97" t="e">
        <f t="shared" si="8"/>
        <v>#REF!</v>
      </c>
      <c r="S114" s="97">
        <f>基数汇总!S115</f>
        <v>5.9243000000000006</v>
      </c>
      <c r="T114" s="97">
        <f>基数汇总!R115</f>
        <v>18.604299999999999</v>
      </c>
      <c r="U114" s="250" t="e">
        <f t="shared" si="6"/>
        <v>#REF!</v>
      </c>
      <c r="V114" t="e">
        <f t="shared" si="7"/>
        <v>#REF!</v>
      </c>
      <c r="X114" s="102"/>
    </row>
    <row r="115" spans="1:24" ht="12.75" customHeight="1" x14ac:dyDescent="0.2">
      <c r="A115" s="789"/>
      <c r="B115" s="763"/>
      <c r="C115" s="755"/>
      <c r="D115" s="96" t="s">
        <v>35</v>
      </c>
      <c r="E115" s="97" t="e">
        <f>#REF!</f>
        <v>#REF!</v>
      </c>
      <c r="F115" s="97">
        <v>64.087299999999999</v>
      </c>
      <c r="G115" s="97" t="e">
        <f t="shared" si="5"/>
        <v>#REF!</v>
      </c>
      <c r="H115" s="97"/>
      <c r="I115" s="97"/>
      <c r="J115" s="97"/>
      <c r="K115" s="97"/>
      <c r="L115" s="97"/>
      <c r="M115" s="97"/>
      <c r="N115" s="97"/>
      <c r="O115" s="97"/>
      <c r="P115" s="97"/>
      <c r="Q115" s="97"/>
      <c r="R115" s="97" t="e">
        <f t="shared" si="8"/>
        <v>#REF!</v>
      </c>
      <c r="S115" s="97">
        <f>基数汇总!S116</f>
        <v>19369.960097000028</v>
      </c>
      <c r="T115" s="97">
        <f>基数汇总!R116</f>
        <v>48608.788351000097</v>
      </c>
      <c r="U115" s="250" t="e">
        <f t="shared" si="6"/>
        <v>#REF!</v>
      </c>
      <c r="V115" t="e">
        <f t="shared" si="7"/>
        <v>#REF!</v>
      </c>
      <c r="X115" s="102"/>
    </row>
    <row r="116" spans="1:24" ht="12.75" customHeight="1" x14ac:dyDescent="0.2">
      <c r="A116" s="789"/>
      <c r="B116" s="763"/>
      <c r="C116" s="755"/>
      <c r="D116" s="96" t="s">
        <v>36</v>
      </c>
      <c r="E116" s="97" t="e">
        <f>#REF!</f>
        <v>#REF!</v>
      </c>
      <c r="F116" s="97">
        <v>126.80159999999999</v>
      </c>
      <c r="G116" s="97" t="e">
        <f t="shared" si="5"/>
        <v>#REF!</v>
      </c>
      <c r="H116" s="97"/>
      <c r="I116" s="97"/>
      <c r="J116" s="97"/>
      <c r="K116" s="97"/>
      <c r="L116" s="97"/>
      <c r="M116" s="97"/>
      <c r="N116" s="97"/>
      <c r="O116" s="97"/>
      <c r="P116" s="97"/>
      <c r="Q116" s="97"/>
      <c r="R116" s="97" t="e">
        <f t="shared" si="8"/>
        <v>#REF!</v>
      </c>
      <c r="S116" s="97">
        <f>基数汇总!S117</f>
        <v>1627.2986000000001</v>
      </c>
      <c r="T116" s="97">
        <f>基数汇总!R117</f>
        <v>4348.0834999999997</v>
      </c>
      <c r="U116" s="250" t="e">
        <f t="shared" si="6"/>
        <v>#REF!</v>
      </c>
      <c r="V116" t="e">
        <f t="shared" si="7"/>
        <v>#REF!</v>
      </c>
      <c r="X116" s="102"/>
    </row>
    <row r="117" spans="1:24" ht="12.75" customHeight="1" x14ac:dyDescent="0.2">
      <c r="A117" s="789"/>
      <c r="B117" s="763"/>
      <c r="C117" s="755"/>
      <c r="D117" s="96" t="s">
        <v>37</v>
      </c>
      <c r="E117" s="97" t="e">
        <f>#REF!</f>
        <v>#REF!</v>
      </c>
      <c r="F117" s="97">
        <v>0</v>
      </c>
      <c r="G117" s="97" t="e">
        <f t="shared" si="5"/>
        <v>#REF!</v>
      </c>
      <c r="H117" s="97"/>
      <c r="I117" s="97"/>
      <c r="J117" s="97"/>
      <c r="K117" s="97"/>
      <c r="L117" s="97"/>
      <c r="M117" s="97"/>
      <c r="N117" s="97"/>
      <c r="O117" s="97"/>
      <c r="P117" s="97"/>
      <c r="Q117" s="97"/>
      <c r="R117" s="97" t="e">
        <f t="shared" si="8"/>
        <v>#REF!</v>
      </c>
      <c r="S117" s="97">
        <f>基数汇总!S118</f>
        <v>4692.8187999999991</v>
      </c>
      <c r="T117" s="97">
        <f>基数汇总!R118</f>
        <v>11560.69155</v>
      </c>
      <c r="U117" s="250" t="e">
        <f t="shared" si="6"/>
        <v>#REF!</v>
      </c>
      <c r="V117" t="e">
        <f t="shared" si="7"/>
        <v>#REF!</v>
      </c>
      <c r="X117" s="102"/>
    </row>
    <row r="118" spans="1:24" ht="13.5" customHeight="1" x14ac:dyDescent="0.2">
      <c r="A118" s="789"/>
      <c r="B118" s="763"/>
      <c r="C118" s="755"/>
      <c r="D118" s="96" t="s">
        <v>38</v>
      </c>
      <c r="E118" s="97" t="e">
        <f>#REF!</f>
        <v>#REF!</v>
      </c>
      <c r="F118" s="97">
        <v>7.0345000000000004</v>
      </c>
      <c r="G118" s="97" t="e">
        <f t="shared" si="5"/>
        <v>#REF!</v>
      </c>
      <c r="H118" s="97"/>
      <c r="I118" s="97"/>
      <c r="J118" s="97"/>
      <c r="K118" s="97"/>
      <c r="L118" s="97"/>
      <c r="M118" s="97"/>
      <c r="N118" s="97"/>
      <c r="O118" s="97"/>
      <c r="P118" s="97"/>
      <c r="Q118" s="97"/>
      <c r="R118" s="97" t="e">
        <f t="shared" si="8"/>
        <v>#REF!</v>
      </c>
      <c r="S118" s="97">
        <f>基数汇总!S119</f>
        <v>0</v>
      </c>
      <c r="T118" s="97">
        <f>基数汇总!R119</f>
        <v>0.4224</v>
      </c>
      <c r="U118" s="250" t="str">
        <f t="shared" si="6"/>
        <v/>
      </c>
      <c r="V118" t="e">
        <f t="shared" si="7"/>
        <v>#REF!</v>
      </c>
      <c r="X118" s="102"/>
    </row>
    <row r="119" spans="1:24" ht="13.5" customHeight="1" x14ac:dyDescent="0.2">
      <c r="A119" s="789"/>
      <c r="B119" s="763"/>
      <c r="C119" s="755"/>
      <c r="D119" s="96" t="s">
        <v>39</v>
      </c>
      <c r="E119" s="97" t="e">
        <f>#REF!</f>
        <v>#REF!</v>
      </c>
      <c r="F119" s="97">
        <v>10.624499999999999</v>
      </c>
      <c r="G119" s="97" t="e">
        <f t="shared" si="5"/>
        <v>#REF!</v>
      </c>
      <c r="H119" s="97"/>
      <c r="I119" s="97"/>
      <c r="J119" s="97"/>
      <c r="K119" s="97"/>
      <c r="L119" s="97"/>
      <c r="M119" s="97"/>
      <c r="N119" s="97"/>
      <c r="O119" s="97"/>
      <c r="P119" s="97"/>
      <c r="Q119" s="97"/>
      <c r="R119" s="97" t="e">
        <f t="shared" si="8"/>
        <v>#REF!</v>
      </c>
      <c r="S119" s="97">
        <f>基数汇总!S120</f>
        <v>21.687399999999997</v>
      </c>
      <c r="T119" s="97">
        <f>基数汇总!R120</f>
        <v>184.1053</v>
      </c>
      <c r="U119" s="250" t="e">
        <f t="shared" si="6"/>
        <v>#REF!</v>
      </c>
      <c r="V119" t="e">
        <f t="shared" si="7"/>
        <v>#REF!</v>
      </c>
      <c r="X119" s="102"/>
    </row>
    <row r="120" spans="1:24" ht="13.5" customHeight="1" x14ac:dyDescent="0.2">
      <c r="A120" s="789"/>
      <c r="B120" s="763"/>
      <c r="C120" s="755" t="s">
        <v>40</v>
      </c>
      <c r="D120" s="96" t="s">
        <v>41</v>
      </c>
      <c r="E120" s="97" t="e">
        <f>#REF!</f>
        <v>#REF!</v>
      </c>
      <c r="F120" s="97">
        <v>1109.469161</v>
      </c>
      <c r="G120" s="97" t="e">
        <f t="shared" si="5"/>
        <v>#REF!</v>
      </c>
      <c r="H120" s="97"/>
      <c r="I120" s="97"/>
      <c r="J120" s="97"/>
      <c r="K120" s="97"/>
      <c r="L120" s="97"/>
      <c r="M120" s="97"/>
      <c r="N120" s="97"/>
      <c r="O120" s="97"/>
      <c r="P120" s="97"/>
      <c r="Q120" s="97"/>
      <c r="R120" s="97" t="e">
        <f t="shared" si="8"/>
        <v>#REF!</v>
      </c>
      <c r="S120" s="97">
        <f>基数汇总!S121</f>
        <v>0</v>
      </c>
      <c r="T120" s="97">
        <f>基数汇总!R121</f>
        <v>2.7844000000000002</v>
      </c>
      <c r="U120" s="250" t="str">
        <f t="shared" si="6"/>
        <v/>
      </c>
      <c r="V120" t="e">
        <f t="shared" si="7"/>
        <v>#REF!</v>
      </c>
      <c r="X120" s="102"/>
    </row>
    <row r="121" spans="1:24" ht="13.5" customHeight="1" x14ac:dyDescent="0.2">
      <c r="A121" s="789"/>
      <c r="B121" s="763"/>
      <c r="C121" s="755"/>
      <c r="D121" s="96" t="s">
        <v>42</v>
      </c>
      <c r="E121" s="97" t="e">
        <f>#REF!</f>
        <v>#REF!</v>
      </c>
      <c r="F121" s="97">
        <v>112.78410100000001</v>
      </c>
      <c r="G121" s="97" t="e">
        <f t="shared" si="5"/>
        <v>#REF!</v>
      </c>
      <c r="H121" s="97"/>
      <c r="I121" s="97"/>
      <c r="J121" s="97"/>
      <c r="K121" s="97"/>
      <c r="L121" s="97"/>
      <c r="M121" s="97"/>
      <c r="N121" s="97"/>
      <c r="O121" s="97"/>
      <c r="P121" s="97"/>
      <c r="Q121" s="97"/>
      <c r="R121" s="97" t="e">
        <f t="shared" si="8"/>
        <v>#REF!</v>
      </c>
      <c r="S121" s="97">
        <f>基数汇总!S122</f>
        <v>22779.860267000004</v>
      </c>
      <c r="T121" s="97">
        <f>基数汇总!R122</f>
        <v>56730.394088000001</v>
      </c>
      <c r="U121" s="250" t="e">
        <f t="shared" si="6"/>
        <v>#REF!</v>
      </c>
      <c r="V121" t="e">
        <f t="shared" si="7"/>
        <v>#REF!</v>
      </c>
      <c r="X121" s="102"/>
    </row>
    <row r="122" spans="1:24" ht="13.5" customHeight="1" x14ac:dyDescent="0.2">
      <c r="A122" s="789"/>
      <c r="B122" s="763"/>
      <c r="C122" s="755"/>
      <c r="D122" s="96" t="s">
        <v>43</v>
      </c>
      <c r="E122" s="97" t="e">
        <f>#REF!</f>
        <v>#REF!</v>
      </c>
      <c r="F122" s="97">
        <v>0</v>
      </c>
      <c r="G122" s="97" t="e">
        <f t="shared" si="5"/>
        <v>#REF!</v>
      </c>
      <c r="H122" s="97"/>
      <c r="I122" s="97"/>
      <c r="J122" s="97"/>
      <c r="K122" s="97"/>
      <c r="L122" s="97"/>
      <c r="M122" s="97"/>
      <c r="N122" s="97"/>
      <c r="O122" s="97"/>
      <c r="P122" s="97"/>
      <c r="Q122" s="97"/>
      <c r="R122" s="97" t="e">
        <f t="shared" si="8"/>
        <v>#REF!</v>
      </c>
      <c r="S122" s="97">
        <f>基数汇总!S123</f>
        <v>2676.2310299999999</v>
      </c>
      <c r="T122" s="97">
        <f>基数汇总!R123</f>
        <v>7361.1395130000001</v>
      </c>
      <c r="U122" s="250" t="e">
        <f t="shared" si="6"/>
        <v>#REF!</v>
      </c>
      <c r="V122" t="e">
        <f t="shared" si="7"/>
        <v>#REF!</v>
      </c>
      <c r="X122" s="102"/>
    </row>
    <row r="123" spans="1:24" ht="13.5" customHeight="1" x14ac:dyDescent="0.2">
      <c r="A123" s="789"/>
      <c r="B123" s="763" t="s">
        <v>44</v>
      </c>
      <c r="C123" s="755" t="s">
        <v>26</v>
      </c>
      <c r="D123" s="96" t="s">
        <v>27</v>
      </c>
      <c r="E123" s="97" t="e">
        <f>#REF!</f>
        <v>#REF!</v>
      </c>
      <c r="F123" s="97">
        <v>444.156497695263</v>
      </c>
      <c r="G123" s="97" t="e">
        <f t="shared" si="5"/>
        <v>#REF!</v>
      </c>
      <c r="H123" s="97"/>
      <c r="I123" s="97"/>
      <c r="J123" s="97"/>
      <c r="K123" s="97"/>
      <c r="L123" s="97"/>
      <c r="M123" s="97"/>
      <c r="N123" s="97"/>
      <c r="O123" s="97"/>
      <c r="P123" s="97"/>
      <c r="Q123" s="97"/>
      <c r="R123" s="97" t="e">
        <f t="shared" si="8"/>
        <v>#REF!</v>
      </c>
      <c r="S123" s="97">
        <f>基数汇总!S124</f>
        <v>255.67360000000002</v>
      </c>
      <c r="T123" s="97">
        <f>基数汇总!R124</f>
        <v>613.34190000000001</v>
      </c>
      <c r="U123" s="250" t="e">
        <f t="shared" si="6"/>
        <v>#REF!</v>
      </c>
      <c r="V123" t="e">
        <f t="shared" si="7"/>
        <v>#REF!</v>
      </c>
      <c r="X123" s="102"/>
    </row>
    <row r="124" spans="1:24" ht="13.5" customHeight="1" x14ac:dyDescent="0.2">
      <c r="A124" s="789"/>
      <c r="B124" s="763"/>
      <c r="C124" s="755"/>
      <c r="D124" s="96" t="s">
        <v>28</v>
      </c>
      <c r="E124" s="97" t="e">
        <f>#REF!</f>
        <v>#REF!</v>
      </c>
      <c r="F124" s="97">
        <v>222.06835964406901</v>
      </c>
      <c r="G124" s="97" t="e">
        <f t="shared" si="5"/>
        <v>#REF!</v>
      </c>
      <c r="H124" s="97"/>
      <c r="I124" s="97"/>
      <c r="J124" s="97"/>
      <c r="K124" s="97"/>
      <c r="L124" s="97"/>
      <c r="M124" s="97"/>
      <c r="N124" s="97"/>
      <c r="O124" s="97"/>
      <c r="P124" s="97"/>
      <c r="Q124" s="97"/>
      <c r="R124" s="97" t="e">
        <f t="shared" si="8"/>
        <v>#REF!</v>
      </c>
      <c r="S124" s="97">
        <f>基数汇总!S125</f>
        <v>7084.3801352285427</v>
      </c>
      <c r="T124" s="97">
        <f>基数汇总!R125</f>
        <v>18485.324599713102</v>
      </c>
      <c r="U124" s="250" t="e">
        <f t="shared" si="6"/>
        <v>#REF!</v>
      </c>
      <c r="V124" t="e">
        <f t="shared" si="7"/>
        <v>#REF!</v>
      </c>
      <c r="X124" s="102"/>
    </row>
    <row r="125" spans="1:24" ht="13.5" customHeight="1" x14ac:dyDescent="0.2">
      <c r="A125" s="789"/>
      <c r="B125" s="763"/>
      <c r="C125" s="755"/>
      <c r="D125" s="96" t="s">
        <v>29</v>
      </c>
      <c r="E125" s="97" t="e">
        <f>#REF!</f>
        <v>#REF!</v>
      </c>
      <c r="F125" s="97">
        <v>96.358666000000099</v>
      </c>
      <c r="G125" s="97" t="e">
        <f t="shared" si="5"/>
        <v>#REF!</v>
      </c>
      <c r="H125" s="97"/>
      <c r="I125" s="97"/>
      <c r="J125" s="97"/>
      <c r="K125" s="97"/>
      <c r="L125" s="97"/>
      <c r="M125" s="97"/>
      <c r="N125" s="97"/>
      <c r="O125" s="97"/>
      <c r="P125" s="97"/>
      <c r="Q125" s="97"/>
      <c r="R125" s="97" t="e">
        <f t="shared" si="8"/>
        <v>#REF!</v>
      </c>
      <c r="S125" s="97">
        <f>基数汇总!S126</f>
        <v>4321.7333744279458</v>
      </c>
      <c r="T125" s="97">
        <f>基数汇总!R126</f>
        <v>10894.0346567821</v>
      </c>
      <c r="U125" s="250" t="e">
        <f t="shared" si="6"/>
        <v>#REF!</v>
      </c>
      <c r="V125" t="e">
        <f t="shared" si="7"/>
        <v>#REF!</v>
      </c>
      <c r="X125" s="102"/>
    </row>
    <row r="126" spans="1:24" ht="13.5" customHeight="1" x14ac:dyDescent="0.2">
      <c r="A126" s="789"/>
      <c r="B126" s="763"/>
      <c r="C126" s="755"/>
      <c r="D126" s="96" t="s">
        <v>30</v>
      </c>
      <c r="E126" s="97" t="e">
        <f>#REF!</f>
        <v>#REF!</v>
      </c>
      <c r="F126" s="97">
        <v>120.11784400000001</v>
      </c>
      <c r="G126" s="97" t="e">
        <f t="shared" si="5"/>
        <v>#REF!</v>
      </c>
      <c r="H126" s="97"/>
      <c r="I126" s="97"/>
      <c r="J126" s="97"/>
      <c r="K126" s="97"/>
      <c r="L126" s="97"/>
      <c r="M126" s="97"/>
      <c r="N126" s="97"/>
      <c r="O126" s="97"/>
      <c r="P126" s="97"/>
      <c r="Q126" s="97"/>
      <c r="R126" s="97" t="e">
        <f t="shared" si="8"/>
        <v>#REF!</v>
      </c>
      <c r="S126" s="97">
        <f>基数汇总!S127</f>
        <v>2178.0504535735636</v>
      </c>
      <c r="T126" s="97">
        <f>基数汇总!R127</f>
        <v>3981.6092279386098</v>
      </c>
      <c r="U126" s="250" t="e">
        <f t="shared" si="6"/>
        <v>#REF!</v>
      </c>
      <c r="V126" t="e">
        <f t="shared" si="7"/>
        <v>#REF!</v>
      </c>
      <c r="X126" s="102"/>
    </row>
    <row r="127" spans="1:24" ht="13.5" customHeight="1" x14ac:dyDescent="0.2">
      <c r="A127" s="789"/>
      <c r="B127" s="763"/>
      <c r="C127" s="755"/>
      <c r="D127" s="96" t="s">
        <v>31</v>
      </c>
      <c r="E127" s="97" t="e">
        <f>#REF!</f>
        <v>#REF!</v>
      </c>
      <c r="F127" s="97">
        <v>57.256999999999998</v>
      </c>
      <c r="G127" s="97" t="e">
        <f t="shared" si="5"/>
        <v>#REF!</v>
      </c>
      <c r="H127" s="97"/>
      <c r="I127" s="97"/>
      <c r="J127" s="97"/>
      <c r="K127" s="97"/>
      <c r="L127" s="97"/>
      <c r="M127" s="97"/>
      <c r="N127" s="97"/>
      <c r="O127" s="97"/>
      <c r="P127" s="97"/>
      <c r="Q127" s="97"/>
      <c r="R127" s="97" t="e">
        <f t="shared" si="8"/>
        <v>#REF!</v>
      </c>
      <c r="S127" s="97">
        <f>基数汇总!S128</f>
        <v>2723.093826249531</v>
      </c>
      <c r="T127" s="97">
        <f>基数汇总!R128</f>
        <v>7193.62922177366</v>
      </c>
      <c r="U127" s="250" t="e">
        <f t="shared" si="6"/>
        <v>#REF!</v>
      </c>
      <c r="V127" t="e">
        <f t="shared" si="7"/>
        <v>#REF!</v>
      </c>
      <c r="X127" s="102"/>
    </row>
    <row r="128" spans="1:24" ht="13.5" customHeight="1" x14ac:dyDescent="0.2">
      <c r="A128" s="789"/>
      <c r="B128" s="763"/>
      <c r="C128" s="755"/>
      <c r="D128" s="96" t="s">
        <v>32</v>
      </c>
      <c r="E128" s="97" t="e">
        <f>#REF!</f>
        <v>#REF!</v>
      </c>
      <c r="F128" s="97">
        <v>0</v>
      </c>
      <c r="G128" s="97" t="e">
        <f t="shared" si="5"/>
        <v>#REF!</v>
      </c>
      <c r="H128" s="97"/>
      <c r="I128" s="97"/>
      <c r="J128" s="97"/>
      <c r="K128" s="97"/>
      <c r="L128" s="97"/>
      <c r="M128" s="97"/>
      <c r="N128" s="97"/>
      <c r="O128" s="97"/>
      <c r="P128" s="97"/>
      <c r="Q128" s="97"/>
      <c r="R128" s="97" t="e">
        <f t="shared" si="8"/>
        <v>#REF!</v>
      </c>
      <c r="S128" s="97">
        <f>基数汇总!S129</f>
        <v>1288.6705552004637</v>
      </c>
      <c r="T128" s="97">
        <f>基数汇总!R129</f>
        <v>3509.8861648069701</v>
      </c>
      <c r="U128" s="250" t="e">
        <f t="shared" si="6"/>
        <v>#REF!</v>
      </c>
      <c r="V128" t="e">
        <f t="shared" si="7"/>
        <v>#REF!</v>
      </c>
      <c r="X128" s="102"/>
    </row>
    <row r="129" spans="1:24" ht="13.5" customHeight="1" x14ac:dyDescent="0.2">
      <c r="A129" s="789"/>
      <c r="B129" s="763"/>
      <c r="C129" s="755" t="s">
        <v>33</v>
      </c>
      <c r="D129" s="96" t="s">
        <v>34</v>
      </c>
      <c r="E129" s="97" t="e">
        <f>#REF!</f>
        <v>#REF!</v>
      </c>
      <c r="F129" s="97">
        <v>758.56097280651704</v>
      </c>
      <c r="G129" s="97" t="e">
        <f t="shared" si="5"/>
        <v>#REF!</v>
      </c>
      <c r="H129" s="97"/>
      <c r="I129" s="97"/>
      <c r="J129" s="97"/>
      <c r="K129" s="97"/>
      <c r="L129" s="97"/>
      <c r="M129" s="97"/>
      <c r="N129" s="97"/>
      <c r="O129" s="97"/>
      <c r="P129" s="97"/>
      <c r="Q129" s="97"/>
      <c r="R129" s="97" t="e">
        <f t="shared" si="8"/>
        <v>#REF!</v>
      </c>
      <c r="S129" s="97">
        <f>基数汇总!S130</f>
        <v>0</v>
      </c>
      <c r="T129" s="97">
        <f>基数汇总!R130</f>
        <v>0</v>
      </c>
      <c r="U129" s="250" t="str">
        <f t="shared" si="6"/>
        <v/>
      </c>
      <c r="V129" t="e">
        <f t="shared" si="7"/>
        <v>#REF!</v>
      </c>
      <c r="X129" s="102"/>
    </row>
    <row r="130" spans="1:24" ht="13.5" customHeight="1" x14ac:dyDescent="0.2">
      <c r="A130" s="789"/>
      <c r="B130" s="763"/>
      <c r="C130" s="755"/>
      <c r="D130" s="96" t="s">
        <v>35</v>
      </c>
      <c r="E130" s="97" t="e">
        <f>#REF!</f>
        <v>#REF!</v>
      </c>
      <c r="F130" s="97">
        <v>55.613581989291703</v>
      </c>
      <c r="G130" s="97" t="e">
        <f t="shared" si="5"/>
        <v>#REF!</v>
      </c>
      <c r="H130" s="97"/>
      <c r="I130" s="97"/>
      <c r="J130" s="97"/>
      <c r="K130" s="97"/>
      <c r="L130" s="97"/>
      <c r="M130" s="97"/>
      <c r="N130" s="97"/>
      <c r="O130" s="97"/>
      <c r="P130" s="97"/>
      <c r="Q130" s="97"/>
      <c r="R130" s="97" t="e">
        <f t="shared" si="8"/>
        <v>#REF!</v>
      </c>
      <c r="S130" s="97">
        <f>基数汇总!S131</f>
        <v>12635.915577789181</v>
      </c>
      <c r="T130" s="97">
        <f>基数汇总!R131</f>
        <v>31827.404748610101</v>
      </c>
      <c r="U130" s="250" t="e">
        <f t="shared" si="6"/>
        <v>#REF!</v>
      </c>
      <c r="V130" t="e">
        <f t="shared" si="7"/>
        <v>#REF!</v>
      </c>
      <c r="X130" s="102"/>
    </row>
    <row r="131" spans="1:24" ht="13.5" customHeight="1" x14ac:dyDescent="0.2">
      <c r="A131" s="789"/>
      <c r="B131" s="763"/>
      <c r="C131" s="755"/>
      <c r="D131" s="96" t="s">
        <v>36</v>
      </c>
      <c r="E131" s="97" t="e">
        <f>#REF!</f>
        <v>#REF!</v>
      </c>
      <c r="F131" s="97">
        <v>109.32665354927801</v>
      </c>
      <c r="G131" s="97" t="e">
        <f t="shared" si="5"/>
        <v>#REF!</v>
      </c>
      <c r="H131" s="97"/>
      <c r="I131" s="97"/>
      <c r="J131" s="97"/>
      <c r="K131" s="97"/>
      <c r="L131" s="97"/>
      <c r="M131" s="97"/>
      <c r="N131" s="97"/>
      <c r="O131" s="97"/>
      <c r="P131" s="97"/>
      <c r="Q131" s="97"/>
      <c r="R131" s="97" t="e">
        <f t="shared" si="8"/>
        <v>#REF!</v>
      </c>
      <c r="S131" s="97">
        <f>基数汇总!S132</f>
        <v>1375.4180393849122</v>
      </c>
      <c r="T131" s="97">
        <f>基数汇总!R132</f>
        <v>3555.5548642119302</v>
      </c>
      <c r="U131" s="250" t="e">
        <f t="shared" si="6"/>
        <v>#REF!</v>
      </c>
      <c r="V131" t="e">
        <f t="shared" si="7"/>
        <v>#REF!</v>
      </c>
      <c r="X131" s="102"/>
    </row>
    <row r="132" spans="1:24" ht="13.5" customHeight="1" x14ac:dyDescent="0.2">
      <c r="A132" s="789"/>
      <c r="B132" s="763"/>
      <c r="C132" s="755"/>
      <c r="D132" s="96" t="s">
        <v>37</v>
      </c>
      <c r="E132" s="97" t="e">
        <f>#REF!</f>
        <v>#REF!</v>
      </c>
      <c r="F132" s="97">
        <v>0</v>
      </c>
      <c r="G132" s="97" t="e">
        <f t="shared" si="5"/>
        <v>#REF!</v>
      </c>
      <c r="H132" s="97"/>
      <c r="I132" s="97"/>
      <c r="J132" s="97"/>
      <c r="K132" s="97"/>
      <c r="L132" s="97"/>
      <c r="M132" s="97"/>
      <c r="N132" s="97"/>
      <c r="O132" s="97"/>
      <c r="P132" s="97"/>
      <c r="Q132" s="97"/>
      <c r="R132" s="97" t="e">
        <f t="shared" si="8"/>
        <v>#REF!</v>
      </c>
      <c r="S132" s="97">
        <f>基数汇总!S133</f>
        <v>3566.9808188360548</v>
      </c>
      <c r="T132" s="97">
        <f>基数汇总!R133</f>
        <v>8537.0869383767404</v>
      </c>
      <c r="U132" s="250" t="e">
        <f t="shared" si="6"/>
        <v>#REF!</v>
      </c>
      <c r="V132" t="e">
        <f t="shared" si="7"/>
        <v>#REF!</v>
      </c>
      <c r="X132" s="102"/>
    </row>
    <row r="133" spans="1:24" ht="13.5" customHeight="1" x14ac:dyDescent="0.2">
      <c r="A133" s="789"/>
      <c r="B133" s="763"/>
      <c r="C133" s="755"/>
      <c r="D133" s="96" t="s">
        <v>38</v>
      </c>
      <c r="E133" s="97" t="e">
        <f>#REF!</f>
        <v>#REF!</v>
      </c>
      <c r="F133" s="97">
        <v>6.0661250330997296</v>
      </c>
      <c r="G133" s="97" t="e">
        <f t="shared" ref="G133:G196" si="9">E133</f>
        <v>#REF!</v>
      </c>
      <c r="H133" s="97"/>
      <c r="I133" s="97"/>
      <c r="J133" s="97"/>
      <c r="K133" s="97"/>
      <c r="L133" s="97"/>
      <c r="M133" s="97"/>
      <c r="N133" s="97"/>
      <c r="O133" s="97"/>
      <c r="P133" s="97"/>
      <c r="Q133" s="97"/>
      <c r="R133" s="97" t="e">
        <f t="shared" si="8"/>
        <v>#REF!</v>
      </c>
      <c r="S133" s="97">
        <f>基数汇总!S134</f>
        <v>0</v>
      </c>
      <c r="T133" s="97">
        <f>基数汇总!R134</f>
        <v>0.32117871906227002</v>
      </c>
      <c r="U133" s="250" t="str">
        <f t="shared" ref="U133:U196" si="10">IF(S133&gt;0,R133/S133-1,"")</f>
        <v/>
      </c>
      <c r="V133" t="e">
        <f t="shared" ref="V133:V196" si="11">E133=M133</f>
        <v>#REF!</v>
      </c>
      <c r="X133" s="102"/>
    </row>
    <row r="134" spans="1:24" ht="13.5" customHeight="1" x14ac:dyDescent="0.2">
      <c r="A134" s="789"/>
      <c r="B134" s="763"/>
      <c r="C134" s="755"/>
      <c r="D134" s="96" t="s">
        <v>39</v>
      </c>
      <c r="E134" s="97" t="e">
        <f>#REF!</f>
        <v>#REF!</v>
      </c>
      <c r="F134" s="97">
        <v>10.3910339611441</v>
      </c>
      <c r="G134" s="97" t="e">
        <f t="shared" si="9"/>
        <v>#REF!</v>
      </c>
      <c r="H134" s="97"/>
      <c r="I134" s="97"/>
      <c r="J134" s="97"/>
      <c r="K134" s="97"/>
      <c r="L134" s="97"/>
      <c r="M134" s="97"/>
      <c r="N134" s="97"/>
      <c r="O134" s="97"/>
      <c r="P134" s="97"/>
      <c r="Q134" s="97"/>
      <c r="R134" s="97" t="e">
        <f t="shared" si="8"/>
        <v>#REF!</v>
      </c>
      <c r="S134" s="97">
        <f>基数汇总!S135</f>
        <v>17.613908669959955</v>
      </c>
      <c r="T134" s="97">
        <f>基数汇总!R135</f>
        <v>141.94485616518699</v>
      </c>
      <c r="U134" s="250" t="e">
        <f t="shared" si="10"/>
        <v>#REF!</v>
      </c>
      <c r="V134" t="e">
        <f t="shared" si="11"/>
        <v>#REF!</v>
      </c>
      <c r="X134" s="102"/>
    </row>
    <row r="135" spans="1:24" ht="13.5" customHeight="1" x14ac:dyDescent="0.2">
      <c r="A135" s="789"/>
      <c r="B135" s="763"/>
      <c r="C135" s="755" t="s">
        <v>40</v>
      </c>
      <c r="D135" s="96" t="s">
        <v>41</v>
      </c>
      <c r="E135" s="97" t="e">
        <f>#REF!</f>
        <v>#REF!</v>
      </c>
      <c r="F135" s="97">
        <v>831.14598436068104</v>
      </c>
      <c r="G135" s="97" t="e">
        <f t="shared" si="9"/>
        <v>#REF!</v>
      </c>
      <c r="H135" s="97"/>
      <c r="I135" s="97"/>
      <c r="J135" s="97"/>
      <c r="K135" s="97"/>
      <c r="L135" s="97"/>
      <c r="M135" s="97"/>
      <c r="N135" s="97"/>
      <c r="O135" s="97"/>
      <c r="P135" s="97"/>
      <c r="Q135" s="97"/>
      <c r="R135" s="97" t="e">
        <f t="shared" si="8"/>
        <v>#REF!</v>
      </c>
      <c r="S135" s="97">
        <f>基数汇总!S136</f>
        <v>0</v>
      </c>
      <c r="T135" s="97">
        <f>基数汇总!R136</f>
        <v>2.1712849312428602</v>
      </c>
      <c r="U135" s="250" t="str">
        <f t="shared" si="10"/>
        <v/>
      </c>
      <c r="V135" t="e">
        <f t="shared" si="11"/>
        <v>#REF!</v>
      </c>
      <c r="X135" s="102"/>
    </row>
    <row r="136" spans="1:24" ht="13.5" customHeight="1" x14ac:dyDescent="0.2">
      <c r="A136" s="789"/>
      <c r="B136" s="763"/>
      <c r="C136" s="755"/>
      <c r="D136" s="96" t="s">
        <v>42</v>
      </c>
      <c r="E136" s="97" t="e">
        <f>#REF!</f>
        <v>#REF!</v>
      </c>
      <c r="F136" s="97">
        <v>98.638111978651196</v>
      </c>
      <c r="G136" s="97" t="e">
        <f t="shared" si="9"/>
        <v>#REF!</v>
      </c>
      <c r="H136" s="97"/>
      <c r="I136" s="97"/>
      <c r="J136" s="97"/>
      <c r="K136" s="97"/>
      <c r="L136" s="97"/>
      <c r="M136" s="97"/>
      <c r="N136" s="97"/>
      <c r="O136" s="97"/>
      <c r="P136" s="97"/>
      <c r="Q136" s="97"/>
      <c r="R136" s="97" t="e">
        <f t="shared" si="8"/>
        <v>#REF!</v>
      </c>
      <c r="S136" s="97">
        <f>基数汇总!S137</f>
        <v>15370.599616113823</v>
      </c>
      <c r="T136" s="97">
        <f>基数汇总!R137</f>
        <v>38124.011205465496</v>
      </c>
      <c r="U136" s="250" t="e">
        <f t="shared" si="10"/>
        <v>#REF!</v>
      </c>
      <c r="V136" t="e">
        <f t="shared" si="11"/>
        <v>#REF!</v>
      </c>
      <c r="X136" s="102"/>
    </row>
    <row r="137" spans="1:24" ht="13.5" customHeight="1" x14ac:dyDescent="0.2">
      <c r="A137" s="789"/>
      <c r="B137" s="763"/>
      <c r="C137" s="755"/>
      <c r="D137" s="96" t="s">
        <v>43</v>
      </c>
      <c r="E137" s="97" t="e">
        <f>#REF!</f>
        <v>#REF!</v>
      </c>
      <c r="F137" s="97">
        <v>10.174270999999999</v>
      </c>
      <c r="G137" s="97" t="e">
        <f t="shared" si="9"/>
        <v>#REF!</v>
      </c>
      <c r="H137" s="97"/>
      <c r="I137" s="97"/>
      <c r="J137" s="97"/>
      <c r="K137" s="97"/>
      <c r="L137" s="97"/>
      <c r="M137" s="97"/>
      <c r="N137" s="97"/>
      <c r="O137" s="97"/>
      <c r="P137" s="97"/>
      <c r="Q137" s="97"/>
      <c r="R137" s="97" t="e">
        <f t="shared" si="8"/>
        <v>#REF!</v>
      </c>
      <c r="S137" s="97">
        <f>基数汇总!S138</f>
        <v>2011.8609754963559</v>
      </c>
      <c r="T137" s="97">
        <f>基数汇总!R138</f>
        <v>5419.8362366779602</v>
      </c>
      <c r="U137" s="250" t="e">
        <f t="shared" si="10"/>
        <v>#REF!</v>
      </c>
      <c r="V137" t="e">
        <f t="shared" si="11"/>
        <v>#REF!</v>
      </c>
      <c r="X137" s="102"/>
    </row>
    <row r="138" spans="1:24" ht="13.5" customHeight="1" x14ac:dyDescent="0.2">
      <c r="A138" s="789"/>
      <c r="B138" s="763" t="s">
        <v>45</v>
      </c>
      <c r="C138" s="755" t="s">
        <v>26</v>
      </c>
      <c r="D138" s="96" t="s">
        <v>27</v>
      </c>
      <c r="E138" s="97" t="e">
        <f>#REF!</f>
        <v>#REF!</v>
      </c>
      <c r="F138" s="97">
        <v>66.561302304737197</v>
      </c>
      <c r="G138" s="97" t="e">
        <f t="shared" si="9"/>
        <v>#REF!</v>
      </c>
      <c r="H138" s="97"/>
      <c r="I138" s="97"/>
      <c r="J138" s="97"/>
      <c r="K138" s="97"/>
      <c r="L138" s="97"/>
      <c r="M138" s="97"/>
      <c r="N138" s="97"/>
      <c r="O138" s="97"/>
      <c r="P138" s="97"/>
      <c r="Q138" s="97"/>
      <c r="R138" s="97" t="e">
        <f t="shared" si="8"/>
        <v>#REF!</v>
      </c>
      <c r="S138" s="97">
        <f>基数汇总!S139</f>
        <v>213.46775306986208</v>
      </c>
      <c r="T138" s="97">
        <f>基数汇总!R139</f>
        <v>520.63642887085803</v>
      </c>
      <c r="U138" s="250" t="e">
        <f t="shared" si="10"/>
        <v>#REF!</v>
      </c>
      <c r="V138" t="e">
        <f t="shared" si="11"/>
        <v>#REF!</v>
      </c>
      <c r="X138" s="102"/>
    </row>
    <row r="139" spans="1:24" ht="13.5" customHeight="1" x14ac:dyDescent="0.2">
      <c r="A139" s="789"/>
      <c r="B139" s="763"/>
      <c r="C139" s="755"/>
      <c r="D139" s="96" t="s">
        <v>28</v>
      </c>
      <c r="E139" s="97" t="e">
        <f>#REF!</f>
        <v>#REF!</v>
      </c>
      <c r="F139" s="97">
        <v>37.718940355930499</v>
      </c>
      <c r="G139" s="97" t="e">
        <f t="shared" si="9"/>
        <v>#REF!</v>
      </c>
      <c r="H139" s="97"/>
      <c r="I139" s="97"/>
      <c r="J139" s="97"/>
      <c r="K139" s="97"/>
      <c r="L139" s="97"/>
      <c r="M139" s="97"/>
      <c r="N139" s="97"/>
      <c r="O139" s="97"/>
      <c r="P139" s="97"/>
      <c r="Q139" s="97"/>
      <c r="R139" s="97" t="e">
        <f t="shared" si="8"/>
        <v>#REF!</v>
      </c>
      <c r="S139" s="97">
        <f>基数汇总!S140</f>
        <v>2542.4243147714506</v>
      </c>
      <c r="T139" s="97">
        <f>基数汇总!R140</f>
        <v>7227.5506502869202</v>
      </c>
      <c r="U139" s="250" t="e">
        <f t="shared" si="10"/>
        <v>#REF!</v>
      </c>
      <c r="V139" t="e">
        <f t="shared" si="11"/>
        <v>#REF!</v>
      </c>
      <c r="X139" s="102"/>
    </row>
    <row r="140" spans="1:24" ht="13.5" customHeight="1" x14ac:dyDescent="0.2">
      <c r="A140" s="789"/>
      <c r="B140" s="763"/>
      <c r="C140" s="755"/>
      <c r="D140" s="96" t="s">
        <v>29</v>
      </c>
      <c r="E140" s="97" t="e">
        <f>#REF!</f>
        <v>#REF!</v>
      </c>
      <c r="F140" s="97">
        <v>58.617824999999897</v>
      </c>
      <c r="G140" s="97" t="e">
        <f t="shared" si="9"/>
        <v>#REF!</v>
      </c>
      <c r="H140" s="97"/>
      <c r="I140" s="97"/>
      <c r="J140" s="97"/>
      <c r="K140" s="97"/>
      <c r="L140" s="97"/>
      <c r="M140" s="97"/>
      <c r="N140" s="97"/>
      <c r="O140" s="97"/>
      <c r="P140" s="97"/>
      <c r="Q140" s="97"/>
      <c r="R140" s="97" t="e">
        <f t="shared" si="8"/>
        <v>#REF!</v>
      </c>
      <c r="S140" s="97">
        <f>基数汇总!S141</f>
        <v>1550.972675572048</v>
      </c>
      <c r="T140" s="97">
        <f>基数汇总!R141</f>
        <v>4259.4430432179397</v>
      </c>
      <c r="U140" s="250" t="e">
        <f t="shared" si="10"/>
        <v>#REF!</v>
      </c>
      <c r="V140" t="e">
        <f t="shared" si="11"/>
        <v>#REF!</v>
      </c>
      <c r="X140" s="102"/>
    </row>
    <row r="141" spans="1:24" ht="13.5" customHeight="1" x14ac:dyDescent="0.2">
      <c r="A141" s="789"/>
      <c r="B141" s="763"/>
      <c r="C141" s="755"/>
      <c r="D141" s="96" t="s">
        <v>30</v>
      </c>
      <c r="E141" s="97" t="e">
        <f>#REF!</f>
        <v>#REF!</v>
      </c>
      <c r="F141" s="97">
        <v>69.437276999999696</v>
      </c>
      <c r="G141" s="97" t="e">
        <f t="shared" si="9"/>
        <v>#REF!</v>
      </c>
      <c r="H141" s="97"/>
      <c r="I141" s="97"/>
      <c r="J141" s="97"/>
      <c r="K141" s="97"/>
      <c r="L141" s="97"/>
      <c r="M141" s="97"/>
      <c r="N141" s="97"/>
      <c r="O141" s="97"/>
      <c r="P141" s="97"/>
      <c r="Q141" s="97"/>
      <c r="R141" s="97" t="e">
        <f t="shared" si="8"/>
        <v>#REF!</v>
      </c>
      <c r="S141" s="97">
        <f>基数汇总!S142</f>
        <v>1219.4678064264367</v>
      </c>
      <c r="T141" s="97">
        <f>基数汇总!R142</f>
        <v>2102.7250640613902</v>
      </c>
      <c r="U141" s="250" t="e">
        <f t="shared" si="10"/>
        <v>#REF!</v>
      </c>
      <c r="V141" t="e">
        <f t="shared" si="11"/>
        <v>#REF!</v>
      </c>
      <c r="X141" s="102"/>
    </row>
    <row r="142" spans="1:24" ht="13.5" customHeight="1" x14ac:dyDescent="0.2">
      <c r="A142" s="789"/>
      <c r="B142" s="763"/>
      <c r="C142" s="755"/>
      <c r="D142" s="96" t="s">
        <v>31</v>
      </c>
      <c r="E142" s="97" t="e">
        <f>#REF!</f>
        <v>#REF!</v>
      </c>
      <c r="F142" s="97">
        <v>49.446550000000002</v>
      </c>
      <c r="G142" s="97" t="e">
        <f t="shared" si="9"/>
        <v>#REF!</v>
      </c>
      <c r="H142" s="97"/>
      <c r="I142" s="97"/>
      <c r="J142" s="97"/>
      <c r="K142" s="97"/>
      <c r="L142" s="97"/>
      <c r="M142" s="97"/>
      <c r="N142" s="97"/>
      <c r="O142" s="97"/>
      <c r="P142" s="97"/>
      <c r="Q142" s="97"/>
      <c r="R142" s="97" t="e">
        <f t="shared" si="8"/>
        <v>#REF!</v>
      </c>
      <c r="S142" s="97">
        <f>基数汇总!S143</f>
        <v>1775.3624607504698</v>
      </c>
      <c r="T142" s="97">
        <f>基数汇总!R143</f>
        <v>4328.5689672263397</v>
      </c>
      <c r="U142" s="250" t="e">
        <f t="shared" si="10"/>
        <v>#REF!</v>
      </c>
      <c r="V142" t="e">
        <f t="shared" si="11"/>
        <v>#REF!</v>
      </c>
      <c r="X142" s="102"/>
    </row>
    <row r="143" spans="1:24" ht="13.5" customHeight="1" x14ac:dyDescent="0.2">
      <c r="A143" s="789"/>
      <c r="B143" s="763"/>
      <c r="C143" s="755"/>
      <c r="D143" s="96" t="s">
        <v>32</v>
      </c>
      <c r="E143" s="97" t="e">
        <f>#REF!</f>
        <v>#REF!</v>
      </c>
      <c r="F143" s="97">
        <v>0.51300000000000001</v>
      </c>
      <c r="G143" s="97" t="e">
        <f t="shared" si="9"/>
        <v>#REF!</v>
      </c>
      <c r="H143" s="97"/>
      <c r="I143" s="97"/>
      <c r="J143" s="97"/>
      <c r="K143" s="97"/>
      <c r="L143" s="97"/>
      <c r="M143" s="97"/>
      <c r="N143" s="97"/>
      <c r="O143" s="97"/>
      <c r="P143" s="97"/>
      <c r="Q143" s="97"/>
      <c r="R143" s="97" t="e">
        <f t="shared" si="8"/>
        <v>#REF!</v>
      </c>
      <c r="S143" s="97">
        <f>基数汇总!S144</f>
        <v>1021.6849947995363</v>
      </c>
      <c r="T143" s="97">
        <f>基数汇总!R144</f>
        <v>2703.53390519303</v>
      </c>
      <c r="U143" s="250" t="e">
        <f t="shared" si="10"/>
        <v>#REF!</v>
      </c>
      <c r="V143" t="e">
        <f t="shared" si="11"/>
        <v>#REF!</v>
      </c>
      <c r="X143" s="102"/>
    </row>
    <row r="144" spans="1:24" ht="13.5" customHeight="1" x14ac:dyDescent="0.2">
      <c r="A144" s="789"/>
      <c r="B144" s="763"/>
      <c r="C144" s="755" t="s">
        <v>33</v>
      </c>
      <c r="D144" s="96" t="s">
        <v>34</v>
      </c>
      <c r="E144" s="97" t="e">
        <f>#REF!</f>
        <v>#REF!</v>
      </c>
      <c r="F144" s="97">
        <v>255.14438919348299</v>
      </c>
      <c r="G144" s="97" t="e">
        <f t="shared" si="9"/>
        <v>#REF!</v>
      </c>
      <c r="H144" s="97"/>
      <c r="I144" s="97"/>
      <c r="J144" s="97"/>
      <c r="K144" s="97"/>
      <c r="L144" s="97"/>
      <c r="M144" s="97"/>
      <c r="N144" s="97"/>
      <c r="O144" s="97"/>
      <c r="P144" s="97"/>
      <c r="Q144" s="97"/>
      <c r="R144" s="97" t="e">
        <f t="shared" si="8"/>
        <v>#REF!</v>
      </c>
      <c r="S144" s="97">
        <f>基数汇总!S145</f>
        <v>5.9243000000000006</v>
      </c>
      <c r="T144" s="97">
        <f>基数汇总!R145</f>
        <v>18.604299999999999</v>
      </c>
      <c r="U144" s="250" t="e">
        <f t="shared" si="10"/>
        <v>#REF!</v>
      </c>
      <c r="V144" t="e">
        <f t="shared" si="11"/>
        <v>#REF!</v>
      </c>
      <c r="X144" s="102"/>
    </row>
    <row r="145" spans="1:24" ht="13.5" customHeight="1" x14ac:dyDescent="0.2">
      <c r="A145" s="789"/>
      <c r="B145" s="763"/>
      <c r="C145" s="755"/>
      <c r="D145" s="96" t="s">
        <v>35</v>
      </c>
      <c r="E145" s="97" t="e">
        <f>#REF!</f>
        <v>#REF!</v>
      </c>
      <c r="F145" s="97">
        <v>8.4737180107082803</v>
      </c>
      <c r="G145" s="97" t="e">
        <f t="shared" si="9"/>
        <v>#REF!</v>
      </c>
      <c r="H145" s="97"/>
      <c r="I145" s="97"/>
      <c r="J145" s="97"/>
      <c r="K145" s="97"/>
      <c r="L145" s="97"/>
      <c r="M145" s="97"/>
      <c r="N145" s="97"/>
      <c r="O145" s="97"/>
      <c r="P145" s="97"/>
      <c r="Q145" s="97"/>
      <c r="R145" s="97" t="e">
        <f t="shared" si="8"/>
        <v>#REF!</v>
      </c>
      <c r="S145" s="97">
        <f>基数汇总!S146</f>
        <v>6734.0445192108691</v>
      </c>
      <c r="T145" s="97">
        <f>基数汇总!R146</f>
        <v>16781.38360239</v>
      </c>
      <c r="U145" s="250" t="e">
        <f t="shared" si="10"/>
        <v>#REF!</v>
      </c>
      <c r="V145" t="e">
        <f t="shared" si="11"/>
        <v>#REF!</v>
      </c>
      <c r="X145" s="102"/>
    </row>
    <row r="146" spans="1:24" ht="13.5" customHeight="1" x14ac:dyDescent="0.2">
      <c r="A146" s="789"/>
      <c r="B146" s="763"/>
      <c r="C146" s="755"/>
      <c r="D146" s="96" t="s">
        <v>36</v>
      </c>
      <c r="E146" s="97" t="e">
        <f>#REF!</f>
        <v>#REF!</v>
      </c>
      <c r="F146" s="97">
        <v>17.4749464507216</v>
      </c>
      <c r="G146" s="97" t="e">
        <f t="shared" si="9"/>
        <v>#REF!</v>
      </c>
      <c r="H146" s="97"/>
      <c r="I146" s="97"/>
      <c r="J146" s="97"/>
      <c r="K146" s="97"/>
      <c r="L146" s="97"/>
      <c r="M146" s="97"/>
      <c r="N146" s="97"/>
      <c r="O146" s="97"/>
      <c r="P146" s="97"/>
      <c r="Q146" s="97"/>
      <c r="R146" s="97" t="e">
        <f t="shared" si="8"/>
        <v>#REF!</v>
      </c>
      <c r="S146" s="97">
        <f>基数汇总!S147</f>
        <v>251.88056061508806</v>
      </c>
      <c r="T146" s="97">
        <f>基数汇总!R147</f>
        <v>792.52863578806898</v>
      </c>
      <c r="U146" s="250" t="e">
        <f t="shared" si="10"/>
        <v>#REF!</v>
      </c>
      <c r="V146" t="e">
        <f t="shared" si="11"/>
        <v>#REF!</v>
      </c>
      <c r="X146" s="102"/>
    </row>
    <row r="147" spans="1:24" ht="13.5" customHeight="1" x14ac:dyDescent="0.2">
      <c r="A147" s="789"/>
      <c r="B147" s="763"/>
      <c r="C147" s="755"/>
      <c r="D147" s="96" t="s">
        <v>37</v>
      </c>
      <c r="E147" s="97" t="e">
        <f>#REF!</f>
        <v>#REF!</v>
      </c>
      <c r="F147" s="97">
        <v>0</v>
      </c>
      <c r="G147" s="97" t="e">
        <f t="shared" si="9"/>
        <v>#REF!</v>
      </c>
      <c r="H147" s="97"/>
      <c r="I147" s="97"/>
      <c r="J147" s="97"/>
      <c r="K147" s="97"/>
      <c r="L147" s="97"/>
      <c r="M147" s="97"/>
      <c r="N147" s="97"/>
      <c r="O147" s="97"/>
      <c r="P147" s="97"/>
      <c r="Q147" s="97"/>
      <c r="R147" s="97" t="e">
        <f t="shared" si="8"/>
        <v>#REF!</v>
      </c>
      <c r="S147" s="97">
        <f>基数汇总!S148</f>
        <v>1125.8379811639438</v>
      </c>
      <c r="T147" s="97">
        <f>基数汇总!R148</f>
        <v>3023.6046116232501</v>
      </c>
      <c r="U147" s="250" t="e">
        <f t="shared" si="10"/>
        <v>#REF!</v>
      </c>
      <c r="V147" t="e">
        <f t="shared" si="11"/>
        <v>#REF!</v>
      </c>
      <c r="X147" s="102"/>
    </row>
    <row r="148" spans="1:24" ht="13.5" customHeight="1" x14ac:dyDescent="0.2">
      <c r="A148" s="789"/>
      <c r="B148" s="763"/>
      <c r="C148" s="755"/>
      <c r="D148" s="96" t="s">
        <v>38</v>
      </c>
      <c r="E148" s="97" t="e">
        <f>#REF!</f>
        <v>#REF!</v>
      </c>
      <c r="F148" s="97">
        <v>0.96837496690026703</v>
      </c>
      <c r="G148" s="97" t="e">
        <f t="shared" si="9"/>
        <v>#REF!</v>
      </c>
      <c r="H148" s="97"/>
      <c r="I148" s="97"/>
      <c r="J148" s="97"/>
      <c r="K148" s="97"/>
      <c r="L148" s="97"/>
      <c r="M148" s="97"/>
      <c r="N148" s="97"/>
      <c r="O148" s="97"/>
      <c r="P148" s="97"/>
      <c r="Q148" s="97"/>
      <c r="R148" s="97" t="e">
        <f t="shared" si="8"/>
        <v>#REF!</v>
      </c>
      <c r="S148" s="97">
        <f>基数汇总!S149</f>
        <v>0</v>
      </c>
      <c r="T148" s="97">
        <f>基数汇总!R149</f>
        <v>0.10122128093773</v>
      </c>
      <c r="U148" s="250" t="str">
        <f t="shared" si="10"/>
        <v/>
      </c>
      <c r="V148" t="e">
        <f t="shared" si="11"/>
        <v>#REF!</v>
      </c>
      <c r="X148" s="102"/>
    </row>
    <row r="149" spans="1:24" ht="13.5" customHeight="1" x14ac:dyDescent="0.2">
      <c r="A149" s="789"/>
      <c r="B149" s="763"/>
      <c r="C149" s="755"/>
      <c r="D149" s="96" t="s">
        <v>39</v>
      </c>
      <c r="E149" s="97" t="e">
        <f>#REF!</f>
        <v>#REF!</v>
      </c>
      <c r="F149" s="97">
        <v>0.233466038855909</v>
      </c>
      <c r="G149" s="97" t="e">
        <f t="shared" si="9"/>
        <v>#REF!</v>
      </c>
      <c r="H149" s="97"/>
      <c r="I149" s="97"/>
      <c r="J149" s="97"/>
      <c r="K149" s="97"/>
      <c r="L149" s="97"/>
      <c r="M149" s="97"/>
      <c r="N149" s="97"/>
      <c r="O149" s="97"/>
      <c r="P149" s="97"/>
      <c r="Q149" s="97"/>
      <c r="R149" s="97" t="e">
        <f t="shared" si="8"/>
        <v>#REF!</v>
      </c>
      <c r="S149" s="97">
        <f>基数汇总!S150</f>
        <v>4.073491330040051</v>
      </c>
      <c r="T149" s="97">
        <f>基数汇总!R150</f>
        <v>42.160443834813002</v>
      </c>
      <c r="U149" s="250" t="e">
        <f t="shared" si="10"/>
        <v>#REF!</v>
      </c>
      <c r="V149" t="e">
        <f t="shared" si="11"/>
        <v>#REF!</v>
      </c>
      <c r="X149" s="102"/>
    </row>
    <row r="150" spans="1:24" ht="13.5" customHeight="1" x14ac:dyDescent="0.2">
      <c r="A150" s="789"/>
      <c r="B150" s="763"/>
      <c r="C150" s="755" t="s">
        <v>40</v>
      </c>
      <c r="D150" s="96" t="s">
        <v>41</v>
      </c>
      <c r="E150" s="97" t="e">
        <f>#REF!</f>
        <v>#REF!</v>
      </c>
      <c r="F150" s="97">
        <v>278.323176639319</v>
      </c>
      <c r="G150" s="97" t="e">
        <f t="shared" si="9"/>
        <v>#REF!</v>
      </c>
      <c r="H150" s="97"/>
      <c r="I150" s="97"/>
      <c r="J150" s="97"/>
      <c r="K150" s="97"/>
      <c r="L150" s="97"/>
      <c r="M150" s="97"/>
      <c r="N150" s="97"/>
      <c r="O150" s="97"/>
      <c r="P150" s="97"/>
      <c r="Q150" s="97"/>
      <c r="R150" s="97" t="e">
        <f t="shared" si="8"/>
        <v>#REF!</v>
      </c>
      <c r="S150" s="97">
        <f>基数汇总!S151</f>
        <v>0</v>
      </c>
      <c r="T150" s="97">
        <f>基数汇总!R151</f>
        <v>0.61311506875713695</v>
      </c>
      <c r="U150" s="250" t="str">
        <f t="shared" si="10"/>
        <v/>
      </c>
      <c r="V150" t="e">
        <f t="shared" si="11"/>
        <v>#REF!</v>
      </c>
      <c r="X150" s="102"/>
    </row>
    <row r="151" spans="1:24" ht="13.5" customHeight="1" x14ac:dyDescent="0.2">
      <c r="A151" s="789"/>
      <c r="B151" s="763"/>
      <c r="C151" s="755"/>
      <c r="D151" s="96" t="s">
        <v>42</v>
      </c>
      <c r="E151" s="97" t="e">
        <f>#REF!</f>
        <v>#REF!</v>
      </c>
      <c r="F151" s="97">
        <v>14.1459890213488</v>
      </c>
      <c r="G151" s="97" t="e">
        <f t="shared" si="9"/>
        <v>#REF!</v>
      </c>
      <c r="H151" s="97"/>
      <c r="I151" s="97"/>
      <c r="J151" s="97"/>
      <c r="K151" s="97"/>
      <c r="L151" s="97"/>
      <c r="M151" s="97"/>
      <c r="N151" s="97"/>
      <c r="O151" s="97"/>
      <c r="P151" s="97"/>
      <c r="Q151" s="97"/>
      <c r="R151" s="97" t="e">
        <f t="shared" si="8"/>
        <v>#REF!</v>
      </c>
      <c r="S151" s="97">
        <f>基数汇总!S152</f>
        <v>7409.2606508861863</v>
      </c>
      <c r="T151" s="97">
        <f>基数汇总!R152</f>
        <v>18606.382882534501</v>
      </c>
      <c r="U151" s="250" t="e">
        <f t="shared" si="10"/>
        <v>#REF!</v>
      </c>
      <c r="V151" t="e">
        <f t="shared" si="11"/>
        <v>#REF!</v>
      </c>
      <c r="X151" s="102"/>
    </row>
    <row r="152" spans="1:24" ht="13.5" customHeight="1" x14ac:dyDescent="0.2">
      <c r="A152" s="789"/>
      <c r="B152" s="763"/>
      <c r="C152" s="755"/>
      <c r="D152" s="96" t="s">
        <v>43</v>
      </c>
      <c r="E152" s="97" t="e">
        <f>#REF!</f>
        <v>#REF!</v>
      </c>
      <c r="F152" s="97">
        <v>-10.174270999999999</v>
      </c>
      <c r="G152" s="97" t="e">
        <f t="shared" si="9"/>
        <v>#REF!</v>
      </c>
      <c r="H152" s="97"/>
      <c r="I152" s="97"/>
      <c r="J152" s="97"/>
      <c r="K152" s="97"/>
      <c r="L152" s="97"/>
      <c r="M152" s="97"/>
      <c r="N152" s="97"/>
      <c r="O152" s="97"/>
      <c r="P152" s="97"/>
      <c r="Q152" s="97"/>
      <c r="R152" s="97" t="e">
        <f t="shared" si="8"/>
        <v>#REF!</v>
      </c>
      <c r="S152" s="97">
        <f>基数汇总!S153</f>
        <v>664.3700545036445</v>
      </c>
      <c r="T152" s="97">
        <f>基数汇总!R153</f>
        <v>1941.3032763220399</v>
      </c>
      <c r="U152" s="250" t="e">
        <f t="shared" si="10"/>
        <v>#REF!</v>
      </c>
      <c r="V152" t="e">
        <f t="shared" si="11"/>
        <v>#REF!</v>
      </c>
      <c r="X152" s="102"/>
    </row>
    <row r="153" spans="1:24" ht="13.5" customHeight="1" x14ac:dyDescent="0.2">
      <c r="A153" s="789"/>
      <c r="B153" s="762" t="s">
        <v>25</v>
      </c>
      <c r="C153" s="762"/>
      <c r="D153" s="762"/>
      <c r="E153" s="245" t="e">
        <f>SUM(E108:E113)</f>
        <v>#REF!</v>
      </c>
      <c r="F153" s="245">
        <v>1222.2532619999999</v>
      </c>
      <c r="G153" s="97" t="e">
        <f t="shared" si="9"/>
        <v>#REF!</v>
      </c>
      <c r="H153" s="245"/>
      <c r="I153" s="245"/>
      <c r="J153" s="245"/>
      <c r="K153" s="245"/>
      <c r="L153" s="245"/>
      <c r="M153" s="245"/>
      <c r="N153" s="245"/>
      <c r="O153" s="245"/>
      <c r="P153" s="245"/>
      <c r="Q153" s="245"/>
      <c r="R153" s="245" t="e">
        <f t="shared" si="8"/>
        <v>#REF!</v>
      </c>
      <c r="S153" s="245">
        <f>基数汇总!S154</f>
        <v>42.205846930137831</v>
      </c>
      <c r="T153" s="245">
        <f>基数汇总!R154</f>
        <v>92.705471129141998</v>
      </c>
      <c r="U153" s="246" t="e">
        <f t="shared" si="10"/>
        <v>#REF!</v>
      </c>
      <c r="V153" t="e">
        <f t="shared" si="11"/>
        <v>#REF!</v>
      </c>
      <c r="X153" s="102"/>
    </row>
    <row r="154" spans="1:24" ht="13.5" customHeight="1" x14ac:dyDescent="0.2">
      <c r="A154" s="789"/>
      <c r="B154" s="762" t="s">
        <v>44</v>
      </c>
      <c r="C154" s="762"/>
      <c r="D154" s="762"/>
      <c r="E154" s="245" t="e">
        <f>SUM(E123:E128)</f>
        <v>#REF!</v>
      </c>
      <c r="F154" s="245">
        <v>939.95836733933299</v>
      </c>
      <c r="G154" s="97" t="e">
        <f t="shared" si="9"/>
        <v>#REF!</v>
      </c>
      <c r="H154" s="245"/>
      <c r="I154" s="245"/>
      <c r="J154" s="245"/>
      <c r="K154" s="245"/>
      <c r="L154" s="245"/>
      <c r="M154" s="245"/>
      <c r="N154" s="245"/>
      <c r="O154" s="245"/>
      <c r="P154" s="245"/>
      <c r="Q154" s="245"/>
      <c r="R154" s="245" t="e">
        <f t="shared" si="8"/>
        <v>#REF!</v>
      </c>
      <c r="S154" s="245">
        <f>基数汇总!S155</f>
        <v>25711.764896999997</v>
      </c>
      <c r="T154" s="245">
        <f>基数汇总!R155</f>
        <v>64704.909801000002</v>
      </c>
      <c r="U154" s="246" t="e">
        <f t="shared" si="10"/>
        <v>#REF!</v>
      </c>
      <c r="V154" t="e">
        <f t="shared" si="11"/>
        <v>#REF!</v>
      </c>
      <c r="X154" s="102"/>
    </row>
    <row r="155" spans="1:24" ht="13.5" customHeight="1" x14ac:dyDescent="0.2">
      <c r="A155" s="789"/>
      <c r="B155" s="762" t="s">
        <v>46</v>
      </c>
      <c r="C155" s="762"/>
      <c r="D155" s="762"/>
      <c r="E155" s="245" t="e">
        <f>#REF!</f>
        <v>#REF!</v>
      </c>
      <c r="F155" s="245">
        <v>127.68216</v>
      </c>
      <c r="G155" s="97" t="e">
        <f t="shared" si="9"/>
        <v>#REF!</v>
      </c>
      <c r="H155" s="245"/>
      <c r="I155" s="245"/>
      <c r="J155" s="245"/>
      <c r="K155" s="245"/>
      <c r="L155" s="245"/>
      <c r="M155" s="245"/>
      <c r="N155" s="245"/>
      <c r="O155" s="245"/>
      <c r="P155" s="245"/>
      <c r="Q155" s="245"/>
      <c r="R155" s="245" t="e">
        <f t="shared" si="8"/>
        <v>#REF!</v>
      </c>
      <c r="S155" s="245">
        <f>基数汇总!S156</f>
        <v>17595.928344680062</v>
      </c>
      <c r="T155" s="245">
        <f>基数汇总!R156</f>
        <v>44064.483871014403</v>
      </c>
      <c r="U155" s="246" t="e">
        <f t="shared" si="10"/>
        <v>#REF!</v>
      </c>
      <c r="V155" t="e">
        <f t="shared" si="11"/>
        <v>#REF!</v>
      </c>
      <c r="X155" s="102"/>
    </row>
    <row r="156" spans="1:24" ht="13.5" customHeight="1" x14ac:dyDescent="0.2">
      <c r="A156" s="789"/>
      <c r="B156" s="762" t="s">
        <v>47</v>
      </c>
      <c r="C156" s="762"/>
      <c r="D156" s="762"/>
      <c r="E156" s="245" t="e">
        <f>E153-E154-E155</f>
        <v>#REF!</v>
      </c>
      <c r="F156" s="245">
        <v>154.612734660667</v>
      </c>
      <c r="G156" s="97" t="e">
        <f t="shared" si="9"/>
        <v>#REF!</v>
      </c>
      <c r="H156" s="245"/>
      <c r="I156" s="245"/>
      <c r="J156" s="245"/>
      <c r="K156" s="245"/>
      <c r="L156" s="245"/>
      <c r="M156" s="245"/>
      <c r="N156" s="245"/>
      <c r="O156" s="245"/>
      <c r="P156" s="245"/>
      <c r="Q156" s="245"/>
      <c r="R156" s="245" t="e">
        <f t="shared" si="8"/>
        <v>#REF!</v>
      </c>
      <c r="S156" s="245">
        <f>基数汇总!S157</f>
        <v>8115.8365523199473</v>
      </c>
      <c r="T156" s="245">
        <f>基数汇总!R157</f>
        <v>20640.425929985598</v>
      </c>
      <c r="U156" s="246" t="e">
        <f t="shared" si="10"/>
        <v>#REF!</v>
      </c>
      <c r="V156" t="e">
        <f t="shared" si="11"/>
        <v>#REF!</v>
      </c>
      <c r="X156" s="102"/>
    </row>
    <row r="157" spans="1:24" ht="13.5" customHeight="1" x14ac:dyDescent="0.2">
      <c r="A157" s="789"/>
      <c r="B157" s="762" t="s">
        <v>48</v>
      </c>
      <c r="C157" s="762"/>
      <c r="D157" s="762"/>
      <c r="E157" s="246" t="e">
        <f>IF(E153&gt;0,(E153-E154)/E153,"")</f>
        <v>#REF!</v>
      </c>
      <c r="F157" s="246">
        <v>0.23096268460657801</v>
      </c>
      <c r="G157" s="97" t="e">
        <f t="shared" si="9"/>
        <v>#REF!</v>
      </c>
      <c r="H157" s="246"/>
      <c r="I157" s="246"/>
      <c r="J157" s="246"/>
      <c r="K157" s="246"/>
      <c r="L157" s="246"/>
      <c r="M157" s="246"/>
      <c r="N157" s="246"/>
      <c r="O157" s="246"/>
      <c r="P157" s="246"/>
      <c r="Q157" s="246"/>
      <c r="R157" s="246" t="e">
        <f>IF(R153&gt;0,(R153-R154)/R153,"")</f>
        <v>#REF!</v>
      </c>
      <c r="S157" s="246">
        <f>基数汇总!S158</f>
        <v>3919.4728602413088</v>
      </c>
      <c r="T157" s="246">
        <f>基数汇总!R158</f>
        <v>8941.7084925370109</v>
      </c>
      <c r="U157" s="246" t="e">
        <f>IF(R157&lt;&gt;"",R157-S157,"")</f>
        <v>#REF!</v>
      </c>
      <c r="V157" t="e">
        <f t="shared" si="11"/>
        <v>#REF!</v>
      </c>
      <c r="X157" s="102"/>
    </row>
    <row r="158" spans="1:24" ht="13.5" customHeight="1" x14ac:dyDescent="0.2">
      <c r="A158" s="789"/>
      <c r="B158" s="762" t="s">
        <v>49</v>
      </c>
      <c r="C158" s="762"/>
      <c r="D158" s="762"/>
      <c r="E158" s="246" t="e">
        <f>IF(E153&gt;0,E155/E153,"")</f>
        <v>#REF!</v>
      </c>
      <c r="F158" s="246">
        <v>0.104464568816999</v>
      </c>
      <c r="G158" s="97" t="e">
        <f t="shared" si="9"/>
        <v>#REF!</v>
      </c>
      <c r="H158" s="246"/>
      <c r="I158" s="246"/>
      <c r="J158" s="246"/>
      <c r="K158" s="246"/>
      <c r="L158" s="246"/>
      <c r="M158" s="246"/>
      <c r="N158" s="246"/>
      <c r="O158" s="246"/>
      <c r="P158" s="246"/>
      <c r="Q158" s="246"/>
      <c r="R158" s="246" t="e">
        <f>IF(R153&gt;0,R155/R153,"")</f>
        <v>#REF!</v>
      </c>
      <c r="S158" s="246">
        <f>基数汇总!S159</f>
        <v>4196.363692078633</v>
      </c>
      <c r="T158" s="246">
        <f>基数汇总!R159</f>
        <v>11698.7174374486</v>
      </c>
      <c r="U158" s="246" t="e">
        <f>IF(R158&lt;&gt;"",R158-S158,"")</f>
        <v>#REF!</v>
      </c>
      <c r="V158" t="e">
        <f t="shared" si="11"/>
        <v>#REF!</v>
      </c>
      <c r="X158" s="102"/>
    </row>
    <row r="159" spans="1:24" ht="13.5" customHeight="1" x14ac:dyDescent="0.2">
      <c r="A159" s="789"/>
      <c r="B159" s="762" t="s">
        <v>50</v>
      </c>
      <c r="C159" s="762"/>
      <c r="D159" s="762"/>
      <c r="E159" s="246" t="e">
        <f>IF(E153&gt;0,E156/E153,"")</f>
        <v>#REF!</v>
      </c>
      <c r="F159" s="246">
        <v>0.12649811578958001</v>
      </c>
      <c r="G159" s="97" t="e">
        <f t="shared" si="9"/>
        <v>#REF!</v>
      </c>
      <c r="H159" s="246"/>
      <c r="I159" s="246"/>
      <c r="J159" s="246"/>
      <c r="K159" s="246"/>
      <c r="L159" s="246"/>
      <c r="M159" s="246"/>
      <c r="N159" s="246"/>
      <c r="O159" s="246"/>
      <c r="P159" s="246"/>
      <c r="Q159" s="246"/>
      <c r="R159" s="246" t="e">
        <f>IF(R153&gt;0,R156/R153,"")</f>
        <v>#REF!</v>
      </c>
      <c r="S159" s="246">
        <f>基数汇总!S160</f>
        <v>1.8479331046371752</v>
      </c>
      <c r="T159" s="246">
        <f>基数汇总!R160</f>
        <v>0.31899319531493497</v>
      </c>
      <c r="U159" s="246" t="e">
        <f>IF(R159&lt;&gt;"",R159-S159,"")</f>
        <v>#REF!</v>
      </c>
      <c r="V159" t="e">
        <f t="shared" si="11"/>
        <v>#REF!</v>
      </c>
      <c r="X159" s="102"/>
    </row>
    <row r="160" spans="1:24" ht="13.5" customHeight="1" x14ac:dyDescent="0.2">
      <c r="A160" s="789" t="s">
        <v>53</v>
      </c>
      <c r="B160" s="763" t="s">
        <v>25</v>
      </c>
      <c r="C160" s="755" t="s">
        <v>26</v>
      </c>
      <c r="D160" s="96" t="s">
        <v>27</v>
      </c>
      <c r="E160" s="97" t="e">
        <f>#REF!</f>
        <v>#REF!</v>
      </c>
      <c r="F160" s="97">
        <v>780.28729999999996</v>
      </c>
      <c r="G160" s="97" t="e">
        <f t="shared" si="9"/>
        <v>#REF!</v>
      </c>
      <c r="H160" s="97"/>
      <c r="I160" s="97"/>
      <c r="J160" s="97"/>
      <c r="K160" s="97"/>
      <c r="L160" s="97"/>
      <c r="M160" s="97"/>
      <c r="N160" s="97"/>
      <c r="O160" s="97"/>
      <c r="P160" s="97"/>
      <c r="Q160" s="97"/>
      <c r="R160" s="97" t="e">
        <f>SUM(F160:Q160)</f>
        <v>#REF!</v>
      </c>
      <c r="S160" s="97">
        <f>基数汇总!S161</f>
        <v>0.87125526383379692</v>
      </c>
      <c r="T160" s="97">
        <f>基数汇总!R161</f>
        <v>0.13819211741484899</v>
      </c>
      <c r="U160" s="250" t="e">
        <f t="shared" si="10"/>
        <v>#REF!</v>
      </c>
      <c r="V160" t="e">
        <f t="shared" si="11"/>
        <v>#REF!</v>
      </c>
      <c r="X160" s="102"/>
    </row>
    <row r="161" spans="1:24" ht="13.5" customHeight="1" x14ac:dyDescent="0.2">
      <c r="A161" s="789"/>
      <c r="B161" s="763"/>
      <c r="C161" s="755"/>
      <c r="D161" s="96" t="s">
        <v>28</v>
      </c>
      <c r="E161" s="97" t="e">
        <f>#REF!</f>
        <v>#REF!</v>
      </c>
      <c r="F161" s="97">
        <v>344.60640000000001</v>
      </c>
      <c r="G161" s="97" t="e">
        <f t="shared" si="9"/>
        <v>#REF!</v>
      </c>
      <c r="H161" s="97"/>
      <c r="I161" s="97"/>
      <c r="J161" s="97"/>
      <c r="K161" s="97"/>
      <c r="L161" s="97"/>
      <c r="M161" s="97"/>
      <c r="N161" s="97"/>
      <c r="O161" s="97"/>
      <c r="P161" s="97"/>
      <c r="Q161" s="97"/>
      <c r="R161" s="97" t="e">
        <f t="shared" ref="R161:R208" si="12">SUM(F161:Q161)</f>
        <v>#REF!</v>
      </c>
      <c r="S161" s="97">
        <f>基数汇总!S162</f>
        <v>0.97667784080337605</v>
      </c>
      <c r="T161" s="97">
        <f>基数汇总!R162</f>
        <v>0.18080107790008601</v>
      </c>
      <c r="U161" s="250" t="e">
        <f t="shared" si="10"/>
        <v>#REF!</v>
      </c>
      <c r="V161" t="e">
        <f t="shared" si="11"/>
        <v>#REF!</v>
      </c>
      <c r="X161" s="102"/>
    </row>
    <row r="162" spans="1:24" ht="13.5" customHeight="1" x14ac:dyDescent="0.2">
      <c r="A162" s="789"/>
      <c r="B162" s="763"/>
      <c r="C162" s="755"/>
      <c r="D162" s="96" t="s">
        <v>29</v>
      </c>
      <c r="E162" s="97" t="e">
        <f>#REF!</f>
        <v>#REF!</v>
      </c>
      <c r="F162" s="97">
        <v>140.897841</v>
      </c>
      <c r="G162" s="97" t="e">
        <f t="shared" si="9"/>
        <v>#REF!</v>
      </c>
      <c r="H162" s="97"/>
      <c r="I162" s="97"/>
      <c r="J162" s="97"/>
      <c r="K162" s="97"/>
      <c r="L162" s="97"/>
      <c r="M162" s="97"/>
      <c r="N162" s="97"/>
      <c r="O162" s="97"/>
      <c r="P162" s="97"/>
      <c r="Q162" s="97"/>
      <c r="R162" s="97" t="e">
        <f t="shared" si="12"/>
        <v>#REF!</v>
      </c>
      <c r="S162" s="97">
        <f>基数汇总!S163</f>
        <v>10432.478600000002</v>
      </c>
      <c r="T162" s="97">
        <f>基数汇总!R163</f>
        <v>29125.831150000002</v>
      </c>
      <c r="U162" s="250" t="e">
        <f t="shared" si="10"/>
        <v>#REF!</v>
      </c>
      <c r="V162" t="e">
        <f t="shared" si="11"/>
        <v>#REF!</v>
      </c>
      <c r="X162" s="102"/>
    </row>
    <row r="163" spans="1:24" ht="13.5" customHeight="1" x14ac:dyDescent="0.2">
      <c r="A163" s="789"/>
      <c r="B163" s="763"/>
      <c r="C163" s="755"/>
      <c r="D163" s="96" t="s">
        <v>30</v>
      </c>
      <c r="E163" s="97" t="e">
        <f>#REF!</f>
        <v>#REF!</v>
      </c>
      <c r="F163" s="97">
        <v>293.21182299999998</v>
      </c>
      <c r="G163" s="97" t="e">
        <f t="shared" si="9"/>
        <v>#REF!</v>
      </c>
      <c r="H163" s="97"/>
      <c r="I163" s="97"/>
      <c r="J163" s="97"/>
      <c r="K163" s="97"/>
      <c r="L163" s="97"/>
      <c r="M163" s="97"/>
      <c r="N163" s="97"/>
      <c r="O163" s="97"/>
      <c r="P163" s="97"/>
      <c r="Q163" s="97"/>
      <c r="R163" s="97" t="e">
        <f t="shared" si="12"/>
        <v>#REF!</v>
      </c>
      <c r="S163" s="97">
        <f>基数汇总!S164</f>
        <v>5554.8313999999991</v>
      </c>
      <c r="T163" s="97">
        <f>基数汇总!R164</f>
        <v>15842.52915</v>
      </c>
      <c r="U163" s="250" t="e">
        <f t="shared" si="10"/>
        <v>#REF!</v>
      </c>
      <c r="V163" t="e">
        <f t="shared" si="11"/>
        <v>#REF!</v>
      </c>
      <c r="X163" s="102"/>
    </row>
    <row r="164" spans="1:24" ht="13.5" customHeight="1" x14ac:dyDescent="0.2">
      <c r="A164" s="789"/>
      <c r="B164" s="763"/>
      <c r="C164" s="755"/>
      <c r="D164" s="96" t="s">
        <v>31</v>
      </c>
      <c r="E164" s="97" t="e">
        <f>#REF!</f>
        <v>#REF!</v>
      </c>
      <c r="F164" s="97">
        <v>116.44875</v>
      </c>
      <c r="G164" s="97" t="e">
        <f t="shared" si="9"/>
        <v>#REF!</v>
      </c>
      <c r="H164" s="97"/>
      <c r="I164" s="97"/>
      <c r="J164" s="97"/>
      <c r="K164" s="97"/>
      <c r="L164" s="97"/>
      <c r="M164" s="97"/>
      <c r="N164" s="97"/>
      <c r="O164" s="97"/>
      <c r="P164" s="97"/>
      <c r="Q164" s="97"/>
      <c r="R164" s="97" t="e">
        <f t="shared" si="12"/>
        <v>#REF!</v>
      </c>
      <c r="S164" s="97">
        <f>基数汇总!S165</f>
        <v>3598.6972449999998</v>
      </c>
      <c r="T164" s="97">
        <f>基数汇总!R165</f>
        <v>7334.9183929999999</v>
      </c>
      <c r="U164" s="250" t="e">
        <f t="shared" si="10"/>
        <v>#REF!</v>
      </c>
      <c r="V164" t="e">
        <f t="shared" si="11"/>
        <v>#REF!</v>
      </c>
      <c r="X164" s="102"/>
    </row>
    <row r="165" spans="1:24" ht="13.5" customHeight="1" x14ac:dyDescent="0.2">
      <c r="A165" s="789"/>
      <c r="B165" s="763"/>
      <c r="C165" s="755"/>
      <c r="D165" s="96" t="s">
        <v>32</v>
      </c>
      <c r="E165" s="97" t="e">
        <f>#REF!</f>
        <v>#REF!</v>
      </c>
      <c r="F165" s="97">
        <v>1.9631000000000001</v>
      </c>
      <c r="G165" s="97" t="e">
        <f t="shared" si="9"/>
        <v>#REF!</v>
      </c>
      <c r="H165" s="97"/>
      <c r="I165" s="97"/>
      <c r="J165" s="97"/>
      <c r="K165" s="97"/>
      <c r="L165" s="97"/>
      <c r="M165" s="97"/>
      <c r="N165" s="97"/>
      <c r="O165" s="97"/>
      <c r="P165" s="97"/>
      <c r="Q165" s="97"/>
      <c r="R165" s="97" t="e">
        <f t="shared" si="12"/>
        <v>#REF!</v>
      </c>
      <c r="S165" s="97">
        <f>基数汇总!S166</f>
        <v>4712.9844020000019</v>
      </c>
      <c r="T165" s="97">
        <f>基数汇总!R166</f>
        <v>11878.457989</v>
      </c>
      <c r="U165" s="250" t="e">
        <f t="shared" si="10"/>
        <v>#REF!</v>
      </c>
      <c r="V165" t="e">
        <f t="shared" si="11"/>
        <v>#REF!</v>
      </c>
      <c r="X165" s="102"/>
    </row>
    <row r="166" spans="1:24" ht="13.5" customHeight="1" x14ac:dyDescent="0.2">
      <c r="A166" s="789"/>
      <c r="B166" s="763"/>
      <c r="C166" s="755" t="s">
        <v>33</v>
      </c>
      <c r="D166" s="96" t="s">
        <v>34</v>
      </c>
      <c r="E166" s="97" t="e">
        <f>#REF!</f>
        <v>#REF!</v>
      </c>
      <c r="F166" s="97">
        <v>1352.388614</v>
      </c>
      <c r="G166" s="97" t="e">
        <f t="shared" si="9"/>
        <v>#REF!</v>
      </c>
      <c r="H166" s="97"/>
      <c r="I166" s="97"/>
      <c r="J166" s="97"/>
      <c r="K166" s="97"/>
      <c r="L166" s="97"/>
      <c r="M166" s="97"/>
      <c r="N166" s="97"/>
      <c r="O166" s="97"/>
      <c r="P166" s="97"/>
      <c r="Q166" s="97"/>
      <c r="R166" s="97" t="e">
        <f t="shared" si="12"/>
        <v>#REF!</v>
      </c>
      <c r="S166" s="97">
        <f>基数汇总!S167</f>
        <v>1879.7172699999999</v>
      </c>
      <c r="T166" s="97">
        <f>基数汇总!R167</f>
        <v>5416.6589700000004</v>
      </c>
      <c r="U166" s="250" t="e">
        <f t="shared" si="10"/>
        <v>#REF!</v>
      </c>
      <c r="V166" t="e">
        <f t="shared" si="11"/>
        <v>#REF!</v>
      </c>
      <c r="X166" s="102"/>
    </row>
    <row r="167" spans="1:24" ht="12.75" customHeight="1" x14ac:dyDescent="0.2">
      <c r="A167" s="789"/>
      <c r="B167" s="763"/>
      <c r="C167" s="755"/>
      <c r="D167" s="96" t="s">
        <v>35</v>
      </c>
      <c r="E167" s="97" t="e">
        <f>#REF!</f>
        <v>#REF!</v>
      </c>
      <c r="F167" s="97">
        <v>117.7216</v>
      </c>
      <c r="G167" s="97" t="e">
        <f t="shared" si="9"/>
        <v>#REF!</v>
      </c>
      <c r="H167" s="97"/>
      <c r="I167" s="97"/>
      <c r="J167" s="97"/>
      <c r="K167" s="97"/>
      <c r="L167" s="97"/>
      <c r="M167" s="97"/>
      <c r="N167" s="97"/>
      <c r="O167" s="97"/>
      <c r="P167" s="97"/>
      <c r="Q167" s="97"/>
      <c r="R167" s="97" t="e">
        <f t="shared" si="12"/>
        <v>#REF!</v>
      </c>
      <c r="S167" s="97">
        <f>基数汇总!S168</f>
        <v>17.8246</v>
      </c>
      <c r="T167" s="97">
        <f>基数汇总!R168</f>
        <v>64.608900000000006</v>
      </c>
      <c r="U167" s="250" t="e">
        <f t="shared" si="10"/>
        <v>#REF!</v>
      </c>
      <c r="V167" t="e">
        <f t="shared" si="11"/>
        <v>#REF!</v>
      </c>
      <c r="X167" s="102"/>
    </row>
    <row r="168" spans="1:24" ht="12.75" customHeight="1" x14ac:dyDescent="0.2">
      <c r="A168" s="789"/>
      <c r="B168" s="763"/>
      <c r="C168" s="755"/>
      <c r="D168" s="96" t="s">
        <v>36</v>
      </c>
      <c r="E168" s="97" t="e">
        <f>#REF!</f>
        <v>#REF!</v>
      </c>
      <c r="F168" s="97">
        <v>201.08760000000001</v>
      </c>
      <c r="G168" s="97" t="e">
        <f t="shared" si="9"/>
        <v>#REF!</v>
      </c>
      <c r="H168" s="97"/>
      <c r="I168" s="97"/>
      <c r="J168" s="97"/>
      <c r="K168" s="97"/>
      <c r="L168" s="97"/>
      <c r="M168" s="97"/>
      <c r="N168" s="97"/>
      <c r="O168" s="97"/>
      <c r="P168" s="97"/>
      <c r="Q168" s="97"/>
      <c r="R168" s="97" t="e">
        <f t="shared" si="12"/>
        <v>#REF!</v>
      </c>
      <c r="S168" s="97">
        <f>基数汇总!S169</f>
        <v>20815.25771700004</v>
      </c>
      <c r="T168" s="97">
        <f>基数汇总!R169</f>
        <v>53901.054902000098</v>
      </c>
      <c r="U168" s="250" t="e">
        <f t="shared" si="10"/>
        <v>#REF!</v>
      </c>
      <c r="V168" t="e">
        <f t="shared" si="11"/>
        <v>#REF!</v>
      </c>
      <c r="X168" s="102"/>
    </row>
    <row r="169" spans="1:24" ht="12.75" customHeight="1" x14ac:dyDescent="0.2">
      <c r="A169" s="789"/>
      <c r="B169" s="763"/>
      <c r="C169" s="755"/>
      <c r="D169" s="96" t="s">
        <v>37</v>
      </c>
      <c r="E169" s="97" t="e">
        <f>#REF!</f>
        <v>#REF!</v>
      </c>
      <c r="F169" s="97">
        <v>0</v>
      </c>
      <c r="G169" s="97" t="e">
        <f t="shared" si="9"/>
        <v>#REF!</v>
      </c>
      <c r="H169" s="97"/>
      <c r="I169" s="97"/>
      <c r="J169" s="97"/>
      <c r="K169" s="97"/>
      <c r="L169" s="97"/>
      <c r="M169" s="97"/>
      <c r="N169" s="97"/>
      <c r="O169" s="97"/>
      <c r="P169" s="97"/>
      <c r="Q169" s="97"/>
      <c r="R169" s="97" t="e">
        <f t="shared" si="12"/>
        <v>#REF!</v>
      </c>
      <c r="S169" s="97">
        <f>基数汇总!S170</f>
        <v>1346.8249000000001</v>
      </c>
      <c r="T169" s="97">
        <f>基数汇总!R170</f>
        <v>4099.683</v>
      </c>
      <c r="U169" s="250" t="e">
        <f t="shared" si="10"/>
        <v>#REF!</v>
      </c>
      <c r="V169" t="e">
        <f t="shared" si="11"/>
        <v>#REF!</v>
      </c>
      <c r="X169" s="102"/>
    </row>
    <row r="170" spans="1:24" ht="13.5" customHeight="1" x14ac:dyDescent="0.2">
      <c r="A170" s="789"/>
      <c r="B170" s="763"/>
      <c r="C170" s="755"/>
      <c r="D170" s="96" t="s">
        <v>38</v>
      </c>
      <c r="E170" s="97" t="e">
        <f>#REF!</f>
        <v>#REF!</v>
      </c>
      <c r="F170" s="97">
        <v>6.2173999999999996</v>
      </c>
      <c r="G170" s="97" t="e">
        <f t="shared" si="9"/>
        <v>#REF!</v>
      </c>
      <c r="H170" s="97"/>
      <c r="I170" s="97"/>
      <c r="J170" s="97"/>
      <c r="K170" s="97"/>
      <c r="L170" s="97"/>
      <c r="M170" s="97"/>
      <c r="N170" s="97"/>
      <c r="O170" s="97"/>
      <c r="P170" s="97"/>
      <c r="Q170" s="97"/>
      <c r="R170" s="97" t="e">
        <f t="shared" si="12"/>
        <v>#REF!</v>
      </c>
      <c r="S170" s="97">
        <f>基数汇总!S171</f>
        <v>4025.5304999999998</v>
      </c>
      <c r="T170" s="97">
        <f>基数汇总!R171</f>
        <v>11601.8529</v>
      </c>
      <c r="U170" s="250" t="e">
        <f t="shared" si="10"/>
        <v>#REF!</v>
      </c>
      <c r="V170" t="e">
        <f t="shared" si="11"/>
        <v>#REF!</v>
      </c>
      <c r="X170" s="102"/>
    </row>
    <row r="171" spans="1:24" ht="13.5" customHeight="1" x14ac:dyDescent="0.2">
      <c r="A171" s="789"/>
      <c r="B171" s="763"/>
      <c r="C171" s="755"/>
      <c r="D171" s="96" t="s">
        <v>39</v>
      </c>
      <c r="E171" s="97" t="e">
        <f>#REF!</f>
        <v>#REF!</v>
      </c>
      <c r="F171" s="97">
        <v>0</v>
      </c>
      <c r="G171" s="97" t="e">
        <f t="shared" si="9"/>
        <v>#REF!</v>
      </c>
      <c r="H171" s="97"/>
      <c r="I171" s="97"/>
      <c r="J171" s="97"/>
      <c r="K171" s="97"/>
      <c r="L171" s="97"/>
      <c r="M171" s="97"/>
      <c r="N171" s="97"/>
      <c r="O171" s="97"/>
      <c r="P171" s="97"/>
      <c r="Q171" s="97"/>
      <c r="R171" s="97" t="e">
        <f t="shared" si="12"/>
        <v>#REF!</v>
      </c>
      <c r="S171" s="97">
        <f>基数汇总!S172</f>
        <v>0.96319999999999995</v>
      </c>
      <c r="T171" s="97">
        <f>基数汇总!R172</f>
        <v>1.3234999999999999</v>
      </c>
      <c r="U171" s="250" t="e">
        <f t="shared" si="10"/>
        <v>#REF!</v>
      </c>
      <c r="V171" t="e">
        <f t="shared" si="11"/>
        <v>#REF!</v>
      </c>
      <c r="X171" s="102"/>
    </row>
    <row r="172" spans="1:24" ht="13.5" customHeight="1" x14ac:dyDescent="0.2">
      <c r="A172" s="789"/>
      <c r="B172" s="763"/>
      <c r="C172" s="755" t="s">
        <v>40</v>
      </c>
      <c r="D172" s="96" t="s">
        <v>41</v>
      </c>
      <c r="E172" s="97" t="e">
        <f>#REF!</f>
        <v>#REF!</v>
      </c>
      <c r="F172" s="97">
        <v>1555.037386</v>
      </c>
      <c r="G172" s="97" t="e">
        <f t="shared" si="9"/>
        <v>#REF!</v>
      </c>
      <c r="H172" s="97"/>
      <c r="I172" s="97"/>
      <c r="J172" s="97"/>
      <c r="K172" s="97"/>
      <c r="L172" s="97"/>
      <c r="M172" s="97"/>
      <c r="N172" s="97"/>
      <c r="O172" s="97"/>
      <c r="P172" s="97"/>
      <c r="Q172" s="97"/>
      <c r="R172" s="97" t="e">
        <f t="shared" si="12"/>
        <v>#REF!</v>
      </c>
      <c r="S172" s="97">
        <f>基数汇总!S173</f>
        <v>7.9572000000000003</v>
      </c>
      <c r="T172" s="97">
        <f>基数汇总!R173</f>
        <v>51.468299999999999</v>
      </c>
      <c r="U172" s="250" t="e">
        <f t="shared" si="10"/>
        <v>#REF!</v>
      </c>
      <c r="V172" t="e">
        <f t="shared" si="11"/>
        <v>#REF!</v>
      </c>
      <c r="X172" s="102"/>
    </row>
    <row r="173" spans="1:24" ht="13.5" customHeight="1" x14ac:dyDescent="0.2">
      <c r="A173" s="789"/>
      <c r="B173" s="763"/>
      <c r="C173" s="755"/>
      <c r="D173" s="96" t="s">
        <v>42</v>
      </c>
      <c r="E173" s="97" t="e">
        <f>#REF!</f>
        <v>#REF!</v>
      </c>
      <c r="F173" s="97">
        <v>122.37782799999999</v>
      </c>
      <c r="G173" s="97" t="e">
        <f t="shared" si="9"/>
        <v>#REF!</v>
      </c>
      <c r="H173" s="97"/>
      <c r="I173" s="97"/>
      <c r="J173" s="97"/>
      <c r="K173" s="97"/>
      <c r="L173" s="97"/>
      <c r="M173" s="97"/>
      <c r="N173" s="97"/>
      <c r="O173" s="97"/>
      <c r="P173" s="97"/>
      <c r="Q173" s="97"/>
      <c r="R173" s="97" t="e">
        <f t="shared" si="12"/>
        <v>#REF!</v>
      </c>
      <c r="S173" s="97">
        <f>基数汇总!S174</f>
        <v>0</v>
      </c>
      <c r="T173" s="97">
        <f>基数汇总!R174</f>
        <v>0</v>
      </c>
      <c r="U173" s="250" t="str">
        <f t="shared" si="10"/>
        <v/>
      </c>
      <c r="V173" t="e">
        <f t="shared" si="11"/>
        <v>#REF!</v>
      </c>
      <c r="X173" s="102"/>
    </row>
    <row r="174" spans="1:24" ht="13.5" customHeight="1" x14ac:dyDescent="0.2">
      <c r="A174" s="789"/>
      <c r="B174" s="763"/>
      <c r="C174" s="755"/>
      <c r="D174" s="96" t="s">
        <v>43</v>
      </c>
      <c r="E174" s="97" t="e">
        <f>#REF!</f>
        <v>#REF!</v>
      </c>
      <c r="F174" s="97">
        <v>0</v>
      </c>
      <c r="G174" s="97" t="e">
        <f t="shared" si="9"/>
        <v>#REF!</v>
      </c>
      <c r="H174" s="97"/>
      <c r="I174" s="97"/>
      <c r="J174" s="97"/>
      <c r="K174" s="97"/>
      <c r="L174" s="97"/>
      <c r="M174" s="97"/>
      <c r="N174" s="97"/>
      <c r="O174" s="97"/>
      <c r="P174" s="97"/>
      <c r="Q174" s="97"/>
      <c r="R174" s="97" t="e">
        <f t="shared" si="12"/>
        <v>#REF!</v>
      </c>
      <c r="S174" s="97">
        <f>基数汇总!S175</f>
        <v>22461.419043000002</v>
      </c>
      <c r="T174" s="97">
        <f>基数汇总!R175</f>
        <v>60667.738195999998</v>
      </c>
      <c r="U174" s="250" t="e">
        <f t="shared" si="10"/>
        <v>#REF!</v>
      </c>
      <c r="V174" t="e">
        <f t="shared" si="11"/>
        <v>#REF!</v>
      </c>
      <c r="X174" s="102"/>
    </row>
    <row r="175" spans="1:24" ht="13.5" customHeight="1" x14ac:dyDescent="0.2">
      <c r="A175" s="789"/>
      <c r="B175" s="763" t="s">
        <v>44</v>
      </c>
      <c r="C175" s="755" t="s">
        <v>26</v>
      </c>
      <c r="D175" s="96" t="s">
        <v>27</v>
      </c>
      <c r="E175" s="97" t="e">
        <f>#REF!</f>
        <v>#REF!</v>
      </c>
      <c r="F175" s="97">
        <v>677.68579512375004</v>
      </c>
      <c r="G175" s="97" t="e">
        <f t="shared" si="9"/>
        <v>#REF!</v>
      </c>
      <c r="H175" s="97"/>
      <c r="I175" s="97"/>
      <c r="J175" s="97"/>
      <c r="K175" s="97"/>
      <c r="L175" s="97"/>
      <c r="M175" s="97"/>
      <c r="N175" s="97"/>
      <c r="O175" s="97"/>
      <c r="P175" s="97"/>
      <c r="Q175" s="97"/>
      <c r="R175" s="97" t="e">
        <f t="shared" si="12"/>
        <v>#REF!</v>
      </c>
      <c r="S175" s="97">
        <f>基数汇总!S176</f>
        <v>3438.2449740000002</v>
      </c>
      <c r="T175" s="97">
        <f>基数汇总!R176</f>
        <v>8291.7546060000004</v>
      </c>
      <c r="U175" s="250" t="e">
        <f t="shared" si="10"/>
        <v>#REF!</v>
      </c>
      <c r="V175" t="e">
        <f t="shared" si="11"/>
        <v>#REF!</v>
      </c>
      <c r="X175" s="102"/>
    </row>
    <row r="176" spans="1:24" ht="13.5" customHeight="1" x14ac:dyDescent="0.2">
      <c r="A176" s="789"/>
      <c r="B176" s="763"/>
      <c r="C176" s="755"/>
      <c r="D176" s="96" t="s">
        <v>28</v>
      </c>
      <c r="E176" s="97" t="e">
        <f>#REF!</f>
        <v>#REF!</v>
      </c>
      <c r="F176" s="97">
        <v>294.96467117999401</v>
      </c>
      <c r="G176" s="97" t="e">
        <f t="shared" si="9"/>
        <v>#REF!</v>
      </c>
      <c r="H176" s="97"/>
      <c r="I176" s="97"/>
      <c r="J176" s="97"/>
      <c r="K176" s="97"/>
      <c r="L176" s="97"/>
      <c r="M176" s="97"/>
      <c r="N176" s="97"/>
      <c r="O176" s="97"/>
      <c r="P176" s="97"/>
      <c r="Q176" s="97"/>
      <c r="R176" s="97" t="e">
        <f t="shared" si="12"/>
        <v>#REF!</v>
      </c>
      <c r="S176" s="97">
        <f>基数汇总!S177</f>
        <v>296.86950000000002</v>
      </c>
      <c r="T176" s="97">
        <f>基数汇总!R177</f>
        <v>695.88980000000004</v>
      </c>
      <c r="U176" s="250" t="e">
        <f t="shared" si="10"/>
        <v>#REF!</v>
      </c>
      <c r="V176" t="e">
        <f t="shared" si="11"/>
        <v>#REF!</v>
      </c>
      <c r="X176" s="102"/>
    </row>
    <row r="177" spans="1:24" ht="13.5" customHeight="1" x14ac:dyDescent="0.2">
      <c r="A177" s="789"/>
      <c r="B177" s="763"/>
      <c r="C177" s="755"/>
      <c r="D177" s="96" t="s">
        <v>29</v>
      </c>
      <c r="E177" s="97" t="e">
        <f>#REF!</f>
        <v>#REF!</v>
      </c>
      <c r="F177" s="97">
        <v>86.624819000000102</v>
      </c>
      <c r="G177" s="97" t="e">
        <f t="shared" si="9"/>
        <v>#REF!</v>
      </c>
      <c r="H177" s="97"/>
      <c r="I177" s="97"/>
      <c r="J177" s="97"/>
      <c r="K177" s="97"/>
      <c r="L177" s="97"/>
      <c r="M177" s="97"/>
      <c r="N177" s="97"/>
      <c r="O177" s="97"/>
      <c r="P177" s="97"/>
      <c r="Q177" s="97"/>
      <c r="R177" s="97" t="e">
        <f t="shared" si="12"/>
        <v>#REF!</v>
      </c>
      <c r="S177" s="97">
        <f>基数汇总!S178</f>
        <v>7677.2696168390121</v>
      </c>
      <c r="T177" s="97">
        <f>基数汇总!R178</f>
        <v>20938.936348276999</v>
      </c>
      <c r="U177" s="250" t="e">
        <f t="shared" si="10"/>
        <v>#REF!</v>
      </c>
      <c r="V177" t="e">
        <f t="shared" si="11"/>
        <v>#REF!</v>
      </c>
      <c r="X177" s="102"/>
    </row>
    <row r="178" spans="1:24" ht="13.5" customHeight="1" x14ac:dyDescent="0.2">
      <c r="A178" s="789"/>
      <c r="B178" s="763"/>
      <c r="C178" s="755"/>
      <c r="D178" s="96" t="s">
        <v>30</v>
      </c>
      <c r="E178" s="97" t="e">
        <f>#REF!</f>
        <v>#REF!</v>
      </c>
      <c r="F178" s="97">
        <v>156.60052400000001</v>
      </c>
      <c r="G178" s="97" t="e">
        <f t="shared" si="9"/>
        <v>#REF!</v>
      </c>
      <c r="H178" s="97"/>
      <c r="I178" s="97"/>
      <c r="J178" s="97"/>
      <c r="K178" s="97"/>
      <c r="L178" s="97"/>
      <c r="M178" s="97"/>
      <c r="N178" s="97"/>
      <c r="O178" s="97"/>
      <c r="P178" s="97"/>
      <c r="Q178" s="97"/>
      <c r="R178" s="97" t="e">
        <f t="shared" si="12"/>
        <v>#REF!</v>
      </c>
      <c r="S178" s="97">
        <f>基数汇总!S179</f>
        <v>4087.8089327662437</v>
      </c>
      <c r="T178" s="97">
        <f>基数汇总!R179</f>
        <v>11389.4028174919</v>
      </c>
      <c r="U178" s="250" t="e">
        <f t="shared" si="10"/>
        <v>#REF!</v>
      </c>
      <c r="V178" t="e">
        <f t="shared" si="11"/>
        <v>#REF!</v>
      </c>
      <c r="X178" s="102"/>
    </row>
    <row r="179" spans="1:24" ht="13.5" customHeight="1" x14ac:dyDescent="0.2">
      <c r="A179" s="789"/>
      <c r="B179" s="763"/>
      <c r="C179" s="755"/>
      <c r="D179" s="96" t="s">
        <v>31</v>
      </c>
      <c r="E179" s="97" t="e">
        <f>#REF!</f>
        <v>#REF!</v>
      </c>
      <c r="F179" s="97">
        <v>65.123699999999999</v>
      </c>
      <c r="G179" s="97" t="e">
        <f t="shared" si="9"/>
        <v>#REF!</v>
      </c>
      <c r="H179" s="97"/>
      <c r="I179" s="97"/>
      <c r="J179" s="97"/>
      <c r="K179" s="97"/>
      <c r="L179" s="97"/>
      <c r="M179" s="97"/>
      <c r="N179" s="97"/>
      <c r="O179" s="97"/>
      <c r="P179" s="97"/>
      <c r="Q179" s="97"/>
      <c r="R179" s="97" t="e">
        <f t="shared" si="12"/>
        <v>#REF!</v>
      </c>
      <c r="S179" s="97">
        <f>基数汇总!S180</f>
        <v>2366.757309123836</v>
      </c>
      <c r="T179" s="97">
        <f>基数汇总!R180</f>
        <v>4925.3971510334804</v>
      </c>
      <c r="U179" s="250" t="e">
        <f t="shared" si="10"/>
        <v>#REF!</v>
      </c>
      <c r="V179" t="e">
        <f t="shared" si="11"/>
        <v>#REF!</v>
      </c>
      <c r="X179" s="102"/>
    </row>
    <row r="180" spans="1:24" ht="13.5" customHeight="1" x14ac:dyDescent="0.2">
      <c r="A180" s="789"/>
      <c r="B180" s="763"/>
      <c r="C180" s="755"/>
      <c r="D180" s="96" t="s">
        <v>32</v>
      </c>
      <c r="E180" s="97" t="e">
        <f>#REF!</f>
        <v>#REF!</v>
      </c>
      <c r="F180" s="97">
        <v>0</v>
      </c>
      <c r="G180" s="97" t="e">
        <f t="shared" si="9"/>
        <v>#REF!</v>
      </c>
      <c r="H180" s="97"/>
      <c r="I180" s="97"/>
      <c r="J180" s="97"/>
      <c r="K180" s="97"/>
      <c r="L180" s="97"/>
      <c r="M180" s="97"/>
      <c r="N180" s="97"/>
      <c r="O180" s="97"/>
      <c r="P180" s="97"/>
      <c r="Q180" s="97"/>
      <c r="R180" s="97" t="e">
        <f t="shared" si="12"/>
        <v>#REF!</v>
      </c>
      <c r="S180" s="97">
        <f>基数汇总!S181</f>
        <v>2756.7728962464989</v>
      </c>
      <c r="T180" s="97">
        <f>基数汇总!R181</f>
        <v>7097.0770939131899</v>
      </c>
      <c r="U180" s="250" t="e">
        <f t="shared" si="10"/>
        <v>#REF!</v>
      </c>
      <c r="V180" t="e">
        <f t="shared" si="11"/>
        <v>#REF!</v>
      </c>
      <c r="X180" s="102"/>
    </row>
    <row r="181" spans="1:24" ht="13.5" customHeight="1" x14ac:dyDescent="0.2">
      <c r="A181" s="789"/>
      <c r="B181" s="763"/>
      <c r="C181" s="755" t="s">
        <v>33</v>
      </c>
      <c r="D181" s="96" t="s">
        <v>34</v>
      </c>
      <c r="E181" s="97" t="e">
        <f>#REF!</f>
        <v>#REF!</v>
      </c>
      <c r="F181" s="97">
        <v>999.71785520115805</v>
      </c>
      <c r="G181" s="97" t="e">
        <f t="shared" si="9"/>
        <v>#REF!</v>
      </c>
      <c r="H181" s="97"/>
      <c r="I181" s="97"/>
      <c r="J181" s="97"/>
      <c r="K181" s="97"/>
      <c r="L181" s="97"/>
      <c r="M181" s="97"/>
      <c r="N181" s="97"/>
      <c r="O181" s="97"/>
      <c r="P181" s="97"/>
      <c r="Q181" s="97"/>
      <c r="R181" s="97" t="e">
        <f t="shared" si="12"/>
        <v>#REF!</v>
      </c>
      <c r="S181" s="97">
        <f>基数汇总!S182</f>
        <v>1056.5595955793583</v>
      </c>
      <c r="T181" s="97">
        <f>基数汇总!R182</f>
        <v>3161.2462177079701</v>
      </c>
      <c r="U181" s="250" t="e">
        <f t="shared" si="10"/>
        <v>#REF!</v>
      </c>
      <c r="V181" t="e">
        <f t="shared" si="11"/>
        <v>#REF!</v>
      </c>
      <c r="X181" s="102"/>
    </row>
    <row r="182" spans="1:24" ht="13.5" customHeight="1" x14ac:dyDescent="0.2">
      <c r="A182" s="789"/>
      <c r="B182" s="763"/>
      <c r="C182" s="755"/>
      <c r="D182" s="96" t="s">
        <v>35</v>
      </c>
      <c r="E182" s="97" t="e">
        <f>#REF!</f>
        <v>#REF!</v>
      </c>
      <c r="F182" s="97">
        <v>103.01514609173201</v>
      </c>
      <c r="G182" s="97" t="e">
        <f t="shared" si="9"/>
        <v>#REF!</v>
      </c>
      <c r="H182" s="97"/>
      <c r="I182" s="97"/>
      <c r="J182" s="97"/>
      <c r="K182" s="97"/>
      <c r="L182" s="97"/>
      <c r="M182" s="97"/>
      <c r="N182" s="97"/>
      <c r="O182" s="97"/>
      <c r="P182" s="97"/>
      <c r="Q182" s="97"/>
      <c r="R182" s="97" t="e">
        <f t="shared" si="12"/>
        <v>#REF!</v>
      </c>
      <c r="S182" s="97">
        <f>基数汇总!S183</f>
        <v>0</v>
      </c>
      <c r="T182" s="97">
        <f>基数汇总!R183</f>
        <v>0</v>
      </c>
      <c r="U182" s="250" t="str">
        <f t="shared" si="10"/>
        <v/>
      </c>
      <c r="V182" t="e">
        <f t="shared" si="11"/>
        <v>#REF!</v>
      </c>
      <c r="X182" s="102"/>
    </row>
    <row r="183" spans="1:24" ht="13.5" customHeight="1" x14ac:dyDescent="0.2">
      <c r="A183" s="789"/>
      <c r="B183" s="763"/>
      <c r="C183" s="755"/>
      <c r="D183" s="96" t="s">
        <v>36</v>
      </c>
      <c r="E183" s="97" t="e">
        <f>#REF!</f>
        <v>#REF!</v>
      </c>
      <c r="F183" s="97">
        <v>172.95500643065199</v>
      </c>
      <c r="G183" s="97" t="e">
        <f t="shared" si="9"/>
        <v>#REF!</v>
      </c>
      <c r="H183" s="97"/>
      <c r="I183" s="97"/>
      <c r="J183" s="97"/>
      <c r="K183" s="97"/>
      <c r="L183" s="97"/>
      <c r="M183" s="97"/>
      <c r="N183" s="97"/>
      <c r="O183" s="97"/>
      <c r="P183" s="97"/>
      <c r="Q183" s="97"/>
      <c r="R183" s="97" t="e">
        <f t="shared" si="12"/>
        <v>#REF!</v>
      </c>
      <c r="S183" s="97">
        <f>基数汇总!S184</f>
        <v>13711.364952438233</v>
      </c>
      <c r="T183" s="97">
        <f>基数汇总!R184</f>
        <v>35554.034490779901</v>
      </c>
      <c r="U183" s="250" t="e">
        <f t="shared" si="10"/>
        <v>#REF!</v>
      </c>
      <c r="V183" t="e">
        <f t="shared" si="11"/>
        <v>#REF!</v>
      </c>
      <c r="X183" s="102"/>
    </row>
    <row r="184" spans="1:24" ht="13.5" customHeight="1" x14ac:dyDescent="0.2">
      <c r="A184" s="789"/>
      <c r="B184" s="763"/>
      <c r="C184" s="755"/>
      <c r="D184" s="96" t="s">
        <v>37</v>
      </c>
      <c r="E184" s="97" t="e">
        <f>#REF!</f>
        <v>#REF!</v>
      </c>
      <c r="F184" s="97">
        <v>0</v>
      </c>
      <c r="G184" s="97" t="e">
        <f t="shared" si="9"/>
        <v>#REF!</v>
      </c>
      <c r="H184" s="97"/>
      <c r="I184" s="97"/>
      <c r="J184" s="97"/>
      <c r="K184" s="97"/>
      <c r="L184" s="97"/>
      <c r="M184" s="97"/>
      <c r="N184" s="97"/>
      <c r="O184" s="97"/>
      <c r="P184" s="97"/>
      <c r="Q184" s="97"/>
      <c r="R184" s="97" t="e">
        <f t="shared" si="12"/>
        <v>#REF!</v>
      </c>
      <c r="S184" s="97">
        <f>基数汇总!S185</f>
        <v>1149.1732574703326</v>
      </c>
      <c r="T184" s="97">
        <f>基数汇总!R185</f>
        <v>3349.52992006153</v>
      </c>
      <c r="U184" s="250" t="e">
        <f t="shared" si="10"/>
        <v>#REF!</v>
      </c>
      <c r="V184" t="e">
        <f t="shared" si="11"/>
        <v>#REF!</v>
      </c>
      <c r="X184" s="102"/>
    </row>
    <row r="185" spans="1:24" ht="13.5" customHeight="1" x14ac:dyDescent="0.2">
      <c r="A185" s="789"/>
      <c r="B185" s="763"/>
      <c r="C185" s="755"/>
      <c r="D185" s="96" t="s">
        <v>38</v>
      </c>
      <c r="E185" s="97" t="e">
        <f>#REF!</f>
        <v>#REF!</v>
      </c>
      <c r="F185" s="97">
        <v>5.3115015802005496</v>
      </c>
      <c r="G185" s="97" t="e">
        <f t="shared" si="9"/>
        <v>#REF!</v>
      </c>
      <c r="H185" s="97"/>
      <c r="I185" s="97"/>
      <c r="J185" s="97"/>
      <c r="K185" s="97"/>
      <c r="L185" s="97"/>
      <c r="M185" s="97"/>
      <c r="N185" s="97"/>
      <c r="O185" s="97"/>
      <c r="P185" s="97"/>
      <c r="Q185" s="97"/>
      <c r="R185" s="97" t="e">
        <f t="shared" si="12"/>
        <v>#REF!</v>
      </c>
      <c r="S185" s="97">
        <f>基数汇总!S186</f>
        <v>3077.0606881462149</v>
      </c>
      <c r="T185" s="97">
        <f>基数汇总!R186</f>
        <v>8570.5787269136999</v>
      </c>
      <c r="U185" s="250" t="e">
        <f t="shared" si="10"/>
        <v>#REF!</v>
      </c>
      <c r="V185" t="e">
        <f t="shared" si="11"/>
        <v>#REF!</v>
      </c>
      <c r="X185" s="102"/>
    </row>
    <row r="186" spans="1:24" ht="13.5" customHeight="1" x14ac:dyDescent="0.2">
      <c r="A186" s="789"/>
      <c r="B186" s="763"/>
      <c r="C186" s="755"/>
      <c r="D186" s="96" t="s">
        <v>39</v>
      </c>
      <c r="E186" s="97" t="e">
        <f>#REF!</f>
        <v>#REF!</v>
      </c>
      <c r="F186" s="97">
        <v>0</v>
      </c>
      <c r="G186" s="97" t="e">
        <f t="shared" si="9"/>
        <v>#REF!</v>
      </c>
      <c r="H186" s="97"/>
      <c r="I186" s="97"/>
      <c r="J186" s="97"/>
      <c r="K186" s="97"/>
      <c r="L186" s="97"/>
      <c r="M186" s="97"/>
      <c r="N186" s="97"/>
      <c r="O186" s="97"/>
      <c r="P186" s="97"/>
      <c r="Q186" s="97"/>
      <c r="R186" s="97" t="e">
        <f t="shared" si="12"/>
        <v>#REF!</v>
      </c>
      <c r="S186" s="97">
        <f>基数汇总!S187</f>
        <v>0.71845928790289704</v>
      </c>
      <c r="T186" s="97">
        <f>基数汇总!R187</f>
        <v>0.99228499277355098</v>
      </c>
      <c r="U186" s="250" t="e">
        <f t="shared" si="10"/>
        <v>#REF!</v>
      </c>
      <c r="V186" t="e">
        <f t="shared" si="11"/>
        <v>#REF!</v>
      </c>
      <c r="X186" s="102"/>
    </row>
    <row r="187" spans="1:24" ht="13.5" customHeight="1" x14ac:dyDescent="0.2">
      <c r="A187" s="789"/>
      <c r="B187" s="763"/>
      <c r="C187" s="755" t="s">
        <v>40</v>
      </c>
      <c r="D187" s="96" t="s">
        <v>41</v>
      </c>
      <c r="E187" s="97" t="e">
        <f>#REF!</f>
        <v>#REF!</v>
      </c>
      <c r="F187" s="97">
        <v>1168.68184701629</v>
      </c>
      <c r="G187" s="97" t="e">
        <f t="shared" si="9"/>
        <v>#REF!</v>
      </c>
      <c r="H187" s="97"/>
      <c r="I187" s="97"/>
      <c r="J187" s="97"/>
      <c r="K187" s="97"/>
      <c r="L187" s="97"/>
      <c r="M187" s="97"/>
      <c r="N187" s="97"/>
      <c r="O187" s="97"/>
      <c r="P187" s="97"/>
      <c r="Q187" s="97"/>
      <c r="R187" s="97" t="e">
        <f t="shared" si="12"/>
        <v>#REF!</v>
      </c>
      <c r="S187" s="97">
        <f>基数汇总!S188</f>
        <v>6.8509932123140898</v>
      </c>
      <c r="T187" s="97">
        <f>基数汇总!R188</f>
        <v>36.924205675532299</v>
      </c>
      <c r="U187" s="250" t="e">
        <f t="shared" si="10"/>
        <v>#REF!</v>
      </c>
      <c r="V187" t="e">
        <f t="shared" si="11"/>
        <v>#REF!</v>
      </c>
      <c r="X187" s="102"/>
    </row>
    <row r="188" spans="1:24" ht="13.5" customHeight="1" x14ac:dyDescent="0.2">
      <c r="A188" s="789"/>
      <c r="B188" s="763"/>
      <c r="C188" s="755"/>
      <c r="D188" s="96" t="s">
        <v>42</v>
      </c>
      <c r="E188" s="97" t="e">
        <f>#REF!</f>
        <v>#REF!</v>
      </c>
      <c r="F188" s="97">
        <v>103.671468287458</v>
      </c>
      <c r="G188" s="97" t="e">
        <f t="shared" si="9"/>
        <v>#REF!</v>
      </c>
      <c r="H188" s="97"/>
      <c r="I188" s="97"/>
      <c r="J188" s="97"/>
      <c r="K188" s="97"/>
      <c r="L188" s="97"/>
      <c r="M188" s="97"/>
      <c r="N188" s="97"/>
      <c r="O188" s="97"/>
      <c r="P188" s="97"/>
      <c r="Q188" s="97"/>
      <c r="R188" s="97" t="e">
        <f t="shared" si="12"/>
        <v>#REF!</v>
      </c>
      <c r="S188" s="97">
        <f>基数汇总!S189</f>
        <v>0</v>
      </c>
      <c r="T188" s="97">
        <f>基数汇总!R189</f>
        <v>0</v>
      </c>
      <c r="U188" s="250" t="str">
        <f t="shared" si="10"/>
        <v/>
      </c>
      <c r="V188" t="e">
        <f t="shared" si="11"/>
        <v>#REF!</v>
      </c>
      <c r="X188" s="102"/>
    </row>
    <row r="189" spans="1:24" ht="13.5" customHeight="1" x14ac:dyDescent="0.2">
      <c r="A189" s="789"/>
      <c r="B189" s="763"/>
      <c r="C189" s="755"/>
      <c r="D189" s="96" t="s">
        <v>43</v>
      </c>
      <c r="E189" s="97" t="e">
        <f>#REF!</f>
        <v>#REF!</v>
      </c>
      <c r="F189" s="97">
        <v>8.6461939999999995</v>
      </c>
      <c r="G189" s="97" t="e">
        <f t="shared" si="9"/>
        <v>#REF!</v>
      </c>
      <c r="H189" s="97"/>
      <c r="I189" s="97"/>
      <c r="J189" s="97"/>
      <c r="K189" s="97"/>
      <c r="L189" s="97"/>
      <c r="M189" s="97"/>
      <c r="N189" s="97"/>
      <c r="O189" s="97"/>
      <c r="P189" s="97"/>
      <c r="Q189" s="97"/>
      <c r="R189" s="97" t="e">
        <f t="shared" si="12"/>
        <v>#REF!</v>
      </c>
      <c r="S189" s="97">
        <f>基数汇总!S190</f>
        <v>15075.144616272579</v>
      </c>
      <c r="T189" s="97">
        <f>基数汇总!R190</f>
        <v>40675.136994006301</v>
      </c>
      <c r="U189" s="250" t="e">
        <f t="shared" si="10"/>
        <v>#REF!</v>
      </c>
      <c r="V189" t="e">
        <f t="shared" si="11"/>
        <v>#REF!</v>
      </c>
      <c r="X189" s="102"/>
    </row>
    <row r="190" spans="1:24" ht="13.5" customHeight="1" x14ac:dyDescent="0.2">
      <c r="A190" s="789"/>
      <c r="B190" s="763" t="s">
        <v>45</v>
      </c>
      <c r="C190" s="755" t="s">
        <v>26</v>
      </c>
      <c r="D190" s="96" t="s">
        <v>27</v>
      </c>
      <c r="E190" s="97" t="e">
        <f>#REF!</f>
        <v>#REF!</v>
      </c>
      <c r="F190" s="97">
        <v>102.60150487625</v>
      </c>
      <c r="G190" s="97" t="e">
        <f t="shared" si="9"/>
        <v>#REF!</v>
      </c>
      <c r="H190" s="97"/>
      <c r="I190" s="97"/>
      <c r="J190" s="97"/>
      <c r="K190" s="97"/>
      <c r="L190" s="97"/>
      <c r="M190" s="97"/>
      <c r="N190" s="97"/>
      <c r="O190" s="97"/>
      <c r="P190" s="97"/>
      <c r="Q190" s="97"/>
      <c r="R190" s="97" t="e">
        <f t="shared" si="12"/>
        <v>#REF!</v>
      </c>
      <c r="S190" s="97">
        <f>基数汇总!S191</f>
        <v>2600.7481280838283</v>
      </c>
      <c r="T190" s="97">
        <f>基数汇总!R191</f>
        <v>6196.3936678802802</v>
      </c>
      <c r="U190" s="250" t="e">
        <f t="shared" si="10"/>
        <v>#REF!</v>
      </c>
      <c r="V190" t="e">
        <f t="shared" si="11"/>
        <v>#REF!</v>
      </c>
      <c r="X190" s="102"/>
    </row>
    <row r="191" spans="1:24" ht="13.5" customHeight="1" x14ac:dyDescent="0.2">
      <c r="A191" s="789"/>
      <c r="B191" s="763"/>
      <c r="C191" s="755"/>
      <c r="D191" s="96" t="s">
        <v>28</v>
      </c>
      <c r="E191" s="97" t="e">
        <f>#REF!</f>
        <v>#REF!</v>
      </c>
      <c r="F191" s="97">
        <v>49.641728820005497</v>
      </c>
      <c r="G191" s="97" t="e">
        <f t="shared" si="9"/>
        <v>#REF!</v>
      </c>
      <c r="H191" s="97"/>
      <c r="I191" s="97"/>
      <c r="J191" s="97"/>
      <c r="K191" s="97"/>
      <c r="L191" s="97"/>
      <c r="M191" s="97"/>
      <c r="N191" s="97"/>
      <c r="O191" s="97"/>
      <c r="P191" s="97"/>
      <c r="Q191" s="97"/>
      <c r="R191" s="97" t="e">
        <f t="shared" si="12"/>
        <v>#REF!</v>
      </c>
      <c r="S191" s="97">
        <f>基数汇总!S192</f>
        <v>269.27560619853534</v>
      </c>
      <c r="T191" s="97">
        <f>基数汇总!R192</f>
        <v>640.52896653698201</v>
      </c>
      <c r="U191" s="250" t="e">
        <f t="shared" si="10"/>
        <v>#REF!</v>
      </c>
      <c r="V191" t="e">
        <f t="shared" si="11"/>
        <v>#REF!</v>
      </c>
      <c r="X191" s="102"/>
    </row>
    <row r="192" spans="1:24" ht="13.5" customHeight="1" x14ac:dyDescent="0.2">
      <c r="A192" s="789"/>
      <c r="B192" s="763"/>
      <c r="C192" s="755"/>
      <c r="D192" s="96" t="s">
        <v>29</v>
      </c>
      <c r="E192" s="97" t="e">
        <f>#REF!</f>
        <v>#REF!</v>
      </c>
      <c r="F192" s="97">
        <v>54.273021999999898</v>
      </c>
      <c r="G192" s="97" t="e">
        <f t="shared" si="9"/>
        <v>#REF!</v>
      </c>
      <c r="H192" s="97"/>
      <c r="I192" s="97"/>
      <c r="J192" s="97"/>
      <c r="K192" s="97"/>
      <c r="L192" s="97"/>
      <c r="M192" s="97"/>
      <c r="N192" s="97"/>
      <c r="O192" s="97"/>
      <c r="P192" s="97"/>
      <c r="Q192" s="97"/>
      <c r="R192" s="97" t="e">
        <f t="shared" si="12"/>
        <v>#REF!</v>
      </c>
      <c r="S192" s="97">
        <f>基数汇总!S193</f>
        <v>2755.208983160986</v>
      </c>
      <c r="T192" s="97">
        <f>基数汇总!R193</f>
        <v>8186.8948017229504</v>
      </c>
      <c r="U192" s="250" t="e">
        <f t="shared" si="10"/>
        <v>#REF!</v>
      </c>
      <c r="V192" t="e">
        <f t="shared" si="11"/>
        <v>#REF!</v>
      </c>
      <c r="X192" s="102"/>
    </row>
    <row r="193" spans="1:24" ht="13.5" customHeight="1" x14ac:dyDescent="0.2">
      <c r="A193" s="789"/>
      <c r="B193" s="763"/>
      <c r="C193" s="755"/>
      <c r="D193" s="96" t="s">
        <v>30</v>
      </c>
      <c r="E193" s="97" t="e">
        <f>#REF!</f>
        <v>#REF!</v>
      </c>
      <c r="F193" s="97">
        <v>136.611299</v>
      </c>
      <c r="G193" s="97" t="e">
        <f t="shared" si="9"/>
        <v>#REF!</v>
      </c>
      <c r="H193" s="97"/>
      <c r="I193" s="97"/>
      <c r="J193" s="97"/>
      <c r="K193" s="97"/>
      <c r="L193" s="97"/>
      <c r="M193" s="97"/>
      <c r="N193" s="97"/>
      <c r="O193" s="97"/>
      <c r="P193" s="97"/>
      <c r="Q193" s="97"/>
      <c r="R193" s="97" t="e">
        <f t="shared" si="12"/>
        <v>#REF!</v>
      </c>
      <c r="S193" s="97">
        <f>基数汇总!S194</f>
        <v>1467.0224672337595</v>
      </c>
      <c r="T193" s="97">
        <f>基数汇总!R194</f>
        <v>4453.12633250815</v>
      </c>
      <c r="U193" s="250" t="e">
        <f t="shared" si="10"/>
        <v>#REF!</v>
      </c>
      <c r="V193" t="e">
        <f t="shared" si="11"/>
        <v>#REF!</v>
      </c>
      <c r="X193" s="102"/>
    </row>
    <row r="194" spans="1:24" ht="13.5" customHeight="1" x14ac:dyDescent="0.2">
      <c r="A194" s="789"/>
      <c r="B194" s="763"/>
      <c r="C194" s="755"/>
      <c r="D194" s="96" t="s">
        <v>31</v>
      </c>
      <c r="E194" s="97" t="e">
        <f>#REF!</f>
        <v>#REF!</v>
      </c>
      <c r="F194" s="97">
        <v>51.325049999999997</v>
      </c>
      <c r="G194" s="97" t="e">
        <f t="shared" si="9"/>
        <v>#REF!</v>
      </c>
      <c r="H194" s="97"/>
      <c r="I194" s="97"/>
      <c r="J194" s="97"/>
      <c r="K194" s="97"/>
      <c r="L194" s="97"/>
      <c r="M194" s="97"/>
      <c r="N194" s="97"/>
      <c r="O194" s="97"/>
      <c r="P194" s="97"/>
      <c r="Q194" s="97"/>
      <c r="R194" s="97" t="e">
        <f t="shared" si="12"/>
        <v>#REF!</v>
      </c>
      <c r="S194" s="97">
        <f>基数汇总!S195</f>
        <v>1231.9399358761661</v>
      </c>
      <c r="T194" s="97">
        <f>基数汇总!R195</f>
        <v>2409.5212419665199</v>
      </c>
      <c r="U194" s="250" t="e">
        <f t="shared" si="10"/>
        <v>#REF!</v>
      </c>
      <c r="V194" t="e">
        <f t="shared" si="11"/>
        <v>#REF!</v>
      </c>
      <c r="X194" s="102"/>
    </row>
    <row r="195" spans="1:24" ht="13.5" customHeight="1" x14ac:dyDescent="0.2">
      <c r="A195" s="789"/>
      <c r="B195" s="763"/>
      <c r="C195" s="755"/>
      <c r="D195" s="96" t="s">
        <v>32</v>
      </c>
      <c r="E195" s="97" t="e">
        <f>#REF!</f>
        <v>#REF!</v>
      </c>
      <c r="F195" s="97">
        <v>1.9631000000000001</v>
      </c>
      <c r="G195" s="97" t="e">
        <f t="shared" si="9"/>
        <v>#REF!</v>
      </c>
      <c r="H195" s="97"/>
      <c r="I195" s="97"/>
      <c r="J195" s="97"/>
      <c r="K195" s="97"/>
      <c r="L195" s="97"/>
      <c r="M195" s="97"/>
      <c r="N195" s="97"/>
      <c r="O195" s="97"/>
      <c r="P195" s="97"/>
      <c r="Q195" s="97"/>
      <c r="R195" s="97" t="e">
        <f t="shared" si="12"/>
        <v>#REF!</v>
      </c>
      <c r="S195" s="97">
        <f>基数汇总!S196</f>
        <v>1956.2115057535041</v>
      </c>
      <c r="T195" s="97">
        <f>基数汇总!R196</f>
        <v>4781.3808950868197</v>
      </c>
      <c r="U195" s="250" t="e">
        <f t="shared" si="10"/>
        <v>#REF!</v>
      </c>
      <c r="V195" t="e">
        <f t="shared" si="11"/>
        <v>#REF!</v>
      </c>
      <c r="X195" s="102"/>
    </row>
    <row r="196" spans="1:24" ht="13.5" customHeight="1" x14ac:dyDescent="0.2">
      <c r="A196" s="789"/>
      <c r="B196" s="763"/>
      <c r="C196" s="755" t="s">
        <v>33</v>
      </c>
      <c r="D196" s="96" t="s">
        <v>34</v>
      </c>
      <c r="E196" s="97" t="e">
        <f>#REF!</f>
        <v>#REF!</v>
      </c>
      <c r="F196" s="97">
        <v>352.67075879884197</v>
      </c>
      <c r="G196" s="97" t="e">
        <f t="shared" si="9"/>
        <v>#REF!</v>
      </c>
      <c r="H196" s="97"/>
      <c r="I196" s="97"/>
      <c r="J196" s="97"/>
      <c r="K196" s="97"/>
      <c r="L196" s="97"/>
      <c r="M196" s="97"/>
      <c r="N196" s="97"/>
      <c r="O196" s="97"/>
      <c r="P196" s="97"/>
      <c r="Q196" s="97"/>
      <c r="R196" s="97" t="e">
        <f t="shared" si="12"/>
        <v>#REF!</v>
      </c>
      <c r="S196" s="97">
        <f>基数汇总!S197</f>
        <v>823.15767442064168</v>
      </c>
      <c r="T196" s="97">
        <f>基数汇总!R197</f>
        <v>2255.4127522920298</v>
      </c>
      <c r="U196" s="250" t="e">
        <f t="shared" si="10"/>
        <v>#REF!</v>
      </c>
      <c r="V196" t="e">
        <f t="shared" si="11"/>
        <v>#REF!</v>
      </c>
      <c r="X196" s="102"/>
    </row>
    <row r="197" spans="1:24" ht="13.5" customHeight="1" x14ac:dyDescent="0.2">
      <c r="A197" s="789"/>
      <c r="B197" s="763"/>
      <c r="C197" s="755"/>
      <c r="D197" s="96" t="s">
        <v>35</v>
      </c>
      <c r="E197" s="97" t="e">
        <f>#REF!</f>
        <v>#REF!</v>
      </c>
      <c r="F197" s="97">
        <v>14.706453908267701</v>
      </c>
      <c r="G197" s="97" t="e">
        <f t="shared" ref="G197:G260" si="13">E197</f>
        <v>#REF!</v>
      </c>
      <c r="H197" s="97"/>
      <c r="I197" s="97"/>
      <c r="J197" s="97"/>
      <c r="K197" s="97"/>
      <c r="L197" s="97"/>
      <c r="M197" s="97"/>
      <c r="N197" s="97"/>
      <c r="O197" s="97"/>
      <c r="P197" s="97"/>
      <c r="Q197" s="97"/>
      <c r="R197" s="97" t="e">
        <f t="shared" si="12"/>
        <v>#REF!</v>
      </c>
      <c r="S197" s="97">
        <f>基数汇总!S198</f>
        <v>17.8246</v>
      </c>
      <c r="T197" s="97">
        <f>基数汇总!R198</f>
        <v>64.608900000000006</v>
      </c>
      <c r="U197" s="250" t="e">
        <f t="shared" ref="U197:U260" si="14">IF(S197&gt;0,R197/S197-1,"")</f>
        <v>#REF!</v>
      </c>
      <c r="V197" t="e">
        <f t="shared" ref="V197:V260" si="15">E197=M197</f>
        <v>#REF!</v>
      </c>
      <c r="X197" s="102"/>
    </row>
    <row r="198" spans="1:24" ht="13.5" customHeight="1" x14ac:dyDescent="0.2">
      <c r="A198" s="789"/>
      <c r="B198" s="763"/>
      <c r="C198" s="755"/>
      <c r="D198" s="96" t="s">
        <v>36</v>
      </c>
      <c r="E198" s="97" t="e">
        <f>#REF!</f>
        <v>#REF!</v>
      </c>
      <c r="F198" s="97">
        <v>28.132593569348099</v>
      </c>
      <c r="G198" s="97" t="e">
        <f t="shared" si="13"/>
        <v>#REF!</v>
      </c>
      <c r="H198" s="97"/>
      <c r="I198" s="97"/>
      <c r="J198" s="97"/>
      <c r="K198" s="97"/>
      <c r="L198" s="97"/>
      <c r="M198" s="97"/>
      <c r="N198" s="97"/>
      <c r="O198" s="97"/>
      <c r="P198" s="97"/>
      <c r="Q198" s="97"/>
      <c r="R198" s="97" t="e">
        <f t="shared" si="12"/>
        <v>#REF!</v>
      </c>
      <c r="S198" s="97">
        <f>基数汇总!S199</f>
        <v>7103.8927645618087</v>
      </c>
      <c r="T198" s="97">
        <f>基数汇总!R199</f>
        <v>18347.020411220099</v>
      </c>
      <c r="U198" s="250" t="e">
        <f t="shared" si="14"/>
        <v>#REF!</v>
      </c>
      <c r="V198" t="e">
        <f t="shared" si="15"/>
        <v>#REF!</v>
      </c>
      <c r="X198" s="102"/>
    </row>
    <row r="199" spans="1:24" ht="13.5" customHeight="1" x14ac:dyDescent="0.2">
      <c r="A199" s="789"/>
      <c r="B199" s="763"/>
      <c r="C199" s="755"/>
      <c r="D199" s="96" t="s">
        <v>37</v>
      </c>
      <c r="E199" s="97" t="e">
        <f>#REF!</f>
        <v>#REF!</v>
      </c>
      <c r="F199" s="97">
        <v>0</v>
      </c>
      <c r="G199" s="97" t="e">
        <f t="shared" si="13"/>
        <v>#REF!</v>
      </c>
      <c r="H199" s="97"/>
      <c r="I199" s="97"/>
      <c r="J199" s="97"/>
      <c r="K199" s="97"/>
      <c r="L199" s="97"/>
      <c r="M199" s="97"/>
      <c r="N199" s="97"/>
      <c r="O199" s="97"/>
      <c r="P199" s="97"/>
      <c r="Q199" s="97"/>
      <c r="R199" s="97" t="e">
        <f t="shared" si="12"/>
        <v>#REF!</v>
      </c>
      <c r="S199" s="97">
        <f>基数汇总!S200</f>
        <v>197.65164252966758</v>
      </c>
      <c r="T199" s="97">
        <f>基数汇总!R200</f>
        <v>750.15307993847398</v>
      </c>
      <c r="U199" s="250" t="e">
        <f t="shared" si="14"/>
        <v>#REF!</v>
      </c>
      <c r="V199" t="e">
        <f t="shared" si="15"/>
        <v>#REF!</v>
      </c>
      <c r="X199" s="102"/>
    </row>
    <row r="200" spans="1:24" ht="13.5" customHeight="1" x14ac:dyDescent="0.2">
      <c r="A200" s="789"/>
      <c r="B200" s="763"/>
      <c r="C200" s="755"/>
      <c r="D200" s="96" t="s">
        <v>38</v>
      </c>
      <c r="E200" s="97" t="e">
        <f>#REF!</f>
        <v>#REF!</v>
      </c>
      <c r="F200" s="97">
        <v>0.90589841979945396</v>
      </c>
      <c r="G200" s="97" t="e">
        <f t="shared" si="13"/>
        <v>#REF!</v>
      </c>
      <c r="H200" s="97"/>
      <c r="I200" s="97"/>
      <c r="J200" s="97"/>
      <c r="K200" s="97"/>
      <c r="L200" s="97"/>
      <c r="M200" s="97"/>
      <c r="N200" s="97"/>
      <c r="O200" s="97"/>
      <c r="P200" s="97"/>
      <c r="Q200" s="97"/>
      <c r="R200" s="97" t="e">
        <f t="shared" si="12"/>
        <v>#REF!</v>
      </c>
      <c r="S200" s="97">
        <f>基数汇总!S201</f>
        <v>948.46981185378468</v>
      </c>
      <c r="T200" s="97">
        <f>基数汇总!R201</f>
        <v>3031.2741730862999</v>
      </c>
      <c r="U200" s="250" t="e">
        <f t="shared" si="14"/>
        <v>#REF!</v>
      </c>
      <c r="V200" t="e">
        <f t="shared" si="15"/>
        <v>#REF!</v>
      </c>
      <c r="X200" s="102"/>
    </row>
    <row r="201" spans="1:24" ht="13.5" customHeight="1" x14ac:dyDescent="0.2">
      <c r="A201" s="789"/>
      <c r="B201" s="763"/>
      <c r="C201" s="755"/>
      <c r="D201" s="96" t="s">
        <v>39</v>
      </c>
      <c r="E201" s="97" t="e">
        <f>#REF!</f>
        <v>#REF!</v>
      </c>
      <c r="F201" s="97">
        <v>0</v>
      </c>
      <c r="G201" s="97" t="e">
        <f t="shared" si="13"/>
        <v>#REF!</v>
      </c>
      <c r="H201" s="97"/>
      <c r="I201" s="97"/>
      <c r="J201" s="97"/>
      <c r="K201" s="97"/>
      <c r="L201" s="97"/>
      <c r="M201" s="97"/>
      <c r="N201" s="97"/>
      <c r="O201" s="97"/>
      <c r="P201" s="97"/>
      <c r="Q201" s="97"/>
      <c r="R201" s="97" t="e">
        <f t="shared" si="12"/>
        <v>#REF!</v>
      </c>
      <c r="S201" s="97">
        <f>基数汇总!S202</f>
        <v>0.24474071209710299</v>
      </c>
      <c r="T201" s="97">
        <f>基数汇总!R202</f>
        <v>0.33121500722644898</v>
      </c>
      <c r="U201" s="250" t="e">
        <f t="shared" si="14"/>
        <v>#REF!</v>
      </c>
      <c r="V201" t="e">
        <f t="shared" si="15"/>
        <v>#REF!</v>
      </c>
      <c r="X201" s="102"/>
    </row>
    <row r="202" spans="1:24" ht="13.5" customHeight="1" x14ac:dyDescent="0.2">
      <c r="A202" s="789"/>
      <c r="B202" s="763"/>
      <c r="C202" s="755" t="s">
        <v>40</v>
      </c>
      <c r="D202" s="96" t="s">
        <v>41</v>
      </c>
      <c r="E202" s="97" t="e">
        <f>#REF!</f>
        <v>#REF!</v>
      </c>
      <c r="F202" s="97">
        <v>386.35553898371302</v>
      </c>
      <c r="G202" s="97" t="e">
        <f t="shared" si="13"/>
        <v>#REF!</v>
      </c>
      <c r="H202" s="97"/>
      <c r="I202" s="97"/>
      <c r="J202" s="97"/>
      <c r="K202" s="97"/>
      <c r="L202" s="97"/>
      <c r="M202" s="97"/>
      <c r="N202" s="97"/>
      <c r="O202" s="97"/>
      <c r="P202" s="97"/>
      <c r="Q202" s="97"/>
      <c r="R202" s="97" t="e">
        <f t="shared" si="12"/>
        <v>#REF!</v>
      </c>
      <c r="S202" s="97">
        <f>基数汇总!S203</f>
        <v>1.1062067876859101</v>
      </c>
      <c r="T202" s="97">
        <f>基数汇总!R203</f>
        <v>14.5440943244677</v>
      </c>
      <c r="U202" s="250" t="e">
        <f t="shared" si="14"/>
        <v>#REF!</v>
      </c>
      <c r="V202" t="e">
        <f t="shared" si="15"/>
        <v>#REF!</v>
      </c>
      <c r="X202" s="102"/>
    </row>
    <row r="203" spans="1:24" ht="13.5" customHeight="1" x14ac:dyDescent="0.2">
      <c r="A203" s="789"/>
      <c r="B203" s="763"/>
      <c r="C203" s="755"/>
      <c r="D203" s="96" t="s">
        <v>42</v>
      </c>
      <c r="E203" s="97" t="e">
        <f>#REF!</f>
        <v>#REF!</v>
      </c>
      <c r="F203" s="97">
        <v>18.706359712541801</v>
      </c>
      <c r="G203" s="97" t="e">
        <f t="shared" si="13"/>
        <v>#REF!</v>
      </c>
      <c r="H203" s="97"/>
      <c r="I203" s="97"/>
      <c r="J203" s="97"/>
      <c r="K203" s="97"/>
      <c r="L203" s="97"/>
      <c r="M203" s="97"/>
      <c r="N203" s="97"/>
      <c r="O203" s="97"/>
      <c r="P203" s="97"/>
      <c r="Q203" s="97"/>
      <c r="R203" s="97" t="e">
        <f t="shared" si="12"/>
        <v>#REF!</v>
      </c>
      <c r="S203" s="97">
        <f>基数汇总!S204</f>
        <v>0</v>
      </c>
      <c r="T203" s="97">
        <f>基数汇总!R204</f>
        <v>0</v>
      </c>
      <c r="U203" s="250" t="str">
        <f t="shared" si="14"/>
        <v/>
      </c>
      <c r="V203" t="e">
        <f t="shared" si="15"/>
        <v>#REF!</v>
      </c>
      <c r="X203" s="102"/>
    </row>
    <row r="204" spans="1:24" ht="13.5" customHeight="1" x14ac:dyDescent="0.2">
      <c r="A204" s="789"/>
      <c r="B204" s="763"/>
      <c r="C204" s="755"/>
      <c r="D204" s="96" t="s">
        <v>43</v>
      </c>
      <c r="E204" s="97" t="e">
        <f>#REF!</f>
        <v>#REF!</v>
      </c>
      <c r="F204" s="97">
        <v>-8.6461939999999995</v>
      </c>
      <c r="G204" s="97" t="e">
        <f t="shared" si="13"/>
        <v>#REF!</v>
      </c>
      <c r="H204" s="97"/>
      <c r="I204" s="97"/>
      <c r="J204" s="97"/>
      <c r="K204" s="97"/>
      <c r="L204" s="97"/>
      <c r="M204" s="97"/>
      <c r="N204" s="97"/>
      <c r="O204" s="97"/>
      <c r="P204" s="97"/>
      <c r="Q204" s="97"/>
      <c r="R204" s="97" t="e">
        <f t="shared" si="12"/>
        <v>#REF!</v>
      </c>
      <c r="S204" s="97">
        <f>基数汇总!S205</f>
        <v>7386.274426727432</v>
      </c>
      <c r="T204" s="97">
        <f>基数汇总!R205</f>
        <v>19992.601201993701</v>
      </c>
      <c r="U204" s="250" t="e">
        <f t="shared" si="14"/>
        <v>#REF!</v>
      </c>
      <c r="V204" t="e">
        <f t="shared" si="15"/>
        <v>#REF!</v>
      </c>
      <c r="X204" s="102"/>
    </row>
    <row r="205" spans="1:24" ht="13.5" customHeight="1" x14ac:dyDescent="0.2">
      <c r="A205" s="789"/>
      <c r="B205" s="762" t="s">
        <v>25</v>
      </c>
      <c r="C205" s="762"/>
      <c r="D205" s="762"/>
      <c r="E205" s="245" t="e">
        <f>SUM(E160:E165)</f>
        <v>#REF!</v>
      </c>
      <c r="F205" s="245">
        <v>1677.4152140000001</v>
      </c>
      <c r="G205" s="97" t="e">
        <f t="shared" si="13"/>
        <v>#REF!</v>
      </c>
      <c r="H205" s="245"/>
      <c r="I205" s="245"/>
      <c r="J205" s="245"/>
      <c r="K205" s="245"/>
      <c r="L205" s="245"/>
      <c r="M205" s="245"/>
      <c r="N205" s="245"/>
      <c r="O205" s="245"/>
      <c r="P205" s="245"/>
      <c r="Q205" s="245"/>
      <c r="R205" s="245" t="e">
        <f t="shared" si="12"/>
        <v>#REF!</v>
      </c>
      <c r="S205" s="245">
        <f>基数汇总!S206</f>
        <v>837.49684591617199</v>
      </c>
      <c r="T205" s="245">
        <f>基数汇总!R206</f>
        <v>2095.3609381197198</v>
      </c>
      <c r="U205" s="246" t="e">
        <f t="shared" si="14"/>
        <v>#REF!</v>
      </c>
      <c r="V205" t="e">
        <f t="shared" si="15"/>
        <v>#REF!</v>
      </c>
      <c r="X205" s="102"/>
    </row>
    <row r="206" spans="1:24" ht="13.5" customHeight="1" x14ac:dyDescent="0.2">
      <c r="A206" s="789"/>
      <c r="B206" s="762" t="s">
        <v>44</v>
      </c>
      <c r="C206" s="762"/>
      <c r="D206" s="762"/>
      <c r="E206" s="245" t="e">
        <f>SUM(E175:E180)</f>
        <v>#REF!</v>
      </c>
      <c r="F206" s="245">
        <v>1280.9995093037501</v>
      </c>
      <c r="G206" s="97" t="e">
        <f t="shared" si="13"/>
        <v>#REF!</v>
      </c>
      <c r="H206" s="245"/>
      <c r="I206" s="245"/>
      <c r="J206" s="245"/>
      <c r="K206" s="245"/>
      <c r="L206" s="245"/>
      <c r="M206" s="245"/>
      <c r="N206" s="245"/>
      <c r="O206" s="245"/>
      <c r="P206" s="245"/>
      <c r="Q206" s="245"/>
      <c r="R206" s="245" t="e">
        <f t="shared" si="12"/>
        <v>#REF!</v>
      </c>
      <c r="S206" s="245">
        <f>基数汇总!S207</f>
        <v>27.593893801464155</v>
      </c>
      <c r="T206" s="245">
        <f>基数汇总!R207</f>
        <v>55.360833463018402</v>
      </c>
      <c r="U206" s="246" t="e">
        <f t="shared" si="14"/>
        <v>#REF!</v>
      </c>
      <c r="V206" t="e">
        <f t="shared" si="15"/>
        <v>#REF!</v>
      </c>
      <c r="X206" s="102"/>
    </row>
    <row r="207" spans="1:24" ht="13.5" customHeight="1" x14ac:dyDescent="0.2">
      <c r="A207" s="789"/>
      <c r="B207" s="762" t="s">
        <v>46</v>
      </c>
      <c r="C207" s="762"/>
      <c r="D207" s="762"/>
      <c r="E207" s="245" t="e">
        <f>#REF!</f>
        <v>#REF!</v>
      </c>
      <c r="F207" s="245">
        <v>159.86967300000001</v>
      </c>
      <c r="G207" s="97" t="e">
        <f t="shared" si="13"/>
        <v>#REF!</v>
      </c>
      <c r="H207" s="245"/>
      <c r="I207" s="245"/>
      <c r="J207" s="245"/>
      <c r="K207" s="245"/>
      <c r="L207" s="245"/>
      <c r="M207" s="245"/>
      <c r="N207" s="245"/>
      <c r="O207" s="245"/>
      <c r="P207" s="245"/>
      <c r="Q207" s="245"/>
      <c r="R207" s="245" t="e">
        <f t="shared" si="12"/>
        <v>#REF!</v>
      </c>
      <c r="S207" s="245">
        <f>基数汇总!S208</f>
        <v>26196.533517</v>
      </c>
      <c r="T207" s="245">
        <f>基数汇总!R208</f>
        <v>69663.004551999999</v>
      </c>
      <c r="U207" s="246" t="e">
        <f t="shared" si="14"/>
        <v>#REF!</v>
      </c>
      <c r="V207" t="e">
        <f t="shared" si="15"/>
        <v>#REF!</v>
      </c>
      <c r="X207" s="102"/>
    </row>
    <row r="208" spans="1:24" ht="13.5" customHeight="1" x14ac:dyDescent="0.2">
      <c r="A208" s="789"/>
      <c r="B208" s="762" t="s">
        <v>47</v>
      </c>
      <c r="C208" s="762"/>
      <c r="D208" s="762"/>
      <c r="E208" s="245" t="e">
        <f>E205-E206-E207</f>
        <v>#REF!</v>
      </c>
      <c r="F208" s="245">
        <v>236.546031696255</v>
      </c>
      <c r="G208" s="97" t="e">
        <f t="shared" si="13"/>
        <v>#REF!</v>
      </c>
      <c r="H208" s="245"/>
      <c r="I208" s="245"/>
      <c r="J208" s="245"/>
      <c r="K208" s="245"/>
      <c r="L208" s="245"/>
      <c r="M208" s="245"/>
      <c r="N208" s="245"/>
      <c r="O208" s="245"/>
      <c r="P208" s="245"/>
      <c r="Q208" s="245"/>
      <c r="R208" s="245" t="e">
        <f t="shared" si="12"/>
        <v>#REF!</v>
      </c>
      <c r="S208" s="245">
        <f>基数汇总!S209</f>
        <v>17945.16835055493</v>
      </c>
      <c r="T208" s="245">
        <f>基数汇总!R209</f>
        <v>47512.0596284235</v>
      </c>
      <c r="U208" s="246" t="e">
        <f t="shared" si="14"/>
        <v>#REF!</v>
      </c>
      <c r="V208" t="e">
        <f t="shared" si="15"/>
        <v>#REF!</v>
      </c>
      <c r="X208" s="102"/>
    </row>
    <row r="209" spans="1:24" ht="13.5" customHeight="1" x14ac:dyDescent="0.2">
      <c r="A209" s="789"/>
      <c r="B209" s="762" t="s">
        <v>48</v>
      </c>
      <c r="C209" s="762"/>
      <c r="D209" s="762"/>
      <c r="E209" s="246" t="e">
        <f>IF(E205&gt;0,(E205-E206)/E205,"")</f>
        <v>#REF!</v>
      </c>
      <c r="F209" s="246">
        <v>0.236325330417717</v>
      </c>
      <c r="G209" s="97" t="e">
        <f t="shared" si="13"/>
        <v>#REF!</v>
      </c>
      <c r="H209" s="246"/>
      <c r="I209" s="246"/>
      <c r="J209" s="246"/>
      <c r="K209" s="246"/>
      <c r="L209" s="246"/>
      <c r="M209" s="246"/>
      <c r="N209" s="246"/>
      <c r="O209" s="246"/>
      <c r="P209" s="246"/>
      <c r="Q209" s="246"/>
      <c r="R209" s="246" t="e">
        <f>IF(R205&gt;0,(R205-R206)/R205,"")</f>
        <v>#REF!</v>
      </c>
      <c r="S209" s="246">
        <f>基数汇总!S210</f>
        <v>8251.3651664450626</v>
      </c>
      <c r="T209" s="246">
        <f>基数汇总!R210</f>
        <v>22150.944923576499</v>
      </c>
      <c r="U209" s="246" t="e">
        <f>IF(R209&lt;&gt;"",R209-S209,"")</f>
        <v>#REF!</v>
      </c>
      <c r="V209" t="e">
        <f t="shared" si="15"/>
        <v>#REF!</v>
      </c>
      <c r="X209" s="102"/>
    </row>
    <row r="210" spans="1:24" ht="13.5" customHeight="1" x14ac:dyDescent="0.2">
      <c r="A210" s="789"/>
      <c r="B210" s="762" t="s">
        <v>49</v>
      </c>
      <c r="C210" s="762"/>
      <c r="D210" s="762"/>
      <c r="E210" s="246" t="e">
        <f>IF(E205&gt;0,E207/E205,"")</f>
        <v>#REF!</v>
      </c>
      <c r="F210" s="246">
        <v>9.5307155715352906E-2</v>
      </c>
      <c r="G210" s="97" t="e">
        <f t="shared" si="13"/>
        <v>#REF!</v>
      </c>
      <c r="H210" s="246"/>
      <c r="I210" s="246"/>
      <c r="J210" s="246"/>
      <c r="K210" s="246"/>
      <c r="L210" s="246"/>
      <c r="M210" s="246"/>
      <c r="N210" s="246"/>
      <c r="O210" s="246"/>
      <c r="P210" s="246"/>
      <c r="Q210" s="246"/>
      <c r="R210" s="246" t="e">
        <f>IF(R205&gt;0,R207/R205,"")</f>
        <v>#REF!</v>
      </c>
      <c r="S210" s="246">
        <f>基数汇总!S211</f>
        <v>3277.6676782949012</v>
      </c>
      <c r="T210" s="246">
        <f>基数汇总!R211</f>
        <v>9368.6511331767197</v>
      </c>
      <c r="U210" s="246" t="e">
        <f>IF(R210&lt;&gt;"",R210-S210,"")</f>
        <v>#REF!</v>
      </c>
      <c r="V210" t="e">
        <f t="shared" si="15"/>
        <v>#REF!</v>
      </c>
      <c r="X210" s="102"/>
    </row>
    <row r="211" spans="1:24" ht="13.5" customHeight="1" x14ac:dyDescent="0.2">
      <c r="A211" s="789"/>
      <c r="B211" s="762" t="s">
        <v>50</v>
      </c>
      <c r="C211" s="762"/>
      <c r="D211" s="762"/>
      <c r="E211" s="246" t="e">
        <f>IF(E205&gt;0,E208/E205,"")</f>
        <v>#REF!</v>
      </c>
      <c r="F211" s="246">
        <v>0.141018174702364</v>
      </c>
      <c r="G211" s="97" t="e">
        <f t="shared" si="13"/>
        <v>#REF!</v>
      </c>
      <c r="H211" s="246"/>
      <c r="I211" s="246"/>
      <c r="J211" s="246"/>
      <c r="K211" s="246"/>
      <c r="L211" s="246"/>
      <c r="M211" s="246"/>
      <c r="N211" s="246"/>
      <c r="O211" s="246"/>
      <c r="P211" s="246"/>
      <c r="Q211" s="246"/>
      <c r="R211" s="246" t="e">
        <f>IF(R205&gt;0,R208/R205,"")</f>
        <v>#REF!</v>
      </c>
      <c r="S211" s="246">
        <f>基数汇总!S212</f>
        <v>4973.697488150161</v>
      </c>
      <c r="T211" s="246">
        <f>基数汇总!R212</f>
        <v>12782.293790399801</v>
      </c>
      <c r="U211" s="246" t="e">
        <f>IF(R211&lt;&gt;"",R211-S211,"")</f>
        <v>#REF!</v>
      </c>
      <c r="V211" t="e">
        <f t="shared" si="15"/>
        <v>#REF!</v>
      </c>
      <c r="X211" s="102"/>
    </row>
    <row r="212" spans="1:24" ht="13.5" customHeight="1" x14ac:dyDescent="0.2">
      <c r="A212" s="789" t="s">
        <v>54</v>
      </c>
      <c r="B212" s="763" t="s">
        <v>25</v>
      </c>
      <c r="C212" s="755" t="s">
        <v>26</v>
      </c>
      <c r="D212" s="96" t="s">
        <v>27</v>
      </c>
      <c r="E212" s="97" t="e">
        <f>#REF!</f>
        <v>#REF!</v>
      </c>
      <c r="F212" s="97">
        <v>759.50409999999999</v>
      </c>
      <c r="G212" s="97" t="e">
        <f t="shared" si="13"/>
        <v>#REF!</v>
      </c>
      <c r="H212" s="97"/>
      <c r="I212" s="97"/>
      <c r="J212" s="97"/>
      <c r="K212" s="97"/>
      <c r="L212" s="97"/>
      <c r="M212" s="97"/>
      <c r="N212" s="97"/>
      <c r="O212" s="97"/>
      <c r="P212" s="97"/>
      <c r="Q212" s="97"/>
      <c r="R212" s="97" t="e">
        <f>SUM(F212:Q212)</f>
        <v>#REF!</v>
      </c>
      <c r="S212" s="97">
        <f>基数汇总!S213</f>
        <v>0.31497927621188565</v>
      </c>
      <c r="T212" s="97">
        <f>基数汇总!R213</f>
        <v>0.31797286186589702</v>
      </c>
      <c r="U212" s="250" t="e">
        <f t="shared" si="14"/>
        <v>#REF!</v>
      </c>
      <c r="V212" t="e">
        <f t="shared" si="15"/>
        <v>#REF!</v>
      </c>
      <c r="X212" s="102"/>
    </row>
    <row r="213" spans="1:24" ht="13.5" customHeight="1" x14ac:dyDescent="0.2">
      <c r="A213" s="789"/>
      <c r="B213" s="763"/>
      <c r="C213" s="755"/>
      <c r="D213" s="96" t="s">
        <v>28</v>
      </c>
      <c r="E213" s="97" t="e">
        <f>#REF!</f>
        <v>#REF!</v>
      </c>
      <c r="F213" s="97">
        <v>437.91730000000001</v>
      </c>
      <c r="G213" s="97" t="e">
        <f t="shared" si="13"/>
        <v>#REF!</v>
      </c>
      <c r="H213" s="97"/>
      <c r="I213" s="97"/>
      <c r="J213" s="97"/>
      <c r="K213" s="97"/>
      <c r="L213" s="97"/>
      <c r="M213" s="97"/>
      <c r="N213" s="97"/>
      <c r="O213" s="97"/>
      <c r="P213" s="97"/>
      <c r="Q213" s="97"/>
      <c r="R213" s="97" t="e">
        <f t="shared" ref="R213:R260" si="16">SUM(F213:Q213)</f>
        <v>#REF!</v>
      </c>
      <c r="S213" s="97">
        <f>基数汇总!S214</f>
        <v>0.12511837400806824</v>
      </c>
      <c r="T213" s="97">
        <f>基数汇总!R214</f>
        <v>0.13448531531802499</v>
      </c>
      <c r="U213" s="250" t="e">
        <f t="shared" si="14"/>
        <v>#REF!</v>
      </c>
      <c r="V213" t="e">
        <f t="shared" si="15"/>
        <v>#REF!</v>
      </c>
      <c r="X213" s="102"/>
    </row>
    <row r="214" spans="1:24" ht="13.5" customHeight="1" x14ac:dyDescent="0.2">
      <c r="A214" s="789"/>
      <c r="B214" s="763"/>
      <c r="C214" s="755"/>
      <c r="D214" s="96" t="s">
        <v>29</v>
      </c>
      <c r="E214" s="97" t="e">
        <f>#REF!</f>
        <v>#REF!</v>
      </c>
      <c r="F214" s="97">
        <v>149.66640100000001</v>
      </c>
      <c r="G214" s="97" t="e">
        <f t="shared" si="13"/>
        <v>#REF!</v>
      </c>
      <c r="H214" s="97"/>
      <c r="I214" s="97"/>
      <c r="J214" s="97"/>
      <c r="K214" s="97"/>
      <c r="L214" s="97"/>
      <c r="M214" s="97"/>
      <c r="N214" s="97"/>
      <c r="O214" s="97"/>
      <c r="P214" s="97"/>
      <c r="Q214" s="97"/>
      <c r="R214" s="97" t="e">
        <f t="shared" si="16"/>
        <v>#REF!</v>
      </c>
      <c r="S214" s="97">
        <f>基数汇总!S215</f>
        <v>0.18986090220381738</v>
      </c>
      <c r="T214" s="97">
        <f>基数汇总!R215</f>
        <v>0.183487546547873</v>
      </c>
      <c r="U214" s="250" t="e">
        <f t="shared" si="14"/>
        <v>#REF!</v>
      </c>
      <c r="V214" t="e">
        <f t="shared" si="15"/>
        <v>#REF!</v>
      </c>
      <c r="X214" s="102"/>
    </row>
    <row r="215" spans="1:24" ht="13.5" customHeight="1" x14ac:dyDescent="0.2">
      <c r="A215" s="789"/>
      <c r="B215" s="763"/>
      <c r="C215" s="755"/>
      <c r="D215" s="96" t="s">
        <v>30</v>
      </c>
      <c r="E215" s="97" t="e">
        <f>#REF!</f>
        <v>#REF!</v>
      </c>
      <c r="F215" s="97">
        <v>267.44607600000001</v>
      </c>
      <c r="G215" s="97" t="e">
        <f t="shared" si="13"/>
        <v>#REF!</v>
      </c>
      <c r="H215" s="97"/>
      <c r="I215" s="97"/>
      <c r="J215" s="97"/>
      <c r="K215" s="97"/>
      <c r="L215" s="97"/>
      <c r="M215" s="97"/>
      <c r="N215" s="97"/>
      <c r="O215" s="97"/>
      <c r="P215" s="97"/>
      <c r="Q215" s="97"/>
      <c r="R215" s="97" t="e">
        <f t="shared" si="16"/>
        <v>#REF!</v>
      </c>
      <c r="S215" s="97">
        <f>基数汇总!S216</f>
        <v>16809.322699999997</v>
      </c>
      <c r="T215" s="97">
        <f>基数汇总!R216</f>
        <v>42272.639900000002</v>
      </c>
      <c r="U215" s="250" t="e">
        <f t="shared" si="14"/>
        <v>#REF!</v>
      </c>
      <c r="V215" t="e">
        <f t="shared" si="15"/>
        <v>#REF!</v>
      </c>
      <c r="X215" s="102"/>
    </row>
    <row r="216" spans="1:24" ht="13.5" customHeight="1" x14ac:dyDescent="0.2">
      <c r="A216" s="789"/>
      <c r="B216" s="763"/>
      <c r="C216" s="755"/>
      <c r="D216" s="96" t="s">
        <v>31</v>
      </c>
      <c r="E216" s="97" t="e">
        <f>#REF!</f>
        <v>#REF!</v>
      </c>
      <c r="F216" s="97">
        <v>128.59674999999999</v>
      </c>
      <c r="G216" s="97" t="e">
        <f t="shared" si="13"/>
        <v>#REF!</v>
      </c>
      <c r="H216" s="97"/>
      <c r="I216" s="97"/>
      <c r="J216" s="97"/>
      <c r="K216" s="97"/>
      <c r="L216" s="97"/>
      <c r="M216" s="97"/>
      <c r="N216" s="97"/>
      <c r="O216" s="97"/>
      <c r="P216" s="97"/>
      <c r="Q216" s="97"/>
      <c r="R216" s="97" t="e">
        <f t="shared" si="16"/>
        <v>#REF!</v>
      </c>
      <c r="S216" s="97">
        <f>基数汇总!S217</f>
        <v>9773.4147000000012</v>
      </c>
      <c r="T216" s="97">
        <f>基数汇总!R217</f>
        <v>22923.8835</v>
      </c>
      <c r="U216" s="250" t="e">
        <f t="shared" si="14"/>
        <v>#REF!</v>
      </c>
      <c r="V216" t="e">
        <f t="shared" si="15"/>
        <v>#REF!</v>
      </c>
      <c r="X216" s="102"/>
    </row>
    <row r="217" spans="1:24" ht="13.5" customHeight="1" x14ac:dyDescent="0.2">
      <c r="A217" s="789"/>
      <c r="B217" s="763"/>
      <c r="C217" s="755"/>
      <c r="D217" s="96" t="s">
        <v>32</v>
      </c>
      <c r="E217" s="97" t="e">
        <f>#REF!</f>
        <v>#REF!</v>
      </c>
      <c r="F217" s="97">
        <v>4.9526000000000003</v>
      </c>
      <c r="G217" s="97" t="e">
        <f t="shared" si="13"/>
        <v>#REF!</v>
      </c>
      <c r="H217" s="97"/>
      <c r="I217" s="97"/>
      <c r="J217" s="97"/>
      <c r="K217" s="97"/>
      <c r="L217" s="97"/>
      <c r="M217" s="97"/>
      <c r="N217" s="97"/>
      <c r="O217" s="97"/>
      <c r="P217" s="97"/>
      <c r="Q217" s="97"/>
      <c r="R217" s="97" t="e">
        <f t="shared" si="16"/>
        <v>#REF!</v>
      </c>
      <c r="S217" s="97">
        <f>基数汇总!S218</f>
        <v>5221.4974050000001</v>
      </c>
      <c r="T217" s="97">
        <f>基数汇总!R218</f>
        <v>9541.4243399999996</v>
      </c>
      <c r="U217" s="250" t="e">
        <f t="shared" si="14"/>
        <v>#REF!</v>
      </c>
      <c r="V217" t="e">
        <f t="shared" si="15"/>
        <v>#REF!</v>
      </c>
      <c r="X217" s="102"/>
    </row>
    <row r="218" spans="1:24" ht="13.5" customHeight="1" x14ac:dyDescent="0.2">
      <c r="A218" s="789"/>
      <c r="B218" s="763"/>
      <c r="C218" s="755" t="s">
        <v>33</v>
      </c>
      <c r="D218" s="96" t="s">
        <v>34</v>
      </c>
      <c r="E218" s="97" t="e">
        <f>#REF!</f>
        <v>#REF!</v>
      </c>
      <c r="F218" s="97">
        <v>1434.883227</v>
      </c>
      <c r="G218" s="97" t="e">
        <f t="shared" si="13"/>
        <v>#REF!</v>
      </c>
      <c r="H218" s="97"/>
      <c r="I218" s="97"/>
      <c r="J218" s="97"/>
      <c r="K218" s="97"/>
      <c r="L218" s="97"/>
      <c r="M218" s="97"/>
      <c r="N218" s="97"/>
      <c r="O218" s="97"/>
      <c r="P218" s="97"/>
      <c r="Q218" s="97"/>
      <c r="R218" s="97" t="e">
        <f t="shared" si="16"/>
        <v>#REF!</v>
      </c>
      <c r="S218" s="97">
        <f>基数汇总!S219</f>
        <v>5413.7324280000021</v>
      </c>
      <c r="T218" s="97">
        <f>基数汇总!R219</f>
        <v>13217.771167999999</v>
      </c>
      <c r="U218" s="250" t="e">
        <f t="shared" si="14"/>
        <v>#REF!</v>
      </c>
      <c r="V218" t="e">
        <f t="shared" si="15"/>
        <v>#REF!</v>
      </c>
      <c r="X218" s="102"/>
    </row>
    <row r="219" spans="1:24" ht="12.75" customHeight="1" x14ac:dyDescent="0.2">
      <c r="A219" s="789"/>
      <c r="B219" s="763"/>
      <c r="C219" s="755"/>
      <c r="D219" s="96" t="s">
        <v>35</v>
      </c>
      <c r="E219" s="97" t="e">
        <f>#REF!</f>
        <v>#REF!</v>
      </c>
      <c r="F219" s="97">
        <v>141.27350000000001</v>
      </c>
      <c r="G219" s="97" t="e">
        <f t="shared" si="13"/>
        <v>#REF!</v>
      </c>
      <c r="H219" s="97"/>
      <c r="I219" s="97"/>
      <c r="J219" s="97"/>
      <c r="K219" s="97"/>
      <c r="L219" s="97"/>
      <c r="M219" s="97"/>
      <c r="N219" s="97"/>
      <c r="O219" s="97"/>
      <c r="P219" s="97"/>
      <c r="Q219" s="97"/>
      <c r="R219" s="97" t="e">
        <f t="shared" si="16"/>
        <v>#REF!</v>
      </c>
      <c r="S219" s="97">
        <f>基数汇总!S220</f>
        <v>2612.1979799999999</v>
      </c>
      <c r="T219" s="97">
        <f>基数汇总!R220</f>
        <v>7100.0866599999999</v>
      </c>
      <c r="U219" s="250" t="e">
        <f t="shared" si="14"/>
        <v>#REF!</v>
      </c>
      <c r="V219" t="e">
        <f t="shared" si="15"/>
        <v>#REF!</v>
      </c>
      <c r="X219" s="102"/>
    </row>
    <row r="220" spans="1:24" ht="12.75" customHeight="1" x14ac:dyDescent="0.2">
      <c r="A220" s="789"/>
      <c r="B220" s="763"/>
      <c r="C220" s="755"/>
      <c r="D220" s="96" t="s">
        <v>36</v>
      </c>
      <c r="E220" s="97" t="e">
        <f>#REF!</f>
        <v>#REF!</v>
      </c>
      <c r="F220" s="97">
        <v>160.72290000000001</v>
      </c>
      <c r="G220" s="97" t="e">
        <f t="shared" si="13"/>
        <v>#REF!</v>
      </c>
      <c r="H220" s="97"/>
      <c r="I220" s="97"/>
      <c r="J220" s="97"/>
      <c r="K220" s="97"/>
      <c r="L220" s="97"/>
      <c r="M220" s="97"/>
      <c r="N220" s="97"/>
      <c r="O220" s="97"/>
      <c r="P220" s="97"/>
      <c r="Q220" s="97"/>
      <c r="R220" s="97" t="e">
        <f t="shared" si="16"/>
        <v>#REF!</v>
      </c>
      <c r="S220" s="97">
        <f>基数汇总!S221</f>
        <v>86.446099999999987</v>
      </c>
      <c r="T220" s="97">
        <f>基数汇总!R221</f>
        <v>197.4162</v>
      </c>
      <c r="U220" s="250" t="e">
        <f t="shared" si="14"/>
        <v>#REF!</v>
      </c>
      <c r="V220" t="e">
        <f t="shared" si="15"/>
        <v>#REF!</v>
      </c>
      <c r="X220" s="102"/>
    </row>
    <row r="221" spans="1:24" ht="12.75" customHeight="1" x14ac:dyDescent="0.2">
      <c r="A221" s="789"/>
      <c r="B221" s="763"/>
      <c r="C221" s="755"/>
      <c r="D221" s="96" t="s">
        <v>37</v>
      </c>
      <c r="E221" s="97" t="e">
        <f>#REF!</f>
        <v>#REF!</v>
      </c>
      <c r="F221" s="97">
        <v>0</v>
      </c>
      <c r="G221" s="97" t="e">
        <f t="shared" si="13"/>
        <v>#REF!</v>
      </c>
      <c r="H221" s="97"/>
      <c r="I221" s="97"/>
      <c r="J221" s="97"/>
      <c r="K221" s="97"/>
      <c r="L221" s="97"/>
      <c r="M221" s="97"/>
      <c r="N221" s="97"/>
      <c r="O221" s="97"/>
      <c r="P221" s="97"/>
      <c r="Q221" s="97"/>
      <c r="R221" s="97" t="e">
        <f t="shared" si="16"/>
        <v>#REF!</v>
      </c>
      <c r="S221" s="97">
        <f>基数汇总!S222</f>
        <v>30908.820213000043</v>
      </c>
      <c r="T221" s="97">
        <f>基数汇总!R222</f>
        <v>72773.050468000001</v>
      </c>
      <c r="U221" s="250" t="e">
        <f t="shared" si="14"/>
        <v>#REF!</v>
      </c>
      <c r="V221" t="e">
        <f t="shared" si="15"/>
        <v>#REF!</v>
      </c>
      <c r="X221" s="102"/>
    </row>
    <row r="222" spans="1:24" ht="13.5" customHeight="1" x14ac:dyDescent="0.2">
      <c r="A222" s="789"/>
      <c r="B222" s="763"/>
      <c r="C222" s="755"/>
      <c r="D222" s="96" t="s">
        <v>38</v>
      </c>
      <c r="E222" s="97" t="e">
        <f>#REF!</f>
        <v>#REF!</v>
      </c>
      <c r="F222" s="97">
        <v>9.4848999999999997</v>
      </c>
      <c r="G222" s="97" t="e">
        <f t="shared" si="13"/>
        <v>#REF!</v>
      </c>
      <c r="H222" s="97"/>
      <c r="I222" s="97"/>
      <c r="J222" s="97"/>
      <c r="K222" s="97"/>
      <c r="L222" s="97"/>
      <c r="M222" s="97"/>
      <c r="N222" s="97"/>
      <c r="O222" s="97"/>
      <c r="P222" s="97"/>
      <c r="Q222" s="97"/>
      <c r="R222" s="97" t="e">
        <f t="shared" si="16"/>
        <v>#REF!</v>
      </c>
      <c r="S222" s="97">
        <f>基数汇总!S223</f>
        <v>3016.2959000000001</v>
      </c>
      <c r="T222" s="97">
        <f>基数汇总!R223</f>
        <v>7340.8732</v>
      </c>
      <c r="U222" s="250" t="e">
        <f t="shared" si="14"/>
        <v>#REF!</v>
      </c>
      <c r="V222" t="e">
        <f t="shared" si="15"/>
        <v>#REF!</v>
      </c>
      <c r="X222" s="102"/>
    </row>
    <row r="223" spans="1:24" ht="13.5" customHeight="1" x14ac:dyDescent="0.2">
      <c r="A223" s="789"/>
      <c r="B223" s="763"/>
      <c r="C223" s="755"/>
      <c r="D223" s="96" t="s">
        <v>39</v>
      </c>
      <c r="E223" s="97" t="e">
        <f>#REF!</f>
        <v>#REF!</v>
      </c>
      <c r="F223" s="97">
        <v>1.7186999999999999</v>
      </c>
      <c r="G223" s="97" t="e">
        <f t="shared" si="13"/>
        <v>#REF!</v>
      </c>
      <c r="H223" s="97"/>
      <c r="I223" s="97"/>
      <c r="J223" s="97"/>
      <c r="K223" s="97"/>
      <c r="L223" s="97"/>
      <c r="M223" s="97"/>
      <c r="N223" s="97"/>
      <c r="O223" s="97"/>
      <c r="P223" s="97"/>
      <c r="Q223" s="97"/>
      <c r="R223" s="97" t="e">
        <f t="shared" si="16"/>
        <v>#REF!</v>
      </c>
      <c r="S223" s="97">
        <f>基数汇总!S224</f>
        <v>5945.3980999999994</v>
      </c>
      <c r="T223" s="97">
        <f>基数汇总!R224</f>
        <v>14851.372799999999</v>
      </c>
      <c r="U223" s="250" t="e">
        <f t="shared" si="14"/>
        <v>#REF!</v>
      </c>
      <c r="V223" t="e">
        <f t="shared" si="15"/>
        <v>#REF!</v>
      </c>
      <c r="X223" s="102"/>
    </row>
    <row r="224" spans="1:24" ht="13.5" customHeight="1" x14ac:dyDescent="0.2">
      <c r="A224" s="789"/>
      <c r="B224" s="763"/>
      <c r="C224" s="755" t="s">
        <v>40</v>
      </c>
      <c r="D224" s="96" t="s">
        <v>41</v>
      </c>
      <c r="E224" s="97" t="e">
        <f>#REF!</f>
        <v>#REF!</v>
      </c>
      <c r="F224" s="97">
        <v>1610.0156890000001</v>
      </c>
      <c r="G224" s="97" t="e">
        <f t="shared" si="13"/>
        <v>#REF!</v>
      </c>
      <c r="H224" s="97"/>
      <c r="I224" s="97"/>
      <c r="J224" s="97"/>
      <c r="K224" s="97"/>
      <c r="L224" s="97"/>
      <c r="M224" s="97"/>
      <c r="N224" s="97"/>
      <c r="O224" s="97"/>
      <c r="P224" s="97"/>
      <c r="Q224" s="97"/>
      <c r="R224" s="97" t="e">
        <f t="shared" si="16"/>
        <v>#REF!</v>
      </c>
      <c r="S224" s="97">
        <f>基数汇总!S225</f>
        <v>0</v>
      </c>
      <c r="T224" s="97">
        <f>基数汇总!R225</f>
        <v>0</v>
      </c>
      <c r="U224" s="250" t="str">
        <f t="shared" si="14"/>
        <v/>
      </c>
      <c r="V224" t="e">
        <f t="shared" si="15"/>
        <v>#REF!</v>
      </c>
      <c r="X224" s="102"/>
    </row>
    <row r="225" spans="1:24" ht="13.5" customHeight="1" x14ac:dyDescent="0.2">
      <c r="A225" s="789"/>
      <c r="B225" s="763"/>
      <c r="C225" s="755"/>
      <c r="D225" s="96" t="s">
        <v>42</v>
      </c>
      <c r="E225" s="97" t="e">
        <f>#REF!</f>
        <v>#REF!</v>
      </c>
      <c r="F225" s="97">
        <v>138.06753800000001</v>
      </c>
      <c r="G225" s="97" t="e">
        <f t="shared" si="13"/>
        <v>#REF!</v>
      </c>
      <c r="H225" s="97"/>
      <c r="I225" s="97"/>
      <c r="J225" s="97"/>
      <c r="K225" s="97"/>
      <c r="L225" s="97"/>
      <c r="M225" s="97"/>
      <c r="N225" s="97"/>
      <c r="O225" s="97"/>
      <c r="P225" s="97"/>
      <c r="Q225" s="97"/>
      <c r="R225" s="97" t="e">
        <f t="shared" si="16"/>
        <v>#REF!</v>
      </c>
      <c r="S225" s="97">
        <f>基数汇总!S226</f>
        <v>46.097099999999998</v>
      </c>
      <c r="T225" s="97">
        <f>基数汇总!R226</f>
        <v>263.30220000000003</v>
      </c>
      <c r="U225" s="250" t="e">
        <f t="shared" si="14"/>
        <v>#REF!</v>
      </c>
      <c r="V225" t="e">
        <f t="shared" si="15"/>
        <v>#REF!</v>
      </c>
      <c r="X225" s="102"/>
    </row>
    <row r="226" spans="1:24" ht="13.5" customHeight="1" x14ac:dyDescent="0.2">
      <c r="A226" s="789"/>
      <c r="B226" s="763"/>
      <c r="C226" s="755"/>
      <c r="D226" s="96" t="s">
        <v>43</v>
      </c>
      <c r="E226" s="97" t="e">
        <f>#REF!</f>
        <v>#REF!</v>
      </c>
      <c r="F226" s="97">
        <v>0</v>
      </c>
      <c r="G226" s="97" t="e">
        <f t="shared" si="13"/>
        <v>#REF!</v>
      </c>
      <c r="H226" s="97"/>
      <c r="I226" s="97"/>
      <c r="J226" s="97"/>
      <c r="K226" s="97"/>
      <c r="L226" s="97"/>
      <c r="M226" s="97"/>
      <c r="N226" s="97"/>
      <c r="O226" s="97"/>
      <c r="P226" s="97"/>
      <c r="Q226" s="97"/>
      <c r="R226" s="97" t="e">
        <f t="shared" si="16"/>
        <v>#REF!</v>
      </c>
      <c r="S226" s="97">
        <f>基数汇总!S227</f>
        <v>0</v>
      </c>
      <c r="T226" s="97">
        <f>基数汇总!R227</f>
        <v>24.389099999999999</v>
      </c>
      <c r="U226" s="250" t="str">
        <f t="shared" si="14"/>
        <v/>
      </c>
      <c r="V226" t="e">
        <f t="shared" si="15"/>
        <v>#REF!</v>
      </c>
      <c r="X226" s="102"/>
    </row>
    <row r="227" spans="1:24" ht="13.5" customHeight="1" x14ac:dyDescent="0.2">
      <c r="A227" s="789"/>
      <c r="B227" s="763" t="s">
        <v>44</v>
      </c>
      <c r="C227" s="755" t="s">
        <v>26</v>
      </c>
      <c r="D227" s="96" t="s">
        <v>27</v>
      </c>
      <c r="E227" s="97" t="e">
        <f>#REF!</f>
        <v>#REF!</v>
      </c>
      <c r="F227" s="97">
        <v>657.15432353766801</v>
      </c>
      <c r="G227" s="97" t="e">
        <f t="shared" si="13"/>
        <v>#REF!</v>
      </c>
      <c r="H227" s="97"/>
      <c r="I227" s="97"/>
      <c r="J227" s="97"/>
      <c r="K227" s="97"/>
      <c r="L227" s="97"/>
      <c r="M227" s="97"/>
      <c r="N227" s="97"/>
      <c r="O227" s="97"/>
      <c r="P227" s="97"/>
      <c r="Q227" s="97"/>
      <c r="R227" s="97" t="e">
        <f t="shared" si="16"/>
        <v>#REF!</v>
      </c>
      <c r="S227" s="97">
        <f>基数汇总!S228</f>
        <v>34711.082820000003</v>
      </c>
      <c r="T227" s="97">
        <f>基数汇总!R228</f>
        <v>83538.938999999998</v>
      </c>
      <c r="U227" s="250" t="e">
        <f t="shared" si="14"/>
        <v>#REF!</v>
      </c>
      <c r="V227" t="e">
        <f t="shared" si="15"/>
        <v>#REF!</v>
      </c>
      <c r="X227" s="102"/>
    </row>
    <row r="228" spans="1:24" ht="13.5" customHeight="1" x14ac:dyDescent="0.2">
      <c r="A228" s="789"/>
      <c r="B228" s="763"/>
      <c r="C228" s="755"/>
      <c r="D228" s="96" t="s">
        <v>28</v>
      </c>
      <c r="E228" s="97" t="e">
        <f>#REF!</f>
        <v>#REF!</v>
      </c>
      <c r="F228" s="97">
        <v>378.20793608924902</v>
      </c>
      <c r="G228" s="97" t="e">
        <f t="shared" si="13"/>
        <v>#REF!</v>
      </c>
      <c r="H228" s="97"/>
      <c r="I228" s="97"/>
      <c r="J228" s="97"/>
      <c r="K228" s="97"/>
      <c r="L228" s="97"/>
      <c r="M228" s="97"/>
      <c r="N228" s="97"/>
      <c r="O228" s="97"/>
      <c r="P228" s="97"/>
      <c r="Q228" s="97"/>
      <c r="R228" s="97" t="e">
        <f t="shared" si="16"/>
        <v>#REF!</v>
      </c>
      <c r="S228" s="97">
        <f>基数汇总!S229</f>
        <v>4747.639193</v>
      </c>
      <c r="T228" s="97">
        <f>基数汇总!R229</f>
        <v>10698.171268</v>
      </c>
      <c r="U228" s="250" t="e">
        <f t="shared" si="14"/>
        <v>#REF!</v>
      </c>
      <c r="V228" t="e">
        <f t="shared" si="15"/>
        <v>#REF!</v>
      </c>
      <c r="X228" s="102"/>
    </row>
    <row r="229" spans="1:24" ht="13.5" customHeight="1" x14ac:dyDescent="0.2">
      <c r="A229" s="789"/>
      <c r="B229" s="763"/>
      <c r="C229" s="755"/>
      <c r="D229" s="96" t="s">
        <v>29</v>
      </c>
      <c r="E229" s="97" t="e">
        <f>#REF!</f>
        <v>#REF!</v>
      </c>
      <c r="F229" s="97">
        <v>90.384592999999995</v>
      </c>
      <c r="G229" s="97" t="e">
        <f t="shared" si="13"/>
        <v>#REF!</v>
      </c>
      <c r="H229" s="97"/>
      <c r="I229" s="97"/>
      <c r="J229" s="97"/>
      <c r="K229" s="97"/>
      <c r="L229" s="97"/>
      <c r="M229" s="97"/>
      <c r="N229" s="97"/>
      <c r="O229" s="97"/>
      <c r="P229" s="97"/>
      <c r="Q229" s="97"/>
      <c r="R229" s="97" t="e">
        <f t="shared" si="16"/>
        <v>#REF!</v>
      </c>
      <c r="S229" s="97">
        <f>基数汇总!S230</f>
        <v>457.88930000000005</v>
      </c>
      <c r="T229" s="97">
        <f>基数汇总!R230</f>
        <v>1015.8775000000001</v>
      </c>
      <c r="U229" s="250" t="e">
        <f t="shared" si="14"/>
        <v>#REF!</v>
      </c>
      <c r="V229" t="e">
        <f t="shared" si="15"/>
        <v>#REF!</v>
      </c>
      <c r="X229" s="102"/>
    </row>
    <row r="230" spans="1:24" ht="13.5" customHeight="1" x14ac:dyDescent="0.2">
      <c r="A230" s="789"/>
      <c r="B230" s="763"/>
      <c r="C230" s="755"/>
      <c r="D230" s="96" t="s">
        <v>30</v>
      </c>
      <c r="E230" s="97" t="e">
        <f>#REF!</f>
        <v>#REF!</v>
      </c>
      <c r="F230" s="97">
        <v>154.79708000000099</v>
      </c>
      <c r="G230" s="97" t="e">
        <f t="shared" si="13"/>
        <v>#REF!</v>
      </c>
      <c r="H230" s="97"/>
      <c r="I230" s="97"/>
      <c r="J230" s="97"/>
      <c r="K230" s="97"/>
      <c r="L230" s="97"/>
      <c r="M230" s="97"/>
      <c r="N230" s="97"/>
      <c r="O230" s="97"/>
      <c r="P230" s="97"/>
      <c r="Q230" s="97"/>
      <c r="R230" s="97" t="e">
        <f t="shared" si="16"/>
        <v>#REF!</v>
      </c>
      <c r="S230" s="97">
        <f>基数汇总!S231</f>
        <v>12370.006313208785</v>
      </c>
      <c r="T230" s="97">
        <f>基数汇总!R231</f>
        <v>30390.3574625822</v>
      </c>
      <c r="U230" s="250" t="e">
        <f t="shared" si="14"/>
        <v>#REF!</v>
      </c>
      <c r="V230" t="e">
        <f t="shared" si="15"/>
        <v>#REF!</v>
      </c>
      <c r="X230" s="102"/>
    </row>
    <row r="231" spans="1:24" ht="13.5" customHeight="1" x14ac:dyDescent="0.2">
      <c r="A231" s="789"/>
      <c r="B231" s="763"/>
      <c r="C231" s="755"/>
      <c r="D231" s="96" t="s">
        <v>31</v>
      </c>
      <c r="E231" s="97" t="e">
        <f>#REF!</f>
        <v>#REF!</v>
      </c>
      <c r="F231" s="97">
        <v>69.100899999999996</v>
      </c>
      <c r="G231" s="97" t="e">
        <f t="shared" si="13"/>
        <v>#REF!</v>
      </c>
      <c r="H231" s="97"/>
      <c r="I231" s="97"/>
      <c r="J231" s="97"/>
      <c r="K231" s="97"/>
      <c r="L231" s="97"/>
      <c r="M231" s="97"/>
      <c r="N231" s="97"/>
      <c r="O231" s="97"/>
      <c r="P231" s="97"/>
      <c r="Q231" s="97"/>
      <c r="R231" s="97" t="e">
        <f t="shared" si="16"/>
        <v>#REF!</v>
      </c>
      <c r="S231" s="97">
        <f>基数汇总!S232</f>
        <v>7192.2708426918034</v>
      </c>
      <c r="T231" s="97">
        <f>基数汇总!R232</f>
        <v>16480.281705699399</v>
      </c>
      <c r="U231" s="250" t="e">
        <f t="shared" si="14"/>
        <v>#REF!</v>
      </c>
      <c r="V231" t="e">
        <f t="shared" si="15"/>
        <v>#REF!</v>
      </c>
      <c r="X231" s="102"/>
    </row>
    <row r="232" spans="1:24" ht="13.5" customHeight="1" x14ac:dyDescent="0.2">
      <c r="A232" s="789"/>
      <c r="B232" s="763"/>
      <c r="C232" s="755"/>
      <c r="D232" s="96" t="s">
        <v>32</v>
      </c>
      <c r="E232" s="97" t="e">
        <f>#REF!</f>
        <v>#REF!</v>
      </c>
      <c r="F232" s="97">
        <v>0</v>
      </c>
      <c r="G232" s="97" t="e">
        <f t="shared" si="13"/>
        <v>#REF!</v>
      </c>
      <c r="H232" s="97"/>
      <c r="I232" s="97"/>
      <c r="J232" s="97"/>
      <c r="K232" s="97"/>
      <c r="L232" s="97"/>
      <c r="M232" s="97"/>
      <c r="N232" s="97"/>
      <c r="O232" s="97"/>
      <c r="P232" s="97"/>
      <c r="Q232" s="97"/>
      <c r="R232" s="97" t="e">
        <f t="shared" si="16"/>
        <v>#REF!</v>
      </c>
      <c r="S232" s="97">
        <f>基数汇总!S233</f>
        <v>3319.1302848866681</v>
      </c>
      <c r="T232" s="97">
        <f>基数汇总!R233</f>
        <v>6229.5083698829903</v>
      </c>
      <c r="U232" s="250" t="e">
        <f t="shared" si="14"/>
        <v>#REF!</v>
      </c>
      <c r="V232" t="e">
        <f t="shared" si="15"/>
        <v>#REF!</v>
      </c>
      <c r="X232" s="102"/>
    </row>
    <row r="233" spans="1:24" ht="13.5" customHeight="1" x14ac:dyDescent="0.2">
      <c r="A233" s="789"/>
      <c r="B233" s="763"/>
      <c r="C233" s="755" t="s">
        <v>33</v>
      </c>
      <c r="D233" s="96" t="s">
        <v>34</v>
      </c>
      <c r="E233" s="97" t="e">
        <f>#REF!</f>
        <v>#REF!</v>
      </c>
      <c r="F233" s="97">
        <v>1077.9210790940499</v>
      </c>
      <c r="G233" s="97" t="e">
        <f t="shared" si="13"/>
        <v>#REF!</v>
      </c>
      <c r="H233" s="97"/>
      <c r="I233" s="97"/>
      <c r="J233" s="97"/>
      <c r="K233" s="97"/>
      <c r="L233" s="97"/>
      <c r="M233" s="97"/>
      <c r="N233" s="97"/>
      <c r="O233" s="97"/>
      <c r="P233" s="97"/>
      <c r="Q233" s="97"/>
      <c r="R233" s="97" t="e">
        <f t="shared" si="16"/>
        <v>#REF!</v>
      </c>
      <c r="S233" s="97">
        <f>基数汇总!S234</f>
        <v>3255.448039312912</v>
      </c>
      <c r="T233" s="97">
        <f>基数汇总!R234</f>
        <v>8166.5226257235699</v>
      </c>
      <c r="U233" s="250" t="e">
        <f t="shared" si="14"/>
        <v>#REF!</v>
      </c>
      <c r="V233" t="e">
        <f t="shared" si="15"/>
        <v>#REF!</v>
      </c>
      <c r="X233" s="102"/>
    </row>
    <row r="234" spans="1:24" ht="13.5" customHeight="1" x14ac:dyDescent="0.2">
      <c r="A234" s="789"/>
      <c r="B234" s="763"/>
      <c r="C234" s="755"/>
      <c r="D234" s="96" t="s">
        <v>35</v>
      </c>
      <c r="E234" s="97" t="e">
        <f>#REF!</f>
        <v>#REF!</v>
      </c>
      <c r="F234" s="97">
        <v>124.86461043697901</v>
      </c>
      <c r="G234" s="97" t="e">
        <f t="shared" si="13"/>
        <v>#REF!</v>
      </c>
      <c r="H234" s="97"/>
      <c r="I234" s="97"/>
      <c r="J234" s="97"/>
      <c r="K234" s="97"/>
      <c r="L234" s="97"/>
      <c r="M234" s="97"/>
      <c r="N234" s="97"/>
      <c r="O234" s="97"/>
      <c r="P234" s="97"/>
      <c r="Q234" s="97"/>
      <c r="R234" s="97" t="e">
        <f t="shared" si="16"/>
        <v>#REF!</v>
      </c>
      <c r="S234" s="97">
        <f>基数汇总!S235</f>
        <v>1453.2095546647181</v>
      </c>
      <c r="T234" s="97">
        <f>基数汇总!R235</f>
        <v>4026.58747279719</v>
      </c>
      <c r="U234" s="250" t="e">
        <f t="shared" si="14"/>
        <v>#REF!</v>
      </c>
      <c r="V234" t="e">
        <f t="shared" si="15"/>
        <v>#REF!</v>
      </c>
      <c r="X234" s="102"/>
    </row>
    <row r="235" spans="1:24" ht="13.5" customHeight="1" x14ac:dyDescent="0.2">
      <c r="A235" s="789"/>
      <c r="B235" s="763"/>
      <c r="C235" s="755"/>
      <c r="D235" s="96" t="s">
        <v>36</v>
      </c>
      <c r="E235" s="97" t="e">
        <f>#REF!</f>
        <v>#REF!</v>
      </c>
      <c r="F235" s="97">
        <v>137.27844570778501</v>
      </c>
      <c r="G235" s="97" t="e">
        <f t="shared" si="13"/>
        <v>#REF!</v>
      </c>
      <c r="H235" s="97"/>
      <c r="I235" s="97"/>
      <c r="J235" s="97"/>
      <c r="K235" s="97"/>
      <c r="L235" s="97"/>
      <c r="M235" s="97"/>
      <c r="N235" s="97"/>
      <c r="O235" s="97"/>
      <c r="P235" s="97"/>
      <c r="Q235" s="97"/>
      <c r="R235" s="97" t="e">
        <f t="shared" si="16"/>
        <v>#REF!</v>
      </c>
      <c r="S235" s="97">
        <f>基数汇总!S236</f>
        <v>0</v>
      </c>
      <c r="T235" s="97">
        <f>基数汇总!R236</f>
        <v>0</v>
      </c>
      <c r="U235" s="250" t="str">
        <f t="shared" si="14"/>
        <v/>
      </c>
      <c r="V235" t="e">
        <f t="shared" si="15"/>
        <v>#REF!</v>
      </c>
      <c r="X235" s="102"/>
    </row>
    <row r="236" spans="1:24" ht="13.5" customHeight="1" x14ac:dyDescent="0.2">
      <c r="A236" s="789"/>
      <c r="B236" s="763"/>
      <c r="C236" s="755"/>
      <c r="D236" s="96" t="s">
        <v>37</v>
      </c>
      <c r="E236" s="97" t="e">
        <f>#REF!</f>
        <v>#REF!</v>
      </c>
      <c r="F236" s="97">
        <v>0</v>
      </c>
      <c r="G236" s="97" t="e">
        <f t="shared" si="13"/>
        <v>#REF!</v>
      </c>
      <c r="H236" s="97"/>
      <c r="I236" s="97"/>
      <c r="J236" s="97"/>
      <c r="K236" s="97"/>
      <c r="L236" s="97"/>
      <c r="M236" s="97"/>
      <c r="N236" s="97"/>
      <c r="O236" s="97"/>
      <c r="P236" s="97"/>
      <c r="Q236" s="97"/>
      <c r="R236" s="97" t="e">
        <f t="shared" si="16"/>
        <v>#REF!</v>
      </c>
      <c r="S236" s="97">
        <f>基数汇总!S237</f>
        <v>20536.908954494858</v>
      </c>
      <c r="T236" s="97">
        <f>基数汇总!R237</f>
        <v>48325.790274694002</v>
      </c>
      <c r="U236" s="250" t="e">
        <f t="shared" si="14"/>
        <v>#REF!</v>
      </c>
      <c r="V236" t="e">
        <f t="shared" si="15"/>
        <v>#REF!</v>
      </c>
      <c r="X236" s="102"/>
    </row>
    <row r="237" spans="1:24" ht="13.5" customHeight="1" x14ac:dyDescent="0.2">
      <c r="A237" s="789"/>
      <c r="B237" s="763"/>
      <c r="C237" s="755"/>
      <c r="D237" s="96" t="s">
        <v>38</v>
      </c>
      <c r="E237" s="97" t="e">
        <f>#REF!</f>
        <v>#REF!</v>
      </c>
      <c r="F237" s="97">
        <v>8.0808437426127302</v>
      </c>
      <c r="G237" s="97" t="e">
        <f t="shared" si="13"/>
        <v>#REF!</v>
      </c>
      <c r="H237" s="97"/>
      <c r="I237" s="97"/>
      <c r="J237" s="97"/>
      <c r="K237" s="97"/>
      <c r="L237" s="97"/>
      <c r="M237" s="97"/>
      <c r="N237" s="97"/>
      <c r="O237" s="97"/>
      <c r="P237" s="97"/>
      <c r="Q237" s="97"/>
      <c r="R237" s="97" t="e">
        <f t="shared" si="16"/>
        <v>#REF!</v>
      </c>
      <c r="S237" s="97">
        <f>基数汇总!S238</f>
        <v>2533.6344186001133</v>
      </c>
      <c r="T237" s="97">
        <f>基数汇总!R238</f>
        <v>5972.9683264299201</v>
      </c>
      <c r="U237" s="250" t="e">
        <f t="shared" si="14"/>
        <v>#REF!</v>
      </c>
      <c r="V237" t="e">
        <f t="shared" si="15"/>
        <v>#REF!</v>
      </c>
      <c r="X237" s="102"/>
    </row>
    <row r="238" spans="1:24" ht="13.5" customHeight="1" x14ac:dyDescent="0.2">
      <c r="A238" s="789"/>
      <c r="B238" s="763"/>
      <c r="C238" s="755"/>
      <c r="D238" s="96" t="s">
        <v>39</v>
      </c>
      <c r="E238" s="97" t="e">
        <f>#REF!</f>
        <v>#REF!</v>
      </c>
      <c r="F238" s="97">
        <v>1.4998536454921501</v>
      </c>
      <c r="G238" s="97" t="e">
        <f t="shared" si="13"/>
        <v>#REF!</v>
      </c>
      <c r="H238" s="97"/>
      <c r="I238" s="97"/>
      <c r="J238" s="97"/>
      <c r="K238" s="97"/>
      <c r="L238" s="97"/>
      <c r="M238" s="97"/>
      <c r="N238" s="97"/>
      <c r="O238" s="97"/>
      <c r="P238" s="97"/>
      <c r="Q238" s="97"/>
      <c r="R238" s="97" t="e">
        <f t="shared" si="16"/>
        <v>#REF!</v>
      </c>
      <c r="S238" s="97">
        <f>基数汇总!S239</f>
        <v>4480.5994004688164</v>
      </c>
      <c r="T238" s="97">
        <f>基数汇总!R239</f>
        <v>10775.862749387599</v>
      </c>
      <c r="U238" s="250" t="e">
        <f t="shared" si="14"/>
        <v>#REF!</v>
      </c>
      <c r="V238" t="e">
        <f t="shared" si="15"/>
        <v>#REF!</v>
      </c>
      <c r="X238" s="102"/>
    </row>
    <row r="239" spans="1:24" ht="13.5" customHeight="1" x14ac:dyDescent="0.2">
      <c r="A239" s="789"/>
      <c r="B239" s="763"/>
      <c r="C239" s="755" t="s">
        <v>40</v>
      </c>
      <c r="D239" s="96" t="s">
        <v>41</v>
      </c>
      <c r="E239" s="97" t="e">
        <f>#REF!</f>
        <v>#REF!</v>
      </c>
      <c r="F239" s="97">
        <v>1226.0246840050399</v>
      </c>
      <c r="G239" s="97" t="e">
        <f t="shared" si="13"/>
        <v>#REF!</v>
      </c>
      <c r="H239" s="97"/>
      <c r="I239" s="97"/>
      <c r="J239" s="97"/>
      <c r="K239" s="97"/>
      <c r="L239" s="97"/>
      <c r="M239" s="97"/>
      <c r="N239" s="97"/>
      <c r="O239" s="97"/>
      <c r="P239" s="97"/>
      <c r="Q239" s="97"/>
      <c r="R239" s="97" t="e">
        <f t="shared" si="16"/>
        <v>#REF!</v>
      </c>
      <c r="S239" s="97">
        <f>基数汇总!S240</f>
        <v>0</v>
      </c>
      <c r="T239" s="97">
        <f>基数汇总!R240</f>
        <v>0</v>
      </c>
      <c r="U239" s="250" t="str">
        <f t="shared" si="14"/>
        <v/>
      </c>
      <c r="V239" t="e">
        <f t="shared" si="15"/>
        <v>#REF!</v>
      </c>
      <c r="X239" s="102"/>
    </row>
    <row r="240" spans="1:24" ht="13.5" customHeight="1" x14ac:dyDescent="0.2">
      <c r="A240" s="789"/>
      <c r="B240" s="763"/>
      <c r="C240" s="755"/>
      <c r="D240" s="96" t="s">
        <v>42</v>
      </c>
      <c r="E240" s="97" t="e">
        <f>#REF!</f>
        <v>#REF!</v>
      </c>
      <c r="F240" s="97">
        <v>113.142366621877</v>
      </c>
      <c r="G240" s="97" t="e">
        <f t="shared" si="13"/>
        <v>#REF!</v>
      </c>
      <c r="H240" s="97"/>
      <c r="I240" s="97"/>
      <c r="J240" s="97"/>
      <c r="K240" s="97"/>
      <c r="L240" s="97"/>
      <c r="M240" s="97"/>
      <c r="N240" s="97"/>
      <c r="O240" s="97"/>
      <c r="P240" s="97"/>
      <c r="Q240" s="97"/>
      <c r="R240" s="97" t="e">
        <f t="shared" si="16"/>
        <v>#REF!</v>
      </c>
      <c r="S240" s="97">
        <f>基数汇总!S241</f>
        <v>38.922261201253846</v>
      </c>
      <c r="T240" s="97">
        <f>基数汇总!R241</f>
        <v>199.461184186716</v>
      </c>
      <c r="U240" s="250" t="e">
        <f t="shared" si="14"/>
        <v>#REF!</v>
      </c>
      <c r="V240" t="e">
        <f t="shared" si="15"/>
        <v>#REF!</v>
      </c>
      <c r="X240" s="102"/>
    </row>
    <row r="241" spans="1:24" ht="13.5" customHeight="1" x14ac:dyDescent="0.2">
      <c r="A241" s="789"/>
      <c r="B241" s="763"/>
      <c r="C241" s="755"/>
      <c r="D241" s="96" t="s">
        <v>43</v>
      </c>
      <c r="E241" s="97" t="e">
        <f>#REF!</f>
        <v>#REF!</v>
      </c>
      <c r="F241" s="97">
        <v>10.477781999999999</v>
      </c>
      <c r="G241" s="97" t="e">
        <f t="shared" si="13"/>
        <v>#REF!</v>
      </c>
      <c r="H241" s="97"/>
      <c r="I241" s="97"/>
      <c r="J241" s="97"/>
      <c r="K241" s="97"/>
      <c r="L241" s="97"/>
      <c r="M241" s="97"/>
      <c r="N241" s="97"/>
      <c r="O241" s="97"/>
      <c r="P241" s="97"/>
      <c r="Q241" s="97"/>
      <c r="R241" s="97" t="e">
        <f t="shared" si="16"/>
        <v>#REF!</v>
      </c>
      <c r="S241" s="97">
        <f>基数汇总!S242</f>
        <v>0</v>
      </c>
      <c r="T241" s="97">
        <f>基数汇总!R242</f>
        <v>19.175101987519799</v>
      </c>
      <c r="U241" s="250" t="str">
        <f t="shared" si="14"/>
        <v/>
      </c>
      <c r="V241" t="e">
        <f t="shared" si="15"/>
        <v>#REF!</v>
      </c>
      <c r="X241" s="102"/>
    </row>
    <row r="242" spans="1:24" ht="13.5" customHeight="1" x14ac:dyDescent="0.2">
      <c r="A242" s="789"/>
      <c r="B242" s="763" t="s">
        <v>45</v>
      </c>
      <c r="C242" s="755" t="s">
        <v>26</v>
      </c>
      <c r="D242" s="96" t="s">
        <v>27</v>
      </c>
      <c r="E242" s="97" t="e">
        <f>#REF!</f>
        <v>#REF!</v>
      </c>
      <c r="F242" s="97">
        <v>102.349776462332</v>
      </c>
      <c r="G242" s="97" t="e">
        <f t="shared" si="13"/>
        <v>#REF!</v>
      </c>
      <c r="H242" s="97"/>
      <c r="I242" s="97"/>
      <c r="J242" s="97"/>
      <c r="K242" s="97"/>
      <c r="L242" s="97"/>
      <c r="M242" s="97"/>
      <c r="N242" s="97"/>
      <c r="O242" s="97"/>
      <c r="P242" s="97"/>
      <c r="Q242" s="97"/>
      <c r="R242" s="97" t="e">
        <f t="shared" si="16"/>
        <v>#REF!</v>
      </c>
      <c r="S242" s="97">
        <f>基数汇总!S243</f>
        <v>23670.220397308669</v>
      </c>
      <c r="T242" s="97">
        <f>基数汇总!R243</f>
        <v>56616.654282448297</v>
      </c>
      <c r="U242" s="250" t="e">
        <f t="shared" si="14"/>
        <v>#REF!</v>
      </c>
      <c r="V242" t="e">
        <f t="shared" si="15"/>
        <v>#REF!</v>
      </c>
      <c r="X242" s="102"/>
    </row>
    <row r="243" spans="1:24" ht="13.5" customHeight="1" x14ac:dyDescent="0.2">
      <c r="A243" s="789"/>
      <c r="B243" s="763"/>
      <c r="C243" s="755"/>
      <c r="D243" s="96" t="s">
        <v>28</v>
      </c>
      <c r="E243" s="97" t="e">
        <f>#REF!</f>
        <v>#REF!</v>
      </c>
      <c r="F243" s="97">
        <v>59.709363910751399</v>
      </c>
      <c r="G243" s="97" t="e">
        <f t="shared" si="13"/>
        <v>#REF!</v>
      </c>
      <c r="H243" s="97"/>
      <c r="I243" s="97"/>
      <c r="J243" s="97"/>
      <c r="K243" s="97"/>
      <c r="L243" s="97"/>
      <c r="M243" s="97"/>
      <c r="N243" s="97"/>
      <c r="O243" s="97"/>
      <c r="P243" s="97"/>
      <c r="Q243" s="97"/>
      <c r="R243" s="97" t="e">
        <f t="shared" si="16"/>
        <v>#REF!</v>
      </c>
      <c r="S243" s="97">
        <f>基数汇总!S244</f>
        <v>3544.5844548625946</v>
      </c>
      <c r="T243" s="97">
        <f>基数汇总!R244</f>
        <v>7839.7448838539003</v>
      </c>
      <c r="U243" s="250" t="e">
        <f t="shared" si="14"/>
        <v>#REF!</v>
      </c>
      <c r="V243" t="e">
        <f t="shared" si="15"/>
        <v>#REF!</v>
      </c>
      <c r="X243" s="102"/>
    </row>
    <row r="244" spans="1:24" ht="13.5" customHeight="1" x14ac:dyDescent="0.2">
      <c r="A244" s="789"/>
      <c r="B244" s="763"/>
      <c r="C244" s="755"/>
      <c r="D244" s="96" t="s">
        <v>29</v>
      </c>
      <c r="E244" s="97" t="e">
        <f>#REF!</f>
        <v>#REF!</v>
      </c>
      <c r="F244" s="97">
        <v>59.281807999999998</v>
      </c>
      <c r="G244" s="97" t="e">
        <f t="shared" si="13"/>
        <v>#REF!</v>
      </c>
      <c r="H244" s="97"/>
      <c r="I244" s="97"/>
      <c r="J244" s="97"/>
      <c r="K244" s="97"/>
      <c r="L244" s="97"/>
      <c r="M244" s="97"/>
      <c r="N244" s="97"/>
      <c r="O244" s="97"/>
      <c r="P244" s="97"/>
      <c r="Q244" s="97"/>
      <c r="R244" s="97" t="e">
        <f t="shared" si="16"/>
        <v>#REF!</v>
      </c>
      <c r="S244" s="97">
        <f>基数汇总!S245</f>
        <v>375.26018259358653</v>
      </c>
      <c r="T244" s="97">
        <f>基数汇总!R245</f>
        <v>836.85847038319901</v>
      </c>
      <c r="U244" s="250" t="e">
        <f t="shared" si="14"/>
        <v>#REF!</v>
      </c>
      <c r="V244" t="e">
        <f t="shared" si="15"/>
        <v>#REF!</v>
      </c>
      <c r="X244" s="102"/>
    </row>
    <row r="245" spans="1:24" ht="13.5" customHeight="1" x14ac:dyDescent="0.2">
      <c r="A245" s="789"/>
      <c r="B245" s="763"/>
      <c r="C245" s="755"/>
      <c r="D245" s="96" t="s">
        <v>30</v>
      </c>
      <c r="E245" s="97" t="e">
        <f>#REF!</f>
        <v>#REF!</v>
      </c>
      <c r="F245" s="97">
        <v>112.648995999999</v>
      </c>
      <c r="G245" s="97" t="e">
        <f t="shared" si="13"/>
        <v>#REF!</v>
      </c>
      <c r="H245" s="97"/>
      <c r="I245" s="97"/>
      <c r="J245" s="97"/>
      <c r="K245" s="97"/>
      <c r="L245" s="97"/>
      <c r="M245" s="97"/>
      <c r="N245" s="97"/>
      <c r="O245" s="97"/>
      <c r="P245" s="97"/>
      <c r="Q245" s="97"/>
      <c r="R245" s="97" t="e">
        <f t="shared" si="16"/>
        <v>#REF!</v>
      </c>
      <c r="S245" s="97">
        <f>基数汇总!S246</f>
        <v>4439.3163867912244</v>
      </c>
      <c r="T245" s="97">
        <f>基数汇总!R246</f>
        <v>11882.2824374178</v>
      </c>
      <c r="U245" s="250" t="e">
        <f t="shared" si="14"/>
        <v>#REF!</v>
      </c>
      <c r="V245" t="e">
        <f t="shared" si="15"/>
        <v>#REF!</v>
      </c>
      <c r="X245" s="102"/>
    </row>
    <row r="246" spans="1:24" ht="13.5" customHeight="1" x14ac:dyDescent="0.2">
      <c r="A246" s="789"/>
      <c r="B246" s="763"/>
      <c r="C246" s="755"/>
      <c r="D246" s="96" t="s">
        <v>31</v>
      </c>
      <c r="E246" s="97" t="e">
        <f>#REF!</f>
        <v>#REF!</v>
      </c>
      <c r="F246" s="97">
        <v>59.495849999999997</v>
      </c>
      <c r="G246" s="97" t="e">
        <f t="shared" si="13"/>
        <v>#REF!</v>
      </c>
      <c r="H246" s="97"/>
      <c r="I246" s="97"/>
      <c r="J246" s="97"/>
      <c r="K246" s="97"/>
      <c r="L246" s="97"/>
      <c r="M246" s="97"/>
      <c r="N246" s="97"/>
      <c r="O246" s="97"/>
      <c r="P246" s="97"/>
      <c r="Q246" s="97"/>
      <c r="R246" s="97" t="e">
        <f t="shared" si="16"/>
        <v>#REF!</v>
      </c>
      <c r="S246" s="97">
        <f>基数汇总!S247</f>
        <v>2581.1438573081973</v>
      </c>
      <c r="T246" s="97">
        <f>基数汇总!R247</f>
        <v>6443.60179430057</v>
      </c>
      <c r="U246" s="250" t="e">
        <f t="shared" si="14"/>
        <v>#REF!</v>
      </c>
      <c r="V246" t="e">
        <f t="shared" si="15"/>
        <v>#REF!</v>
      </c>
      <c r="X246" s="102"/>
    </row>
    <row r="247" spans="1:24" ht="13.5" customHeight="1" x14ac:dyDescent="0.2">
      <c r="A247" s="789"/>
      <c r="B247" s="763"/>
      <c r="C247" s="755"/>
      <c r="D247" s="96" t="s">
        <v>32</v>
      </c>
      <c r="E247" s="97" t="e">
        <f>#REF!</f>
        <v>#REF!</v>
      </c>
      <c r="F247" s="97">
        <v>4.9526000000000003</v>
      </c>
      <c r="G247" s="97" t="e">
        <f t="shared" si="13"/>
        <v>#REF!</v>
      </c>
      <c r="H247" s="97"/>
      <c r="I247" s="97"/>
      <c r="J247" s="97"/>
      <c r="K247" s="97"/>
      <c r="L247" s="97"/>
      <c r="M247" s="97"/>
      <c r="N247" s="97"/>
      <c r="O247" s="97"/>
      <c r="P247" s="97"/>
      <c r="Q247" s="97"/>
      <c r="R247" s="97" t="e">
        <f t="shared" si="16"/>
        <v>#REF!</v>
      </c>
      <c r="S247" s="97">
        <f>基数汇总!S248</f>
        <v>1902.3671201133322</v>
      </c>
      <c r="T247" s="97">
        <f>基数汇总!R248</f>
        <v>3311.9159701170101</v>
      </c>
      <c r="U247" s="250" t="e">
        <f t="shared" si="14"/>
        <v>#REF!</v>
      </c>
      <c r="V247" t="e">
        <f t="shared" si="15"/>
        <v>#REF!</v>
      </c>
      <c r="X247" s="102"/>
    </row>
    <row r="248" spans="1:24" ht="13.5" customHeight="1" x14ac:dyDescent="0.2">
      <c r="A248" s="789"/>
      <c r="B248" s="763"/>
      <c r="C248" s="755" t="s">
        <v>33</v>
      </c>
      <c r="D248" s="96" t="s">
        <v>34</v>
      </c>
      <c r="E248" s="97" t="e">
        <f>#REF!</f>
        <v>#REF!</v>
      </c>
      <c r="F248" s="97">
        <v>356.96214790595099</v>
      </c>
      <c r="G248" s="97" t="e">
        <f t="shared" si="13"/>
        <v>#REF!</v>
      </c>
      <c r="H248" s="97"/>
      <c r="I248" s="97"/>
      <c r="J248" s="97"/>
      <c r="K248" s="97"/>
      <c r="L248" s="97"/>
      <c r="M248" s="97"/>
      <c r="N248" s="97"/>
      <c r="O248" s="97"/>
      <c r="P248" s="97"/>
      <c r="Q248" s="97"/>
      <c r="R248" s="97" t="e">
        <f t="shared" si="16"/>
        <v>#REF!</v>
      </c>
      <c r="S248" s="97">
        <f>基数汇总!S249</f>
        <v>2158.2843886870851</v>
      </c>
      <c r="T248" s="97">
        <f>基数汇总!R249</f>
        <v>5051.2485422764303</v>
      </c>
      <c r="U248" s="250" t="e">
        <f t="shared" si="14"/>
        <v>#REF!</v>
      </c>
      <c r="V248" t="e">
        <f t="shared" si="15"/>
        <v>#REF!</v>
      </c>
      <c r="X248" s="102"/>
    </row>
    <row r="249" spans="1:24" ht="13.5" customHeight="1" x14ac:dyDescent="0.2">
      <c r="A249" s="789"/>
      <c r="B249" s="763"/>
      <c r="C249" s="755"/>
      <c r="D249" s="96" t="s">
        <v>35</v>
      </c>
      <c r="E249" s="97" t="e">
        <f>#REF!</f>
        <v>#REF!</v>
      </c>
      <c r="F249" s="97">
        <v>16.408889563021301</v>
      </c>
      <c r="G249" s="97" t="e">
        <f t="shared" si="13"/>
        <v>#REF!</v>
      </c>
      <c r="H249" s="97"/>
      <c r="I249" s="97"/>
      <c r="J249" s="97"/>
      <c r="K249" s="97"/>
      <c r="L249" s="97"/>
      <c r="M249" s="97"/>
      <c r="N249" s="97"/>
      <c r="O249" s="97"/>
      <c r="P249" s="97"/>
      <c r="Q249" s="97"/>
      <c r="R249" s="97" t="e">
        <f t="shared" si="16"/>
        <v>#REF!</v>
      </c>
      <c r="S249" s="97">
        <f>基数汇总!S250</f>
        <v>1158.988425335282</v>
      </c>
      <c r="T249" s="97">
        <f>基数汇总!R250</f>
        <v>3073.4991872028099</v>
      </c>
      <c r="U249" s="250" t="e">
        <f t="shared" si="14"/>
        <v>#REF!</v>
      </c>
      <c r="V249" t="e">
        <f t="shared" si="15"/>
        <v>#REF!</v>
      </c>
      <c r="X249" s="102"/>
    </row>
    <row r="250" spans="1:24" ht="13.5" customHeight="1" x14ac:dyDescent="0.2">
      <c r="A250" s="789"/>
      <c r="B250" s="763"/>
      <c r="C250" s="755"/>
      <c r="D250" s="96" t="s">
        <v>36</v>
      </c>
      <c r="E250" s="97" t="e">
        <f>#REF!</f>
        <v>#REF!</v>
      </c>
      <c r="F250" s="97">
        <v>23.4444542922149</v>
      </c>
      <c r="G250" s="97" t="e">
        <f t="shared" si="13"/>
        <v>#REF!</v>
      </c>
      <c r="H250" s="97"/>
      <c r="I250" s="97"/>
      <c r="J250" s="97"/>
      <c r="K250" s="97"/>
      <c r="L250" s="97"/>
      <c r="M250" s="97"/>
      <c r="N250" s="97"/>
      <c r="O250" s="97"/>
      <c r="P250" s="97"/>
      <c r="Q250" s="97"/>
      <c r="R250" s="97" t="e">
        <f t="shared" si="16"/>
        <v>#REF!</v>
      </c>
      <c r="S250" s="97">
        <f>基数汇总!S251</f>
        <v>86.446099999999987</v>
      </c>
      <c r="T250" s="97">
        <f>基数汇总!R251</f>
        <v>197.4162</v>
      </c>
      <c r="U250" s="250" t="e">
        <f t="shared" si="14"/>
        <v>#REF!</v>
      </c>
      <c r="V250" t="e">
        <f t="shared" si="15"/>
        <v>#REF!</v>
      </c>
      <c r="X250" s="102"/>
    </row>
    <row r="251" spans="1:24" ht="13.5" customHeight="1" x14ac:dyDescent="0.2">
      <c r="A251" s="789"/>
      <c r="B251" s="763"/>
      <c r="C251" s="755"/>
      <c r="D251" s="96" t="s">
        <v>37</v>
      </c>
      <c r="E251" s="97" t="e">
        <f>#REF!</f>
        <v>#REF!</v>
      </c>
      <c r="F251" s="97">
        <v>0</v>
      </c>
      <c r="G251" s="97" t="e">
        <f t="shared" si="13"/>
        <v>#REF!</v>
      </c>
      <c r="H251" s="97"/>
      <c r="I251" s="97"/>
      <c r="J251" s="97"/>
      <c r="K251" s="97"/>
      <c r="L251" s="97"/>
      <c r="M251" s="97"/>
      <c r="N251" s="97"/>
      <c r="O251" s="97"/>
      <c r="P251" s="97"/>
      <c r="Q251" s="97"/>
      <c r="R251" s="97" t="e">
        <f t="shared" si="16"/>
        <v>#REF!</v>
      </c>
      <c r="S251" s="97">
        <f>基数汇总!S252</f>
        <v>10371.911258505159</v>
      </c>
      <c r="T251" s="97">
        <f>基数汇总!R252</f>
        <v>24447.260193306</v>
      </c>
      <c r="U251" s="250" t="e">
        <f t="shared" si="14"/>
        <v>#REF!</v>
      </c>
      <c r="V251" t="e">
        <f t="shared" si="15"/>
        <v>#REF!</v>
      </c>
      <c r="X251" s="102"/>
    </row>
    <row r="252" spans="1:24" ht="13.5" customHeight="1" x14ac:dyDescent="0.2">
      <c r="A252" s="789"/>
      <c r="B252" s="763"/>
      <c r="C252" s="755"/>
      <c r="D252" s="96" t="s">
        <v>38</v>
      </c>
      <c r="E252" s="97" t="e">
        <f>#REF!</f>
        <v>#REF!</v>
      </c>
      <c r="F252" s="97">
        <v>1.4040562573872699</v>
      </c>
      <c r="G252" s="97" t="e">
        <f t="shared" si="13"/>
        <v>#REF!</v>
      </c>
      <c r="H252" s="97"/>
      <c r="I252" s="97"/>
      <c r="J252" s="97"/>
      <c r="K252" s="97"/>
      <c r="L252" s="97"/>
      <c r="M252" s="97"/>
      <c r="N252" s="97"/>
      <c r="O252" s="97"/>
      <c r="P252" s="97"/>
      <c r="Q252" s="97"/>
      <c r="R252" s="97" t="e">
        <f t="shared" si="16"/>
        <v>#REF!</v>
      </c>
      <c r="S252" s="97">
        <f>基数汇总!S253</f>
        <v>482.66148139988627</v>
      </c>
      <c r="T252" s="97">
        <f>基数汇总!R253</f>
        <v>1367.9048735700801</v>
      </c>
      <c r="U252" s="250" t="e">
        <f t="shared" si="14"/>
        <v>#REF!</v>
      </c>
      <c r="V252" t="e">
        <f t="shared" si="15"/>
        <v>#REF!</v>
      </c>
      <c r="X252" s="102"/>
    </row>
    <row r="253" spans="1:24" ht="13.5" customHeight="1" x14ac:dyDescent="0.2">
      <c r="A253" s="789"/>
      <c r="B253" s="763"/>
      <c r="C253" s="755"/>
      <c r="D253" s="96" t="s">
        <v>39</v>
      </c>
      <c r="E253" s="97" t="e">
        <f>#REF!</f>
        <v>#REF!</v>
      </c>
      <c r="F253" s="97">
        <v>0.21884635450785</v>
      </c>
      <c r="G253" s="97" t="e">
        <f t="shared" si="13"/>
        <v>#REF!</v>
      </c>
      <c r="H253" s="97"/>
      <c r="I253" s="97"/>
      <c r="J253" s="97"/>
      <c r="K253" s="97"/>
      <c r="L253" s="97"/>
      <c r="M253" s="97"/>
      <c r="N253" s="97"/>
      <c r="O253" s="97"/>
      <c r="P253" s="97"/>
      <c r="Q253" s="97"/>
      <c r="R253" s="97" t="e">
        <f t="shared" si="16"/>
        <v>#REF!</v>
      </c>
      <c r="S253" s="97">
        <f>基数汇总!S254</f>
        <v>1464.7986995311885</v>
      </c>
      <c r="T253" s="97">
        <f>基数汇总!R254</f>
        <v>4075.5100506123899</v>
      </c>
      <c r="U253" s="250" t="e">
        <f t="shared" si="14"/>
        <v>#REF!</v>
      </c>
      <c r="V253" t="e">
        <f t="shared" si="15"/>
        <v>#REF!</v>
      </c>
      <c r="X253" s="102"/>
    </row>
    <row r="254" spans="1:24" ht="13.5" customHeight="1" x14ac:dyDescent="0.2">
      <c r="A254" s="789"/>
      <c r="B254" s="763"/>
      <c r="C254" s="755" t="s">
        <v>40</v>
      </c>
      <c r="D254" s="96" t="s">
        <v>41</v>
      </c>
      <c r="E254" s="97" t="e">
        <f>#REF!</f>
        <v>#REF!</v>
      </c>
      <c r="F254" s="97">
        <v>383.99100499496001</v>
      </c>
      <c r="G254" s="97" t="e">
        <f t="shared" si="13"/>
        <v>#REF!</v>
      </c>
      <c r="H254" s="97"/>
      <c r="I254" s="97"/>
      <c r="J254" s="97"/>
      <c r="K254" s="97"/>
      <c r="L254" s="97"/>
      <c r="M254" s="97"/>
      <c r="N254" s="97"/>
      <c r="O254" s="97"/>
      <c r="P254" s="97"/>
      <c r="Q254" s="97"/>
      <c r="R254" s="97" t="e">
        <f t="shared" si="16"/>
        <v>#REF!</v>
      </c>
      <c r="S254" s="97">
        <f>基数汇总!S255</f>
        <v>0</v>
      </c>
      <c r="T254" s="97">
        <f>基数汇总!R255</f>
        <v>0</v>
      </c>
      <c r="U254" s="250" t="str">
        <f t="shared" si="14"/>
        <v/>
      </c>
      <c r="V254" t="e">
        <f t="shared" si="15"/>
        <v>#REF!</v>
      </c>
      <c r="X254" s="102"/>
    </row>
    <row r="255" spans="1:24" ht="13.5" customHeight="1" x14ac:dyDescent="0.2">
      <c r="A255" s="789"/>
      <c r="B255" s="763"/>
      <c r="C255" s="755"/>
      <c r="D255" s="96" t="s">
        <v>42</v>
      </c>
      <c r="E255" s="97" t="e">
        <f>#REF!</f>
        <v>#REF!</v>
      </c>
      <c r="F255" s="97">
        <v>24.925171378123</v>
      </c>
      <c r="G255" s="97" t="e">
        <f t="shared" si="13"/>
        <v>#REF!</v>
      </c>
      <c r="H255" s="97"/>
      <c r="I255" s="97"/>
      <c r="J255" s="97"/>
      <c r="K255" s="97"/>
      <c r="L255" s="97"/>
      <c r="M255" s="97"/>
      <c r="N255" s="97"/>
      <c r="O255" s="97"/>
      <c r="P255" s="97"/>
      <c r="Q255" s="97"/>
      <c r="R255" s="97" t="e">
        <f t="shared" si="16"/>
        <v>#REF!</v>
      </c>
      <c r="S255" s="97">
        <f>基数汇总!S256</f>
        <v>7.1748387987461966</v>
      </c>
      <c r="T255" s="97">
        <f>基数汇总!R256</f>
        <v>63.841015813283903</v>
      </c>
      <c r="U255" s="250" t="e">
        <f t="shared" si="14"/>
        <v>#REF!</v>
      </c>
      <c r="V255" t="e">
        <f t="shared" si="15"/>
        <v>#REF!</v>
      </c>
      <c r="X255" s="102"/>
    </row>
    <row r="256" spans="1:24" ht="13.5" customHeight="1" x14ac:dyDescent="0.2">
      <c r="A256" s="789"/>
      <c r="B256" s="763"/>
      <c r="C256" s="755"/>
      <c r="D256" s="96" t="s">
        <v>43</v>
      </c>
      <c r="E256" s="97" t="e">
        <f>#REF!</f>
        <v>#REF!</v>
      </c>
      <c r="F256" s="97">
        <v>-10.477781999999999</v>
      </c>
      <c r="G256" s="97" t="e">
        <f t="shared" si="13"/>
        <v>#REF!</v>
      </c>
      <c r="H256" s="97"/>
      <c r="I256" s="97"/>
      <c r="J256" s="97"/>
      <c r="K256" s="97"/>
      <c r="L256" s="97"/>
      <c r="M256" s="97"/>
      <c r="N256" s="97"/>
      <c r="O256" s="97"/>
      <c r="P256" s="97"/>
      <c r="Q256" s="97"/>
      <c r="R256" s="97" t="e">
        <f t="shared" si="16"/>
        <v>#REF!</v>
      </c>
      <c r="S256" s="97">
        <f>基数汇总!S257</f>
        <v>0</v>
      </c>
      <c r="T256" s="97">
        <f>基数汇总!R257</f>
        <v>5.2139980124802001</v>
      </c>
      <c r="U256" s="250" t="str">
        <f t="shared" si="14"/>
        <v/>
      </c>
      <c r="V256" t="e">
        <f t="shared" si="15"/>
        <v>#REF!</v>
      </c>
      <c r="X256" s="102"/>
    </row>
    <row r="257" spans="1:24" ht="13.5" customHeight="1" x14ac:dyDescent="0.2">
      <c r="A257" s="789"/>
      <c r="B257" s="762" t="s">
        <v>25</v>
      </c>
      <c r="C257" s="762"/>
      <c r="D257" s="762"/>
      <c r="E257" s="245" t="e">
        <f>SUM(E212:E217)</f>
        <v>#REF!</v>
      </c>
      <c r="F257" s="245">
        <v>1748.0832270000001</v>
      </c>
      <c r="G257" s="97" t="e">
        <f t="shared" si="13"/>
        <v>#REF!</v>
      </c>
      <c r="H257" s="245"/>
      <c r="I257" s="245"/>
      <c r="J257" s="245"/>
      <c r="K257" s="245"/>
      <c r="L257" s="245"/>
      <c r="M257" s="245"/>
      <c r="N257" s="245"/>
      <c r="O257" s="245"/>
      <c r="P257" s="245"/>
      <c r="Q257" s="245"/>
      <c r="R257" s="245" t="e">
        <f t="shared" si="16"/>
        <v>#REF!</v>
      </c>
      <c r="S257" s="245">
        <f>基数汇总!S258</f>
        <v>11040.862422691334</v>
      </c>
      <c r="T257" s="245">
        <f>基数汇总!R258</f>
        <v>26922.284717551702</v>
      </c>
      <c r="U257" s="246" t="e">
        <f t="shared" si="14"/>
        <v>#REF!</v>
      </c>
      <c r="V257" t="e">
        <f t="shared" si="15"/>
        <v>#REF!</v>
      </c>
      <c r="X257" s="102"/>
    </row>
    <row r="258" spans="1:24" ht="13.5" customHeight="1" x14ac:dyDescent="0.2">
      <c r="A258" s="789"/>
      <c r="B258" s="762" t="s">
        <v>44</v>
      </c>
      <c r="C258" s="762"/>
      <c r="D258" s="762"/>
      <c r="E258" s="245" t="e">
        <f>SUM(E227:E232)</f>
        <v>#REF!</v>
      </c>
      <c r="F258" s="245">
        <v>1349.6448326269201</v>
      </c>
      <c r="G258" s="97" t="e">
        <f t="shared" si="13"/>
        <v>#REF!</v>
      </c>
      <c r="H258" s="245"/>
      <c r="I258" s="245"/>
      <c r="J258" s="245"/>
      <c r="K258" s="245"/>
      <c r="L258" s="245"/>
      <c r="M258" s="245"/>
      <c r="N258" s="245"/>
      <c r="O258" s="245"/>
      <c r="P258" s="245"/>
      <c r="Q258" s="245"/>
      <c r="R258" s="245" t="e">
        <f t="shared" si="16"/>
        <v>#REF!</v>
      </c>
      <c r="S258" s="245">
        <f>基数汇总!S259</f>
        <v>1203.0547381374058</v>
      </c>
      <c r="T258" s="245">
        <f>基数汇总!R259</f>
        <v>2858.4263841461002</v>
      </c>
      <c r="U258" s="246" t="e">
        <f t="shared" si="14"/>
        <v>#REF!</v>
      </c>
      <c r="V258" t="e">
        <f t="shared" si="15"/>
        <v>#REF!</v>
      </c>
      <c r="X258" s="102"/>
    </row>
    <row r="259" spans="1:24" ht="13.5" customHeight="1" x14ac:dyDescent="0.2">
      <c r="A259" s="789"/>
      <c r="B259" s="762" t="s">
        <v>46</v>
      </c>
      <c r="C259" s="762"/>
      <c r="D259" s="762"/>
      <c r="E259" s="245" t="e">
        <f>#REF!</f>
        <v>#REF!</v>
      </c>
      <c r="F259" s="245">
        <v>144.53099</v>
      </c>
      <c r="G259" s="97" t="e">
        <f t="shared" si="13"/>
        <v>#REF!</v>
      </c>
      <c r="H259" s="245"/>
      <c r="I259" s="245"/>
      <c r="J259" s="245"/>
      <c r="K259" s="245"/>
      <c r="L259" s="245"/>
      <c r="M259" s="245"/>
      <c r="N259" s="245"/>
      <c r="O259" s="245"/>
      <c r="P259" s="245"/>
      <c r="Q259" s="245"/>
      <c r="R259" s="245" t="e">
        <f t="shared" si="16"/>
        <v>#REF!</v>
      </c>
      <c r="S259" s="245">
        <f>基数汇总!S260</f>
        <v>82.629117406413329</v>
      </c>
      <c r="T259" s="245">
        <f>基数汇总!R260</f>
        <v>179.01902961680099</v>
      </c>
      <c r="U259" s="246" t="e">
        <f t="shared" si="14"/>
        <v>#REF!</v>
      </c>
      <c r="V259" t="e">
        <f t="shared" si="15"/>
        <v>#REF!</v>
      </c>
      <c r="X259" s="102"/>
    </row>
    <row r="260" spans="1:24" ht="13.5" customHeight="1" x14ac:dyDescent="0.2">
      <c r="A260" s="789"/>
      <c r="B260" s="762" t="s">
        <v>47</v>
      </c>
      <c r="C260" s="762"/>
      <c r="D260" s="762"/>
      <c r="E260" s="245" t="e">
        <f>E257-E258-E259</f>
        <v>#REF!</v>
      </c>
      <c r="F260" s="245">
        <v>253.90740437308199</v>
      </c>
      <c r="G260" s="97" t="e">
        <f t="shared" si="13"/>
        <v>#REF!</v>
      </c>
      <c r="H260" s="245"/>
      <c r="I260" s="245"/>
      <c r="J260" s="245"/>
      <c r="K260" s="245"/>
      <c r="L260" s="245"/>
      <c r="M260" s="245"/>
      <c r="N260" s="245"/>
      <c r="O260" s="245"/>
      <c r="P260" s="245"/>
      <c r="Q260" s="245"/>
      <c r="R260" s="245" t="e">
        <f t="shared" si="16"/>
        <v>#REF!</v>
      </c>
      <c r="S260" s="245">
        <f>基数汇总!S261</f>
        <v>39916.611313000001</v>
      </c>
      <c r="T260" s="245">
        <f>基数汇总!R261</f>
        <v>95253.221768000003</v>
      </c>
      <c r="U260" s="246" t="e">
        <f t="shared" si="14"/>
        <v>#REF!</v>
      </c>
      <c r="V260" t="e">
        <f t="shared" si="15"/>
        <v>#REF!</v>
      </c>
      <c r="X260" s="102"/>
    </row>
    <row r="261" spans="1:24" ht="13.5" customHeight="1" x14ac:dyDescent="0.2">
      <c r="A261" s="789"/>
      <c r="B261" s="762" t="s">
        <v>48</v>
      </c>
      <c r="C261" s="762"/>
      <c r="D261" s="762"/>
      <c r="E261" s="246" t="e">
        <f>IF(E257&gt;0,(E257-E258)/E257,"")</f>
        <v>#REF!</v>
      </c>
      <c r="F261" s="246">
        <v>0.22792873257920801</v>
      </c>
      <c r="G261" s="97" t="e">
        <f t="shared" ref="G261:G324" si="17">E261</f>
        <v>#REF!</v>
      </c>
      <c r="H261" s="246"/>
      <c r="I261" s="246"/>
      <c r="J261" s="246"/>
      <c r="K261" s="246"/>
      <c r="L261" s="246"/>
      <c r="M261" s="246"/>
      <c r="N261" s="246"/>
      <c r="O261" s="246"/>
      <c r="P261" s="246"/>
      <c r="Q261" s="246"/>
      <c r="R261" s="246" t="e">
        <f>IF(R257&gt;0,(R257-R258)/R257,"")</f>
        <v>#REF!</v>
      </c>
      <c r="S261" s="246">
        <f>基数汇总!S262</f>
        <v>27590.065034764863</v>
      </c>
      <c r="T261" s="246">
        <f>基数汇总!R262</f>
        <v>65293.257636685397</v>
      </c>
      <c r="U261" s="246" t="e">
        <f>IF(R261&lt;&gt;"",R261-S261,"")</f>
        <v>#REF!</v>
      </c>
      <c r="V261" t="e">
        <f t="shared" ref="V261:V324" si="18">E261=M261</f>
        <v>#REF!</v>
      </c>
      <c r="X261" s="102"/>
    </row>
    <row r="262" spans="1:24" ht="13.5" customHeight="1" x14ac:dyDescent="0.2">
      <c r="A262" s="789"/>
      <c r="B262" s="762" t="s">
        <v>49</v>
      </c>
      <c r="C262" s="762"/>
      <c r="D262" s="762"/>
      <c r="E262" s="246" t="e">
        <f>IF(E257&gt;0,E259/E257,"")</f>
        <v>#REF!</v>
      </c>
      <c r="F262" s="246">
        <v>8.2679696119525803E-2</v>
      </c>
      <c r="G262" s="97" t="e">
        <f t="shared" si="17"/>
        <v>#REF!</v>
      </c>
      <c r="H262" s="246"/>
      <c r="I262" s="246"/>
      <c r="J262" s="246"/>
      <c r="K262" s="246"/>
      <c r="L262" s="246"/>
      <c r="M262" s="246"/>
      <c r="N262" s="246"/>
      <c r="O262" s="246"/>
      <c r="P262" s="246"/>
      <c r="Q262" s="246"/>
      <c r="R262" s="246" t="e">
        <f>IF(R257&gt;0,R259/R257,"")</f>
        <v>#REF!</v>
      </c>
      <c r="S262" s="246">
        <f>基数汇总!S263</f>
        <v>12326.546278235126</v>
      </c>
      <c r="T262" s="246">
        <f>基数汇总!R263</f>
        <v>29959.964131314598</v>
      </c>
      <c r="U262" s="246" t="e">
        <f>IF(R262&lt;&gt;"",R262-S262,"")</f>
        <v>#REF!</v>
      </c>
      <c r="V262" t="e">
        <f t="shared" si="18"/>
        <v>#REF!</v>
      </c>
      <c r="X262" s="102"/>
    </row>
    <row r="263" spans="1:24" ht="13.5" customHeight="1" x14ac:dyDescent="0.2">
      <c r="A263" s="789"/>
      <c r="B263" s="762" t="s">
        <v>50</v>
      </c>
      <c r="C263" s="762"/>
      <c r="D263" s="762"/>
      <c r="E263" s="246" t="e">
        <f>IF(E257&gt;0,E260/E257,"")</f>
        <v>#REF!</v>
      </c>
      <c r="F263" s="246">
        <v>0.14524903645968301</v>
      </c>
      <c r="G263" s="97" t="e">
        <f t="shared" si="17"/>
        <v>#REF!</v>
      </c>
      <c r="H263" s="246"/>
      <c r="I263" s="246"/>
      <c r="J263" s="246"/>
      <c r="K263" s="246"/>
      <c r="L263" s="246"/>
      <c r="M263" s="246"/>
      <c r="N263" s="246"/>
      <c r="O263" s="246"/>
      <c r="P263" s="246"/>
      <c r="Q263" s="246"/>
      <c r="R263" s="246" t="e">
        <f>IF(R257&gt;0,R260/R257,"")</f>
        <v>#REF!</v>
      </c>
      <c r="S263" s="246">
        <f>基数汇总!S264</f>
        <v>5829.3825332583747</v>
      </c>
      <c r="T263" s="246">
        <f>基数汇总!R264</f>
        <v>13825.568729230999</v>
      </c>
      <c r="U263" s="246" t="e">
        <f>IF(R263&lt;&gt;"",R263-S263,"")</f>
        <v>#REF!</v>
      </c>
      <c r="V263" t="e">
        <f t="shared" si="18"/>
        <v>#REF!</v>
      </c>
      <c r="X263" s="102"/>
    </row>
    <row r="264" spans="1:24" ht="13.5" customHeight="1" x14ac:dyDescent="0.2">
      <c r="A264" s="789" t="s">
        <v>55</v>
      </c>
      <c r="B264" s="763" t="s">
        <v>25</v>
      </c>
      <c r="C264" s="755" t="s">
        <v>26</v>
      </c>
      <c r="D264" s="96" t="s">
        <v>27</v>
      </c>
      <c r="E264" s="97" t="e">
        <f>#REF!</f>
        <v>#REF!</v>
      </c>
      <c r="F264" s="97">
        <v>1064.5977</v>
      </c>
      <c r="G264" s="97" t="e">
        <f t="shared" si="17"/>
        <v>#REF!</v>
      </c>
      <c r="H264" s="97"/>
      <c r="I264" s="97"/>
      <c r="J264" s="97"/>
      <c r="K264" s="97"/>
      <c r="L264" s="97"/>
      <c r="M264" s="97"/>
      <c r="N264" s="97"/>
      <c r="O264" s="97"/>
      <c r="P264" s="97"/>
      <c r="Q264" s="97"/>
      <c r="R264" s="97" t="e">
        <f>SUM(F264:Q264)</f>
        <v>#REF!</v>
      </c>
      <c r="S264" s="97">
        <f>基数汇总!S265</f>
        <v>6497.1637449767468</v>
      </c>
      <c r="T264" s="97">
        <f>基数汇总!R265</f>
        <v>16134.395402083601</v>
      </c>
      <c r="U264" s="250" t="e">
        <f t="shared" ref="U264:U327" si="19">IF(S264&gt;0,R264/S264-1,"")</f>
        <v>#REF!</v>
      </c>
      <c r="V264" t="e">
        <f t="shared" si="18"/>
        <v>#REF!</v>
      </c>
      <c r="X264" s="102"/>
    </row>
    <row r="265" spans="1:24" ht="13.5" customHeight="1" x14ac:dyDescent="0.2">
      <c r="A265" s="789"/>
      <c r="B265" s="763"/>
      <c r="C265" s="755"/>
      <c r="D265" s="96" t="s">
        <v>28</v>
      </c>
      <c r="E265" s="97" t="e">
        <f>#REF!</f>
        <v>#REF!</v>
      </c>
      <c r="F265" s="97">
        <v>565.31600000000003</v>
      </c>
      <c r="G265" s="97" t="e">
        <f t="shared" si="17"/>
        <v>#REF!</v>
      </c>
      <c r="H265" s="97"/>
      <c r="I265" s="97"/>
      <c r="J265" s="97"/>
      <c r="K265" s="97"/>
      <c r="L265" s="97"/>
      <c r="M265" s="97"/>
      <c r="N265" s="97"/>
      <c r="O265" s="97"/>
      <c r="P265" s="97"/>
      <c r="Q265" s="97"/>
      <c r="R265" s="97" t="e">
        <f t="shared" ref="R265:R312" si="20">SUM(F265:Q265)</f>
        <v>#REF!</v>
      </c>
      <c r="S265" s="97">
        <f>基数汇总!S266</f>
        <v>0.3088074331154616</v>
      </c>
      <c r="T265" s="97">
        <f>基数汇总!R266</f>
        <v>0.31452966708344499</v>
      </c>
      <c r="U265" s="250" t="e">
        <f t="shared" si="19"/>
        <v>#REF!</v>
      </c>
      <c r="V265" t="e">
        <f t="shared" si="18"/>
        <v>#REF!</v>
      </c>
      <c r="X265" s="102"/>
    </row>
    <row r="266" spans="1:24" ht="13.5" customHeight="1" x14ac:dyDescent="0.2">
      <c r="A266" s="789"/>
      <c r="B266" s="763"/>
      <c r="C266" s="755"/>
      <c r="D266" s="96" t="s">
        <v>29</v>
      </c>
      <c r="E266" s="97" t="e">
        <f>#REF!</f>
        <v>#REF!</v>
      </c>
      <c r="F266" s="97">
        <v>333.89337799999998</v>
      </c>
      <c r="G266" s="97" t="e">
        <f t="shared" si="17"/>
        <v>#REF!</v>
      </c>
      <c r="H266" s="97"/>
      <c r="I266" s="97"/>
      <c r="J266" s="97"/>
      <c r="K266" s="97"/>
      <c r="L266" s="97"/>
      <c r="M266" s="97"/>
      <c r="N266" s="97"/>
      <c r="O266" s="97"/>
      <c r="P266" s="97"/>
      <c r="Q266" s="97"/>
      <c r="R266" s="97" t="e">
        <f t="shared" si="20"/>
        <v>#REF!</v>
      </c>
      <c r="S266" s="97">
        <f>基数汇总!S267</f>
        <v>0.14603901337085365</v>
      </c>
      <c r="T266" s="97">
        <f>基数汇总!R267</f>
        <v>0.145145418418547</v>
      </c>
      <c r="U266" s="250" t="e">
        <f t="shared" si="19"/>
        <v>#REF!</v>
      </c>
      <c r="V266" t="e">
        <f t="shared" si="18"/>
        <v>#REF!</v>
      </c>
      <c r="X266" s="102"/>
    </row>
    <row r="267" spans="1:24" ht="13.5" customHeight="1" x14ac:dyDescent="0.2">
      <c r="A267" s="789"/>
      <c r="B267" s="763"/>
      <c r="C267" s="755"/>
      <c r="D267" s="96" t="s">
        <v>30</v>
      </c>
      <c r="E267" s="97" t="e">
        <f>#REF!</f>
        <v>#REF!</v>
      </c>
      <c r="F267" s="97">
        <v>384.83071899999999</v>
      </c>
      <c r="G267" s="97" t="e">
        <f t="shared" si="17"/>
        <v>#REF!</v>
      </c>
      <c r="H267" s="97"/>
      <c r="I267" s="97"/>
      <c r="J267" s="97"/>
      <c r="K267" s="97"/>
      <c r="L267" s="97"/>
      <c r="M267" s="97"/>
      <c r="N267" s="97"/>
      <c r="O267" s="97"/>
      <c r="P267" s="97"/>
      <c r="Q267" s="97"/>
      <c r="R267" s="97" t="e">
        <f t="shared" si="20"/>
        <v>#REF!</v>
      </c>
      <c r="S267" s="97">
        <f>基数汇总!S268</f>
        <v>0.16276841974460785</v>
      </c>
      <c r="T267" s="97">
        <f>基数汇总!R268</f>
        <v>0.16938424866489801</v>
      </c>
      <c r="U267" s="250" t="e">
        <f t="shared" si="19"/>
        <v>#REF!</v>
      </c>
      <c r="V267" t="e">
        <f t="shared" si="18"/>
        <v>#REF!</v>
      </c>
      <c r="X267" s="102"/>
    </row>
    <row r="268" spans="1:24" ht="13.5" customHeight="1" x14ac:dyDescent="0.2">
      <c r="A268" s="789"/>
      <c r="B268" s="763"/>
      <c r="C268" s="755"/>
      <c r="D268" s="96" t="s">
        <v>31</v>
      </c>
      <c r="E268" s="97" t="e">
        <f>#REF!</f>
        <v>#REF!</v>
      </c>
      <c r="F268" s="97">
        <v>220.8569</v>
      </c>
      <c r="G268" s="97" t="e">
        <f t="shared" si="17"/>
        <v>#REF!</v>
      </c>
      <c r="H268" s="97"/>
      <c r="I268" s="97"/>
      <c r="J268" s="97"/>
      <c r="K268" s="97"/>
      <c r="L268" s="97"/>
      <c r="M268" s="97"/>
      <c r="N268" s="97"/>
      <c r="O268" s="97"/>
      <c r="P268" s="97"/>
      <c r="Q268" s="97"/>
      <c r="R268" s="97" t="e">
        <f t="shared" si="20"/>
        <v>#REF!</v>
      </c>
      <c r="S268" s="97">
        <f>基数汇总!S269</f>
        <v>13651.722900000001</v>
      </c>
      <c r="T268" s="97">
        <f>基数汇总!R269</f>
        <v>35710.455450000001</v>
      </c>
      <c r="U268" s="250" t="e">
        <f t="shared" si="19"/>
        <v>#REF!</v>
      </c>
      <c r="V268" t="e">
        <f t="shared" si="18"/>
        <v>#REF!</v>
      </c>
      <c r="X268" s="102"/>
    </row>
    <row r="269" spans="1:24" ht="13.5" customHeight="1" x14ac:dyDescent="0.2">
      <c r="A269" s="789"/>
      <c r="B269" s="763"/>
      <c r="C269" s="755"/>
      <c r="D269" s="96" t="s">
        <v>32</v>
      </c>
      <c r="E269" s="97" t="e">
        <f>#REF!</f>
        <v>#REF!</v>
      </c>
      <c r="F269" s="97">
        <v>4.8776999999999999</v>
      </c>
      <c r="G269" s="97" t="e">
        <f t="shared" si="17"/>
        <v>#REF!</v>
      </c>
      <c r="H269" s="97"/>
      <c r="I269" s="97"/>
      <c r="J269" s="97"/>
      <c r="K269" s="97"/>
      <c r="L269" s="97"/>
      <c r="M269" s="97"/>
      <c r="N269" s="97"/>
      <c r="O269" s="97"/>
      <c r="P269" s="97"/>
      <c r="Q269" s="97"/>
      <c r="R269" s="97" t="e">
        <f t="shared" si="20"/>
        <v>#REF!</v>
      </c>
      <c r="S269" s="97">
        <f>基数汇总!S270</f>
        <v>7980.8187000000007</v>
      </c>
      <c r="T269" s="97">
        <f>基数汇总!R270</f>
        <v>21371.580450000001</v>
      </c>
      <c r="U269" s="250" t="e">
        <f t="shared" si="19"/>
        <v>#REF!</v>
      </c>
      <c r="V269" t="e">
        <f t="shared" si="18"/>
        <v>#REF!</v>
      </c>
      <c r="X269" s="102"/>
    </row>
    <row r="270" spans="1:24" ht="13.5" customHeight="1" x14ac:dyDescent="0.2">
      <c r="A270" s="789"/>
      <c r="B270" s="763"/>
      <c r="C270" s="755" t="s">
        <v>33</v>
      </c>
      <c r="D270" s="96" t="s">
        <v>34</v>
      </c>
      <c r="E270" s="97" t="e">
        <f>#REF!</f>
        <v>#REF!</v>
      </c>
      <c r="F270" s="97">
        <v>2100.7081969999999</v>
      </c>
      <c r="G270" s="97" t="e">
        <f t="shared" si="17"/>
        <v>#REF!</v>
      </c>
      <c r="H270" s="97"/>
      <c r="I270" s="97"/>
      <c r="J270" s="97"/>
      <c r="K270" s="97"/>
      <c r="L270" s="97"/>
      <c r="M270" s="97"/>
      <c r="N270" s="97"/>
      <c r="O270" s="97"/>
      <c r="P270" s="97"/>
      <c r="Q270" s="97"/>
      <c r="R270" s="97" t="e">
        <f t="shared" si="20"/>
        <v>#REF!</v>
      </c>
      <c r="S270" s="97">
        <f>基数汇总!S271</f>
        <v>6220.0360209999999</v>
      </c>
      <c r="T270" s="97">
        <f>基数汇总!R271</f>
        <v>11903.108091</v>
      </c>
      <c r="U270" s="250" t="e">
        <f t="shared" si="19"/>
        <v>#REF!</v>
      </c>
      <c r="V270" t="e">
        <f t="shared" si="18"/>
        <v>#REF!</v>
      </c>
      <c r="X270" s="102"/>
    </row>
    <row r="271" spans="1:24" ht="12.75" customHeight="1" x14ac:dyDescent="0.2">
      <c r="A271" s="789"/>
      <c r="B271" s="763"/>
      <c r="C271" s="755"/>
      <c r="D271" s="96" t="s">
        <v>35</v>
      </c>
      <c r="E271" s="97" t="e">
        <f>#REF!</f>
        <v>#REF!</v>
      </c>
      <c r="F271" s="97">
        <v>121.5457</v>
      </c>
      <c r="G271" s="97" t="e">
        <f t="shared" si="17"/>
        <v>#REF!</v>
      </c>
      <c r="H271" s="97"/>
      <c r="I271" s="97"/>
      <c r="J271" s="97"/>
      <c r="K271" s="97"/>
      <c r="L271" s="97"/>
      <c r="M271" s="97"/>
      <c r="N271" s="97"/>
      <c r="O271" s="97"/>
      <c r="P271" s="97"/>
      <c r="Q271" s="97"/>
      <c r="R271" s="97" t="e">
        <f t="shared" si="20"/>
        <v>#REF!</v>
      </c>
      <c r="S271" s="97">
        <f>基数汇总!S272</f>
        <v>5947.4126699999979</v>
      </c>
      <c r="T271" s="97">
        <f>基数汇总!R272</f>
        <v>14841.062033</v>
      </c>
      <c r="U271" s="250" t="e">
        <f t="shared" si="19"/>
        <v>#REF!</v>
      </c>
      <c r="V271" t="e">
        <f t="shared" si="18"/>
        <v>#REF!</v>
      </c>
      <c r="X271" s="102"/>
    </row>
    <row r="272" spans="1:24" ht="12.75" customHeight="1" x14ac:dyDescent="0.2">
      <c r="A272" s="789"/>
      <c r="B272" s="763"/>
      <c r="C272" s="755"/>
      <c r="D272" s="96" t="s">
        <v>36</v>
      </c>
      <c r="E272" s="97" t="e">
        <f>#REF!</f>
        <v>#REF!</v>
      </c>
      <c r="F272" s="97">
        <v>346.15499999999997</v>
      </c>
      <c r="G272" s="97" t="e">
        <f t="shared" si="17"/>
        <v>#REF!</v>
      </c>
      <c r="H272" s="97"/>
      <c r="I272" s="97"/>
      <c r="J272" s="97"/>
      <c r="K272" s="97"/>
      <c r="L272" s="97"/>
      <c r="M272" s="97"/>
      <c r="N272" s="97"/>
      <c r="O272" s="97"/>
      <c r="P272" s="97"/>
      <c r="Q272" s="97"/>
      <c r="R272" s="97" t="e">
        <f t="shared" si="20"/>
        <v>#REF!</v>
      </c>
      <c r="S272" s="97">
        <f>基数汇总!S273</f>
        <v>3527.4622989999998</v>
      </c>
      <c r="T272" s="97">
        <f>基数汇总!R273</f>
        <v>9425.9393760000003</v>
      </c>
      <c r="U272" s="250" t="e">
        <f t="shared" si="19"/>
        <v>#REF!</v>
      </c>
      <c r="V272" t="e">
        <f t="shared" si="18"/>
        <v>#REF!</v>
      </c>
      <c r="X272" s="102"/>
    </row>
    <row r="273" spans="1:24" ht="12.75" customHeight="1" x14ac:dyDescent="0.2">
      <c r="A273" s="789"/>
      <c r="B273" s="763"/>
      <c r="C273" s="755"/>
      <c r="D273" s="96" t="s">
        <v>37</v>
      </c>
      <c r="E273" s="97" t="e">
        <f>#REF!</f>
        <v>#REF!</v>
      </c>
      <c r="F273" s="97">
        <v>0</v>
      </c>
      <c r="G273" s="97" t="e">
        <f t="shared" si="17"/>
        <v>#REF!</v>
      </c>
      <c r="H273" s="97"/>
      <c r="I273" s="97"/>
      <c r="J273" s="97"/>
      <c r="K273" s="97"/>
      <c r="L273" s="97"/>
      <c r="M273" s="97"/>
      <c r="N273" s="97"/>
      <c r="O273" s="97"/>
      <c r="P273" s="97"/>
      <c r="Q273" s="97"/>
      <c r="R273" s="97" t="e">
        <f t="shared" si="20"/>
        <v>#REF!</v>
      </c>
      <c r="S273" s="97">
        <f>基数汇总!S274</f>
        <v>35.614199999999997</v>
      </c>
      <c r="T273" s="97">
        <f>基数汇总!R274</f>
        <v>97.700999999999993</v>
      </c>
      <c r="U273" s="250" t="e">
        <f t="shared" si="19"/>
        <v>#REF!</v>
      </c>
      <c r="V273" t="e">
        <f t="shared" si="18"/>
        <v>#REF!</v>
      </c>
      <c r="X273" s="102"/>
    </row>
    <row r="274" spans="1:24" ht="13.5" customHeight="1" x14ac:dyDescent="0.2">
      <c r="A274" s="789"/>
      <c r="B274" s="763"/>
      <c r="C274" s="755"/>
      <c r="D274" s="96" t="s">
        <v>38</v>
      </c>
      <c r="E274" s="97" t="e">
        <f>#REF!</f>
        <v>#REF!</v>
      </c>
      <c r="F274" s="97">
        <v>7.4911000000000003</v>
      </c>
      <c r="G274" s="97" t="e">
        <f t="shared" si="17"/>
        <v>#REF!</v>
      </c>
      <c r="H274" s="97"/>
      <c r="I274" s="97"/>
      <c r="J274" s="97"/>
      <c r="K274" s="97"/>
      <c r="L274" s="97"/>
      <c r="M274" s="97"/>
      <c r="N274" s="97"/>
      <c r="O274" s="97"/>
      <c r="P274" s="97"/>
      <c r="Q274" s="97"/>
      <c r="R274" s="97" t="e">
        <f t="shared" si="20"/>
        <v>#REF!</v>
      </c>
      <c r="S274" s="97">
        <f>基数汇总!S275</f>
        <v>28841.859689999881</v>
      </c>
      <c r="T274" s="97">
        <f>基数汇总!R275</f>
        <v>71961.897599999895</v>
      </c>
      <c r="U274" s="250" t="e">
        <f t="shared" si="19"/>
        <v>#REF!</v>
      </c>
      <c r="V274" t="e">
        <f t="shared" si="18"/>
        <v>#REF!</v>
      </c>
      <c r="X274" s="102"/>
    </row>
    <row r="275" spans="1:24" ht="13.5" customHeight="1" x14ac:dyDescent="0.2">
      <c r="A275" s="789"/>
      <c r="B275" s="763"/>
      <c r="C275" s="755"/>
      <c r="D275" s="96" t="s">
        <v>39</v>
      </c>
      <c r="E275" s="97" t="e">
        <f>#REF!</f>
        <v>#REF!</v>
      </c>
      <c r="F275" s="97">
        <v>-1.5276000000000001</v>
      </c>
      <c r="G275" s="97" t="e">
        <f t="shared" si="17"/>
        <v>#REF!</v>
      </c>
      <c r="H275" s="97"/>
      <c r="I275" s="97"/>
      <c r="J275" s="97"/>
      <c r="K275" s="97"/>
      <c r="L275" s="97"/>
      <c r="M275" s="97"/>
      <c r="N275" s="97"/>
      <c r="O275" s="97"/>
      <c r="P275" s="97"/>
      <c r="Q275" s="97"/>
      <c r="R275" s="97" t="e">
        <f t="shared" si="20"/>
        <v>#REF!</v>
      </c>
      <c r="S275" s="97">
        <f>基数汇总!S276</f>
        <v>1707.1857</v>
      </c>
      <c r="T275" s="97">
        <f>基数汇总!R276</f>
        <v>4336.6980999999996</v>
      </c>
      <c r="U275" s="250" t="e">
        <f t="shared" si="19"/>
        <v>#REF!</v>
      </c>
      <c r="V275" t="e">
        <f t="shared" si="18"/>
        <v>#REF!</v>
      </c>
      <c r="X275" s="102"/>
    </row>
    <row r="276" spans="1:24" ht="13.5" customHeight="1" x14ac:dyDescent="0.2">
      <c r="A276" s="789"/>
      <c r="B276" s="763"/>
      <c r="C276" s="755" t="s">
        <v>40</v>
      </c>
      <c r="D276" s="96" t="s">
        <v>41</v>
      </c>
      <c r="E276" s="97" t="e">
        <f>#REF!</f>
        <v>#REF!</v>
      </c>
      <c r="F276" s="97">
        <v>2401.8849620000001</v>
      </c>
      <c r="G276" s="97" t="e">
        <f t="shared" si="17"/>
        <v>#REF!</v>
      </c>
      <c r="H276" s="97"/>
      <c r="I276" s="97"/>
      <c r="J276" s="97"/>
      <c r="K276" s="97"/>
      <c r="L276" s="97"/>
      <c r="M276" s="97"/>
      <c r="N276" s="97"/>
      <c r="O276" s="97"/>
      <c r="P276" s="97"/>
      <c r="Q276" s="97"/>
      <c r="R276" s="97" t="e">
        <f t="shared" si="20"/>
        <v>#REF!</v>
      </c>
      <c r="S276" s="97">
        <f>基数汇总!S277</f>
        <v>6728.8038999999999</v>
      </c>
      <c r="T276" s="97">
        <f>基数汇总!R277</f>
        <v>16762.130099999998</v>
      </c>
      <c r="U276" s="250" t="e">
        <f t="shared" si="19"/>
        <v>#REF!</v>
      </c>
      <c r="V276" t="e">
        <f t="shared" si="18"/>
        <v>#REF!</v>
      </c>
      <c r="X276" s="102"/>
    </row>
    <row r="277" spans="1:24" ht="13.5" customHeight="1" x14ac:dyDescent="0.2">
      <c r="A277" s="789"/>
      <c r="B277" s="763"/>
      <c r="C277" s="755"/>
      <c r="D277" s="96" t="s">
        <v>42</v>
      </c>
      <c r="E277" s="97" t="e">
        <f>#REF!</f>
        <v>#REF!</v>
      </c>
      <c r="F277" s="97">
        <v>172.487435</v>
      </c>
      <c r="G277" s="97" t="e">
        <f t="shared" si="17"/>
        <v>#REF!</v>
      </c>
      <c r="H277" s="97"/>
      <c r="I277" s="97"/>
      <c r="J277" s="97"/>
      <c r="K277" s="97"/>
      <c r="L277" s="97"/>
      <c r="M277" s="97"/>
      <c r="N277" s="97"/>
      <c r="O277" s="97"/>
      <c r="P277" s="97"/>
      <c r="Q277" s="97"/>
      <c r="R277" s="97" t="e">
        <f t="shared" si="20"/>
        <v>#REF!</v>
      </c>
      <c r="S277" s="97">
        <f>基数汇总!S278</f>
        <v>1.8004</v>
      </c>
      <c r="T277" s="97">
        <f>基数汇总!R278</f>
        <v>1.8004</v>
      </c>
      <c r="U277" s="250" t="e">
        <f t="shared" si="19"/>
        <v>#REF!</v>
      </c>
      <c r="V277" t="e">
        <f t="shared" si="18"/>
        <v>#REF!</v>
      </c>
      <c r="X277" s="102"/>
    </row>
    <row r="278" spans="1:24" ht="13.5" customHeight="1" x14ac:dyDescent="0.2">
      <c r="A278" s="789"/>
      <c r="B278" s="763"/>
      <c r="C278" s="755"/>
      <c r="D278" s="96" t="s">
        <v>43</v>
      </c>
      <c r="E278" s="97" t="e">
        <f>#REF!</f>
        <v>#REF!</v>
      </c>
      <c r="F278" s="97">
        <v>0</v>
      </c>
      <c r="G278" s="97" t="e">
        <f t="shared" si="17"/>
        <v>#REF!</v>
      </c>
      <c r="H278" s="97"/>
      <c r="I278" s="97"/>
      <c r="J278" s="97"/>
      <c r="K278" s="97"/>
      <c r="L278" s="97"/>
      <c r="M278" s="97"/>
      <c r="N278" s="97"/>
      <c r="O278" s="97"/>
      <c r="P278" s="97"/>
      <c r="Q278" s="97"/>
      <c r="R278" s="97" t="e">
        <f t="shared" si="20"/>
        <v>#REF!</v>
      </c>
      <c r="S278" s="97">
        <f>基数汇总!S279</f>
        <v>59.472799999999999</v>
      </c>
      <c r="T278" s="97">
        <f>基数汇总!R279</f>
        <v>221.12620000000001</v>
      </c>
      <c r="U278" s="250" t="e">
        <f t="shared" si="19"/>
        <v>#REF!</v>
      </c>
      <c r="V278" t="e">
        <f t="shared" si="18"/>
        <v>#REF!</v>
      </c>
      <c r="X278" s="102"/>
    </row>
    <row r="279" spans="1:24" ht="13.5" customHeight="1" x14ac:dyDescent="0.2">
      <c r="A279" s="789"/>
      <c r="B279" s="763" t="s">
        <v>44</v>
      </c>
      <c r="C279" s="755" t="s">
        <v>26</v>
      </c>
      <c r="D279" s="96" t="s">
        <v>27</v>
      </c>
      <c r="E279" s="97" t="e">
        <f>#REF!</f>
        <v>#REF!</v>
      </c>
      <c r="F279" s="97">
        <v>922.44020042335399</v>
      </c>
      <c r="G279" s="97" t="e">
        <f t="shared" si="17"/>
        <v>#REF!</v>
      </c>
      <c r="H279" s="97"/>
      <c r="I279" s="97"/>
      <c r="J279" s="97"/>
      <c r="K279" s="97"/>
      <c r="L279" s="97"/>
      <c r="M279" s="97"/>
      <c r="N279" s="97"/>
      <c r="O279" s="97"/>
      <c r="P279" s="97"/>
      <c r="Q279" s="97"/>
      <c r="R279" s="97" t="e">
        <f t="shared" si="20"/>
        <v>#REF!</v>
      </c>
      <c r="S279" s="97">
        <f>基数汇总!S280</f>
        <v>22.5548</v>
      </c>
      <c r="T279" s="97">
        <f>基数汇总!R280</f>
        <v>63.832599999999999</v>
      </c>
      <c r="U279" s="250" t="e">
        <f t="shared" si="19"/>
        <v>#REF!</v>
      </c>
      <c r="V279" t="e">
        <f t="shared" si="18"/>
        <v>#REF!</v>
      </c>
      <c r="X279" s="102"/>
    </row>
    <row r="280" spans="1:24" ht="13.5" customHeight="1" x14ac:dyDescent="0.2">
      <c r="A280" s="789"/>
      <c r="B280" s="763"/>
      <c r="C280" s="755"/>
      <c r="D280" s="96" t="s">
        <v>28</v>
      </c>
      <c r="E280" s="97" t="e">
        <f>#REF!</f>
        <v>#REF!</v>
      </c>
      <c r="F280" s="97">
        <v>486.880805054642</v>
      </c>
      <c r="G280" s="97" t="e">
        <f t="shared" si="17"/>
        <v>#REF!</v>
      </c>
      <c r="H280" s="97"/>
      <c r="I280" s="97"/>
      <c r="J280" s="97"/>
      <c r="K280" s="97"/>
      <c r="L280" s="97"/>
      <c r="M280" s="97"/>
      <c r="N280" s="97"/>
      <c r="O280" s="97"/>
      <c r="P280" s="97"/>
      <c r="Q280" s="97"/>
      <c r="R280" s="97" t="e">
        <f t="shared" si="20"/>
        <v>#REF!</v>
      </c>
      <c r="S280" s="97">
        <f>基数汇总!S281</f>
        <v>32968.922394000001</v>
      </c>
      <c r="T280" s="97">
        <f>基数汇总!R281</f>
        <v>82190.990988000005</v>
      </c>
      <c r="U280" s="250" t="e">
        <f t="shared" si="19"/>
        <v>#REF!</v>
      </c>
      <c r="V280" t="e">
        <f t="shared" si="18"/>
        <v>#REF!</v>
      </c>
      <c r="X280" s="102"/>
    </row>
    <row r="281" spans="1:24" ht="13.5" customHeight="1" x14ac:dyDescent="0.2">
      <c r="A281" s="789"/>
      <c r="B281" s="763"/>
      <c r="C281" s="755"/>
      <c r="D281" s="96" t="s">
        <v>29</v>
      </c>
      <c r="E281" s="97" t="e">
        <f>#REF!</f>
        <v>#REF!</v>
      </c>
      <c r="F281" s="97">
        <v>208.25146599999999</v>
      </c>
      <c r="G281" s="97" t="e">
        <f t="shared" si="17"/>
        <v>#REF!</v>
      </c>
      <c r="H281" s="97"/>
      <c r="I281" s="97"/>
      <c r="J281" s="97"/>
      <c r="K281" s="97"/>
      <c r="L281" s="97"/>
      <c r="M281" s="97"/>
      <c r="N281" s="97"/>
      <c r="O281" s="97"/>
      <c r="P281" s="97"/>
      <c r="Q281" s="97"/>
      <c r="R281" s="97" t="e">
        <f t="shared" si="20"/>
        <v>#REF!</v>
      </c>
      <c r="S281" s="97">
        <f>基数汇总!S282</f>
        <v>3879.4903959999997</v>
      </c>
      <c r="T281" s="97">
        <f>基数汇总!R282</f>
        <v>10056.581612</v>
      </c>
      <c r="U281" s="250" t="e">
        <f t="shared" si="19"/>
        <v>#REF!</v>
      </c>
      <c r="V281" t="e">
        <f t="shared" si="18"/>
        <v>#REF!</v>
      </c>
      <c r="X281" s="102"/>
    </row>
    <row r="282" spans="1:24" ht="13.5" customHeight="1" x14ac:dyDescent="0.2">
      <c r="A282" s="789"/>
      <c r="B282" s="763"/>
      <c r="C282" s="755"/>
      <c r="D282" s="96" t="s">
        <v>30</v>
      </c>
      <c r="E282" s="97" t="e">
        <f>#REF!</f>
        <v>#REF!</v>
      </c>
      <c r="F282" s="97">
        <v>222.78689900000001</v>
      </c>
      <c r="G282" s="97" t="e">
        <f t="shared" si="17"/>
        <v>#REF!</v>
      </c>
      <c r="H282" s="97"/>
      <c r="I282" s="97"/>
      <c r="J282" s="97"/>
      <c r="K282" s="97"/>
      <c r="L282" s="97"/>
      <c r="M282" s="97"/>
      <c r="N282" s="97"/>
      <c r="O282" s="97"/>
      <c r="P282" s="97"/>
      <c r="Q282" s="97"/>
      <c r="R282" s="97" t="e">
        <f t="shared" si="20"/>
        <v>#REF!</v>
      </c>
      <c r="S282" s="97">
        <f>基数汇总!S283</f>
        <v>514.654</v>
      </c>
      <c r="T282" s="97">
        <f>基数汇总!R283</f>
        <v>1101.7166</v>
      </c>
      <c r="U282" s="250" t="e">
        <f t="shared" si="19"/>
        <v>#REF!</v>
      </c>
      <c r="V282" t="e">
        <f t="shared" si="18"/>
        <v>#REF!</v>
      </c>
      <c r="X282" s="102"/>
    </row>
    <row r="283" spans="1:24" ht="13.5" customHeight="1" x14ac:dyDescent="0.2">
      <c r="A283" s="789"/>
      <c r="B283" s="763"/>
      <c r="C283" s="755"/>
      <c r="D283" s="96" t="s">
        <v>31</v>
      </c>
      <c r="E283" s="97" t="e">
        <f>#REF!</f>
        <v>#REF!</v>
      </c>
      <c r="F283" s="97">
        <v>119.91506800000001</v>
      </c>
      <c r="G283" s="97" t="e">
        <f t="shared" si="17"/>
        <v>#REF!</v>
      </c>
      <c r="H283" s="97"/>
      <c r="I283" s="97"/>
      <c r="J283" s="97"/>
      <c r="K283" s="97"/>
      <c r="L283" s="97"/>
      <c r="M283" s="97"/>
      <c r="N283" s="97"/>
      <c r="O283" s="97"/>
      <c r="P283" s="97"/>
      <c r="Q283" s="97"/>
      <c r="R283" s="97" t="e">
        <f t="shared" si="20"/>
        <v>#REF!</v>
      </c>
      <c r="S283" s="97">
        <f>基数汇总!S284</f>
        <v>10046.342403810027</v>
      </c>
      <c r="T283" s="97">
        <f>基数汇总!R284</f>
        <v>25672.558203357701</v>
      </c>
      <c r="U283" s="250" t="e">
        <f t="shared" si="19"/>
        <v>#REF!</v>
      </c>
      <c r="V283" t="e">
        <f t="shared" si="18"/>
        <v>#REF!</v>
      </c>
      <c r="X283" s="102"/>
    </row>
    <row r="284" spans="1:24" ht="13.5" customHeight="1" x14ac:dyDescent="0.2">
      <c r="A284" s="789"/>
      <c r="B284" s="763"/>
      <c r="C284" s="755"/>
      <c r="D284" s="96" t="s">
        <v>32</v>
      </c>
      <c r="E284" s="97" t="e">
        <f>#REF!</f>
        <v>#REF!</v>
      </c>
      <c r="F284" s="97">
        <v>0</v>
      </c>
      <c r="G284" s="97" t="e">
        <f t="shared" si="17"/>
        <v>#REF!</v>
      </c>
      <c r="H284" s="97"/>
      <c r="I284" s="97"/>
      <c r="J284" s="97"/>
      <c r="K284" s="97"/>
      <c r="L284" s="97"/>
      <c r="M284" s="97"/>
      <c r="N284" s="97"/>
      <c r="O284" s="97"/>
      <c r="P284" s="97"/>
      <c r="Q284" s="97"/>
      <c r="R284" s="97" t="e">
        <f t="shared" si="20"/>
        <v>#REF!</v>
      </c>
      <c r="S284" s="97">
        <f>基数汇总!S285</f>
        <v>5873.4917334274051</v>
      </c>
      <c r="T284" s="97">
        <f>基数汇总!R285</f>
        <v>15365.0206012533</v>
      </c>
      <c r="U284" s="250" t="e">
        <f t="shared" si="19"/>
        <v>#REF!</v>
      </c>
      <c r="V284" t="e">
        <f t="shared" si="18"/>
        <v>#REF!</v>
      </c>
      <c r="X284" s="102"/>
    </row>
    <row r="285" spans="1:24" ht="13.5" customHeight="1" x14ac:dyDescent="0.2">
      <c r="A285" s="789"/>
      <c r="B285" s="763"/>
      <c r="C285" s="755" t="s">
        <v>33</v>
      </c>
      <c r="D285" s="96" t="s">
        <v>34</v>
      </c>
      <c r="E285" s="97" t="e">
        <f>#REF!</f>
        <v>#REF!</v>
      </c>
      <c r="F285" s="97">
        <v>1551.0026935810599</v>
      </c>
      <c r="G285" s="97" t="e">
        <f t="shared" si="17"/>
        <v>#REF!</v>
      </c>
      <c r="H285" s="97"/>
      <c r="I285" s="97"/>
      <c r="J285" s="97"/>
      <c r="K285" s="97"/>
      <c r="L285" s="97"/>
      <c r="M285" s="97"/>
      <c r="N285" s="97"/>
      <c r="O285" s="97"/>
      <c r="P285" s="97"/>
      <c r="Q285" s="97"/>
      <c r="R285" s="97" t="e">
        <f t="shared" si="20"/>
        <v>#REF!</v>
      </c>
      <c r="S285" s="97">
        <f>基数汇总!S286</f>
        <v>3951.3124625647033</v>
      </c>
      <c r="T285" s="97">
        <f>基数汇总!R286</f>
        <v>7625.3809952940201</v>
      </c>
      <c r="U285" s="250" t="e">
        <f t="shared" si="19"/>
        <v>#REF!</v>
      </c>
      <c r="V285" t="e">
        <f t="shared" si="18"/>
        <v>#REF!</v>
      </c>
      <c r="X285" s="102"/>
    </row>
    <row r="286" spans="1:24" ht="13.5" customHeight="1" x14ac:dyDescent="0.2">
      <c r="A286" s="789"/>
      <c r="B286" s="763"/>
      <c r="C286" s="755"/>
      <c r="D286" s="96" t="s">
        <v>35</v>
      </c>
      <c r="E286" s="97" t="e">
        <f>#REF!</f>
        <v>#REF!</v>
      </c>
      <c r="F286" s="97">
        <v>107.246640310525</v>
      </c>
      <c r="G286" s="97" t="e">
        <f t="shared" si="17"/>
        <v>#REF!</v>
      </c>
      <c r="H286" s="97"/>
      <c r="I286" s="97"/>
      <c r="J286" s="97"/>
      <c r="K286" s="97"/>
      <c r="L286" s="97"/>
      <c r="M286" s="97"/>
      <c r="N286" s="97"/>
      <c r="O286" s="97"/>
      <c r="P286" s="97"/>
      <c r="Q286" s="97"/>
      <c r="R286" s="97" t="e">
        <f t="shared" si="20"/>
        <v>#REF!</v>
      </c>
      <c r="S286" s="97">
        <f>基数汇总!S287</f>
        <v>3676.501674458465</v>
      </c>
      <c r="T286" s="97">
        <f>基数汇总!R287</f>
        <v>9515.6263569077091</v>
      </c>
      <c r="U286" s="250" t="e">
        <f t="shared" si="19"/>
        <v>#REF!</v>
      </c>
      <c r="V286" t="e">
        <f t="shared" si="18"/>
        <v>#REF!</v>
      </c>
      <c r="X286" s="102"/>
    </row>
    <row r="287" spans="1:24" ht="13.5" customHeight="1" x14ac:dyDescent="0.2">
      <c r="A287" s="789"/>
      <c r="B287" s="763"/>
      <c r="C287" s="755"/>
      <c r="D287" s="96" t="s">
        <v>36</v>
      </c>
      <c r="E287" s="97" t="e">
        <f>#REF!</f>
        <v>#REF!</v>
      </c>
      <c r="F287" s="97">
        <v>296.938014292383</v>
      </c>
      <c r="G287" s="97" t="e">
        <f t="shared" si="17"/>
        <v>#REF!</v>
      </c>
      <c r="H287" s="97"/>
      <c r="I287" s="97"/>
      <c r="J287" s="97"/>
      <c r="K287" s="97"/>
      <c r="L287" s="97"/>
      <c r="M287" s="97"/>
      <c r="N287" s="97"/>
      <c r="O287" s="97"/>
      <c r="P287" s="97"/>
      <c r="Q287" s="97"/>
      <c r="R287" s="97" t="e">
        <f t="shared" si="20"/>
        <v>#REF!</v>
      </c>
      <c r="S287" s="97">
        <f>基数汇总!S288</f>
        <v>1887.7006159695038</v>
      </c>
      <c r="T287" s="97">
        <f>基数汇总!R288</f>
        <v>5154.0048841581902</v>
      </c>
      <c r="U287" s="250" t="e">
        <f t="shared" si="19"/>
        <v>#REF!</v>
      </c>
      <c r="V287" t="e">
        <f t="shared" si="18"/>
        <v>#REF!</v>
      </c>
      <c r="X287" s="102"/>
    </row>
    <row r="288" spans="1:24" ht="13.5" customHeight="1" x14ac:dyDescent="0.2">
      <c r="A288" s="789"/>
      <c r="B288" s="763"/>
      <c r="C288" s="755"/>
      <c r="D288" s="96" t="s">
        <v>37</v>
      </c>
      <c r="E288" s="97" t="e">
        <f>#REF!</f>
        <v>#REF!</v>
      </c>
      <c r="F288" s="97">
        <v>0</v>
      </c>
      <c r="G288" s="97" t="e">
        <f t="shared" si="17"/>
        <v>#REF!</v>
      </c>
      <c r="H288" s="97"/>
      <c r="I288" s="97"/>
      <c r="J288" s="97"/>
      <c r="K288" s="97"/>
      <c r="L288" s="97"/>
      <c r="M288" s="97"/>
      <c r="N288" s="97"/>
      <c r="O288" s="97"/>
      <c r="P288" s="97"/>
      <c r="Q288" s="97"/>
      <c r="R288" s="97" t="e">
        <f t="shared" si="20"/>
        <v>#REF!</v>
      </c>
      <c r="S288" s="97">
        <f>基数汇总!S289</f>
        <v>0</v>
      </c>
      <c r="T288" s="97">
        <f>基数汇总!R289</f>
        <v>0</v>
      </c>
      <c r="U288" s="250" t="str">
        <f t="shared" si="19"/>
        <v/>
      </c>
      <c r="V288" t="e">
        <f t="shared" si="18"/>
        <v>#REF!</v>
      </c>
      <c r="X288" s="102"/>
    </row>
    <row r="289" spans="1:24" ht="13.5" customHeight="1" x14ac:dyDescent="0.2">
      <c r="A289" s="789"/>
      <c r="B289" s="763"/>
      <c r="C289" s="755"/>
      <c r="D289" s="96" t="s">
        <v>38</v>
      </c>
      <c r="E289" s="97" t="e">
        <f>#REF!</f>
        <v>#REF!</v>
      </c>
      <c r="F289" s="97">
        <v>6.4211503779147296</v>
      </c>
      <c r="G289" s="97" t="e">
        <f t="shared" si="17"/>
        <v>#REF!</v>
      </c>
      <c r="H289" s="97"/>
      <c r="I289" s="97"/>
      <c r="J289" s="97"/>
      <c r="K289" s="97"/>
      <c r="L289" s="97"/>
      <c r="M289" s="97"/>
      <c r="N289" s="97"/>
      <c r="O289" s="97"/>
      <c r="P289" s="97"/>
      <c r="Q289" s="97"/>
      <c r="R289" s="97" t="e">
        <f t="shared" si="20"/>
        <v>#REF!</v>
      </c>
      <c r="S289" s="97">
        <f>基数汇总!S290</f>
        <v>18818.76043922731</v>
      </c>
      <c r="T289" s="97">
        <f>基数汇总!R290</f>
        <v>47233.066143145297</v>
      </c>
      <c r="U289" s="250" t="e">
        <f t="shared" si="19"/>
        <v>#REF!</v>
      </c>
      <c r="V289" t="e">
        <f t="shared" si="18"/>
        <v>#REF!</v>
      </c>
      <c r="X289" s="102"/>
    </row>
    <row r="290" spans="1:24" ht="13.5" customHeight="1" x14ac:dyDescent="0.2">
      <c r="A290" s="789"/>
      <c r="B290" s="763"/>
      <c r="C290" s="755"/>
      <c r="D290" s="96" t="s">
        <v>39</v>
      </c>
      <c r="E290" s="97" t="e">
        <f>#REF!</f>
        <v>#REF!</v>
      </c>
      <c r="F290" s="97">
        <v>-1.3340600838951899</v>
      </c>
      <c r="G290" s="97" t="e">
        <f t="shared" si="17"/>
        <v>#REF!</v>
      </c>
      <c r="H290" s="97"/>
      <c r="I290" s="97"/>
      <c r="J290" s="97"/>
      <c r="K290" s="97"/>
      <c r="L290" s="97"/>
      <c r="M290" s="97"/>
      <c r="N290" s="97"/>
      <c r="O290" s="97"/>
      <c r="P290" s="97"/>
      <c r="Q290" s="97"/>
      <c r="R290" s="97" t="e">
        <f t="shared" si="20"/>
        <v>#REF!</v>
      </c>
      <c r="S290" s="97">
        <f>基数汇总!S291</f>
        <v>1439.235018739713</v>
      </c>
      <c r="T290" s="97">
        <f>基数汇总!R291</f>
        <v>3536.7105681277499</v>
      </c>
      <c r="U290" s="250" t="e">
        <f t="shared" si="19"/>
        <v>#REF!</v>
      </c>
      <c r="V290" t="e">
        <f t="shared" si="18"/>
        <v>#REF!</v>
      </c>
      <c r="X290" s="102"/>
    </row>
    <row r="291" spans="1:24" ht="13.5" customHeight="1" x14ac:dyDescent="0.2">
      <c r="A291" s="789"/>
      <c r="B291" s="763"/>
      <c r="C291" s="755" t="s">
        <v>40</v>
      </c>
      <c r="D291" s="96" t="s">
        <v>41</v>
      </c>
      <c r="E291" s="97" t="e">
        <f>#REF!</f>
        <v>#REF!</v>
      </c>
      <c r="F291" s="97">
        <v>1804.1793248198301</v>
      </c>
      <c r="G291" s="97" t="e">
        <f t="shared" si="17"/>
        <v>#REF!</v>
      </c>
      <c r="H291" s="97"/>
      <c r="I291" s="97"/>
      <c r="J291" s="97"/>
      <c r="K291" s="97"/>
      <c r="L291" s="97"/>
      <c r="M291" s="97"/>
      <c r="N291" s="97"/>
      <c r="O291" s="97"/>
      <c r="P291" s="97"/>
      <c r="Q291" s="97"/>
      <c r="R291" s="97" t="e">
        <f t="shared" si="20"/>
        <v>#REF!</v>
      </c>
      <c r="S291" s="97">
        <f>基数汇总!S292</f>
        <v>5109.5516765260982</v>
      </c>
      <c r="T291" s="97">
        <f>基数汇总!R292</f>
        <v>12344.580361447501</v>
      </c>
      <c r="U291" s="250" t="e">
        <f t="shared" si="19"/>
        <v>#REF!</v>
      </c>
      <c r="V291" t="e">
        <f t="shared" si="18"/>
        <v>#REF!</v>
      </c>
      <c r="X291" s="102"/>
    </row>
    <row r="292" spans="1:24" ht="13.5" customHeight="1" x14ac:dyDescent="0.2">
      <c r="A292" s="789"/>
      <c r="B292" s="763"/>
      <c r="C292" s="755"/>
      <c r="D292" s="96" t="s">
        <v>42</v>
      </c>
      <c r="E292" s="97" t="e">
        <f>#REF!</f>
        <v>#REF!</v>
      </c>
      <c r="F292" s="97">
        <v>140.58716765816499</v>
      </c>
      <c r="G292" s="97" t="e">
        <f t="shared" si="17"/>
        <v>#REF!</v>
      </c>
      <c r="H292" s="97"/>
      <c r="I292" s="97"/>
      <c r="J292" s="97"/>
      <c r="K292" s="97"/>
      <c r="L292" s="97"/>
      <c r="M292" s="97"/>
      <c r="N292" s="97"/>
      <c r="O292" s="97"/>
      <c r="P292" s="97"/>
      <c r="Q292" s="97"/>
      <c r="R292" s="97" t="e">
        <f t="shared" si="20"/>
        <v>#REF!</v>
      </c>
      <c r="S292" s="97">
        <f>基数汇总!S293</f>
        <v>1.3601271625639137</v>
      </c>
      <c r="T292" s="97">
        <f>基数汇总!R293</f>
        <v>1.36012716256391</v>
      </c>
      <c r="U292" s="250" t="e">
        <f t="shared" si="19"/>
        <v>#REF!</v>
      </c>
      <c r="V292" t="e">
        <f t="shared" si="18"/>
        <v>#REF!</v>
      </c>
      <c r="X292" s="102"/>
    </row>
    <row r="293" spans="1:24" ht="13.5" customHeight="1" x14ac:dyDescent="0.2">
      <c r="A293" s="789"/>
      <c r="B293" s="763"/>
      <c r="C293" s="755"/>
      <c r="D293" s="96" t="s">
        <v>43</v>
      </c>
      <c r="E293" s="97" t="e">
        <f>#REF!</f>
        <v>#REF!</v>
      </c>
      <c r="F293" s="97">
        <v>15.507946</v>
      </c>
      <c r="G293" s="97" t="e">
        <f t="shared" si="17"/>
        <v>#REF!</v>
      </c>
      <c r="H293" s="97"/>
      <c r="I293" s="97"/>
      <c r="J293" s="97"/>
      <c r="K293" s="97"/>
      <c r="L293" s="97"/>
      <c r="M293" s="97"/>
      <c r="N293" s="97"/>
      <c r="O293" s="97"/>
      <c r="P293" s="97"/>
      <c r="Q293" s="97"/>
      <c r="R293" s="97" t="e">
        <f t="shared" si="20"/>
        <v>#REF!</v>
      </c>
      <c r="S293" s="97">
        <f>基数汇总!S294</f>
        <v>48.593053530843818</v>
      </c>
      <c r="T293" s="97">
        <f>基数汇总!R294</f>
        <v>167.09058450385501</v>
      </c>
      <c r="U293" s="250" t="e">
        <f t="shared" si="19"/>
        <v>#REF!</v>
      </c>
      <c r="V293" t="e">
        <f t="shared" si="18"/>
        <v>#REF!</v>
      </c>
      <c r="X293" s="102"/>
    </row>
    <row r="294" spans="1:24" ht="13.5" customHeight="1" x14ac:dyDescent="0.2">
      <c r="A294" s="789"/>
      <c r="B294" s="763" t="s">
        <v>45</v>
      </c>
      <c r="C294" s="755" t="s">
        <v>26</v>
      </c>
      <c r="D294" s="96" t="s">
        <v>27</v>
      </c>
      <c r="E294" s="97" t="e">
        <f>#REF!</f>
        <v>#REF!</v>
      </c>
      <c r="F294" s="97">
        <v>142.15749957664701</v>
      </c>
      <c r="G294" s="97" t="e">
        <f t="shared" si="17"/>
        <v>#REF!</v>
      </c>
      <c r="H294" s="97"/>
      <c r="I294" s="97"/>
      <c r="J294" s="97"/>
      <c r="K294" s="97"/>
      <c r="L294" s="97"/>
      <c r="M294" s="97"/>
      <c r="N294" s="97"/>
      <c r="O294" s="97"/>
      <c r="P294" s="97"/>
      <c r="Q294" s="97"/>
      <c r="R294" s="97" t="e">
        <f t="shared" si="20"/>
        <v>#REF!</v>
      </c>
      <c r="S294" s="97">
        <f>基数汇总!S295</f>
        <v>17.848575043432902</v>
      </c>
      <c r="T294" s="97">
        <f>基数汇总!R295</f>
        <v>49.783256583690999</v>
      </c>
      <c r="U294" s="250" t="e">
        <f t="shared" si="19"/>
        <v>#REF!</v>
      </c>
      <c r="V294" t="e">
        <f t="shared" si="18"/>
        <v>#REF!</v>
      </c>
      <c r="X294" s="102"/>
    </row>
    <row r="295" spans="1:24" ht="13.5" customHeight="1" x14ac:dyDescent="0.2">
      <c r="A295" s="789"/>
      <c r="B295" s="763"/>
      <c r="C295" s="755"/>
      <c r="D295" s="96" t="s">
        <v>28</v>
      </c>
      <c r="E295" s="97" t="e">
        <f>#REF!</f>
        <v>#REF!</v>
      </c>
      <c r="F295" s="97">
        <v>78.435194945358305</v>
      </c>
      <c r="G295" s="97" t="e">
        <f t="shared" si="17"/>
        <v>#REF!</v>
      </c>
      <c r="H295" s="97"/>
      <c r="I295" s="97"/>
      <c r="J295" s="97"/>
      <c r="K295" s="97"/>
      <c r="L295" s="97"/>
      <c r="M295" s="97"/>
      <c r="N295" s="97"/>
      <c r="O295" s="97"/>
      <c r="P295" s="97"/>
      <c r="Q295" s="97"/>
      <c r="R295" s="97" t="e">
        <f t="shared" si="20"/>
        <v>#REF!</v>
      </c>
      <c r="S295" s="97">
        <f>基数汇总!S296</f>
        <v>22073.034987546609</v>
      </c>
      <c r="T295" s="97">
        <f>基数汇总!R296</f>
        <v>54968.379369353199</v>
      </c>
      <c r="U295" s="250" t="e">
        <f t="shared" si="19"/>
        <v>#REF!</v>
      </c>
      <c r="V295" t="e">
        <f t="shared" si="18"/>
        <v>#REF!</v>
      </c>
      <c r="X295" s="102"/>
    </row>
    <row r="296" spans="1:24" ht="13.5" customHeight="1" x14ac:dyDescent="0.2">
      <c r="A296" s="789"/>
      <c r="B296" s="763"/>
      <c r="C296" s="755"/>
      <c r="D296" s="96" t="s">
        <v>29</v>
      </c>
      <c r="E296" s="97" t="e">
        <f>#REF!</f>
        <v>#REF!</v>
      </c>
      <c r="F296" s="97">
        <v>125.641912</v>
      </c>
      <c r="G296" s="97" t="e">
        <f t="shared" si="17"/>
        <v>#REF!</v>
      </c>
      <c r="H296" s="97"/>
      <c r="I296" s="97"/>
      <c r="J296" s="97"/>
      <c r="K296" s="97"/>
      <c r="L296" s="97"/>
      <c r="M296" s="97"/>
      <c r="N296" s="97"/>
      <c r="O296" s="97"/>
      <c r="P296" s="97"/>
      <c r="Q296" s="97"/>
      <c r="R296" s="97" t="e">
        <f t="shared" si="20"/>
        <v>#REF!</v>
      </c>
      <c r="S296" s="97">
        <f>基数汇总!S297</f>
        <v>2928.2733355710307</v>
      </c>
      <c r="T296" s="97">
        <f>基数汇总!R297</f>
        <v>7416.5934243040001</v>
      </c>
      <c r="U296" s="250" t="e">
        <f t="shared" si="19"/>
        <v>#REF!</v>
      </c>
      <c r="V296" t="e">
        <f t="shared" si="18"/>
        <v>#REF!</v>
      </c>
      <c r="X296" s="102"/>
    </row>
    <row r="297" spans="1:24" ht="13.5" customHeight="1" x14ac:dyDescent="0.2">
      <c r="A297" s="789"/>
      <c r="B297" s="763"/>
      <c r="C297" s="755"/>
      <c r="D297" s="96" t="s">
        <v>30</v>
      </c>
      <c r="E297" s="97" t="e">
        <f>#REF!</f>
        <v>#REF!</v>
      </c>
      <c r="F297" s="97">
        <v>162.04382000000001</v>
      </c>
      <c r="G297" s="97" t="e">
        <f t="shared" si="17"/>
        <v>#REF!</v>
      </c>
      <c r="H297" s="97"/>
      <c r="I297" s="97"/>
      <c r="J297" s="97"/>
      <c r="K297" s="97"/>
      <c r="L297" s="97"/>
      <c r="M297" s="97"/>
      <c r="N297" s="97"/>
      <c r="O297" s="97"/>
      <c r="P297" s="97"/>
      <c r="Q297" s="97"/>
      <c r="R297" s="97" t="e">
        <f t="shared" si="20"/>
        <v>#REF!</v>
      </c>
      <c r="S297" s="97">
        <f>基数汇总!S298</f>
        <v>434.04056711248381</v>
      </c>
      <c r="T297" s="97">
        <f>基数汇总!R298</f>
        <v>947.61824731381796</v>
      </c>
      <c r="U297" s="250" t="e">
        <f t="shared" si="19"/>
        <v>#REF!</v>
      </c>
      <c r="V297" t="e">
        <f t="shared" si="18"/>
        <v>#REF!</v>
      </c>
      <c r="X297" s="102"/>
    </row>
    <row r="298" spans="1:24" ht="13.5" customHeight="1" x14ac:dyDescent="0.2">
      <c r="A298" s="789"/>
      <c r="B298" s="763"/>
      <c r="C298" s="755"/>
      <c r="D298" s="96" t="s">
        <v>31</v>
      </c>
      <c r="E298" s="97" t="e">
        <f>#REF!</f>
        <v>#REF!</v>
      </c>
      <c r="F298" s="97">
        <v>100.94183200000001</v>
      </c>
      <c r="G298" s="97" t="e">
        <f t="shared" si="17"/>
        <v>#REF!</v>
      </c>
      <c r="H298" s="97"/>
      <c r="I298" s="97"/>
      <c r="J298" s="97"/>
      <c r="K298" s="97"/>
      <c r="L298" s="97"/>
      <c r="M298" s="97"/>
      <c r="N298" s="97"/>
      <c r="O298" s="97"/>
      <c r="P298" s="97"/>
      <c r="Q298" s="97"/>
      <c r="R298" s="97" t="e">
        <f t="shared" si="20"/>
        <v>#REF!</v>
      </c>
      <c r="S298" s="97">
        <f>基数汇总!S299</f>
        <v>3605.3804961899709</v>
      </c>
      <c r="T298" s="97">
        <f>基数汇总!R299</f>
        <v>10037.8972466423</v>
      </c>
      <c r="U298" s="250" t="e">
        <f t="shared" si="19"/>
        <v>#REF!</v>
      </c>
      <c r="V298" t="e">
        <f t="shared" si="18"/>
        <v>#REF!</v>
      </c>
      <c r="X298" s="102"/>
    </row>
    <row r="299" spans="1:24" ht="13.5" customHeight="1" x14ac:dyDescent="0.2">
      <c r="A299" s="789"/>
      <c r="B299" s="763"/>
      <c r="C299" s="755"/>
      <c r="D299" s="96" t="s">
        <v>32</v>
      </c>
      <c r="E299" s="97" t="e">
        <f>#REF!</f>
        <v>#REF!</v>
      </c>
      <c r="F299" s="97">
        <v>4.8776999999999999</v>
      </c>
      <c r="G299" s="97" t="e">
        <f t="shared" si="17"/>
        <v>#REF!</v>
      </c>
      <c r="H299" s="97"/>
      <c r="I299" s="97"/>
      <c r="J299" s="97"/>
      <c r="K299" s="97"/>
      <c r="L299" s="97"/>
      <c r="M299" s="97"/>
      <c r="N299" s="97"/>
      <c r="O299" s="97"/>
      <c r="P299" s="97"/>
      <c r="Q299" s="97"/>
      <c r="R299" s="97" t="e">
        <f t="shared" si="20"/>
        <v>#REF!</v>
      </c>
      <c r="S299" s="97">
        <f>基数汇总!S300</f>
        <v>2107.3269665725979</v>
      </c>
      <c r="T299" s="97">
        <f>基数汇总!R300</f>
        <v>6006.5598487466796</v>
      </c>
      <c r="U299" s="250" t="e">
        <f t="shared" si="19"/>
        <v>#REF!</v>
      </c>
      <c r="V299" t="e">
        <f t="shared" si="18"/>
        <v>#REF!</v>
      </c>
      <c r="X299" s="102"/>
    </row>
    <row r="300" spans="1:24" ht="13.5" customHeight="1" x14ac:dyDescent="0.2">
      <c r="A300" s="789"/>
      <c r="B300" s="763"/>
      <c r="C300" s="755" t="s">
        <v>33</v>
      </c>
      <c r="D300" s="96" t="s">
        <v>34</v>
      </c>
      <c r="E300" s="97" t="e">
        <f>#REF!</f>
        <v>#REF!</v>
      </c>
      <c r="F300" s="97">
        <v>549.70550341893602</v>
      </c>
      <c r="G300" s="97" t="e">
        <f t="shared" si="17"/>
        <v>#REF!</v>
      </c>
      <c r="H300" s="97"/>
      <c r="I300" s="97"/>
      <c r="J300" s="97"/>
      <c r="K300" s="97"/>
      <c r="L300" s="97"/>
      <c r="M300" s="97"/>
      <c r="N300" s="97"/>
      <c r="O300" s="97"/>
      <c r="P300" s="97"/>
      <c r="Q300" s="97"/>
      <c r="R300" s="97" t="e">
        <f t="shared" si="20"/>
        <v>#REF!</v>
      </c>
      <c r="S300" s="97">
        <f>基数汇总!S301</f>
        <v>2268.7235584352966</v>
      </c>
      <c r="T300" s="97">
        <f>基数汇总!R301</f>
        <v>4277.72709570598</v>
      </c>
      <c r="U300" s="250" t="e">
        <f t="shared" si="19"/>
        <v>#REF!</v>
      </c>
      <c r="V300" t="e">
        <f t="shared" si="18"/>
        <v>#REF!</v>
      </c>
      <c r="X300" s="102"/>
    </row>
    <row r="301" spans="1:24" ht="13.5" customHeight="1" x14ac:dyDescent="0.2">
      <c r="A301" s="789"/>
      <c r="B301" s="763"/>
      <c r="C301" s="755"/>
      <c r="D301" s="96" t="s">
        <v>35</v>
      </c>
      <c r="E301" s="97" t="e">
        <f>#REF!</f>
        <v>#REF!</v>
      </c>
      <c r="F301" s="97">
        <v>14.299059689474801</v>
      </c>
      <c r="G301" s="97" t="e">
        <f t="shared" si="17"/>
        <v>#REF!</v>
      </c>
      <c r="H301" s="97"/>
      <c r="I301" s="97"/>
      <c r="J301" s="97"/>
      <c r="K301" s="97"/>
      <c r="L301" s="97"/>
      <c r="M301" s="97"/>
      <c r="N301" s="97"/>
      <c r="O301" s="97"/>
      <c r="P301" s="97"/>
      <c r="Q301" s="97"/>
      <c r="R301" s="97" t="e">
        <f t="shared" si="20"/>
        <v>#REF!</v>
      </c>
      <c r="S301" s="97">
        <f>基数汇总!S302</f>
        <v>2270.9109955415338</v>
      </c>
      <c r="T301" s="97">
        <f>基数汇总!R302</f>
        <v>5325.4356760922901</v>
      </c>
      <c r="U301" s="250" t="e">
        <f t="shared" si="19"/>
        <v>#REF!</v>
      </c>
      <c r="V301" t="e">
        <f t="shared" si="18"/>
        <v>#REF!</v>
      </c>
      <c r="X301" s="102"/>
    </row>
    <row r="302" spans="1:24" ht="13.5" customHeight="1" x14ac:dyDescent="0.2">
      <c r="A302" s="789"/>
      <c r="B302" s="763"/>
      <c r="C302" s="755"/>
      <c r="D302" s="96" t="s">
        <v>36</v>
      </c>
      <c r="E302" s="97" t="e">
        <f>#REF!</f>
        <v>#REF!</v>
      </c>
      <c r="F302" s="97">
        <v>49.216985707616502</v>
      </c>
      <c r="G302" s="97" t="e">
        <f t="shared" si="17"/>
        <v>#REF!</v>
      </c>
      <c r="H302" s="97"/>
      <c r="I302" s="97"/>
      <c r="J302" s="97"/>
      <c r="K302" s="97"/>
      <c r="L302" s="97"/>
      <c r="M302" s="97"/>
      <c r="N302" s="97"/>
      <c r="O302" s="97"/>
      <c r="P302" s="97"/>
      <c r="Q302" s="97"/>
      <c r="R302" s="97" t="e">
        <f t="shared" si="20"/>
        <v>#REF!</v>
      </c>
      <c r="S302" s="97">
        <f>基数汇总!S303</f>
        <v>1639.7616830304962</v>
      </c>
      <c r="T302" s="97">
        <f>基数汇总!R303</f>
        <v>4271.9344918418101</v>
      </c>
      <c r="U302" s="250" t="e">
        <f t="shared" si="19"/>
        <v>#REF!</v>
      </c>
      <c r="V302" t="e">
        <f t="shared" si="18"/>
        <v>#REF!</v>
      </c>
      <c r="X302" s="102"/>
    </row>
    <row r="303" spans="1:24" ht="13.5" customHeight="1" x14ac:dyDescent="0.2">
      <c r="A303" s="789"/>
      <c r="B303" s="763"/>
      <c r="C303" s="755"/>
      <c r="D303" s="96" t="s">
        <v>37</v>
      </c>
      <c r="E303" s="97" t="e">
        <f>#REF!</f>
        <v>#REF!</v>
      </c>
      <c r="F303" s="97">
        <v>0</v>
      </c>
      <c r="G303" s="97" t="e">
        <f t="shared" si="17"/>
        <v>#REF!</v>
      </c>
      <c r="H303" s="97"/>
      <c r="I303" s="97"/>
      <c r="J303" s="97"/>
      <c r="K303" s="97"/>
      <c r="L303" s="97"/>
      <c r="M303" s="97"/>
      <c r="N303" s="97"/>
      <c r="O303" s="97"/>
      <c r="P303" s="97"/>
      <c r="Q303" s="97"/>
      <c r="R303" s="97" t="e">
        <f t="shared" si="20"/>
        <v>#REF!</v>
      </c>
      <c r="S303" s="97">
        <f>基数汇总!S304</f>
        <v>35.614199999999997</v>
      </c>
      <c r="T303" s="97">
        <f>基数汇总!R304</f>
        <v>97.700999999999993</v>
      </c>
      <c r="U303" s="250" t="e">
        <f t="shared" si="19"/>
        <v>#REF!</v>
      </c>
      <c r="V303" t="e">
        <f t="shared" si="18"/>
        <v>#REF!</v>
      </c>
      <c r="X303" s="102"/>
    </row>
    <row r="304" spans="1:24" ht="13.5" customHeight="1" x14ac:dyDescent="0.2">
      <c r="A304" s="789"/>
      <c r="B304" s="763"/>
      <c r="C304" s="755"/>
      <c r="D304" s="96" t="s">
        <v>38</v>
      </c>
      <c r="E304" s="97" t="e">
        <f>#REF!</f>
        <v>#REF!</v>
      </c>
      <c r="F304" s="97">
        <v>1.06994962208527</v>
      </c>
      <c r="G304" s="97" t="e">
        <f t="shared" si="17"/>
        <v>#REF!</v>
      </c>
      <c r="H304" s="97"/>
      <c r="I304" s="97"/>
      <c r="J304" s="97"/>
      <c r="K304" s="97"/>
      <c r="L304" s="97"/>
      <c r="M304" s="97"/>
      <c r="N304" s="97"/>
      <c r="O304" s="97"/>
      <c r="P304" s="97"/>
      <c r="Q304" s="97"/>
      <c r="R304" s="97" t="e">
        <f t="shared" si="20"/>
        <v>#REF!</v>
      </c>
      <c r="S304" s="97">
        <f>基数汇总!S305</f>
        <v>10023.09925077257</v>
      </c>
      <c r="T304" s="97">
        <f>基数汇总!R305</f>
        <v>24728.831456854601</v>
      </c>
      <c r="U304" s="250" t="e">
        <f t="shared" si="19"/>
        <v>#REF!</v>
      </c>
      <c r="V304" t="e">
        <f t="shared" si="18"/>
        <v>#REF!</v>
      </c>
      <c r="X304" s="102"/>
    </row>
    <row r="305" spans="1:24" ht="13.5" customHeight="1" x14ac:dyDescent="0.2">
      <c r="A305" s="789"/>
      <c r="B305" s="763"/>
      <c r="C305" s="755"/>
      <c r="D305" s="96" t="s">
        <v>39</v>
      </c>
      <c r="E305" s="97" t="e">
        <f>#REF!</f>
        <v>#REF!</v>
      </c>
      <c r="F305" s="97">
        <v>-0.193539916104811</v>
      </c>
      <c r="G305" s="97" t="e">
        <f t="shared" si="17"/>
        <v>#REF!</v>
      </c>
      <c r="H305" s="97"/>
      <c r="I305" s="97"/>
      <c r="J305" s="97"/>
      <c r="K305" s="97"/>
      <c r="L305" s="97"/>
      <c r="M305" s="97"/>
      <c r="N305" s="97"/>
      <c r="O305" s="97"/>
      <c r="P305" s="97"/>
      <c r="Q305" s="97"/>
      <c r="R305" s="97" t="e">
        <f t="shared" si="20"/>
        <v>#REF!</v>
      </c>
      <c r="S305" s="97">
        <f>基数汇总!S306</f>
        <v>267.95068126028616</v>
      </c>
      <c r="T305" s="97">
        <f>基数汇总!R306</f>
        <v>799.98753187225498</v>
      </c>
      <c r="U305" s="250" t="e">
        <f t="shared" si="19"/>
        <v>#REF!</v>
      </c>
      <c r="V305" t="e">
        <f t="shared" si="18"/>
        <v>#REF!</v>
      </c>
      <c r="X305" s="102"/>
    </row>
    <row r="306" spans="1:24" ht="13.5" customHeight="1" x14ac:dyDescent="0.2">
      <c r="A306" s="789"/>
      <c r="B306" s="763"/>
      <c r="C306" s="755" t="s">
        <v>40</v>
      </c>
      <c r="D306" s="96" t="s">
        <v>41</v>
      </c>
      <c r="E306" s="97" t="e">
        <f>#REF!</f>
        <v>#REF!</v>
      </c>
      <c r="F306" s="97">
        <v>597.70563718016899</v>
      </c>
      <c r="G306" s="97" t="e">
        <f t="shared" si="17"/>
        <v>#REF!</v>
      </c>
      <c r="H306" s="97"/>
      <c r="I306" s="97"/>
      <c r="J306" s="97"/>
      <c r="K306" s="97"/>
      <c r="L306" s="97"/>
      <c r="M306" s="97"/>
      <c r="N306" s="97"/>
      <c r="O306" s="97"/>
      <c r="P306" s="97"/>
      <c r="Q306" s="97"/>
      <c r="R306" s="97" t="e">
        <f t="shared" si="20"/>
        <v>#REF!</v>
      </c>
      <c r="S306" s="97">
        <f>基数汇总!S307</f>
        <v>1619.252223473894</v>
      </c>
      <c r="T306" s="97">
        <f>基数汇总!R307</f>
        <v>4417.5497385524995</v>
      </c>
      <c r="U306" s="250" t="e">
        <f t="shared" si="19"/>
        <v>#REF!</v>
      </c>
      <c r="V306" t="e">
        <f t="shared" si="18"/>
        <v>#REF!</v>
      </c>
      <c r="X306" s="102"/>
    </row>
    <row r="307" spans="1:24" ht="13.5" customHeight="1" x14ac:dyDescent="0.2">
      <c r="A307" s="789"/>
      <c r="B307" s="763"/>
      <c r="C307" s="755"/>
      <c r="D307" s="96" t="s">
        <v>42</v>
      </c>
      <c r="E307" s="97" t="e">
        <f>#REF!</f>
        <v>#REF!</v>
      </c>
      <c r="F307" s="97">
        <v>31.900267341835299</v>
      </c>
      <c r="G307" s="97" t="e">
        <f t="shared" si="17"/>
        <v>#REF!</v>
      </c>
      <c r="H307" s="97"/>
      <c r="I307" s="97"/>
      <c r="J307" s="97"/>
      <c r="K307" s="97"/>
      <c r="L307" s="97"/>
      <c r="M307" s="97"/>
      <c r="N307" s="97"/>
      <c r="O307" s="97"/>
      <c r="P307" s="97"/>
      <c r="Q307" s="97"/>
      <c r="R307" s="97" t="e">
        <f t="shared" si="20"/>
        <v>#REF!</v>
      </c>
      <c r="S307" s="97">
        <f>基数汇总!S308</f>
        <v>0.44027283743608564</v>
      </c>
      <c r="T307" s="97">
        <f>基数汇总!R308</f>
        <v>0.44027283743608597</v>
      </c>
      <c r="U307" s="250" t="e">
        <f t="shared" si="19"/>
        <v>#REF!</v>
      </c>
      <c r="V307" t="e">
        <f t="shared" si="18"/>
        <v>#REF!</v>
      </c>
      <c r="X307" s="102"/>
    </row>
    <row r="308" spans="1:24" ht="13.5" customHeight="1" x14ac:dyDescent="0.2">
      <c r="A308" s="789"/>
      <c r="B308" s="763"/>
      <c r="C308" s="755"/>
      <c r="D308" s="96" t="s">
        <v>43</v>
      </c>
      <c r="E308" s="97" t="e">
        <f>#REF!</f>
        <v>#REF!</v>
      </c>
      <c r="F308" s="97">
        <v>-15.507946</v>
      </c>
      <c r="G308" s="97" t="e">
        <f t="shared" si="17"/>
        <v>#REF!</v>
      </c>
      <c r="H308" s="97"/>
      <c r="I308" s="97"/>
      <c r="J308" s="97"/>
      <c r="K308" s="97"/>
      <c r="L308" s="97"/>
      <c r="M308" s="97"/>
      <c r="N308" s="97"/>
      <c r="O308" s="97"/>
      <c r="P308" s="97"/>
      <c r="Q308" s="97"/>
      <c r="R308" s="97" t="e">
        <f t="shared" si="20"/>
        <v>#REF!</v>
      </c>
      <c r="S308" s="97">
        <f>基数汇总!S309</f>
        <v>10.87974646915622</v>
      </c>
      <c r="T308" s="97">
        <f>基数汇总!R309</f>
        <v>54.035615496144999</v>
      </c>
      <c r="U308" s="250" t="e">
        <f t="shared" si="19"/>
        <v>#REF!</v>
      </c>
      <c r="V308" t="e">
        <f t="shared" si="18"/>
        <v>#REF!</v>
      </c>
      <c r="X308" s="102"/>
    </row>
    <row r="309" spans="1:24" ht="13.5" customHeight="1" x14ac:dyDescent="0.2">
      <c r="A309" s="789"/>
      <c r="B309" s="762" t="s">
        <v>25</v>
      </c>
      <c r="C309" s="762"/>
      <c r="D309" s="762"/>
      <c r="E309" s="245" t="e">
        <f>SUM(E264:E269)</f>
        <v>#REF!</v>
      </c>
      <c r="F309" s="245">
        <v>2574.3723970000001</v>
      </c>
      <c r="G309" s="97" t="e">
        <f t="shared" si="17"/>
        <v>#REF!</v>
      </c>
      <c r="H309" s="245"/>
      <c r="I309" s="245"/>
      <c r="J309" s="245"/>
      <c r="K309" s="245"/>
      <c r="L309" s="245"/>
      <c r="M309" s="245"/>
      <c r="N309" s="245"/>
      <c r="O309" s="245"/>
      <c r="P309" s="245"/>
      <c r="Q309" s="245"/>
      <c r="R309" s="245" t="e">
        <f t="shared" si="20"/>
        <v>#REF!</v>
      </c>
      <c r="S309" s="245">
        <f>基数汇总!S310</f>
        <v>4.7062249565671186</v>
      </c>
      <c r="T309" s="245">
        <f>基数汇总!R310</f>
        <v>14.049343416309</v>
      </c>
      <c r="U309" s="246" t="e">
        <f t="shared" si="19"/>
        <v>#REF!</v>
      </c>
      <c r="V309" t="e">
        <f t="shared" si="18"/>
        <v>#REF!</v>
      </c>
      <c r="X309" s="102"/>
    </row>
    <row r="310" spans="1:24" ht="13.5" customHeight="1" x14ac:dyDescent="0.2">
      <c r="A310" s="789"/>
      <c r="B310" s="762" t="s">
        <v>44</v>
      </c>
      <c r="C310" s="762"/>
      <c r="D310" s="762"/>
      <c r="E310" s="245" t="e">
        <f>SUM(E279:E284)</f>
        <v>#REF!</v>
      </c>
      <c r="F310" s="245">
        <v>1960.2744384780001</v>
      </c>
      <c r="G310" s="97" t="e">
        <f t="shared" si="17"/>
        <v>#REF!</v>
      </c>
      <c r="H310" s="245"/>
      <c r="I310" s="245"/>
      <c r="J310" s="245"/>
      <c r="K310" s="245"/>
      <c r="L310" s="245"/>
      <c r="M310" s="245"/>
      <c r="N310" s="245"/>
      <c r="O310" s="245"/>
      <c r="P310" s="245"/>
      <c r="Q310" s="245"/>
      <c r="R310" s="245" t="e">
        <f t="shared" si="20"/>
        <v>#REF!</v>
      </c>
      <c r="S310" s="245">
        <f>基数汇总!S311</f>
        <v>10895.887406453392</v>
      </c>
      <c r="T310" s="245">
        <f>基数汇总!R311</f>
        <v>27222.611618646799</v>
      </c>
      <c r="U310" s="246" t="e">
        <f t="shared" si="19"/>
        <v>#REF!</v>
      </c>
      <c r="V310" t="e">
        <f t="shared" si="18"/>
        <v>#REF!</v>
      </c>
      <c r="X310" s="102"/>
    </row>
    <row r="311" spans="1:24" ht="13.5" customHeight="1" x14ac:dyDescent="0.2">
      <c r="A311" s="789"/>
      <c r="B311" s="762" t="s">
        <v>46</v>
      </c>
      <c r="C311" s="762"/>
      <c r="D311" s="762"/>
      <c r="E311" s="245" t="e">
        <f>#REF!</f>
        <v>#REF!</v>
      </c>
      <c r="F311" s="245">
        <v>262.928087</v>
      </c>
      <c r="G311" s="97" t="e">
        <f t="shared" si="17"/>
        <v>#REF!</v>
      </c>
      <c r="H311" s="245"/>
      <c r="I311" s="245"/>
      <c r="J311" s="245"/>
      <c r="K311" s="245"/>
      <c r="L311" s="245"/>
      <c r="M311" s="245"/>
      <c r="N311" s="245"/>
      <c r="O311" s="245"/>
      <c r="P311" s="245"/>
      <c r="Q311" s="245"/>
      <c r="R311" s="245" t="e">
        <f t="shared" si="20"/>
        <v>#REF!</v>
      </c>
      <c r="S311" s="245">
        <f>基数汇总!S312</f>
        <v>951.21706042896926</v>
      </c>
      <c r="T311" s="245">
        <f>基数汇总!R312</f>
        <v>2639.9881876959998</v>
      </c>
      <c r="U311" s="246" t="e">
        <f t="shared" si="19"/>
        <v>#REF!</v>
      </c>
      <c r="V311" t="e">
        <f t="shared" si="18"/>
        <v>#REF!</v>
      </c>
      <c r="X311" s="102"/>
    </row>
    <row r="312" spans="1:24" ht="13.5" customHeight="1" x14ac:dyDescent="0.2">
      <c r="A312" s="789"/>
      <c r="B312" s="762" t="s">
        <v>47</v>
      </c>
      <c r="C312" s="762"/>
      <c r="D312" s="762"/>
      <c r="E312" s="245" t="e">
        <f>E309-E310-E311</f>
        <v>#REF!</v>
      </c>
      <c r="F312" s="245">
        <v>351.169871522005</v>
      </c>
      <c r="G312" s="97" t="e">
        <f t="shared" si="17"/>
        <v>#REF!</v>
      </c>
      <c r="H312" s="245"/>
      <c r="I312" s="245"/>
      <c r="J312" s="245"/>
      <c r="K312" s="245"/>
      <c r="L312" s="245"/>
      <c r="M312" s="245"/>
      <c r="N312" s="245"/>
      <c r="O312" s="245"/>
      <c r="P312" s="245"/>
      <c r="Q312" s="245"/>
      <c r="R312" s="245" t="e">
        <f t="shared" si="20"/>
        <v>#REF!</v>
      </c>
      <c r="S312" s="245">
        <f>基数汇总!S313</f>
        <v>80.613432887515813</v>
      </c>
      <c r="T312" s="245">
        <f>基数汇总!R313</f>
        <v>154.09835268618099</v>
      </c>
      <c r="U312" s="246" t="e">
        <f t="shared" si="19"/>
        <v>#REF!</v>
      </c>
      <c r="V312" t="e">
        <f t="shared" si="18"/>
        <v>#REF!</v>
      </c>
      <c r="X312" s="102"/>
    </row>
    <row r="313" spans="1:24" ht="13.5" customHeight="1" x14ac:dyDescent="0.2">
      <c r="A313" s="789"/>
      <c r="B313" s="762" t="s">
        <v>48</v>
      </c>
      <c r="C313" s="762"/>
      <c r="D313" s="762"/>
      <c r="E313" s="246" t="e">
        <f>IF(E309&gt;0,(E309-E310)/E309,"")</f>
        <v>#REF!</v>
      </c>
      <c r="F313" s="246">
        <v>0.23854278395683301</v>
      </c>
      <c r="G313" s="97" t="e">
        <f t="shared" si="17"/>
        <v>#REF!</v>
      </c>
      <c r="H313" s="246"/>
      <c r="I313" s="246"/>
      <c r="J313" s="246"/>
      <c r="K313" s="246"/>
      <c r="L313" s="246"/>
      <c r="M313" s="246"/>
      <c r="N313" s="246"/>
      <c r="O313" s="246"/>
      <c r="P313" s="246"/>
      <c r="Q313" s="246"/>
      <c r="R313" s="246" t="e">
        <f>IF(R309&gt;0,(R309-R310)/R309,"")</f>
        <v>#REF!</v>
      </c>
      <c r="S313" s="246">
        <f>基数汇总!S314</f>
        <v>37363.066789999997</v>
      </c>
      <c r="T313" s="246">
        <f>基数汇总!R314</f>
        <v>93349.846399999995</v>
      </c>
      <c r="U313" s="246" t="e">
        <f>IF(R313&lt;&gt;"",R313-S313,"")</f>
        <v>#REF!</v>
      </c>
      <c r="V313" t="e">
        <f t="shared" si="18"/>
        <v>#REF!</v>
      </c>
      <c r="X313" s="102"/>
    </row>
    <row r="314" spans="1:24" ht="13.5" customHeight="1" x14ac:dyDescent="0.2">
      <c r="A314" s="789"/>
      <c r="B314" s="762" t="s">
        <v>49</v>
      </c>
      <c r="C314" s="762"/>
      <c r="D314" s="762"/>
      <c r="E314" s="246" t="e">
        <f>IF(E309&gt;0,E311/E309,"")</f>
        <v>#REF!</v>
      </c>
      <c r="F314" s="246">
        <v>0.102132887730772</v>
      </c>
      <c r="G314" s="97" t="e">
        <f t="shared" si="17"/>
        <v>#REF!</v>
      </c>
      <c r="H314" s="246"/>
      <c r="I314" s="246"/>
      <c r="J314" s="246"/>
      <c r="K314" s="246"/>
      <c r="L314" s="246"/>
      <c r="M314" s="246"/>
      <c r="N314" s="246"/>
      <c r="O314" s="246"/>
      <c r="P314" s="246"/>
      <c r="Q314" s="246"/>
      <c r="R314" s="246" t="e">
        <f>IF(R309&gt;0,R311/R309,"")</f>
        <v>#REF!</v>
      </c>
      <c r="S314" s="246">
        <f>基数汇总!S315</f>
        <v>25435.348890230111</v>
      </c>
      <c r="T314" s="246">
        <f>基数汇总!R315</f>
        <v>63332.591040970998</v>
      </c>
      <c r="U314" s="246" t="e">
        <f>IF(R314&lt;&gt;"",R314-S314,"")</f>
        <v>#REF!</v>
      </c>
      <c r="V314" t="e">
        <f t="shared" si="18"/>
        <v>#REF!</v>
      </c>
      <c r="X314" s="102"/>
    </row>
    <row r="315" spans="1:24" ht="13.5" customHeight="1" x14ac:dyDescent="0.2">
      <c r="A315" s="789"/>
      <c r="B315" s="762" t="s">
        <v>50</v>
      </c>
      <c r="C315" s="762"/>
      <c r="D315" s="762"/>
      <c r="E315" s="246" t="e">
        <f>IF(E309&gt;0,E312/E309,"")</f>
        <v>#REF!</v>
      </c>
      <c r="F315" s="246">
        <v>0.13640989622606101</v>
      </c>
      <c r="G315" s="97" t="e">
        <f t="shared" si="17"/>
        <v>#REF!</v>
      </c>
      <c r="H315" s="246"/>
      <c r="I315" s="246"/>
      <c r="J315" s="246"/>
      <c r="K315" s="246"/>
      <c r="L315" s="246"/>
      <c r="M315" s="246"/>
      <c r="N315" s="246"/>
      <c r="O315" s="246"/>
      <c r="P315" s="246"/>
      <c r="Q315" s="246"/>
      <c r="R315" s="246" t="e">
        <f>IF(R309&gt;0,R312/R309,"")</f>
        <v>#REF!</v>
      </c>
      <c r="S315" s="246">
        <f>基数汇总!S316</f>
        <v>11927.71789976989</v>
      </c>
      <c r="T315" s="246">
        <f>基数汇总!R316</f>
        <v>30017.255359029001</v>
      </c>
      <c r="U315" s="246" t="e">
        <f>IF(R315&lt;&gt;"",R315-S315,"")</f>
        <v>#REF!</v>
      </c>
      <c r="V315" t="e">
        <f t="shared" si="18"/>
        <v>#REF!</v>
      </c>
      <c r="X315" s="102"/>
    </row>
    <row r="316" spans="1:24" ht="13.5" customHeight="1" x14ac:dyDescent="0.2">
      <c r="A316" s="789"/>
      <c r="B316" s="763"/>
      <c r="C316" s="755"/>
      <c r="D316" s="96"/>
      <c r="E316" s="97" t="e">
        <f>#REF!</f>
        <v>#REF!</v>
      </c>
      <c r="F316" s="97">
        <v>0</v>
      </c>
      <c r="G316" s="97" t="e">
        <f t="shared" si="17"/>
        <v>#REF!</v>
      </c>
      <c r="H316" s="97"/>
      <c r="I316" s="97"/>
      <c r="J316" s="97"/>
      <c r="K316" s="97"/>
      <c r="L316" s="97"/>
      <c r="M316" s="97"/>
      <c r="N316" s="97"/>
      <c r="O316" s="97"/>
      <c r="P316" s="97"/>
      <c r="Q316" s="97"/>
      <c r="R316" s="97" t="e">
        <f>SUM(F316:Q316)</f>
        <v>#REF!</v>
      </c>
      <c r="S316" s="97">
        <f>基数汇总!S317</f>
        <v>5158.090256921324</v>
      </c>
      <c r="T316" s="97">
        <f>基数汇总!R317</f>
        <v>13606.2633920031</v>
      </c>
      <c r="U316" s="250" t="e">
        <f t="shared" si="19"/>
        <v>#REF!</v>
      </c>
      <c r="V316" t="e">
        <f t="shared" si="18"/>
        <v>#REF!</v>
      </c>
      <c r="X316" s="102"/>
    </row>
    <row r="317" spans="1:24" ht="13.5" customHeight="1" x14ac:dyDescent="0.2">
      <c r="A317" s="789"/>
      <c r="B317" s="763"/>
      <c r="C317" s="755"/>
      <c r="D317" s="96"/>
      <c r="E317" s="97" t="e">
        <f>#REF!</f>
        <v>#REF!</v>
      </c>
      <c r="F317" s="97">
        <v>0</v>
      </c>
      <c r="G317" s="97" t="e">
        <f t="shared" si="17"/>
        <v>#REF!</v>
      </c>
      <c r="H317" s="97"/>
      <c r="I317" s="97"/>
      <c r="J317" s="97"/>
      <c r="K317" s="97"/>
      <c r="L317" s="97"/>
      <c r="M317" s="97"/>
      <c r="N317" s="97"/>
      <c r="O317" s="97"/>
      <c r="P317" s="97"/>
      <c r="Q317" s="97"/>
      <c r="R317" s="97" t="e">
        <f t="shared" ref="R317:R364" si="21">SUM(F317:Q317)</f>
        <v>#REF!</v>
      </c>
      <c r="S317" s="97">
        <f>基数汇总!S318</f>
        <v>6769.6276428485598</v>
      </c>
      <c r="T317" s="97">
        <f>基数汇总!R318</f>
        <v>16410.991967025901</v>
      </c>
      <c r="U317" s="250" t="e">
        <f t="shared" si="19"/>
        <v>#REF!</v>
      </c>
      <c r="V317" t="e">
        <f t="shared" si="18"/>
        <v>#REF!</v>
      </c>
      <c r="X317" s="102"/>
    </row>
    <row r="318" spans="1:24" ht="13.5" customHeight="1" x14ac:dyDescent="0.2">
      <c r="A318" s="789"/>
      <c r="B318" s="763"/>
      <c r="C318" s="755"/>
      <c r="D318" s="96"/>
      <c r="E318" s="97" t="e">
        <f>#REF!</f>
        <v>#REF!</v>
      </c>
      <c r="F318" s="97">
        <v>0</v>
      </c>
      <c r="G318" s="97" t="e">
        <f t="shared" si="17"/>
        <v>#REF!</v>
      </c>
      <c r="H318" s="97"/>
      <c r="I318" s="97"/>
      <c r="J318" s="97"/>
      <c r="K318" s="97"/>
      <c r="L318" s="97"/>
      <c r="M318" s="97"/>
      <c r="N318" s="97"/>
      <c r="O318" s="97"/>
      <c r="P318" s="97"/>
      <c r="Q318" s="97"/>
      <c r="R318" s="97" t="e">
        <f t="shared" si="21"/>
        <v>#REF!</v>
      </c>
      <c r="S318" s="97">
        <f>基数汇总!S319</f>
        <v>0.31923819227179373</v>
      </c>
      <c r="T318" s="97">
        <f>基数汇总!R319</f>
        <v>0.32155655865148802</v>
      </c>
      <c r="U318" s="250" t="e">
        <f t="shared" si="19"/>
        <v>#REF!</v>
      </c>
      <c r="V318" t="e">
        <f t="shared" si="18"/>
        <v>#REF!</v>
      </c>
      <c r="X318" s="102"/>
    </row>
    <row r="319" spans="1:24" ht="13.5" customHeight="1" x14ac:dyDescent="0.2">
      <c r="A319" s="789"/>
      <c r="B319" s="763"/>
      <c r="C319" s="755"/>
      <c r="D319" s="96"/>
      <c r="E319" s="97" t="e">
        <f>#REF!</f>
        <v>#REF!</v>
      </c>
      <c r="F319" s="97">
        <v>0</v>
      </c>
      <c r="G319" s="97" t="e">
        <f t="shared" si="17"/>
        <v>#REF!</v>
      </c>
      <c r="H319" s="97"/>
      <c r="I319" s="97"/>
      <c r="J319" s="97"/>
      <c r="K319" s="97"/>
      <c r="L319" s="97"/>
      <c r="M319" s="97"/>
      <c r="N319" s="97"/>
      <c r="O319" s="97"/>
      <c r="P319" s="97"/>
      <c r="Q319" s="97"/>
      <c r="R319" s="97" t="e">
        <f t="shared" si="21"/>
        <v>#REF!</v>
      </c>
      <c r="S319" s="97">
        <f>基数汇总!S320</f>
        <v>0.13805318192728913</v>
      </c>
      <c r="T319" s="97">
        <f>基数汇总!R320</f>
        <v>0.14575560557112099</v>
      </c>
      <c r="U319" s="250" t="e">
        <f t="shared" si="19"/>
        <v>#REF!</v>
      </c>
      <c r="V319" t="e">
        <f t="shared" si="18"/>
        <v>#REF!</v>
      </c>
      <c r="X319" s="102"/>
    </row>
    <row r="320" spans="1:24" ht="13.5" customHeight="1" x14ac:dyDescent="0.2">
      <c r="A320" s="789"/>
      <c r="B320" s="763"/>
      <c r="C320" s="755"/>
      <c r="D320" s="96"/>
      <c r="E320" s="97" t="e">
        <f>#REF!</f>
        <v>#REF!</v>
      </c>
      <c r="F320" s="97">
        <v>0</v>
      </c>
      <c r="G320" s="97" t="e">
        <f t="shared" si="17"/>
        <v>#REF!</v>
      </c>
      <c r="H320" s="97"/>
      <c r="I320" s="97"/>
      <c r="J320" s="97"/>
      <c r="K320" s="97"/>
      <c r="L320" s="97"/>
      <c r="M320" s="97"/>
      <c r="N320" s="97"/>
      <c r="O320" s="97"/>
      <c r="P320" s="97"/>
      <c r="Q320" s="97"/>
      <c r="R320" s="97" t="e">
        <f t="shared" si="21"/>
        <v>#REF!</v>
      </c>
      <c r="S320" s="97">
        <f>基数汇总!S321</f>
        <v>0.18118501034450443</v>
      </c>
      <c r="T320" s="97">
        <f>基数汇总!R321</f>
        <v>0.175800953080367</v>
      </c>
      <c r="U320" s="250" t="e">
        <f t="shared" si="19"/>
        <v>#REF!</v>
      </c>
      <c r="V320" t="e">
        <f t="shared" si="18"/>
        <v>#REF!</v>
      </c>
      <c r="X320" s="102"/>
    </row>
    <row r="321" spans="1:24" ht="13.5" customHeight="1" x14ac:dyDescent="0.2">
      <c r="A321" s="789"/>
      <c r="B321" s="763"/>
      <c r="C321" s="755"/>
      <c r="D321" s="96"/>
      <c r="E321" s="97" t="e">
        <f>#REF!</f>
        <v>#REF!</v>
      </c>
      <c r="F321" s="97">
        <v>0</v>
      </c>
      <c r="G321" s="97" t="e">
        <f t="shared" si="17"/>
        <v>#REF!</v>
      </c>
      <c r="H321" s="97"/>
      <c r="I321" s="97"/>
      <c r="J321" s="97"/>
      <c r="K321" s="97"/>
      <c r="L321" s="97"/>
      <c r="M321" s="97"/>
      <c r="N321" s="97"/>
      <c r="O321" s="97"/>
      <c r="P321" s="97"/>
      <c r="Q321" s="97"/>
      <c r="R321" s="97" t="e">
        <f t="shared" si="21"/>
        <v>#REF!</v>
      </c>
      <c r="S321" s="97">
        <f>基数汇总!S322</f>
        <v>0</v>
      </c>
      <c r="T321" s="97">
        <f>基数汇总!R322</f>
        <v>0</v>
      </c>
      <c r="U321" s="250" t="str">
        <f t="shared" si="19"/>
        <v/>
      </c>
      <c r="V321" t="e">
        <f t="shared" si="18"/>
        <v>#REF!</v>
      </c>
      <c r="X321" s="102"/>
    </row>
    <row r="322" spans="1:24" ht="13.5" customHeight="1" x14ac:dyDescent="0.2">
      <c r="A322" s="789"/>
      <c r="B322" s="763"/>
      <c r="C322" s="755"/>
      <c r="D322" s="96"/>
      <c r="E322" s="97" t="e">
        <f>#REF!</f>
        <v>#REF!</v>
      </c>
      <c r="F322" s="97">
        <v>0</v>
      </c>
      <c r="G322" s="97" t="e">
        <f t="shared" si="17"/>
        <v>#REF!</v>
      </c>
      <c r="H322" s="97"/>
      <c r="I322" s="97"/>
      <c r="J322" s="97"/>
      <c r="K322" s="97"/>
      <c r="L322" s="97"/>
      <c r="M322" s="97"/>
      <c r="N322" s="97"/>
      <c r="O322" s="97"/>
      <c r="P322" s="97"/>
      <c r="Q322" s="97"/>
      <c r="R322" s="97" t="e">
        <f t="shared" si="21"/>
        <v>#REF!</v>
      </c>
      <c r="S322" s="97">
        <f>基数汇总!S323</f>
        <v>0</v>
      </c>
      <c r="T322" s="97">
        <f>基数汇总!R323</f>
        <v>0</v>
      </c>
      <c r="U322" s="250" t="str">
        <f t="shared" si="19"/>
        <v/>
      </c>
      <c r="V322" t="e">
        <f t="shared" si="18"/>
        <v>#REF!</v>
      </c>
      <c r="X322" s="102"/>
    </row>
    <row r="323" spans="1:24" ht="12.75" customHeight="1" x14ac:dyDescent="0.2">
      <c r="A323" s="789"/>
      <c r="B323" s="763"/>
      <c r="C323" s="755"/>
      <c r="D323" s="96"/>
      <c r="E323" s="97" t="e">
        <f>#REF!</f>
        <v>#REF!</v>
      </c>
      <c r="F323" s="97">
        <v>0</v>
      </c>
      <c r="G323" s="97" t="e">
        <f t="shared" si="17"/>
        <v>#REF!</v>
      </c>
      <c r="H323" s="97"/>
      <c r="I323" s="97"/>
      <c r="J323" s="97"/>
      <c r="K323" s="97"/>
      <c r="L323" s="97"/>
      <c r="M323" s="97"/>
      <c r="N323" s="97"/>
      <c r="O323" s="97"/>
      <c r="P323" s="97"/>
      <c r="Q323" s="97"/>
      <c r="R323" s="97" t="e">
        <f t="shared" si="21"/>
        <v>#REF!</v>
      </c>
      <c r="S323" s="97">
        <f>基数汇总!S324</f>
        <v>0</v>
      </c>
      <c r="T323" s="97">
        <f>基数汇总!R324</f>
        <v>0</v>
      </c>
      <c r="U323" s="250" t="str">
        <f t="shared" si="19"/>
        <v/>
      </c>
      <c r="V323" t="e">
        <f t="shared" si="18"/>
        <v>#REF!</v>
      </c>
      <c r="X323" s="102"/>
    </row>
    <row r="324" spans="1:24" ht="12.75" customHeight="1" x14ac:dyDescent="0.2">
      <c r="A324" s="789"/>
      <c r="B324" s="763"/>
      <c r="C324" s="755"/>
      <c r="D324" s="96"/>
      <c r="E324" s="97" t="e">
        <f>#REF!</f>
        <v>#REF!</v>
      </c>
      <c r="F324" s="97">
        <v>0</v>
      </c>
      <c r="G324" s="97" t="e">
        <f t="shared" si="17"/>
        <v>#REF!</v>
      </c>
      <c r="H324" s="97"/>
      <c r="I324" s="97"/>
      <c r="J324" s="97"/>
      <c r="K324" s="97"/>
      <c r="L324" s="97"/>
      <c r="M324" s="97"/>
      <c r="N324" s="97"/>
      <c r="O324" s="97"/>
      <c r="P324" s="97"/>
      <c r="Q324" s="97"/>
      <c r="R324" s="97" t="e">
        <f t="shared" si="21"/>
        <v>#REF!</v>
      </c>
      <c r="S324" s="97">
        <f>基数汇总!S325</f>
        <v>0</v>
      </c>
      <c r="T324" s="97">
        <f>基数汇总!R325</f>
        <v>0</v>
      </c>
      <c r="U324" s="250" t="str">
        <f t="shared" si="19"/>
        <v/>
      </c>
      <c r="V324" t="e">
        <f t="shared" si="18"/>
        <v>#REF!</v>
      </c>
      <c r="X324" s="102"/>
    </row>
    <row r="325" spans="1:24" ht="12.75" customHeight="1" x14ac:dyDescent="0.2">
      <c r="A325" s="789"/>
      <c r="B325" s="763"/>
      <c r="C325" s="755"/>
      <c r="D325" s="96"/>
      <c r="E325" s="97" t="e">
        <f>#REF!</f>
        <v>#REF!</v>
      </c>
      <c r="F325" s="97">
        <v>0</v>
      </c>
      <c r="G325" s="97" t="e">
        <f t="shared" ref="G325:G388" si="22">E325</f>
        <v>#REF!</v>
      </c>
      <c r="H325" s="97"/>
      <c r="I325" s="97"/>
      <c r="J325" s="97"/>
      <c r="K325" s="97"/>
      <c r="L325" s="97"/>
      <c r="M325" s="97"/>
      <c r="N325" s="97"/>
      <c r="O325" s="97"/>
      <c r="P325" s="97"/>
      <c r="Q325" s="97"/>
      <c r="R325" s="97" t="e">
        <f t="shared" si="21"/>
        <v>#REF!</v>
      </c>
      <c r="S325" s="97">
        <f>基数汇总!S326</f>
        <v>0</v>
      </c>
      <c r="T325" s="97">
        <f>基数汇总!R326</f>
        <v>0</v>
      </c>
      <c r="U325" s="250" t="str">
        <f t="shared" si="19"/>
        <v/>
      </c>
      <c r="V325" t="e">
        <f t="shared" ref="V325:V388" si="23">E325=M325</f>
        <v>#REF!</v>
      </c>
      <c r="X325" s="102"/>
    </row>
    <row r="326" spans="1:24" ht="13.5" customHeight="1" x14ac:dyDescent="0.2">
      <c r="A326" s="789"/>
      <c r="B326" s="763"/>
      <c r="C326" s="755"/>
      <c r="D326" s="96"/>
      <c r="E326" s="97" t="e">
        <f>#REF!</f>
        <v>#REF!</v>
      </c>
      <c r="F326" s="97">
        <v>0</v>
      </c>
      <c r="G326" s="97" t="e">
        <f t="shared" si="22"/>
        <v>#REF!</v>
      </c>
      <c r="H326" s="97"/>
      <c r="I326" s="97"/>
      <c r="J326" s="97"/>
      <c r="K326" s="97"/>
      <c r="L326" s="97"/>
      <c r="M326" s="97"/>
      <c r="N326" s="97"/>
      <c r="O326" s="97"/>
      <c r="P326" s="97"/>
      <c r="Q326" s="97"/>
      <c r="R326" s="97" t="e">
        <f t="shared" si="21"/>
        <v>#REF!</v>
      </c>
      <c r="S326" s="97">
        <f>基数汇总!S327</f>
        <v>0</v>
      </c>
      <c r="T326" s="97">
        <f>基数汇总!R327</f>
        <v>0</v>
      </c>
      <c r="U326" s="250" t="str">
        <f t="shared" si="19"/>
        <v/>
      </c>
      <c r="V326" t="e">
        <f t="shared" si="23"/>
        <v>#REF!</v>
      </c>
      <c r="X326" s="102"/>
    </row>
    <row r="327" spans="1:24" ht="13.5" customHeight="1" x14ac:dyDescent="0.2">
      <c r="A327" s="789"/>
      <c r="B327" s="763"/>
      <c r="C327" s="755"/>
      <c r="D327" s="96"/>
      <c r="E327" s="97" t="e">
        <f>#REF!</f>
        <v>#REF!</v>
      </c>
      <c r="F327" s="97">
        <v>0</v>
      </c>
      <c r="G327" s="97" t="e">
        <f t="shared" si="22"/>
        <v>#REF!</v>
      </c>
      <c r="H327" s="97"/>
      <c r="I327" s="97"/>
      <c r="J327" s="97"/>
      <c r="K327" s="97"/>
      <c r="L327" s="97"/>
      <c r="M327" s="97"/>
      <c r="N327" s="97"/>
      <c r="O327" s="97"/>
      <c r="P327" s="97"/>
      <c r="Q327" s="97"/>
      <c r="R327" s="97" t="e">
        <f t="shared" si="21"/>
        <v>#REF!</v>
      </c>
      <c r="S327" s="97">
        <f>基数汇总!S328</f>
        <v>0</v>
      </c>
      <c r="T327" s="97">
        <f>基数汇总!R328</f>
        <v>0</v>
      </c>
      <c r="U327" s="250" t="str">
        <f t="shared" si="19"/>
        <v/>
      </c>
      <c r="V327" t="e">
        <f t="shared" si="23"/>
        <v>#REF!</v>
      </c>
      <c r="X327" s="102"/>
    </row>
    <row r="328" spans="1:24" ht="13.5" customHeight="1" x14ac:dyDescent="0.2">
      <c r="A328" s="789"/>
      <c r="B328" s="763"/>
      <c r="C328" s="755"/>
      <c r="D328" s="96"/>
      <c r="E328" s="97" t="e">
        <f>#REF!</f>
        <v>#REF!</v>
      </c>
      <c r="F328" s="97">
        <v>0</v>
      </c>
      <c r="G328" s="97" t="e">
        <f t="shared" si="22"/>
        <v>#REF!</v>
      </c>
      <c r="H328" s="97"/>
      <c r="I328" s="97"/>
      <c r="J328" s="97"/>
      <c r="K328" s="97"/>
      <c r="L328" s="97"/>
      <c r="M328" s="97"/>
      <c r="N328" s="97"/>
      <c r="O328" s="97"/>
      <c r="P328" s="97"/>
      <c r="Q328" s="97"/>
      <c r="R328" s="97" t="e">
        <f t="shared" si="21"/>
        <v>#REF!</v>
      </c>
      <c r="S328" s="97">
        <f>基数汇总!S329</f>
        <v>0</v>
      </c>
      <c r="T328" s="97">
        <f>基数汇总!R329</f>
        <v>0</v>
      </c>
      <c r="U328" s="250" t="str">
        <f t="shared" ref="U328:U391" si="24">IF(S328&gt;0,R328/S328-1,"")</f>
        <v/>
      </c>
      <c r="V328" t="e">
        <f t="shared" si="23"/>
        <v>#REF!</v>
      </c>
      <c r="X328" s="102"/>
    </row>
    <row r="329" spans="1:24" ht="13.5" customHeight="1" x14ac:dyDescent="0.2">
      <c r="A329" s="789"/>
      <c r="B329" s="763"/>
      <c r="C329" s="755"/>
      <c r="D329" s="96"/>
      <c r="E329" s="97" t="e">
        <f>#REF!</f>
        <v>#REF!</v>
      </c>
      <c r="F329" s="97">
        <v>0</v>
      </c>
      <c r="G329" s="97" t="e">
        <f t="shared" si="22"/>
        <v>#REF!</v>
      </c>
      <c r="H329" s="97"/>
      <c r="I329" s="97"/>
      <c r="J329" s="97"/>
      <c r="K329" s="97"/>
      <c r="L329" s="97"/>
      <c r="M329" s="97"/>
      <c r="N329" s="97"/>
      <c r="O329" s="97"/>
      <c r="P329" s="97"/>
      <c r="Q329" s="97"/>
      <c r="R329" s="97" t="e">
        <f t="shared" si="21"/>
        <v>#REF!</v>
      </c>
      <c r="S329" s="97">
        <f>基数汇总!S330</f>
        <v>0</v>
      </c>
      <c r="T329" s="97">
        <f>基数汇总!R330</f>
        <v>0</v>
      </c>
      <c r="U329" s="250" t="str">
        <f t="shared" si="24"/>
        <v/>
      </c>
      <c r="V329" t="e">
        <f t="shared" si="23"/>
        <v>#REF!</v>
      </c>
      <c r="X329" s="102"/>
    </row>
    <row r="330" spans="1:24" ht="13.5" customHeight="1" x14ac:dyDescent="0.2">
      <c r="A330" s="789"/>
      <c r="B330" s="763"/>
      <c r="C330" s="755"/>
      <c r="D330" s="96"/>
      <c r="E330" s="97" t="e">
        <f>#REF!</f>
        <v>#REF!</v>
      </c>
      <c r="F330" s="97">
        <v>0</v>
      </c>
      <c r="G330" s="97" t="e">
        <f t="shared" si="22"/>
        <v>#REF!</v>
      </c>
      <c r="H330" s="97"/>
      <c r="I330" s="97"/>
      <c r="J330" s="97"/>
      <c r="K330" s="97"/>
      <c r="L330" s="97"/>
      <c r="M330" s="97"/>
      <c r="N330" s="97"/>
      <c r="O330" s="97"/>
      <c r="P330" s="97"/>
      <c r="Q330" s="97"/>
      <c r="R330" s="97" t="e">
        <f t="shared" si="21"/>
        <v>#REF!</v>
      </c>
      <c r="S330" s="97">
        <f>基数汇总!S331</f>
        <v>0</v>
      </c>
      <c r="T330" s="97">
        <f>基数汇总!R331</f>
        <v>0</v>
      </c>
      <c r="U330" s="250" t="str">
        <f t="shared" si="24"/>
        <v/>
      </c>
      <c r="V330" t="e">
        <f t="shared" si="23"/>
        <v>#REF!</v>
      </c>
      <c r="X330" s="102"/>
    </row>
    <row r="331" spans="1:24" ht="13.5" customHeight="1" x14ac:dyDescent="0.2">
      <c r="A331" s="789"/>
      <c r="B331" s="763"/>
      <c r="C331" s="755"/>
      <c r="D331" s="96"/>
      <c r="E331" s="97" t="e">
        <f>#REF!</f>
        <v>#REF!</v>
      </c>
      <c r="F331" s="97">
        <v>0</v>
      </c>
      <c r="G331" s="97" t="e">
        <f t="shared" si="22"/>
        <v>#REF!</v>
      </c>
      <c r="H331" s="97"/>
      <c r="I331" s="97"/>
      <c r="J331" s="97"/>
      <c r="K331" s="97"/>
      <c r="L331" s="97"/>
      <c r="M331" s="97"/>
      <c r="N331" s="97"/>
      <c r="O331" s="97"/>
      <c r="P331" s="97"/>
      <c r="Q331" s="97"/>
      <c r="R331" s="97" t="e">
        <f t="shared" si="21"/>
        <v>#REF!</v>
      </c>
      <c r="S331" s="97">
        <f>基数汇总!S332</f>
        <v>0</v>
      </c>
      <c r="T331" s="97">
        <f>基数汇总!R332</f>
        <v>0</v>
      </c>
      <c r="U331" s="250" t="str">
        <f t="shared" si="24"/>
        <v/>
      </c>
      <c r="V331" t="e">
        <f t="shared" si="23"/>
        <v>#REF!</v>
      </c>
      <c r="X331" s="102"/>
    </row>
    <row r="332" spans="1:24" ht="13.5" customHeight="1" x14ac:dyDescent="0.2">
      <c r="A332" s="789"/>
      <c r="B332" s="763"/>
      <c r="C332" s="755"/>
      <c r="D332" s="96"/>
      <c r="E332" s="97" t="e">
        <f>#REF!</f>
        <v>#REF!</v>
      </c>
      <c r="F332" s="97">
        <v>0</v>
      </c>
      <c r="G332" s="97" t="e">
        <f t="shared" si="22"/>
        <v>#REF!</v>
      </c>
      <c r="H332" s="97"/>
      <c r="I332" s="97"/>
      <c r="J332" s="97"/>
      <c r="K332" s="97"/>
      <c r="L332" s="97"/>
      <c r="M332" s="97"/>
      <c r="N332" s="97"/>
      <c r="O332" s="97"/>
      <c r="P332" s="97"/>
      <c r="Q332" s="97"/>
      <c r="R332" s="97" t="e">
        <f t="shared" si="21"/>
        <v>#REF!</v>
      </c>
      <c r="S332" s="97">
        <f>基数汇总!S333</f>
        <v>0</v>
      </c>
      <c r="T332" s="97">
        <f>基数汇总!R333</f>
        <v>0</v>
      </c>
      <c r="U332" s="250" t="str">
        <f t="shared" si="24"/>
        <v/>
      </c>
      <c r="V332" t="e">
        <f t="shared" si="23"/>
        <v>#REF!</v>
      </c>
      <c r="X332" s="102"/>
    </row>
    <row r="333" spans="1:24" ht="13.5" customHeight="1" x14ac:dyDescent="0.2">
      <c r="A333" s="789"/>
      <c r="B333" s="763"/>
      <c r="C333" s="755"/>
      <c r="D333" s="96"/>
      <c r="E333" s="97" t="e">
        <f>#REF!</f>
        <v>#REF!</v>
      </c>
      <c r="F333" s="97">
        <v>0</v>
      </c>
      <c r="G333" s="97" t="e">
        <f t="shared" si="22"/>
        <v>#REF!</v>
      </c>
      <c r="H333" s="97"/>
      <c r="I333" s="97"/>
      <c r="J333" s="97"/>
      <c r="K333" s="97"/>
      <c r="L333" s="97"/>
      <c r="M333" s="97"/>
      <c r="N333" s="97"/>
      <c r="O333" s="97"/>
      <c r="P333" s="97"/>
      <c r="Q333" s="97"/>
      <c r="R333" s="97" t="e">
        <f t="shared" si="21"/>
        <v>#REF!</v>
      </c>
      <c r="S333" s="97">
        <f>基数汇总!S334</f>
        <v>0</v>
      </c>
      <c r="T333" s="97">
        <f>基数汇总!R334</f>
        <v>0</v>
      </c>
      <c r="U333" s="250" t="str">
        <f t="shared" si="24"/>
        <v/>
      </c>
      <c r="V333" t="e">
        <f t="shared" si="23"/>
        <v>#REF!</v>
      </c>
      <c r="X333" s="102"/>
    </row>
    <row r="334" spans="1:24" ht="13.5" customHeight="1" x14ac:dyDescent="0.2">
      <c r="A334" s="789"/>
      <c r="B334" s="763"/>
      <c r="C334" s="755"/>
      <c r="D334" s="96"/>
      <c r="E334" s="97" t="e">
        <f>#REF!</f>
        <v>#REF!</v>
      </c>
      <c r="F334" s="97">
        <v>0</v>
      </c>
      <c r="G334" s="97" t="e">
        <f t="shared" si="22"/>
        <v>#REF!</v>
      </c>
      <c r="H334" s="97"/>
      <c r="I334" s="97"/>
      <c r="J334" s="97"/>
      <c r="K334" s="97"/>
      <c r="L334" s="97"/>
      <c r="M334" s="97"/>
      <c r="N334" s="97"/>
      <c r="O334" s="97"/>
      <c r="P334" s="97"/>
      <c r="Q334" s="97"/>
      <c r="R334" s="97" t="e">
        <f t="shared" si="21"/>
        <v>#REF!</v>
      </c>
      <c r="S334" s="97">
        <f>基数汇总!S335</f>
        <v>0</v>
      </c>
      <c r="T334" s="97">
        <f>基数汇总!R335</f>
        <v>0</v>
      </c>
      <c r="U334" s="250" t="str">
        <f t="shared" si="24"/>
        <v/>
      </c>
      <c r="V334" t="e">
        <f t="shared" si="23"/>
        <v>#REF!</v>
      </c>
      <c r="X334" s="102"/>
    </row>
    <row r="335" spans="1:24" ht="13.5" customHeight="1" x14ac:dyDescent="0.2">
      <c r="A335" s="789"/>
      <c r="B335" s="763"/>
      <c r="C335" s="755"/>
      <c r="D335" s="96"/>
      <c r="E335" s="97" t="e">
        <f>#REF!</f>
        <v>#REF!</v>
      </c>
      <c r="F335" s="97">
        <v>0</v>
      </c>
      <c r="G335" s="97" t="e">
        <f t="shared" si="22"/>
        <v>#REF!</v>
      </c>
      <c r="H335" s="97"/>
      <c r="I335" s="97"/>
      <c r="J335" s="97"/>
      <c r="K335" s="97"/>
      <c r="L335" s="97"/>
      <c r="M335" s="97"/>
      <c r="N335" s="97"/>
      <c r="O335" s="97"/>
      <c r="P335" s="97"/>
      <c r="Q335" s="97"/>
      <c r="R335" s="97" t="e">
        <f t="shared" si="21"/>
        <v>#REF!</v>
      </c>
      <c r="S335" s="97">
        <f>基数汇总!S336</f>
        <v>0</v>
      </c>
      <c r="T335" s="97">
        <f>基数汇总!R336</f>
        <v>0</v>
      </c>
      <c r="U335" s="250" t="str">
        <f t="shared" si="24"/>
        <v/>
      </c>
      <c r="V335" t="e">
        <f t="shared" si="23"/>
        <v>#REF!</v>
      </c>
      <c r="X335" s="102"/>
    </row>
    <row r="336" spans="1:24" ht="13.5" customHeight="1" x14ac:dyDescent="0.2">
      <c r="A336" s="789"/>
      <c r="B336" s="763"/>
      <c r="C336" s="755"/>
      <c r="D336" s="96"/>
      <c r="E336" s="97" t="e">
        <f>#REF!</f>
        <v>#REF!</v>
      </c>
      <c r="F336" s="97">
        <v>0</v>
      </c>
      <c r="G336" s="97" t="e">
        <f t="shared" si="22"/>
        <v>#REF!</v>
      </c>
      <c r="H336" s="97"/>
      <c r="I336" s="97"/>
      <c r="J336" s="97"/>
      <c r="K336" s="97"/>
      <c r="L336" s="97"/>
      <c r="M336" s="97"/>
      <c r="N336" s="97"/>
      <c r="O336" s="97"/>
      <c r="P336" s="97"/>
      <c r="Q336" s="97"/>
      <c r="R336" s="97" t="e">
        <f t="shared" si="21"/>
        <v>#REF!</v>
      </c>
      <c r="S336" s="97">
        <f>基数汇总!S337</f>
        <v>0</v>
      </c>
      <c r="T336" s="97">
        <f>基数汇总!R337</f>
        <v>0</v>
      </c>
      <c r="U336" s="250" t="str">
        <f t="shared" si="24"/>
        <v/>
      </c>
      <c r="V336" t="e">
        <f t="shared" si="23"/>
        <v>#REF!</v>
      </c>
      <c r="X336" s="102"/>
    </row>
    <row r="337" spans="1:24" ht="13.5" customHeight="1" x14ac:dyDescent="0.2">
      <c r="A337" s="789"/>
      <c r="B337" s="763"/>
      <c r="C337" s="755"/>
      <c r="D337" s="96"/>
      <c r="E337" s="97" t="e">
        <f>#REF!</f>
        <v>#REF!</v>
      </c>
      <c r="F337" s="97">
        <v>0</v>
      </c>
      <c r="G337" s="97" t="e">
        <f t="shared" si="22"/>
        <v>#REF!</v>
      </c>
      <c r="H337" s="97"/>
      <c r="I337" s="97"/>
      <c r="J337" s="97"/>
      <c r="K337" s="97"/>
      <c r="L337" s="97"/>
      <c r="M337" s="97"/>
      <c r="N337" s="97"/>
      <c r="O337" s="97"/>
      <c r="P337" s="97"/>
      <c r="Q337" s="97"/>
      <c r="R337" s="97" t="e">
        <f t="shared" si="21"/>
        <v>#REF!</v>
      </c>
      <c r="S337" s="97">
        <f>基数汇总!S338</f>
        <v>0</v>
      </c>
      <c r="T337" s="97">
        <f>基数汇总!R338</f>
        <v>0</v>
      </c>
      <c r="U337" s="250" t="str">
        <f t="shared" si="24"/>
        <v/>
      </c>
      <c r="V337" t="e">
        <f t="shared" si="23"/>
        <v>#REF!</v>
      </c>
      <c r="X337" s="102"/>
    </row>
    <row r="338" spans="1:24" ht="13.5" customHeight="1" x14ac:dyDescent="0.2">
      <c r="A338" s="789"/>
      <c r="B338" s="763"/>
      <c r="C338" s="755"/>
      <c r="D338" s="96"/>
      <c r="E338" s="97" t="e">
        <f>#REF!</f>
        <v>#REF!</v>
      </c>
      <c r="F338" s="97">
        <v>0</v>
      </c>
      <c r="G338" s="97" t="e">
        <f t="shared" si="22"/>
        <v>#REF!</v>
      </c>
      <c r="H338" s="97"/>
      <c r="I338" s="97"/>
      <c r="J338" s="97"/>
      <c r="K338" s="97"/>
      <c r="L338" s="97"/>
      <c r="M338" s="97"/>
      <c r="N338" s="97"/>
      <c r="O338" s="97"/>
      <c r="P338" s="97"/>
      <c r="Q338" s="97"/>
      <c r="R338" s="97" t="e">
        <f t="shared" si="21"/>
        <v>#REF!</v>
      </c>
      <c r="S338" s="97">
        <f>基数汇总!S339</f>
        <v>0</v>
      </c>
      <c r="T338" s="97">
        <f>基数汇总!R339</f>
        <v>0</v>
      </c>
      <c r="U338" s="250" t="str">
        <f t="shared" si="24"/>
        <v/>
      </c>
      <c r="V338" t="e">
        <f t="shared" si="23"/>
        <v>#REF!</v>
      </c>
      <c r="X338" s="102"/>
    </row>
    <row r="339" spans="1:24" ht="13.5" customHeight="1" x14ac:dyDescent="0.2">
      <c r="A339" s="789"/>
      <c r="B339" s="763"/>
      <c r="C339" s="755"/>
      <c r="D339" s="96"/>
      <c r="E339" s="97" t="e">
        <f>#REF!</f>
        <v>#REF!</v>
      </c>
      <c r="F339" s="97">
        <v>0</v>
      </c>
      <c r="G339" s="97" t="e">
        <f t="shared" si="22"/>
        <v>#REF!</v>
      </c>
      <c r="H339" s="97"/>
      <c r="I339" s="97"/>
      <c r="J339" s="97"/>
      <c r="K339" s="97"/>
      <c r="L339" s="97"/>
      <c r="M339" s="97"/>
      <c r="N339" s="97"/>
      <c r="O339" s="97"/>
      <c r="P339" s="97"/>
      <c r="Q339" s="97"/>
      <c r="R339" s="97" t="e">
        <f t="shared" si="21"/>
        <v>#REF!</v>
      </c>
      <c r="S339" s="97">
        <f>基数汇总!S340</f>
        <v>0</v>
      </c>
      <c r="T339" s="97">
        <f>基数汇总!R340</f>
        <v>0</v>
      </c>
      <c r="U339" s="250" t="str">
        <f t="shared" si="24"/>
        <v/>
      </c>
      <c r="V339" t="e">
        <f t="shared" si="23"/>
        <v>#REF!</v>
      </c>
      <c r="X339" s="102"/>
    </row>
    <row r="340" spans="1:24" ht="13.5" customHeight="1" x14ac:dyDescent="0.2">
      <c r="A340" s="789"/>
      <c r="B340" s="763"/>
      <c r="C340" s="755"/>
      <c r="D340" s="96"/>
      <c r="E340" s="97" t="e">
        <f>#REF!</f>
        <v>#REF!</v>
      </c>
      <c r="F340" s="97">
        <v>0</v>
      </c>
      <c r="G340" s="97" t="e">
        <f t="shared" si="22"/>
        <v>#REF!</v>
      </c>
      <c r="H340" s="97"/>
      <c r="I340" s="97"/>
      <c r="J340" s="97"/>
      <c r="K340" s="97"/>
      <c r="L340" s="97"/>
      <c r="M340" s="97"/>
      <c r="N340" s="97"/>
      <c r="O340" s="97"/>
      <c r="P340" s="97"/>
      <c r="Q340" s="97"/>
      <c r="R340" s="97" t="e">
        <f t="shared" si="21"/>
        <v>#REF!</v>
      </c>
      <c r="S340" s="97">
        <f>基数汇总!S341</f>
        <v>0</v>
      </c>
      <c r="T340" s="97">
        <f>基数汇总!R341</f>
        <v>0</v>
      </c>
      <c r="U340" s="250" t="str">
        <f t="shared" si="24"/>
        <v/>
      </c>
      <c r="V340" t="e">
        <f t="shared" si="23"/>
        <v>#REF!</v>
      </c>
      <c r="X340" s="102"/>
    </row>
    <row r="341" spans="1:24" ht="13.5" customHeight="1" x14ac:dyDescent="0.2">
      <c r="A341" s="789"/>
      <c r="B341" s="763"/>
      <c r="C341" s="755"/>
      <c r="D341" s="96"/>
      <c r="E341" s="97" t="e">
        <f>#REF!</f>
        <v>#REF!</v>
      </c>
      <c r="F341" s="97">
        <v>0</v>
      </c>
      <c r="G341" s="97" t="e">
        <f t="shared" si="22"/>
        <v>#REF!</v>
      </c>
      <c r="H341" s="97"/>
      <c r="I341" s="97"/>
      <c r="J341" s="97"/>
      <c r="K341" s="97"/>
      <c r="L341" s="97"/>
      <c r="M341" s="97"/>
      <c r="N341" s="97"/>
      <c r="O341" s="97"/>
      <c r="P341" s="97"/>
      <c r="Q341" s="97"/>
      <c r="R341" s="97" t="e">
        <f t="shared" si="21"/>
        <v>#REF!</v>
      </c>
      <c r="S341" s="97">
        <f>基数汇总!S342</f>
        <v>0</v>
      </c>
      <c r="T341" s="97">
        <f>基数汇总!R342</f>
        <v>0</v>
      </c>
      <c r="U341" s="250" t="str">
        <f t="shared" si="24"/>
        <v/>
      </c>
      <c r="V341" t="e">
        <f t="shared" si="23"/>
        <v>#REF!</v>
      </c>
      <c r="X341" s="102"/>
    </row>
    <row r="342" spans="1:24" ht="13.5" customHeight="1" x14ac:dyDescent="0.2">
      <c r="A342" s="789"/>
      <c r="B342" s="763"/>
      <c r="C342" s="755"/>
      <c r="D342" s="96"/>
      <c r="E342" s="97" t="e">
        <f>#REF!</f>
        <v>#REF!</v>
      </c>
      <c r="F342" s="97">
        <v>0</v>
      </c>
      <c r="G342" s="97" t="e">
        <f t="shared" si="22"/>
        <v>#REF!</v>
      </c>
      <c r="H342" s="97"/>
      <c r="I342" s="97"/>
      <c r="J342" s="97"/>
      <c r="K342" s="97"/>
      <c r="L342" s="97"/>
      <c r="M342" s="97"/>
      <c r="N342" s="97"/>
      <c r="O342" s="97"/>
      <c r="P342" s="97"/>
      <c r="Q342" s="97"/>
      <c r="R342" s="97" t="e">
        <f t="shared" si="21"/>
        <v>#REF!</v>
      </c>
      <c r="S342" s="97">
        <f>基数汇总!S343</f>
        <v>0</v>
      </c>
      <c r="T342" s="97">
        <f>基数汇总!R343</f>
        <v>0</v>
      </c>
      <c r="U342" s="250" t="str">
        <f t="shared" si="24"/>
        <v/>
      </c>
      <c r="V342" t="e">
        <f t="shared" si="23"/>
        <v>#REF!</v>
      </c>
      <c r="X342" s="102"/>
    </row>
    <row r="343" spans="1:24" ht="13.5" customHeight="1" x14ac:dyDescent="0.2">
      <c r="A343" s="789"/>
      <c r="B343" s="763"/>
      <c r="C343" s="755"/>
      <c r="D343" s="96"/>
      <c r="E343" s="97" t="e">
        <f>#REF!</f>
        <v>#REF!</v>
      </c>
      <c r="F343" s="97">
        <v>0</v>
      </c>
      <c r="G343" s="97" t="e">
        <f t="shared" si="22"/>
        <v>#REF!</v>
      </c>
      <c r="H343" s="97"/>
      <c r="I343" s="97"/>
      <c r="J343" s="97"/>
      <c r="K343" s="97"/>
      <c r="L343" s="97"/>
      <c r="M343" s="97"/>
      <c r="N343" s="97"/>
      <c r="O343" s="97"/>
      <c r="P343" s="97"/>
      <c r="Q343" s="97"/>
      <c r="R343" s="97" t="e">
        <f t="shared" si="21"/>
        <v>#REF!</v>
      </c>
      <c r="S343" s="97">
        <f>基数汇总!S344</f>
        <v>0</v>
      </c>
      <c r="T343" s="97">
        <f>基数汇总!R344</f>
        <v>0</v>
      </c>
      <c r="U343" s="250" t="str">
        <f t="shared" si="24"/>
        <v/>
      </c>
      <c r="V343" t="e">
        <f t="shared" si="23"/>
        <v>#REF!</v>
      </c>
      <c r="X343" s="102"/>
    </row>
    <row r="344" spans="1:24" ht="13.5" customHeight="1" x14ac:dyDescent="0.2">
      <c r="A344" s="789"/>
      <c r="B344" s="763"/>
      <c r="C344" s="755"/>
      <c r="D344" s="96"/>
      <c r="E344" s="97" t="e">
        <f>#REF!</f>
        <v>#REF!</v>
      </c>
      <c r="F344" s="97">
        <v>0</v>
      </c>
      <c r="G344" s="97" t="e">
        <f t="shared" si="22"/>
        <v>#REF!</v>
      </c>
      <c r="H344" s="97"/>
      <c r="I344" s="97"/>
      <c r="J344" s="97"/>
      <c r="K344" s="97"/>
      <c r="L344" s="97"/>
      <c r="M344" s="97"/>
      <c r="N344" s="97"/>
      <c r="O344" s="97"/>
      <c r="P344" s="97"/>
      <c r="Q344" s="97"/>
      <c r="R344" s="97" t="e">
        <f t="shared" si="21"/>
        <v>#REF!</v>
      </c>
      <c r="S344" s="97">
        <f>基数汇总!S345</f>
        <v>0</v>
      </c>
      <c r="T344" s="97">
        <f>基数汇总!R345</f>
        <v>0</v>
      </c>
      <c r="U344" s="250" t="str">
        <f t="shared" si="24"/>
        <v/>
      </c>
      <c r="V344" t="e">
        <f t="shared" si="23"/>
        <v>#REF!</v>
      </c>
      <c r="X344" s="102"/>
    </row>
    <row r="345" spans="1:24" ht="13.5" customHeight="1" x14ac:dyDescent="0.2">
      <c r="A345" s="789"/>
      <c r="B345" s="763"/>
      <c r="C345" s="755"/>
      <c r="D345" s="96"/>
      <c r="E345" s="97" t="e">
        <f>#REF!</f>
        <v>#REF!</v>
      </c>
      <c r="F345" s="97">
        <v>0</v>
      </c>
      <c r="G345" s="97" t="e">
        <f t="shared" si="22"/>
        <v>#REF!</v>
      </c>
      <c r="H345" s="97"/>
      <c r="I345" s="97"/>
      <c r="J345" s="97"/>
      <c r="K345" s="97"/>
      <c r="L345" s="97"/>
      <c r="M345" s="97"/>
      <c r="N345" s="97"/>
      <c r="O345" s="97"/>
      <c r="P345" s="97"/>
      <c r="Q345" s="97"/>
      <c r="R345" s="97" t="e">
        <f t="shared" si="21"/>
        <v>#REF!</v>
      </c>
      <c r="S345" s="97">
        <f>基数汇总!S346</f>
        <v>0</v>
      </c>
      <c r="T345" s="97">
        <f>基数汇总!R346</f>
        <v>0</v>
      </c>
      <c r="U345" s="250" t="str">
        <f t="shared" si="24"/>
        <v/>
      </c>
      <c r="V345" t="e">
        <f t="shared" si="23"/>
        <v>#REF!</v>
      </c>
      <c r="X345" s="102"/>
    </row>
    <row r="346" spans="1:24" ht="13.5" customHeight="1" x14ac:dyDescent="0.2">
      <c r="A346" s="789"/>
      <c r="B346" s="763"/>
      <c r="C346" s="755"/>
      <c r="D346" s="96"/>
      <c r="E346" s="97" t="e">
        <f>#REF!</f>
        <v>#REF!</v>
      </c>
      <c r="F346" s="97">
        <v>0</v>
      </c>
      <c r="G346" s="97" t="e">
        <f t="shared" si="22"/>
        <v>#REF!</v>
      </c>
      <c r="H346" s="97"/>
      <c r="I346" s="97"/>
      <c r="J346" s="97"/>
      <c r="K346" s="97"/>
      <c r="L346" s="97"/>
      <c r="M346" s="97"/>
      <c r="N346" s="97"/>
      <c r="O346" s="97"/>
      <c r="P346" s="97"/>
      <c r="Q346" s="97"/>
      <c r="R346" s="97" t="e">
        <f t="shared" si="21"/>
        <v>#REF!</v>
      </c>
      <c r="S346" s="97">
        <f>基数汇总!S347</f>
        <v>0</v>
      </c>
      <c r="T346" s="97">
        <f>基数汇总!R347</f>
        <v>0</v>
      </c>
      <c r="U346" s="250" t="str">
        <f t="shared" si="24"/>
        <v/>
      </c>
      <c r="V346" t="e">
        <f t="shared" si="23"/>
        <v>#REF!</v>
      </c>
      <c r="X346" s="102"/>
    </row>
    <row r="347" spans="1:24" ht="13.5" customHeight="1" x14ac:dyDescent="0.2">
      <c r="A347" s="789"/>
      <c r="B347" s="763"/>
      <c r="C347" s="755"/>
      <c r="D347" s="96"/>
      <c r="E347" s="97" t="e">
        <f>#REF!</f>
        <v>#REF!</v>
      </c>
      <c r="F347" s="97">
        <v>0</v>
      </c>
      <c r="G347" s="97" t="e">
        <f t="shared" si="22"/>
        <v>#REF!</v>
      </c>
      <c r="H347" s="97"/>
      <c r="I347" s="97"/>
      <c r="J347" s="97"/>
      <c r="K347" s="97"/>
      <c r="L347" s="97"/>
      <c r="M347" s="97"/>
      <c r="N347" s="97"/>
      <c r="O347" s="97"/>
      <c r="P347" s="97"/>
      <c r="Q347" s="97"/>
      <c r="R347" s="97" t="e">
        <f t="shared" si="21"/>
        <v>#REF!</v>
      </c>
      <c r="S347" s="97">
        <f>基数汇总!S348</f>
        <v>0</v>
      </c>
      <c r="T347" s="97">
        <f>基数汇总!R348</f>
        <v>0</v>
      </c>
      <c r="U347" s="250" t="str">
        <f t="shared" si="24"/>
        <v/>
      </c>
      <c r="V347" t="e">
        <f t="shared" si="23"/>
        <v>#REF!</v>
      </c>
      <c r="X347" s="102"/>
    </row>
    <row r="348" spans="1:24" ht="13.5" customHeight="1" x14ac:dyDescent="0.2">
      <c r="A348" s="789"/>
      <c r="B348" s="763"/>
      <c r="C348" s="755"/>
      <c r="D348" s="96"/>
      <c r="E348" s="97" t="e">
        <f>#REF!</f>
        <v>#REF!</v>
      </c>
      <c r="F348" s="97">
        <v>0</v>
      </c>
      <c r="G348" s="97" t="e">
        <f t="shared" si="22"/>
        <v>#REF!</v>
      </c>
      <c r="H348" s="97"/>
      <c r="I348" s="97"/>
      <c r="J348" s="97"/>
      <c r="K348" s="97"/>
      <c r="L348" s="97"/>
      <c r="M348" s="97"/>
      <c r="N348" s="97"/>
      <c r="O348" s="97"/>
      <c r="P348" s="97"/>
      <c r="Q348" s="97"/>
      <c r="R348" s="97" t="e">
        <f t="shared" si="21"/>
        <v>#REF!</v>
      </c>
      <c r="S348" s="97">
        <f>基数汇总!S349</f>
        <v>0</v>
      </c>
      <c r="T348" s="97">
        <f>基数汇总!R349</f>
        <v>0</v>
      </c>
      <c r="U348" s="250" t="str">
        <f t="shared" si="24"/>
        <v/>
      </c>
      <c r="V348" t="e">
        <f t="shared" si="23"/>
        <v>#REF!</v>
      </c>
      <c r="X348" s="102"/>
    </row>
    <row r="349" spans="1:24" ht="13.5" customHeight="1" x14ac:dyDescent="0.2">
      <c r="A349" s="789"/>
      <c r="B349" s="763"/>
      <c r="C349" s="755"/>
      <c r="D349" s="96"/>
      <c r="E349" s="97" t="e">
        <f>#REF!</f>
        <v>#REF!</v>
      </c>
      <c r="F349" s="97">
        <v>0</v>
      </c>
      <c r="G349" s="97" t="e">
        <f t="shared" si="22"/>
        <v>#REF!</v>
      </c>
      <c r="H349" s="97"/>
      <c r="I349" s="97"/>
      <c r="J349" s="97"/>
      <c r="K349" s="97"/>
      <c r="L349" s="97"/>
      <c r="M349" s="97"/>
      <c r="N349" s="97"/>
      <c r="O349" s="97"/>
      <c r="P349" s="97"/>
      <c r="Q349" s="97"/>
      <c r="R349" s="97" t="e">
        <f t="shared" si="21"/>
        <v>#REF!</v>
      </c>
      <c r="S349" s="97">
        <f>基数汇总!S350</f>
        <v>0</v>
      </c>
      <c r="T349" s="97">
        <f>基数汇总!R350</f>
        <v>0</v>
      </c>
      <c r="U349" s="250" t="str">
        <f t="shared" si="24"/>
        <v/>
      </c>
      <c r="V349" t="e">
        <f t="shared" si="23"/>
        <v>#REF!</v>
      </c>
      <c r="X349" s="102"/>
    </row>
    <row r="350" spans="1:24" ht="13.5" customHeight="1" x14ac:dyDescent="0.2">
      <c r="A350" s="789"/>
      <c r="B350" s="763"/>
      <c r="C350" s="755"/>
      <c r="D350" s="96"/>
      <c r="E350" s="97" t="e">
        <f>#REF!</f>
        <v>#REF!</v>
      </c>
      <c r="F350" s="97">
        <v>0</v>
      </c>
      <c r="G350" s="97" t="e">
        <f t="shared" si="22"/>
        <v>#REF!</v>
      </c>
      <c r="H350" s="97"/>
      <c r="I350" s="97"/>
      <c r="J350" s="97"/>
      <c r="K350" s="97"/>
      <c r="L350" s="97"/>
      <c r="M350" s="97"/>
      <c r="N350" s="97"/>
      <c r="O350" s="97"/>
      <c r="P350" s="97"/>
      <c r="Q350" s="97"/>
      <c r="R350" s="97" t="e">
        <f t="shared" si="21"/>
        <v>#REF!</v>
      </c>
      <c r="S350" s="97">
        <f>基数汇总!S351</f>
        <v>0</v>
      </c>
      <c r="T350" s="97">
        <f>基数汇总!R351</f>
        <v>0</v>
      </c>
      <c r="U350" s="250" t="str">
        <f t="shared" si="24"/>
        <v/>
      </c>
      <c r="V350" t="e">
        <f t="shared" si="23"/>
        <v>#REF!</v>
      </c>
      <c r="X350" s="102"/>
    </row>
    <row r="351" spans="1:24" ht="13.5" customHeight="1" x14ac:dyDescent="0.2">
      <c r="A351" s="789"/>
      <c r="B351" s="763"/>
      <c r="C351" s="755"/>
      <c r="D351" s="96"/>
      <c r="E351" s="97" t="e">
        <f>#REF!</f>
        <v>#REF!</v>
      </c>
      <c r="F351" s="97">
        <v>0</v>
      </c>
      <c r="G351" s="97" t="e">
        <f t="shared" si="22"/>
        <v>#REF!</v>
      </c>
      <c r="H351" s="97"/>
      <c r="I351" s="97"/>
      <c r="J351" s="97"/>
      <c r="K351" s="97"/>
      <c r="L351" s="97"/>
      <c r="M351" s="97"/>
      <c r="N351" s="97"/>
      <c r="O351" s="97"/>
      <c r="P351" s="97"/>
      <c r="Q351" s="97"/>
      <c r="R351" s="97" t="e">
        <f t="shared" si="21"/>
        <v>#REF!</v>
      </c>
      <c r="S351" s="97">
        <f>基数汇总!S352</f>
        <v>0</v>
      </c>
      <c r="T351" s="97">
        <f>基数汇总!R352</f>
        <v>0</v>
      </c>
      <c r="U351" s="250" t="str">
        <f t="shared" si="24"/>
        <v/>
      </c>
      <c r="V351" t="e">
        <f t="shared" si="23"/>
        <v>#REF!</v>
      </c>
      <c r="X351" s="102"/>
    </row>
    <row r="352" spans="1:24" ht="13.5" customHeight="1" x14ac:dyDescent="0.2">
      <c r="A352" s="789"/>
      <c r="B352" s="763"/>
      <c r="C352" s="755"/>
      <c r="D352" s="96"/>
      <c r="E352" s="97" t="e">
        <f>#REF!</f>
        <v>#REF!</v>
      </c>
      <c r="F352" s="97">
        <v>0</v>
      </c>
      <c r="G352" s="97" t="e">
        <f t="shared" si="22"/>
        <v>#REF!</v>
      </c>
      <c r="H352" s="97"/>
      <c r="I352" s="97"/>
      <c r="J352" s="97"/>
      <c r="K352" s="97"/>
      <c r="L352" s="97"/>
      <c r="M352" s="97"/>
      <c r="N352" s="97"/>
      <c r="O352" s="97"/>
      <c r="P352" s="97"/>
      <c r="Q352" s="97"/>
      <c r="R352" s="97" t="e">
        <f t="shared" si="21"/>
        <v>#REF!</v>
      </c>
      <c r="S352" s="97">
        <f>基数汇总!S353</f>
        <v>0</v>
      </c>
      <c r="T352" s="97">
        <f>基数汇总!R353</f>
        <v>0</v>
      </c>
      <c r="U352" s="250" t="str">
        <f t="shared" si="24"/>
        <v/>
      </c>
      <c r="V352" t="e">
        <f t="shared" si="23"/>
        <v>#REF!</v>
      </c>
      <c r="X352" s="102"/>
    </row>
    <row r="353" spans="1:24" ht="13.5" customHeight="1" x14ac:dyDescent="0.2">
      <c r="A353" s="789"/>
      <c r="B353" s="763"/>
      <c r="C353" s="755"/>
      <c r="D353" s="96"/>
      <c r="E353" s="97" t="e">
        <f>#REF!</f>
        <v>#REF!</v>
      </c>
      <c r="F353" s="97">
        <v>0</v>
      </c>
      <c r="G353" s="97" t="e">
        <f t="shared" si="22"/>
        <v>#REF!</v>
      </c>
      <c r="H353" s="97"/>
      <c r="I353" s="97"/>
      <c r="J353" s="97"/>
      <c r="K353" s="97"/>
      <c r="L353" s="97"/>
      <c r="M353" s="97"/>
      <c r="N353" s="97"/>
      <c r="O353" s="97"/>
      <c r="P353" s="97"/>
      <c r="Q353" s="97"/>
      <c r="R353" s="97" t="e">
        <f t="shared" si="21"/>
        <v>#REF!</v>
      </c>
      <c r="S353" s="97">
        <f>基数汇总!S354</f>
        <v>0</v>
      </c>
      <c r="T353" s="97">
        <f>基数汇总!R354</f>
        <v>0</v>
      </c>
      <c r="U353" s="250" t="str">
        <f t="shared" si="24"/>
        <v/>
      </c>
      <c r="V353" t="e">
        <f t="shared" si="23"/>
        <v>#REF!</v>
      </c>
      <c r="X353" s="102"/>
    </row>
    <row r="354" spans="1:24" ht="13.5" customHeight="1" x14ac:dyDescent="0.2">
      <c r="A354" s="789"/>
      <c r="B354" s="763"/>
      <c r="C354" s="755"/>
      <c r="D354" s="96"/>
      <c r="E354" s="97" t="e">
        <f>#REF!</f>
        <v>#REF!</v>
      </c>
      <c r="F354" s="97">
        <v>0</v>
      </c>
      <c r="G354" s="97" t="e">
        <f t="shared" si="22"/>
        <v>#REF!</v>
      </c>
      <c r="H354" s="97"/>
      <c r="I354" s="97"/>
      <c r="J354" s="97"/>
      <c r="K354" s="97"/>
      <c r="L354" s="97"/>
      <c r="M354" s="97"/>
      <c r="N354" s="97"/>
      <c r="O354" s="97"/>
      <c r="P354" s="97"/>
      <c r="Q354" s="97"/>
      <c r="R354" s="97" t="e">
        <f t="shared" si="21"/>
        <v>#REF!</v>
      </c>
      <c r="S354" s="97">
        <f>基数汇总!S355</f>
        <v>0</v>
      </c>
      <c r="T354" s="97">
        <f>基数汇总!R355</f>
        <v>0</v>
      </c>
      <c r="U354" s="250" t="str">
        <f t="shared" si="24"/>
        <v/>
      </c>
      <c r="V354" t="e">
        <f t="shared" si="23"/>
        <v>#REF!</v>
      </c>
      <c r="X354" s="102"/>
    </row>
    <row r="355" spans="1:24" ht="13.5" customHeight="1" x14ac:dyDescent="0.2">
      <c r="A355" s="789"/>
      <c r="B355" s="763"/>
      <c r="C355" s="755"/>
      <c r="D355" s="96"/>
      <c r="E355" s="97" t="e">
        <f>#REF!</f>
        <v>#REF!</v>
      </c>
      <c r="F355" s="97">
        <v>0</v>
      </c>
      <c r="G355" s="97" t="e">
        <f t="shared" si="22"/>
        <v>#REF!</v>
      </c>
      <c r="H355" s="97"/>
      <c r="I355" s="97"/>
      <c r="J355" s="97"/>
      <c r="K355" s="97"/>
      <c r="L355" s="97"/>
      <c r="M355" s="97"/>
      <c r="N355" s="97"/>
      <c r="O355" s="97"/>
      <c r="P355" s="97"/>
      <c r="Q355" s="97"/>
      <c r="R355" s="97" t="e">
        <f t="shared" si="21"/>
        <v>#REF!</v>
      </c>
      <c r="S355" s="97">
        <f>基数汇总!S356</f>
        <v>0</v>
      </c>
      <c r="T355" s="97">
        <f>基数汇总!R356</f>
        <v>0</v>
      </c>
      <c r="U355" s="250" t="str">
        <f t="shared" si="24"/>
        <v/>
      </c>
      <c r="V355" t="e">
        <f t="shared" si="23"/>
        <v>#REF!</v>
      </c>
      <c r="X355" s="102"/>
    </row>
    <row r="356" spans="1:24" ht="13.5" customHeight="1" x14ac:dyDescent="0.2">
      <c r="A356" s="789"/>
      <c r="B356" s="763"/>
      <c r="C356" s="755"/>
      <c r="D356" s="96"/>
      <c r="E356" s="97" t="e">
        <f>#REF!</f>
        <v>#REF!</v>
      </c>
      <c r="F356" s="97">
        <v>0</v>
      </c>
      <c r="G356" s="97" t="e">
        <f t="shared" si="22"/>
        <v>#REF!</v>
      </c>
      <c r="H356" s="97"/>
      <c r="I356" s="97"/>
      <c r="J356" s="97"/>
      <c r="K356" s="97"/>
      <c r="L356" s="97"/>
      <c r="M356" s="97"/>
      <c r="N356" s="97"/>
      <c r="O356" s="97"/>
      <c r="P356" s="97"/>
      <c r="Q356" s="97"/>
      <c r="R356" s="97" t="e">
        <f t="shared" si="21"/>
        <v>#REF!</v>
      </c>
      <c r="S356" s="97">
        <f>基数汇总!S357</f>
        <v>0</v>
      </c>
      <c r="T356" s="97">
        <f>基数汇总!R357</f>
        <v>0</v>
      </c>
      <c r="U356" s="250" t="str">
        <f t="shared" si="24"/>
        <v/>
      </c>
      <c r="V356" t="e">
        <f t="shared" si="23"/>
        <v>#REF!</v>
      </c>
      <c r="X356" s="102"/>
    </row>
    <row r="357" spans="1:24" ht="13.5" customHeight="1" x14ac:dyDescent="0.2">
      <c r="A357" s="789"/>
      <c r="B357" s="763"/>
      <c r="C357" s="755"/>
      <c r="D357" s="96"/>
      <c r="E357" s="97" t="e">
        <f>#REF!</f>
        <v>#REF!</v>
      </c>
      <c r="F357" s="97">
        <v>0</v>
      </c>
      <c r="G357" s="97" t="e">
        <f t="shared" si="22"/>
        <v>#REF!</v>
      </c>
      <c r="H357" s="97"/>
      <c r="I357" s="97"/>
      <c r="J357" s="97"/>
      <c r="K357" s="97"/>
      <c r="L357" s="97"/>
      <c r="M357" s="97"/>
      <c r="N357" s="97"/>
      <c r="O357" s="97"/>
      <c r="P357" s="97"/>
      <c r="Q357" s="97"/>
      <c r="R357" s="97" t="e">
        <f t="shared" si="21"/>
        <v>#REF!</v>
      </c>
      <c r="S357" s="97">
        <f>基数汇总!S358</f>
        <v>0</v>
      </c>
      <c r="T357" s="97">
        <f>基数汇总!R358</f>
        <v>0</v>
      </c>
      <c r="U357" s="250" t="str">
        <f t="shared" si="24"/>
        <v/>
      </c>
      <c r="V357" t="e">
        <f t="shared" si="23"/>
        <v>#REF!</v>
      </c>
      <c r="X357" s="102"/>
    </row>
    <row r="358" spans="1:24" ht="13.5" customHeight="1" x14ac:dyDescent="0.2">
      <c r="A358" s="789"/>
      <c r="B358" s="763"/>
      <c r="C358" s="755"/>
      <c r="D358" s="96"/>
      <c r="E358" s="97" t="e">
        <f>#REF!</f>
        <v>#REF!</v>
      </c>
      <c r="F358" s="97">
        <v>0</v>
      </c>
      <c r="G358" s="97" t="e">
        <f t="shared" si="22"/>
        <v>#REF!</v>
      </c>
      <c r="H358" s="97"/>
      <c r="I358" s="97"/>
      <c r="J358" s="97"/>
      <c r="K358" s="97"/>
      <c r="L358" s="97"/>
      <c r="M358" s="97"/>
      <c r="N358" s="97"/>
      <c r="O358" s="97"/>
      <c r="P358" s="97"/>
      <c r="Q358" s="97"/>
      <c r="R358" s="97" t="e">
        <f t="shared" si="21"/>
        <v>#REF!</v>
      </c>
      <c r="S358" s="97">
        <f>基数汇总!S359</f>
        <v>0</v>
      </c>
      <c r="T358" s="97">
        <f>基数汇总!R359</f>
        <v>0</v>
      </c>
      <c r="U358" s="250" t="str">
        <f t="shared" si="24"/>
        <v/>
      </c>
      <c r="V358" t="e">
        <f t="shared" si="23"/>
        <v>#REF!</v>
      </c>
      <c r="X358" s="102"/>
    </row>
    <row r="359" spans="1:24" ht="13.5" customHeight="1" x14ac:dyDescent="0.2">
      <c r="A359" s="789"/>
      <c r="B359" s="763"/>
      <c r="C359" s="755"/>
      <c r="D359" s="96"/>
      <c r="E359" s="97" t="e">
        <f>#REF!</f>
        <v>#REF!</v>
      </c>
      <c r="F359" s="97">
        <v>0</v>
      </c>
      <c r="G359" s="97" t="e">
        <f t="shared" si="22"/>
        <v>#REF!</v>
      </c>
      <c r="H359" s="97"/>
      <c r="I359" s="97"/>
      <c r="J359" s="97"/>
      <c r="K359" s="97"/>
      <c r="L359" s="97"/>
      <c r="M359" s="97"/>
      <c r="N359" s="97"/>
      <c r="O359" s="97"/>
      <c r="P359" s="97"/>
      <c r="Q359" s="97"/>
      <c r="R359" s="97" t="e">
        <f t="shared" si="21"/>
        <v>#REF!</v>
      </c>
      <c r="S359" s="97">
        <f>基数汇总!S360</f>
        <v>0</v>
      </c>
      <c r="T359" s="97">
        <f>基数汇总!R360</f>
        <v>0</v>
      </c>
      <c r="U359" s="250" t="str">
        <f t="shared" si="24"/>
        <v/>
      </c>
      <c r="V359" t="e">
        <f t="shared" si="23"/>
        <v>#REF!</v>
      </c>
      <c r="X359" s="102"/>
    </row>
    <row r="360" spans="1:24" ht="13.5" customHeight="1" x14ac:dyDescent="0.2">
      <c r="A360" s="789"/>
      <c r="B360" s="763"/>
      <c r="C360" s="755"/>
      <c r="D360" s="96"/>
      <c r="E360" s="97" t="e">
        <f>#REF!</f>
        <v>#REF!</v>
      </c>
      <c r="F360" s="97">
        <v>0</v>
      </c>
      <c r="G360" s="97" t="e">
        <f t="shared" si="22"/>
        <v>#REF!</v>
      </c>
      <c r="H360" s="97"/>
      <c r="I360" s="97"/>
      <c r="J360" s="97"/>
      <c r="K360" s="97"/>
      <c r="L360" s="97"/>
      <c r="M360" s="97"/>
      <c r="N360" s="97"/>
      <c r="O360" s="97"/>
      <c r="P360" s="97"/>
      <c r="Q360" s="97"/>
      <c r="R360" s="97" t="e">
        <f t="shared" si="21"/>
        <v>#REF!</v>
      </c>
      <c r="S360" s="97">
        <f>基数汇总!S361</f>
        <v>0</v>
      </c>
      <c r="T360" s="97">
        <f>基数汇总!R361</f>
        <v>0</v>
      </c>
      <c r="U360" s="250" t="str">
        <f t="shared" si="24"/>
        <v/>
      </c>
      <c r="V360" t="e">
        <f t="shared" si="23"/>
        <v>#REF!</v>
      </c>
      <c r="X360" s="102"/>
    </row>
    <row r="361" spans="1:24" ht="13.5" customHeight="1" x14ac:dyDescent="0.2">
      <c r="A361" s="789"/>
      <c r="B361" s="762"/>
      <c r="C361" s="762"/>
      <c r="D361" s="762"/>
      <c r="E361" s="245" t="e">
        <f>SUM(E316:E321)</f>
        <v>#REF!</v>
      </c>
      <c r="F361" s="245">
        <v>0</v>
      </c>
      <c r="G361" s="97" t="e">
        <f t="shared" si="22"/>
        <v>#REF!</v>
      </c>
      <c r="H361" s="245"/>
      <c r="I361" s="245"/>
      <c r="J361" s="245"/>
      <c r="K361" s="245"/>
      <c r="L361" s="245"/>
      <c r="M361" s="245"/>
      <c r="N361" s="245"/>
      <c r="O361" s="245"/>
      <c r="P361" s="245"/>
      <c r="Q361" s="245"/>
      <c r="R361" s="245" t="e">
        <f t="shared" si="21"/>
        <v>#REF!</v>
      </c>
      <c r="S361" s="245">
        <f>基数汇总!S362</f>
        <v>0</v>
      </c>
      <c r="T361" s="245">
        <f>基数汇总!R362</f>
        <v>0</v>
      </c>
      <c r="U361" s="246" t="str">
        <f t="shared" si="24"/>
        <v/>
      </c>
      <c r="V361" t="e">
        <f t="shared" si="23"/>
        <v>#REF!</v>
      </c>
      <c r="X361" s="102"/>
    </row>
    <row r="362" spans="1:24" ht="13.5" customHeight="1" x14ac:dyDescent="0.2">
      <c r="A362" s="789"/>
      <c r="B362" s="762"/>
      <c r="C362" s="762"/>
      <c r="D362" s="762"/>
      <c r="E362" s="245" t="e">
        <f>SUM(E331:E336)</f>
        <v>#REF!</v>
      </c>
      <c r="F362" s="245">
        <v>0</v>
      </c>
      <c r="G362" s="97" t="e">
        <f t="shared" si="22"/>
        <v>#REF!</v>
      </c>
      <c r="H362" s="245"/>
      <c r="I362" s="245"/>
      <c r="J362" s="245"/>
      <c r="K362" s="245"/>
      <c r="L362" s="245"/>
      <c r="M362" s="245"/>
      <c r="N362" s="245"/>
      <c r="O362" s="245"/>
      <c r="P362" s="245"/>
      <c r="Q362" s="245"/>
      <c r="R362" s="245" t="e">
        <f t="shared" si="21"/>
        <v>#REF!</v>
      </c>
      <c r="S362" s="245">
        <f>基数汇总!S363</f>
        <v>0</v>
      </c>
      <c r="T362" s="245">
        <f>基数汇总!R363</f>
        <v>0</v>
      </c>
      <c r="U362" s="246" t="str">
        <f t="shared" si="24"/>
        <v/>
      </c>
      <c r="V362" t="e">
        <f t="shared" si="23"/>
        <v>#REF!</v>
      </c>
      <c r="X362" s="102"/>
    </row>
    <row r="363" spans="1:24" ht="13.5" customHeight="1" x14ac:dyDescent="0.2">
      <c r="A363" s="789"/>
      <c r="B363" s="762"/>
      <c r="C363" s="762"/>
      <c r="D363" s="762"/>
      <c r="E363" s="245" t="e">
        <f>#REF!</f>
        <v>#REF!</v>
      </c>
      <c r="F363" s="245">
        <v>0</v>
      </c>
      <c r="G363" s="97" t="e">
        <f t="shared" si="22"/>
        <v>#REF!</v>
      </c>
      <c r="H363" s="245"/>
      <c r="I363" s="245"/>
      <c r="J363" s="245"/>
      <c r="K363" s="245"/>
      <c r="L363" s="245"/>
      <c r="M363" s="245"/>
      <c r="N363" s="245"/>
      <c r="O363" s="245"/>
      <c r="P363" s="245"/>
      <c r="Q363" s="245"/>
      <c r="R363" s="245" t="e">
        <f t="shared" si="21"/>
        <v>#REF!</v>
      </c>
      <c r="S363" s="245">
        <f>基数汇总!S364</f>
        <v>0</v>
      </c>
      <c r="T363" s="245">
        <f>基数汇总!R364</f>
        <v>0</v>
      </c>
      <c r="U363" s="246" t="str">
        <f t="shared" si="24"/>
        <v/>
      </c>
      <c r="V363" t="e">
        <f t="shared" si="23"/>
        <v>#REF!</v>
      </c>
      <c r="X363" s="102"/>
    </row>
    <row r="364" spans="1:24" ht="13.5" customHeight="1" x14ac:dyDescent="0.2">
      <c r="A364" s="789"/>
      <c r="B364" s="762"/>
      <c r="C364" s="762"/>
      <c r="D364" s="762"/>
      <c r="E364" s="245" t="e">
        <f>E361-E362-E363</f>
        <v>#REF!</v>
      </c>
      <c r="F364" s="245">
        <v>0</v>
      </c>
      <c r="G364" s="97" t="e">
        <f t="shared" si="22"/>
        <v>#REF!</v>
      </c>
      <c r="H364" s="245"/>
      <c r="I364" s="245"/>
      <c r="J364" s="245"/>
      <c r="K364" s="245"/>
      <c r="L364" s="245"/>
      <c r="M364" s="245"/>
      <c r="N364" s="245"/>
      <c r="O364" s="245"/>
      <c r="P364" s="245"/>
      <c r="Q364" s="245"/>
      <c r="R364" s="245" t="e">
        <f t="shared" si="21"/>
        <v>#REF!</v>
      </c>
      <c r="S364" s="245">
        <f>基数汇总!S365</f>
        <v>0</v>
      </c>
      <c r="T364" s="245">
        <f>基数汇总!R365</f>
        <v>0</v>
      </c>
      <c r="U364" s="246" t="str">
        <f t="shared" si="24"/>
        <v/>
      </c>
      <c r="V364" t="e">
        <f t="shared" si="23"/>
        <v>#REF!</v>
      </c>
      <c r="X364" s="102"/>
    </row>
    <row r="365" spans="1:24" ht="13.5" customHeight="1" x14ac:dyDescent="0.2">
      <c r="A365" s="789"/>
      <c r="B365" s="762"/>
      <c r="C365" s="762"/>
      <c r="D365" s="762"/>
      <c r="E365" s="246" t="e">
        <f>IF(E361&gt;0,(E361-E362)/E361,"")</f>
        <v>#REF!</v>
      </c>
      <c r="F365" s="246" t="s">
        <v>112</v>
      </c>
      <c r="G365" s="97" t="e">
        <f t="shared" si="22"/>
        <v>#REF!</v>
      </c>
      <c r="H365" s="246"/>
      <c r="I365" s="246"/>
      <c r="J365" s="246"/>
      <c r="K365" s="246"/>
      <c r="L365" s="246"/>
      <c r="M365" s="246"/>
      <c r="N365" s="246"/>
      <c r="O365" s="246"/>
      <c r="P365" s="246"/>
      <c r="Q365" s="246"/>
      <c r="R365" s="246" t="e">
        <f>IF(R361&gt;0,(R361-R362)/R361,"")</f>
        <v>#REF!</v>
      </c>
      <c r="S365" s="246">
        <f>基数汇总!S366</f>
        <v>0</v>
      </c>
      <c r="T365" s="246">
        <f>基数汇总!R366</f>
        <v>0</v>
      </c>
      <c r="U365" s="246" t="e">
        <f>IF(R365&lt;&gt;"",R365-S365,"")</f>
        <v>#REF!</v>
      </c>
      <c r="V365" t="e">
        <f t="shared" si="23"/>
        <v>#REF!</v>
      </c>
      <c r="X365" s="102"/>
    </row>
    <row r="366" spans="1:24" ht="13.5" customHeight="1" x14ac:dyDescent="0.2">
      <c r="A366" s="789"/>
      <c r="B366" s="762"/>
      <c r="C366" s="762"/>
      <c r="D366" s="762"/>
      <c r="E366" s="246" t="e">
        <f>IF(E361&gt;0,E363/E361,"")</f>
        <v>#REF!</v>
      </c>
      <c r="F366" s="246" t="s">
        <v>112</v>
      </c>
      <c r="G366" s="97" t="e">
        <f t="shared" si="22"/>
        <v>#REF!</v>
      </c>
      <c r="H366" s="246"/>
      <c r="I366" s="246"/>
      <c r="J366" s="246"/>
      <c r="K366" s="246"/>
      <c r="L366" s="246"/>
      <c r="M366" s="246"/>
      <c r="N366" s="246"/>
      <c r="O366" s="246"/>
      <c r="P366" s="246"/>
      <c r="Q366" s="246"/>
      <c r="R366" s="246" t="e">
        <f>IF(R361&gt;0,R363/R361,"")</f>
        <v>#REF!</v>
      </c>
      <c r="S366" s="246">
        <f>基数汇总!S367</f>
        <v>0</v>
      </c>
      <c r="T366" s="246">
        <f>基数汇总!R367</f>
        <v>0</v>
      </c>
      <c r="U366" s="246" t="e">
        <f>IF(R366&lt;&gt;"",R366-S366,"")</f>
        <v>#REF!</v>
      </c>
      <c r="V366" t="e">
        <f t="shared" si="23"/>
        <v>#REF!</v>
      </c>
      <c r="X366" s="102"/>
    </row>
    <row r="367" spans="1:24" ht="13.5" customHeight="1" x14ac:dyDescent="0.2">
      <c r="A367" s="789"/>
      <c r="B367" s="762"/>
      <c r="C367" s="762"/>
      <c r="D367" s="762"/>
      <c r="E367" s="246" t="e">
        <f>IF(E361&gt;0,E364/E361,"")</f>
        <v>#REF!</v>
      </c>
      <c r="F367" s="246" t="s">
        <v>112</v>
      </c>
      <c r="G367" s="97" t="e">
        <f t="shared" si="22"/>
        <v>#REF!</v>
      </c>
      <c r="H367" s="246"/>
      <c r="I367" s="246"/>
      <c r="J367" s="246"/>
      <c r="K367" s="246"/>
      <c r="L367" s="246"/>
      <c r="M367" s="246"/>
      <c r="N367" s="246"/>
      <c r="O367" s="246"/>
      <c r="P367" s="246"/>
      <c r="Q367" s="246"/>
      <c r="R367" s="246" t="e">
        <f>IF(R361&gt;0,R364/R361,"")</f>
        <v>#REF!</v>
      </c>
      <c r="S367" s="246">
        <f>基数汇总!S368</f>
        <v>0</v>
      </c>
      <c r="T367" s="246">
        <f>基数汇总!R368</f>
        <v>0</v>
      </c>
      <c r="U367" s="246" t="e">
        <f>IF(R367&lt;&gt;"",R367-S367,"")</f>
        <v>#REF!</v>
      </c>
      <c r="V367" t="e">
        <f t="shared" si="23"/>
        <v>#REF!</v>
      </c>
      <c r="X367" s="102"/>
    </row>
    <row r="368" spans="1:24" ht="13.5" customHeight="1" x14ac:dyDescent="0.2">
      <c r="A368" s="789" t="s">
        <v>113</v>
      </c>
      <c r="B368" s="763" t="s">
        <v>25</v>
      </c>
      <c r="C368" s="755"/>
      <c r="D368" s="96" t="s">
        <v>29</v>
      </c>
      <c r="E368" s="97" t="e">
        <f>#REF!</f>
        <v>#REF!</v>
      </c>
      <c r="F368" s="97">
        <v>10.705814</v>
      </c>
      <c r="G368" s="97" t="e">
        <f t="shared" si="22"/>
        <v>#REF!</v>
      </c>
      <c r="H368" s="97"/>
      <c r="I368" s="97"/>
      <c r="J368" s="97"/>
      <c r="K368" s="97"/>
      <c r="L368" s="97"/>
      <c r="M368" s="97"/>
      <c r="N368" s="97"/>
      <c r="O368" s="97"/>
      <c r="P368" s="97"/>
      <c r="Q368" s="97"/>
      <c r="R368" s="97" t="e">
        <f t="shared" ref="R368:R407" si="25">SUM(F368:Q368)</f>
        <v>#REF!</v>
      </c>
      <c r="S368" s="97">
        <f>基数汇总!S369</f>
        <v>0</v>
      </c>
      <c r="T368" s="97">
        <f>基数汇总!R369</f>
        <v>0</v>
      </c>
      <c r="U368" s="250" t="str">
        <f t="shared" si="24"/>
        <v/>
      </c>
      <c r="V368" t="e">
        <f t="shared" si="23"/>
        <v>#REF!</v>
      </c>
      <c r="X368" s="102"/>
    </row>
    <row r="369" spans="1:24" ht="13.5" customHeight="1" x14ac:dyDescent="0.2">
      <c r="A369" s="789"/>
      <c r="B369" s="763"/>
      <c r="C369" s="755"/>
      <c r="D369" s="96" t="s">
        <v>30</v>
      </c>
      <c r="E369" s="97" t="e">
        <f>#REF!</f>
        <v>#REF!</v>
      </c>
      <c r="F369" s="97">
        <v>0</v>
      </c>
      <c r="G369" s="97" t="e">
        <f t="shared" si="22"/>
        <v>#REF!</v>
      </c>
      <c r="H369" s="97"/>
      <c r="I369" s="97"/>
      <c r="J369" s="97"/>
      <c r="K369" s="97"/>
      <c r="L369" s="97"/>
      <c r="M369" s="97"/>
      <c r="N369" s="97"/>
      <c r="O369" s="97"/>
      <c r="P369" s="97"/>
      <c r="Q369" s="97"/>
      <c r="R369" s="97" t="e">
        <f t="shared" si="25"/>
        <v>#REF!</v>
      </c>
      <c r="S369" s="97">
        <f>基数汇总!S370</f>
        <v>0</v>
      </c>
      <c r="T369" s="97">
        <f>基数汇总!R370</f>
        <v>0</v>
      </c>
      <c r="U369" s="250" t="str">
        <f t="shared" si="24"/>
        <v/>
      </c>
      <c r="V369" t="e">
        <f t="shared" si="23"/>
        <v>#REF!</v>
      </c>
      <c r="X369" s="102"/>
    </row>
    <row r="370" spans="1:24" ht="13.5" customHeight="1" x14ac:dyDescent="0.2">
      <c r="A370" s="789"/>
      <c r="B370" s="763"/>
      <c r="C370" s="755"/>
      <c r="D370" s="96" t="s">
        <v>31</v>
      </c>
      <c r="E370" s="97" t="e">
        <f>#REF!</f>
        <v>#REF!</v>
      </c>
      <c r="F370" s="97">
        <v>59.138534999999997</v>
      </c>
      <c r="G370" s="97" t="e">
        <f t="shared" si="22"/>
        <v>#REF!</v>
      </c>
      <c r="H370" s="97"/>
      <c r="I370" s="97"/>
      <c r="J370" s="97"/>
      <c r="K370" s="97"/>
      <c r="L370" s="97"/>
      <c r="M370" s="97"/>
      <c r="N370" s="97"/>
      <c r="O370" s="97"/>
      <c r="P370" s="97"/>
      <c r="Q370" s="97"/>
      <c r="R370" s="97" t="e">
        <f t="shared" si="25"/>
        <v>#REF!</v>
      </c>
      <c r="S370" s="97">
        <f>基数汇总!S371</f>
        <v>0</v>
      </c>
      <c r="T370" s="97">
        <f>基数汇总!R371</f>
        <v>0</v>
      </c>
      <c r="U370" s="250" t="str">
        <f t="shared" si="24"/>
        <v/>
      </c>
      <c r="V370" t="e">
        <f t="shared" si="23"/>
        <v>#REF!</v>
      </c>
      <c r="X370" s="102"/>
    </row>
    <row r="371" spans="1:24" ht="13.5" customHeight="1" x14ac:dyDescent="0.2">
      <c r="A371" s="789"/>
      <c r="B371" s="763"/>
      <c r="C371" s="755" t="s">
        <v>33</v>
      </c>
      <c r="D371" s="96" t="s">
        <v>34</v>
      </c>
      <c r="E371" s="97" t="e">
        <f>#REF!</f>
        <v>#REF!</v>
      </c>
      <c r="F371" s="97">
        <v>69.844348999999994</v>
      </c>
      <c r="G371" s="97" t="e">
        <f t="shared" si="22"/>
        <v>#REF!</v>
      </c>
      <c r="H371" s="97"/>
      <c r="I371" s="97"/>
      <c r="J371" s="97"/>
      <c r="K371" s="97"/>
      <c r="L371" s="97"/>
      <c r="M371" s="97"/>
      <c r="N371" s="97"/>
      <c r="O371" s="97"/>
      <c r="P371" s="97"/>
      <c r="Q371" s="97"/>
      <c r="R371" s="97" t="e">
        <f t="shared" si="25"/>
        <v>#REF!</v>
      </c>
      <c r="S371" s="97" t="e">
        <f>基数汇总!S372</f>
        <v>#DIV/0!</v>
      </c>
      <c r="T371" s="97" t="e">
        <f>基数汇总!R372</f>
        <v>#DIV/0!</v>
      </c>
      <c r="U371" s="250" t="e">
        <f t="shared" si="24"/>
        <v>#DIV/0!</v>
      </c>
      <c r="V371" t="e">
        <f t="shared" si="23"/>
        <v>#REF!</v>
      </c>
      <c r="X371" s="102"/>
    </row>
    <row r="372" spans="1:24" ht="12.75" customHeight="1" x14ac:dyDescent="0.2">
      <c r="A372" s="789"/>
      <c r="B372" s="763"/>
      <c r="C372" s="755"/>
      <c r="D372" s="96" t="s">
        <v>35</v>
      </c>
      <c r="E372" s="97" t="e">
        <f>#REF!</f>
        <v>#REF!</v>
      </c>
      <c r="F372" s="97">
        <v>0</v>
      </c>
      <c r="G372" s="97" t="e">
        <f t="shared" si="22"/>
        <v>#REF!</v>
      </c>
      <c r="H372" s="97"/>
      <c r="I372" s="97"/>
      <c r="J372" s="97"/>
      <c r="K372" s="97"/>
      <c r="L372" s="97"/>
      <c r="M372" s="97"/>
      <c r="N372" s="97"/>
      <c r="O372" s="97"/>
      <c r="P372" s="97"/>
      <c r="Q372" s="97"/>
      <c r="R372" s="97" t="e">
        <f t="shared" si="25"/>
        <v>#REF!</v>
      </c>
      <c r="S372" s="97" t="e">
        <f>基数汇总!S373</f>
        <v>#DIV/0!</v>
      </c>
      <c r="T372" s="97" t="e">
        <f>基数汇总!R373</f>
        <v>#DIV/0!</v>
      </c>
      <c r="U372" s="250" t="e">
        <f t="shared" si="24"/>
        <v>#DIV/0!</v>
      </c>
      <c r="V372" t="e">
        <f t="shared" si="23"/>
        <v>#REF!</v>
      </c>
      <c r="X372" s="102"/>
    </row>
    <row r="373" spans="1:24" ht="12.75" customHeight="1" x14ac:dyDescent="0.2">
      <c r="A373" s="789"/>
      <c r="B373" s="763"/>
      <c r="C373" s="755"/>
      <c r="D373" s="96" t="s">
        <v>36</v>
      </c>
      <c r="E373" s="97" t="e">
        <f>#REF!</f>
        <v>#REF!</v>
      </c>
      <c r="F373" s="97">
        <v>0</v>
      </c>
      <c r="G373" s="97" t="e">
        <f t="shared" si="22"/>
        <v>#REF!</v>
      </c>
      <c r="H373" s="97"/>
      <c r="I373" s="97"/>
      <c r="J373" s="97"/>
      <c r="K373" s="97"/>
      <c r="L373" s="97"/>
      <c r="M373" s="97"/>
      <c r="N373" s="97"/>
      <c r="O373" s="97"/>
      <c r="P373" s="97"/>
      <c r="Q373" s="97"/>
      <c r="R373" s="97" t="e">
        <f t="shared" si="25"/>
        <v>#REF!</v>
      </c>
      <c r="S373" s="97" t="e">
        <f>基数汇总!S374</f>
        <v>#DIV/0!</v>
      </c>
      <c r="T373" s="97" t="e">
        <f>基数汇总!R374</f>
        <v>#DIV/0!</v>
      </c>
      <c r="U373" s="250" t="e">
        <f t="shared" si="24"/>
        <v>#DIV/0!</v>
      </c>
      <c r="V373" t="e">
        <f t="shared" si="23"/>
        <v>#REF!</v>
      </c>
      <c r="X373" s="102"/>
    </row>
    <row r="374" spans="1:24" ht="12.75" customHeight="1" x14ac:dyDescent="0.2">
      <c r="A374" s="789"/>
      <c r="B374" s="763"/>
      <c r="C374" s="755"/>
      <c r="D374" s="96" t="s">
        <v>37</v>
      </c>
      <c r="E374" s="97" t="e">
        <f>#REF!</f>
        <v>#REF!</v>
      </c>
      <c r="F374" s="97">
        <v>0</v>
      </c>
      <c r="G374" s="97" t="e">
        <f t="shared" si="22"/>
        <v>#REF!</v>
      </c>
      <c r="H374" s="97"/>
      <c r="I374" s="97"/>
      <c r="J374" s="97"/>
      <c r="K374" s="97"/>
      <c r="L374" s="97"/>
      <c r="M374" s="97"/>
      <c r="N374" s="97"/>
      <c r="O374" s="97"/>
      <c r="P374" s="97"/>
      <c r="Q374" s="97"/>
      <c r="R374" s="97" t="e">
        <f t="shared" si="25"/>
        <v>#REF!</v>
      </c>
      <c r="S374" s="97">
        <f>基数汇总!S375</f>
        <v>96.407335999999987</v>
      </c>
      <c r="T374" s="97">
        <f>基数汇总!R375</f>
        <v>209.599523</v>
      </c>
      <c r="U374" s="250" t="e">
        <f t="shared" si="24"/>
        <v>#REF!</v>
      </c>
      <c r="V374" t="e">
        <f t="shared" si="23"/>
        <v>#REF!</v>
      </c>
      <c r="X374" s="102"/>
    </row>
    <row r="375" spans="1:24" ht="13.5" customHeight="1" x14ac:dyDescent="0.2">
      <c r="A375" s="789"/>
      <c r="B375" s="763"/>
      <c r="C375" s="755"/>
      <c r="D375" s="96" t="s">
        <v>38</v>
      </c>
      <c r="E375" s="97" t="e">
        <f>#REF!</f>
        <v>#REF!</v>
      </c>
      <c r="F375" s="97">
        <v>0</v>
      </c>
      <c r="G375" s="97" t="e">
        <f t="shared" si="22"/>
        <v>#REF!</v>
      </c>
      <c r="H375" s="97"/>
      <c r="I375" s="97"/>
      <c r="J375" s="97"/>
      <c r="K375" s="97"/>
      <c r="L375" s="97"/>
      <c r="M375" s="97"/>
      <c r="N375" s="97"/>
      <c r="O375" s="97"/>
      <c r="P375" s="97"/>
      <c r="Q375" s="97"/>
      <c r="R375" s="97" t="e">
        <f t="shared" si="25"/>
        <v>#REF!</v>
      </c>
      <c r="S375" s="97">
        <f>基数汇总!S376</f>
        <v>2.7909000000000002</v>
      </c>
      <c r="T375" s="97">
        <f>基数汇总!R376</f>
        <v>14.550798</v>
      </c>
      <c r="U375" s="250" t="e">
        <f t="shared" si="24"/>
        <v>#REF!</v>
      </c>
      <c r="V375" t="e">
        <f t="shared" si="23"/>
        <v>#REF!</v>
      </c>
      <c r="X375" s="102"/>
    </row>
    <row r="376" spans="1:24" ht="13.5" customHeight="1" x14ac:dyDescent="0.2">
      <c r="A376" s="789"/>
      <c r="B376" s="763"/>
      <c r="C376" s="755"/>
      <c r="D376" s="96" t="s">
        <v>39</v>
      </c>
      <c r="E376" s="97" t="e">
        <f>#REF!</f>
        <v>#REF!</v>
      </c>
      <c r="F376" s="97">
        <v>0</v>
      </c>
      <c r="G376" s="97" t="e">
        <f t="shared" si="22"/>
        <v>#REF!</v>
      </c>
      <c r="H376" s="97"/>
      <c r="I376" s="97"/>
      <c r="J376" s="97"/>
      <c r="K376" s="97"/>
      <c r="L376" s="97"/>
      <c r="M376" s="97"/>
      <c r="N376" s="97"/>
      <c r="O376" s="97"/>
      <c r="P376" s="97"/>
      <c r="Q376" s="97"/>
      <c r="R376" s="97" t="e">
        <f t="shared" si="25"/>
        <v>#REF!</v>
      </c>
      <c r="S376" s="97">
        <f>基数汇总!S377</f>
        <v>133.12723</v>
      </c>
      <c r="T376" s="97">
        <f>基数汇总!R377</f>
        <v>818.94802400000003</v>
      </c>
      <c r="U376" s="250" t="e">
        <f t="shared" si="24"/>
        <v>#REF!</v>
      </c>
      <c r="V376" t="e">
        <f t="shared" si="23"/>
        <v>#REF!</v>
      </c>
      <c r="X376" s="102"/>
    </row>
    <row r="377" spans="1:24" ht="13.5" customHeight="1" x14ac:dyDescent="0.2">
      <c r="A377" s="789"/>
      <c r="B377" s="763"/>
      <c r="C377" s="755" t="s">
        <v>40</v>
      </c>
      <c r="D377" s="96" t="s">
        <v>41</v>
      </c>
      <c r="E377" s="97" t="e">
        <f>#REF!</f>
        <v>#REF!</v>
      </c>
      <c r="F377" s="97">
        <v>69.844348999999994</v>
      </c>
      <c r="G377" s="97" t="e">
        <f t="shared" si="22"/>
        <v>#REF!</v>
      </c>
      <c r="H377" s="97"/>
      <c r="I377" s="97"/>
      <c r="J377" s="97"/>
      <c r="K377" s="97"/>
      <c r="L377" s="97"/>
      <c r="M377" s="97"/>
      <c r="N377" s="97"/>
      <c r="O377" s="97"/>
      <c r="P377" s="97"/>
      <c r="Q377" s="97"/>
      <c r="R377" s="97" t="e">
        <f t="shared" si="25"/>
        <v>#REF!</v>
      </c>
      <c r="S377" s="97">
        <f>基数汇总!S378</f>
        <v>232.32546600000001</v>
      </c>
      <c r="T377" s="97">
        <f>基数汇总!R378</f>
        <v>1043.0983450000001</v>
      </c>
      <c r="U377" s="250" t="e">
        <f t="shared" si="24"/>
        <v>#REF!</v>
      </c>
      <c r="V377" t="e">
        <f t="shared" si="23"/>
        <v>#REF!</v>
      </c>
      <c r="X377" s="102"/>
    </row>
    <row r="378" spans="1:24" ht="13.5" customHeight="1" x14ac:dyDescent="0.2">
      <c r="A378" s="789"/>
      <c r="B378" s="763"/>
      <c r="C378" s="755"/>
      <c r="D378" s="96" t="s">
        <v>42</v>
      </c>
      <c r="E378" s="97" t="e">
        <f>#REF!</f>
        <v>#REF!</v>
      </c>
      <c r="F378" s="97">
        <v>0</v>
      </c>
      <c r="G378" s="97" t="e">
        <f t="shared" si="22"/>
        <v>#REF!</v>
      </c>
      <c r="H378" s="97"/>
      <c r="I378" s="97"/>
      <c r="J378" s="97"/>
      <c r="K378" s="97"/>
      <c r="L378" s="97"/>
      <c r="M378" s="97"/>
      <c r="N378" s="97"/>
      <c r="O378" s="97"/>
      <c r="P378" s="97"/>
      <c r="Q378" s="97"/>
      <c r="R378" s="97" t="e">
        <f t="shared" si="25"/>
        <v>#REF!</v>
      </c>
      <c r="S378" s="97">
        <f>基数汇总!S379</f>
        <v>0</v>
      </c>
      <c r="T378" s="97">
        <f>基数汇总!R379</f>
        <v>0</v>
      </c>
      <c r="U378" s="250" t="str">
        <f t="shared" si="24"/>
        <v/>
      </c>
      <c r="V378" t="e">
        <f t="shared" si="23"/>
        <v>#REF!</v>
      </c>
      <c r="X378" s="102"/>
    </row>
    <row r="379" spans="1:24" ht="13.5" customHeight="1" x14ac:dyDescent="0.2">
      <c r="A379" s="789"/>
      <c r="B379" s="763"/>
      <c r="C379" s="755"/>
      <c r="D379" s="96" t="s">
        <v>43</v>
      </c>
      <c r="E379" s="97" t="e">
        <f>#REF!</f>
        <v>#REF!</v>
      </c>
      <c r="F379" s="97">
        <v>0</v>
      </c>
      <c r="G379" s="97" t="e">
        <f t="shared" si="22"/>
        <v>#REF!</v>
      </c>
      <c r="H379" s="97"/>
      <c r="I379" s="97"/>
      <c r="J379" s="97"/>
      <c r="K379" s="97"/>
      <c r="L379" s="97"/>
      <c r="M379" s="97"/>
      <c r="N379" s="97"/>
      <c r="O379" s="97"/>
      <c r="P379" s="97"/>
      <c r="Q379" s="97"/>
      <c r="R379" s="97" t="e">
        <f t="shared" si="25"/>
        <v>#REF!</v>
      </c>
      <c r="S379" s="97">
        <f>基数汇总!S380</f>
        <v>0</v>
      </c>
      <c r="T379" s="97">
        <f>基数汇总!R380</f>
        <v>0</v>
      </c>
      <c r="U379" s="250" t="str">
        <f t="shared" si="24"/>
        <v/>
      </c>
      <c r="V379" t="e">
        <f t="shared" si="23"/>
        <v>#REF!</v>
      </c>
      <c r="X379" s="102"/>
    </row>
    <row r="380" spans="1:24" ht="13.5" customHeight="1" x14ac:dyDescent="0.2">
      <c r="A380" s="789"/>
      <c r="B380" s="763" t="s">
        <v>44</v>
      </c>
      <c r="C380" s="755"/>
      <c r="D380" s="96" t="s">
        <v>29</v>
      </c>
      <c r="E380" s="97" t="e">
        <f>#REF!</f>
        <v>#REF!</v>
      </c>
      <c r="F380" s="97">
        <v>5.4105499999999997</v>
      </c>
      <c r="G380" s="97" t="e">
        <f t="shared" si="22"/>
        <v>#REF!</v>
      </c>
      <c r="H380" s="97"/>
      <c r="I380" s="97"/>
      <c r="J380" s="97"/>
      <c r="K380" s="97"/>
      <c r="L380" s="97"/>
      <c r="M380" s="97"/>
      <c r="N380" s="97"/>
      <c r="O380" s="97"/>
      <c r="P380" s="97"/>
      <c r="Q380" s="97"/>
      <c r="R380" s="97" t="e">
        <f t="shared" si="25"/>
        <v>#REF!</v>
      </c>
      <c r="S380" s="97">
        <f>基数汇总!S381</f>
        <v>0</v>
      </c>
      <c r="T380" s="97">
        <f>基数汇总!R381</f>
        <v>0</v>
      </c>
      <c r="U380" s="250" t="str">
        <f t="shared" si="24"/>
        <v/>
      </c>
      <c r="V380" t="e">
        <f t="shared" si="23"/>
        <v>#REF!</v>
      </c>
      <c r="X380" s="102"/>
    </row>
    <row r="381" spans="1:24" ht="13.5" customHeight="1" x14ac:dyDescent="0.2">
      <c r="A381" s="789"/>
      <c r="B381" s="763"/>
      <c r="C381" s="755"/>
      <c r="D381" s="96" t="s">
        <v>30</v>
      </c>
      <c r="E381" s="97" t="e">
        <f>#REF!</f>
        <v>#REF!</v>
      </c>
      <c r="F381" s="97">
        <v>1.8742430000000101</v>
      </c>
      <c r="G381" s="97" t="e">
        <f t="shared" si="22"/>
        <v>#REF!</v>
      </c>
      <c r="H381" s="97"/>
      <c r="I381" s="97"/>
      <c r="J381" s="97"/>
      <c r="K381" s="97"/>
      <c r="L381" s="97"/>
      <c r="M381" s="97"/>
      <c r="N381" s="97"/>
      <c r="O381" s="97"/>
      <c r="P381" s="97"/>
      <c r="Q381" s="97"/>
      <c r="R381" s="97" t="e">
        <f t="shared" si="25"/>
        <v>#REF!</v>
      </c>
      <c r="S381" s="97">
        <f>基数汇总!S382</f>
        <v>0</v>
      </c>
      <c r="T381" s="97">
        <f>基数汇总!R382</f>
        <v>0</v>
      </c>
      <c r="U381" s="250" t="str">
        <f t="shared" si="24"/>
        <v/>
      </c>
      <c r="V381" t="e">
        <f t="shared" si="23"/>
        <v>#REF!</v>
      </c>
      <c r="X381" s="102"/>
    </row>
    <row r="382" spans="1:24" ht="13.5" customHeight="1" x14ac:dyDescent="0.2">
      <c r="A382" s="789"/>
      <c r="B382" s="763"/>
      <c r="C382" s="755"/>
      <c r="D382" s="96" t="s">
        <v>31</v>
      </c>
      <c r="E382" s="97" t="e">
        <f>#REF!</f>
        <v>#REF!</v>
      </c>
      <c r="F382" s="97">
        <v>29.9434</v>
      </c>
      <c r="G382" s="97" t="e">
        <f t="shared" si="22"/>
        <v>#REF!</v>
      </c>
      <c r="H382" s="97"/>
      <c r="I382" s="97"/>
      <c r="J382" s="97"/>
      <c r="K382" s="97"/>
      <c r="L382" s="97"/>
      <c r="M382" s="97"/>
      <c r="N382" s="97"/>
      <c r="O382" s="97"/>
      <c r="P382" s="97"/>
      <c r="Q382" s="97"/>
      <c r="R382" s="97" t="e">
        <f t="shared" si="25"/>
        <v>#REF!</v>
      </c>
      <c r="S382" s="97">
        <f>基数汇总!S383</f>
        <v>0</v>
      </c>
      <c r="T382" s="97">
        <f>基数汇总!R383</f>
        <v>0</v>
      </c>
      <c r="U382" s="250" t="str">
        <f t="shared" si="24"/>
        <v/>
      </c>
      <c r="V382" t="e">
        <f t="shared" si="23"/>
        <v>#REF!</v>
      </c>
      <c r="X382" s="102"/>
    </row>
    <row r="383" spans="1:24" ht="13.5" customHeight="1" x14ac:dyDescent="0.2">
      <c r="A383" s="789"/>
      <c r="B383" s="763"/>
      <c r="C383" s="755" t="s">
        <v>33</v>
      </c>
      <c r="D383" s="96" t="s">
        <v>34</v>
      </c>
      <c r="E383" s="97" t="e">
        <f>#REF!</f>
        <v>#REF!</v>
      </c>
      <c r="F383" s="97">
        <v>37.228192999999997</v>
      </c>
      <c r="G383" s="97" t="e">
        <f t="shared" si="22"/>
        <v>#REF!</v>
      </c>
      <c r="H383" s="97"/>
      <c r="I383" s="97"/>
      <c r="J383" s="97"/>
      <c r="K383" s="97"/>
      <c r="L383" s="97"/>
      <c r="M383" s="97"/>
      <c r="N383" s="97"/>
      <c r="O383" s="97"/>
      <c r="P383" s="97"/>
      <c r="Q383" s="97"/>
      <c r="R383" s="97" t="e">
        <f t="shared" si="25"/>
        <v>#REF!</v>
      </c>
      <c r="S383" s="97">
        <f>基数汇总!S384</f>
        <v>232.32546600000001</v>
      </c>
      <c r="T383" s="97">
        <f>基数汇总!R384</f>
        <v>1043.0983450000001</v>
      </c>
      <c r="U383" s="250" t="e">
        <f t="shared" si="24"/>
        <v>#REF!</v>
      </c>
      <c r="V383" t="e">
        <f t="shared" si="23"/>
        <v>#REF!</v>
      </c>
      <c r="X383" s="102"/>
    </row>
    <row r="384" spans="1:24" ht="13.5" customHeight="1" x14ac:dyDescent="0.2">
      <c r="A384" s="789"/>
      <c r="B384" s="763"/>
      <c r="C384" s="755"/>
      <c r="D384" s="96" t="s">
        <v>35</v>
      </c>
      <c r="E384" s="97" t="e">
        <f>#REF!</f>
        <v>#REF!</v>
      </c>
      <c r="F384" s="97">
        <v>0</v>
      </c>
      <c r="G384" s="97" t="e">
        <f t="shared" si="22"/>
        <v>#REF!</v>
      </c>
      <c r="H384" s="97"/>
      <c r="I384" s="97"/>
      <c r="J384" s="97"/>
      <c r="K384" s="97"/>
      <c r="L384" s="97"/>
      <c r="M384" s="97"/>
      <c r="N384" s="97"/>
      <c r="O384" s="97"/>
      <c r="P384" s="97"/>
      <c r="Q384" s="97"/>
      <c r="R384" s="97" t="e">
        <f t="shared" si="25"/>
        <v>#REF!</v>
      </c>
      <c r="S384" s="97">
        <f>基数汇总!S385</f>
        <v>0</v>
      </c>
      <c r="T384" s="97">
        <f>基数汇总!R385</f>
        <v>0</v>
      </c>
      <c r="U384" s="250" t="str">
        <f t="shared" si="24"/>
        <v/>
      </c>
      <c r="V384" t="e">
        <f t="shared" si="23"/>
        <v>#REF!</v>
      </c>
      <c r="X384" s="102"/>
    </row>
    <row r="385" spans="1:24" ht="13.5" customHeight="1" x14ac:dyDescent="0.2">
      <c r="A385" s="789"/>
      <c r="B385" s="763"/>
      <c r="C385" s="755"/>
      <c r="D385" s="96" t="s">
        <v>36</v>
      </c>
      <c r="E385" s="97" t="e">
        <f>#REF!</f>
        <v>#REF!</v>
      </c>
      <c r="F385" s="97">
        <v>0</v>
      </c>
      <c r="G385" s="97" t="e">
        <f t="shared" si="22"/>
        <v>#REF!</v>
      </c>
      <c r="H385" s="97"/>
      <c r="I385" s="97"/>
      <c r="J385" s="97"/>
      <c r="K385" s="97"/>
      <c r="L385" s="97"/>
      <c r="M385" s="97"/>
      <c r="N385" s="97"/>
      <c r="O385" s="97"/>
      <c r="P385" s="97"/>
      <c r="Q385" s="97"/>
      <c r="R385" s="97" t="e">
        <f t="shared" si="25"/>
        <v>#REF!</v>
      </c>
      <c r="S385" s="97">
        <f>基数汇总!S386</f>
        <v>0</v>
      </c>
      <c r="T385" s="97">
        <f>基数汇总!R386</f>
        <v>0</v>
      </c>
      <c r="U385" s="250" t="str">
        <f t="shared" si="24"/>
        <v/>
      </c>
      <c r="V385" t="e">
        <f t="shared" si="23"/>
        <v>#REF!</v>
      </c>
      <c r="X385" s="102"/>
    </row>
    <row r="386" spans="1:24" ht="13.5" customHeight="1" x14ac:dyDescent="0.2">
      <c r="A386" s="789"/>
      <c r="B386" s="763"/>
      <c r="C386" s="755"/>
      <c r="D386" s="96" t="s">
        <v>37</v>
      </c>
      <c r="E386" s="97" t="e">
        <f>#REF!</f>
        <v>#REF!</v>
      </c>
      <c r="F386" s="97">
        <v>0</v>
      </c>
      <c r="G386" s="97" t="e">
        <f t="shared" si="22"/>
        <v>#REF!</v>
      </c>
      <c r="H386" s="97"/>
      <c r="I386" s="97"/>
      <c r="J386" s="97"/>
      <c r="K386" s="97"/>
      <c r="L386" s="97"/>
      <c r="M386" s="97"/>
      <c r="N386" s="97"/>
      <c r="O386" s="97"/>
      <c r="P386" s="97"/>
      <c r="Q386" s="97"/>
      <c r="R386" s="97" t="e">
        <f t="shared" si="25"/>
        <v>#REF!</v>
      </c>
      <c r="S386" s="97">
        <f>基数汇总!S387</f>
        <v>33.825319000000007</v>
      </c>
      <c r="T386" s="97">
        <f>基数汇总!R387</f>
        <v>87.335981322010895</v>
      </c>
      <c r="U386" s="250" t="e">
        <f t="shared" si="24"/>
        <v>#REF!</v>
      </c>
      <c r="V386" t="e">
        <f t="shared" si="23"/>
        <v>#REF!</v>
      </c>
      <c r="X386" s="102"/>
    </row>
    <row r="387" spans="1:24" ht="13.5" customHeight="1" x14ac:dyDescent="0.2">
      <c r="A387" s="789"/>
      <c r="B387" s="763"/>
      <c r="C387" s="755"/>
      <c r="D387" s="96" t="s">
        <v>38</v>
      </c>
      <c r="E387" s="97" t="e">
        <f>#REF!</f>
        <v>#REF!</v>
      </c>
      <c r="F387" s="97">
        <v>0</v>
      </c>
      <c r="G387" s="97" t="e">
        <f t="shared" si="22"/>
        <v>#REF!</v>
      </c>
      <c r="H387" s="97"/>
      <c r="I387" s="97"/>
      <c r="J387" s="97"/>
      <c r="K387" s="97"/>
      <c r="L387" s="97"/>
      <c r="M387" s="97"/>
      <c r="N387" s="97"/>
      <c r="O387" s="97"/>
      <c r="P387" s="97"/>
      <c r="Q387" s="97"/>
      <c r="R387" s="97" t="e">
        <f t="shared" si="25"/>
        <v>#REF!</v>
      </c>
      <c r="S387" s="97">
        <f>基数汇总!S388</f>
        <v>8.2715390000000095</v>
      </c>
      <c r="T387" s="97">
        <f>基数汇总!R388</f>
        <v>34.261467734790401</v>
      </c>
      <c r="U387" s="250" t="e">
        <f t="shared" si="24"/>
        <v>#REF!</v>
      </c>
      <c r="V387" t="e">
        <f t="shared" si="23"/>
        <v>#REF!</v>
      </c>
      <c r="X387" s="102"/>
    </row>
    <row r="388" spans="1:24" ht="13.5" customHeight="1" x14ac:dyDescent="0.2">
      <c r="A388" s="789"/>
      <c r="B388" s="763"/>
      <c r="C388" s="755"/>
      <c r="D388" s="96" t="s">
        <v>39</v>
      </c>
      <c r="E388" s="97" t="e">
        <f>#REF!</f>
        <v>#REF!</v>
      </c>
      <c r="F388" s="97">
        <v>0</v>
      </c>
      <c r="G388" s="97" t="e">
        <f t="shared" si="22"/>
        <v>#REF!</v>
      </c>
      <c r="H388" s="97"/>
      <c r="I388" s="97"/>
      <c r="J388" s="97"/>
      <c r="K388" s="97"/>
      <c r="L388" s="97"/>
      <c r="M388" s="97"/>
      <c r="N388" s="97"/>
      <c r="O388" s="97"/>
      <c r="P388" s="97"/>
      <c r="Q388" s="97"/>
      <c r="R388" s="97" t="e">
        <f t="shared" si="25"/>
        <v>#REF!</v>
      </c>
      <c r="S388" s="97">
        <f>基数汇总!S389</f>
        <v>68.731167999999997</v>
      </c>
      <c r="T388" s="97">
        <f>基数汇总!R389</f>
        <v>411.03530103906201</v>
      </c>
      <c r="U388" s="250" t="e">
        <f t="shared" si="24"/>
        <v>#REF!</v>
      </c>
      <c r="V388" t="e">
        <f t="shared" si="23"/>
        <v>#REF!</v>
      </c>
      <c r="X388" s="102"/>
    </row>
    <row r="389" spans="1:24" ht="13.5" customHeight="1" x14ac:dyDescent="0.2">
      <c r="A389" s="789"/>
      <c r="B389" s="763"/>
      <c r="C389" s="755" t="s">
        <v>40</v>
      </c>
      <c r="D389" s="96" t="s">
        <v>41</v>
      </c>
      <c r="E389" s="97" t="e">
        <f>#REF!</f>
        <v>#REF!</v>
      </c>
      <c r="F389" s="97">
        <v>37.228192999999997</v>
      </c>
      <c r="G389" s="97" t="e">
        <f t="shared" ref="G389:G452" si="26">E389</f>
        <v>#REF!</v>
      </c>
      <c r="H389" s="97"/>
      <c r="I389" s="97"/>
      <c r="J389" s="97"/>
      <c r="K389" s="97"/>
      <c r="L389" s="97"/>
      <c r="M389" s="97"/>
      <c r="N389" s="97"/>
      <c r="O389" s="97"/>
      <c r="P389" s="97"/>
      <c r="Q389" s="97"/>
      <c r="R389" s="97" t="e">
        <f t="shared" si="25"/>
        <v>#REF!</v>
      </c>
      <c r="S389" s="97">
        <f>基数汇总!S390</f>
        <v>110.8280259999998</v>
      </c>
      <c r="T389" s="97">
        <f>基数汇总!R390</f>
        <v>532.63275009586698</v>
      </c>
      <c r="U389" s="250" t="e">
        <f t="shared" si="24"/>
        <v>#REF!</v>
      </c>
      <c r="V389" t="e">
        <f t="shared" ref="V389:V453" si="27">E389=M389</f>
        <v>#REF!</v>
      </c>
      <c r="X389" s="102"/>
    </row>
    <row r="390" spans="1:24" ht="13.5" customHeight="1" x14ac:dyDescent="0.2">
      <c r="A390" s="789"/>
      <c r="B390" s="763"/>
      <c r="C390" s="755"/>
      <c r="D390" s="96" t="s">
        <v>42</v>
      </c>
      <c r="E390" s="97" t="e">
        <f>#REF!</f>
        <v>#REF!</v>
      </c>
      <c r="F390" s="97">
        <v>0</v>
      </c>
      <c r="G390" s="97" t="e">
        <f t="shared" si="26"/>
        <v>#REF!</v>
      </c>
      <c r="H390" s="97"/>
      <c r="I390" s="97"/>
      <c r="J390" s="97"/>
      <c r="K390" s="97"/>
      <c r="L390" s="97"/>
      <c r="M390" s="97"/>
      <c r="N390" s="97"/>
      <c r="O390" s="97"/>
      <c r="P390" s="97"/>
      <c r="Q390" s="97"/>
      <c r="R390" s="97" t="e">
        <f t="shared" si="25"/>
        <v>#REF!</v>
      </c>
      <c r="S390" s="97">
        <f>基数汇总!S391</f>
        <v>0</v>
      </c>
      <c r="T390" s="97">
        <f>基数汇总!R391</f>
        <v>0</v>
      </c>
      <c r="U390" s="250" t="str">
        <f t="shared" si="24"/>
        <v/>
      </c>
      <c r="V390" t="e">
        <f t="shared" si="27"/>
        <v>#REF!</v>
      </c>
      <c r="X390" s="102"/>
    </row>
    <row r="391" spans="1:24" ht="13.5" customHeight="1" x14ac:dyDescent="0.2">
      <c r="A391" s="789"/>
      <c r="B391" s="763"/>
      <c r="C391" s="755"/>
      <c r="D391" s="96" t="s">
        <v>43</v>
      </c>
      <c r="E391" s="97" t="e">
        <f>#REF!</f>
        <v>#REF!</v>
      </c>
      <c r="F391" s="97">
        <v>0</v>
      </c>
      <c r="G391" s="97" t="e">
        <f t="shared" si="26"/>
        <v>#REF!</v>
      </c>
      <c r="H391" s="97"/>
      <c r="I391" s="97"/>
      <c r="J391" s="97"/>
      <c r="K391" s="97"/>
      <c r="L391" s="97"/>
      <c r="M391" s="97"/>
      <c r="N391" s="97"/>
      <c r="O391" s="97"/>
      <c r="P391" s="97"/>
      <c r="Q391" s="97"/>
      <c r="R391" s="97" t="e">
        <f t="shared" si="25"/>
        <v>#REF!</v>
      </c>
      <c r="S391" s="97">
        <f>基数汇总!S392</f>
        <v>0</v>
      </c>
      <c r="T391" s="97">
        <f>基数汇总!R392</f>
        <v>0</v>
      </c>
      <c r="U391" s="250" t="str">
        <f t="shared" si="24"/>
        <v/>
      </c>
      <c r="V391" t="e">
        <f t="shared" si="27"/>
        <v>#REF!</v>
      </c>
      <c r="X391" s="102"/>
    </row>
    <row r="392" spans="1:24" ht="13.5" customHeight="1" x14ac:dyDescent="0.2">
      <c r="A392" s="789"/>
      <c r="B392" s="763" t="s">
        <v>45</v>
      </c>
      <c r="C392" s="755"/>
      <c r="D392" s="96" t="s">
        <v>29</v>
      </c>
      <c r="E392" s="97" t="e">
        <f>#REF!</f>
        <v>#REF!</v>
      </c>
      <c r="F392" s="97">
        <v>5.2952640000000004</v>
      </c>
      <c r="G392" s="97" t="e">
        <f t="shared" si="26"/>
        <v>#REF!</v>
      </c>
      <c r="H392" s="97"/>
      <c r="I392" s="97"/>
      <c r="J392" s="97"/>
      <c r="K392" s="97"/>
      <c r="L392" s="97"/>
      <c r="M392" s="97"/>
      <c r="N392" s="97"/>
      <c r="O392" s="97"/>
      <c r="P392" s="97"/>
      <c r="Q392" s="97"/>
      <c r="R392" s="97" t="e">
        <f t="shared" si="25"/>
        <v>#REF!</v>
      </c>
      <c r="S392" s="97">
        <f>基数汇总!S393</f>
        <v>0</v>
      </c>
      <c r="T392" s="97">
        <f>基数汇总!R393</f>
        <v>0</v>
      </c>
      <c r="U392" s="250" t="str">
        <f t="shared" ref="U392:U456" si="28">IF(S392&gt;0,R392/S392-1,"")</f>
        <v/>
      </c>
      <c r="V392" t="e">
        <f t="shared" si="27"/>
        <v>#REF!</v>
      </c>
      <c r="X392" s="102"/>
    </row>
    <row r="393" spans="1:24" ht="13.5" customHeight="1" x14ac:dyDescent="0.2">
      <c r="A393" s="789"/>
      <c r="B393" s="763"/>
      <c r="C393" s="755"/>
      <c r="D393" s="96" t="s">
        <v>30</v>
      </c>
      <c r="E393" s="97" t="e">
        <f>#REF!</f>
        <v>#REF!</v>
      </c>
      <c r="F393" s="97">
        <v>-1.8742430000000101</v>
      </c>
      <c r="G393" s="97" t="e">
        <f t="shared" si="26"/>
        <v>#REF!</v>
      </c>
      <c r="H393" s="97"/>
      <c r="I393" s="97"/>
      <c r="J393" s="97"/>
      <c r="K393" s="97"/>
      <c r="L393" s="97"/>
      <c r="M393" s="97"/>
      <c r="N393" s="97"/>
      <c r="O393" s="97"/>
      <c r="P393" s="97"/>
      <c r="Q393" s="97"/>
      <c r="R393" s="97" t="e">
        <f t="shared" si="25"/>
        <v>#REF!</v>
      </c>
      <c r="S393" s="97">
        <f>基数汇总!S394</f>
        <v>0</v>
      </c>
      <c r="T393" s="97">
        <f>基数汇总!R394</f>
        <v>0</v>
      </c>
      <c r="U393" s="250" t="str">
        <f t="shared" si="28"/>
        <v/>
      </c>
      <c r="V393" t="e">
        <f t="shared" si="27"/>
        <v>#REF!</v>
      </c>
      <c r="X393" s="102"/>
    </row>
    <row r="394" spans="1:24" ht="13.5" customHeight="1" x14ac:dyDescent="0.2">
      <c r="A394" s="789"/>
      <c r="B394" s="763"/>
      <c r="C394" s="755"/>
      <c r="D394" s="96" t="s">
        <v>31</v>
      </c>
      <c r="E394" s="97" t="e">
        <f>#REF!</f>
        <v>#REF!</v>
      </c>
      <c r="F394" s="97">
        <v>29.195135000000001</v>
      </c>
      <c r="G394" s="97" t="e">
        <f t="shared" si="26"/>
        <v>#REF!</v>
      </c>
      <c r="H394" s="97"/>
      <c r="I394" s="97"/>
      <c r="J394" s="97"/>
      <c r="K394" s="97"/>
      <c r="L394" s="97"/>
      <c r="M394" s="97"/>
      <c r="N394" s="97"/>
      <c r="O394" s="97"/>
      <c r="P394" s="97"/>
      <c r="Q394" s="97"/>
      <c r="R394" s="97" t="e">
        <f t="shared" si="25"/>
        <v>#REF!</v>
      </c>
      <c r="S394" s="97">
        <f>基数汇总!S395</f>
        <v>0</v>
      </c>
      <c r="T394" s="97">
        <f>基数汇总!R395</f>
        <v>0</v>
      </c>
      <c r="U394" s="250" t="str">
        <f t="shared" si="28"/>
        <v/>
      </c>
      <c r="V394" t="e">
        <f t="shared" si="27"/>
        <v>#REF!</v>
      </c>
      <c r="X394" s="102"/>
    </row>
    <row r="395" spans="1:24" ht="13.5" customHeight="1" x14ac:dyDescent="0.2">
      <c r="A395" s="789"/>
      <c r="B395" s="763"/>
      <c r="C395" s="755" t="s">
        <v>33</v>
      </c>
      <c r="D395" s="96" t="s">
        <v>34</v>
      </c>
      <c r="E395" s="97" t="e">
        <f>#REF!</f>
        <v>#REF!</v>
      </c>
      <c r="F395" s="97">
        <v>32.616155999999997</v>
      </c>
      <c r="G395" s="97" t="e">
        <f t="shared" si="26"/>
        <v>#REF!</v>
      </c>
      <c r="H395" s="97"/>
      <c r="I395" s="97"/>
      <c r="J395" s="97"/>
      <c r="K395" s="97"/>
      <c r="L395" s="97"/>
      <c r="M395" s="97"/>
      <c r="N395" s="97"/>
      <c r="O395" s="97"/>
      <c r="P395" s="97"/>
      <c r="Q395" s="97"/>
      <c r="R395" s="97" t="e">
        <f t="shared" si="25"/>
        <v>#REF!</v>
      </c>
      <c r="S395" s="97">
        <f>基数汇总!S396</f>
        <v>110.82802599999999</v>
      </c>
      <c r="T395" s="97">
        <f>基数汇总!R396</f>
        <v>532.632750095863</v>
      </c>
      <c r="U395" s="250" t="e">
        <f t="shared" si="28"/>
        <v>#REF!</v>
      </c>
      <c r="V395" t="e">
        <f t="shared" si="27"/>
        <v>#REF!</v>
      </c>
      <c r="X395" s="102"/>
    </row>
    <row r="396" spans="1:24" ht="13.5" customHeight="1" x14ac:dyDescent="0.2">
      <c r="A396" s="789"/>
      <c r="B396" s="763"/>
      <c r="C396" s="755"/>
      <c r="D396" s="96" t="s">
        <v>35</v>
      </c>
      <c r="E396" s="97" t="e">
        <f>#REF!</f>
        <v>#REF!</v>
      </c>
      <c r="F396" s="97">
        <v>0</v>
      </c>
      <c r="G396" s="97" t="e">
        <f t="shared" si="26"/>
        <v>#REF!</v>
      </c>
      <c r="H396" s="97"/>
      <c r="I396" s="97"/>
      <c r="J396" s="97"/>
      <c r="K396" s="97"/>
      <c r="L396" s="97"/>
      <c r="M396" s="97"/>
      <c r="N396" s="97"/>
      <c r="O396" s="97"/>
      <c r="P396" s="97"/>
      <c r="Q396" s="97"/>
      <c r="R396" s="97" t="e">
        <f t="shared" si="25"/>
        <v>#REF!</v>
      </c>
      <c r="S396" s="97">
        <f>基数汇总!S397</f>
        <v>0</v>
      </c>
      <c r="T396" s="97">
        <f>基数汇总!R397</f>
        <v>0</v>
      </c>
      <c r="U396" s="250" t="str">
        <f t="shared" si="28"/>
        <v/>
      </c>
      <c r="V396" t="e">
        <f t="shared" si="27"/>
        <v>#REF!</v>
      </c>
      <c r="X396" s="102"/>
    </row>
    <row r="397" spans="1:24" ht="13.5" customHeight="1" x14ac:dyDescent="0.2">
      <c r="A397" s="789"/>
      <c r="B397" s="763"/>
      <c r="C397" s="755"/>
      <c r="D397" s="96" t="s">
        <v>36</v>
      </c>
      <c r="E397" s="97" t="e">
        <f>#REF!</f>
        <v>#REF!</v>
      </c>
      <c r="F397" s="97">
        <v>0</v>
      </c>
      <c r="G397" s="97" t="e">
        <f t="shared" si="26"/>
        <v>#REF!</v>
      </c>
      <c r="H397" s="97"/>
      <c r="I397" s="97"/>
      <c r="J397" s="97"/>
      <c r="K397" s="97"/>
      <c r="L397" s="97"/>
      <c r="M397" s="97"/>
      <c r="N397" s="97"/>
      <c r="O397" s="97"/>
      <c r="P397" s="97"/>
      <c r="Q397" s="97"/>
      <c r="R397" s="97" t="e">
        <f t="shared" si="25"/>
        <v>#REF!</v>
      </c>
      <c r="S397" s="97">
        <f>基数汇总!S398</f>
        <v>0</v>
      </c>
      <c r="T397" s="97">
        <f>基数汇总!R398</f>
        <v>0</v>
      </c>
      <c r="U397" s="250" t="str">
        <f t="shared" si="28"/>
        <v/>
      </c>
      <c r="V397" t="e">
        <f t="shared" si="27"/>
        <v>#REF!</v>
      </c>
      <c r="X397" s="102"/>
    </row>
    <row r="398" spans="1:24" ht="13.5" customHeight="1" x14ac:dyDescent="0.2">
      <c r="A398" s="789"/>
      <c r="B398" s="763"/>
      <c r="C398" s="755"/>
      <c r="D398" s="96" t="s">
        <v>37</v>
      </c>
      <c r="E398" s="97" t="e">
        <f>#REF!</f>
        <v>#REF!</v>
      </c>
      <c r="F398" s="97">
        <v>0</v>
      </c>
      <c r="G398" s="97" t="e">
        <f t="shared" si="26"/>
        <v>#REF!</v>
      </c>
      <c r="H398" s="97"/>
      <c r="I398" s="97"/>
      <c r="J398" s="97"/>
      <c r="K398" s="97"/>
      <c r="L398" s="97"/>
      <c r="M398" s="97"/>
      <c r="N398" s="97"/>
      <c r="O398" s="97"/>
      <c r="P398" s="97"/>
      <c r="Q398" s="97"/>
      <c r="R398" s="97" t="e">
        <f t="shared" si="25"/>
        <v>#REF!</v>
      </c>
      <c r="S398" s="97">
        <f>基数汇总!S399</f>
        <v>62.582017000000029</v>
      </c>
      <c r="T398" s="97">
        <f>基数汇总!R399</f>
        <v>122.263541677989</v>
      </c>
      <c r="U398" s="250" t="e">
        <f t="shared" si="28"/>
        <v>#REF!</v>
      </c>
      <c r="V398" t="e">
        <f t="shared" si="27"/>
        <v>#REF!</v>
      </c>
      <c r="X398" s="102"/>
    </row>
    <row r="399" spans="1:24" ht="13.5" customHeight="1" x14ac:dyDescent="0.2">
      <c r="A399" s="789"/>
      <c r="B399" s="763"/>
      <c r="C399" s="755"/>
      <c r="D399" s="96" t="s">
        <v>38</v>
      </c>
      <c r="E399" s="97" t="e">
        <f>#REF!</f>
        <v>#REF!</v>
      </c>
      <c r="F399" s="97">
        <v>0</v>
      </c>
      <c r="G399" s="97" t="e">
        <f t="shared" si="26"/>
        <v>#REF!</v>
      </c>
      <c r="H399" s="97"/>
      <c r="I399" s="97"/>
      <c r="J399" s="97"/>
      <c r="K399" s="97"/>
      <c r="L399" s="97"/>
      <c r="M399" s="97"/>
      <c r="N399" s="97"/>
      <c r="O399" s="97"/>
      <c r="P399" s="97"/>
      <c r="Q399" s="97"/>
      <c r="R399" s="97" t="e">
        <f t="shared" si="25"/>
        <v>#REF!</v>
      </c>
      <c r="S399" s="97">
        <f>基数汇总!S400</f>
        <v>-5.4806390000000134</v>
      </c>
      <c r="T399" s="97">
        <f>基数汇总!R400</f>
        <v>-19.7106697347904</v>
      </c>
      <c r="U399" s="250" t="str">
        <f t="shared" si="28"/>
        <v/>
      </c>
      <c r="V399" t="e">
        <f t="shared" si="27"/>
        <v>#REF!</v>
      </c>
      <c r="X399" s="102"/>
    </row>
    <row r="400" spans="1:24" ht="13.5" customHeight="1" x14ac:dyDescent="0.2">
      <c r="A400" s="789"/>
      <c r="B400" s="763"/>
      <c r="C400" s="755"/>
      <c r="D400" s="96" t="s">
        <v>39</v>
      </c>
      <c r="E400" s="97" t="e">
        <f>#REF!</f>
        <v>#REF!</v>
      </c>
      <c r="F400" s="97">
        <v>0</v>
      </c>
      <c r="G400" s="97" t="e">
        <f t="shared" si="26"/>
        <v>#REF!</v>
      </c>
      <c r="H400" s="97"/>
      <c r="I400" s="97"/>
      <c r="J400" s="97"/>
      <c r="K400" s="97"/>
      <c r="L400" s="97"/>
      <c r="M400" s="97"/>
      <c r="N400" s="97"/>
      <c r="O400" s="97"/>
      <c r="P400" s="97"/>
      <c r="Q400" s="97"/>
      <c r="R400" s="97" t="e">
        <f t="shared" si="25"/>
        <v>#REF!</v>
      </c>
      <c r="S400" s="97">
        <f>基数汇总!S401</f>
        <v>64.396062000000001</v>
      </c>
      <c r="T400" s="97">
        <f>基数汇总!R401</f>
        <v>407.91272296093803</v>
      </c>
      <c r="U400" s="250" t="e">
        <f t="shared" si="28"/>
        <v>#REF!</v>
      </c>
      <c r="V400" t="e">
        <f t="shared" si="27"/>
        <v>#REF!</v>
      </c>
      <c r="X400" s="102"/>
    </row>
    <row r="401" spans="1:24" ht="13.5" customHeight="1" x14ac:dyDescent="0.2">
      <c r="A401" s="789"/>
      <c r="B401" s="763"/>
      <c r="C401" s="755" t="s">
        <v>40</v>
      </c>
      <c r="D401" s="96" t="s">
        <v>41</v>
      </c>
      <c r="E401" s="97" t="e">
        <f>#REF!</f>
        <v>#REF!</v>
      </c>
      <c r="F401" s="97">
        <v>32.616155999999997</v>
      </c>
      <c r="G401" s="97" t="e">
        <f t="shared" si="26"/>
        <v>#REF!</v>
      </c>
      <c r="H401" s="97"/>
      <c r="I401" s="97"/>
      <c r="J401" s="97"/>
      <c r="K401" s="97"/>
      <c r="L401" s="97"/>
      <c r="M401" s="97"/>
      <c r="N401" s="97"/>
      <c r="O401" s="97"/>
      <c r="P401" s="97"/>
      <c r="Q401" s="97"/>
      <c r="R401" s="97" t="e">
        <f t="shared" si="25"/>
        <v>#REF!</v>
      </c>
      <c r="S401" s="97">
        <f>基数汇总!S402</f>
        <v>121.4974400000003</v>
      </c>
      <c r="T401" s="97">
        <f>基数汇总!R402</f>
        <v>510.46559490413301</v>
      </c>
      <c r="U401" s="250" t="e">
        <f t="shared" si="28"/>
        <v>#REF!</v>
      </c>
      <c r="V401" t="e">
        <f t="shared" si="27"/>
        <v>#REF!</v>
      </c>
      <c r="X401" s="102"/>
    </row>
    <row r="402" spans="1:24" ht="13.5" customHeight="1" x14ac:dyDescent="0.2">
      <c r="A402" s="789"/>
      <c r="B402" s="763"/>
      <c r="C402" s="755"/>
      <c r="D402" s="96" t="s">
        <v>42</v>
      </c>
      <c r="E402" s="97" t="e">
        <f>#REF!</f>
        <v>#REF!</v>
      </c>
      <c r="F402" s="97">
        <v>0</v>
      </c>
      <c r="G402" s="97" t="e">
        <f t="shared" si="26"/>
        <v>#REF!</v>
      </c>
      <c r="H402" s="97"/>
      <c r="I402" s="97"/>
      <c r="J402" s="97"/>
      <c r="K402" s="97"/>
      <c r="L402" s="97"/>
      <c r="M402" s="97"/>
      <c r="N402" s="97"/>
      <c r="O402" s="97"/>
      <c r="P402" s="97"/>
      <c r="Q402" s="97"/>
      <c r="R402" s="97" t="e">
        <f t="shared" si="25"/>
        <v>#REF!</v>
      </c>
      <c r="S402" s="97">
        <f>基数汇总!S403</f>
        <v>0</v>
      </c>
      <c r="T402" s="97">
        <f>基数汇总!R403</f>
        <v>0</v>
      </c>
      <c r="U402" s="250" t="str">
        <f t="shared" si="28"/>
        <v/>
      </c>
      <c r="V402" t="e">
        <f t="shared" si="27"/>
        <v>#REF!</v>
      </c>
      <c r="X402" s="102"/>
    </row>
    <row r="403" spans="1:24" ht="13.5" customHeight="1" x14ac:dyDescent="0.2">
      <c r="A403" s="789"/>
      <c r="B403" s="763"/>
      <c r="C403" s="755"/>
      <c r="D403" s="96" t="s">
        <v>43</v>
      </c>
      <c r="E403" s="97" t="e">
        <f>#REF!</f>
        <v>#REF!</v>
      </c>
      <c r="F403" s="97">
        <v>0</v>
      </c>
      <c r="G403" s="97" t="e">
        <f t="shared" si="26"/>
        <v>#REF!</v>
      </c>
      <c r="H403" s="97"/>
      <c r="I403" s="97"/>
      <c r="J403" s="97"/>
      <c r="K403" s="97"/>
      <c r="L403" s="97"/>
      <c r="M403" s="97"/>
      <c r="N403" s="97"/>
      <c r="O403" s="97"/>
      <c r="P403" s="97"/>
      <c r="Q403" s="97"/>
      <c r="R403" s="97" t="e">
        <f t="shared" si="25"/>
        <v>#REF!</v>
      </c>
      <c r="S403" s="97">
        <f>基数汇总!S404</f>
        <v>0</v>
      </c>
      <c r="T403" s="97">
        <f>基数汇总!R404</f>
        <v>0</v>
      </c>
      <c r="U403" s="250" t="str">
        <f t="shared" si="28"/>
        <v/>
      </c>
      <c r="V403" t="e">
        <f t="shared" si="27"/>
        <v>#REF!</v>
      </c>
      <c r="X403" s="102"/>
    </row>
    <row r="404" spans="1:24" ht="13.5" customHeight="1" x14ac:dyDescent="0.2">
      <c r="A404" s="789"/>
      <c r="B404" s="762" t="s">
        <v>25</v>
      </c>
      <c r="C404" s="762"/>
      <c r="D404" s="762"/>
      <c r="E404" s="245" t="e">
        <f>SUM(E368:E370)</f>
        <v>#REF!</v>
      </c>
      <c r="F404" s="245">
        <v>69.844348999999994</v>
      </c>
      <c r="G404" s="97" t="e">
        <f t="shared" si="26"/>
        <v>#REF!</v>
      </c>
      <c r="H404" s="245"/>
      <c r="I404" s="245"/>
      <c r="J404" s="245"/>
      <c r="K404" s="245"/>
      <c r="L404" s="245"/>
      <c r="M404" s="245"/>
      <c r="N404" s="245"/>
      <c r="O404" s="245"/>
      <c r="P404" s="245"/>
      <c r="Q404" s="245"/>
      <c r="R404" s="245" t="e">
        <f t="shared" si="25"/>
        <v>#REF!</v>
      </c>
      <c r="S404" s="245">
        <f>基数汇总!S405</f>
        <v>0</v>
      </c>
      <c r="T404" s="245">
        <f>基数汇总!R405</f>
        <v>0</v>
      </c>
      <c r="U404" s="246" t="str">
        <f t="shared" si="28"/>
        <v/>
      </c>
      <c r="V404" t="e">
        <f t="shared" si="27"/>
        <v>#REF!</v>
      </c>
      <c r="X404" s="102"/>
    </row>
    <row r="405" spans="1:24" ht="13.5" customHeight="1" x14ac:dyDescent="0.2">
      <c r="A405" s="789"/>
      <c r="B405" s="762" t="s">
        <v>44</v>
      </c>
      <c r="C405" s="762"/>
      <c r="D405" s="762"/>
      <c r="E405" s="245" t="e">
        <f>SUM(E380:E382)</f>
        <v>#REF!</v>
      </c>
      <c r="F405" s="245">
        <v>37.228192999999997</v>
      </c>
      <c r="G405" s="97" t="e">
        <f t="shared" si="26"/>
        <v>#REF!</v>
      </c>
      <c r="H405" s="245"/>
      <c r="I405" s="245"/>
      <c r="J405" s="245"/>
      <c r="K405" s="245"/>
      <c r="L405" s="245"/>
      <c r="M405" s="245"/>
      <c r="N405" s="245"/>
      <c r="O405" s="245"/>
      <c r="P405" s="245"/>
      <c r="Q405" s="245"/>
      <c r="R405" s="245" t="e">
        <f t="shared" si="25"/>
        <v>#REF!</v>
      </c>
      <c r="S405" s="245">
        <f>基数汇总!S406</f>
        <v>0</v>
      </c>
      <c r="T405" s="245">
        <f>基数汇总!R406</f>
        <v>0</v>
      </c>
      <c r="U405" s="246" t="str">
        <f t="shared" si="28"/>
        <v/>
      </c>
      <c r="V405" t="e">
        <f t="shared" si="27"/>
        <v>#REF!</v>
      </c>
      <c r="X405" s="102"/>
    </row>
    <row r="406" spans="1:24" ht="13.5" customHeight="1" x14ac:dyDescent="0.2">
      <c r="A406" s="789"/>
      <c r="B406" s="762" t="s">
        <v>46</v>
      </c>
      <c r="C406" s="762"/>
      <c r="D406" s="762"/>
      <c r="E406" s="245" t="e">
        <f>#REF!</f>
        <v>#REF!</v>
      </c>
      <c r="F406" s="245">
        <v>0</v>
      </c>
      <c r="G406" s="97" t="e">
        <f t="shared" si="26"/>
        <v>#REF!</v>
      </c>
      <c r="H406" s="245"/>
      <c r="I406" s="245"/>
      <c r="J406" s="245"/>
      <c r="K406" s="245"/>
      <c r="L406" s="245"/>
      <c r="M406" s="245"/>
      <c r="N406" s="245"/>
      <c r="O406" s="245"/>
      <c r="P406" s="245"/>
      <c r="Q406" s="245"/>
      <c r="R406" s="245" t="e">
        <f t="shared" si="25"/>
        <v>#REF!</v>
      </c>
      <c r="S406" s="245">
        <f>基数汇总!S407</f>
        <v>0</v>
      </c>
      <c r="T406" s="245">
        <f>基数汇总!R407</f>
        <v>0</v>
      </c>
      <c r="U406" s="246" t="str">
        <f t="shared" si="28"/>
        <v/>
      </c>
      <c r="V406" t="e">
        <f t="shared" si="27"/>
        <v>#REF!</v>
      </c>
      <c r="X406" s="102"/>
    </row>
    <row r="407" spans="1:24" ht="13.5" customHeight="1" x14ac:dyDescent="0.2">
      <c r="A407" s="789"/>
      <c r="B407" s="762" t="s">
        <v>47</v>
      </c>
      <c r="C407" s="762"/>
      <c r="D407" s="762"/>
      <c r="E407" s="245" t="e">
        <f>E404-E405-E406</f>
        <v>#REF!</v>
      </c>
      <c r="F407" s="245">
        <v>32.616155999999997</v>
      </c>
      <c r="G407" s="97" t="e">
        <f t="shared" si="26"/>
        <v>#REF!</v>
      </c>
      <c r="H407" s="245"/>
      <c r="I407" s="245"/>
      <c r="J407" s="245"/>
      <c r="K407" s="245"/>
      <c r="L407" s="245"/>
      <c r="M407" s="245"/>
      <c r="N407" s="245"/>
      <c r="O407" s="245"/>
      <c r="P407" s="245"/>
      <c r="Q407" s="245"/>
      <c r="R407" s="245" t="e">
        <f t="shared" si="25"/>
        <v>#REF!</v>
      </c>
      <c r="S407" s="245">
        <f>基数汇总!S408</f>
        <v>121.49743999999998</v>
      </c>
      <c r="T407" s="245">
        <f>基数汇总!R408</f>
        <v>510.46559490413603</v>
      </c>
      <c r="U407" s="246" t="e">
        <f t="shared" si="28"/>
        <v>#REF!</v>
      </c>
      <c r="V407" t="e">
        <f t="shared" si="27"/>
        <v>#REF!</v>
      </c>
      <c r="X407" s="102"/>
    </row>
    <row r="408" spans="1:24" ht="13.5" customHeight="1" x14ac:dyDescent="0.2">
      <c r="A408" s="789"/>
      <c r="B408" s="762" t="s">
        <v>48</v>
      </c>
      <c r="C408" s="762"/>
      <c r="D408" s="762"/>
      <c r="E408" s="246" t="e">
        <f>IF(E404&gt;0,(E404-E405)/E404,"")</f>
        <v>#REF!</v>
      </c>
      <c r="F408" s="246">
        <v>0.46698346347247099</v>
      </c>
      <c r="G408" s="97" t="e">
        <f t="shared" si="26"/>
        <v>#REF!</v>
      </c>
      <c r="H408" s="246"/>
      <c r="I408" s="246"/>
      <c r="J408" s="246"/>
      <c r="K408" s="246"/>
      <c r="L408" s="246"/>
      <c r="M408" s="246"/>
      <c r="N408" s="246"/>
      <c r="O408" s="246"/>
      <c r="P408" s="246"/>
      <c r="Q408" s="246"/>
      <c r="R408" s="246" t="e">
        <f>IF(R404&gt;0,(R404-R405)/R404,"")</f>
        <v>#REF!</v>
      </c>
      <c r="S408" s="246">
        <f>基数汇总!S409</f>
        <v>0</v>
      </c>
      <c r="T408" s="665">
        <f>基数汇总!R409</f>
        <v>0</v>
      </c>
      <c r="U408" s="246" t="e">
        <f>IF(R408&lt;&gt;"",R408-S408,"")</f>
        <v>#REF!</v>
      </c>
      <c r="V408" t="e">
        <f t="shared" si="27"/>
        <v>#REF!</v>
      </c>
      <c r="X408" s="102"/>
    </row>
    <row r="409" spans="1:24" ht="13.5" customHeight="1" x14ac:dyDescent="0.2">
      <c r="A409" s="789"/>
      <c r="B409" s="762" t="s">
        <v>49</v>
      </c>
      <c r="C409" s="762"/>
      <c r="D409" s="762"/>
      <c r="E409" s="246" t="e">
        <f>IF(E404&gt;0,E406/E404,"")</f>
        <v>#REF!</v>
      </c>
      <c r="F409" s="246">
        <v>0</v>
      </c>
      <c r="G409" s="97" t="e">
        <f t="shared" si="26"/>
        <v>#REF!</v>
      </c>
      <c r="H409" s="246"/>
      <c r="I409" s="246"/>
      <c r="J409" s="246"/>
      <c r="K409" s="246"/>
      <c r="L409" s="246"/>
      <c r="M409" s="246"/>
      <c r="N409" s="246"/>
      <c r="O409" s="246"/>
      <c r="P409" s="246"/>
      <c r="Q409" s="246"/>
      <c r="R409" s="246" t="e">
        <f>IF(R404&gt;0,R406/R404,"")</f>
        <v>#REF!</v>
      </c>
      <c r="S409" s="246">
        <f>基数汇总!S410</f>
        <v>0</v>
      </c>
      <c r="T409" s="665">
        <f>基数汇总!R410</f>
        <v>0</v>
      </c>
      <c r="U409" s="246" t="e">
        <f>IF(R409&lt;&gt;"",R409-S409,"")</f>
        <v>#REF!</v>
      </c>
      <c r="V409" t="e">
        <f t="shared" si="27"/>
        <v>#REF!</v>
      </c>
      <c r="X409" s="102"/>
    </row>
    <row r="410" spans="1:24" ht="13.5" customHeight="1" x14ac:dyDescent="0.2">
      <c r="A410" s="789"/>
      <c r="B410" s="762" t="s">
        <v>50</v>
      </c>
      <c r="C410" s="762"/>
      <c r="D410" s="762"/>
      <c r="E410" s="246" t="e">
        <f>IF(E404&gt;0,E407/E404,"")</f>
        <v>#REF!</v>
      </c>
      <c r="F410" s="246">
        <v>0.46698346347247099</v>
      </c>
      <c r="G410" s="97" t="e">
        <f t="shared" si="26"/>
        <v>#REF!</v>
      </c>
      <c r="H410" s="246"/>
      <c r="I410" s="246"/>
      <c r="J410" s="246"/>
      <c r="K410" s="246"/>
      <c r="L410" s="246"/>
      <c r="M410" s="246"/>
      <c r="N410" s="246"/>
      <c r="O410" s="246"/>
      <c r="P410" s="246"/>
      <c r="Q410" s="246"/>
      <c r="R410" s="246" t="e">
        <f>IF(R404&gt;0,R407/R404,"")</f>
        <v>#REF!</v>
      </c>
      <c r="S410" s="246">
        <f>基数汇总!S411</f>
        <v>232.32546600000001</v>
      </c>
      <c r="T410" s="665">
        <f>基数汇总!R411</f>
        <v>1043.0983450000001</v>
      </c>
      <c r="U410" s="246" t="e">
        <f>IF(R410&lt;&gt;"",R410-S410,"")</f>
        <v>#REF!</v>
      </c>
      <c r="V410" t="e">
        <f t="shared" si="27"/>
        <v>#REF!</v>
      </c>
      <c r="X410" s="102"/>
    </row>
    <row r="411" spans="1:24" ht="13.5" customHeight="1" x14ac:dyDescent="0.2">
      <c r="A411" s="790" t="s">
        <v>63</v>
      </c>
      <c r="B411" s="657" t="s">
        <v>64</v>
      </c>
      <c r="C411" s="658"/>
      <c r="D411" s="659"/>
      <c r="E411" s="97" t="e">
        <f>#REF!</f>
        <v>#REF!</v>
      </c>
      <c r="F411" s="97">
        <v>606.09094800000003</v>
      </c>
      <c r="G411" s="97" t="e">
        <f t="shared" si="26"/>
        <v>#REF!</v>
      </c>
      <c r="H411" s="97"/>
      <c r="I411" s="97"/>
      <c r="J411" s="97"/>
      <c r="K411" s="97"/>
      <c r="L411" s="97"/>
      <c r="M411" s="97"/>
      <c r="N411" s="97"/>
      <c r="O411" s="97"/>
      <c r="P411" s="97"/>
      <c r="Q411" s="97"/>
      <c r="R411" s="97" t="e">
        <f t="shared" ref="R411:R475" si="29">SUM(F411:Q411)</f>
        <v>#REF!</v>
      </c>
      <c r="S411" s="97">
        <f>基数汇总!S482</f>
        <v>27590.065034764863</v>
      </c>
      <c r="T411" s="97">
        <f>基数汇总!R482</f>
        <v>65293.257636685397</v>
      </c>
      <c r="U411" s="250" t="e">
        <f t="shared" si="28"/>
        <v>#REF!</v>
      </c>
      <c r="V411" t="e">
        <f t="shared" si="27"/>
        <v>#REF!</v>
      </c>
      <c r="W411" s="72"/>
      <c r="X411" s="102"/>
    </row>
    <row r="412" spans="1:24" ht="13.5" customHeight="1" x14ac:dyDescent="0.2">
      <c r="A412" s="790"/>
      <c r="B412" s="660" t="s">
        <v>65</v>
      </c>
      <c r="C412" s="661"/>
      <c r="D412" s="659"/>
      <c r="E412" s="97" t="e">
        <f>#REF!</f>
        <v>#REF!</v>
      </c>
      <c r="F412" s="97">
        <v>50.700125</v>
      </c>
      <c r="G412" s="97" t="e">
        <f t="shared" si="26"/>
        <v>#REF!</v>
      </c>
      <c r="H412" s="97"/>
      <c r="I412" s="97"/>
      <c r="J412" s="97"/>
      <c r="K412" s="97"/>
      <c r="L412" s="97"/>
      <c r="M412" s="97"/>
      <c r="N412" s="97"/>
      <c r="O412" s="97"/>
      <c r="P412" s="97"/>
      <c r="Q412" s="97"/>
      <c r="R412" s="97" t="e">
        <f t="shared" si="29"/>
        <v>#REF!</v>
      </c>
      <c r="S412" s="97">
        <f>基数汇总!S483</f>
        <v>25435.348890230111</v>
      </c>
      <c r="T412" s="97">
        <f>基数汇总!R483</f>
        <v>63332.591040970998</v>
      </c>
      <c r="U412" s="250" t="e">
        <f t="shared" si="28"/>
        <v>#REF!</v>
      </c>
      <c r="V412" t="e">
        <f t="shared" si="27"/>
        <v>#REF!</v>
      </c>
      <c r="W412" s="72"/>
      <c r="X412" s="102"/>
    </row>
    <row r="413" spans="1:24" ht="13.5" customHeight="1" x14ac:dyDescent="0.2">
      <c r="A413" s="790"/>
      <c r="B413" s="660" t="s">
        <v>66</v>
      </c>
      <c r="C413" s="661"/>
      <c r="D413" s="659"/>
      <c r="E413" s="97" t="e">
        <f>#REF!</f>
        <v>#REF!</v>
      </c>
      <c r="F413" s="97">
        <v>296.403075</v>
      </c>
      <c r="G413" s="97" t="e">
        <f t="shared" si="26"/>
        <v>#REF!</v>
      </c>
      <c r="H413" s="97"/>
      <c r="I413" s="97"/>
      <c r="J413" s="97"/>
      <c r="K413" s="97"/>
      <c r="L413" s="97"/>
      <c r="M413" s="97"/>
      <c r="N413" s="97"/>
      <c r="O413" s="97"/>
      <c r="P413" s="97"/>
      <c r="Q413" s="97"/>
      <c r="R413" s="97" t="e">
        <f t="shared" si="29"/>
        <v>#REF!</v>
      </c>
      <c r="S413" s="97">
        <f>基数汇总!S484</f>
        <v>0</v>
      </c>
      <c r="T413" s="97">
        <f>基数汇总!R484</f>
        <v>0</v>
      </c>
      <c r="U413" s="250" t="str">
        <f t="shared" si="28"/>
        <v/>
      </c>
      <c r="V413" t="e">
        <f t="shared" si="27"/>
        <v>#REF!</v>
      </c>
      <c r="W413" s="72"/>
      <c r="X413" s="102"/>
    </row>
    <row r="414" spans="1:24" ht="14.25" customHeight="1" x14ac:dyDescent="0.2">
      <c r="A414" s="790"/>
      <c r="B414" s="660" t="s">
        <v>67</v>
      </c>
      <c r="C414" s="661"/>
      <c r="D414" s="659"/>
      <c r="E414" s="97" t="e">
        <f>#REF!</f>
        <v>#REF!</v>
      </c>
      <c r="F414" s="97">
        <v>-38.068558000000003</v>
      </c>
      <c r="G414" s="97" t="e">
        <f t="shared" si="26"/>
        <v>#REF!</v>
      </c>
      <c r="H414" s="97"/>
      <c r="I414" s="97"/>
      <c r="J414" s="97"/>
      <c r="K414" s="97"/>
      <c r="L414" s="97"/>
      <c r="M414" s="97"/>
      <c r="N414" s="97"/>
      <c r="O414" s="97"/>
      <c r="P414" s="97"/>
      <c r="Q414" s="97"/>
      <c r="R414" s="97" t="e">
        <f t="shared" si="29"/>
        <v>#REF!</v>
      </c>
      <c r="S414" s="97">
        <f>基数汇总!S485</f>
        <v>110.82802599999999</v>
      </c>
      <c r="T414" s="97">
        <f>基数汇总!R485</f>
        <v>532.632750095863</v>
      </c>
      <c r="U414" s="250" t="e">
        <f t="shared" si="28"/>
        <v>#REF!</v>
      </c>
      <c r="V414" t="e">
        <f t="shared" si="27"/>
        <v>#REF!</v>
      </c>
      <c r="W414" s="72"/>
      <c r="X414" s="102"/>
    </row>
    <row r="415" spans="1:24" ht="13.5" customHeight="1" x14ac:dyDescent="0.2">
      <c r="A415" s="790"/>
      <c r="B415" s="660" t="s">
        <v>68</v>
      </c>
      <c r="C415" s="661"/>
      <c r="D415" s="659"/>
      <c r="E415" s="97" t="e">
        <f>#REF!</f>
        <v>#REF!</v>
      </c>
      <c r="F415" s="97">
        <v>34.458371</v>
      </c>
      <c r="G415" s="97" t="e">
        <f t="shared" si="26"/>
        <v>#REF!</v>
      </c>
      <c r="H415" s="97"/>
      <c r="I415" s="97"/>
      <c r="J415" s="97"/>
      <c r="K415" s="97"/>
      <c r="L415" s="97"/>
      <c r="M415" s="97"/>
      <c r="N415" s="97"/>
      <c r="O415" s="97"/>
      <c r="P415" s="97"/>
      <c r="Q415" s="97"/>
      <c r="R415" s="97" t="e">
        <f t="shared" si="29"/>
        <v>#REF!</v>
      </c>
      <c r="S415" s="97">
        <f>基数汇总!S486</f>
        <v>133025.52927350189</v>
      </c>
      <c r="T415" s="97">
        <f>基数汇总!R486</f>
        <v>325116.436493207</v>
      </c>
      <c r="U415" s="250" t="e">
        <f t="shared" si="28"/>
        <v>#REF!</v>
      </c>
      <c r="V415" t="e">
        <f t="shared" si="27"/>
        <v>#REF!</v>
      </c>
      <c r="W415" s="72"/>
      <c r="X415" s="102"/>
    </row>
    <row r="416" spans="1:24" ht="13.5" customHeight="1" x14ac:dyDescent="0.2">
      <c r="A416" s="790"/>
      <c r="B416" s="660" t="s">
        <v>69</v>
      </c>
      <c r="C416" s="661"/>
      <c r="D416" s="659"/>
      <c r="E416" s="97" t="e">
        <f>#REF!</f>
        <v>#REF!</v>
      </c>
      <c r="F416" s="97">
        <v>274.57714900000002</v>
      </c>
      <c r="G416" s="97" t="e">
        <f t="shared" si="26"/>
        <v>#REF!</v>
      </c>
      <c r="H416" s="97"/>
      <c r="I416" s="97"/>
      <c r="J416" s="97"/>
      <c r="K416" s="97"/>
      <c r="L416" s="97"/>
      <c r="M416" s="97"/>
      <c r="N416" s="97"/>
      <c r="O416" s="97"/>
      <c r="P416" s="97"/>
      <c r="Q416" s="97"/>
      <c r="R416" s="97" t="e">
        <f t="shared" si="29"/>
        <v>#REF!</v>
      </c>
      <c r="S416" s="97">
        <f>基数汇总!S487</f>
        <v>19980.672500114273</v>
      </c>
      <c r="T416" s="97">
        <f>基数汇总!R487</f>
        <v>55121.860007646297</v>
      </c>
      <c r="U416" s="250" t="e">
        <f t="shared" si="28"/>
        <v>#REF!</v>
      </c>
      <c r="V416" t="e">
        <f t="shared" si="27"/>
        <v>#REF!</v>
      </c>
      <c r="W416" s="72"/>
      <c r="X416" s="102"/>
    </row>
    <row r="417" spans="1:24" ht="13.5" customHeight="1" x14ac:dyDescent="0.2">
      <c r="A417" s="790"/>
      <c r="B417" s="660" t="s">
        <v>70</v>
      </c>
      <c r="C417" s="661"/>
      <c r="D417" s="659"/>
      <c r="E417" s="97" t="e">
        <f>#REF!</f>
        <v>#REF!</v>
      </c>
      <c r="F417" s="97">
        <v>7.5535180000000004</v>
      </c>
      <c r="G417" s="97" t="e">
        <f t="shared" si="26"/>
        <v>#REF!</v>
      </c>
      <c r="H417" s="97"/>
      <c r="I417" s="97"/>
      <c r="J417" s="97"/>
      <c r="K417" s="97"/>
      <c r="L417" s="97"/>
      <c r="M417" s="97"/>
      <c r="N417" s="97"/>
      <c r="O417" s="97"/>
      <c r="P417" s="97"/>
      <c r="Q417" s="97"/>
      <c r="R417" s="97" t="e">
        <f t="shared" si="29"/>
        <v>#REF!</v>
      </c>
      <c r="S417" s="97">
        <f>基数汇总!S488</f>
        <v>11562.221529498129</v>
      </c>
      <c r="T417" s="97">
        <f>基数汇总!R488</f>
        <v>31183.870332459399</v>
      </c>
      <c r="U417" s="250" t="e">
        <f t="shared" si="28"/>
        <v>#REF!</v>
      </c>
      <c r="V417" t="e">
        <f t="shared" si="27"/>
        <v>#REF!</v>
      </c>
      <c r="W417" s="72"/>
      <c r="X417" s="102"/>
    </row>
    <row r="418" spans="1:24" ht="13.5" customHeight="1" x14ac:dyDescent="0.2">
      <c r="A418" s="790"/>
      <c r="B418" s="660" t="s">
        <v>71</v>
      </c>
      <c r="C418" s="661"/>
      <c r="D418" s="659"/>
      <c r="E418" s="97" t="e">
        <f>#REF!</f>
        <v>#REF!</v>
      </c>
      <c r="F418" s="97">
        <v>38.556134</v>
      </c>
      <c r="G418" s="97" t="e">
        <f t="shared" si="26"/>
        <v>#REF!</v>
      </c>
      <c r="H418" s="97"/>
      <c r="I418" s="97"/>
      <c r="J418" s="97"/>
      <c r="K418" s="97"/>
      <c r="L418" s="97"/>
      <c r="M418" s="97"/>
      <c r="N418" s="97"/>
      <c r="O418" s="97"/>
      <c r="P418" s="97"/>
      <c r="Q418" s="97"/>
      <c r="R418" s="97" t="e">
        <f t="shared" si="29"/>
        <v>#REF!</v>
      </c>
      <c r="S418" s="97">
        <f>基数汇总!S489</f>
        <v>9840.7011722572188</v>
      </c>
      <c r="T418" s="97">
        <f>基数汇总!R489</f>
        <v>17546.954775706701</v>
      </c>
      <c r="U418" s="250" t="e">
        <f t="shared" si="28"/>
        <v>#REF!</v>
      </c>
      <c r="V418" t="e">
        <f t="shared" si="27"/>
        <v>#REF!</v>
      </c>
      <c r="W418" s="72"/>
      <c r="X418" s="102"/>
    </row>
    <row r="419" spans="1:24" ht="13.5" customHeight="1" x14ac:dyDescent="0.2">
      <c r="A419" s="790"/>
      <c r="B419" s="660" t="s">
        <v>72</v>
      </c>
      <c r="C419" s="661"/>
      <c r="D419" s="659"/>
      <c r="E419" s="97" t="e">
        <f>#REF!</f>
        <v>#REF!</v>
      </c>
      <c r="F419" s="97">
        <v>7.5350780000000004</v>
      </c>
      <c r="G419" s="97" t="e">
        <f t="shared" si="26"/>
        <v>#REF!</v>
      </c>
      <c r="H419" s="97"/>
      <c r="I419" s="97"/>
      <c r="J419" s="97"/>
      <c r="K419" s="97"/>
      <c r="L419" s="97"/>
      <c r="M419" s="97"/>
      <c r="N419" s="97"/>
      <c r="O419" s="97"/>
      <c r="P419" s="97"/>
      <c r="Q419" s="97"/>
      <c r="R419" s="97" t="e">
        <f t="shared" si="29"/>
        <v>#REF!</v>
      </c>
      <c r="S419" s="97">
        <f>基数汇总!S490</f>
        <v>12485.535660183512</v>
      </c>
      <c r="T419" s="97">
        <f>基数汇总!R490</f>
        <v>29097.938144443</v>
      </c>
      <c r="U419" s="250" t="e">
        <f t="shared" si="28"/>
        <v>#REF!</v>
      </c>
      <c r="V419" t="e">
        <f t="shared" si="27"/>
        <v>#REF!</v>
      </c>
      <c r="W419" s="72"/>
      <c r="X419" s="102"/>
    </row>
    <row r="420" spans="1:24" ht="13.5" customHeight="1" x14ac:dyDescent="0.2">
      <c r="A420" s="790"/>
      <c r="B420" s="660" t="s">
        <v>73</v>
      </c>
      <c r="C420" s="661"/>
      <c r="D420" s="659"/>
      <c r="E420" s="97" t="e">
        <f>#REF!</f>
        <v>#REF!</v>
      </c>
      <c r="F420" s="97">
        <v>48.492936</v>
      </c>
      <c r="G420" s="97" t="e">
        <f t="shared" si="26"/>
        <v>#REF!</v>
      </c>
      <c r="H420" s="97"/>
      <c r="I420" s="97"/>
      <c r="J420" s="97"/>
      <c r="K420" s="97"/>
      <c r="L420" s="97"/>
      <c r="M420" s="97"/>
      <c r="N420" s="97"/>
      <c r="O420" s="97"/>
      <c r="P420" s="97"/>
      <c r="Q420" s="97"/>
      <c r="R420" s="97" t="e">
        <f t="shared" si="29"/>
        <v>#REF!</v>
      </c>
      <c r="S420" s="97">
        <f>基数汇总!S491</f>
        <v>7037.8524014450404</v>
      </c>
      <c r="T420" s="97">
        <f>基数汇总!R491</f>
        <v>18428.698561538</v>
      </c>
      <c r="U420" s="250" t="e">
        <f t="shared" si="28"/>
        <v>#REF!</v>
      </c>
      <c r="V420" t="e">
        <f t="shared" si="27"/>
        <v>#REF!</v>
      </c>
      <c r="W420" s="72"/>
      <c r="X420" s="102"/>
    </row>
    <row r="421" spans="1:24" ht="13.5" customHeight="1" x14ac:dyDescent="0.2">
      <c r="A421" s="790"/>
      <c r="B421" s="660" t="s">
        <v>74</v>
      </c>
      <c r="C421" s="661"/>
      <c r="D421" s="659"/>
      <c r="E421" s="97" t="e">
        <f>#REF!</f>
        <v>#REF!</v>
      </c>
      <c r="F421" s="97">
        <v>-13.271808999999999</v>
      </c>
      <c r="G421" s="97" t="e">
        <f t="shared" si="26"/>
        <v>#REF!</v>
      </c>
      <c r="H421" s="97"/>
      <c r="I421" s="97"/>
      <c r="J421" s="97"/>
      <c r="K421" s="97"/>
      <c r="L421" s="97"/>
      <c r="M421" s="97"/>
      <c r="N421" s="97"/>
      <c r="O421" s="97"/>
      <c r="P421" s="97"/>
      <c r="Q421" s="97"/>
      <c r="R421" s="97" t="e">
        <f t="shared" si="29"/>
        <v>#REF!</v>
      </c>
      <c r="S421" s="97">
        <f>基数汇总!S492</f>
        <v>170.39839999999998</v>
      </c>
      <c r="T421" s="97">
        <f>基数汇总!R492</f>
        <v>439.24020000000002</v>
      </c>
      <c r="U421" s="250" t="e">
        <f t="shared" si="28"/>
        <v>#REF!</v>
      </c>
      <c r="V421" t="e">
        <f t="shared" si="27"/>
        <v>#REF!</v>
      </c>
      <c r="W421" s="72"/>
      <c r="X421" s="102"/>
    </row>
    <row r="422" spans="1:24" ht="13.5" customHeight="1" x14ac:dyDescent="0.2">
      <c r="A422" s="790"/>
      <c r="B422" s="660" t="s">
        <v>75</v>
      </c>
      <c r="C422" s="661"/>
      <c r="D422" s="659"/>
      <c r="E422" s="97" t="e">
        <f>#REF!</f>
        <v>#REF!</v>
      </c>
      <c r="F422" s="97">
        <v>115.168738</v>
      </c>
      <c r="G422" s="97" t="e">
        <f t="shared" si="26"/>
        <v>#REF!</v>
      </c>
      <c r="H422" s="97"/>
      <c r="I422" s="97"/>
      <c r="J422" s="97"/>
      <c r="K422" s="97"/>
      <c r="L422" s="97"/>
      <c r="M422" s="97"/>
      <c r="N422" s="97"/>
      <c r="O422" s="97"/>
      <c r="P422" s="97"/>
      <c r="Q422" s="97"/>
      <c r="R422" s="97" t="e">
        <f t="shared" si="29"/>
        <v>#REF!</v>
      </c>
      <c r="S422" s="97">
        <f>基数汇总!S493</f>
        <v>51195.269583849127</v>
      </c>
      <c r="T422" s="97">
        <f>基数汇总!R493</f>
        <v>123832.026006632</v>
      </c>
      <c r="U422" s="250" t="e">
        <f t="shared" si="28"/>
        <v>#REF!</v>
      </c>
      <c r="V422" t="e">
        <f t="shared" si="27"/>
        <v>#REF!</v>
      </c>
      <c r="W422" s="72"/>
      <c r="X422" s="102"/>
    </row>
    <row r="423" spans="1:24" ht="13.5" customHeight="1" x14ac:dyDescent="0.2">
      <c r="A423" s="790"/>
      <c r="B423" s="660" t="s">
        <v>76</v>
      </c>
      <c r="C423" s="661"/>
      <c r="D423" s="659"/>
      <c r="E423" s="97" t="e">
        <f>#REF!</f>
        <v>#REF!</v>
      </c>
      <c r="F423" s="97">
        <v>10.549531</v>
      </c>
      <c r="G423" s="97" t="e">
        <f t="shared" si="26"/>
        <v>#REF!</v>
      </c>
      <c r="H423" s="97"/>
      <c r="I423" s="97"/>
      <c r="J423" s="97"/>
      <c r="K423" s="97"/>
      <c r="L423" s="97"/>
      <c r="M423" s="97"/>
      <c r="N423" s="97"/>
      <c r="O423" s="97"/>
      <c r="P423" s="97"/>
      <c r="Q423" s="97"/>
      <c r="R423" s="97" t="e">
        <f t="shared" si="29"/>
        <v>#REF!</v>
      </c>
      <c r="S423" s="97">
        <f>基数汇总!S494</f>
        <v>1918.3445952467337</v>
      </c>
      <c r="T423" s="97">
        <f>基数汇总!R494</f>
        <v>5828.0006100147602</v>
      </c>
      <c r="U423" s="250" t="e">
        <f t="shared" si="28"/>
        <v>#REF!</v>
      </c>
      <c r="V423" t="e">
        <f t="shared" si="27"/>
        <v>#REF!</v>
      </c>
      <c r="W423" s="72"/>
      <c r="X423" s="102"/>
    </row>
    <row r="424" spans="1:24" ht="13.5" customHeight="1" x14ac:dyDescent="0.2">
      <c r="A424" s="790"/>
      <c r="B424" s="660" t="s">
        <v>77</v>
      </c>
      <c r="C424" s="661"/>
      <c r="D424" s="659"/>
      <c r="E424" s="97" t="e">
        <f>#REF!</f>
        <v>#REF!</v>
      </c>
      <c r="F424" s="97">
        <v>16.269403000000001</v>
      </c>
      <c r="G424" s="97" t="e">
        <f t="shared" si="26"/>
        <v>#REF!</v>
      </c>
      <c r="H424" s="97"/>
      <c r="I424" s="97"/>
      <c r="J424" s="97"/>
      <c r="K424" s="97"/>
      <c r="L424" s="97"/>
      <c r="M424" s="97"/>
      <c r="N424" s="97"/>
      <c r="O424" s="97"/>
      <c r="P424" s="97"/>
      <c r="Q424" s="97"/>
      <c r="R424" s="97" t="e">
        <f t="shared" si="29"/>
        <v>#REF!</v>
      </c>
      <c r="S424" s="97">
        <f>基数汇总!S495</f>
        <v>7895.116869444546</v>
      </c>
      <c r="T424" s="97">
        <f>基数汇总!R495</f>
        <v>21699.389981767701</v>
      </c>
      <c r="U424" s="250" t="e">
        <f t="shared" si="28"/>
        <v>#REF!</v>
      </c>
      <c r="V424" t="e">
        <f t="shared" si="27"/>
        <v>#REF!</v>
      </c>
      <c r="W424" s="72"/>
      <c r="X424" s="102"/>
    </row>
    <row r="425" spans="1:24" ht="13.5" customHeight="1" x14ac:dyDescent="0.2">
      <c r="A425" s="790"/>
      <c r="B425" s="660" t="s">
        <v>78</v>
      </c>
      <c r="C425" s="661"/>
      <c r="D425" s="659"/>
      <c r="E425" s="97" t="e">
        <f>#REF!</f>
        <v>#REF!</v>
      </c>
      <c r="F425" s="97">
        <v>10.604011</v>
      </c>
      <c r="G425" s="97" t="e">
        <f t="shared" si="26"/>
        <v>#REF!</v>
      </c>
      <c r="H425" s="97"/>
      <c r="I425" s="97"/>
      <c r="J425" s="97"/>
      <c r="K425" s="97"/>
      <c r="L425" s="97"/>
      <c r="M425" s="97"/>
      <c r="N425" s="97"/>
      <c r="O425" s="97"/>
      <c r="P425" s="97"/>
      <c r="Q425" s="97"/>
      <c r="R425" s="97" t="e">
        <f t="shared" si="29"/>
        <v>#REF!</v>
      </c>
      <c r="S425" s="97">
        <f>基数汇总!S496</f>
        <v>1.3629864098798639</v>
      </c>
      <c r="T425" s="97">
        <f>基数汇总!R496</f>
        <v>1.5506819859469401</v>
      </c>
      <c r="U425" s="250" t="e">
        <f t="shared" si="28"/>
        <v>#REF!</v>
      </c>
      <c r="V425" t="e">
        <f t="shared" si="27"/>
        <v>#REF!</v>
      </c>
      <c r="W425" s="72"/>
      <c r="X425" s="102"/>
    </row>
    <row r="426" spans="1:24" ht="13.5" customHeight="1" x14ac:dyDescent="0.2">
      <c r="A426" s="790"/>
      <c r="B426" s="660" t="s">
        <v>79</v>
      </c>
      <c r="C426" s="661"/>
      <c r="D426" s="659"/>
      <c r="E426" s="97" t="e">
        <f>#REF!</f>
        <v>#REF!</v>
      </c>
      <c r="F426" s="97">
        <v>-102.312219</v>
      </c>
      <c r="G426" s="97" t="e">
        <f t="shared" si="26"/>
        <v>#REF!</v>
      </c>
      <c r="H426" s="97"/>
      <c r="I426" s="97"/>
      <c r="J426" s="97"/>
      <c r="K426" s="97"/>
      <c r="L426" s="97"/>
      <c r="M426" s="97"/>
      <c r="N426" s="97"/>
      <c r="O426" s="97"/>
      <c r="P426" s="97"/>
      <c r="Q426" s="97"/>
      <c r="R426" s="97" t="e">
        <f t="shared" si="29"/>
        <v>#REF!</v>
      </c>
      <c r="S426" s="97">
        <f>基数汇总!S497</f>
        <v>60.962042296236469</v>
      </c>
      <c r="T426" s="97">
        <f>基数汇总!R497</f>
        <v>428.15677075311999</v>
      </c>
      <c r="U426" s="250" t="e">
        <f t="shared" si="28"/>
        <v>#REF!</v>
      </c>
      <c r="V426" t="e">
        <f t="shared" si="27"/>
        <v>#REF!</v>
      </c>
      <c r="W426" s="72"/>
      <c r="X426" s="102"/>
    </row>
    <row r="427" spans="1:24" ht="13.5" customHeight="1" x14ac:dyDescent="0.2">
      <c r="A427" s="790"/>
      <c r="B427" s="660" t="s">
        <v>80</v>
      </c>
      <c r="C427" s="661"/>
      <c r="D427" s="659"/>
      <c r="E427" s="97" t="e">
        <f>#REF!</f>
        <v>#REF!</v>
      </c>
      <c r="F427" s="97">
        <v>25.714269999999999</v>
      </c>
      <c r="G427" s="97" t="e">
        <f t="shared" si="26"/>
        <v>#REF!</v>
      </c>
      <c r="H427" s="97"/>
      <c r="I427" s="97"/>
      <c r="J427" s="97"/>
      <c r="K427" s="97"/>
      <c r="L427" s="97"/>
      <c r="M427" s="97"/>
      <c r="N427" s="97"/>
      <c r="O427" s="97"/>
      <c r="P427" s="97"/>
      <c r="Q427" s="97"/>
      <c r="R427" s="97" t="e">
        <f t="shared" si="29"/>
        <v>#REF!</v>
      </c>
      <c r="S427" s="97">
        <f>基数汇总!S498</f>
        <v>4.9360862514719388</v>
      </c>
      <c r="T427" s="97">
        <f>基数汇总!R498</f>
        <v>29.4408706405464</v>
      </c>
      <c r="U427" s="250" t="e">
        <f t="shared" si="28"/>
        <v>#REF!</v>
      </c>
      <c r="V427" t="e">
        <f t="shared" si="27"/>
        <v>#REF!</v>
      </c>
      <c r="W427" s="72"/>
      <c r="X427" s="102"/>
    </row>
    <row r="428" spans="1:24" ht="13.5" customHeight="1" x14ac:dyDescent="0.2">
      <c r="A428" s="790"/>
      <c r="B428" s="662"/>
      <c r="C428" s="663"/>
      <c r="D428" s="663"/>
      <c r="E428" s="97" t="e">
        <f>#REF!</f>
        <v>#REF!</v>
      </c>
      <c r="F428" s="664">
        <v>0</v>
      </c>
      <c r="G428" s="97" t="e">
        <f t="shared" si="26"/>
        <v>#REF!</v>
      </c>
      <c r="H428" s="664"/>
      <c r="I428" s="664"/>
      <c r="J428" s="664"/>
      <c r="K428" s="664"/>
      <c r="L428" s="664"/>
      <c r="M428" s="664"/>
      <c r="N428" s="664"/>
      <c r="O428" s="97"/>
      <c r="P428" s="97"/>
      <c r="Q428" s="97"/>
      <c r="R428" s="97" t="e">
        <f t="shared" si="29"/>
        <v>#REF!</v>
      </c>
      <c r="S428" s="664"/>
      <c r="T428" s="664"/>
      <c r="U428" s="250" t="str">
        <f t="shared" si="28"/>
        <v/>
      </c>
      <c r="V428" t="e">
        <f t="shared" si="27"/>
        <v>#REF!</v>
      </c>
      <c r="W428" s="72"/>
      <c r="X428" s="102"/>
    </row>
    <row r="429" spans="1:24" ht="13.5" customHeight="1" x14ac:dyDescent="0.2">
      <c r="A429" s="790"/>
      <c r="B429" s="660" t="s">
        <v>81</v>
      </c>
      <c r="C429" s="661"/>
      <c r="D429" s="659"/>
      <c r="E429" s="97" t="e">
        <f>#REF!</f>
        <v>#REF!</v>
      </c>
      <c r="F429" s="97">
        <v>-282.96908500000001</v>
      </c>
      <c r="G429" s="97" t="e">
        <f t="shared" si="26"/>
        <v>#REF!</v>
      </c>
      <c r="H429" s="97"/>
      <c r="I429" s="97"/>
      <c r="J429" s="97"/>
      <c r="K429" s="97"/>
      <c r="L429" s="97"/>
      <c r="M429" s="97"/>
      <c r="N429" s="97"/>
      <c r="O429" s="97"/>
      <c r="P429" s="97"/>
      <c r="Q429" s="97"/>
      <c r="R429" s="97" t="e">
        <f t="shared" si="29"/>
        <v>#REF!</v>
      </c>
      <c r="S429" s="97">
        <f>基数汇总!S499</f>
        <v>55196.525743870137</v>
      </c>
      <c r="T429" s="97">
        <f>基数汇总!R499</f>
        <v>136900.915632433</v>
      </c>
      <c r="U429" s="250" t="e">
        <f t="shared" si="28"/>
        <v>#REF!</v>
      </c>
      <c r="V429" t="e">
        <f t="shared" si="27"/>
        <v>#REF!</v>
      </c>
      <c r="W429" s="72"/>
      <c r="X429" s="102"/>
    </row>
    <row r="430" spans="1:24" ht="13.5" customHeight="1" x14ac:dyDescent="0.2">
      <c r="A430" s="790"/>
      <c r="B430" s="760" t="s">
        <v>82</v>
      </c>
      <c r="C430" s="760"/>
      <c r="D430" s="760"/>
      <c r="E430" s="98" t="e">
        <f>SUM(E411:E429)</f>
        <v>#REF!</v>
      </c>
      <c r="F430" s="98">
        <v>1106.051616</v>
      </c>
      <c r="G430" s="97" t="e">
        <f t="shared" si="26"/>
        <v>#REF!</v>
      </c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 t="e">
        <f t="shared" si="29"/>
        <v>#REF!</v>
      </c>
      <c r="S430" s="98">
        <f>基数汇总!S500</f>
        <v>5530.3511088008318</v>
      </c>
      <c r="T430" s="98">
        <f>基数汇总!R500</f>
        <v>14192.114593627</v>
      </c>
      <c r="U430" s="101" t="e">
        <f t="shared" si="28"/>
        <v>#REF!</v>
      </c>
      <c r="V430" t="e">
        <f t="shared" si="27"/>
        <v>#REF!</v>
      </c>
      <c r="W430" s="666"/>
      <c r="X430" s="102"/>
    </row>
    <row r="431" spans="1:24" ht="13.5" customHeight="1" x14ac:dyDescent="0.2">
      <c r="A431" s="791" t="s">
        <v>83</v>
      </c>
      <c r="B431" s="759" t="s">
        <v>25</v>
      </c>
      <c r="C431" s="755" t="s">
        <v>26</v>
      </c>
      <c r="D431" s="96" t="s">
        <v>27</v>
      </c>
      <c r="E431" s="83" t="e">
        <f>#REF!</f>
        <v>#REF!</v>
      </c>
      <c r="F431" s="83">
        <v>4530.0595000000003</v>
      </c>
      <c r="G431" s="97" t="e">
        <f t="shared" si="26"/>
        <v>#REF!</v>
      </c>
      <c r="H431" s="83"/>
      <c r="I431" s="83"/>
      <c r="J431" s="83"/>
      <c r="K431" s="83"/>
      <c r="L431" s="83"/>
      <c r="M431" s="83"/>
      <c r="N431" s="83"/>
      <c r="O431" s="83"/>
      <c r="P431" s="83"/>
      <c r="Q431" s="83"/>
      <c r="R431" s="83" t="e">
        <f t="shared" si="29"/>
        <v>#REF!</v>
      </c>
      <c r="S431" s="83">
        <f>基数汇总!S501</f>
        <v>350.50481082727913</v>
      </c>
      <c r="T431" s="83">
        <f>基数汇总!R501</f>
        <v>725.53529573283095</v>
      </c>
      <c r="U431" s="99" t="e">
        <f t="shared" si="28"/>
        <v>#REF!</v>
      </c>
      <c r="V431" t="e">
        <f t="shared" si="27"/>
        <v>#REF!</v>
      </c>
      <c r="X431" s="102"/>
    </row>
    <row r="432" spans="1:24" ht="13.5" customHeight="1" x14ac:dyDescent="0.2">
      <c r="A432" s="791"/>
      <c r="B432" s="759"/>
      <c r="C432" s="755"/>
      <c r="D432" s="96" t="s">
        <v>28</v>
      </c>
      <c r="E432" s="83" t="e">
        <f>#REF!</f>
        <v>#REF!</v>
      </c>
      <c r="F432" s="83">
        <v>2470.5936999999999</v>
      </c>
      <c r="G432" s="97" t="e">
        <f t="shared" si="26"/>
        <v>#REF!</v>
      </c>
      <c r="H432" s="83"/>
      <c r="I432" s="83"/>
      <c r="J432" s="83"/>
      <c r="K432" s="83"/>
      <c r="L432" s="83"/>
      <c r="M432" s="83"/>
      <c r="N432" s="83"/>
      <c r="O432" s="83"/>
      <c r="P432" s="83"/>
      <c r="Q432" s="83"/>
      <c r="R432" s="83" t="e">
        <f t="shared" si="29"/>
        <v>#REF!</v>
      </c>
      <c r="S432" s="83">
        <f>基数汇总!S502</f>
        <v>10944.644330736732</v>
      </c>
      <c r="T432" s="83">
        <f>基数汇总!R502</f>
        <v>26065.789922584801</v>
      </c>
      <c r="U432" s="99" t="e">
        <f t="shared" si="28"/>
        <v>#REF!</v>
      </c>
      <c r="V432" t="e">
        <f t="shared" si="27"/>
        <v>#REF!</v>
      </c>
      <c r="X432" s="102"/>
    </row>
    <row r="433" spans="1:25" ht="13.5" customHeight="1" x14ac:dyDescent="0.2">
      <c r="A433" s="791"/>
      <c r="B433" s="759"/>
      <c r="C433" s="755"/>
      <c r="D433" s="96" t="s">
        <v>29</v>
      </c>
      <c r="E433" s="83" t="e">
        <f>#REF!</f>
        <v>#REF!</v>
      </c>
      <c r="F433" s="83">
        <v>1070.4285580000001</v>
      </c>
      <c r="G433" s="97" t="e">
        <f t="shared" si="26"/>
        <v>#REF!</v>
      </c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 t="e">
        <f t="shared" si="29"/>
        <v>#REF!</v>
      </c>
      <c r="S433" s="83">
        <f>基数汇总!S503</f>
        <v>9389.7739959914088</v>
      </c>
      <c r="T433" s="83">
        <f>基数汇总!R503</f>
        <v>22473.716160398701</v>
      </c>
      <c r="U433" s="99" t="e">
        <f t="shared" si="28"/>
        <v>#REF!</v>
      </c>
      <c r="V433" t="e">
        <f t="shared" si="27"/>
        <v>#REF!</v>
      </c>
      <c r="W433" s="72" t="e">
        <f>R433+R434+R435</f>
        <v>#REF!</v>
      </c>
      <c r="X433" s="72">
        <f>S433+S434+S435</f>
        <v>25756.97571475642</v>
      </c>
      <c r="Y433" s="99" t="e">
        <f>IF(X433&gt;0,W433/X433-1,"")</f>
        <v>#REF!</v>
      </c>
    </row>
    <row r="434" spans="1:25" ht="13.5" customHeight="1" x14ac:dyDescent="0.2">
      <c r="A434" s="791"/>
      <c r="B434" s="759"/>
      <c r="C434" s="755"/>
      <c r="D434" s="96" t="s">
        <v>30</v>
      </c>
      <c r="E434" s="83" t="e">
        <f>#REF!</f>
        <v>#REF!</v>
      </c>
      <c r="F434" s="83">
        <v>1739.6715360000001</v>
      </c>
      <c r="G434" s="97" t="e">
        <f t="shared" si="26"/>
        <v>#REF!</v>
      </c>
      <c r="H434" s="83"/>
      <c r="I434" s="83"/>
      <c r="J434" s="83"/>
      <c r="K434" s="83"/>
      <c r="L434" s="83"/>
      <c r="M434" s="83"/>
      <c r="N434" s="83"/>
      <c r="O434" s="83"/>
      <c r="P434" s="83"/>
      <c r="Q434" s="83"/>
      <c r="R434" s="83" t="e">
        <f t="shared" si="29"/>
        <v>#REF!</v>
      </c>
      <c r="S434" s="83">
        <f>基数汇总!S504</f>
        <v>8115.8365523199473</v>
      </c>
      <c r="T434" s="83">
        <f>基数汇总!R504</f>
        <v>20640.425929985598</v>
      </c>
      <c r="U434" s="99" t="e">
        <f t="shared" si="28"/>
        <v>#REF!</v>
      </c>
      <c r="V434" t="e">
        <f t="shared" si="27"/>
        <v>#REF!</v>
      </c>
      <c r="X434" s="102"/>
    </row>
    <row r="435" spans="1:25" ht="13.5" customHeight="1" x14ac:dyDescent="0.2">
      <c r="A435" s="791"/>
      <c r="B435" s="759"/>
      <c r="C435" s="755"/>
      <c r="D435" s="96" t="s">
        <v>31</v>
      </c>
      <c r="E435" s="83" t="e">
        <f>#REF!</f>
        <v>#REF!</v>
      </c>
      <c r="F435" s="83">
        <v>911.20098499999995</v>
      </c>
      <c r="G435" s="97" t="e">
        <f t="shared" si="26"/>
        <v>#REF!</v>
      </c>
      <c r="H435" s="83"/>
      <c r="I435" s="83"/>
      <c r="J435" s="83"/>
      <c r="K435" s="83"/>
      <c r="L435" s="83"/>
      <c r="M435" s="83"/>
      <c r="N435" s="83"/>
      <c r="O435" s="83"/>
      <c r="P435" s="83"/>
      <c r="Q435" s="83"/>
      <c r="R435" s="83" t="e">
        <f t="shared" si="29"/>
        <v>#REF!</v>
      </c>
      <c r="S435" s="83">
        <f>基数汇总!S505</f>
        <v>8251.3651664450626</v>
      </c>
      <c r="T435" s="83">
        <f>基数汇总!R505</f>
        <v>22150.944923576499</v>
      </c>
      <c r="U435" s="99" t="e">
        <f t="shared" si="28"/>
        <v>#REF!</v>
      </c>
      <c r="V435" t="e">
        <f t="shared" si="27"/>
        <v>#REF!</v>
      </c>
      <c r="X435" s="102"/>
    </row>
    <row r="436" spans="1:25" ht="13.5" customHeight="1" x14ac:dyDescent="0.2">
      <c r="A436" s="791"/>
      <c r="B436" s="759"/>
      <c r="C436" s="755"/>
      <c r="D436" s="96" t="s">
        <v>32</v>
      </c>
      <c r="E436" s="83" t="e">
        <f>#REF!</f>
        <v>#REF!</v>
      </c>
      <c r="F436" s="83">
        <v>14.0113</v>
      </c>
      <c r="G436" s="97" t="e">
        <f t="shared" si="26"/>
        <v>#REF!</v>
      </c>
      <c r="H436" s="83"/>
      <c r="I436" s="83"/>
      <c r="J436" s="83"/>
      <c r="K436" s="83"/>
      <c r="L436" s="83"/>
      <c r="M436" s="83"/>
      <c r="N436" s="83"/>
      <c r="O436" s="83"/>
      <c r="P436" s="83"/>
      <c r="Q436" s="83"/>
      <c r="R436" s="83" t="e">
        <f t="shared" si="29"/>
        <v>#REF!</v>
      </c>
      <c r="S436" s="83">
        <f>基数汇总!S506</f>
        <v>12326.546278235126</v>
      </c>
      <c r="T436" s="83">
        <f>基数汇总!R506</f>
        <v>29959.964131314598</v>
      </c>
      <c r="U436" s="99" t="e">
        <f t="shared" si="28"/>
        <v>#REF!</v>
      </c>
      <c r="V436" t="e">
        <f t="shared" si="27"/>
        <v>#REF!</v>
      </c>
      <c r="X436" s="102"/>
    </row>
    <row r="437" spans="1:25" ht="13.5" customHeight="1" x14ac:dyDescent="0.2">
      <c r="A437" s="791"/>
      <c r="B437" s="759"/>
      <c r="C437" s="755" t="s">
        <v>61</v>
      </c>
      <c r="D437" s="103" t="s">
        <v>24</v>
      </c>
      <c r="E437" s="83" t="e">
        <f>#REF!</f>
        <v>#REF!</v>
      </c>
      <c r="F437" s="83">
        <v>1943.08476</v>
      </c>
      <c r="G437" s="97" t="e">
        <f t="shared" si="26"/>
        <v>#REF!</v>
      </c>
      <c r="H437" s="83"/>
      <c r="I437" s="83"/>
      <c r="J437" s="83"/>
      <c r="K437" s="83"/>
      <c r="L437" s="83"/>
      <c r="M437" s="83"/>
      <c r="N437" s="83"/>
      <c r="O437" s="83"/>
      <c r="P437" s="83"/>
      <c r="Q437" s="83"/>
      <c r="R437" s="83" t="e">
        <f t="shared" si="29"/>
        <v>#REF!</v>
      </c>
      <c r="S437" s="83">
        <f>S49</f>
        <v>24039.273764263278</v>
      </c>
      <c r="T437" s="83">
        <f>T49</f>
        <v>56402.889979415202</v>
      </c>
      <c r="U437" s="99" t="e">
        <f t="shared" si="28"/>
        <v>#REF!</v>
      </c>
      <c r="V437" t="e">
        <f t="shared" si="27"/>
        <v>#REF!</v>
      </c>
      <c r="X437" s="102"/>
    </row>
    <row r="438" spans="1:25" ht="13.5" customHeight="1" x14ac:dyDescent="0.2">
      <c r="A438" s="791"/>
      <c r="B438" s="759"/>
      <c r="C438" s="755"/>
      <c r="D438" s="103" t="s">
        <v>51</v>
      </c>
      <c r="E438" s="83" t="e">
        <f>#REF!</f>
        <v>#REF!</v>
      </c>
      <c r="F438" s="83">
        <v>1500.91237</v>
      </c>
      <c r="G438" s="97" t="e">
        <f t="shared" si="26"/>
        <v>#REF!</v>
      </c>
      <c r="H438" s="83"/>
      <c r="I438" s="83"/>
      <c r="J438" s="83"/>
      <c r="K438" s="83"/>
      <c r="L438" s="83"/>
      <c r="M438" s="83"/>
      <c r="N438" s="83"/>
      <c r="O438" s="83"/>
      <c r="P438" s="83"/>
      <c r="Q438" s="83"/>
      <c r="R438" s="83" t="e">
        <f t="shared" si="29"/>
        <v>#REF!</v>
      </c>
      <c r="S438" s="83">
        <f>S101</f>
        <v>29698.690859000002</v>
      </c>
      <c r="T438" s="83">
        <f>T101</f>
        <v>70452.237747000006</v>
      </c>
      <c r="U438" s="99" t="e">
        <f t="shared" si="28"/>
        <v>#REF!</v>
      </c>
      <c r="V438" t="e">
        <f t="shared" si="27"/>
        <v>#REF!</v>
      </c>
      <c r="X438" s="102"/>
    </row>
    <row r="439" spans="1:25" ht="13.5" customHeight="1" x14ac:dyDescent="0.2">
      <c r="A439" s="791"/>
      <c r="B439" s="759"/>
      <c r="C439" s="755"/>
      <c r="D439" s="103" t="s">
        <v>52</v>
      </c>
      <c r="E439" s="83" t="e">
        <f>#REF!</f>
        <v>#REF!</v>
      </c>
      <c r="F439" s="83">
        <v>1222.2532619999999</v>
      </c>
      <c r="G439" s="97" t="e">
        <f t="shared" si="26"/>
        <v>#REF!</v>
      </c>
      <c r="H439" s="83"/>
      <c r="I439" s="83"/>
      <c r="J439" s="83"/>
      <c r="K439" s="83"/>
      <c r="L439" s="83"/>
      <c r="M439" s="83"/>
      <c r="N439" s="83"/>
      <c r="O439" s="83"/>
      <c r="P439" s="83"/>
      <c r="Q439" s="83"/>
      <c r="R439" s="83" t="e">
        <f t="shared" si="29"/>
        <v>#REF!</v>
      </c>
      <c r="S439" s="83">
        <f>S153</f>
        <v>42.205846930137831</v>
      </c>
      <c r="T439" s="83">
        <f>T153</f>
        <v>92.705471129141998</v>
      </c>
      <c r="U439" s="99" t="e">
        <f t="shared" si="28"/>
        <v>#REF!</v>
      </c>
      <c r="V439" t="e">
        <f t="shared" si="27"/>
        <v>#REF!</v>
      </c>
      <c r="X439" s="102"/>
    </row>
    <row r="440" spans="1:25" ht="13.5" customHeight="1" x14ac:dyDescent="0.2">
      <c r="A440" s="791"/>
      <c r="B440" s="759"/>
      <c r="C440" s="755"/>
      <c r="D440" s="103" t="s">
        <v>53</v>
      </c>
      <c r="E440" s="83" t="e">
        <f>#REF!</f>
        <v>#REF!</v>
      </c>
      <c r="F440" s="83">
        <v>1677.4152140000001</v>
      </c>
      <c r="G440" s="97" t="e">
        <f t="shared" si="26"/>
        <v>#REF!</v>
      </c>
      <c r="H440" s="83"/>
      <c r="I440" s="83"/>
      <c r="J440" s="83"/>
      <c r="K440" s="83"/>
      <c r="L440" s="83"/>
      <c r="M440" s="83"/>
      <c r="N440" s="83"/>
      <c r="O440" s="83"/>
      <c r="P440" s="83"/>
      <c r="Q440" s="83"/>
      <c r="R440" s="83" t="e">
        <f t="shared" si="29"/>
        <v>#REF!</v>
      </c>
      <c r="S440" s="83">
        <f>S205</f>
        <v>837.49684591617199</v>
      </c>
      <c r="T440" s="83">
        <f>T205</f>
        <v>2095.3609381197198</v>
      </c>
      <c r="U440" s="99" t="e">
        <f t="shared" si="28"/>
        <v>#REF!</v>
      </c>
      <c r="V440" t="e">
        <f t="shared" si="27"/>
        <v>#REF!</v>
      </c>
      <c r="X440" s="102"/>
    </row>
    <row r="441" spans="1:25" ht="13.5" customHeight="1" x14ac:dyDescent="0.2">
      <c r="A441" s="791"/>
      <c r="B441" s="759"/>
      <c r="C441" s="755"/>
      <c r="D441" s="103" t="s">
        <v>54</v>
      </c>
      <c r="E441" s="83" t="e">
        <f>#REF!</f>
        <v>#REF!</v>
      </c>
      <c r="F441" s="83">
        <v>1748.0832270000001</v>
      </c>
      <c r="G441" s="97" t="e">
        <f t="shared" si="26"/>
        <v>#REF!</v>
      </c>
      <c r="H441" s="83"/>
      <c r="I441" s="83"/>
      <c r="J441" s="83"/>
      <c r="K441" s="83"/>
      <c r="L441" s="83"/>
      <c r="M441" s="83"/>
      <c r="N441" s="83"/>
      <c r="O441" s="83"/>
      <c r="P441" s="83"/>
      <c r="Q441" s="83"/>
      <c r="R441" s="83" t="e">
        <f t="shared" si="29"/>
        <v>#REF!</v>
      </c>
      <c r="S441" s="83">
        <f>S257</f>
        <v>11040.862422691334</v>
      </c>
      <c r="T441" s="83">
        <f>T257</f>
        <v>26922.284717551702</v>
      </c>
      <c r="U441" s="99" t="e">
        <f t="shared" si="28"/>
        <v>#REF!</v>
      </c>
      <c r="V441" t="e">
        <f t="shared" si="27"/>
        <v>#REF!</v>
      </c>
      <c r="X441" s="102"/>
    </row>
    <row r="442" spans="1:25" ht="13.5" customHeight="1" x14ac:dyDescent="0.2">
      <c r="A442" s="791"/>
      <c r="B442" s="759"/>
      <c r="C442" s="755"/>
      <c r="D442" s="103" t="s">
        <v>55</v>
      </c>
      <c r="E442" s="83" t="e">
        <f>#REF!</f>
        <v>#REF!</v>
      </c>
      <c r="F442" s="83">
        <v>2574.3723970000001</v>
      </c>
      <c r="G442" s="97" t="e">
        <f t="shared" si="26"/>
        <v>#REF!</v>
      </c>
      <c r="H442" s="83"/>
      <c r="I442" s="83"/>
      <c r="J442" s="83"/>
      <c r="K442" s="83"/>
      <c r="L442" s="83"/>
      <c r="M442" s="83"/>
      <c r="N442" s="83"/>
      <c r="O442" s="83"/>
      <c r="P442" s="83"/>
      <c r="Q442" s="83"/>
      <c r="R442" s="83" t="e">
        <f t="shared" si="29"/>
        <v>#REF!</v>
      </c>
      <c r="S442" s="83">
        <f>S309</f>
        <v>4.7062249565671186</v>
      </c>
      <c r="T442" s="83">
        <f>T309</f>
        <v>14.049343416309</v>
      </c>
      <c r="U442" s="99" t="e">
        <f t="shared" si="28"/>
        <v>#REF!</v>
      </c>
      <c r="V442" t="e">
        <f t="shared" si="27"/>
        <v>#REF!</v>
      </c>
      <c r="X442" s="102"/>
    </row>
    <row r="443" spans="1:25" ht="13.5" customHeight="1" x14ac:dyDescent="0.2">
      <c r="A443" s="791"/>
      <c r="B443" s="759"/>
      <c r="C443" s="755"/>
      <c r="D443" s="103" t="s">
        <v>114</v>
      </c>
      <c r="E443" s="83" t="e">
        <f>#REF!</f>
        <v>#REF!</v>
      </c>
      <c r="F443" s="83">
        <v>0</v>
      </c>
      <c r="G443" s="97" t="e">
        <f t="shared" si="26"/>
        <v>#REF!</v>
      </c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 t="e">
        <f t="shared" si="29"/>
        <v>#REF!</v>
      </c>
      <c r="S443" s="83">
        <f>S361</f>
        <v>0</v>
      </c>
      <c r="T443" s="83">
        <f>T361</f>
        <v>0</v>
      </c>
      <c r="U443" s="99" t="str">
        <f t="shared" si="28"/>
        <v/>
      </c>
      <c r="V443" t="e">
        <f t="shared" si="27"/>
        <v>#REF!</v>
      </c>
      <c r="X443" s="102"/>
    </row>
    <row r="444" spans="1:25" ht="13.5" customHeight="1" x14ac:dyDescent="0.2">
      <c r="A444" s="791"/>
      <c r="B444" s="759"/>
      <c r="C444" s="755"/>
      <c r="D444" s="103" t="s">
        <v>75</v>
      </c>
      <c r="E444" s="83" t="e">
        <f>#REF!</f>
        <v>#REF!</v>
      </c>
      <c r="F444" s="83">
        <v>69.844348999999994</v>
      </c>
      <c r="G444" s="97" t="e">
        <f t="shared" si="26"/>
        <v>#REF!</v>
      </c>
      <c r="H444" s="83"/>
      <c r="I444" s="83"/>
      <c r="J444" s="83"/>
      <c r="K444" s="83"/>
      <c r="L444" s="83"/>
      <c r="M444" s="83"/>
      <c r="N444" s="83"/>
      <c r="O444" s="83"/>
      <c r="P444" s="83"/>
      <c r="Q444" s="83"/>
      <c r="R444" s="83" t="e">
        <f t="shared" si="29"/>
        <v>#REF!</v>
      </c>
      <c r="S444" s="83">
        <f>S404</f>
        <v>0</v>
      </c>
      <c r="T444" s="83">
        <f>T404</f>
        <v>0</v>
      </c>
      <c r="U444" s="99" t="str">
        <f t="shared" si="28"/>
        <v/>
      </c>
      <c r="V444" t="e">
        <f t="shared" si="27"/>
        <v>#REF!</v>
      </c>
      <c r="X444" s="102"/>
    </row>
    <row r="445" spans="1:25" ht="13.5" customHeight="1" x14ac:dyDescent="0.2">
      <c r="A445" s="791"/>
      <c r="B445" s="759"/>
      <c r="C445" s="755" t="s">
        <v>33</v>
      </c>
      <c r="D445" s="96" t="s">
        <v>34</v>
      </c>
      <c r="E445" s="83" t="e">
        <f>#REF!</f>
        <v>#REF!</v>
      </c>
      <c r="F445" s="83">
        <v>8673.4212790000001</v>
      </c>
      <c r="G445" s="97" t="e">
        <f t="shared" si="26"/>
        <v>#REF!</v>
      </c>
      <c r="H445" s="83"/>
      <c r="I445" s="83"/>
      <c r="J445" s="83"/>
      <c r="K445" s="83"/>
      <c r="L445" s="83"/>
      <c r="M445" s="83"/>
      <c r="N445" s="83"/>
      <c r="O445" s="83"/>
      <c r="P445" s="83"/>
      <c r="Q445" s="83"/>
      <c r="R445" s="83" t="e">
        <f t="shared" si="29"/>
        <v>#REF!</v>
      </c>
      <c r="S445" s="83">
        <f>基数汇总!S509</f>
        <v>121.49743999999998</v>
      </c>
      <c r="T445" s="83">
        <f>基数汇总!R509</f>
        <v>510.46559490413603</v>
      </c>
      <c r="U445" s="99" t="e">
        <f t="shared" si="28"/>
        <v>#REF!</v>
      </c>
      <c r="V445" t="e">
        <f t="shared" si="27"/>
        <v>#REF!</v>
      </c>
      <c r="X445" s="102"/>
    </row>
    <row r="446" spans="1:25" ht="13.5" customHeight="1" x14ac:dyDescent="0.2">
      <c r="A446" s="791"/>
      <c r="B446" s="759"/>
      <c r="C446" s="755"/>
      <c r="D446" s="96" t="s">
        <v>35</v>
      </c>
      <c r="E446" s="83" t="e">
        <f>#REF!</f>
        <v>#REF!</v>
      </c>
      <c r="F446" s="83">
        <v>757.26900000000001</v>
      </c>
      <c r="G446" s="97" t="e">
        <f t="shared" si="26"/>
        <v>#REF!</v>
      </c>
      <c r="H446" s="83"/>
      <c r="I446" s="83"/>
      <c r="J446" s="83"/>
      <c r="K446" s="83"/>
      <c r="L446" s="83"/>
      <c r="M446" s="83"/>
      <c r="N446" s="83"/>
      <c r="O446" s="83"/>
      <c r="P446" s="83"/>
      <c r="Q446" s="83"/>
      <c r="R446" s="83" t="e">
        <f t="shared" si="29"/>
        <v>#REF!</v>
      </c>
      <c r="S446" s="83">
        <f>基数汇总!S510</f>
        <v>61077.381663498134</v>
      </c>
      <c r="T446" s="83">
        <f>基数汇总!R510</f>
        <v>151818.56202179301</v>
      </c>
      <c r="U446" s="99" t="e">
        <f t="shared" si="28"/>
        <v>#REF!</v>
      </c>
      <c r="V446" t="e">
        <f t="shared" si="27"/>
        <v>#REF!</v>
      </c>
      <c r="X446" s="102"/>
    </row>
    <row r="447" spans="1:25" ht="13.5" customHeight="1" x14ac:dyDescent="0.2">
      <c r="A447" s="791"/>
      <c r="B447" s="759"/>
      <c r="C447" s="755"/>
      <c r="D447" s="96" t="s">
        <v>36</v>
      </c>
      <c r="E447" s="83" t="e">
        <f>#REF!</f>
        <v>#REF!</v>
      </c>
      <c r="F447" s="83">
        <v>1235.3063999999999</v>
      </c>
      <c r="G447" s="97" t="e">
        <f t="shared" si="26"/>
        <v>#REF!</v>
      </c>
      <c r="H447" s="83"/>
      <c r="I447" s="83"/>
      <c r="J447" s="83"/>
      <c r="K447" s="83"/>
      <c r="L447" s="83"/>
      <c r="M447" s="83"/>
      <c r="N447" s="83"/>
      <c r="O447" s="83"/>
      <c r="P447" s="83"/>
      <c r="Q447" s="83"/>
      <c r="R447" s="83" t="e">
        <f t="shared" si="29"/>
        <v>#REF!</v>
      </c>
      <c r="S447" s="83">
        <f>基数汇总!S511</f>
        <v>26434.41762812575</v>
      </c>
      <c r="T447" s="83">
        <f>基数汇总!R511</f>
        <v>66924.357233680101</v>
      </c>
      <c r="U447" s="99" t="e">
        <f t="shared" si="28"/>
        <v>#REF!</v>
      </c>
      <c r="V447" t="e">
        <f t="shared" si="27"/>
        <v>#REF!</v>
      </c>
      <c r="X447" s="102"/>
    </row>
    <row r="448" spans="1:25" ht="13.5" customHeight="1" x14ac:dyDescent="0.2">
      <c r="A448" s="791"/>
      <c r="B448" s="759"/>
      <c r="C448" s="755"/>
      <c r="D448" s="96" t="s">
        <v>37</v>
      </c>
      <c r="E448" s="83" t="e">
        <f>#REF!</f>
        <v>#REF!</v>
      </c>
      <c r="F448" s="83">
        <v>0</v>
      </c>
      <c r="G448" s="97" t="e">
        <f t="shared" si="26"/>
        <v>#REF!</v>
      </c>
      <c r="H448" s="83"/>
      <c r="I448" s="83"/>
      <c r="J448" s="83"/>
      <c r="K448" s="83"/>
      <c r="L448" s="83"/>
      <c r="M448" s="83"/>
      <c r="N448" s="83"/>
      <c r="O448" s="83"/>
      <c r="P448" s="83"/>
      <c r="Q448" s="83"/>
      <c r="R448" s="83" t="e">
        <f t="shared" si="29"/>
        <v>#REF!</v>
      </c>
      <c r="S448" s="83">
        <f>基数汇总!S512</f>
        <v>4478.3520595953369</v>
      </c>
      <c r="T448" s="83">
        <f>基数汇总!R512</f>
        <v>14186.6589839549</v>
      </c>
      <c r="U448" s="99" t="e">
        <f t="shared" si="28"/>
        <v>#REF!</v>
      </c>
      <c r="V448" t="e">
        <f t="shared" si="27"/>
        <v>#REF!</v>
      </c>
      <c r="X448" s="102"/>
    </row>
    <row r="449" spans="1:24" ht="13.5" customHeight="1" x14ac:dyDescent="0.2">
      <c r="A449" s="791"/>
      <c r="B449" s="759"/>
      <c r="C449" s="755"/>
      <c r="D449" s="96" t="s">
        <v>38</v>
      </c>
      <c r="E449" s="83" t="e">
        <f>#REF!</f>
        <v>#REF!</v>
      </c>
      <c r="F449" s="83">
        <v>52.029200000000003</v>
      </c>
      <c r="G449" s="97" t="e">
        <f t="shared" si="26"/>
        <v>#REF!</v>
      </c>
      <c r="H449" s="83"/>
      <c r="I449" s="83"/>
      <c r="J449" s="83"/>
      <c r="K449" s="83"/>
      <c r="L449" s="83"/>
      <c r="M449" s="83"/>
      <c r="N449" s="83"/>
      <c r="O449" s="83"/>
      <c r="P449" s="83"/>
      <c r="Q449" s="83"/>
      <c r="R449" s="83" t="e">
        <f t="shared" si="29"/>
        <v>#REF!</v>
      </c>
      <c r="S449" s="83">
        <f>基数汇总!S513</f>
        <v>1208.7771219366673</v>
      </c>
      <c r="T449" s="83">
        <f>基数汇总!R513</f>
        <v>4482.5102223651402</v>
      </c>
      <c r="U449" s="99" t="e">
        <f t="shared" si="28"/>
        <v>#REF!</v>
      </c>
      <c r="V449" t="e">
        <f t="shared" si="27"/>
        <v>#REF!</v>
      </c>
      <c r="X449" s="102"/>
    </row>
    <row r="450" spans="1:24" ht="13.5" customHeight="1" x14ac:dyDescent="0.2">
      <c r="A450" s="791"/>
      <c r="B450" s="759"/>
      <c r="C450" s="755"/>
      <c r="D450" s="96" t="s">
        <v>39</v>
      </c>
      <c r="E450" s="83" t="e">
        <f>#REF!</f>
        <v>#REF!</v>
      </c>
      <c r="F450" s="83">
        <v>17.939699999999998</v>
      </c>
      <c r="G450" s="97" t="e">
        <f t="shared" si="26"/>
        <v>#REF!</v>
      </c>
      <c r="H450" s="83"/>
      <c r="I450" s="83"/>
      <c r="J450" s="83"/>
      <c r="K450" s="83"/>
      <c r="L450" s="83"/>
      <c r="M450" s="83"/>
      <c r="N450" s="83"/>
      <c r="O450" s="83"/>
      <c r="P450" s="83"/>
      <c r="Q450" s="83"/>
      <c r="R450" s="83" t="e">
        <f t="shared" si="29"/>
        <v>#REF!</v>
      </c>
      <c r="S450" s="83">
        <f>基数汇总!S514</f>
        <v>30912.769687721091</v>
      </c>
      <c r="T450" s="83">
        <f>基数汇总!R514</f>
        <v>81111.016217634897</v>
      </c>
      <c r="U450" s="99" t="e">
        <f t="shared" si="28"/>
        <v>#REF!</v>
      </c>
      <c r="V450" t="e">
        <f t="shared" si="27"/>
        <v>#REF!</v>
      </c>
      <c r="X450" s="102"/>
    </row>
    <row r="451" spans="1:24" ht="13.5" customHeight="1" x14ac:dyDescent="0.2">
      <c r="A451" s="791"/>
      <c r="B451" s="759"/>
      <c r="C451" s="755" t="s">
        <v>40</v>
      </c>
      <c r="D451" s="96" t="s">
        <v>41</v>
      </c>
      <c r="E451" s="83" t="e">
        <f>#REF!</f>
        <v>#REF!</v>
      </c>
      <c r="F451" s="83">
        <v>9951.9976769999994</v>
      </c>
      <c r="G451" s="97" t="e">
        <f t="shared" si="26"/>
        <v>#REF!</v>
      </c>
      <c r="H451" s="83"/>
      <c r="I451" s="83"/>
      <c r="J451" s="83"/>
      <c r="K451" s="83"/>
      <c r="L451" s="83"/>
      <c r="M451" s="83"/>
      <c r="N451" s="83"/>
      <c r="O451" s="83"/>
      <c r="P451" s="83"/>
      <c r="Q451" s="83"/>
      <c r="R451" s="83" t="e">
        <f t="shared" si="29"/>
        <v>#REF!</v>
      </c>
      <c r="S451" s="83">
        <f>基数汇总!S516</f>
        <v>0.2640982227183607</v>
      </c>
      <c r="T451" s="83">
        <f>基数汇总!R516</f>
        <v>0.28108764017083498</v>
      </c>
      <c r="U451" s="99" t="e">
        <f t="shared" si="28"/>
        <v>#REF!</v>
      </c>
      <c r="V451" t="e">
        <f t="shared" si="27"/>
        <v>#REF!</v>
      </c>
      <c r="X451" s="102"/>
    </row>
    <row r="452" spans="1:24" ht="13.5" customHeight="1" x14ac:dyDescent="0.2">
      <c r="A452" s="791"/>
      <c r="B452" s="759"/>
      <c r="C452" s="755"/>
      <c r="D452" s="96" t="s">
        <v>42</v>
      </c>
      <c r="E452" s="83" t="e">
        <f>#REF!</f>
        <v>#REF!</v>
      </c>
      <c r="F452" s="83">
        <v>783.96790199999998</v>
      </c>
      <c r="G452" s="97" t="e">
        <f t="shared" si="26"/>
        <v>#REF!</v>
      </c>
      <c r="H452" s="83"/>
      <c r="I452" s="83"/>
      <c r="J452" s="83"/>
      <c r="K452" s="83"/>
      <c r="L452" s="83"/>
      <c r="M452" s="83"/>
      <c r="N452" s="83"/>
      <c r="O452" s="83"/>
      <c r="P452" s="83"/>
      <c r="Q452" s="83"/>
      <c r="R452" s="83" t="e">
        <f t="shared" si="29"/>
        <v>#REF!</v>
      </c>
      <c r="S452" s="83">
        <f>基数汇总!S517</f>
        <v>0.26408944599594575</v>
      </c>
      <c r="T452" s="83">
        <f>基数汇总!R517</f>
        <v>0.28108043250305897</v>
      </c>
      <c r="U452" s="99" t="e">
        <f t="shared" si="28"/>
        <v>#REF!</v>
      </c>
      <c r="V452" t="e">
        <f t="shared" si="27"/>
        <v>#REF!</v>
      </c>
      <c r="X452" s="102"/>
    </row>
    <row r="453" spans="1:24" ht="13.5" customHeight="1" x14ac:dyDescent="0.2">
      <c r="A453" s="791"/>
      <c r="B453" s="759"/>
      <c r="C453" s="755"/>
      <c r="D453" s="96" t="s">
        <v>43</v>
      </c>
      <c r="E453" s="83" t="e">
        <f>#REF!</f>
        <v>#REF!</v>
      </c>
      <c r="F453" s="83">
        <v>0</v>
      </c>
      <c r="G453" s="97" t="e">
        <f t="shared" ref="G453:G516" si="30">E453</f>
        <v>#REF!</v>
      </c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 t="e">
        <f t="shared" si="29"/>
        <v>#REF!</v>
      </c>
      <c r="S453" s="83">
        <f>基数汇总!S518</f>
        <v>0.35745878002438286</v>
      </c>
      <c r="T453" s="83">
        <f>基数汇总!R518</f>
        <v>0.34555549273977698</v>
      </c>
      <c r="U453" s="99" t="e">
        <f t="shared" si="28"/>
        <v>#REF!</v>
      </c>
      <c r="V453" t="e">
        <f t="shared" si="27"/>
        <v>#REF!</v>
      </c>
      <c r="X453" s="102"/>
    </row>
    <row r="454" spans="1:24" ht="13.5" customHeight="1" x14ac:dyDescent="0.2">
      <c r="A454" s="791"/>
      <c r="B454" s="773" t="s">
        <v>84</v>
      </c>
      <c r="C454" s="773"/>
      <c r="D454" s="773"/>
      <c r="E454" s="98" t="e">
        <f>SUM(E431:E436)</f>
        <v>#REF!</v>
      </c>
      <c r="F454" s="98">
        <v>10735.965579</v>
      </c>
      <c r="G454" s="97" t="e">
        <f t="shared" si="30"/>
        <v>#REF!</v>
      </c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 t="e">
        <f t="shared" si="29"/>
        <v>#REF!</v>
      </c>
      <c r="S454" s="98">
        <f>基数汇总!S520</f>
        <v>0.44989662327296759</v>
      </c>
      <c r="T454" s="98">
        <f>基数汇总!R520</f>
        <v>0.43967438938769998</v>
      </c>
      <c r="U454" s="101" t="e">
        <f t="shared" si="28"/>
        <v>#REF!</v>
      </c>
      <c r="V454" t="e">
        <f t="shared" ref="V454:V517" si="31">E454=M454</f>
        <v>#REF!</v>
      </c>
      <c r="W454" s="84" t="e">
        <f>(K454-J454)/J454</f>
        <v>#DIV/0!</v>
      </c>
      <c r="X454" s="102"/>
    </row>
    <row r="455" spans="1:24" ht="13.5" customHeight="1" x14ac:dyDescent="0.2">
      <c r="A455" s="791"/>
      <c r="B455" s="759" t="s">
        <v>44</v>
      </c>
      <c r="C455" s="755" t="s">
        <v>26</v>
      </c>
      <c r="D455" s="96" t="s">
        <v>27</v>
      </c>
      <c r="E455" s="83" t="e">
        <f>#REF!</f>
        <v>#REF!</v>
      </c>
      <c r="F455" s="83">
        <v>3929.6815817749298</v>
      </c>
      <c r="G455" s="97" t="e">
        <f t="shared" si="30"/>
        <v>#REF!</v>
      </c>
      <c r="H455" s="83"/>
      <c r="I455" s="83"/>
      <c r="J455" s="83"/>
      <c r="K455" s="83"/>
      <c r="L455" s="83"/>
      <c r="M455" s="83"/>
      <c r="N455" s="83"/>
      <c r="O455" s="83"/>
      <c r="P455" s="83"/>
      <c r="Q455" s="83"/>
      <c r="R455" s="83" t="e">
        <f t="shared" si="29"/>
        <v>#REF!</v>
      </c>
      <c r="S455" s="83">
        <f>基数汇总!S521</f>
        <v>1</v>
      </c>
      <c r="T455" s="83">
        <f>基数汇总!R521</f>
        <v>1</v>
      </c>
      <c r="U455" s="99" t="e">
        <f t="shared" si="28"/>
        <v>#REF!</v>
      </c>
      <c r="V455" t="e">
        <f t="shared" si="31"/>
        <v>#REF!</v>
      </c>
      <c r="X455" s="102"/>
    </row>
    <row r="456" spans="1:24" ht="13.5" customHeight="1" x14ac:dyDescent="0.2">
      <c r="A456" s="791"/>
      <c r="B456" s="759"/>
      <c r="C456" s="755"/>
      <c r="D456" s="96" t="s">
        <v>28</v>
      </c>
      <c r="E456" s="83" t="e">
        <f>#REF!</f>
        <v>#REF!</v>
      </c>
      <c r="F456" s="83">
        <v>2123.50246522507</v>
      </c>
      <c r="G456" s="97" t="e">
        <f t="shared" si="30"/>
        <v>#REF!</v>
      </c>
      <c r="H456" s="83"/>
      <c r="I456" s="83"/>
      <c r="J456" s="83"/>
      <c r="K456" s="83"/>
      <c r="L456" s="83"/>
      <c r="M456" s="83"/>
      <c r="N456" s="83"/>
      <c r="O456" s="83"/>
      <c r="P456" s="83"/>
      <c r="Q456" s="83"/>
      <c r="R456" s="83" t="e">
        <f t="shared" si="29"/>
        <v>#REF!</v>
      </c>
      <c r="S456" s="83">
        <f>基数汇总!S522</f>
        <v>0.31284787201411185</v>
      </c>
      <c r="T456" s="83">
        <f>基数汇总!R522</f>
        <v>0.316068960404842</v>
      </c>
      <c r="U456" s="99" t="e">
        <f t="shared" si="28"/>
        <v>#REF!</v>
      </c>
      <c r="V456" t="e">
        <f t="shared" si="31"/>
        <v>#REF!</v>
      </c>
      <c r="X456" s="102"/>
    </row>
    <row r="457" spans="1:24" ht="13.5" customHeight="1" x14ac:dyDescent="0.2">
      <c r="A457" s="791"/>
      <c r="B457" s="759"/>
      <c r="C457" s="755"/>
      <c r="D457" s="96" t="s">
        <v>29</v>
      </c>
      <c r="E457" s="83" t="e">
        <f>#REF!</f>
        <v>#REF!</v>
      </c>
      <c r="F457" s="83">
        <v>657.16728599999999</v>
      </c>
      <c r="G457" s="97" t="e">
        <f t="shared" si="30"/>
        <v>#REF!</v>
      </c>
      <c r="H457" s="83"/>
      <c r="I457" s="83"/>
      <c r="J457" s="83"/>
      <c r="K457" s="83"/>
      <c r="L457" s="83"/>
      <c r="M457" s="83"/>
      <c r="N457" s="83"/>
      <c r="O457" s="83"/>
      <c r="P457" s="83"/>
      <c r="Q457" s="83"/>
      <c r="R457" s="83" t="e">
        <f t="shared" si="29"/>
        <v>#REF!</v>
      </c>
      <c r="S457" s="83">
        <f>基数汇总!S523</f>
        <v>0.31616794290937228</v>
      </c>
      <c r="T457" s="83">
        <f>基数汇总!R523</f>
        <v>0.31899222621009898</v>
      </c>
      <c r="U457" s="99" t="e">
        <f t="shared" ref="U457:U507" si="32">IF(S457&gt;0,R457/S457-1,"")</f>
        <v>#REF!</v>
      </c>
      <c r="V457" t="e">
        <f t="shared" si="31"/>
        <v>#REF!</v>
      </c>
      <c r="X457" s="102"/>
    </row>
    <row r="458" spans="1:24" ht="13.5" customHeight="1" x14ac:dyDescent="0.2">
      <c r="A458" s="791"/>
      <c r="B458" s="759"/>
      <c r="C458" s="755"/>
      <c r="D458" s="96" t="s">
        <v>30</v>
      </c>
      <c r="E458" s="83" t="e">
        <f>#REF!</f>
        <v>#REF!</v>
      </c>
      <c r="F458" s="83">
        <v>1019.771781</v>
      </c>
      <c r="G458" s="97" t="e">
        <f t="shared" si="30"/>
        <v>#REF!</v>
      </c>
      <c r="H458" s="83"/>
      <c r="I458" s="83"/>
      <c r="J458" s="83"/>
      <c r="K458" s="83"/>
      <c r="L458" s="83"/>
      <c r="M458" s="83"/>
      <c r="N458" s="83"/>
      <c r="O458" s="83"/>
      <c r="P458" s="83"/>
      <c r="Q458" s="83"/>
      <c r="R458" s="83" t="e">
        <f t="shared" si="29"/>
        <v>#REF!</v>
      </c>
      <c r="S458" s="83">
        <f>基数汇总!S524</f>
        <v>0.3156468093431769</v>
      </c>
      <c r="T458" s="83">
        <f>基数汇总!R524</f>
        <v>0.31899319531493497</v>
      </c>
      <c r="U458" s="99" t="e">
        <f t="shared" si="32"/>
        <v>#REF!</v>
      </c>
      <c r="V458" t="e">
        <f t="shared" si="31"/>
        <v>#REF!</v>
      </c>
      <c r="X458" s="102"/>
    </row>
    <row r="459" spans="1:24" ht="13.5" customHeight="1" x14ac:dyDescent="0.2">
      <c r="A459" s="791"/>
      <c r="B459" s="759"/>
      <c r="C459" s="755"/>
      <c r="D459" s="96" t="s">
        <v>31</v>
      </c>
      <c r="E459" s="83" t="e">
        <f>#REF!</f>
        <v>#REF!</v>
      </c>
      <c r="F459" s="83">
        <v>494.53646800000001</v>
      </c>
      <c r="G459" s="97" t="e">
        <f t="shared" si="30"/>
        <v>#REF!</v>
      </c>
      <c r="H459" s="83"/>
      <c r="I459" s="83"/>
      <c r="J459" s="83"/>
      <c r="K459" s="83"/>
      <c r="L459" s="83"/>
      <c r="M459" s="83"/>
      <c r="N459" s="83"/>
      <c r="O459" s="83"/>
      <c r="P459" s="83"/>
      <c r="Q459" s="83"/>
      <c r="R459" s="83" t="e">
        <f t="shared" si="29"/>
        <v>#REF!</v>
      </c>
      <c r="S459" s="83">
        <f>基数汇总!S525</f>
        <v>0.31497927621188565</v>
      </c>
      <c r="T459" s="83">
        <f>基数汇总!R525</f>
        <v>0.31797286186589702</v>
      </c>
      <c r="U459" s="99" t="e">
        <f t="shared" si="32"/>
        <v>#REF!</v>
      </c>
      <c r="V459" t="e">
        <f t="shared" si="31"/>
        <v>#REF!</v>
      </c>
      <c r="X459" s="102"/>
    </row>
    <row r="460" spans="1:24" ht="13.5" customHeight="1" x14ac:dyDescent="0.2">
      <c r="A460" s="791"/>
      <c r="B460" s="759"/>
      <c r="C460" s="755"/>
      <c r="D460" s="96" t="s">
        <v>32</v>
      </c>
      <c r="E460" s="83" t="e">
        <f>#REF!</f>
        <v>#REF!</v>
      </c>
      <c r="F460" s="83">
        <v>0</v>
      </c>
      <c r="G460" s="97" t="e">
        <f t="shared" si="30"/>
        <v>#REF!</v>
      </c>
      <c r="H460" s="83"/>
      <c r="I460" s="83"/>
      <c r="J460" s="83"/>
      <c r="K460" s="83"/>
      <c r="L460" s="83"/>
      <c r="M460" s="83"/>
      <c r="N460" s="83"/>
      <c r="O460" s="83"/>
      <c r="P460" s="83"/>
      <c r="Q460" s="83"/>
      <c r="R460" s="83" t="e">
        <f t="shared" si="29"/>
        <v>#REF!</v>
      </c>
      <c r="S460" s="83">
        <f>基数汇总!S526</f>
        <v>0.3088074331154616</v>
      </c>
      <c r="T460" s="83">
        <f>基数汇总!R526</f>
        <v>0.31452966708344499</v>
      </c>
      <c r="U460" s="99" t="e">
        <f t="shared" si="32"/>
        <v>#REF!</v>
      </c>
      <c r="V460" t="e">
        <f t="shared" si="31"/>
        <v>#REF!</v>
      </c>
      <c r="X460" s="102"/>
    </row>
    <row r="461" spans="1:24" ht="13.5" customHeight="1" x14ac:dyDescent="0.2">
      <c r="A461" s="791"/>
      <c r="B461" s="759"/>
      <c r="C461" s="755" t="s">
        <v>61</v>
      </c>
      <c r="D461" s="103" t="s">
        <v>24</v>
      </c>
      <c r="E461" s="83" t="e">
        <f>#REF!</f>
        <v>#REF!</v>
      </c>
      <c r="F461" s="83">
        <v>1524.1958074015599</v>
      </c>
      <c r="G461" s="97" t="e">
        <f t="shared" si="30"/>
        <v>#REF!</v>
      </c>
      <c r="H461" s="83"/>
      <c r="I461" s="83"/>
      <c r="J461" s="83"/>
      <c r="K461" s="83"/>
      <c r="L461" s="83"/>
      <c r="M461" s="83"/>
      <c r="N461" s="83"/>
      <c r="O461" s="83"/>
      <c r="P461" s="83"/>
      <c r="Q461" s="83"/>
      <c r="R461" s="83" t="e">
        <f t="shared" si="29"/>
        <v>#REF!</v>
      </c>
      <c r="S461" s="83">
        <f>S50</f>
        <v>10944.644330736732</v>
      </c>
      <c r="T461" s="83">
        <f>T50</f>
        <v>26065.789922584801</v>
      </c>
      <c r="U461" s="99" t="e">
        <f t="shared" si="32"/>
        <v>#REF!</v>
      </c>
      <c r="V461" t="e">
        <f t="shared" si="31"/>
        <v>#REF!</v>
      </c>
      <c r="X461" s="102"/>
    </row>
    <row r="462" spans="1:24" ht="13.5" customHeight="1" x14ac:dyDescent="0.2">
      <c r="A462" s="791"/>
      <c r="B462" s="759"/>
      <c r="C462" s="755"/>
      <c r="D462" s="103" t="s">
        <v>51</v>
      </c>
      <c r="E462" s="83" t="e">
        <f>#REF!</f>
        <v>#REF!</v>
      </c>
      <c r="F462" s="83">
        <v>1132.35843385046</v>
      </c>
      <c r="G462" s="97" t="e">
        <f t="shared" si="30"/>
        <v>#REF!</v>
      </c>
      <c r="H462" s="83"/>
      <c r="I462" s="83"/>
      <c r="J462" s="83"/>
      <c r="K462" s="83"/>
      <c r="L462" s="83"/>
      <c r="M462" s="83"/>
      <c r="N462" s="83"/>
      <c r="O462" s="83"/>
      <c r="P462" s="83"/>
      <c r="Q462" s="83"/>
      <c r="R462" s="83" t="e">
        <f t="shared" si="29"/>
        <v>#REF!</v>
      </c>
      <c r="S462" s="83">
        <f>S102</f>
        <v>20308.916863008591</v>
      </c>
      <c r="T462" s="83">
        <f>T102</f>
        <v>47978.521586601302</v>
      </c>
      <c r="U462" s="99" t="e">
        <f t="shared" si="32"/>
        <v>#REF!</v>
      </c>
      <c r="V462" t="e">
        <f t="shared" si="31"/>
        <v>#REF!</v>
      </c>
      <c r="X462" s="102"/>
    </row>
    <row r="463" spans="1:24" ht="13.5" customHeight="1" x14ac:dyDescent="0.2">
      <c r="A463" s="791"/>
      <c r="B463" s="759"/>
      <c r="C463" s="755"/>
      <c r="D463" s="103" t="s">
        <v>52</v>
      </c>
      <c r="E463" s="83" t="e">
        <f>#REF!</f>
        <v>#REF!</v>
      </c>
      <c r="F463" s="83">
        <v>939.95836733933299</v>
      </c>
      <c r="G463" s="97" t="e">
        <f t="shared" si="30"/>
        <v>#REF!</v>
      </c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 t="e">
        <f t="shared" si="29"/>
        <v>#REF!</v>
      </c>
      <c r="S463" s="83">
        <f>S154</f>
        <v>25711.764896999997</v>
      </c>
      <c r="T463" s="83">
        <f>T154</f>
        <v>64704.909801000002</v>
      </c>
      <c r="U463" s="99" t="e">
        <f t="shared" si="32"/>
        <v>#REF!</v>
      </c>
      <c r="V463" t="e">
        <f t="shared" si="31"/>
        <v>#REF!</v>
      </c>
      <c r="X463" s="102"/>
    </row>
    <row r="464" spans="1:24" ht="13.5" customHeight="1" x14ac:dyDescent="0.2">
      <c r="A464" s="791"/>
      <c r="B464" s="759"/>
      <c r="C464" s="755"/>
      <c r="D464" s="103" t="s">
        <v>53</v>
      </c>
      <c r="E464" s="83" t="e">
        <f>#REF!</f>
        <v>#REF!</v>
      </c>
      <c r="F464" s="83">
        <v>1280.9995093037501</v>
      </c>
      <c r="G464" s="97" t="e">
        <f t="shared" si="30"/>
        <v>#REF!</v>
      </c>
      <c r="H464" s="83"/>
      <c r="I464" s="83"/>
      <c r="J464" s="83"/>
      <c r="K464" s="83"/>
      <c r="L464" s="83"/>
      <c r="M464" s="83"/>
      <c r="N464" s="83"/>
      <c r="O464" s="83"/>
      <c r="P464" s="83"/>
      <c r="Q464" s="83"/>
      <c r="R464" s="83" t="e">
        <f t="shared" si="29"/>
        <v>#REF!</v>
      </c>
      <c r="S464" s="83">
        <f>S206</f>
        <v>27.593893801464155</v>
      </c>
      <c r="T464" s="83">
        <f>T206</f>
        <v>55.360833463018402</v>
      </c>
      <c r="U464" s="99" t="e">
        <f t="shared" si="32"/>
        <v>#REF!</v>
      </c>
      <c r="V464" t="e">
        <f t="shared" si="31"/>
        <v>#REF!</v>
      </c>
      <c r="X464" s="102"/>
    </row>
    <row r="465" spans="1:24" ht="13.5" customHeight="1" x14ac:dyDescent="0.2">
      <c r="A465" s="791"/>
      <c r="B465" s="759"/>
      <c r="C465" s="755"/>
      <c r="D465" s="103" t="s">
        <v>54</v>
      </c>
      <c r="E465" s="83" t="e">
        <f>#REF!</f>
        <v>#REF!</v>
      </c>
      <c r="F465" s="83">
        <v>1349.6448326269201</v>
      </c>
      <c r="G465" s="97" t="e">
        <f t="shared" si="30"/>
        <v>#REF!</v>
      </c>
      <c r="H465" s="83"/>
      <c r="I465" s="83"/>
      <c r="J465" s="83"/>
      <c r="K465" s="83"/>
      <c r="L465" s="83"/>
      <c r="M465" s="83"/>
      <c r="N465" s="83"/>
      <c r="O465" s="83"/>
      <c r="P465" s="83"/>
      <c r="Q465" s="83"/>
      <c r="R465" s="83" t="e">
        <f t="shared" si="29"/>
        <v>#REF!</v>
      </c>
      <c r="S465" s="83">
        <f>S258</f>
        <v>1203.0547381374058</v>
      </c>
      <c r="T465" s="83">
        <f>T258</f>
        <v>2858.4263841461002</v>
      </c>
      <c r="U465" s="99" t="e">
        <f t="shared" si="32"/>
        <v>#REF!</v>
      </c>
      <c r="V465" t="e">
        <f t="shared" si="31"/>
        <v>#REF!</v>
      </c>
      <c r="X465" s="102"/>
    </row>
    <row r="466" spans="1:24" ht="13.5" customHeight="1" x14ac:dyDescent="0.2">
      <c r="A466" s="791"/>
      <c r="B466" s="759"/>
      <c r="C466" s="755"/>
      <c r="D466" s="103" t="s">
        <v>55</v>
      </c>
      <c r="E466" s="83" t="e">
        <f>#REF!</f>
        <v>#REF!</v>
      </c>
      <c r="F466" s="83">
        <v>1960.2744384780001</v>
      </c>
      <c r="G466" s="97" t="e">
        <f t="shared" si="30"/>
        <v>#REF!</v>
      </c>
      <c r="H466" s="83"/>
      <c r="I466" s="83"/>
      <c r="J466" s="83"/>
      <c r="K466" s="83"/>
      <c r="L466" s="83"/>
      <c r="M466" s="83"/>
      <c r="N466" s="83"/>
      <c r="O466" s="83"/>
      <c r="P466" s="83"/>
      <c r="Q466" s="83"/>
      <c r="R466" s="83" t="e">
        <f t="shared" si="29"/>
        <v>#REF!</v>
      </c>
      <c r="S466" s="83">
        <f>S310</f>
        <v>10895.887406453392</v>
      </c>
      <c r="T466" s="83">
        <f>T310</f>
        <v>27222.611618646799</v>
      </c>
      <c r="U466" s="99" t="e">
        <f t="shared" si="32"/>
        <v>#REF!</v>
      </c>
      <c r="V466" t="e">
        <f t="shared" si="31"/>
        <v>#REF!</v>
      </c>
      <c r="X466" s="102"/>
    </row>
    <row r="467" spans="1:24" ht="13.5" customHeight="1" x14ac:dyDescent="0.2">
      <c r="A467" s="791"/>
      <c r="B467" s="759"/>
      <c r="C467" s="755"/>
      <c r="D467" s="103" t="s">
        <v>114</v>
      </c>
      <c r="E467" s="83" t="e">
        <f>#REF!</f>
        <v>#REF!</v>
      </c>
      <c r="F467" s="83">
        <v>0</v>
      </c>
      <c r="G467" s="97" t="e">
        <f t="shared" si="30"/>
        <v>#REF!</v>
      </c>
      <c r="H467" s="83"/>
      <c r="I467" s="83"/>
      <c r="J467" s="83"/>
      <c r="K467" s="83"/>
      <c r="L467" s="83"/>
      <c r="M467" s="83"/>
      <c r="N467" s="83"/>
      <c r="O467" s="83"/>
      <c r="P467" s="83"/>
      <c r="Q467" s="83"/>
      <c r="R467" s="83" t="e">
        <f t="shared" si="29"/>
        <v>#REF!</v>
      </c>
      <c r="S467" s="83">
        <f>S362</f>
        <v>0</v>
      </c>
      <c r="T467" s="83">
        <f>T362</f>
        <v>0</v>
      </c>
      <c r="U467" s="99" t="str">
        <f t="shared" si="32"/>
        <v/>
      </c>
      <c r="V467" t="e">
        <f t="shared" si="31"/>
        <v>#REF!</v>
      </c>
      <c r="X467" s="102"/>
    </row>
    <row r="468" spans="1:24" ht="13.5" customHeight="1" x14ac:dyDescent="0.2">
      <c r="A468" s="791"/>
      <c r="B468" s="759"/>
      <c r="C468" s="755"/>
      <c r="D468" s="103" t="s">
        <v>75</v>
      </c>
      <c r="E468" s="83" t="e">
        <f>#REF!</f>
        <v>#REF!</v>
      </c>
      <c r="F468" s="83">
        <v>37.228192999999997</v>
      </c>
      <c r="G468" s="97" t="e">
        <f t="shared" si="30"/>
        <v>#REF!</v>
      </c>
      <c r="H468" s="83"/>
      <c r="I468" s="83"/>
      <c r="J468" s="83"/>
      <c r="K468" s="83"/>
      <c r="L468" s="83"/>
      <c r="M468" s="83"/>
      <c r="N468" s="83"/>
      <c r="O468" s="83"/>
      <c r="P468" s="83"/>
      <c r="Q468" s="83"/>
      <c r="R468" s="83" t="e">
        <f t="shared" si="29"/>
        <v>#REF!</v>
      </c>
      <c r="S468" s="83">
        <f>S405</f>
        <v>0</v>
      </c>
      <c r="T468" s="83">
        <f>T405</f>
        <v>0</v>
      </c>
      <c r="U468" s="99" t="str">
        <f t="shared" si="32"/>
        <v/>
      </c>
      <c r="V468" t="e">
        <f t="shared" si="31"/>
        <v>#REF!</v>
      </c>
      <c r="X468" s="102"/>
    </row>
    <row r="469" spans="1:24" ht="13.5" customHeight="1" x14ac:dyDescent="0.2">
      <c r="A469" s="791"/>
      <c r="B469" s="759"/>
      <c r="C469" s="755" t="s">
        <v>33</v>
      </c>
      <c r="D469" s="96" t="s">
        <v>34</v>
      </c>
      <c r="E469" s="83" t="e">
        <f>#REF!</f>
        <v>#REF!</v>
      </c>
      <c r="F469" s="83">
        <v>6439.4083973106499</v>
      </c>
      <c r="G469" s="97" t="e">
        <f t="shared" si="30"/>
        <v>#REF!</v>
      </c>
      <c r="H469" s="83"/>
      <c r="I469" s="83"/>
      <c r="J469" s="83"/>
      <c r="K469" s="83"/>
      <c r="L469" s="83"/>
      <c r="M469" s="83"/>
      <c r="N469" s="83"/>
      <c r="O469" s="83"/>
      <c r="P469" s="83"/>
      <c r="Q469" s="83"/>
      <c r="R469" s="83" t="e">
        <f t="shared" si="29"/>
        <v>#REF!</v>
      </c>
      <c r="S469" s="83">
        <f>基数汇总!S529</f>
        <v>0.52296221370755791</v>
      </c>
      <c r="T469" s="83">
        <f>基数汇总!R529</f>
        <v>0.48937436949354601</v>
      </c>
      <c r="U469" s="99" t="e">
        <f t="shared" si="32"/>
        <v>#REF!</v>
      </c>
      <c r="V469" t="e">
        <f t="shared" si="31"/>
        <v>#REF!</v>
      </c>
      <c r="X469" s="102"/>
    </row>
    <row r="470" spans="1:24" ht="13.5" customHeight="1" x14ac:dyDescent="0.2">
      <c r="A470" s="791"/>
      <c r="B470" s="759"/>
      <c r="C470" s="755"/>
      <c r="D470" s="96" t="s">
        <v>35</v>
      </c>
      <c r="E470" s="83" t="e">
        <f>#REF!</f>
        <v>#REF!</v>
      </c>
      <c r="F470" s="83">
        <v>662.23275027780801</v>
      </c>
      <c r="G470" s="97" t="e">
        <f t="shared" si="30"/>
        <v>#REF!</v>
      </c>
      <c r="H470" s="83"/>
      <c r="I470" s="83"/>
      <c r="J470" s="83"/>
      <c r="K470" s="83"/>
      <c r="L470" s="83"/>
      <c r="M470" s="83"/>
      <c r="N470" s="83"/>
      <c r="O470" s="83"/>
      <c r="P470" s="83"/>
      <c r="Q470" s="83"/>
      <c r="R470" s="83" t="e">
        <f t="shared" si="29"/>
        <v>#REF!</v>
      </c>
      <c r="S470" s="83">
        <f>基数汇总!S530</f>
        <v>0.34395950909368811</v>
      </c>
      <c r="T470" s="83">
        <f>基数汇总!R530</f>
        <v>0.34203100331026398</v>
      </c>
      <c r="U470" s="99" t="e">
        <f t="shared" si="32"/>
        <v>#REF!</v>
      </c>
      <c r="V470" t="e">
        <f t="shared" si="31"/>
        <v>#REF!</v>
      </c>
      <c r="X470" s="102"/>
    </row>
    <row r="471" spans="1:24" ht="13.5" customHeight="1" x14ac:dyDescent="0.2">
      <c r="A471" s="791"/>
      <c r="B471" s="759"/>
      <c r="C471" s="755"/>
      <c r="D471" s="96" t="s">
        <v>36</v>
      </c>
      <c r="E471" s="83" t="e">
        <f>#REF!</f>
        <v>#REF!</v>
      </c>
      <c r="F471" s="83">
        <v>1059.3342818803001</v>
      </c>
      <c r="G471" s="97" t="e">
        <f t="shared" si="30"/>
        <v>#REF!</v>
      </c>
      <c r="H471" s="83"/>
      <c r="I471" s="83"/>
      <c r="J471" s="83"/>
      <c r="K471" s="83"/>
      <c r="L471" s="83"/>
      <c r="M471" s="83"/>
      <c r="N471" s="83"/>
      <c r="O471" s="83"/>
      <c r="P471" s="83"/>
      <c r="Q471" s="83"/>
      <c r="R471" s="83" t="e">
        <f t="shared" si="29"/>
        <v>#REF!</v>
      </c>
      <c r="S471" s="83">
        <f>基数汇总!S531</f>
        <v>0.152498738255641</v>
      </c>
      <c r="T471" s="83">
        <f>基数汇总!R531</f>
        <v>0.18368311799950901</v>
      </c>
      <c r="U471" s="99" t="e">
        <f t="shared" si="32"/>
        <v>#REF!</v>
      </c>
      <c r="V471" t="e">
        <f t="shared" si="31"/>
        <v>#REF!</v>
      </c>
      <c r="X471" s="102"/>
    </row>
    <row r="472" spans="1:24" ht="13.5" customHeight="1" x14ac:dyDescent="0.2">
      <c r="A472" s="791"/>
      <c r="B472" s="759"/>
      <c r="C472" s="755"/>
      <c r="D472" s="96" t="s">
        <v>37</v>
      </c>
      <c r="E472" s="83" t="e">
        <f>#REF!</f>
        <v>#REF!</v>
      </c>
      <c r="F472" s="83">
        <v>0</v>
      </c>
      <c r="G472" s="97" t="e">
        <f t="shared" si="30"/>
        <v>#REF!</v>
      </c>
      <c r="H472" s="83"/>
      <c r="I472" s="83"/>
      <c r="J472" s="83"/>
      <c r="K472" s="83"/>
      <c r="L472" s="83"/>
      <c r="M472" s="83"/>
      <c r="N472" s="83"/>
      <c r="O472" s="83"/>
      <c r="P472" s="83"/>
      <c r="Q472" s="83"/>
      <c r="R472" s="83" t="e">
        <f t="shared" si="29"/>
        <v>#REF!</v>
      </c>
      <c r="S472" s="83">
        <f>基数汇总!S532</f>
        <v>0.24408770234857499</v>
      </c>
      <c r="T472" s="83">
        <f>基数汇总!R532</f>
        <v>0.26683318536024497</v>
      </c>
      <c r="U472" s="99" t="e">
        <f t="shared" si="32"/>
        <v>#REF!</v>
      </c>
      <c r="V472" t="e">
        <f t="shared" si="31"/>
        <v>#REF!</v>
      </c>
      <c r="X472" s="102"/>
    </row>
    <row r="473" spans="1:24" ht="13.5" customHeight="1" x14ac:dyDescent="0.2">
      <c r="A473" s="791"/>
      <c r="B473" s="759"/>
      <c r="C473" s="755"/>
      <c r="D473" s="96" t="s">
        <v>38</v>
      </c>
      <c r="E473" s="83" t="e">
        <f>#REF!</f>
        <v>#REF!</v>
      </c>
      <c r="F473" s="83">
        <v>46.274640592501797</v>
      </c>
      <c r="G473" s="97" t="e">
        <f t="shared" si="30"/>
        <v>#REF!</v>
      </c>
      <c r="H473" s="83"/>
      <c r="I473" s="83"/>
      <c r="J473" s="83"/>
      <c r="K473" s="83"/>
      <c r="L473" s="83"/>
      <c r="M473" s="83"/>
      <c r="N473" s="83"/>
      <c r="O473" s="83"/>
      <c r="P473" s="83"/>
      <c r="Q473" s="83"/>
      <c r="R473" s="83" t="e">
        <f t="shared" si="29"/>
        <v>#REF!</v>
      </c>
      <c r="S473" s="83">
        <f>基数汇总!S533</f>
        <v>0.24359487603521954</v>
      </c>
      <c r="T473" s="83">
        <f>基数汇总!R533</f>
        <v>0.24312981905721801</v>
      </c>
      <c r="U473" s="99" t="e">
        <f t="shared" si="32"/>
        <v>#REF!</v>
      </c>
      <c r="V473" t="e">
        <f t="shared" si="31"/>
        <v>#REF!</v>
      </c>
      <c r="X473" s="102"/>
    </row>
    <row r="474" spans="1:24" ht="13.5" customHeight="1" x14ac:dyDescent="0.2">
      <c r="A474" s="791"/>
      <c r="B474" s="759"/>
      <c r="C474" s="755"/>
      <c r="D474" s="96" t="s">
        <v>39</v>
      </c>
      <c r="E474" s="83" t="e">
        <f>#REF!</f>
        <v>#REF!</v>
      </c>
      <c r="F474" s="83">
        <v>17.409511938740199</v>
      </c>
      <c r="G474" s="97" t="e">
        <f t="shared" si="30"/>
        <v>#REF!</v>
      </c>
      <c r="H474" s="83"/>
      <c r="I474" s="83"/>
      <c r="J474" s="83"/>
      <c r="K474" s="83"/>
      <c r="L474" s="83"/>
      <c r="M474" s="83"/>
      <c r="N474" s="83"/>
      <c r="O474" s="83"/>
      <c r="P474" s="83"/>
      <c r="Q474" s="83"/>
      <c r="R474" s="83" t="e">
        <f t="shared" si="29"/>
        <v>#REF!</v>
      </c>
      <c r="S474" s="83">
        <f>基数汇总!S534</f>
        <v>0.19901502061328416</v>
      </c>
      <c r="T474" s="83">
        <f>基数汇总!R534</f>
        <v>0.253202097350199</v>
      </c>
      <c r="U474" s="99" t="e">
        <f t="shared" si="32"/>
        <v>#REF!</v>
      </c>
      <c r="V474" t="e">
        <f t="shared" si="31"/>
        <v>#REF!</v>
      </c>
      <c r="X474" s="102"/>
    </row>
    <row r="475" spans="1:24" ht="13.5" customHeight="1" x14ac:dyDescent="0.2">
      <c r="A475" s="791"/>
      <c r="B475" s="759"/>
      <c r="C475" s="755" t="s">
        <v>40</v>
      </c>
      <c r="D475" s="96" t="s">
        <v>41</v>
      </c>
      <c r="E475" s="83" t="e">
        <f>#REF!</f>
        <v>#REF!</v>
      </c>
      <c r="F475" s="83">
        <v>7500.7861385843999</v>
      </c>
      <c r="G475" s="97" t="e">
        <f t="shared" si="30"/>
        <v>#REF!</v>
      </c>
      <c r="H475" s="83"/>
      <c r="I475" s="83"/>
      <c r="J475" s="83"/>
      <c r="K475" s="83"/>
      <c r="L475" s="83"/>
      <c r="M475" s="83"/>
      <c r="N475" s="83"/>
      <c r="O475" s="83"/>
      <c r="P475" s="83"/>
      <c r="Q475" s="83"/>
      <c r="R475" s="83" t="e">
        <f t="shared" si="29"/>
        <v>#REF!</v>
      </c>
      <c r="S475" s="83">
        <f>基数汇总!S536</f>
        <v>0.32553971220608674</v>
      </c>
      <c r="T475" s="83">
        <f>基数汇总!R536</f>
        <v>0.327921474929601</v>
      </c>
      <c r="U475" s="99" t="e">
        <f t="shared" si="32"/>
        <v>#REF!</v>
      </c>
      <c r="V475" t="e">
        <f t="shared" si="31"/>
        <v>#REF!</v>
      </c>
      <c r="X475" s="102"/>
    </row>
    <row r="476" spans="1:24" ht="13.5" customHeight="1" x14ac:dyDescent="0.2">
      <c r="A476" s="791"/>
      <c r="B476" s="759"/>
      <c r="C476" s="755"/>
      <c r="D476" s="96" t="s">
        <v>42</v>
      </c>
      <c r="E476" s="83" t="e">
        <f>#REF!</f>
        <v>#REF!</v>
      </c>
      <c r="F476" s="83">
        <v>662.83568141559999</v>
      </c>
      <c r="G476" s="97" t="e">
        <f t="shared" si="30"/>
        <v>#REF!</v>
      </c>
      <c r="H476" s="83"/>
      <c r="I476" s="83"/>
      <c r="J476" s="83"/>
      <c r="K476" s="83"/>
      <c r="L476" s="83"/>
      <c r="M476" s="83"/>
      <c r="N476" s="83"/>
      <c r="O476" s="83"/>
      <c r="P476" s="83"/>
      <c r="Q476" s="83"/>
      <c r="R476" s="83" t="e">
        <f t="shared" ref="R476:R507" si="33">SUM(F476:Q476)</f>
        <v>#REF!</v>
      </c>
      <c r="S476" s="83">
        <f>基数汇总!S537</f>
        <v>0.24707297926113275</v>
      </c>
      <c r="T476" s="83">
        <f>基数汇总!R537</f>
        <v>0.26008123635536801</v>
      </c>
      <c r="U476" s="99" t="e">
        <f t="shared" si="32"/>
        <v>#REF!</v>
      </c>
      <c r="V476" t="e">
        <f t="shared" si="31"/>
        <v>#REF!</v>
      </c>
      <c r="X476" s="102"/>
    </row>
    <row r="477" spans="1:24" ht="13.5" customHeight="1" x14ac:dyDescent="0.2">
      <c r="A477" s="791"/>
      <c r="B477" s="759"/>
      <c r="C477" s="755"/>
      <c r="D477" s="96" t="s">
        <v>43</v>
      </c>
      <c r="E477" s="83" t="e">
        <f>#REF!</f>
        <v>#REF!</v>
      </c>
      <c r="F477" s="83">
        <v>61.037762000000001</v>
      </c>
      <c r="G477" s="97" t="e">
        <f t="shared" si="30"/>
        <v>#REF!</v>
      </c>
      <c r="H477" s="83"/>
      <c r="I477" s="83"/>
      <c r="J477" s="83"/>
      <c r="K477" s="83"/>
      <c r="L477" s="83"/>
      <c r="M477" s="83"/>
      <c r="N477" s="83"/>
      <c r="O477" s="83"/>
      <c r="P477" s="83"/>
      <c r="Q477" s="83"/>
      <c r="R477" s="83" t="e">
        <f t="shared" si="33"/>
        <v>#REF!</v>
      </c>
      <c r="S477" s="83">
        <f>基数汇总!S538</f>
        <v>0.16185521994265328</v>
      </c>
      <c r="T477" s="83">
        <f>基数汇总!R538</f>
        <v>0.14848637441989099</v>
      </c>
      <c r="U477" s="99" t="e">
        <f t="shared" si="32"/>
        <v>#REF!</v>
      </c>
      <c r="V477" t="e">
        <f t="shared" si="31"/>
        <v>#REF!</v>
      </c>
      <c r="X477" s="102"/>
    </row>
    <row r="478" spans="1:24" ht="13.5" customHeight="1" x14ac:dyDescent="0.2">
      <c r="A478" s="791"/>
      <c r="B478" s="773" t="s">
        <v>87</v>
      </c>
      <c r="C478" s="773"/>
      <c r="D478" s="773"/>
      <c r="E478" s="98" t="e">
        <f>SUM(E455:E460)</f>
        <v>#REF!</v>
      </c>
      <c r="F478" s="98">
        <v>8224.6595820000002</v>
      </c>
      <c r="G478" s="97" t="e">
        <f t="shared" si="30"/>
        <v>#REF!</v>
      </c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 t="e">
        <f t="shared" si="33"/>
        <v>#REF!</v>
      </c>
      <c r="S478" s="98">
        <f>基数汇总!S540</f>
        <v>0.13618764139351608</v>
      </c>
      <c r="T478" s="98">
        <f>基数汇总!R540</f>
        <v>0.14032175756037599</v>
      </c>
      <c r="U478" s="101" t="e">
        <f t="shared" si="32"/>
        <v>#REF!</v>
      </c>
      <c r="V478" t="e">
        <f t="shared" si="31"/>
        <v>#REF!</v>
      </c>
      <c r="X478" s="102"/>
    </row>
    <row r="479" spans="1:24" ht="13.5" customHeight="1" x14ac:dyDescent="0.2">
      <c r="A479" s="791"/>
      <c r="B479" s="759" t="s">
        <v>45</v>
      </c>
      <c r="C479" s="755" t="s">
        <v>26</v>
      </c>
      <c r="D479" s="96" t="s">
        <v>27</v>
      </c>
      <c r="E479" s="97" t="e">
        <f>#REF!</f>
        <v>#REF!</v>
      </c>
      <c r="F479" s="97">
        <v>600.37791822506802</v>
      </c>
      <c r="G479" s="97" t="e">
        <f t="shared" si="30"/>
        <v>#REF!</v>
      </c>
      <c r="H479" s="97"/>
      <c r="I479" s="97"/>
      <c r="J479" s="97"/>
      <c r="K479" s="97"/>
      <c r="L479" s="97"/>
      <c r="M479" s="97"/>
      <c r="N479" s="97"/>
      <c r="O479" s="97"/>
      <c r="P479" s="97"/>
      <c r="Q479" s="97"/>
      <c r="R479" s="97" t="e">
        <f t="shared" si="33"/>
        <v>#REF!</v>
      </c>
      <c r="S479" s="83">
        <f>S431-S455</f>
        <v>349.50481082727913</v>
      </c>
      <c r="T479" s="83">
        <f>T431-T455</f>
        <v>724.53529573283095</v>
      </c>
      <c r="U479" s="99" t="e">
        <f t="shared" si="32"/>
        <v>#REF!</v>
      </c>
      <c r="V479" t="e">
        <f t="shared" si="31"/>
        <v>#REF!</v>
      </c>
      <c r="X479" s="102"/>
    </row>
    <row r="480" spans="1:24" ht="13.5" customHeight="1" x14ac:dyDescent="0.2">
      <c r="A480" s="791"/>
      <c r="B480" s="759"/>
      <c r="C480" s="755"/>
      <c r="D480" s="96" t="s">
        <v>28</v>
      </c>
      <c r="E480" s="97" t="e">
        <f>#REF!</f>
        <v>#REF!</v>
      </c>
      <c r="F480" s="97">
        <v>347.09123477493301</v>
      </c>
      <c r="G480" s="97" t="e">
        <f t="shared" si="30"/>
        <v>#REF!</v>
      </c>
      <c r="H480" s="97"/>
      <c r="I480" s="97"/>
      <c r="J480" s="97"/>
      <c r="K480" s="97"/>
      <c r="L480" s="97"/>
      <c r="M480" s="97"/>
      <c r="N480" s="97"/>
      <c r="O480" s="97"/>
      <c r="P480" s="97"/>
      <c r="Q480" s="97"/>
      <c r="R480" s="97" t="e">
        <f t="shared" si="33"/>
        <v>#REF!</v>
      </c>
      <c r="S480" s="83">
        <f t="shared" ref="S480:T495" si="34">S432-S456</f>
        <v>10944.331482864718</v>
      </c>
      <c r="T480" s="83">
        <f t="shared" si="34"/>
        <v>26065.473853624397</v>
      </c>
      <c r="U480" s="99" t="e">
        <f t="shared" si="32"/>
        <v>#REF!</v>
      </c>
      <c r="V480" t="e">
        <f t="shared" si="31"/>
        <v>#REF!</v>
      </c>
      <c r="X480" s="102"/>
    </row>
    <row r="481" spans="1:24" ht="13.5" customHeight="1" x14ac:dyDescent="0.2">
      <c r="A481" s="791"/>
      <c r="B481" s="759"/>
      <c r="C481" s="755"/>
      <c r="D481" s="96" t="s">
        <v>29</v>
      </c>
      <c r="E481" s="97" t="e">
        <f>#REF!</f>
        <v>#REF!</v>
      </c>
      <c r="F481" s="97">
        <v>413.261271999999</v>
      </c>
      <c r="G481" s="97" t="e">
        <f t="shared" si="30"/>
        <v>#REF!</v>
      </c>
      <c r="H481" s="97"/>
      <c r="I481" s="97"/>
      <c r="J481" s="97"/>
      <c r="K481" s="97"/>
      <c r="L481" s="97"/>
      <c r="M481" s="97"/>
      <c r="N481" s="97"/>
      <c r="O481" s="97"/>
      <c r="P481" s="97"/>
      <c r="Q481" s="97"/>
      <c r="R481" s="97" t="e">
        <f t="shared" si="33"/>
        <v>#REF!</v>
      </c>
      <c r="S481" s="83">
        <f t="shared" si="34"/>
        <v>9389.4578280485002</v>
      </c>
      <c r="T481" s="83">
        <f t="shared" si="34"/>
        <v>22473.397168172491</v>
      </c>
      <c r="U481" s="99" t="e">
        <f t="shared" si="32"/>
        <v>#REF!</v>
      </c>
      <c r="V481" t="e">
        <f t="shared" si="31"/>
        <v>#REF!</v>
      </c>
      <c r="X481" s="102"/>
    </row>
    <row r="482" spans="1:24" ht="13.5" customHeight="1" x14ac:dyDescent="0.2">
      <c r="A482" s="791"/>
      <c r="B482" s="759"/>
      <c r="C482" s="755"/>
      <c r="D482" s="96" t="s">
        <v>30</v>
      </c>
      <c r="E482" s="97" t="e">
        <f>#REF!</f>
        <v>#REF!</v>
      </c>
      <c r="F482" s="97">
        <v>719.89975499999798</v>
      </c>
      <c r="G482" s="97" t="e">
        <f t="shared" si="30"/>
        <v>#REF!</v>
      </c>
      <c r="H482" s="97"/>
      <c r="I482" s="97"/>
      <c r="J482" s="97"/>
      <c r="K482" s="97"/>
      <c r="L482" s="97"/>
      <c r="M482" s="97"/>
      <c r="N482" s="97"/>
      <c r="O482" s="97"/>
      <c r="P482" s="97"/>
      <c r="Q482" s="97"/>
      <c r="R482" s="97" t="e">
        <f t="shared" si="33"/>
        <v>#REF!</v>
      </c>
      <c r="S482" s="83">
        <f t="shared" si="34"/>
        <v>8115.5209055106043</v>
      </c>
      <c r="T482" s="83">
        <f t="shared" si="34"/>
        <v>20640.106936790282</v>
      </c>
      <c r="U482" s="99" t="e">
        <f t="shared" si="32"/>
        <v>#REF!</v>
      </c>
      <c r="V482" t="e">
        <f t="shared" si="31"/>
        <v>#REF!</v>
      </c>
      <c r="X482" s="102"/>
    </row>
    <row r="483" spans="1:24" ht="13.5" customHeight="1" x14ac:dyDescent="0.2">
      <c r="A483" s="791"/>
      <c r="B483" s="759"/>
      <c r="C483" s="755"/>
      <c r="D483" s="96" t="s">
        <v>31</v>
      </c>
      <c r="E483" s="97" t="e">
        <f>#REF!</f>
        <v>#REF!</v>
      </c>
      <c r="F483" s="97">
        <v>416.66451699999999</v>
      </c>
      <c r="G483" s="97" t="e">
        <f t="shared" si="30"/>
        <v>#REF!</v>
      </c>
      <c r="H483" s="97"/>
      <c r="I483" s="97"/>
      <c r="J483" s="97"/>
      <c r="K483" s="97"/>
      <c r="L483" s="97"/>
      <c r="M483" s="97"/>
      <c r="N483" s="97"/>
      <c r="O483" s="97"/>
      <c r="P483" s="97"/>
      <c r="Q483" s="97"/>
      <c r="R483" s="97" t="e">
        <f t="shared" si="33"/>
        <v>#REF!</v>
      </c>
      <c r="S483" s="83">
        <f t="shared" si="34"/>
        <v>8251.0501871688502</v>
      </c>
      <c r="T483" s="83">
        <f t="shared" si="34"/>
        <v>22150.626950714632</v>
      </c>
      <c r="U483" s="99" t="e">
        <f t="shared" si="32"/>
        <v>#REF!</v>
      </c>
      <c r="V483" t="e">
        <f t="shared" si="31"/>
        <v>#REF!</v>
      </c>
      <c r="X483" s="102"/>
    </row>
    <row r="484" spans="1:24" ht="13.5" customHeight="1" x14ac:dyDescent="0.2">
      <c r="A484" s="791"/>
      <c r="B484" s="759"/>
      <c r="C484" s="755"/>
      <c r="D484" s="96" t="s">
        <v>32</v>
      </c>
      <c r="E484" s="97" t="e">
        <f>#REF!</f>
        <v>#REF!</v>
      </c>
      <c r="F484" s="97">
        <v>14.0113</v>
      </c>
      <c r="G484" s="97" t="e">
        <f t="shared" si="30"/>
        <v>#REF!</v>
      </c>
      <c r="H484" s="97"/>
      <c r="I484" s="97"/>
      <c r="J484" s="97"/>
      <c r="K484" s="97"/>
      <c r="L484" s="97"/>
      <c r="M484" s="97"/>
      <c r="N484" s="97"/>
      <c r="O484" s="97"/>
      <c r="P484" s="97"/>
      <c r="Q484" s="97"/>
      <c r="R484" s="97" t="e">
        <f t="shared" si="33"/>
        <v>#REF!</v>
      </c>
      <c r="S484" s="83">
        <f t="shared" si="34"/>
        <v>12326.237470802011</v>
      </c>
      <c r="T484" s="83">
        <f t="shared" si="34"/>
        <v>29959.649601647514</v>
      </c>
      <c r="U484" s="99" t="e">
        <f t="shared" si="32"/>
        <v>#REF!</v>
      </c>
      <c r="V484" t="e">
        <f t="shared" si="31"/>
        <v>#REF!</v>
      </c>
      <c r="X484" s="102"/>
    </row>
    <row r="485" spans="1:24" ht="13.5" customHeight="1" x14ac:dyDescent="0.2">
      <c r="A485" s="791"/>
      <c r="B485" s="759"/>
      <c r="C485" s="755" t="s">
        <v>61</v>
      </c>
      <c r="D485" s="103" t="s">
        <v>24</v>
      </c>
      <c r="E485" s="83" t="e">
        <f>#REF!</f>
        <v>#REF!</v>
      </c>
      <c r="F485" s="83">
        <v>418.88895259844298</v>
      </c>
      <c r="G485" s="97" t="e">
        <f t="shared" si="30"/>
        <v>#REF!</v>
      </c>
      <c r="H485" s="83"/>
      <c r="I485" s="83"/>
      <c r="J485" s="83"/>
      <c r="K485" s="83"/>
      <c r="L485" s="83"/>
      <c r="M485" s="83"/>
      <c r="N485" s="83"/>
      <c r="O485" s="83"/>
      <c r="P485" s="83"/>
      <c r="Q485" s="83"/>
      <c r="R485" s="83" t="e">
        <f t="shared" si="33"/>
        <v>#REF!</v>
      </c>
      <c r="S485" s="83">
        <f>S437-S461</f>
        <v>13094.629433526547</v>
      </c>
      <c r="T485" s="83">
        <f t="shared" si="34"/>
        <v>30337.100056830401</v>
      </c>
      <c r="U485" s="99" t="e">
        <f t="shared" si="32"/>
        <v>#REF!</v>
      </c>
      <c r="V485" t="e">
        <f t="shared" si="31"/>
        <v>#REF!</v>
      </c>
      <c r="X485" s="102"/>
    </row>
    <row r="486" spans="1:24" ht="13.5" customHeight="1" x14ac:dyDescent="0.2">
      <c r="A486" s="791"/>
      <c r="B486" s="759"/>
      <c r="C486" s="755"/>
      <c r="D486" s="103" t="s">
        <v>51</v>
      </c>
      <c r="E486" s="83" t="e">
        <f>#REF!</f>
        <v>#REF!</v>
      </c>
      <c r="F486" s="83">
        <v>368.55393614954397</v>
      </c>
      <c r="G486" s="97" t="e">
        <f t="shared" si="30"/>
        <v>#REF!</v>
      </c>
      <c r="H486" s="83"/>
      <c r="I486" s="83"/>
      <c r="J486" s="83"/>
      <c r="K486" s="83"/>
      <c r="L486" s="83"/>
      <c r="M486" s="83"/>
      <c r="N486" s="83"/>
      <c r="O486" s="83"/>
      <c r="P486" s="83"/>
      <c r="Q486" s="83"/>
      <c r="R486" s="83" t="e">
        <f t="shared" si="33"/>
        <v>#REF!</v>
      </c>
      <c r="S486" s="83">
        <f t="shared" si="34"/>
        <v>9389.7739959914106</v>
      </c>
      <c r="T486" s="83">
        <f t="shared" si="34"/>
        <v>22473.716160398704</v>
      </c>
      <c r="U486" s="99" t="e">
        <f t="shared" si="32"/>
        <v>#REF!</v>
      </c>
      <c r="V486" t="e">
        <f t="shared" si="31"/>
        <v>#REF!</v>
      </c>
      <c r="X486" s="102"/>
    </row>
    <row r="487" spans="1:24" ht="13.5" customHeight="1" x14ac:dyDescent="0.2">
      <c r="A487" s="791"/>
      <c r="B487" s="759"/>
      <c r="C487" s="755"/>
      <c r="D487" s="103" t="s">
        <v>52</v>
      </c>
      <c r="E487" s="83" t="e">
        <f>#REF!</f>
        <v>#REF!</v>
      </c>
      <c r="F487" s="83">
        <v>282.29489466066701</v>
      </c>
      <c r="G487" s="97" t="e">
        <f t="shared" si="30"/>
        <v>#REF!</v>
      </c>
      <c r="H487" s="83"/>
      <c r="I487" s="83"/>
      <c r="J487" s="83"/>
      <c r="K487" s="83"/>
      <c r="L487" s="83"/>
      <c r="M487" s="83"/>
      <c r="N487" s="83"/>
      <c r="O487" s="83"/>
      <c r="P487" s="83"/>
      <c r="Q487" s="83"/>
      <c r="R487" s="83" t="e">
        <f t="shared" si="33"/>
        <v>#REF!</v>
      </c>
      <c r="S487" s="83">
        <f t="shared" si="34"/>
        <v>-25669.55905006986</v>
      </c>
      <c r="T487" s="83">
        <f t="shared" si="34"/>
        <v>-64612.20432987086</v>
      </c>
      <c r="U487" s="99" t="str">
        <f t="shared" si="32"/>
        <v/>
      </c>
      <c r="V487" t="e">
        <f t="shared" si="31"/>
        <v>#REF!</v>
      </c>
      <c r="X487" s="102"/>
    </row>
    <row r="488" spans="1:24" ht="13.5" customHeight="1" x14ac:dyDescent="0.2">
      <c r="A488" s="791"/>
      <c r="B488" s="759"/>
      <c r="C488" s="755"/>
      <c r="D488" s="103" t="s">
        <v>53</v>
      </c>
      <c r="E488" s="83" t="e">
        <f>#REF!</f>
        <v>#REF!</v>
      </c>
      <c r="F488" s="83">
        <v>396.41570469625498</v>
      </c>
      <c r="G488" s="97" t="e">
        <f t="shared" si="30"/>
        <v>#REF!</v>
      </c>
      <c r="H488" s="83"/>
      <c r="I488" s="83"/>
      <c r="J488" s="83"/>
      <c r="K488" s="83"/>
      <c r="L488" s="83"/>
      <c r="M488" s="83"/>
      <c r="N488" s="83"/>
      <c r="O488" s="83"/>
      <c r="P488" s="83"/>
      <c r="Q488" s="83"/>
      <c r="R488" s="83" t="e">
        <f t="shared" si="33"/>
        <v>#REF!</v>
      </c>
      <c r="S488" s="83">
        <f t="shared" si="34"/>
        <v>809.90295211470789</v>
      </c>
      <c r="T488" s="83">
        <f t="shared" si="34"/>
        <v>2040.0001046567013</v>
      </c>
      <c r="U488" s="99" t="e">
        <f t="shared" si="32"/>
        <v>#REF!</v>
      </c>
      <c r="V488" t="e">
        <f t="shared" si="31"/>
        <v>#REF!</v>
      </c>
      <c r="X488" s="102"/>
    </row>
    <row r="489" spans="1:24" ht="13.5" customHeight="1" x14ac:dyDescent="0.2">
      <c r="A489" s="791"/>
      <c r="B489" s="759"/>
      <c r="C489" s="755"/>
      <c r="D489" s="103" t="s">
        <v>54</v>
      </c>
      <c r="E489" s="83" t="e">
        <f>#REF!</f>
        <v>#REF!</v>
      </c>
      <c r="F489" s="83">
        <v>398.43839437308202</v>
      </c>
      <c r="G489" s="97" t="e">
        <f t="shared" si="30"/>
        <v>#REF!</v>
      </c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 t="e">
        <f t="shared" si="33"/>
        <v>#REF!</v>
      </c>
      <c r="S489" s="83">
        <f t="shared" si="34"/>
        <v>9837.807684553929</v>
      </c>
      <c r="T489" s="83">
        <f t="shared" si="34"/>
        <v>24063.858333405602</v>
      </c>
      <c r="U489" s="99" t="e">
        <f t="shared" si="32"/>
        <v>#REF!</v>
      </c>
      <c r="V489" t="e">
        <f t="shared" si="31"/>
        <v>#REF!</v>
      </c>
      <c r="X489" s="102"/>
    </row>
    <row r="490" spans="1:24" ht="13.5" customHeight="1" x14ac:dyDescent="0.2">
      <c r="A490" s="791"/>
      <c r="B490" s="759"/>
      <c r="C490" s="755"/>
      <c r="D490" s="103" t="s">
        <v>55</v>
      </c>
      <c r="E490" s="83" t="e">
        <f>#REF!</f>
        <v>#REF!</v>
      </c>
      <c r="F490" s="83">
        <v>614.097958522005</v>
      </c>
      <c r="G490" s="97" t="e">
        <f t="shared" si="30"/>
        <v>#REF!</v>
      </c>
      <c r="H490" s="83"/>
      <c r="I490" s="83"/>
      <c r="J490" s="83"/>
      <c r="K490" s="83"/>
      <c r="L490" s="83"/>
      <c r="M490" s="83"/>
      <c r="N490" s="83"/>
      <c r="O490" s="83"/>
      <c r="P490" s="83"/>
      <c r="Q490" s="83"/>
      <c r="R490" s="83" t="e">
        <f t="shared" si="33"/>
        <v>#REF!</v>
      </c>
      <c r="S490" s="83">
        <f t="shared" si="34"/>
        <v>-10891.181181496824</v>
      </c>
      <c r="T490" s="83">
        <f t="shared" si="34"/>
        <v>-27208.562275230492</v>
      </c>
      <c r="U490" s="99" t="str">
        <f t="shared" si="32"/>
        <v/>
      </c>
      <c r="V490" t="e">
        <f t="shared" si="31"/>
        <v>#REF!</v>
      </c>
      <c r="X490" s="102"/>
    </row>
    <row r="491" spans="1:24" ht="13.5" customHeight="1" x14ac:dyDescent="0.2">
      <c r="A491" s="791"/>
      <c r="B491" s="759"/>
      <c r="C491" s="755"/>
      <c r="D491" s="103" t="s">
        <v>114</v>
      </c>
      <c r="E491" s="83" t="e">
        <f>#REF!</f>
        <v>#REF!</v>
      </c>
      <c r="F491" s="83">
        <v>0</v>
      </c>
      <c r="G491" s="97" t="e">
        <f t="shared" si="30"/>
        <v>#REF!</v>
      </c>
      <c r="H491" s="83"/>
      <c r="I491" s="83"/>
      <c r="J491" s="83"/>
      <c r="K491" s="83"/>
      <c r="L491" s="83"/>
      <c r="M491" s="83"/>
      <c r="N491" s="83"/>
      <c r="O491" s="83"/>
      <c r="P491" s="83"/>
      <c r="Q491" s="83"/>
      <c r="R491" s="83" t="e">
        <f t="shared" si="33"/>
        <v>#REF!</v>
      </c>
      <c r="S491" s="83">
        <f t="shared" si="34"/>
        <v>0</v>
      </c>
      <c r="T491" s="83">
        <f t="shared" si="34"/>
        <v>0</v>
      </c>
      <c r="U491" s="99" t="str">
        <f t="shared" si="32"/>
        <v/>
      </c>
      <c r="V491" t="e">
        <f t="shared" si="31"/>
        <v>#REF!</v>
      </c>
      <c r="X491" s="102"/>
    </row>
    <row r="492" spans="1:24" ht="13.5" customHeight="1" x14ac:dyDescent="0.2">
      <c r="A492" s="791"/>
      <c r="B492" s="759"/>
      <c r="C492" s="755"/>
      <c r="D492" s="103" t="s">
        <v>75</v>
      </c>
      <c r="E492" s="83" t="e">
        <f>#REF!</f>
        <v>#REF!</v>
      </c>
      <c r="F492" s="83">
        <v>32.616155999999997</v>
      </c>
      <c r="G492" s="97" t="e">
        <f t="shared" si="30"/>
        <v>#REF!</v>
      </c>
      <c r="H492" s="83"/>
      <c r="I492" s="83"/>
      <c r="J492" s="83"/>
      <c r="K492" s="83"/>
      <c r="L492" s="83"/>
      <c r="M492" s="83"/>
      <c r="N492" s="83"/>
      <c r="O492" s="83"/>
      <c r="P492" s="83"/>
      <c r="Q492" s="83"/>
      <c r="R492" s="83" t="e">
        <f t="shared" si="33"/>
        <v>#REF!</v>
      </c>
      <c r="S492" s="83">
        <f t="shared" si="34"/>
        <v>0</v>
      </c>
      <c r="T492" s="83">
        <f>T444-T468</f>
        <v>0</v>
      </c>
      <c r="U492" s="99" t="str">
        <f t="shared" si="32"/>
        <v/>
      </c>
      <c r="V492" t="e">
        <f t="shared" si="31"/>
        <v>#REF!</v>
      </c>
      <c r="X492" s="102"/>
    </row>
    <row r="493" spans="1:24" ht="13.5" customHeight="1" x14ac:dyDescent="0.2">
      <c r="A493" s="791"/>
      <c r="B493" s="759"/>
      <c r="C493" s="755" t="s">
        <v>33</v>
      </c>
      <c r="D493" s="96" t="s">
        <v>34</v>
      </c>
      <c r="E493" s="83" t="e">
        <f>#REF!</f>
        <v>#REF!</v>
      </c>
      <c r="F493" s="83">
        <v>2234.0128816893498</v>
      </c>
      <c r="G493" s="97" t="e">
        <f t="shared" si="30"/>
        <v>#REF!</v>
      </c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 t="e">
        <f t="shared" si="33"/>
        <v>#REF!</v>
      </c>
      <c r="S493" s="83">
        <f t="shared" si="34"/>
        <v>120.97447778629243</v>
      </c>
      <c r="T493" s="83">
        <f t="shared" si="34"/>
        <v>509.97622053464249</v>
      </c>
      <c r="U493" s="99" t="e">
        <f t="shared" si="32"/>
        <v>#REF!</v>
      </c>
      <c r="V493" t="e">
        <f t="shared" si="31"/>
        <v>#REF!</v>
      </c>
      <c r="X493" s="102"/>
    </row>
    <row r="494" spans="1:24" ht="13.5" customHeight="1" x14ac:dyDescent="0.2">
      <c r="A494" s="791"/>
      <c r="B494" s="759"/>
      <c r="C494" s="755"/>
      <c r="D494" s="96" t="s">
        <v>35</v>
      </c>
      <c r="E494" s="83" t="e">
        <f>#REF!</f>
        <v>#REF!</v>
      </c>
      <c r="F494" s="83">
        <v>95.036249722192494</v>
      </c>
      <c r="G494" s="97" t="e">
        <f t="shared" si="30"/>
        <v>#REF!</v>
      </c>
      <c r="H494" s="83"/>
      <c r="I494" s="83"/>
      <c r="J494" s="83"/>
      <c r="K494" s="83"/>
      <c r="L494" s="83"/>
      <c r="M494" s="83"/>
      <c r="N494" s="83"/>
      <c r="O494" s="83"/>
      <c r="P494" s="83"/>
      <c r="Q494" s="83"/>
      <c r="R494" s="83" t="e">
        <f t="shared" si="33"/>
        <v>#REF!</v>
      </c>
      <c r="S494" s="83">
        <f t="shared" si="34"/>
        <v>61077.037703989037</v>
      </c>
      <c r="T494" s="83">
        <f t="shared" si="34"/>
        <v>151818.21999078972</v>
      </c>
      <c r="U494" s="99" t="e">
        <f t="shared" si="32"/>
        <v>#REF!</v>
      </c>
      <c r="V494" t="e">
        <f t="shared" si="31"/>
        <v>#REF!</v>
      </c>
      <c r="X494" s="102"/>
    </row>
    <row r="495" spans="1:24" ht="13.5" customHeight="1" x14ac:dyDescent="0.2">
      <c r="A495" s="791"/>
      <c r="B495" s="759"/>
      <c r="C495" s="755"/>
      <c r="D495" s="96" t="s">
        <v>36</v>
      </c>
      <c r="E495" s="83" t="e">
        <f>#REF!</f>
        <v>#REF!</v>
      </c>
      <c r="F495" s="83">
        <v>175.97211811970001</v>
      </c>
      <c r="G495" s="97" t="e">
        <f t="shared" si="30"/>
        <v>#REF!</v>
      </c>
      <c r="H495" s="83"/>
      <c r="I495" s="83"/>
      <c r="J495" s="83"/>
      <c r="K495" s="83"/>
      <c r="L495" s="83"/>
      <c r="M495" s="83"/>
      <c r="N495" s="83"/>
      <c r="O495" s="83"/>
      <c r="P495" s="83"/>
      <c r="Q495" s="83"/>
      <c r="R495" s="83" t="e">
        <f t="shared" si="33"/>
        <v>#REF!</v>
      </c>
      <c r="S495" s="83">
        <f t="shared" si="34"/>
        <v>26434.265129387495</v>
      </c>
      <c r="T495" s="83">
        <f t="shared" si="34"/>
        <v>66924.173550562104</v>
      </c>
      <c r="U495" s="99" t="e">
        <f t="shared" si="32"/>
        <v>#REF!</v>
      </c>
      <c r="V495" t="e">
        <f t="shared" si="31"/>
        <v>#REF!</v>
      </c>
      <c r="X495" s="102"/>
    </row>
    <row r="496" spans="1:24" ht="13.5" customHeight="1" x14ac:dyDescent="0.2">
      <c r="A496" s="791"/>
      <c r="B496" s="759"/>
      <c r="C496" s="755"/>
      <c r="D496" s="96" t="s">
        <v>37</v>
      </c>
      <c r="E496" s="83" t="e">
        <f>#REF!</f>
        <v>#REF!</v>
      </c>
      <c r="F496" s="83">
        <v>0</v>
      </c>
      <c r="G496" s="97" t="e">
        <f t="shared" si="30"/>
        <v>#REF!</v>
      </c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 t="e">
        <f t="shared" si="33"/>
        <v>#REF!</v>
      </c>
      <c r="S496" s="83">
        <f t="shared" ref="S496:T502" si="35">S448-S472</f>
        <v>4478.1079718929886</v>
      </c>
      <c r="T496" s="83">
        <f t="shared" si="35"/>
        <v>14186.39215076954</v>
      </c>
      <c r="U496" s="99" t="e">
        <f t="shared" si="32"/>
        <v>#REF!</v>
      </c>
      <c r="V496" t="e">
        <f t="shared" si="31"/>
        <v>#REF!</v>
      </c>
      <c r="X496" s="102"/>
    </row>
    <row r="497" spans="1:24" ht="13.5" customHeight="1" x14ac:dyDescent="0.2">
      <c r="A497" s="791"/>
      <c r="B497" s="759"/>
      <c r="C497" s="755"/>
      <c r="D497" s="96" t="s">
        <v>38</v>
      </c>
      <c r="E497" s="83" t="e">
        <f>#REF!</f>
        <v>#REF!</v>
      </c>
      <c r="F497" s="83">
        <v>5.7545594074981903</v>
      </c>
      <c r="G497" s="97" t="e">
        <f t="shared" si="30"/>
        <v>#REF!</v>
      </c>
      <c r="H497" s="83"/>
      <c r="I497" s="83"/>
      <c r="J497" s="83"/>
      <c r="K497" s="83"/>
      <c r="L497" s="83"/>
      <c r="M497" s="83"/>
      <c r="N497" s="83"/>
      <c r="O497" s="83"/>
      <c r="P497" s="83"/>
      <c r="Q497" s="83"/>
      <c r="R497" s="83" t="e">
        <f t="shared" si="33"/>
        <v>#REF!</v>
      </c>
      <c r="S497" s="83">
        <f t="shared" si="35"/>
        <v>1208.533527060632</v>
      </c>
      <c r="T497" s="83">
        <f t="shared" si="35"/>
        <v>4482.2670925460834</v>
      </c>
      <c r="U497" s="99" t="e">
        <f t="shared" si="32"/>
        <v>#REF!</v>
      </c>
      <c r="V497" t="e">
        <f t="shared" si="31"/>
        <v>#REF!</v>
      </c>
      <c r="X497" s="102"/>
    </row>
    <row r="498" spans="1:24" ht="13.5" customHeight="1" x14ac:dyDescent="0.2">
      <c r="A498" s="791"/>
      <c r="B498" s="759"/>
      <c r="C498" s="755"/>
      <c r="D498" s="96" t="s">
        <v>39</v>
      </c>
      <c r="E498" s="83" t="e">
        <f>#REF!</f>
        <v>#REF!</v>
      </c>
      <c r="F498" s="83">
        <v>0.53018806125984597</v>
      </c>
      <c r="G498" s="97" t="e">
        <f t="shared" si="30"/>
        <v>#REF!</v>
      </c>
      <c r="H498" s="83"/>
      <c r="I498" s="83"/>
      <c r="J498" s="83"/>
      <c r="K498" s="83"/>
      <c r="L498" s="83"/>
      <c r="M498" s="83"/>
      <c r="N498" s="83"/>
      <c r="O498" s="83"/>
      <c r="P498" s="83"/>
      <c r="Q498" s="83"/>
      <c r="R498" s="83" t="e">
        <f t="shared" si="33"/>
        <v>#REF!</v>
      </c>
      <c r="S498" s="83">
        <f t="shared" si="35"/>
        <v>30912.570672700476</v>
      </c>
      <c r="T498" s="83">
        <f t="shared" si="35"/>
        <v>81110.763015537552</v>
      </c>
      <c r="U498" s="99" t="e">
        <f t="shared" si="32"/>
        <v>#REF!</v>
      </c>
      <c r="V498" t="e">
        <f t="shared" si="31"/>
        <v>#REF!</v>
      </c>
      <c r="X498" s="102"/>
    </row>
    <row r="499" spans="1:24" ht="13.5" customHeight="1" x14ac:dyDescent="0.2">
      <c r="A499" s="791"/>
      <c r="B499" s="759"/>
      <c r="C499" s="755" t="s">
        <v>40</v>
      </c>
      <c r="D499" s="96" t="s">
        <v>41</v>
      </c>
      <c r="E499" s="83" t="e">
        <f>#REF!</f>
        <v>#REF!</v>
      </c>
      <c r="F499" s="83">
        <v>2451.2115384156</v>
      </c>
      <c r="G499" s="97" t="e">
        <f t="shared" si="30"/>
        <v>#REF!</v>
      </c>
      <c r="H499" s="83"/>
      <c r="I499" s="83"/>
      <c r="J499" s="83"/>
      <c r="K499" s="83"/>
      <c r="L499" s="83"/>
      <c r="M499" s="83"/>
      <c r="N499" s="83"/>
      <c r="O499" s="83"/>
      <c r="P499" s="83"/>
      <c r="Q499" s="83"/>
      <c r="R499" s="83" t="e">
        <f t="shared" si="33"/>
        <v>#REF!</v>
      </c>
      <c r="S499" s="83">
        <f t="shared" si="35"/>
        <v>-6.1441489487726042E-2</v>
      </c>
      <c r="T499" s="83">
        <f t="shared" si="35"/>
        <v>-4.6833834758766013E-2</v>
      </c>
      <c r="U499" s="99" t="str">
        <f t="shared" si="32"/>
        <v/>
      </c>
      <c r="V499" t="e">
        <f t="shared" si="31"/>
        <v>#REF!</v>
      </c>
      <c r="X499" s="102"/>
    </row>
    <row r="500" spans="1:24" ht="13.5" customHeight="1" x14ac:dyDescent="0.2">
      <c r="A500" s="791"/>
      <c r="B500" s="759"/>
      <c r="C500" s="755"/>
      <c r="D500" s="96" t="s">
        <v>42</v>
      </c>
      <c r="E500" s="83" t="e">
        <f>#REF!</f>
        <v>#REF!</v>
      </c>
      <c r="F500" s="83">
        <v>121.1322205844</v>
      </c>
      <c r="G500" s="97" t="e">
        <f t="shared" si="30"/>
        <v>#REF!</v>
      </c>
      <c r="H500" s="83"/>
      <c r="I500" s="83"/>
      <c r="J500" s="83"/>
      <c r="K500" s="83"/>
      <c r="L500" s="83"/>
      <c r="M500" s="83"/>
      <c r="N500" s="83"/>
      <c r="O500" s="83"/>
      <c r="P500" s="83"/>
      <c r="Q500" s="83"/>
      <c r="R500" s="83" t="e">
        <f t="shared" si="33"/>
        <v>#REF!</v>
      </c>
      <c r="S500" s="83">
        <f t="shared" si="35"/>
        <v>1.7016466734812996E-2</v>
      </c>
      <c r="T500" s="83">
        <f t="shared" si="35"/>
        <v>2.0999196147690968E-2</v>
      </c>
      <c r="U500" s="99" t="e">
        <f t="shared" si="32"/>
        <v>#REF!</v>
      </c>
      <c r="V500" t="e">
        <f t="shared" si="31"/>
        <v>#REF!</v>
      </c>
      <c r="X500" s="102"/>
    </row>
    <row r="501" spans="1:24" ht="13.5" customHeight="1" x14ac:dyDescent="0.2">
      <c r="A501" s="791"/>
      <c r="B501" s="759"/>
      <c r="C501" s="755"/>
      <c r="D501" s="96" t="s">
        <v>43</v>
      </c>
      <c r="E501" s="83" t="e">
        <f>#REF!</f>
        <v>#REF!</v>
      </c>
      <c r="F501" s="83">
        <v>-61.037762000000001</v>
      </c>
      <c r="G501" s="97" t="e">
        <f t="shared" si="30"/>
        <v>#REF!</v>
      </c>
      <c r="H501" s="83"/>
      <c r="I501" s="83"/>
      <c r="J501" s="83"/>
      <c r="K501" s="83"/>
      <c r="L501" s="83"/>
      <c r="M501" s="83"/>
      <c r="N501" s="83"/>
      <c r="O501" s="83"/>
      <c r="P501" s="83"/>
      <c r="Q501" s="83"/>
      <c r="R501" s="83" t="e">
        <f t="shared" si="33"/>
        <v>#REF!</v>
      </c>
      <c r="S501" s="83">
        <f t="shared" si="35"/>
        <v>0.19560356008172958</v>
      </c>
      <c r="T501" s="83">
        <f t="shared" si="35"/>
        <v>0.19706911831988599</v>
      </c>
      <c r="U501" s="99" t="e">
        <f t="shared" si="32"/>
        <v>#REF!</v>
      </c>
      <c r="V501" t="e">
        <f t="shared" si="31"/>
        <v>#REF!</v>
      </c>
      <c r="X501" s="102"/>
    </row>
    <row r="502" spans="1:24" ht="13.5" customHeight="1" x14ac:dyDescent="0.2">
      <c r="A502" s="791"/>
      <c r="B502" s="773" t="s">
        <v>88</v>
      </c>
      <c r="C502" s="773"/>
      <c r="D502" s="773"/>
      <c r="E502" s="98" t="e">
        <f>SUM(E479:E484)</f>
        <v>#REF!</v>
      </c>
      <c r="F502" s="98">
        <v>2511.3059969999999</v>
      </c>
      <c r="G502" s="97" t="e">
        <f t="shared" si="30"/>
        <v>#REF!</v>
      </c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 t="e">
        <f t="shared" si="33"/>
        <v>#REF!</v>
      </c>
      <c r="S502" s="98">
        <f t="shared" si="35"/>
        <v>0.31370898187945151</v>
      </c>
      <c r="T502" s="98">
        <f t="shared" si="35"/>
        <v>0.29935263182732397</v>
      </c>
      <c r="U502" s="101" t="e">
        <f t="shared" si="32"/>
        <v>#REF!</v>
      </c>
      <c r="V502" t="e">
        <f t="shared" si="31"/>
        <v>#REF!</v>
      </c>
      <c r="X502" s="102"/>
    </row>
    <row r="503" spans="1:24" ht="13.5" customHeight="1" x14ac:dyDescent="0.2">
      <c r="A503" s="791"/>
      <c r="B503" s="774" t="s">
        <v>89</v>
      </c>
      <c r="C503" s="774"/>
      <c r="D503" s="774"/>
      <c r="E503" s="97" t="e">
        <f>#REF!</f>
        <v>#REF!</v>
      </c>
      <c r="F503" s="97">
        <v>1018.658341</v>
      </c>
      <c r="G503" s="97" t="e">
        <f t="shared" si="30"/>
        <v>#REF!</v>
      </c>
      <c r="H503" s="97"/>
      <c r="I503" s="97"/>
      <c r="J503" s="97"/>
      <c r="K503" s="97"/>
      <c r="L503" s="97"/>
      <c r="M503" s="97"/>
      <c r="N503" s="97"/>
      <c r="O503" s="97"/>
      <c r="P503" s="97"/>
      <c r="Q503" s="97"/>
      <c r="R503" s="97" t="e">
        <f t="shared" si="33"/>
        <v>#REF!</v>
      </c>
      <c r="S503" s="97">
        <f>基数汇总!S562</f>
        <v>0</v>
      </c>
      <c r="T503" s="97">
        <f>基数汇总!R562</f>
        <v>0</v>
      </c>
      <c r="U503" s="250" t="str">
        <f t="shared" si="32"/>
        <v/>
      </c>
      <c r="V503" t="e">
        <f t="shared" si="31"/>
        <v>#REF!</v>
      </c>
      <c r="W503" s="72"/>
      <c r="X503" s="102"/>
    </row>
    <row r="504" spans="1:24" ht="13.5" customHeight="1" x14ac:dyDescent="0.2">
      <c r="A504" s="791"/>
      <c r="B504" s="774" t="s">
        <v>115</v>
      </c>
      <c r="C504" s="774"/>
      <c r="D504" s="774"/>
      <c r="E504" s="97" t="e">
        <f>#REF!</f>
        <v>#REF!</v>
      </c>
      <c r="F504" s="97">
        <v>1106.051616</v>
      </c>
      <c r="G504" s="97" t="e">
        <f t="shared" si="30"/>
        <v>#REF!</v>
      </c>
      <c r="H504" s="97"/>
      <c r="I504" s="97"/>
      <c r="J504" s="97"/>
      <c r="K504" s="97"/>
      <c r="L504" s="97"/>
      <c r="M504" s="97"/>
      <c r="N504" s="97"/>
      <c r="O504" s="97"/>
      <c r="P504" s="97"/>
      <c r="Q504" s="97"/>
      <c r="R504" s="97" t="e">
        <f t="shared" si="33"/>
        <v>#REF!</v>
      </c>
      <c r="S504" s="97">
        <f>基数汇总!S563</f>
        <v>0</v>
      </c>
      <c r="T504" s="97">
        <f>基数汇总!R563</f>
        <v>0</v>
      </c>
      <c r="U504" s="250" t="str">
        <f t="shared" si="32"/>
        <v/>
      </c>
      <c r="V504" t="e">
        <f t="shared" si="31"/>
        <v>#REF!</v>
      </c>
      <c r="W504" s="72"/>
      <c r="X504" s="102"/>
    </row>
    <row r="505" spans="1:24" ht="13.5" customHeight="1" x14ac:dyDescent="0.2">
      <c r="A505" s="791"/>
      <c r="B505" s="774" t="s">
        <v>116</v>
      </c>
      <c r="C505" s="774"/>
      <c r="D505" s="774"/>
      <c r="E505" s="97" t="e">
        <f>#REF!</f>
        <v>#REF!</v>
      </c>
      <c r="F505" s="97">
        <v>350.57088299999998</v>
      </c>
      <c r="G505" s="97" t="e">
        <f t="shared" si="30"/>
        <v>#REF!</v>
      </c>
      <c r="H505" s="97"/>
      <c r="I505" s="97"/>
      <c r="J505" s="97"/>
      <c r="K505" s="97"/>
      <c r="L505" s="97"/>
      <c r="M505" s="97"/>
      <c r="N505" s="97"/>
      <c r="O505" s="97"/>
      <c r="P505" s="97"/>
      <c r="Q505" s="97"/>
      <c r="R505" s="97" t="e">
        <f t="shared" si="33"/>
        <v>#REF!</v>
      </c>
      <c r="S505" s="97">
        <f>基数汇总!S564</f>
        <v>0</v>
      </c>
      <c r="T505" s="97">
        <f>基数汇总!R564</f>
        <v>0</v>
      </c>
      <c r="U505" s="250" t="str">
        <f t="shared" si="32"/>
        <v/>
      </c>
      <c r="V505" t="e">
        <f t="shared" si="31"/>
        <v>#REF!</v>
      </c>
      <c r="W505" s="72"/>
      <c r="X505" s="102"/>
    </row>
    <row r="506" spans="1:24" ht="13.5" customHeight="1" x14ac:dyDescent="0.2">
      <c r="A506" s="791"/>
      <c r="B506" s="773" t="s">
        <v>92</v>
      </c>
      <c r="C506" s="773"/>
      <c r="D506" s="773"/>
      <c r="E506" s="245" t="e">
        <f>SUM(E503:E504)</f>
        <v>#REF!</v>
      </c>
      <c r="F506" s="245">
        <v>2124.709957</v>
      </c>
      <c r="G506" s="97" t="e">
        <f t="shared" si="30"/>
        <v>#REF!</v>
      </c>
      <c r="H506" s="245"/>
      <c r="I506" s="245"/>
      <c r="J506" s="245"/>
      <c r="K506" s="245"/>
      <c r="L506" s="245"/>
      <c r="M506" s="245"/>
      <c r="N506" s="245"/>
      <c r="O506" s="245"/>
      <c r="P506" s="245"/>
      <c r="Q506" s="245"/>
      <c r="R506" s="245" t="e">
        <f t="shared" si="33"/>
        <v>#REF!</v>
      </c>
      <c r="S506" s="245">
        <f>基数汇总!S565</f>
        <v>0</v>
      </c>
      <c r="T506" s="245">
        <f>基数汇总!R565</f>
        <v>0</v>
      </c>
      <c r="U506" s="246" t="str">
        <f t="shared" si="32"/>
        <v/>
      </c>
      <c r="V506" t="e">
        <f t="shared" si="31"/>
        <v>#REF!</v>
      </c>
      <c r="W506" s="72"/>
      <c r="X506" s="102"/>
    </row>
    <row r="507" spans="1:24" ht="13.5" customHeight="1" x14ac:dyDescent="0.2">
      <c r="A507" s="791"/>
      <c r="B507" s="773" t="s">
        <v>47</v>
      </c>
      <c r="C507" s="773"/>
      <c r="D507" s="773"/>
      <c r="E507" s="255" t="e">
        <f>E502-E506</f>
        <v>#REF!</v>
      </c>
      <c r="F507" s="255">
        <v>386.59603999999899</v>
      </c>
      <c r="G507" s="97" t="e">
        <f t="shared" si="30"/>
        <v>#REF!</v>
      </c>
      <c r="H507" s="255"/>
      <c r="I507" s="255"/>
      <c r="J507" s="255"/>
      <c r="K507" s="255"/>
      <c r="L507" s="255"/>
      <c r="M507" s="255"/>
      <c r="N507" s="255"/>
      <c r="O507" s="255"/>
      <c r="P507" s="255"/>
      <c r="Q507" s="255"/>
      <c r="R507" s="255" t="e">
        <f t="shared" si="33"/>
        <v>#REF!</v>
      </c>
      <c r="S507" s="255">
        <f>基数汇总!S566</f>
        <v>0</v>
      </c>
      <c r="T507" s="255">
        <f>基数汇总!R566</f>
        <v>0</v>
      </c>
      <c r="U507" s="260" t="str">
        <f t="shared" si="32"/>
        <v/>
      </c>
      <c r="V507" t="e">
        <f t="shared" si="31"/>
        <v>#REF!</v>
      </c>
      <c r="W507" s="72"/>
      <c r="X507" s="102"/>
    </row>
    <row r="508" spans="1:24" ht="13.5" customHeight="1" x14ac:dyDescent="0.2">
      <c r="A508" s="791"/>
      <c r="B508" s="758" t="s">
        <v>96</v>
      </c>
      <c r="C508" s="756" t="s">
        <v>26</v>
      </c>
      <c r="D508" s="256" t="s">
        <v>27</v>
      </c>
      <c r="E508" s="257" t="e">
        <f>#REF!</f>
        <v>#REF!</v>
      </c>
      <c r="F508" s="257">
        <v>0.13253201601989301</v>
      </c>
      <c r="G508" s="97" t="e">
        <f t="shared" si="30"/>
        <v>#REF!</v>
      </c>
      <c r="H508" s="257"/>
      <c r="I508" s="257"/>
      <c r="J508" s="257"/>
      <c r="K508" s="257"/>
      <c r="L508" s="257"/>
      <c r="M508" s="257"/>
      <c r="N508" s="257"/>
      <c r="O508" s="257"/>
      <c r="P508" s="257"/>
      <c r="Q508" s="257"/>
      <c r="R508" s="257" t="e">
        <f t="shared" ref="R508:R513" si="36">IF(R431&gt;0,R479/R431,"")</f>
        <v>#REF!</v>
      </c>
      <c r="S508" s="257">
        <f>基数汇总!S569</f>
        <v>0</v>
      </c>
      <c r="T508" s="257">
        <f>基数汇总!R569</f>
        <v>0</v>
      </c>
      <c r="U508" s="246" t="e">
        <f t="shared" ref="U508:U519" si="37">IF(R508&lt;&gt;"",R508-S508,"")</f>
        <v>#REF!</v>
      </c>
      <c r="V508" t="e">
        <f t="shared" si="31"/>
        <v>#REF!</v>
      </c>
      <c r="W508" s="667">
        <f t="shared" ref="W508:W522" si="38">K508-J508</f>
        <v>0</v>
      </c>
      <c r="X508" s="102"/>
    </row>
    <row r="509" spans="1:24" ht="13.5" customHeight="1" x14ac:dyDescent="0.2">
      <c r="A509" s="791"/>
      <c r="B509" s="758"/>
      <c r="C509" s="756"/>
      <c r="D509" s="256" t="s">
        <v>28</v>
      </c>
      <c r="E509" s="257" t="e">
        <f>#REF!</f>
        <v>#REF!</v>
      </c>
      <c r="F509" s="257">
        <v>0.140488998565378</v>
      </c>
      <c r="G509" s="97" t="e">
        <f t="shared" si="30"/>
        <v>#REF!</v>
      </c>
      <c r="H509" s="257"/>
      <c r="I509" s="257"/>
      <c r="J509" s="257"/>
      <c r="K509" s="257"/>
      <c r="L509" s="257"/>
      <c r="M509" s="257"/>
      <c r="N509" s="257"/>
      <c r="O509" s="257"/>
      <c r="P509" s="257"/>
      <c r="Q509" s="257"/>
      <c r="R509" s="257" t="e">
        <f t="shared" si="36"/>
        <v>#REF!</v>
      </c>
      <c r="S509" s="257">
        <f>基数汇总!S570</f>
        <v>0</v>
      </c>
      <c r="T509" s="257">
        <f>基数汇总!R570</f>
        <v>0</v>
      </c>
      <c r="U509" s="246" t="e">
        <f t="shared" si="37"/>
        <v>#REF!</v>
      </c>
      <c r="V509" t="e">
        <f t="shared" si="31"/>
        <v>#REF!</v>
      </c>
      <c r="W509" s="667">
        <f t="shared" si="38"/>
        <v>0</v>
      </c>
      <c r="X509" s="102"/>
    </row>
    <row r="510" spans="1:24" ht="13.5" customHeight="1" x14ac:dyDescent="0.2">
      <c r="A510" s="791"/>
      <c r="B510" s="758"/>
      <c r="C510" s="756"/>
      <c r="D510" s="256" t="s">
        <v>29</v>
      </c>
      <c r="E510" s="257" t="e">
        <f>#REF!</f>
        <v>#REF!</v>
      </c>
      <c r="F510" s="257">
        <v>0.38607085817304898</v>
      </c>
      <c r="G510" s="97" t="e">
        <f t="shared" si="30"/>
        <v>#REF!</v>
      </c>
      <c r="H510" s="257"/>
      <c r="I510" s="257"/>
      <c r="J510" s="257"/>
      <c r="K510" s="257"/>
      <c r="L510" s="257"/>
      <c r="M510" s="257"/>
      <c r="N510" s="257"/>
      <c r="O510" s="257"/>
      <c r="P510" s="257"/>
      <c r="Q510" s="668"/>
      <c r="R510" s="257" t="e">
        <f t="shared" si="36"/>
        <v>#REF!</v>
      </c>
      <c r="S510" s="257">
        <f>基数汇总!S571</f>
        <v>0</v>
      </c>
      <c r="T510" s="257">
        <f>基数汇总!R571</f>
        <v>0</v>
      </c>
      <c r="U510" s="246" t="e">
        <f t="shared" si="37"/>
        <v>#REF!</v>
      </c>
      <c r="V510" t="e">
        <f t="shared" si="31"/>
        <v>#REF!</v>
      </c>
      <c r="W510" s="667">
        <f t="shared" si="38"/>
        <v>0</v>
      </c>
      <c r="X510" s="102"/>
    </row>
    <row r="511" spans="1:24" ht="13.5" customHeight="1" x14ac:dyDescent="0.2">
      <c r="A511" s="791"/>
      <c r="B511" s="758"/>
      <c r="C511" s="756"/>
      <c r="D511" s="256" t="s">
        <v>30</v>
      </c>
      <c r="E511" s="257" t="e">
        <f>#REF!</f>
        <v>#REF!</v>
      </c>
      <c r="F511" s="257">
        <v>0.41381360797294697</v>
      </c>
      <c r="G511" s="97" t="e">
        <f t="shared" si="30"/>
        <v>#REF!</v>
      </c>
      <c r="H511" s="257"/>
      <c r="I511" s="257"/>
      <c r="J511" s="257"/>
      <c r="K511" s="257"/>
      <c r="L511" s="257"/>
      <c r="M511" s="257"/>
      <c r="N511" s="257"/>
      <c r="O511" s="257"/>
      <c r="P511" s="257"/>
      <c r="Q511" s="668"/>
      <c r="R511" s="257" t="e">
        <f t="shared" si="36"/>
        <v>#REF!</v>
      </c>
      <c r="S511" s="257">
        <f>基数汇总!S572</f>
        <v>0</v>
      </c>
      <c r="T511" s="257">
        <f>基数汇总!R572</f>
        <v>0</v>
      </c>
      <c r="U511" s="246" t="e">
        <f t="shared" si="37"/>
        <v>#REF!</v>
      </c>
      <c r="V511" t="e">
        <f t="shared" si="31"/>
        <v>#REF!</v>
      </c>
      <c r="W511" s="667">
        <f t="shared" si="38"/>
        <v>0</v>
      </c>
      <c r="X511" s="102"/>
    </row>
    <row r="512" spans="1:24" ht="13.5" customHeight="1" x14ac:dyDescent="0.2">
      <c r="A512" s="791"/>
      <c r="B512" s="758"/>
      <c r="C512" s="756"/>
      <c r="D512" s="256" t="s">
        <v>31</v>
      </c>
      <c r="E512" s="257" t="e">
        <f>#REF!</f>
        <v>#REF!</v>
      </c>
      <c r="F512" s="257">
        <v>0.45726960775838099</v>
      </c>
      <c r="G512" s="97" t="e">
        <f t="shared" si="30"/>
        <v>#REF!</v>
      </c>
      <c r="H512" s="257"/>
      <c r="I512" s="257"/>
      <c r="J512" s="257"/>
      <c r="K512" s="257"/>
      <c r="L512" s="257"/>
      <c r="M512" s="257"/>
      <c r="N512" s="257"/>
      <c r="O512" s="257"/>
      <c r="P512" s="257"/>
      <c r="Q512" s="257"/>
      <c r="R512" s="257" t="e">
        <f t="shared" si="36"/>
        <v>#REF!</v>
      </c>
      <c r="S512" s="257">
        <f>基数汇总!S573</f>
        <v>0</v>
      </c>
      <c r="T512" s="257">
        <f>基数汇总!R573</f>
        <v>0</v>
      </c>
      <c r="U512" s="246" t="e">
        <f t="shared" si="37"/>
        <v>#REF!</v>
      </c>
      <c r="V512" t="e">
        <f t="shared" si="31"/>
        <v>#REF!</v>
      </c>
      <c r="W512" s="667">
        <f t="shared" si="38"/>
        <v>0</v>
      </c>
      <c r="X512" s="102"/>
    </row>
    <row r="513" spans="1:24" ht="13.5" customHeight="1" x14ac:dyDescent="0.2">
      <c r="A513" s="791"/>
      <c r="B513" s="758"/>
      <c r="C513" s="756"/>
      <c r="D513" s="256" t="s">
        <v>32</v>
      </c>
      <c r="E513" s="257" t="e">
        <f>#REF!</f>
        <v>#REF!</v>
      </c>
      <c r="F513" s="257">
        <v>1</v>
      </c>
      <c r="G513" s="97" t="e">
        <f t="shared" si="30"/>
        <v>#REF!</v>
      </c>
      <c r="H513" s="257"/>
      <c r="I513" s="257"/>
      <c r="J513" s="257"/>
      <c r="K513" s="257"/>
      <c r="L513" s="257"/>
      <c r="M513" s="257"/>
      <c r="N513" s="257"/>
      <c r="O513" s="257"/>
      <c r="P513" s="257"/>
      <c r="Q513" s="257"/>
      <c r="R513" s="257" t="e">
        <f t="shared" si="36"/>
        <v>#REF!</v>
      </c>
      <c r="S513" s="257">
        <f>基数汇总!S574</f>
        <v>0</v>
      </c>
      <c r="T513" s="257">
        <f>基数汇总!R574</f>
        <v>0</v>
      </c>
      <c r="U513" s="246" t="e">
        <f t="shared" si="37"/>
        <v>#REF!</v>
      </c>
      <c r="V513" t="e">
        <f t="shared" si="31"/>
        <v>#REF!</v>
      </c>
      <c r="W513" s="667">
        <f t="shared" si="38"/>
        <v>0</v>
      </c>
      <c r="X513" s="102"/>
    </row>
    <row r="514" spans="1:24" ht="13.5" customHeight="1" x14ac:dyDescent="0.2">
      <c r="A514" s="791"/>
      <c r="B514" s="758"/>
      <c r="C514" s="756" t="s">
        <v>33</v>
      </c>
      <c r="D514" s="258" t="s">
        <v>34</v>
      </c>
      <c r="E514" s="257" t="e">
        <f>#REF!</f>
        <v>#REF!</v>
      </c>
      <c r="F514" s="257">
        <v>0.25756997265869302</v>
      </c>
      <c r="G514" s="97" t="e">
        <f t="shared" si="30"/>
        <v>#REF!</v>
      </c>
      <c r="H514" s="257"/>
      <c r="I514" s="257"/>
      <c r="J514" s="257"/>
      <c r="K514" s="257"/>
      <c r="L514" s="257"/>
      <c r="M514" s="257"/>
      <c r="N514" s="257"/>
      <c r="O514" s="257"/>
      <c r="P514" s="257"/>
      <c r="Q514" s="257"/>
      <c r="R514" s="257" t="e">
        <f t="shared" ref="R514:R523" si="39">IF(R445&gt;0,R493/R445,"")</f>
        <v>#REF!</v>
      </c>
      <c r="S514" s="257">
        <f>基数汇总!S577</f>
        <v>0</v>
      </c>
      <c r="T514" s="257">
        <f>基数汇总!R577</f>
        <v>5.4502194735742897</v>
      </c>
      <c r="U514" s="246" t="e">
        <f t="shared" si="37"/>
        <v>#REF!</v>
      </c>
      <c r="V514" t="e">
        <f t="shared" si="31"/>
        <v>#REF!</v>
      </c>
      <c r="W514" s="667">
        <f t="shared" si="38"/>
        <v>0</v>
      </c>
      <c r="X514" s="102"/>
    </row>
    <row r="515" spans="1:24" ht="13.5" customHeight="1" x14ac:dyDescent="0.2">
      <c r="A515" s="791"/>
      <c r="B515" s="758"/>
      <c r="C515" s="756"/>
      <c r="D515" s="258" t="s">
        <v>35</v>
      </c>
      <c r="E515" s="257" t="e">
        <f>#REF!</f>
        <v>#REF!</v>
      </c>
      <c r="F515" s="257">
        <v>0.12549866655335501</v>
      </c>
      <c r="G515" s="97" t="e">
        <f t="shared" si="30"/>
        <v>#REF!</v>
      </c>
      <c r="H515" s="257"/>
      <c r="I515" s="257"/>
      <c r="J515" s="257"/>
      <c r="K515" s="257"/>
      <c r="L515" s="257"/>
      <c r="M515" s="257"/>
      <c r="N515" s="257"/>
      <c r="O515" s="257"/>
      <c r="P515" s="257"/>
      <c r="Q515" s="668"/>
      <c r="R515" s="257" t="e">
        <f t="shared" si="39"/>
        <v>#REF!</v>
      </c>
      <c r="S515" s="257">
        <f>基数汇总!S578</f>
        <v>0</v>
      </c>
      <c r="T515" s="257">
        <f>基数汇总!R578</f>
        <v>8.5219643220326695</v>
      </c>
      <c r="U515" s="246" t="e">
        <f t="shared" si="37"/>
        <v>#REF!</v>
      </c>
      <c r="V515" t="e">
        <f t="shared" si="31"/>
        <v>#REF!</v>
      </c>
      <c r="W515" s="667">
        <f t="shared" si="38"/>
        <v>0</v>
      </c>
      <c r="X515" s="102"/>
    </row>
    <row r="516" spans="1:24" ht="13.5" customHeight="1" x14ac:dyDescent="0.2">
      <c r="A516" s="791"/>
      <c r="B516" s="758"/>
      <c r="C516" s="756"/>
      <c r="D516" s="258" t="s">
        <v>36</v>
      </c>
      <c r="E516" s="257" t="e">
        <f>#REF!</f>
        <v>#REF!</v>
      </c>
      <c r="F516" s="257">
        <v>0.14245220304832901</v>
      </c>
      <c r="G516" s="97" t="e">
        <f t="shared" si="30"/>
        <v>#REF!</v>
      </c>
      <c r="H516" s="257"/>
      <c r="I516" s="257"/>
      <c r="J516" s="257"/>
      <c r="K516" s="257"/>
      <c r="L516" s="257"/>
      <c r="M516" s="257"/>
      <c r="N516" s="257"/>
      <c r="O516" s="257"/>
      <c r="P516" s="257"/>
      <c r="Q516" s="257"/>
      <c r="R516" s="257" t="e">
        <f t="shared" si="39"/>
        <v>#REF!</v>
      </c>
      <c r="S516" s="257">
        <f>基数汇总!S579</f>
        <v>0</v>
      </c>
      <c r="T516" s="257">
        <f>基数汇总!R579</f>
        <v>3.48058611594529</v>
      </c>
      <c r="U516" s="246" t="e">
        <f t="shared" si="37"/>
        <v>#REF!</v>
      </c>
      <c r="V516" t="e">
        <f t="shared" si="31"/>
        <v>#REF!</v>
      </c>
      <c r="W516" s="667">
        <f t="shared" si="38"/>
        <v>0</v>
      </c>
      <c r="X516" s="102"/>
    </row>
    <row r="517" spans="1:24" ht="13.5" customHeight="1" x14ac:dyDescent="0.2">
      <c r="A517" s="791"/>
      <c r="B517" s="758"/>
      <c r="C517" s="756"/>
      <c r="D517" s="258" t="s">
        <v>37</v>
      </c>
      <c r="E517" s="257" t="e">
        <f>#REF!</f>
        <v>#REF!</v>
      </c>
      <c r="F517" s="257" t="s">
        <v>112</v>
      </c>
      <c r="G517" s="97" t="e">
        <f t="shared" ref="G517:G535" si="40">E517</f>
        <v>#REF!</v>
      </c>
      <c r="H517" s="257"/>
      <c r="I517" s="257"/>
      <c r="J517" s="257"/>
      <c r="K517" s="257"/>
      <c r="L517" s="257"/>
      <c r="M517" s="257"/>
      <c r="N517" s="257"/>
      <c r="O517" s="257"/>
      <c r="P517" s="257"/>
      <c r="Q517" s="257"/>
      <c r="R517" s="257" t="e">
        <f t="shared" si="39"/>
        <v>#REF!</v>
      </c>
      <c r="S517" s="257">
        <f>基数汇总!S580</f>
        <v>0</v>
      </c>
      <c r="T517" s="257">
        <f>基数汇总!R580</f>
        <v>0</v>
      </c>
      <c r="U517" s="246" t="e">
        <f t="shared" si="37"/>
        <v>#REF!</v>
      </c>
      <c r="V517" t="e">
        <f t="shared" si="31"/>
        <v>#REF!</v>
      </c>
      <c r="W517" s="667"/>
      <c r="X517" s="102"/>
    </row>
    <row r="518" spans="1:24" ht="13.5" customHeight="1" x14ac:dyDescent="0.2">
      <c r="A518" s="791"/>
      <c r="B518" s="758"/>
      <c r="C518" s="756"/>
      <c r="D518" s="258" t="s">
        <v>38</v>
      </c>
      <c r="E518" s="257" t="e">
        <f>#REF!</f>
        <v>#REF!</v>
      </c>
      <c r="F518" s="257">
        <v>0.11060249643466</v>
      </c>
      <c r="G518" s="97" t="e">
        <f t="shared" si="40"/>
        <v>#REF!</v>
      </c>
      <c r="H518" s="257"/>
      <c r="I518" s="257"/>
      <c r="J518" s="257"/>
      <c r="K518" s="257"/>
      <c r="L518" s="257"/>
      <c r="M518" s="257"/>
      <c r="N518" s="257"/>
      <c r="O518" s="257"/>
      <c r="P518" s="257"/>
      <c r="Q518" s="668"/>
      <c r="R518" s="257" t="e">
        <f t="shared" si="39"/>
        <v>#REF!</v>
      </c>
      <c r="S518" s="257">
        <f>基数汇总!S581</f>
        <v>0</v>
      </c>
      <c r="T518" s="257">
        <f>基数汇总!R581</f>
        <v>17.452769911552501</v>
      </c>
      <c r="U518" s="246" t="e">
        <f t="shared" si="37"/>
        <v>#REF!</v>
      </c>
      <c r="V518" t="e">
        <f t="shared" ref="V518:V535" si="41">E518=M518</f>
        <v>#REF!</v>
      </c>
      <c r="W518" s="667">
        <f t="shared" si="38"/>
        <v>0</v>
      </c>
      <c r="X518" s="102"/>
    </row>
    <row r="519" spans="1:24" ht="13.5" customHeight="1" x14ac:dyDescent="0.2">
      <c r="A519" s="791"/>
      <c r="B519" s="758"/>
      <c r="C519" s="756"/>
      <c r="D519" s="258" t="s">
        <v>39</v>
      </c>
      <c r="E519" s="257" t="e">
        <f>#REF!</f>
        <v>#REF!</v>
      </c>
      <c r="F519" s="257">
        <v>2.9553897850011199E-2</v>
      </c>
      <c r="G519" s="97" t="e">
        <f t="shared" si="40"/>
        <v>#REF!</v>
      </c>
      <c r="H519" s="257"/>
      <c r="I519" s="257"/>
      <c r="J519" s="257"/>
      <c r="K519" s="257"/>
      <c r="L519" s="257"/>
      <c r="M519" s="257"/>
      <c r="N519" s="257"/>
      <c r="O519" s="257"/>
      <c r="P519" s="257"/>
      <c r="Q519" s="668"/>
      <c r="R519" s="257" t="e">
        <f t="shared" si="39"/>
        <v>#REF!</v>
      </c>
      <c r="S519" s="257">
        <f>基数汇总!S582</f>
        <v>0</v>
      </c>
      <c r="T519" s="257">
        <f>基数汇总!R582</f>
        <v>0</v>
      </c>
      <c r="U519" s="246" t="e">
        <f t="shared" si="37"/>
        <v>#REF!</v>
      </c>
      <c r="V519" t="e">
        <f t="shared" si="41"/>
        <v>#REF!</v>
      </c>
      <c r="W519" s="667">
        <f t="shared" si="38"/>
        <v>0</v>
      </c>
      <c r="X519" s="102"/>
    </row>
    <row r="520" spans="1:24" ht="13.5" customHeight="1" x14ac:dyDescent="0.2">
      <c r="A520" s="791"/>
      <c r="B520" s="758"/>
      <c r="C520" s="756" t="s">
        <v>40</v>
      </c>
      <c r="D520" s="256" t="s">
        <v>41</v>
      </c>
      <c r="E520" s="257" t="e">
        <f>#REF!</f>
        <v>#REF!</v>
      </c>
      <c r="F520" s="257">
        <v>0.24630346770282899</v>
      </c>
      <c r="G520" s="97" t="e">
        <f t="shared" si="40"/>
        <v>#REF!</v>
      </c>
      <c r="H520" s="257"/>
      <c r="I520" s="257"/>
      <c r="J520" s="257"/>
      <c r="K520" s="257"/>
      <c r="L520" s="257"/>
      <c r="M520" s="257"/>
      <c r="N520" s="257"/>
      <c r="O520" s="257"/>
      <c r="P520" s="257"/>
      <c r="Q520" s="257"/>
      <c r="R520" s="257" t="e">
        <f t="shared" si="39"/>
        <v>#REF!</v>
      </c>
      <c r="S520" s="257">
        <f>基数汇总!S584</f>
        <v>0</v>
      </c>
      <c r="T520" s="257">
        <f>基数汇总!R584</f>
        <v>0</v>
      </c>
      <c r="U520" s="246" t="e">
        <f t="shared" ref="U520:U528" si="42">IF(R520&lt;&gt;"",R520-S520,"")</f>
        <v>#REF!</v>
      </c>
      <c r="V520" t="e">
        <f t="shared" si="41"/>
        <v>#REF!</v>
      </c>
      <c r="W520" s="667">
        <f t="shared" si="38"/>
        <v>0</v>
      </c>
      <c r="X520" s="102"/>
    </row>
    <row r="521" spans="1:24" ht="13.5" customHeight="1" x14ac:dyDescent="0.2">
      <c r="A521" s="791"/>
      <c r="B521" s="758"/>
      <c r="C521" s="756"/>
      <c r="D521" s="256" t="s">
        <v>42</v>
      </c>
      <c r="E521" s="257" t="e">
        <f>#REF!</f>
        <v>#REF!</v>
      </c>
      <c r="F521" s="257">
        <v>0.15451170931281299</v>
      </c>
      <c r="G521" s="97" t="e">
        <f t="shared" si="40"/>
        <v>#REF!</v>
      </c>
      <c r="H521" s="257"/>
      <c r="I521" s="257"/>
      <c r="J521" s="257"/>
      <c r="K521" s="257"/>
      <c r="L521" s="257"/>
      <c r="M521" s="257"/>
      <c r="N521" s="257"/>
      <c r="O521" s="257"/>
      <c r="P521" s="257"/>
      <c r="Q521" s="257"/>
      <c r="R521" s="257" t="e">
        <f t="shared" si="39"/>
        <v>#REF!</v>
      </c>
      <c r="S521" s="257">
        <f>基数汇总!S585</f>
        <v>0</v>
      </c>
      <c r="T521" s="257">
        <f>基数汇总!R585</f>
        <v>0</v>
      </c>
      <c r="U521" s="246" t="e">
        <f t="shared" si="42"/>
        <v>#REF!</v>
      </c>
      <c r="V521" t="e">
        <f t="shared" si="41"/>
        <v>#REF!</v>
      </c>
      <c r="W521" s="667">
        <f t="shared" si="38"/>
        <v>0</v>
      </c>
      <c r="X521" s="102"/>
    </row>
    <row r="522" spans="1:24" ht="13.5" customHeight="1" x14ac:dyDescent="0.2">
      <c r="A522" s="791"/>
      <c r="B522" s="758"/>
      <c r="C522" s="756"/>
      <c r="D522" s="258" t="s">
        <v>43</v>
      </c>
      <c r="E522" s="257" t="e">
        <f>#REF!</f>
        <v>#REF!</v>
      </c>
      <c r="F522" s="257" t="s">
        <v>112</v>
      </c>
      <c r="G522" s="97" t="e">
        <f t="shared" si="40"/>
        <v>#REF!</v>
      </c>
      <c r="H522" s="257"/>
      <c r="I522" s="257"/>
      <c r="J522" s="257"/>
      <c r="K522" s="257"/>
      <c r="L522" s="257"/>
      <c r="M522" s="257"/>
      <c r="N522" s="257"/>
      <c r="O522" s="257"/>
      <c r="P522" s="257"/>
      <c r="Q522" s="257"/>
      <c r="R522" s="257" t="e">
        <f t="shared" si="39"/>
        <v>#REF!</v>
      </c>
      <c r="S522" s="257">
        <f>基数汇总!S586</f>
        <v>0</v>
      </c>
      <c r="T522" s="257">
        <f>基数汇总!R586</f>
        <v>0</v>
      </c>
      <c r="U522" s="246" t="e">
        <f t="shared" si="42"/>
        <v>#REF!</v>
      </c>
      <c r="V522" t="e">
        <f t="shared" si="41"/>
        <v>#REF!</v>
      </c>
      <c r="W522" s="667">
        <f t="shared" si="38"/>
        <v>0</v>
      </c>
      <c r="X522" s="102"/>
    </row>
    <row r="523" spans="1:24" ht="13.5" customHeight="1" x14ac:dyDescent="0.2">
      <c r="A523" s="791"/>
      <c r="B523" s="758"/>
      <c r="C523" s="776" t="s">
        <v>96</v>
      </c>
      <c r="D523" s="776"/>
      <c r="E523" s="257" t="e">
        <f>E502/E454</f>
        <v>#REF!</v>
      </c>
      <c r="F523" s="257">
        <v>0.23391524297658101</v>
      </c>
      <c r="G523" s="97" t="e">
        <f t="shared" si="40"/>
        <v>#REF!</v>
      </c>
      <c r="H523" s="257"/>
      <c r="I523" s="257"/>
      <c r="J523" s="257"/>
      <c r="K523" s="257"/>
      <c r="L523" s="257"/>
      <c r="M523" s="257"/>
      <c r="N523" s="257"/>
      <c r="O523" s="257"/>
      <c r="P523" s="257"/>
      <c r="Q523" s="257"/>
      <c r="R523" s="257" t="e">
        <f t="shared" si="39"/>
        <v>#REF!</v>
      </c>
      <c r="S523" s="257">
        <f>基数汇总!S588</f>
        <v>0</v>
      </c>
      <c r="T523" s="257">
        <f>基数汇总!R588</f>
        <v>3.39274824110008</v>
      </c>
      <c r="U523" s="246" t="e">
        <f t="shared" si="42"/>
        <v>#REF!</v>
      </c>
      <c r="V523" t="e">
        <f t="shared" si="41"/>
        <v>#REF!</v>
      </c>
      <c r="X523" s="102"/>
    </row>
    <row r="524" spans="1:24" ht="15" customHeight="1" x14ac:dyDescent="0.2">
      <c r="A524" s="791"/>
      <c r="B524" s="758" t="s">
        <v>49</v>
      </c>
      <c r="C524" s="758"/>
      <c r="D524" s="261" t="s">
        <v>97</v>
      </c>
      <c r="E524" s="257" t="e">
        <f>E503/E454</f>
        <v>#REF!</v>
      </c>
      <c r="F524" s="257">
        <v>9.4882787533572099E-2</v>
      </c>
      <c r="G524" s="97" t="e">
        <f t="shared" si="40"/>
        <v>#REF!</v>
      </c>
      <c r="H524" s="257"/>
      <c r="I524" s="257"/>
      <c r="J524" s="257"/>
      <c r="K524" s="257"/>
      <c r="L524" s="257"/>
      <c r="M524" s="257"/>
      <c r="N524" s="257"/>
      <c r="O524" s="257"/>
      <c r="P524" s="257"/>
      <c r="Q524" s="257"/>
      <c r="R524" s="257" t="e">
        <f>IF(R454&gt;0,R503/$R$454,"")</f>
        <v>#REF!</v>
      </c>
      <c r="S524" s="257">
        <f>基数汇总!S589</f>
        <v>0</v>
      </c>
      <c r="T524" s="257">
        <f>基数汇总!R589</f>
        <v>0.183727432430071</v>
      </c>
      <c r="U524" s="246" t="e">
        <f t="shared" si="42"/>
        <v>#REF!</v>
      </c>
      <c r="V524" t="e">
        <f t="shared" si="41"/>
        <v>#REF!</v>
      </c>
      <c r="X524" s="102"/>
    </row>
    <row r="525" spans="1:24" ht="13.5" customHeight="1" x14ac:dyDescent="0.2">
      <c r="A525" s="791"/>
      <c r="B525" s="758"/>
      <c r="C525" s="758"/>
      <c r="D525" s="261" t="s">
        <v>117</v>
      </c>
      <c r="E525" s="257" t="e">
        <f>E504/E454</f>
        <v>#REF!</v>
      </c>
      <c r="F525" s="257">
        <v>0.103023021810305</v>
      </c>
      <c r="G525" s="97" t="e">
        <f t="shared" si="40"/>
        <v>#REF!</v>
      </c>
      <c r="H525" s="257"/>
      <c r="I525" s="257"/>
      <c r="J525" s="257"/>
      <c r="K525" s="257"/>
      <c r="L525" s="257"/>
      <c r="M525" s="257"/>
      <c r="N525" s="257"/>
      <c r="O525" s="257"/>
      <c r="P525" s="257"/>
      <c r="Q525" s="668"/>
      <c r="R525" s="257" t="e">
        <f>IF(R454&gt;0,R504/$R$454,"")</f>
        <v>#REF!</v>
      </c>
      <c r="S525" s="257">
        <f>基数汇总!S590</f>
        <v>0</v>
      </c>
      <c r="T525" s="257">
        <f>基数汇总!R590</f>
        <v>0</v>
      </c>
      <c r="U525" s="246" t="e">
        <f t="shared" si="42"/>
        <v>#REF!</v>
      </c>
      <c r="V525" t="e">
        <f t="shared" si="41"/>
        <v>#REF!</v>
      </c>
      <c r="X525" s="102"/>
    </row>
    <row r="526" spans="1:24" ht="13.5" customHeight="1" x14ac:dyDescent="0.2">
      <c r="A526" s="791"/>
      <c r="B526" s="758"/>
      <c r="C526" s="758"/>
      <c r="D526" s="261" t="s">
        <v>99</v>
      </c>
      <c r="E526" s="257" t="e">
        <f>E505/E454</f>
        <v>#REF!</v>
      </c>
      <c r="F526" s="257">
        <v>3.2653875463771201E-2</v>
      </c>
      <c r="G526" s="97" t="e">
        <f t="shared" si="40"/>
        <v>#REF!</v>
      </c>
      <c r="H526" s="257"/>
      <c r="I526" s="257"/>
      <c r="J526" s="257"/>
      <c r="K526" s="257"/>
      <c r="L526" s="257"/>
      <c r="M526" s="257"/>
      <c r="N526" s="257"/>
      <c r="O526" s="257"/>
      <c r="P526" s="257"/>
      <c r="Q526" s="257"/>
      <c r="R526" s="257" t="e">
        <f>IF(R454&gt;0,R505/$R$454,"")</f>
        <v>#REF!</v>
      </c>
      <c r="S526" s="257">
        <f>基数汇总!S591</f>
        <v>0</v>
      </c>
      <c r="T526" s="257">
        <f>基数汇总!R591</f>
        <v>0</v>
      </c>
      <c r="U526" s="246" t="e">
        <f t="shared" si="42"/>
        <v>#REF!</v>
      </c>
      <c r="V526" t="e">
        <f t="shared" si="41"/>
        <v>#REF!</v>
      </c>
      <c r="X526" s="102"/>
    </row>
    <row r="527" spans="1:24" ht="13.5" customHeight="1" x14ac:dyDescent="0.2">
      <c r="A527" s="791"/>
      <c r="B527" s="758"/>
      <c r="C527" s="758"/>
      <c r="D527" s="251" t="s">
        <v>100</v>
      </c>
      <c r="E527" s="257" t="e">
        <f>E506/E454</f>
        <v>#REF!</v>
      </c>
      <c r="F527" s="257">
        <v>0.197905809343877</v>
      </c>
      <c r="G527" s="97" t="e">
        <f t="shared" si="40"/>
        <v>#REF!</v>
      </c>
      <c r="H527" s="257"/>
      <c r="I527" s="257"/>
      <c r="J527" s="257"/>
      <c r="K527" s="257"/>
      <c r="L527" s="257"/>
      <c r="M527" s="257"/>
      <c r="N527" s="257"/>
      <c r="O527" s="257"/>
      <c r="P527" s="257"/>
      <c r="Q527" s="257"/>
      <c r="R527" s="257" t="e">
        <f>IF(R454&gt;0,R506/$R$454,"")</f>
        <v>#REF!</v>
      </c>
      <c r="S527" s="257">
        <f>基数汇总!S592</f>
        <v>0</v>
      </c>
      <c r="T527" s="257">
        <f>基数汇总!R592</f>
        <v>-5.4502194735742897</v>
      </c>
      <c r="U527" s="246" t="e">
        <f t="shared" si="42"/>
        <v>#REF!</v>
      </c>
      <c r="V527" t="e">
        <f t="shared" si="41"/>
        <v>#REF!</v>
      </c>
      <c r="X527" s="102"/>
    </row>
    <row r="528" spans="1:24" ht="13.5" customHeight="1" x14ac:dyDescent="0.2">
      <c r="A528" s="791"/>
      <c r="B528" s="760" t="s">
        <v>50</v>
      </c>
      <c r="C528" s="760"/>
      <c r="D528" s="760"/>
      <c r="E528" s="257" t="e">
        <f>IF(E454&gt;0,E507/E454,"")</f>
        <v>#REF!</v>
      </c>
      <c r="F528" s="257">
        <v>3.6009433632704299E-2</v>
      </c>
      <c r="G528" s="97" t="e">
        <f t="shared" si="40"/>
        <v>#REF!</v>
      </c>
      <c r="H528" s="257"/>
      <c r="I528" s="257"/>
      <c r="J528" s="257"/>
      <c r="K528" s="257"/>
      <c r="L528" s="257"/>
      <c r="M528" s="257"/>
      <c r="N528" s="257"/>
      <c r="O528" s="257"/>
      <c r="P528" s="257"/>
      <c r="Q528" s="257"/>
      <c r="R528" s="257" t="e">
        <f>IF($R$454&gt;0,R507/$R$454,"")</f>
        <v>#REF!</v>
      </c>
      <c r="S528" s="257">
        <f>基数汇总!S593</f>
        <v>0</v>
      </c>
      <c r="T528" s="257">
        <f>基数汇总!R593</f>
        <v>-8.5219643220326695</v>
      </c>
      <c r="U528" s="246" t="e">
        <f t="shared" si="42"/>
        <v>#REF!</v>
      </c>
      <c r="V528" t="e">
        <f t="shared" si="41"/>
        <v>#REF!</v>
      </c>
      <c r="X528" s="102"/>
    </row>
    <row r="529" spans="1:24" ht="13.5" customHeight="1" x14ac:dyDescent="0.2">
      <c r="A529" s="792" t="s">
        <v>102</v>
      </c>
      <c r="B529" s="762" t="s">
        <v>25</v>
      </c>
      <c r="C529" s="762"/>
      <c r="D529" s="762"/>
      <c r="E529" s="245" t="e">
        <f>#REF!</f>
        <v>#REF!</v>
      </c>
      <c r="F529" s="245">
        <v>3721.3010789999998</v>
      </c>
      <c r="G529" s="97" t="e">
        <f t="shared" si="40"/>
        <v>#REF!</v>
      </c>
      <c r="H529" s="245"/>
      <c r="I529" s="245"/>
      <c r="J529" s="245"/>
      <c r="K529" s="245"/>
      <c r="L529" s="245"/>
      <c r="M529" s="245"/>
      <c r="N529" s="245"/>
      <c r="O529" s="245"/>
      <c r="P529" s="245"/>
      <c r="Q529" s="245"/>
      <c r="R529" s="245" t="e">
        <f>SUM(F529:Q529)</f>
        <v>#REF!</v>
      </c>
      <c r="S529" s="255">
        <f>基数汇总!S594</f>
        <v>0</v>
      </c>
      <c r="T529" s="255">
        <f>基数汇总!R594</f>
        <v>-3.48058611594529</v>
      </c>
      <c r="U529" s="246" t="str">
        <f>IF(S529&gt;0,R529/S529-1,"")</f>
        <v/>
      </c>
      <c r="V529" t="e">
        <f t="shared" si="41"/>
        <v>#REF!</v>
      </c>
      <c r="X529" s="102"/>
    </row>
    <row r="530" spans="1:24" ht="13.5" customHeight="1" x14ac:dyDescent="0.2">
      <c r="A530" s="792"/>
      <c r="B530" s="762" t="s">
        <v>44</v>
      </c>
      <c r="C530" s="762"/>
      <c r="D530" s="762"/>
      <c r="E530" s="245" t="e">
        <f>#REF!</f>
        <v>#REF!</v>
      </c>
      <c r="F530" s="245">
        <v>2171.475535</v>
      </c>
      <c r="G530" s="97" t="e">
        <f t="shared" si="40"/>
        <v>#REF!</v>
      </c>
      <c r="H530" s="245"/>
      <c r="I530" s="245"/>
      <c r="J530" s="245"/>
      <c r="K530" s="245"/>
      <c r="L530" s="245"/>
      <c r="M530" s="245"/>
      <c r="N530" s="245"/>
      <c r="O530" s="245"/>
      <c r="P530" s="245"/>
      <c r="Q530" s="245"/>
      <c r="R530" s="245" t="e">
        <f>SUM(F530:Q530)</f>
        <v>#REF!</v>
      </c>
      <c r="S530" s="255">
        <f>基数汇总!S595</f>
        <v>0</v>
      </c>
      <c r="T530" s="255">
        <f>基数汇总!R595</f>
        <v>0</v>
      </c>
      <c r="U530" s="246" t="str">
        <f>IF(S530&gt;0,R530/S530-1,"")</f>
        <v/>
      </c>
      <c r="V530" t="e">
        <f t="shared" si="41"/>
        <v>#REF!</v>
      </c>
      <c r="X530" s="102"/>
    </row>
    <row r="531" spans="1:24" ht="13.5" customHeight="1" x14ac:dyDescent="0.2">
      <c r="A531" s="792"/>
      <c r="B531" s="762" t="s">
        <v>46</v>
      </c>
      <c r="C531" s="762"/>
      <c r="D531" s="762"/>
      <c r="E531" s="245" t="e">
        <f>#REF!</f>
        <v>#REF!</v>
      </c>
      <c r="F531" s="245">
        <v>350.57088299999998</v>
      </c>
      <c r="G531" s="97" t="e">
        <f t="shared" si="40"/>
        <v>#REF!</v>
      </c>
      <c r="H531" s="245"/>
      <c r="I531" s="245"/>
      <c r="J531" s="245"/>
      <c r="K531" s="245"/>
      <c r="L531" s="245"/>
      <c r="M531" s="245"/>
      <c r="N531" s="245"/>
      <c r="O531" s="245"/>
      <c r="P531" s="245"/>
      <c r="Q531" s="245"/>
      <c r="R531" s="245" t="e">
        <f>SUM(F531:Q531)</f>
        <v>#REF!</v>
      </c>
      <c r="S531" s="255">
        <f>基数汇总!S596</f>
        <v>0</v>
      </c>
      <c r="T531" s="255">
        <f>基数汇总!R596</f>
        <v>-17.452769911552501</v>
      </c>
      <c r="U531" s="246" t="str">
        <f>IF(S531&gt;0,R531/S531-1,"")</f>
        <v/>
      </c>
      <c r="V531" t="e">
        <f t="shared" si="41"/>
        <v>#REF!</v>
      </c>
      <c r="X531" s="102"/>
    </row>
    <row r="532" spans="1:24" ht="13.5" customHeight="1" x14ac:dyDescent="0.2">
      <c r="A532" s="792"/>
      <c r="B532" s="762" t="s">
        <v>47</v>
      </c>
      <c r="C532" s="762"/>
      <c r="D532" s="762"/>
      <c r="E532" s="245" t="e">
        <f>E529-E530-E531</f>
        <v>#REF!</v>
      </c>
      <c r="F532" s="245">
        <v>1199.2546609999999</v>
      </c>
      <c r="G532" s="97" t="e">
        <f t="shared" si="40"/>
        <v>#REF!</v>
      </c>
      <c r="H532" s="245"/>
      <c r="I532" s="245"/>
      <c r="J532" s="245"/>
      <c r="K532" s="245"/>
      <c r="L532" s="245"/>
      <c r="M532" s="245"/>
      <c r="N532" s="245"/>
      <c r="O532" s="245"/>
      <c r="P532" s="245"/>
      <c r="Q532" s="245"/>
      <c r="R532" s="245" t="e">
        <f>SUM(F532:Q532)</f>
        <v>#REF!</v>
      </c>
      <c r="S532" s="255">
        <f>基数汇总!S597</f>
        <v>0</v>
      </c>
      <c r="T532" s="255">
        <f>基数汇总!R597</f>
        <v>0</v>
      </c>
      <c r="U532" s="246" t="str">
        <f>IF(S532&gt;0,R532/S532-1,"")</f>
        <v/>
      </c>
      <c r="V532" t="e">
        <f t="shared" si="41"/>
        <v>#REF!</v>
      </c>
      <c r="X532" s="102"/>
    </row>
    <row r="533" spans="1:24" ht="13.5" customHeight="1" x14ac:dyDescent="0.2">
      <c r="A533" s="792"/>
      <c r="B533" s="762" t="s">
        <v>48</v>
      </c>
      <c r="C533" s="762"/>
      <c r="D533" s="762"/>
      <c r="E533" s="246" t="e">
        <f>IF(E529&gt;0,(E529-E530)/E529,"")</f>
        <v>#REF!</v>
      </c>
      <c r="F533" s="246">
        <v>0.41647410706592702</v>
      </c>
      <c r="G533" s="97" t="e">
        <f t="shared" si="40"/>
        <v>#REF!</v>
      </c>
      <c r="H533" s="246"/>
      <c r="I533" s="246"/>
      <c r="J533" s="246"/>
      <c r="K533" s="246"/>
      <c r="L533" s="246"/>
      <c r="M533" s="246"/>
      <c r="N533" s="246"/>
      <c r="O533" s="246"/>
      <c r="P533" s="246"/>
      <c r="Q533" s="246"/>
      <c r="R533" s="246" t="e">
        <f>IF(R529&gt;0,(R529-R530)/R529,"")</f>
        <v>#REF!</v>
      </c>
      <c r="S533" s="257">
        <f>基数汇总!S598</f>
        <v>0</v>
      </c>
      <c r="T533" s="257">
        <f>基数汇总!R598</f>
        <v>0</v>
      </c>
      <c r="U533" s="246" t="e">
        <f>IF(R533&lt;&gt;"",R533-S533,"")</f>
        <v>#REF!</v>
      </c>
      <c r="V533" t="e">
        <f t="shared" si="41"/>
        <v>#REF!</v>
      </c>
      <c r="X533" s="102"/>
    </row>
    <row r="534" spans="1:24" ht="13.5" customHeight="1" x14ac:dyDescent="0.2">
      <c r="A534" s="792"/>
      <c r="B534" s="762" t="s">
        <v>49</v>
      </c>
      <c r="C534" s="762"/>
      <c r="D534" s="762"/>
      <c r="E534" s="246" t="e">
        <f>IF(E529&gt;0,E531/E529,"")</f>
        <v>#REF!</v>
      </c>
      <c r="F534" s="246">
        <v>9.4206535713634507E-2</v>
      </c>
      <c r="G534" s="97" t="e">
        <f t="shared" si="40"/>
        <v>#REF!</v>
      </c>
      <c r="H534" s="246"/>
      <c r="I534" s="246"/>
      <c r="J534" s="246"/>
      <c r="K534" s="246"/>
      <c r="L534" s="246"/>
      <c r="M534" s="246"/>
      <c r="N534" s="246"/>
      <c r="O534" s="246"/>
      <c r="P534" s="246"/>
      <c r="Q534" s="246"/>
      <c r="R534" s="246" t="e">
        <f>IF(R529&gt;0,R531/R529,"")</f>
        <v>#REF!</v>
      </c>
      <c r="S534" s="257">
        <f>基数汇总!S599</f>
        <v>0</v>
      </c>
      <c r="T534" s="257">
        <f>基数汇总!R599</f>
        <v>0</v>
      </c>
      <c r="U534" s="246" t="e">
        <f>IF(R534&lt;&gt;"",R534-S534,"")</f>
        <v>#REF!</v>
      </c>
      <c r="V534" t="e">
        <f t="shared" si="41"/>
        <v>#REF!</v>
      </c>
      <c r="X534" s="102"/>
    </row>
    <row r="535" spans="1:24" ht="13.5" customHeight="1" x14ac:dyDescent="0.2">
      <c r="A535" s="792"/>
      <c r="B535" s="762" t="s">
        <v>50</v>
      </c>
      <c r="C535" s="762"/>
      <c r="D535" s="762"/>
      <c r="E535" s="246" t="e">
        <f>IF(E529&gt;0,E532/E529,"")</f>
        <v>#REF!</v>
      </c>
      <c r="F535" s="246">
        <v>0.322267571352293</v>
      </c>
      <c r="G535" s="97" t="e">
        <f t="shared" si="40"/>
        <v>#REF!</v>
      </c>
      <c r="H535" s="246"/>
      <c r="I535" s="246"/>
      <c r="J535" s="246"/>
      <c r="K535" s="246"/>
      <c r="L535" s="246"/>
      <c r="M535" s="246"/>
      <c r="N535" s="246"/>
      <c r="O535" s="246"/>
      <c r="P535" s="246"/>
      <c r="Q535" s="246"/>
      <c r="R535" s="246" t="e">
        <f>IF(R529&gt;0,R532/R529,"")</f>
        <v>#REF!</v>
      </c>
      <c r="S535" s="257">
        <f>基数汇总!S600</f>
        <v>0</v>
      </c>
      <c r="T535" s="257">
        <f>基数汇总!R600</f>
        <v>0</v>
      </c>
      <c r="U535" s="246" t="e">
        <f>IF(R535&lt;&gt;"",R535-S535,"")</f>
        <v>#REF!</v>
      </c>
      <c r="V535" t="e">
        <f t="shared" si="41"/>
        <v>#REF!</v>
      </c>
      <c r="X535" s="102"/>
    </row>
    <row r="536" spans="1:24" s="125" customFormat="1" ht="13.5" customHeight="1" x14ac:dyDescent="0.2">
      <c r="A536" s="262"/>
      <c r="B536" s="263"/>
      <c r="C536" s="263"/>
      <c r="D536" s="263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100"/>
      <c r="R536" s="100"/>
      <c r="S536" s="100"/>
      <c r="T536" s="100"/>
      <c r="U536" s="100"/>
      <c r="X536" s="683"/>
    </row>
    <row r="537" spans="1:24" s="125" customFormat="1" ht="27.75" customHeight="1" x14ac:dyDescent="0.2">
      <c r="A537" s="764" t="s">
        <v>118</v>
      </c>
      <c r="B537" s="764"/>
      <c r="C537" s="764"/>
      <c r="D537" s="764"/>
      <c r="E537" s="764"/>
      <c r="F537" s="764"/>
      <c r="G537" s="764"/>
      <c r="H537" s="764"/>
      <c r="I537" s="764"/>
      <c r="J537" s="764"/>
      <c r="K537" s="682"/>
      <c r="L537" s="682"/>
      <c r="M537" s="682"/>
      <c r="N537" s="682"/>
      <c r="O537" s="682"/>
      <c r="P537" s="682"/>
      <c r="Q537" s="682"/>
      <c r="R537" s="682"/>
      <c r="S537" s="682"/>
      <c r="T537" s="684"/>
      <c r="U537" s="100"/>
      <c r="X537" s="683"/>
    </row>
    <row r="538" spans="1:24" s="648" customFormat="1" ht="12.75" customHeight="1" x14ac:dyDescent="0.2">
      <c r="A538" s="793" t="s">
        <v>119</v>
      </c>
      <c r="B538" s="797" t="s">
        <v>25</v>
      </c>
      <c r="C538" s="799" t="s">
        <v>120</v>
      </c>
      <c r="D538" s="670" t="s">
        <v>121</v>
      </c>
      <c r="E538" s="671">
        <v>0</v>
      </c>
      <c r="F538" s="671">
        <v>470.83001031988198</v>
      </c>
      <c r="G538" s="671">
        <v>48.378862430347098</v>
      </c>
      <c r="H538" s="671">
        <v>325.43459461418303</v>
      </c>
      <c r="I538" s="671">
        <v>530.77656007501605</v>
      </c>
      <c r="J538" s="671">
        <v>483.10589095521698</v>
      </c>
      <c r="K538" s="671">
        <v>735.51489694351994</v>
      </c>
      <c r="L538" s="671">
        <v>471.25858822638401</v>
      </c>
      <c r="M538" s="671">
        <v>819.68585872800804</v>
      </c>
      <c r="N538" s="671">
        <v>762.22364128666402</v>
      </c>
      <c r="O538" s="671">
        <v>507.351913724702</v>
      </c>
      <c r="P538" s="671">
        <v>521.21443863401203</v>
      </c>
      <c r="Q538" s="671">
        <f>E538</f>
        <v>0</v>
      </c>
      <c r="R538" s="671">
        <f>SUM(F538:Q538)</f>
        <v>5675.7752559379351</v>
      </c>
      <c r="S538" s="685">
        <v>0</v>
      </c>
      <c r="T538" s="685">
        <v>0</v>
      </c>
      <c r="U538" s="686" t="e">
        <f>R538/S538-1</f>
        <v>#DIV/0!</v>
      </c>
      <c r="V538" s="687"/>
    </row>
    <row r="539" spans="1:24" s="648" customFormat="1" ht="12.75" customHeight="1" x14ac:dyDescent="0.2">
      <c r="A539" s="793"/>
      <c r="B539" s="797"/>
      <c r="C539" s="799"/>
      <c r="D539" s="669" t="s">
        <v>122</v>
      </c>
      <c r="E539" s="672">
        <v>0</v>
      </c>
      <c r="F539" s="672">
        <v>27.9761603381593</v>
      </c>
      <c r="G539" s="672">
        <v>1.5268592107651699</v>
      </c>
      <c r="H539" s="672">
        <v>6.9755807532820402</v>
      </c>
      <c r="I539" s="672">
        <v>56.549314957211102</v>
      </c>
      <c r="J539" s="672">
        <v>21.849037231846399</v>
      </c>
      <c r="K539" s="672">
        <v>55.667904948147999</v>
      </c>
      <c r="L539" s="672">
        <v>45.7870915501273</v>
      </c>
      <c r="M539" s="672">
        <v>65.306125721988295</v>
      </c>
      <c r="N539" s="672">
        <v>56.872230435805697</v>
      </c>
      <c r="O539" s="672">
        <v>67.918851590476606</v>
      </c>
      <c r="P539" s="672">
        <v>43.425532208849397</v>
      </c>
      <c r="Q539" s="672">
        <f t="shared" ref="Q539:Q602" si="43">E539</f>
        <v>0</v>
      </c>
      <c r="R539" s="672">
        <f t="shared" ref="R539:R569" si="44">SUM(F539:Q539)</f>
        <v>449.85468894665928</v>
      </c>
      <c r="S539" s="681">
        <v>0</v>
      </c>
      <c r="T539" s="681">
        <v>0</v>
      </c>
      <c r="U539" s="688" t="e">
        <f t="shared" ref="U539:U547" si="45">R539/S539-1</f>
        <v>#DIV/0!</v>
      </c>
      <c r="V539" s="687"/>
    </row>
    <row r="540" spans="1:24" s="648" customFormat="1" ht="12.75" customHeight="1" x14ac:dyDescent="0.2">
      <c r="A540" s="793"/>
      <c r="B540" s="797"/>
      <c r="C540" s="799"/>
      <c r="D540" s="669" t="s">
        <v>123</v>
      </c>
      <c r="E540" s="672">
        <v>0</v>
      </c>
      <c r="F540" s="672">
        <v>23.712493472663699</v>
      </c>
      <c r="G540" s="672">
        <v>7.8185417637878896</v>
      </c>
      <c r="H540" s="672">
        <v>1.8409471653377001</v>
      </c>
      <c r="I540" s="672">
        <v>34.177015898334801</v>
      </c>
      <c r="J540" s="672">
        <v>71.147864642116502</v>
      </c>
      <c r="K540" s="672">
        <v>75.852440867130596</v>
      </c>
      <c r="L540" s="672">
        <v>31.425073488504101</v>
      </c>
      <c r="M540" s="672">
        <v>48.497700063200398</v>
      </c>
      <c r="N540" s="672">
        <v>43.435110051349703</v>
      </c>
      <c r="O540" s="672">
        <v>38.623572119897503</v>
      </c>
      <c r="P540" s="672">
        <v>83.248419658395903</v>
      </c>
      <c r="Q540" s="672">
        <f t="shared" si="43"/>
        <v>0</v>
      </c>
      <c r="R540" s="672">
        <f t="shared" si="44"/>
        <v>459.77917919071876</v>
      </c>
      <c r="S540" s="681">
        <v>0</v>
      </c>
      <c r="T540" s="681">
        <v>0</v>
      </c>
      <c r="U540" s="688" t="e">
        <f t="shared" si="45"/>
        <v>#DIV/0!</v>
      </c>
    </row>
    <row r="541" spans="1:24" s="648" customFormat="1" ht="12.75" customHeight="1" x14ac:dyDescent="0.2">
      <c r="A541" s="793"/>
      <c r="B541" s="797"/>
      <c r="C541" s="799"/>
      <c r="D541" s="669" t="s">
        <v>124</v>
      </c>
      <c r="E541" s="672">
        <v>0</v>
      </c>
      <c r="F541" s="672">
        <v>2.1510957297364799</v>
      </c>
      <c r="G541" s="672">
        <v>0.26059997394503898</v>
      </c>
      <c r="H541" s="672">
        <v>71.827652281384502</v>
      </c>
      <c r="I541" s="672">
        <v>1.9995697912200301</v>
      </c>
      <c r="J541" s="672">
        <v>3.4682947417559702</v>
      </c>
      <c r="K541" s="672">
        <v>4.2816367360472496</v>
      </c>
      <c r="L541" s="672">
        <v>4.1324972479301998</v>
      </c>
      <c r="M541" s="672">
        <v>4.5680462085331897</v>
      </c>
      <c r="N541" s="672">
        <v>5.4488192535242996</v>
      </c>
      <c r="O541" s="672">
        <v>5.4573303287407402</v>
      </c>
      <c r="P541" s="672">
        <v>7.5130692512877504</v>
      </c>
      <c r="Q541" s="672">
        <f t="shared" si="43"/>
        <v>0</v>
      </c>
      <c r="R541" s="672">
        <f t="shared" si="44"/>
        <v>111.10861154410544</v>
      </c>
      <c r="S541" s="681">
        <v>0</v>
      </c>
      <c r="T541" s="681">
        <v>0</v>
      </c>
      <c r="U541" s="688" t="e">
        <f t="shared" si="45"/>
        <v>#DIV/0!</v>
      </c>
    </row>
    <row r="542" spans="1:24" s="648" customFormat="1" ht="12.75" customHeight="1" x14ac:dyDescent="0.2">
      <c r="A542" s="793"/>
      <c r="B542" s="797"/>
      <c r="C542" s="799"/>
      <c r="D542" s="669" t="s">
        <v>125</v>
      </c>
      <c r="E542" s="672">
        <v>0</v>
      </c>
      <c r="F542" s="672">
        <v>13.468667364140799</v>
      </c>
      <c r="G542" s="672">
        <v>0.83917957500309104</v>
      </c>
      <c r="H542" s="672">
        <v>29.173515029053402</v>
      </c>
      <c r="I542" s="672">
        <v>2.04873406335112</v>
      </c>
      <c r="J542" s="672">
        <v>2.38717955360449</v>
      </c>
      <c r="K542" s="672">
        <v>14.6848506288934</v>
      </c>
      <c r="L542" s="672">
        <v>14.4217137678962</v>
      </c>
      <c r="M542" s="672">
        <v>5.0785095015236896</v>
      </c>
      <c r="N542" s="672">
        <v>17.022201877953499</v>
      </c>
      <c r="O542" s="672">
        <v>4.83963794861985</v>
      </c>
      <c r="P542" s="672">
        <v>8.9738591441678395</v>
      </c>
      <c r="Q542" s="672">
        <f t="shared" si="43"/>
        <v>0</v>
      </c>
      <c r="R542" s="672">
        <f t="shared" si="44"/>
        <v>112.93804845420738</v>
      </c>
      <c r="S542" s="681">
        <v>0</v>
      </c>
      <c r="T542" s="681">
        <v>0</v>
      </c>
      <c r="U542" s="688" t="e">
        <f t="shared" si="45"/>
        <v>#DIV/0!</v>
      </c>
    </row>
    <row r="543" spans="1:24" s="648" customFormat="1" ht="12.75" customHeight="1" x14ac:dyDescent="0.2">
      <c r="A543" s="793"/>
      <c r="B543" s="797"/>
      <c r="C543" s="799"/>
      <c r="D543" s="669" t="s">
        <v>126</v>
      </c>
      <c r="E543" s="672">
        <v>0</v>
      </c>
      <c r="F543" s="672">
        <v>1.38400849288121</v>
      </c>
      <c r="G543" s="672">
        <v>1.03412285042105</v>
      </c>
      <c r="H543" s="672">
        <v>1.1326637716325401</v>
      </c>
      <c r="I543" s="672">
        <v>1.10690300545279</v>
      </c>
      <c r="J543" s="672">
        <v>1.8306753012375501</v>
      </c>
      <c r="K543" s="672">
        <v>1.57768606899226</v>
      </c>
      <c r="L543" s="672">
        <v>5.4265753221108497</v>
      </c>
      <c r="M543" s="672">
        <v>1.4106255339987701</v>
      </c>
      <c r="N543" s="672">
        <v>1.67569918104209</v>
      </c>
      <c r="O543" s="672">
        <v>2.5002679029547399</v>
      </c>
      <c r="P543" s="672">
        <v>1.10485520935271</v>
      </c>
      <c r="Q543" s="672">
        <f t="shared" si="43"/>
        <v>0</v>
      </c>
      <c r="R543" s="672">
        <f t="shared" si="44"/>
        <v>20.184082640076561</v>
      </c>
      <c r="S543" s="681">
        <v>0</v>
      </c>
      <c r="T543" s="681">
        <v>0</v>
      </c>
      <c r="U543" s="688" t="e">
        <f t="shared" si="45"/>
        <v>#DIV/0!</v>
      </c>
    </row>
    <row r="544" spans="1:24" s="648" customFormat="1" ht="12.75" customHeight="1" x14ac:dyDescent="0.2">
      <c r="A544" s="793"/>
      <c r="B544" s="797"/>
      <c r="C544" s="799"/>
      <c r="D544" s="669" t="s">
        <v>127</v>
      </c>
      <c r="E544" s="672">
        <v>0</v>
      </c>
      <c r="F544" s="672">
        <v>0.96240747929537596</v>
      </c>
      <c r="G544" s="672">
        <v>0.13828594287870299</v>
      </c>
      <c r="H544" s="672">
        <v>1.04234327794931</v>
      </c>
      <c r="I544" s="672">
        <v>1.8261560792639699</v>
      </c>
      <c r="J544" s="672">
        <v>0.95979881660518795</v>
      </c>
      <c r="K544" s="672">
        <v>0.73533710745368597</v>
      </c>
      <c r="L544" s="672">
        <v>0.31394105753708701</v>
      </c>
      <c r="M544" s="672">
        <v>0.483494029001097</v>
      </c>
      <c r="N544" s="672">
        <v>0.62114219244983004</v>
      </c>
      <c r="O544" s="672">
        <v>1.0962442593228801</v>
      </c>
      <c r="P544" s="672">
        <v>0.402293899509786</v>
      </c>
      <c r="Q544" s="672">
        <f t="shared" si="43"/>
        <v>0</v>
      </c>
      <c r="R544" s="672">
        <f t="shared" si="44"/>
        <v>8.581444141266914</v>
      </c>
      <c r="S544" s="681">
        <v>0</v>
      </c>
      <c r="T544" s="681">
        <v>0</v>
      </c>
      <c r="U544" s="688" t="e">
        <f t="shared" si="45"/>
        <v>#DIV/0!</v>
      </c>
      <c r="V544" s="687"/>
    </row>
    <row r="545" spans="1:22" s="648" customFormat="1" ht="12.75" customHeight="1" x14ac:dyDescent="0.2">
      <c r="A545" s="793"/>
      <c r="B545" s="797"/>
      <c r="C545" s="799" t="s">
        <v>128</v>
      </c>
      <c r="D545" s="669" t="s">
        <v>129</v>
      </c>
      <c r="E545" s="672">
        <v>0</v>
      </c>
      <c r="F545" s="672">
        <v>540.07154689384504</v>
      </c>
      <c r="G545" s="672">
        <v>59.9811365710231</v>
      </c>
      <c r="H545" s="672">
        <v>437.33438243865601</v>
      </c>
      <c r="I545" s="672">
        <v>628.00833769104997</v>
      </c>
      <c r="J545" s="672">
        <v>584.43768247877097</v>
      </c>
      <c r="K545" s="672">
        <v>887.88197234420898</v>
      </c>
      <c r="L545" s="672">
        <v>572.54553267121196</v>
      </c>
      <c r="M545" s="672">
        <v>944.748042209083</v>
      </c>
      <c r="N545" s="672">
        <v>887.13578664274905</v>
      </c>
      <c r="O545" s="672">
        <v>627.52874746390899</v>
      </c>
      <c r="P545" s="672">
        <v>616.16945546147201</v>
      </c>
      <c r="Q545" s="672">
        <f t="shared" si="43"/>
        <v>0</v>
      </c>
      <c r="R545" s="672">
        <f t="shared" si="44"/>
        <v>6785.8426228659791</v>
      </c>
      <c r="S545" s="681">
        <v>0</v>
      </c>
      <c r="T545" s="681">
        <v>0</v>
      </c>
      <c r="U545" s="688" t="e">
        <f t="shared" si="45"/>
        <v>#DIV/0!</v>
      </c>
      <c r="V545" s="687"/>
    </row>
    <row r="546" spans="1:22" s="648" customFormat="1" ht="12.75" customHeight="1" x14ac:dyDescent="0.2">
      <c r="A546" s="793"/>
      <c r="B546" s="797"/>
      <c r="C546" s="799"/>
      <c r="D546" s="669" t="s">
        <v>123</v>
      </c>
      <c r="E546" s="672">
        <v>0</v>
      </c>
      <c r="F546" s="672">
        <v>0.41329630291485497</v>
      </c>
      <c r="G546" s="672">
        <v>1.53151761249667E-2</v>
      </c>
      <c r="H546" s="672">
        <v>9.2914454166473606E-2</v>
      </c>
      <c r="I546" s="672">
        <v>0.47591617879986498</v>
      </c>
      <c r="J546" s="672">
        <v>0.31105876361111101</v>
      </c>
      <c r="K546" s="672">
        <v>0.43278095597640298</v>
      </c>
      <c r="L546" s="672">
        <v>0.21994798927825401</v>
      </c>
      <c r="M546" s="672">
        <v>0.28231757717114597</v>
      </c>
      <c r="N546" s="672">
        <v>0.16305763604005299</v>
      </c>
      <c r="O546" s="672">
        <v>0.25907041080551302</v>
      </c>
      <c r="P546" s="672">
        <v>49.713012544102902</v>
      </c>
      <c r="Q546" s="672">
        <f t="shared" si="43"/>
        <v>0</v>
      </c>
      <c r="R546" s="672">
        <f t="shared" si="44"/>
        <v>52.378687988991544</v>
      </c>
      <c r="S546" s="681">
        <v>0</v>
      </c>
      <c r="T546" s="681">
        <v>0</v>
      </c>
      <c r="U546" s="688" t="e">
        <f t="shared" si="45"/>
        <v>#DIV/0!</v>
      </c>
    </row>
    <row r="547" spans="1:22" s="648" customFormat="1" ht="12.75" customHeight="1" x14ac:dyDescent="0.2">
      <c r="A547" s="793"/>
      <c r="B547" s="797" t="s">
        <v>44</v>
      </c>
      <c r="C547" s="799" t="s">
        <v>120</v>
      </c>
      <c r="D547" s="669" t="s">
        <v>121</v>
      </c>
      <c r="E547" s="672">
        <v>0</v>
      </c>
      <c r="F547" s="672">
        <v>485.04591600676298</v>
      </c>
      <c r="G547" s="672">
        <v>51.154426995094099</v>
      </c>
      <c r="H547" s="672">
        <v>329.06867592522502</v>
      </c>
      <c r="I547" s="672">
        <v>391.99654299111501</v>
      </c>
      <c r="J547" s="672">
        <v>363.960232931164</v>
      </c>
      <c r="K547" s="672">
        <v>534.69836612788902</v>
      </c>
      <c r="L547" s="672">
        <v>384.87011273514202</v>
      </c>
      <c r="M547" s="672">
        <v>684.59991712973601</v>
      </c>
      <c r="N547" s="672">
        <v>646.27535281393</v>
      </c>
      <c r="O547" s="672">
        <v>432.43694958578197</v>
      </c>
      <c r="P547" s="672">
        <v>480.725833243902</v>
      </c>
      <c r="Q547" s="672">
        <f t="shared" si="43"/>
        <v>0</v>
      </c>
      <c r="R547" s="672">
        <f t="shared" si="44"/>
        <v>4784.8323264857418</v>
      </c>
      <c r="S547" s="689">
        <v>0</v>
      </c>
      <c r="T547" s="689">
        <v>0</v>
      </c>
      <c r="U547" s="690" t="e">
        <f t="shared" si="45"/>
        <v>#DIV/0!</v>
      </c>
    </row>
    <row r="548" spans="1:22" s="648" customFormat="1" ht="12.75" customHeight="1" x14ac:dyDescent="0.2">
      <c r="A548" s="793"/>
      <c r="B548" s="797"/>
      <c r="C548" s="799"/>
      <c r="D548" s="669" t="s">
        <v>122</v>
      </c>
      <c r="E548" s="672">
        <v>0</v>
      </c>
      <c r="F548" s="672">
        <v>29.458780213880399</v>
      </c>
      <c r="G548" s="672">
        <v>1.5306145295662501</v>
      </c>
      <c r="H548" s="672">
        <v>6.5052760796349496</v>
      </c>
      <c r="I548" s="672">
        <v>41.037261366735699</v>
      </c>
      <c r="J548" s="672">
        <v>16.326763841239501</v>
      </c>
      <c r="K548" s="672">
        <v>40.201371812004197</v>
      </c>
      <c r="L548" s="672">
        <v>36.68791585924</v>
      </c>
      <c r="M548" s="672">
        <v>54.776687207800599</v>
      </c>
      <c r="N548" s="672">
        <v>48.453461326750698</v>
      </c>
      <c r="O548" s="672">
        <v>57.958600438407899</v>
      </c>
      <c r="P548" s="672">
        <v>40.384162364400296</v>
      </c>
      <c r="Q548" s="672">
        <f t="shared" si="43"/>
        <v>0</v>
      </c>
      <c r="R548" s="672">
        <f t="shared" si="44"/>
        <v>373.32089503966046</v>
      </c>
      <c r="S548" s="689">
        <v>0</v>
      </c>
      <c r="T548" s="689">
        <v>0</v>
      </c>
      <c r="U548" s="690" t="e">
        <f t="shared" ref="U548:U556" si="46">R548/S548-1</f>
        <v>#DIV/0!</v>
      </c>
    </row>
    <row r="549" spans="1:22" s="648" customFormat="1" ht="12.75" customHeight="1" x14ac:dyDescent="0.2">
      <c r="A549" s="793"/>
      <c r="B549" s="797"/>
      <c r="C549" s="799"/>
      <c r="D549" s="669" t="s">
        <v>123</v>
      </c>
      <c r="E549" s="672">
        <v>0</v>
      </c>
      <c r="F549" s="672">
        <v>23.6557735606177</v>
      </c>
      <c r="G549" s="672">
        <v>7.9696521980318096</v>
      </c>
      <c r="H549" s="672">
        <v>1.7382126356398599</v>
      </c>
      <c r="I549" s="672">
        <v>25.6102797662158</v>
      </c>
      <c r="J549" s="672">
        <v>52.444896142984199</v>
      </c>
      <c r="K549" s="672">
        <v>54.566468371640298</v>
      </c>
      <c r="L549" s="672">
        <v>24.919593857397398</v>
      </c>
      <c r="M549" s="672">
        <v>39.877162286921902</v>
      </c>
      <c r="N549" s="672">
        <v>36.4852602545715</v>
      </c>
      <c r="O549" s="672">
        <v>32.403765681003499</v>
      </c>
      <c r="P549" s="672">
        <v>72.010983405353102</v>
      </c>
      <c r="Q549" s="672">
        <f t="shared" si="43"/>
        <v>0</v>
      </c>
      <c r="R549" s="672">
        <f t="shared" si="44"/>
        <v>371.68204816037706</v>
      </c>
      <c r="S549" s="689">
        <v>0</v>
      </c>
      <c r="T549" s="689">
        <v>0</v>
      </c>
      <c r="U549" s="690" t="e">
        <f t="shared" si="46"/>
        <v>#DIV/0!</v>
      </c>
    </row>
    <row r="550" spans="1:22" s="648" customFormat="1" ht="12.75" customHeight="1" x14ac:dyDescent="0.2">
      <c r="A550" s="793"/>
      <c r="B550" s="797"/>
      <c r="C550" s="799"/>
      <c r="D550" s="669" t="s">
        <v>124</v>
      </c>
      <c r="E550" s="672">
        <v>0</v>
      </c>
      <c r="F550" s="672">
        <v>2.0681209286248099</v>
      </c>
      <c r="G550" s="672">
        <v>0.21982595673897401</v>
      </c>
      <c r="H550" s="672">
        <v>70.140050939565697</v>
      </c>
      <c r="I550" s="672">
        <v>1.53440176082445</v>
      </c>
      <c r="J550" s="672">
        <v>2.6205149897006002</v>
      </c>
      <c r="K550" s="672">
        <v>3.0365549284303399</v>
      </c>
      <c r="L550" s="672">
        <v>3.2644730853049899</v>
      </c>
      <c r="M550" s="672">
        <v>3.7808084695298798</v>
      </c>
      <c r="N550" s="672">
        <v>4.6593707405346896</v>
      </c>
      <c r="O550" s="672">
        <v>4.6884303048112104</v>
      </c>
      <c r="P550" s="672">
        <v>6.9760336264476503</v>
      </c>
      <c r="Q550" s="672">
        <f t="shared" si="43"/>
        <v>0</v>
      </c>
      <c r="R550" s="672">
        <f t="shared" si="44"/>
        <v>102.98858573051325</v>
      </c>
      <c r="S550" s="689">
        <v>0</v>
      </c>
      <c r="T550" s="689">
        <v>0</v>
      </c>
      <c r="U550" s="690" t="e">
        <f t="shared" si="46"/>
        <v>#DIV/0!</v>
      </c>
    </row>
    <row r="551" spans="1:22" s="648" customFormat="1" ht="12.75" customHeight="1" x14ac:dyDescent="0.2">
      <c r="A551" s="793"/>
      <c r="B551" s="797"/>
      <c r="C551" s="799"/>
      <c r="D551" s="669" t="s">
        <v>125</v>
      </c>
      <c r="E551" s="672">
        <v>0</v>
      </c>
      <c r="F551" s="672">
        <v>13.4598824707763</v>
      </c>
      <c r="G551" s="672">
        <v>0.85487106998330398</v>
      </c>
      <c r="H551" s="672">
        <v>30.504882890494301</v>
      </c>
      <c r="I551" s="672">
        <v>1.55025440285753</v>
      </c>
      <c r="J551" s="672">
        <v>1.77245576384779</v>
      </c>
      <c r="K551" s="672">
        <v>10.6361788535151</v>
      </c>
      <c r="L551" s="672">
        <v>10.799441946302</v>
      </c>
      <c r="M551" s="672">
        <v>4.2406077831348101</v>
      </c>
      <c r="N551" s="672">
        <v>15.0062353689157</v>
      </c>
      <c r="O551" s="672">
        <v>4.0427913434644003</v>
      </c>
      <c r="P551" s="672">
        <v>8.37992877000916</v>
      </c>
      <c r="Q551" s="672">
        <f t="shared" si="43"/>
        <v>0</v>
      </c>
      <c r="R551" s="672">
        <f t="shared" si="44"/>
        <v>101.24753066330038</v>
      </c>
      <c r="S551" s="689">
        <v>0</v>
      </c>
      <c r="T551" s="689">
        <v>0</v>
      </c>
      <c r="U551" s="690" t="e">
        <f t="shared" si="46"/>
        <v>#DIV/0!</v>
      </c>
    </row>
    <row r="552" spans="1:22" s="648" customFormat="1" ht="12.75" customHeight="1" x14ac:dyDescent="0.2">
      <c r="A552" s="793"/>
      <c r="B552" s="797"/>
      <c r="C552" s="799"/>
      <c r="D552" s="669" t="s">
        <v>126</v>
      </c>
      <c r="E552" s="672">
        <v>0</v>
      </c>
      <c r="F552" s="672">
        <v>1.3326300126911199</v>
      </c>
      <c r="G552" s="672">
        <v>0.99532934083112901</v>
      </c>
      <c r="H552" s="672">
        <v>1.04518832448608</v>
      </c>
      <c r="I552" s="672">
        <v>0.78812098009074605</v>
      </c>
      <c r="J552" s="672">
        <v>1.3090919855096199</v>
      </c>
      <c r="K552" s="672">
        <v>1.08547784094426</v>
      </c>
      <c r="L552" s="672">
        <v>4.0371654839534896</v>
      </c>
      <c r="M552" s="672">
        <v>1.0834397969476399</v>
      </c>
      <c r="N552" s="672">
        <v>1.4110988532793201</v>
      </c>
      <c r="O552" s="672">
        <v>1.91152937368118</v>
      </c>
      <c r="P552" s="672">
        <v>0.95272026002118104</v>
      </c>
      <c r="Q552" s="672">
        <f t="shared" si="43"/>
        <v>0</v>
      </c>
      <c r="R552" s="672">
        <f t="shared" si="44"/>
        <v>15.951792252435766</v>
      </c>
      <c r="S552" s="689">
        <v>0</v>
      </c>
      <c r="T552" s="689">
        <v>0</v>
      </c>
      <c r="U552" s="690" t="e">
        <f t="shared" si="46"/>
        <v>#DIV/0!</v>
      </c>
    </row>
    <row r="553" spans="1:22" s="648" customFormat="1" ht="12.75" customHeight="1" x14ac:dyDescent="0.2">
      <c r="A553" s="793"/>
      <c r="B553" s="797"/>
      <c r="C553" s="799"/>
      <c r="D553" s="669" t="s">
        <v>127</v>
      </c>
      <c r="E553" s="672">
        <v>0</v>
      </c>
      <c r="F553" s="672">
        <v>1.05359417354058</v>
      </c>
      <c r="G553" s="672">
        <v>0.122806409063567</v>
      </c>
      <c r="H553" s="672">
        <v>1.3139308746059399</v>
      </c>
      <c r="I553" s="672">
        <v>1.37473537667482</v>
      </c>
      <c r="J553" s="672">
        <v>1.20180801536542</v>
      </c>
      <c r="K553" s="672">
        <v>0.69049297261752696</v>
      </c>
      <c r="L553" s="672">
        <v>0.31850809885604098</v>
      </c>
      <c r="M553" s="672">
        <v>0.36504877000628</v>
      </c>
      <c r="N553" s="672">
        <v>0.51987626029959499</v>
      </c>
      <c r="O553" s="672">
        <v>0.70775316650824904</v>
      </c>
      <c r="P553" s="672">
        <v>0.62338911869381297</v>
      </c>
      <c r="Q553" s="672">
        <f t="shared" si="43"/>
        <v>0</v>
      </c>
      <c r="R553" s="672">
        <f t="shared" si="44"/>
        <v>8.2919432362318322</v>
      </c>
      <c r="S553" s="689">
        <v>0</v>
      </c>
      <c r="T553" s="689">
        <v>0</v>
      </c>
      <c r="U553" s="690" t="e">
        <f t="shared" si="46"/>
        <v>#DIV/0!</v>
      </c>
    </row>
    <row r="554" spans="1:22" s="648" customFormat="1" ht="12.75" customHeight="1" x14ac:dyDescent="0.2">
      <c r="A554" s="793"/>
      <c r="B554" s="797"/>
      <c r="C554" s="799" t="s">
        <v>128</v>
      </c>
      <c r="D554" s="669" t="s">
        <v>129</v>
      </c>
      <c r="E554" s="672">
        <v>0</v>
      </c>
      <c r="F554" s="672">
        <v>555.779617683173</v>
      </c>
      <c r="G554" s="672">
        <v>62.847526499309097</v>
      </c>
      <c r="H554" s="672">
        <v>440.316217669651</v>
      </c>
      <c r="I554" s="672">
        <v>463.69225128654602</v>
      </c>
      <c r="J554" s="672">
        <v>439.54299808602798</v>
      </c>
      <c r="K554" s="672">
        <v>644.68524048080405</v>
      </c>
      <c r="L554" s="672">
        <v>464.77585789966702</v>
      </c>
      <c r="M554" s="672">
        <v>788.58211650289502</v>
      </c>
      <c r="N554" s="672">
        <v>752.78367934401001</v>
      </c>
      <c r="O554" s="672">
        <v>534.122843619386</v>
      </c>
      <c r="P554" s="672">
        <v>568.22954358721495</v>
      </c>
      <c r="Q554" s="672">
        <f t="shared" si="43"/>
        <v>0</v>
      </c>
      <c r="R554" s="672">
        <f t="shared" si="44"/>
        <v>5715.3578926586833</v>
      </c>
      <c r="S554" s="689">
        <v>0</v>
      </c>
      <c r="T554" s="689">
        <v>0</v>
      </c>
      <c r="U554" s="690" t="e">
        <f t="shared" si="46"/>
        <v>#DIV/0!</v>
      </c>
    </row>
    <row r="555" spans="1:22" s="648" customFormat="1" ht="12.75" customHeight="1" x14ac:dyDescent="0.2">
      <c r="A555" s="793"/>
      <c r="B555" s="797"/>
      <c r="C555" s="799"/>
      <c r="D555" s="669" t="s">
        <v>123</v>
      </c>
      <c r="E555" s="672">
        <v>0</v>
      </c>
      <c r="F555" s="672">
        <v>0.29507968372063798</v>
      </c>
      <c r="G555" s="672">
        <v>0</v>
      </c>
      <c r="H555" s="672">
        <v>0</v>
      </c>
      <c r="I555" s="672">
        <v>0.199345357968255</v>
      </c>
      <c r="J555" s="672">
        <v>9.2765583782503297E-2</v>
      </c>
      <c r="K555" s="672">
        <v>0.229670426237049</v>
      </c>
      <c r="L555" s="672">
        <v>0.121353166528583</v>
      </c>
      <c r="M555" s="672">
        <v>0.14155494118235101</v>
      </c>
      <c r="N555" s="672">
        <v>2.6976274271708098E-2</v>
      </c>
      <c r="O555" s="672">
        <v>2.6976274271708098E-2</v>
      </c>
      <c r="P555" s="672">
        <v>41.823507201612301</v>
      </c>
      <c r="Q555" s="672">
        <f t="shared" si="43"/>
        <v>0</v>
      </c>
      <c r="R555" s="672">
        <f t="shared" si="44"/>
        <v>42.957228909575093</v>
      </c>
      <c r="S555" s="689">
        <v>0</v>
      </c>
      <c r="T555" s="689">
        <v>0</v>
      </c>
      <c r="U555" s="690" t="e">
        <f t="shared" si="46"/>
        <v>#DIV/0!</v>
      </c>
    </row>
    <row r="556" spans="1:22" s="648" customFormat="1" ht="12.75" customHeight="1" x14ac:dyDescent="0.2">
      <c r="A556" s="793"/>
      <c r="B556" s="797" t="s">
        <v>45</v>
      </c>
      <c r="C556" s="799" t="s">
        <v>120</v>
      </c>
      <c r="D556" s="669" t="s">
        <v>121</v>
      </c>
      <c r="E556" s="672">
        <f>E538-E547</f>
        <v>0</v>
      </c>
      <c r="F556" s="672">
        <v>-14.2159056868805</v>
      </c>
      <c r="G556" s="672">
        <v>-2.77556456474696</v>
      </c>
      <c r="H556" s="672">
        <v>-3.6340813110417698</v>
      </c>
      <c r="I556" s="672">
        <v>138.78001708390099</v>
      </c>
      <c r="J556" s="672">
        <v>119.14565802405301</v>
      </c>
      <c r="K556" s="672">
        <v>200.81653081563101</v>
      </c>
      <c r="L556" s="672">
        <v>86.388475491242403</v>
      </c>
      <c r="M556" s="672">
        <v>135.085941598273</v>
      </c>
      <c r="N556" s="672">
        <v>115.94828847273401</v>
      </c>
      <c r="O556" s="672">
        <v>74.914964138920297</v>
      </c>
      <c r="P556" s="672">
        <v>40.488605390109598</v>
      </c>
      <c r="Q556" s="672">
        <f t="shared" si="43"/>
        <v>0</v>
      </c>
      <c r="R556" s="672">
        <f t="shared" si="44"/>
        <v>890.94292945219502</v>
      </c>
      <c r="S556" s="689">
        <f t="shared" ref="S556:T564" si="47">S538-S547</f>
        <v>0</v>
      </c>
      <c r="T556" s="689">
        <f t="shared" si="47"/>
        <v>0</v>
      </c>
      <c r="U556" s="690" t="e">
        <f t="shared" si="46"/>
        <v>#DIV/0!</v>
      </c>
    </row>
    <row r="557" spans="1:22" s="648" customFormat="1" ht="12.75" customHeight="1" x14ac:dyDescent="0.2">
      <c r="A557" s="793"/>
      <c r="B557" s="797"/>
      <c r="C557" s="799"/>
      <c r="D557" s="669" t="s">
        <v>122</v>
      </c>
      <c r="E557" s="672">
        <f t="shared" ref="E557:E564" si="48">E539-E548</f>
        <v>0</v>
      </c>
      <c r="F557" s="672">
        <v>-1.48261987572105</v>
      </c>
      <c r="G557" s="672">
        <v>-3.7553188010823698E-3</v>
      </c>
      <c r="H557" s="672">
        <v>0.470304673647094</v>
      </c>
      <c r="I557" s="672">
        <v>15.5120535904754</v>
      </c>
      <c r="J557" s="672">
        <v>5.5222733906068902</v>
      </c>
      <c r="K557" s="672">
        <v>15.4665331361438</v>
      </c>
      <c r="L557" s="672">
        <v>9.0991756908872397</v>
      </c>
      <c r="M557" s="672">
        <v>10.529438514187699</v>
      </c>
      <c r="N557" s="672">
        <v>8.4187691090549599</v>
      </c>
      <c r="O557" s="672">
        <v>9.9602511520687091</v>
      </c>
      <c r="P557" s="672">
        <v>3.0413698444490702</v>
      </c>
      <c r="Q557" s="672">
        <f t="shared" si="43"/>
        <v>0</v>
      </c>
      <c r="R557" s="672">
        <f t="shared" si="44"/>
        <v>76.533793906998724</v>
      </c>
      <c r="S557" s="689">
        <f t="shared" si="47"/>
        <v>0</v>
      </c>
      <c r="T557" s="689">
        <f t="shared" si="47"/>
        <v>0</v>
      </c>
      <c r="U557" s="690" t="e">
        <f t="shared" ref="U557:U569" si="49">R557/S557-1</f>
        <v>#DIV/0!</v>
      </c>
    </row>
    <row r="558" spans="1:22" s="648" customFormat="1" ht="12.75" customHeight="1" x14ac:dyDescent="0.2">
      <c r="A558" s="793"/>
      <c r="B558" s="797"/>
      <c r="C558" s="799"/>
      <c r="D558" s="669" t="s">
        <v>123</v>
      </c>
      <c r="E558" s="672">
        <f t="shared" si="48"/>
        <v>0</v>
      </c>
      <c r="F558" s="672">
        <v>5.6719912045981098E-2</v>
      </c>
      <c r="G558" s="672">
        <v>-0.15111043424392601</v>
      </c>
      <c r="H558" s="672">
        <v>0.102734529697845</v>
      </c>
      <c r="I558" s="672">
        <v>8.5667361321190008</v>
      </c>
      <c r="J558" s="672">
        <v>18.7029684991323</v>
      </c>
      <c r="K558" s="672">
        <v>21.285972495490199</v>
      </c>
      <c r="L558" s="672">
        <v>6.5054796311066596</v>
      </c>
      <c r="M558" s="672">
        <v>8.6205377762784696</v>
      </c>
      <c r="N558" s="672">
        <v>6.9498497967781603</v>
      </c>
      <c r="O558" s="672">
        <v>6.2198064388940004</v>
      </c>
      <c r="P558" s="672">
        <v>11.237436253042899</v>
      </c>
      <c r="Q558" s="672">
        <f t="shared" si="43"/>
        <v>0</v>
      </c>
      <c r="R558" s="672">
        <f t="shared" si="44"/>
        <v>88.097131030341586</v>
      </c>
      <c r="S558" s="689">
        <f t="shared" si="47"/>
        <v>0</v>
      </c>
      <c r="T558" s="689">
        <f t="shared" si="47"/>
        <v>0</v>
      </c>
      <c r="U558" s="690" t="e">
        <f t="shared" si="49"/>
        <v>#DIV/0!</v>
      </c>
    </row>
    <row r="559" spans="1:22" s="648" customFormat="1" ht="12.75" customHeight="1" x14ac:dyDescent="0.2">
      <c r="A559" s="793"/>
      <c r="B559" s="797"/>
      <c r="C559" s="799"/>
      <c r="D559" s="669" t="s">
        <v>124</v>
      </c>
      <c r="E559" s="672">
        <f t="shared" si="48"/>
        <v>0</v>
      </c>
      <c r="F559" s="672">
        <v>8.2974801111670896E-2</v>
      </c>
      <c r="G559" s="672">
        <v>4.0774017206064897E-2</v>
      </c>
      <c r="H559" s="672">
        <v>1.6876013418188101</v>
      </c>
      <c r="I559" s="672">
        <v>0.46516803039557802</v>
      </c>
      <c r="J559" s="672">
        <v>0.84777975205536404</v>
      </c>
      <c r="K559" s="672">
        <v>1.2450818076169099</v>
      </c>
      <c r="L559" s="672">
        <v>0.86802416262520599</v>
      </c>
      <c r="M559" s="672">
        <v>0.78723773900331695</v>
      </c>
      <c r="N559" s="672">
        <v>0.78944851298961705</v>
      </c>
      <c r="O559" s="672">
        <v>0.76890002392952905</v>
      </c>
      <c r="P559" s="672">
        <v>0.53703562484010303</v>
      </c>
      <c r="Q559" s="672">
        <f t="shared" si="43"/>
        <v>0</v>
      </c>
      <c r="R559" s="672">
        <f t="shared" si="44"/>
        <v>8.1200258135921697</v>
      </c>
      <c r="S559" s="689">
        <f t="shared" si="47"/>
        <v>0</v>
      </c>
      <c r="T559" s="689">
        <f t="shared" si="47"/>
        <v>0</v>
      </c>
      <c r="U559" s="690" t="e">
        <f t="shared" si="49"/>
        <v>#DIV/0!</v>
      </c>
    </row>
    <row r="560" spans="1:22" s="648" customFormat="1" ht="12.75" customHeight="1" x14ac:dyDescent="0.2">
      <c r="A560" s="793"/>
      <c r="B560" s="797"/>
      <c r="C560" s="799"/>
      <c r="D560" s="669" t="s">
        <v>125</v>
      </c>
      <c r="E560" s="672">
        <f t="shared" si="48"/>
        <v>0</v>
      </c>
      <c r="F560" s="672">
        <v>8.7848933644689708E-3</v>
      </c>
      <c r="G560" s="672">
        <v>-1.5691494980213799E-2</v>
      </c>
      <c r="H560" s="672">
        <v>-1.3313678614409099</v>
      </c>
      <c r="I560" s="672">
        <v>0.49847966049359499</v>
      </c>
      <c r="J560" s="672">
        <v>0.61472378975670305</v>
      </c>
      <c r="K560" s="672">
        <v>4.04867177537822</v>
      </c>
      <c r="L560" s="672">
        <v>3.6222718215942198</v>
      </c>
      <c r="M560" s="672">
        <v>0.83790171838888095</v>
      </c>
      <c r="N560" s="672">
        <v>2.0159665090377801</v>
      </c>
      <c r="O560" s="672">
        <v>0.79684660515545103</v>
      </c>
      <c r="P560" s="672">
        <v>0.59393037415868299</v>
      </c>
      <c r="Q560" s="672">
        <f t="shared" si="43"/>
        <v>0</v>
      </c>
      <c r="R560" s="672">
        <f t="shared" si="44"/>
        <v>11.690517790906878</v>
      </c>
      <c r="S560" s="689">
        <f t="shared" si="47"/>
        <v>0</v>
      </c>
      <c r="T560" s="689">
        <f t="shared" si="47"/>
        <v>0</v>
      </c>
      <c r="U560" s="690" t="e">
        <f t="shared" si="49"/>
        <v>#DIV/0!</v>
      </c>
    </row>
    <row r="561" spans="1:22" s="648" customFormat="1" ht="12.75" customHeight="1" x14ac:dyDescent="0.2">
      <c r="A561" s="793"/>
      <c r="B561" s="797"/>
      <c r="C561" s="799"/>
      <c r="D561" s="669" t="s">
        <v>126</v>
      </c>
      <c r="E561" s="672">
        <f t="shared" si="48"/>
        <v>0</v>
      </c>
      <c r="F561" s="672">
        <v>5.1378480190096297E-2</v>
      </c>
      <c r="G561" s="672">
        <v>3.8793509589920797E-2</v>
      </c>
      <c r="H561" s="672">
        <v>8.7475447146459204E-2</v>
      </c>
      <c r="I561" s="672">
        <v>0.31878202536204098</v>
      </c>
      <c r="J561" s="672">
        <v>0.52158331572793004</v>
      </c>
      <c r="K561" s="672">
        <v>0.49220822804799802</v>
      </c>
      <c r="L561" s="672">
        <v>1.3894098381573601</v>
      </c>
      <c r="M561" s="672">
        <v>0.32718573705112503</v>
      </c>
      <c r="N561" s="672">
        <v>0.26460032776276599</v>
      </c>
      <c r="O561" s="672">
        <v>0.58873852927356296</v>
      </c>
      <c r="P561" s="672">
        <v>0.15213494933153199</v>
      </c>
      <c r="Q561" s="672">
        <f t="shared" si="43"/>
        <v>0</v>
      </c>
      <c r="R561" s="672">
        <f t="shared" si="44"/>
        <v>4.2322903876407914</v>
      </c>
      <c r="S561" s="689">
        <f t="shared" si="47"/>
        <v>0</v>
      </c>
      <c r="T561" s="689">
        <f t="shared" si="47"/>
        <v>0</v>
      </c>
      <c r="U561" s="690" t="e">
        <f t="shared" si="49"/>
        <v>#DIV/0!</v>
      </c>
    </row>
    <row r="562" spans="1:22" s="648" customFormat="1" ht="12.75" customHeight="1" x14ac:dyDescent="0.2">
      <c r="A562" s="793"/>
      <c r="B562" s="797"/>
      <c r="C562" s="799"/>
      <c r="D562" s="669" t="s">
        <v>127</v>
      </c>
      <c r="E562" s="672">
        <f t="shared" si="48"/>
        <v>0</v>
      </c>
      <c r="F562" s="672">
        <v>-9.1186694245204897E-2</v>
      </c>
      <c r="G562" s="672">
        <v>1.5479533815136099E-2</v>
      </c>
      <c r="H562" s="672">
        <v>-0.27158759665663401</v>
      </c>
      <c r="I562" s="672">
        <v>0.45142070258915201</v>
      </c>
      <c r="J562" s="672">
        <v>-0.242009198760229</v>
      </c>
      <c r="K562" s="672">
        <v>4.4844134836159302E-2</v>
      </c>
      <c r="L562" s="672">
        <v>-4.5670413189540801E-3</v>
      </c>
      <c r="M562" s="672">
        <v>0.118445258994817</v>
      </c>
      <c r="N562" s="672">
        <v>0.10126593215023499</v>
      </c>
      <c r="O562" s="672">
        <v>0.38849109281463201</v>
      </c>
      <c r="P562" s="672">
        <v>-0.221095219184027</v>
      </c>
      <c r="Q562" s="672">
        <f t="shared" si="43"/>
        <v>0</v>
      </c>
      <c r="R562" s="672">
        <f t="shared" si="44"/>
        <v>0.28950090503508241</v>
      </c>
      <c r="S562" s="689">
        <f t="shared" si="47"/>
        <v>0</v>
      </c>
      <c r="T562" s="689">
        <f t="shared" si="47"/>
        <v>0</v>
      </c>
      <c r="U562" s="690" t="e">
        <f t="shared" si="49"/>
        <v>#DIV/0!</v>
      </c>
    </row>
    <row r="563" spans="1:22" s="648" customFormat="1" ht="12.75" customHeight="1" x14ac:dyDescent="0.2">
      <c r="A563" s="793"/>
      <c r="B563" s="797"/>
      <c r="C563" s="799" t="s">
        <v>128</v>
      </c>
      <c r="D563" s="669" t="s">
        <v>129</v>
      </c>
      <c r="E563" s="672">
        <f t="shared" si="48"/>
        <v>0</v>
      </c>
      <c r="F563" s="672">
        <v>-15.708070789328501</v>
      </c>
      <c r="G563" s="672">
        <v>-2.8663899282860501</v>
      </c>
      <c r="H563" s="672">
        <v>-2.9818352309953302</v>
      </c>
      <c r="I563" s="672">
        <v>164.31608640450401</v>
      </c>
      <c r="J563" s="672">
        <v>144.89468439274299</v>
      </c>
      <c r="K563" s="672">
        <v>243.19673186340501</v>
      </c>
      <c r="L563" s="672">
        <v>107.769674771545</v>
      </c>
      <c r="M563" s="672">
        <v>156.16592570618801</v>
      </c>
      <c r="N563" s="672">
        <v>134.35210729873901</v>
      </c>
      <c r="O563" s="672">
        <v>93.405903844522399</v>
      </c>
      <c r="P563" s="672">
        <v>47.939911874257298</v>
      </c>
      <c r="Q563" s="672">
        <f t="shared" si="43"/>
        <v>0</v>
      </c>
      <c r="R563" s="672">
        <f t="shared" si="44"/>
        <v>1070.4847302072938</v>
      </c>
      <c r="S563" s="689">
        <f t="shared" si="47"/>
        <v>0</v>
      </c>
      <c r="T563" s="689">
        <f t="shared" si="47"/>
        <v>0</v>
      </c>
      <c r="U563" s="690" t="e">
        <f t="shared" si="49"/>
        <v>#DIV/0!</v>
      </c>
    </row>
    <row r="564" spans="1:22" s="648" customFormat="1" ht="12.75" customHeight="1" x14ac:dyDescent="0.2">
      <c r="A564" s="793"/>
      <c r="B564" s="797"/>
      <c r="C564" s="799"/>
      <c r="D564" s="669" t="s">
        <v>123</v>
      </c>
      <c r="E564" s="672">
        <f t="shared" si="48"/>
        <v>0</v>
      </c>
      <c r="F564" s="672">
        <v>0.118216619194217</v>
      </c>
      <c r="G564" s="672">
        <v>1.53151761249667E-2</v>
      </c>
      <c r="H564" s="672">
        <v>9.2914454166473606E-2</v>
      </c>
      <c r="I564" s="672">
        <v>0.27657082083161</v>
      </c>
      <c r="J564" s="672">
        <v>0.21829317982860699</v>
      </c>
      <c r="K564" s="672">
        <v>0.20311052973935401</v>
      </c>
      <c r="L564" s="672">
        <v>9.8594822749671004E-2</v>
      </c>
      <c r="M564" s="672">
        <v>0.14076263598879499</v>
      </c>
      <c r="N564" s="672">
        <v>0.13608136176834501</v>
      </c>
      <c r="O564" s="672">
        <v>0.23209413653380501</v>
      </c>
      <c r="P564" s="672">
        <v>7.8895053424905699</v>
      </c>
      <c r="Q564" s="672">
        <f t="shared" si="43"/>
        <v>0</v>
      </c>
      <c r="R564" s="672">
        <f t="shared" si="44"/>
        <v>9.4214590794164135</v>
      </c>
      <c r="S564" s="689">
        <f t="shared" si="47"/>
        <v>0</v>
      </c>
      <c r="T564" s="689">
        <f t="shared" si="47"/>
        <v>0</v>
      </c>
      <c r="U564" s="690" t="e">
        <f t="shared" si="49"/>
        <v>#DIV/0!</v>
      </c>
    </row>
    <row r="565" spans="1:22" s="649" customFormat="1" ht="12.75" customHeight="1" x14ac:dyDescent="0.2">
      <c r="A565" s="793"/>
      <c r="B565" s="798" t="s">
        <v>130</v>
      </c>
      <c r="C565" s="798" t="s">
        <v>128</v>
      </c>
      <c r="D565" s="673" t="s">
        <v>129</v>
      </c>
      <c r="E565" s="674" t="e">
        <f>E554/E545</f>
        <v>#DIV/0!</v>
      </c>
      <c r="F565" s="674">
        <v>1.0290851663630001</v>
      </c>
      <c r="G565" s="674">
        <v>1.04778818962345</v>
      </c>
      <c r="H565" s="674">
        <v>1.0068182044466001</v>
      </c>
      <c r="I565" s="674">
        <v>0.73835365465268799</v>
      </c>
      <c r="J565" s="674">
        <v>0.75207847006339101</v>
      </c>
      <c r="K565" s="674">
        <v>0.726093400431016</v>
      </c>
      <c r="L565" s="674">
        <v>0.811770997026656</v>
      </c>
      <c r="M565" s="674">
        <v>0.83470097980724201</v>
      </c>
      <c r="N565" s="672">
        <v>0.84855519378022504</v>
      </c>
      <c r="O565" s="674">
        <v>0.85115278906024205</v>
      </c>
      <c r="P565" s="674">
        <v>0.92219687060217304</v>
      </c>
      <c r="Q565" s="674" t="e">
        <f t="shared" si="43"/>
        <v>#DIV/0!</v>
      </c>
      <c r="R565" s="674" t="e">
        <f t="shared" si="44"/>
        <v>#DIV/0!</v>
      </c>
      <c r="S565" s="691" t="e">
        <f>S554/S545</f>
        <v>#DIV/0!</v>
      </c>
      <c r="T565" s="691" t="e">
        <f>T554/T545</f>
        <v>#DIV/0!</v>
      </c>
      <c r="U565" s="690" t="e">
        <f t="shared" si="49"/>
        <v>#DIV/0!</v>
      </c>
    </row>
    <row r="566" spans="1:22" s="649" customFormat="1" ht="12.75" customHeight="1" x14ac:dyDescent="0.2">
      <c r="A566" s="793"/>
      <c r="B566" s="798"/>
      <c r="C566" s="798"/>
      <c r="D566" s="673" t="s">
        <v>123</v>
      </c>
      <c r="E566" s="674" t="e">
        <f>E555/E546</f>
        <v>#DIV/0!</v>
      </c>
      <c r="F566" s="674">
        <v>0.71396642466803895</v>
      </c>
      <c r="G566" s="674">
        <v>0</v>
      </c>
      <c r="H566" s="674">
        <v>0</v>
      </c>
      <c r="I566" s="674">
        <v>0.41886652912483702</v>
      </c>
      <c r="J566" s="674">
        <v>0.29822527006016097</v>
      </c>
      <c r="K566" s="674">
        <v>0.53068514930118904</v>
      </c>
      <c r="L566" s="674">
        <v>0.55173573955732003</v>
      </c>
      <c r="M566" s="674">
        <v>0.50140321619627004</v>
      </c>
      <c r="N566" s="672">
        <v>0.16544011631005001</v>
      </c>
      <c r="O566" s="674">
        <v>0.10412719147598599</v>
      </c>
      <c r="P566" s="674">
        <v>0.84129898916322199</v>
      </c>
      <c r="Q566" s="674" t="e">
        <f t="shared" si="43"/>
        <v>#DIV/0!</v>
      </c>
      <c r="R566" s="674" t="e">
        <f t="shared" si="44"/>
        <v>#DIV/0!</v>
      </c>
      <c r="S566" s="691" t="e">
        <f>S555/S546</f>
        <v>#DIV/0!</v>
      </c>
      <c r="T566" s="691" t="e">
        <f>T555/T546</f>
        <v>#DIV/0!</v>
      </c>
      <c r="U566" s="690" t="e">
        <f t="shared" si="49"/>
        <v>#DIV/0!</v>
      </c>
    </row>
    <row r="567" spans="1:22" s="649" customFormat="1" ht="12.75" customHeight="1" x14ac:dyDescent="0.2">
      <c r="A567" s="793"/>
      <c r="B567" s="785" t="s">
        <v>25</v>
      </c>
      <c r="C567" s="785"/>
      <c r="D567" s="785"/>
      <c r="E567" s="676">
        <v>0</v>
      </c>
      <c r="F567" s="677">
        <v>540.48484319675902</v>
      </c>
      <c r="G567" s="677">
        <v>59.9964517471481</v>
      </c>
      <c r="H567" s="677">
        <v>437.42729689282203</v>
      </c>
      <c r="I567" s="677">
        <v>628.48425386985002</v>
      </c>
      <c r="J567" s="677">
        <v>584.74874124238295</v>
      </c>
      <c r="K567" s="677">
        <v>888.314753300186</v>
      </c>
      <c r="L567" s="677">
        <v>572.76548066048997</v>
      </c>
      <c r="M567" s="677">
        <v>945.03035978625405</v>
      </c>
      <c r="N567" s="672">
        <v>887.29884427878903</v>
      </c>
      <c r="O567" s="677">
        <v>627.78781787471405</v>
      </c>
      <c r="P567" s="677">
        <v>665.88246800557499</v>
      </c>
      <c r="Q567" s="677">
        <f t="shared" si="43"/>
        <v>0</v>
      </c>
      <c r="R567" s="677">
        <f t="shared" si="44"/>
        <v>6838.2213108549704</v>
      </c>
      <c r="S567" s="692">
        <v>0</v>
      </c>
      <c r="T567" s="692">
        <v>0</v>
      </c>
      <c r="U567" s="693" t="e">
        <f t="shared" si="49"/>
        <v>#DIV/0!</v>
      </c>
    </row>
    <row r="568" spans="1:22" s="649" customFormat="1" ht="12.75" customHeight="1" x14ac:dyDescent="0.2">
      <c r="A568" s="793"/>
      <c r="B568" s="785" t="s">
        <v>44</v>
      </c>
      <c r="C568" s="785"/>
      <c r="D568" s="785"/>
      <c r="E568" s="676">
        <v>0</v>
      </c>
      <c r="F568" s="677">
        <v>556.07469736689404</v>
      </c>
      <c r="G568" s="677">
        <v>62.847526499309097</v>
      </c>
      <c r="H568" s="677">
        <v>440.316217669651</v>
      </c>
      <c r="I568" s="677">
        <v>463.89159664451398</v>
      </c>
      <c r="J568" s="677">
        <v>439.63576366981101</v>
      </c>
      <c r="K568" s="677">
        <v>644.91491090704096</v>
      </c>
      <c r="L568" s="677">
        <v>464.89721106619601</v>
      </c>
      <c r="M568" s="677">
        <v>788.72367144407701</v>
      </c>
      <c r="N568" s="672">
        <v>752.810655618282</v>
      </c>
      <c r="O568" s="677">
        <v>534.14981989365799</v>
      </c>
      <c r="P568" s="677">
        <v>610.05305078882702</v>
      </c>
      <c r="Q568" s="677">
        <f t="shared" si="43"/>
        <v>0</v>
      </c>
      <c r="R568" s="677">
        <f t="shared" si="44"/>
        <v>5758.3151215682601</v>
      </c>
      <c r="S568" s="692">
        <v>0</v>
      </c>
      <c r="T568" s="692">
        <v>0</v>
      </c>
      <c r="U568" s="693" t="e">
        <f t="shared" si="49"/>
        <v>#DIV/0!</v>
      </c>
    </row>
    <row r="569" spans="1:22" s="649" customFormat="1" ht="12.75" customHeight="1" x14ac:dyDescent="0.2">
      <c r="A569" s="793"/>
      <c r="B569" s="785" t="s">
        <v>46</v>
      </c>
      <c r="C569" s="785"/>
      <c r="D569" s="785"/>
      <c r="E569" s="676">
        <v>0</v>
      </c>
      <c r="F569" s="677">
        <v>50.459808000000002</v>
      </c>
      <c r="G569" s="677">
        <v>45.813172999999999</v>
      </c>
      <c r="H569" s="677">
        <v>45.683590000000002</v>
      </c>
      <c r="I569" s="677">
        <v>72.872177333333298</v>
      </c>
      <c r="J569" s="677">
        <v>-9.5987869999999909</v>
      </c>
      <c r="K569" s="677">
        <v>44.347732999999998</v>
      </c>
      <c r="L569" s="677">
        <v>52.455454000000003</v>
      </c>
      <c r="M569" s="677">
        <v>37.80312</v>
      </c>
      <c r="N569" s="672">
        <v>44.704743999999998</v>
      </c>
      <c r="O569" s="677">
        <v>53.339284999999997</v>
      </c>
      <c r="P569" s="677">
        <v>48.589756000000001</v>
      </c>
      <c r="Q569" s="677">
        <f t="shared" si="43"/>
        <v>0</v>
      </c>
      <c r="R569" s="677">
        <f t="shared" si="44"/>
        <v>486.47005333333334</v>
      </c>
      <c r="S569" s="692">
        <v>0</v>
      </c>
      <c r="T569" s="692">
        <v>0</v>
      </c>
      <c r="U569" s="693" t="e">
        <f t="shared" si="49"/>
        <v>#DIV/0!</v>
      </c>
    </row>
    <row r="570" spans="1:22" s="650" customFormat="1" ht="12.75" customHeight="1" x14ac:dyDescent="0.2">
      <c r="A570" s="793"/>
      <c r="B570" s="786" t="s">
        <v>47</v>
      </c>
      <c r="C570" s="786"/>
      <c r="D570" s="786"/>
      <c r="E570" s="678">
        <f>E567-E568-E569</f>
        <v>0</v>
      </c>
      <c r="F570" s="678">
        <v>-66.049662170134496</v>
      </c>
      <c r="G570" s="678">
        <v>-48.664247752161103</v>
      </c>
      <c r="H570" s="678">
        <v>-48.572510776829098</v>
      </c>
      <c r="I570" s="678">
        <v>91.720479892002402</v>
      </c>
      <c r="J570" s="678">
        <v>154.71176457257201</v>
      </c>
      <c r="K570" s="678">
        <v>199.052109393145</v>
      </c>
      <c r="L570" s="678">
        <v>55.412815594294202</v>
      </c>
      <c r="M570" s="678">
        <v>118.503568342177</v>
      </c>
      <c r="N570" s="678">
        <v>89.783444660507499</v>
      </c>
      <c r="O570" s="678">
        <v>40.298712981056298</v>
      </c>
      <c r="P570" s="678">
        <v>7.2396612167478596</v>
      </c>
      <c r="Q570" s="678">
        <f t="shared" si="43"/>
        <v>0</v>
      </c>
      <c r="R570" s="678">
        <f>R567-R568-R569</f>
        <v>593.43613595337695</v>
      </c>
      <c r="S570" s="678">
        <f>S567-S568-S569</f>
        <v>0</v>
      </c>
      <c r="T570" s="678">
        <f>T567-T568-T569</f>
        <v>0</v>
      </c>
      <c r="U570" s="694" t="e">
        <f>(R570-S570)/ABS(S570)</f>
        <v>#DIV/0!</v>
      </c>
      <c r="V570" s="228"/>
    </row>
    <row r="571" spans="1:22" s="649" customFormat="1" ht="12.75" customHeight="1" x14ac:dyDescent="0.2">
      <c r="A571" s="793"/>
      <c r="B571" s="787" t="s">
        <v>48</v>
      </c>
      <c r="C571" s="787"/>
      <c r="D571" s="787"/>
      <c r="E571" s="679" t="e">
        <f>(E567-E568)/E567</f>
        <v>#DIV/0!</v>
      </c>
      <c r="F571" s="679">
        <v>-2.88442023238367E-2</v>
      </c>
      <c r="G571" s="679">
        <v>-4.7520722795020599E-2</v>
      </c>
      <c r="H571" s="679">
        <v>-6.6043449902418302E-3</v>
      </c>
      <c r="I571" s="679">
        <v>0.26188827518250002</v>
      </c>
      <c r="J571" s="679">
        <v>0.24816295844307101</v>
      </c>
      <c r="K571" s="679">
        <v>0.27400180115087402</v>
      </c>
      <c r="L571" s="679">
        <v>0.188328859256506</v>
      </c>
      <c r="M571" s="679">
        <v>0.16539858928715301</v>
      </c>
      <c r="N571" s="679">
        <v>0.15157034129783101</v>
      </c>
      <c r="O571" s="679">
        <v>0.14915548743531601</v>
      </c>
      <c r="P571" s="679">
        <v>8.3842749883422996E-2</v>
      </c>
      <c r="Q571" s="679" t="e">
        <f t="shared" si="43"/>
        <v>#DIV/0!</v>
      </c>
      <c r="R571" s="679">
        <f>(R567-R568)/R567</f>
        <v>0.15792208824427351</v>
      </c>
      <c r="S571" s="679" t="e">
        <f>(S567-S568)/S567</f>
        <v>#DIV/0!</v>
      </c>
      <c r="T571" s="679" t="e">
        <f>(T567-T568)/T567</f>
        <v>#DIV/0!</v>
      </c>
      <c r="U571" s="688" t="e">
        <f>R571-S571</f>
        <v>#DIV/0!</v>
      </c>
      <c r="V571" s="695"/>
    </row>
    <row r="572" spans="1:22" s="649" customFormat="1" ht="12.75" customHeight="1" x14ac:dyDescent="0.2">
      <c r="A572" s="793"/>
      <c r="B572" s="787" t="s">
        <v>49</v>
      </c>
      <c r="C572" s="787"/>
      <c r="D572" s="787"/>
      <c r="E572" s="679" t="e">
        <f>E569/E567</f>
        <v>#DIV/0!</v>
      </c>
      <c r="F572" s="679">
        <v>9.3360264649698002E-2</v>
      </c>
      <c r="G572" s="679">
        <v>0.76359804064875803</v>
      </c>
      <c r="H572" s="679">
        <v>0.104436989471174</v>
      </c>
      <c r="I572" s="679">
        <v>0.11594909002831499</v>
      </c>
      <c r="J572" s="679">
        <v>-1.64152332839674E-2</v>
      </c>
      <c r="K572" s="679">
        <v>4.9923445304992799E-2</v>
      </c>
      <c r="L572" s="679">
        <v>9.1582778241996204E-2</v>
      </c>
      <c r="M572" s="679">
        <v>4.0002016452201902E-2</v>
      </c>
      <c r="N572" s="679">
        <v>5.0382962051907898E-2</v>
      </c>
      <c r="O572" s="679">
        <v>8.4963873909775001E-2</v>
      </c>
      <c r="P572" s="679">
        <v>7.2970469016152506E-2</v>
      </c>
      <c r="Q572" s="679" t="e">
        <f t="shared" si="43"/>
        <v>#DIV/0!</v>
      </c>
      <c r="R572" s="679">
        <f>R569/R567</f>
        <v>7.1139852195352668E-2</v>
      </c>
      <c r="S572" s="679" t="e">
        <f>S569/S567</f>
        <v>#DIV/0!</v>
      </c>
      <c r="T572" s="679" t="e">
        <f>T569/T567</f>
        <v>#DIV/0!</v>
      </c>
      <c r="U572" s="688" t="e">
        <f>R572-S572</f>
        <v>#DIV/0!</v>
      </c>
    </row>
    <row r="573" spans="1:22" s="649" customFormat="1" ht="12.75" customHeight="1" x14ac:dyDescent="0.2">
      <c r="A573" s="793"/>
      <c r="B573" s="788" t="s">
        <v>130</v>
      </c>
      <c r="C573" s="788"/>
      <c r="D573" s="788"/>
      <c r="E573" s="680" t="e">
        <f>SUM(E568:E569)/E567</f>
        <v>#DIV/0!</v>
      </c>
      <c r="F573" s="680">
        <v>1.12220446697353</v>
      </c>
      <c r="G573" s="680">
        <v>1.81111876344378</v>
      </c>
      <c r="H573" s="680">
        <v>1.1110413344614201</v>
      </c>
      <c r="I573" s="680">
        <v>0.85406081484581398</v>
      </c>
      <c r="J573" s="680">
        <v>0.735421808272961</v>
      </c>
      <c r="K573" s="680">
        <v>0.77592164415411902</v>
      </c>
      <c r="L573" s="680">
        <v>0.90325391898549101</v>
      </c>
      <c r="M573" s="680">
        <v>0.87460342716504902</v>
      </c>
      <c r="N573" s="680">
        <v>0.89881262075407697</v>
      </c>
      <c r="O573" s="680">
        <v>0.93580838647445896</v>
      </c>
      <c r="P573" s="680">
        <v>0.98912771913272901</v>
      </c>
      <c r="Q573" s="680" t="e">
        <f t="shared" si="43"/>
        <v>#DIV/0!</v>
      </c>
      <c r="R573" s="680">
        <f>SUM(R568:R569)/R567</f>
        <v>0.91321776395107912</v>
      </c>
      <c r="S573" s="680" t="e">
        <f>SUM(S568:S569)/S567</f>
        <v>#DIV/0!</v>
      </c>
      <c r="T573" s="680" t="e">
        <f>SUM(T568:T569)/T567</f>
        <v>#DIV/0!</v>
      </c>
      <c r="U573" s="696" t="e">
        <f>R573-S573</f>
        <v>#DIV/0!</v>
      </c>
      <c r="V573" s="648" t="e">
        <v>#DIV/0!</v>
      </c>
    </row>
    <row r="574" spans="1:22" s="649" customFormat="1" ht="12.75" customHeight="1" x14ac:dyDescent="0.2">
      <c r="A574" s="793"/>
      <c r="B574" s="787" t="s">
        <v>50</v>
      </c>
      <c r="C574" s="787"/>
      <c r="D574" s="787"/>
      <c r="E574" s="679" t="e">
        <f>E570/E567</f>
        <v>#DIV/0!</v>
      </c>
      <c r="F574" s="679">
        <v>-0.122204466973535</v>
      </c>
      <c r="G574" s="679">
        <v>-0.81111876344377798</v>
      </c>
      <c r="H574" s="679">
        <v>-0.11104133446141599</v>
      </c>
      <c r="I574" s="679">
        <v>0.145939185154186</v>
      </c>
      <c r="J574" s="679">
        <v>0.264578191727039</v>
      </c>
      <c r="K574" s="679">
        <v>0.22407835584588101</v>
      </c>
      <c r="L574" s="679">
        <v>9.6746081014509405E-2</v>
      </c>
      <c r="M574" s="679">
        <v>0.12539657283495101</v>
      </c>
      <c r="N574" s="679">
        <v>0.101187379245924</v>
      </c>
      <c r="O574" s="679">
        <v>6.41916135255408E-2</v>
      </c>
      <c r="P574" s="679">
        <v>1.08722808672705E-2</v>
      </c>
      <c r="Q574" s="679" t="e">
        <f t="shared" si="43"/>
        <v>#DIV/0!</v>
      </c>
      <c r="R574" s="679">
        <f>R570/R567</f>
        <v>8.6782236048920838E-2</v>
      </c>
      <c r="S574" s="679" t="e">
        <f>S570/S567</f>
        <v>#DIV/0!</v>
      </c>
      <c r="T574" s="679" t="e">
        <f>T570/T567</f>
        <v>#DIV/0!</v>
      </c>
      <c r="U574" s="688" t="e">
        <f>R574-S574</f>
        <v>#DIV/0!</v>
      </c>
    </row>
    <row r="575" spans="1:22" s="650" customFormat="1" ht="12.75" customHeight="1" x14ac:dyDescent="0.2">
      <c r="A575" s="793" t="s">
        <v>131</v>
      </c>
      <c r="B575" s="785" t="s">
        <v>25</v>
      </c>
      <c r="C575" s="783" t="s">
        <v>120</v>
      </c>
      <c r="D575" s="675" t="s">
        <v>121</v>
      </c>
      <c r="E575" s="681">
        <v>0</v>
      </c>
      <c r="F575" s="681">
        <v>760.77217732252598</v>
      </c>
      <c r="G575" s="681">
        <v>80.7982859423105</v>
      </c>
      <c r="H575" s="681">
        <v>525.29206376837101</v>
      </c>
      <c r="I575" s="681">
        <v>670.30130533038596</v>
      </c>
      <c r="J575" s="681">
        <v>612.10147771634502</v>
      </c>
      <c r="K575" s="681">
        <v>988.48244931483498</v>
      </c>
      <c r="L575" s="681">
        <v>597.34406785153999</v>
      </c>
      <c r="M575" s="681">
        <v>1164.56936968992</v>
      </c>
      <c r="N575" s="681">
        <v>1061.9031244190301</v>
      </c>
      <c r="O575" s="681">
        <v>664.117290530319</v>
      </c>
      <c r="P575" s="681">
        <v>667.62319676905099</v>
      </c>
      <c r="Q575" s="681">
        <f t="shared" si="43"/>
        <v>0</v>
      </c>
      <c r="R575" s="681">
        <f>SUM(F575:Q575)</f>
        <v>7793.3048086546332</v>
      </c>
      <c r="S575" s="689">
        <v>0</v>
      </c>
      <c r="T575" s="689">
        <v>0</v>
      </c>
      <c r="U575" s="690" t="e">
        <f>R575/S575-1</f>
        <v>#DIV/0!</v>
      </c>
      <c r="V575" s="228"/>
    </row>
    <row r="576" spans="1:22" s="650" customFormat="1" ht="12.75" customHeight="1" x14ac:dyDescent="0.2">
      <c r="A576" s="793"/>
      <c r="B576" s="785"/>
      <c r="C576" s="783"/>
      <c r="D576" s="675" t="s">
        <v>122</v>
      </c>
      <c r="E576" s="681">
        <v>0</v>
      </c>
      <c r="F576" s="681">
        <v>47.176463401690498</v>
      </c>
      <c r="G576" s="681">
        <v>2.4093084315789501</v>
      </c>
      <c r="H576" s="681">
        <v>14.5261720290942</v>
      </c>
      <c r="I576" s="681">
        <v>75.453826128059205</v>
      </c>
      <c r="J576" s="681">
        <v>28.269367617794199</v>
      </c>
      <c r="K576" s="681">
        <v>77.9915929062457</v>
      </c>
      <c r="L576" s="681">
        <v>56.21818950846</v>
      </c>
      <c r="M576" s="681">
        <v>92.684788538842994</v>
      </c>
      <c r="N576" s="681">
        <v>85.358266849596404</v>
      </c>
      <c r="O576" s="681">
        <v>91.378081269813407</v>
      </c>
      <c r="P576" s="681">
        <v>56.216240567817302</v>
      </c>
      <c r="Q576" s="681">
        <f t="shared" si="43"/>
        <v>0</v>
      </c>
      <c r="R576" s="681">
        <f t="shared" ref="R576:R606" si="50">SUM(F576:Q576)</f>
        <v>627.68229724899288</v>
      </c>
      <c r="S576" s="689">
        <v>0</v>
      </c>
      <c r="T576" s="689">
        <v>0</v>
      </c>
      <c r="U576" s="690" t="e">
        <f t="shared" ref="U576:U584" si="51">R576/S576-1</f>
        <v>#DIV/0!</v>
      </c>
      <c r="V576" s="228"/>
    </row>
    <row r="577" spans="1:21" s="649" customFormat="1" ht="12.75" customHeight="1" x14ac:dyDescent="0.2">
      <c r="A577" s="793"/>
      <c r="B577" s="785"/>
      <c r="C577" s="783"/>
      <c r="D577" s="675" t="s">
        <v>123</v>
      </c>
      <c r="E577" s="681">
        <v>0</v>
      </c>
      <c r="F577" s="681">
        <v>32.040905424647498</v>
      </c>
      <c r="G577" s="681">
        <v>10.422305323318</v>
      </c>
      <c r="H577" s="681">
        <v>2.9631220123283799</v>
      </c>
      <c r="I577" s="681">
        <v>37.9538566676136</v>
      </c>
      <c r="J577" s="681">
        <v>73.931207679622503</v>
      </c>
      <c r="K577" s="681">
        <v>89.590100371591106</v>
      </c>
      <c r="L577" s="681">
        <v>35.576892699551102</v>
      </c>
      <c r="M577" s="681">
        <v>61.079207436678097</v>
      </c>
      <c r="N577" s="681">
        <v>53.977859985517398</v>
      </c>
      <c r="O577" s="681">
        <v>46.820398466158103</v>
      </c>
      <c r="P577" s="681">
        <v>108.455439072773</v>
      </c>
      <c r="Q577" s="681">
        <f t="shared" si="43"/>
        <v>0</v>
      </c>
      <c r="R577" s="681">
        <f t="shared" si="50"/>
        <v>552.81129513979874</v>
      </c>
      <c r="S577" s="689">
        <v>0</v>
      </c>
      <c r="T577" s="689">
        <v>0</v>
      </c>
      <c r="U577" s="690" t="e">
        <f t="shared" si="51"/>
        <v>#DIV/0!</v>
      </c>
    </row>
    <row r="578" spans="1:21" s="649" customFormat="1" ht="12.75" customHeight="1" x14ac:dyDescent="0.2">
      <c r="A578" s="793"/>
      <c r="B578" s="785"/>
      <c r="C578" s="783"/>
      <c r="D578" s="675" t="s">
        <v>124</v>
      </c>
      <c r="E578" s="681">
        <v>0</v>
      </c>
      <c r="F578" s="681">
        <v>3.54956280065722</v>
      </c>
      <c r="G578" s="681">
        <v>0.509820164376388</v>
      </c>
      <c r="H578" s="681">
        <v>96.995883354649706</v>
      </c>
      <c r="I578" s="681">
        <v>2.5793186429593198</v>
      </c>
      <c r="J578" s="681">
        <v>4.16002876086546</v>
      </c>
      <c r="K578" s="681">
        <v>5.35924265936855</v>
      </c>
      <c r="L578" s="681">
        <v>5.2816138711155798</v>
      </c>
      <c r="M578" s="681">
        <v>5.7666954369817196</v>
      </c>
      <c r="N578" s="681">
        <v>7.3544886831455596</v>
      </c>
      <c r="O578" s="681">
        <v>7.3814242866156103</v>
      </c>
      <c r="P578" s="681">
        <v>10.8358940004646</v>
      </c>
      <c r="Q578" s="681">
        <f t="shared" si="43"/>
        <v>0</v>
      </c>
      <c r="R578" s="681">
        <f t="shared" si="50"/>
        <v>149.77397266119971</v>
      </c>
      <c r="S578" s="689">
        <v>0</v>
      </c>
      <c r="T578" s="689">
        <v>0</v>
      </c>
      <c r="U578" s="690" t="e">
        <f t="shared" si="51"/>
        <v>#DIV/0!</v>
      </c>
    </row>
    <row r="579" spans="1:21" s="649" customFormat="1" ht="12.75" customHeight="1" x14ac:dyDescent="0.2">
      <c r="A579" s="793"/>
      <c r="B579" s="785"/>
      <c r="C579" s="783"/>
      <c r="D579" s="675" t="s">
        <v>125</v>
      </c>
      <c r="E579" s="681">
        <v>0</v>
      </c>
      <c r="F579" s="681">
        <v>21.845473205763199</v>
      </c>
      <c r="G579" s="681">
        <v>1.0235432644448199</v>
      </c>
      <c r="H579" s="681">
        <v>49.885314722659601</v>
      </c>
      <c r="I579" s="681">
        <v>2.6895435248235602</v>
      </c>
      <c r="J579" s="681">
        <v>3.4128996616889302</v>
      </c>
      <c r="K579" s="681">
        <v>21.666838176077398</v>
      </c>
      <c r="L579" s="681">
        <v>27.905829717465899</v>
      </c>
      <c r="M579" s="681">
        <v>6.9263129050463199</v>
      </c>
      <c r="N579" s="681">
        <v>18.510355530610099</v>
      </c>
      <c r="O579" s="681">
        <v>8.3170931205629302</v>
      </c>
      <c r="P579" s="681">
        <v>12.3736167014026</v>
      </c>
      <c r="Q579" s="681">
        <f t="shared" si="43"/>
        <v>0</v>
      </c>
      <c r="R579" s="681">
        <f t="shared" si="50"/>
        <v>174.55682053054537</v>
      </c>
      <c r="S579" s="689">
        <v>0</v>
      </c>
      <c r="T579" s="689">
        <v>0</v>
      </c>
      <c r="U579" s="690" t="e">
        <f t="shared" si="51"/>
        <v>#DIV/0!</v>
      </c>
    </row>
    <row r="580" spans="1:21" s="649" customFormat="1" ht="12.75" customHeight="1" x14ac:dyDescent="0.2">
      <c r="A580" s="793"/>
      <c r="B580" s="785"/>
      <c r="C580" s="783"/>
      <c r="D580" s="675" t="s">
        <v>126</v>
      </c>
      <c r="E580" s="681">
        <v>0</v>
      </c>
      <c r="F580" s="681">
        <v>3.00331450640223</v>
      </c>
      <c r="G580" s="681">
        <v>1.77600311084843</v>
      </c>
      <c r="H580" s="681">
        <v>2.4471733283674602</v>
      </c>
      <c r="I580" s="681">
        <v>1.7753522655843399</v>
      </c>
      <c r="J580" s="681">
        <v>2.3851641281110698</v>
      </c>
      <c r="K580" s="681">
        <v>2.6565378567560902</v>
      </c>
      <c r="L580" s="681">
        <v>7.4594857935284002</v>
      </c>
      <c r="M580" s="681">
        <v>2.50608651454381</v>
      </c>
      <c r="N580" s="681">
        <v>2.4386925543463098</v>
      </c>
      <c r="O580" s="681">
        <v>4.9497664006809696</v>
      </c>
      <c r="P580" s="681">
        <v>1.8826084422310501</v>
      </c>
      <c r="Q580" s="681">
        <f t="shared" si="43"/>
        <v>0</v>
      </c>
      <c r="R580" s="681">
        <f t="shared" si="50"/>
        <v>33.280184901400162</v>
      </c>
      <c r="S580" s="689">
        <v>0</v>
      </c>
      <c r="T580" s="689">
        <v>0</v>
      </c>
      <c r="U580" s="690" t="e">
        <f t="shared" si="51"/>
        <v>#DIV/0!</v>
      </c>
    </row>
    <row r="581" spans="1:21" s="649" customFormat="1" ht="12.75" customHeight="1" x14ac:dyDescent="0.2">
      <c r="A581" s="793"/>
      <c r="B581" s="785"/>
      <c r="C581" s="783"/>
      <c r="D581" s="675" t="s">
        <v>127</v>
      </c>
      <c r="E581" s="681">
        <v>0</v>
      </c>
      <c r="F581" s="681">
        <v>1.4373926269283701</v>
      </c>
      <c r="G581" s="681">
        <v>0.17967407836604599</v>
      </c>
      <c r="H581" s="681">
        <v>1.7967407836604601</v>
      </c>
      <c r="I581" s="681">
        <v>2.2126758891146001</v>
      </c>
      <c r="J581" s="681">
        <v>1.2266959307581999</v>
      </c>
      <c r="K581" s="681">
        <v>0.87947955606080797</v>
      </c>
      <c r="L581" s="681">
        <v>0.28611798926896598</v>
      </c>
      <c r="M581" s="681">
        <v>0.54448406368202795</v>
      </c>
      <c r="N581" s="681">
        <v>0.80140637977501095</v>
      </c>
      <c r="O581" s="681">
        <v>1.3576271712392201</v>
      </c>
      <c r="P581" s="681">
        <v>0.494418481301521</v>
      </c>
      <c r="Q581" s="681">
        <f t="shared" si="43"/>
        <v>0</v>
      </c>
      <c r="R581" s="681">
        <f t="shared" si="50"/>
        <v>11.216712950155229</v>
      </c>
      <c r="S581" s="689">
        <v>0</v>
      </c>
      <c r="T581" s="689">
        <v>0</v>
      </c>
      <c r="U581" s="690" t="e">
        <f t="shared" si="51"/>
        <v>#DIV/0!</v>
      </c>
    </row>
    <row r="582" spans="1:21" s="649" customFormat="1" ht="12.75" customHeight="1" x14ac:dyDescent="0.2">
      <c r="A582" s="793"/>
      <c r="B582" s="785"/>
      <c r="C582" s="783" t="s">
        <v>128</v>
      </c>
      <c r="D582" s="675" t="s">
        <v>129</v>
      </c>
      <c r="E582" s="681">
        <v>0</v>
      </c>
      <c r="F582" s="681">
        <v>869.10805272840696</v>
      </c>
      <c r="G582" s="681">
        <v>97.105352163609993</v>
      </c>
      <c r="H582" s="681">
        <v>693.77058848279898</v>
      </c>
      <c r="I582" s="681">
        <v>792.40352680279204</v>
      </c>
      <c r="J582" s="681">
        <v>725.06473665214105</v>
      </c>
      <c r="K582" s="681">
        <v>1186.12769293051</v>
      </c>
      <c r="L582" s="681">
        <v>729.82964364531404</v>
      </c>
      <c r="M582" s="681">
        <v>1333.7175233421001</v>
      </c>
      <c r="N582" s="681">
        <v>1230.1303944989099</v>
      </c>
      <c r="O582" s="681">
        <v>823.99236540829997</v>
      </c>
      <c r="P582" s="681">
        <v>791.69322950367803</v>
      </c>
      <c r="Q582" s="681">
        <f t="shared" si="43"/>
        <v>0</v>
      </c>
      <c r="R582" s="681">
        <f t="shared" si="50"/>
        <v>9272.9431061585601</v>
      </c>
      <c r="S582" s="689">
        <v>0</v>
      </c>
      <c r="T582" s="689">
        <v>0</v>
      </c>
      <c r="U582" s="690" t="e">
        <f t="shared" si="51"/>
        <v>#DIV/0!</v>
      </c>
    </row>
    <row r="583" spans="1:21" s="649" customFormat="1" ht="12.75" customHeight="1" x14ac:dyDescent="0.2">
      <c r="A583" s="793"/>
      <c r="B583" s="785"/>
      <c r="C583" s="783"/>
      <c r="D583" s="675" t="s">
        <v>123</v>
      </c>
      <c r="E583" s="681">
        <v>0</v>
      </c>
      <c r="F583" s="681">
        <v>0.71723656020899795</v>
      </c>
      <c r="G583" s="681">
        <v>1.3588151633229399E-2</v>
      </c>
      <c r="H583" s="681">
        <v>0.135881516332296</v>
      </c>
      <c r="I583" s="681">
        <v>0.56235164574868401</v>
      </c>
      <c r="J583" s="681">
        <v>0.42210484304474599</v>
      </c>
      <c r="K583" s="681">
        <v>0.49854791042683799</v>
      </c>
      <c r="L583" s="681">
        <v>0.24255378561628799</v>
      </c>
      <c r="M583" s="681">
        <v>0.35942124360046901</v>
      </c>
      <c r="N583" s="681">
        <v>0.21379990311777899</v>
      </c>
      <c r="O583" s="681">
        <v>0.32931583708906698</v>
      </c>
      <c r="P583" s="681">
        <v>66.188184531362594</v>
      </c>
      <c r="Q583" s="681">
        <f t="shared" si="43"/>
        <v>0</v>
      </c>
      <c r="R583" s="681">
        <f t="shared" si="50"/>
        <v>69.682985928180983</v>
      </c>
      <c r="S583" s="689">
        <v>0</v>
      </c>
      <c r="T583" s="689">
        <v>0</v>
      </c>
      <c r="U583" s="690" t="e">
        <f t="shared" si="51"/>
        <v>#DIV/0!</v>
      </c>
    </row>
    <row r="584" spans="1:21" s="649" customFormat="1" ht="12.75" customHeight="1" x14ac:dyDescent="0.2">
      <c r="A584" s="793"/>
      <c r="B584" s="785" t="s">
        <v>44</v>
      </c>
      <c r="C584" s="783" t="s">
        <v>120</v>
      </c>
      <c r="D584" s="675" t="s">
        <v>121</v>
      </c>
      <c r="E584" s="681">
        <v>0</v>
      </c>
      <c r="F584" s="681">
        <v>643.03742535369599</v>
      </c>
      <c r="G584" s="681">
        <v>70.373576803290902</v>
      </c>
      <c r="H584" s="681">
        <v>452.46409520522502</v>
      </c>
      <c r="I584" s="681">
        <v>684.31349169099099</v>
      </c>
      <c r="J584" s="681">
        <v>624.77440170069701</v>
      </c>
      <c r="K584" s="681">
        <v>1042.3098269789</v>
      </c>
      <c r="L584" s="681">
        <v>586.05235062874101</v>
      </c>
      <c r="M584" s="681">
        <v>1127.69085091639</v>
      </c>
      <c r="N584" s="681">
        <v>987.10581229966795</v>
      </c>
      <c r="O584" s="681">
        <v>640.28602958446095</v>
      </c>
      <c r="P584" s="681">
        <v>641.17077527433105</v>
      </c>
      <c r="Q584" s="681">
        <f t="shared" si="43"/>
        <v>0</v>
      </c>
      <c r="R584" s="681">
        <f t="shared" si="50"/>
        <v>7499.5786364363921</v>
      </c>
      <c r="S584" s="689">
        <v>0</v>
      </c>
      <c r="T584" s="689">
        <v>0</v>
      </c>
      <c r="U584" s="690" t="e">
        <f t="shared" si="51"/>
        <v>#DIV/0!</v>
      </c>
    </row>
    <row r="585" spans="1:21" s="649" customFormat="1" ht="12.75" customHeight="1" x14ac:dyDescent="0.2">
      <c r="A585" s="793"/>
      <c r="B585" s="785"/>
      <c r="C585" s="783"/>
      <c r="D585" s="675" t="s">
        <v>122</v>
      </c>
      <c r="E585" s="681">
        <v>0</v>
      </c>
      <c r="F585" s="681">
        <v>40.027624773090402</v>
      </c>
      <c r="G585" s="681">
        <v>2.0017793374446202</v>
      </c>
      <c r="H585" s="681">
        <v>11.295648259185199</v>
      </c>
      <c r="I585" s="681">
        <v>79.008889232830199</v>
      </c>
      <c r="J585" s="681">
        <v>28.7113234412795</v>
      </c>
      <c r="K585" s="681">
        <v>80.488689416094701</v>
      </c>
      <c r="L585" s="681">
        <v>55.2418959671609</v>
      </c>
      <c r="M585" s="681">
        <v>90.133718721311595</v>
      </c>
      <c r="N585" s="681">
        <v>79.455364508816601</v>
      </c>
      <c r="O585" s="681">
        <v>88.719463577598106</v>
      </c>
      <c r="P585" s="681">
        <v>54.231902776060203</v>
      </c>
      <c r="Q585" s="681">
        <f t="shared" si="43"/>
        <v>0</v>
      </c>
      <c r="R585" s="681">
        <f t="shared" si="50"/>
        <v>609.31630001087206</v>
      </c>
      <c r="S585" s="689">
        <v>0</v>
      </c>
      <c r="T585" s="689">
        <v>0</v>
      </c>
      <c r="U585" s="690" t="e">
        <f t="shared" ref="U585:U593" si="52">R585/S585-1</f>
        <v>#DIV/0!</v>
      </c>
    </row>
    <row r="586" spans="1:21" s="649" customFormat="1" ht="12.75" customHeight="1" x14ac:dyDescent="0.2">
      <c r="A586" s="793"/>
      <c r="B586" s="785"/>
      <c r="C586" s="783"/>
      <c r="D586" s="675" t="s">
        <v>123</v>
      </c>
      <c r="E586" s="681">
        <v>0</v>
      </c>
      <c r="F586" s="681">
        <v>26.674856927541502</v>
      </c>
      <c r="G586" s="681">
        <v>9.1398716191562794</v>
      </c>
      <c r="H586" s="681">
        <v>2.4043444682877402</v>
      </c>
      <c r="I586" s="681">
        <v>37.518814034554097</v>
      </c>
      <c r="J586" s="681">
        <v>71.5971158624358</v>
      </c>
      <c r="K586" s="681">
        <v>92.8691031880835</v>
      </c>
      <c r="L586" s="681">
        <v>34.702489338951899</v>
      </c>
      <c r="M586" s="681">
        <v>58.310356344567602</v>
      </c>
      <c r="N586" s="681">
        <v>49.822499943081702</v>
      </c>
      <c r="O586" s="681">
        <v>44.506850433186003</v>
      </c>
      <c r="P586" s="681">
        <v>104.12124718289699</v>
      </c>
      <c r="Q586" s="681">
        <f t="shared" si="43"/>
        <v>0</v>
      </c>
      <c r="R586" s="681">
        <f t="shared" si="50"/>
        <v>531.66754934274309</v>
      </c>
      <c r="S586" s="689">
        <v>0</v>
      </c>
      <c r="T586" s="689">
        <v>0</v>
      </c>
      <c r="U586" s="690" t="e">
        <f t="shared" si="52"/>
        <v>#DIV/0!</v>
      </c>
    </row>
    <row r="587" spans="1:21" s="649" customFormat="1" ht="12.75" customHeight="1" x14ac:dyDescent="0.2">
      <c r="A587" s="793"/>
      <c r="B587" s="785"/>
      <c r="C587" s="783"/>
      <c r="D587" s="675" t="s">
        <v>124</v>
      </c>
      <c r="E587" s="681">
        <v>0</v>
      </c>
      <c r="F587" s="681">
        <v>2.8093839332847699</v>
      </c>
      <c r="G587" s="681">
        <v>0.35401519765159301</v>
      </c>
      <c r="H587" s="681">
        <v>84.701076715586694</v>
      </c>
      <c r="I587" s="681">
        <v>2.3814295757865498</v>
      </c>
      <c r="J587" s="681">
        <v>4.0810340885018501</v>
      </c>
      <c r="K587" s="681">
        <v>5.3746469772145096</v>
      </c>
      <c r="L587" s="681">
        <v>5.1531222677937203</v>
      </c>
      <c r="M587" s="681">
        <v>5.5473064539314096</v>
      </c>
      <c r="N587" s="681">
        <v>6.96446421924571</v>
      </c>
      <c r="O587" s="681">
        <v>7.2270111706449898</v>
      </c>
      <c r="P587" s="681">
        <v>10.505077467230199</v>
      </c>
      <c r="Q587" s="681">
        <f t="shared" si="43"/>
        <v>0</v>
      </c>
      <c r="R587" s="681">
        <f t="shared" si="50"/>
        <v>135.09856806687202</v>
      </c>
      <c r="S587" s="689">
        <v>0</v>
      </c>
      <c r="T587" s="689">
        <v>0</v>
      </c>
      <c r="U587" s="690" t="e">
        <f t="shared" si="52"/>
        <v>#DIV/0!</v>
      </c>
    </row>
    <row r="588" spans="1:21" s="649" customFormat="1" ht="12.75" customHeight="1" x14ac:dyDescent="0.2">
      <c r="A588" s="793"/>
      <c r="B588" s="785"/>
      <c r="C588" s="783"/>
      <c r="D588" s="675" t="s">
        <v>125</v>
      </c>
      <c r="E588" s="681">
        <v>0</v>
      </c>
      <c r="F588" s="681">
        <v>17.543372445110499</v>
      </c>
      <c r="G588" s="681">
        <v>0.82092626085035203</v>
      </c>
      <c r="H588" s="681">
        <v>42.929366726946597</v>
      </c>
      <c r="I588" s="681">
        <v>2.6017453615453201</v>
      </c>
      <c r="J588" s="681">
        <v>3.2752067822381301</v>
      </c>
      <c r="K588" s="681">
        <v>21.489114462118899</v>
      </c>
      <c r="L588" s="681">
        <v>23.569573298942402</v>
      </c>
      <c r="M588" s="681">
        <v>6.6167657169598497</v>
      </c>
      <c r="N588" s="681">
        <v>17.865965661495899</v>
      </c>
      <c r="O588" s="681">
        <v>7.6129795403677996</v>
      </c>
      <c r="P588" s="681">
        <v>12.0100478623143</v>
      </c>
      <c r="Q588" s="681">
        <f t="shared" si="43"/>
        <v>0</v>
      </c>
      <c r="R588" s="681">
        <f t="shared" si="50"/>
        <v>156.33506411889007</v>
      </c>
      <c r="S588" s="689">
        <v>0</v>
      </c>
      <c r="T588" s="689">
        <v>0</v>
      </c>
      <c r="U588" s="690" t="e">
        <f t="shared" si="52"/>
        <v>#DIV/0!</v>
      </c>
    </row>
    <row r="589" spans="1:21" s="649" customFormat="1" ht="12.75" customHeight="1" x14ac:dyDescent="0.2">
      <c r="A589" s="793"/>
      <c r="B589" s="785"/>
      <c r="C589" s="783"/>
      <c r="D589" s="675" t="s">
        <v>126</v>
      </c>
      <c r="E589" s="681">
        <v>0</v>
      </c>
      <c r="F589" s="681">
        <v>2.3307434010824402</v>
      </c>
      <c r="G589" s="681">
        <v>1.3431409777175101</v>
      </c>
      <c r="H589" s="681">
        <v>1.9113618867440401</v>
      </c>
      <c r="I589" s="681">
        <v>1.6428121956534201</v>
      </c>
      <c r="J589" s="681">
        <v>2.2897268552588401</v>
      </c>
      <c r="K589" s="681">
        <v>2.4879883685942001</v>
      </c>
      <c r="L589" s="681">
        <v>7.4586548078757602</v>
      </c>
      <c r="M589" s="681">
        <v>2.20235445021819</v>
      </c>
      <c r="N589" s="681">
        <v>2.2797306920940899</v>
      </c>
      <c r="O589" s="681">
        <v>4.2194103006260901</v>
      </c>
      <c r="P589" s="681">
        <v>1.7055947174916599</v>
      </c>
      <c r="Q589" s="681">
        <f t="shared" si="43"/>
        <v>0</v>
      </c>
      <c r="R589" s="681">
        <f t="shared" si="50"/>
        <v>29.871518653356244</v>
      </c>
      <c r="S589" s="689">
        <v>0</v>
      </c>
      <c r="T589" s="689">
        <v>0</v>
      </c>
      <c r="U589" s="690" t="e">
        <f t="shared" si="52"/>
        <v>#DIV/0!</v>
      </c>
    </row>
    <row r="590" spans="1:21" s="649" customFormat="1" ht="12.75" customHeight="1" x14ac:dyDescent="0.2">
      <c r="A590" s="793"/>
      <c r="B590" s="785"/>
      <c r="C590" s="783"/>
      <c r="D590" s="675" t="s">
        <v>127</v>
      </c>
      <c r="E590" s="681">
        <v>0</v>
      </c>
      <c r="F590" s="681">
        <v>1.19933939613595</v>
      </c>
      <c r="G590" s="681">
        <v>0.126662864011721</v>
      </c>
      <c r="H590" s="681">
        <v>1.8393949353052199</v>
      </c>
      <c r="I590" s="681">
        <v>1.8042394669191799</v>
      </c>
      <c r="J590" s="681">
        <v>2.2757579657581002</v>
      </c>
      <c r="K590" s="681">
        <v>1.2153230901138199</v>
      </c>
      <c r="L590" s="681">
        <v>0.468362972647</v>
      </c>
      <c r="M590" s="681">
        <v>0.51058565072133399</v>
      </c>
      <c r="N590" s="681">
        <v>0.87401168695429299</v>
      </c>
      <c r="O590" s="681">
        <v>1.2694360587034399</v>
      </c>
      <c r="P590" s="681">
        <v>1.1253935351720601</v>
      </c>
      <c r="Q590" s="681">
        <f t="shared" si="43"/>
        <v>0</v>
      </c>
      <c r="R590" s="681">
        <f t="shared" si="50"/>
        <v>12.708507622442118</v>
      </c>
      <c r="S590" s="689">
        <v>0</v>
      </c>
      <c r="T590" s="689">
        <v>0</v>
      </c>
      <c r="U590" s="690" t="e">
        <f t="shared" si="52"/>
        <v>#DIV/0!</v>
      </c>
    </row>
    <row r="591" spans="1:21" s="649" customFormat="1" ht="12.75" customHeight="1" x14ac:dyDescent="0.2">
      <c r="A591" s="793"/>
      <c r="B591" s="785"/>
      <c r="C591" s="783" t="s">
        <v>128</v>
      </c>
      <c r="D591" s="675" t="s">
        <v>129</v>
      </c>
      <c r="E591" s="681">
        <v>0</v>
      </c>
      <c r="F591" s="681">
        <v>733.134245896013</v>
      </c>
      <c r="G591" s="681">
        <v>84.159973060122894</v>
      </c>
      <c r="H591" s="681">
        <v>597.54528819728102</v>
      </c>
      <c r="I591" s="681">
        <v>809.01472985126304</v>
      </c>
      <c r="J591" s="681">
        <v>736.86825560377997</v>
      </c>
      <c r="K591" s="681">
        <v>1245.96198105282</v>
      </c>
      <c r="L591" s="681">
        <v>712.49572386219597</v>
      </c>
      <c r="M591" s="681">
        <v>1290.8104602097601</v>
      </c>
      <c r="N591" s="681">
        <v>1144.3281886002201</v>
      </c>
      <c r="O591" s="681">
        <v>793.80152025444704</v>
      </c>
      <c r="P591" s="681">
        <v>760.42896537771003</v>
      </c>
      <c r="Q591" s="681">
        <f t="shared" si="43"/>
        <v>0</v>
      </c>
      <c r="R591" s="681">
        <f t="shared" si="50"/>
        <v>8908.5493319656125</v>
      </c>
      <c r="S591" s="689">
        <v>0</v>
      </c>
      <c r="T591" s="689">
        <v>0</v>
      </c>
      <c r="U591" s="690" t="e">
        <f t="shared" si="52"/>
        <v>#DIV/0!</v>
      </c>
    </row>
    <row r="592" spans="1:21" s="649" customFormat="1" ht="12.75" customHeight="1" x14ac:dyDescent="0.2">
      <c r="A592" s="793"/>
      <c r="B592" s="785"/>
      <c r="C592" s="783"/>
      <c r="D592" s="675" t="s">
        <v>123</v>
      </c>
      <c r="E592" s="681">
        <v>0</v>
      </c>
      <c r="F592" s="681">
        <v>0.48850033392865799</v>
      </c>
      <c r="G592" s="681">
        <v>0</v>
      </c>
      <c r="H592" s="681">
        <v>0</v>
      </c>
      <c r="I592" s="681">
        <v>0.25669170701629201</v>
      </c>
      <c r="J592" s="681">
        <v>0.136311092389304</v>
      </c>
      <c r="K592" s="681">
        <v>0.27271142830201001</v>
      </c>
      <c r="L592" s="681">
        <v>0.15072541991705199</v>
      </c>
      <c r="M592" s="681">
        <v>0.20147804434233299</v>
      </c>
      <c r="N592" s="681">
        <v>3.9660411140361201E-2</v>
      </c>
      <c r="O592" s="681">
        <v>3.9660411140361201E-2</v>
      </c>
      <c r="P592" s="681">
        <v>64.441073437785704</v>
      </c>
      <c r="Q592" s="681">
        <f t="shared" si="43"/>
        <v>0</v>
      </c>
      <c r="R592" s="681">
        <f t="shared" si="50"/>
        <v>66.02681228596208</v>
      </c>
      <c r="S592" s="689">
        <v>0</v>
      </c>
      <c r="T592" s="689">
        <v>0</v>
      </c>
      <c r="U592" s="690" t="e">
        <f t="shared" si="52"/>
        <v>#DIV/0!</v>
      </c>
    </row>
    <row r="593" spans="1:22" s="649" customFormat="1" ht="12.75" customHeight="1" x14ac:dyDescent="0.2">
      <c r="A593" s="793"/>
      <c r="B593" s="785" t="s">
        <v>45</v>
      </c>
      <c r="C593" s="783" t="s">
        <v>120</v>
      </c>
      <c r="D593" s="675" t="s">
        <v>121</v>
      </c>
      <c r="E593" s="681">
        <f>E575-E584</f>
        <v>0</v>
      </c>
      <c r="F593" s="681">
        <v>117.73475196883</v>
      </c>
      <c r="G593" s="681">
        <v>10.424709139019701</v>
      </c>
      <c r="H593" s="681">
        <v>72.827968563145802</v>
      </c>
      <c r="I593" s="681">
        <v>-14.012186360605</v>
      </c>
      <c r="J593" s="681">
        <v>-12.6729239843512</v>
      </c>
      <c r="K593" s="681">
        <v>-53.827377664069303</v>
      </c>
      <c r="L593" s="681">
        <v>11.2917172227989</v>
      </c>
      <c r="M593" s="681">
        <v>36.878518773533003</v>
      </c>
      <c r="N593" s="681">
        <v>74.797312119365401</v>
      </c>
      <c r="O593" s="681">
        <v>23.831260945857899</v>
      </c>
      <c r="P593" s="681">
        <v>26.452421494720401</v>
      </c>
      <c r="Q593" s="681">
        <f t="shared" si="43"/>
        <v>0</v>
      </c>
      <c r="R593" s="681">
        <f t="shared" si="50"/>
        <v>293.72617221824555</v>
      </c>
      <c r="S593" s="689">
        <f t="shared" ref="S593:T601" si="53">S575-S584</f>
        <v>0</v>
      </c>
      <c r="T593" s="689">
        <f t="shared" si="53"/>
        <v>0</v>
      </c>
      <c r="U593" s="690" t="e">
        <f t="shared" si="52"/>
        <v>#DIV/0!</v>
      </c>
    </row>
    <row r="594" spans="1:22" s="649" customFormat="1" ht="12.75" customHeight="1" x14ac:dyDescent="0.2">
      <c r="A594" s="793"/>
      <c r="B594" s="785"/>
      <c r="C594" s="783"/>
      <c r="D594" s="675" t="s">
        <v>122</v>
      </c>
      <c r="E594" s="681">
        <f t="shared" ref="E594:E601" si="54">E576-E585</f>
        <v>0</v>
      </c>
      <c r="F594" s="681">
        <v>7.14883862860012</v>
      </c>
      <c r="G594" s="681">
        <v>0.40752909413432498</v>
      </c>
      <c r="H594" s="681">
        <v>3.2305237699090501</v>
      </c>
      <c r="I594" s="681">
        <v>-3.5550631047710701</v>
      </c>
      <c r="J594" s="681">
        <v>-0.44195582348532297</v>
      </c>
      <c r="K594" s="681">
        <v>-2.4970965098490301</v>
      </c>
      <c r="L594" s="681">
        <v>0.97629354129913504</v>
      </c>
      <c r="M594" s="681">
        <v>2.5510698175313999</v>
      </c>
      <c r="N594" s="681">
        <v>5.9029023407798897</v>
      </c>
      <c r="O594" s="681">
        <v>2.65861769221533</v>
      </c>
      <c r="P594" s="681">
        <v>1.98433779175703</v>
      </c>
      <c r="Q594" s="681">
        <f t="shared" si="43"/>
        <v>0</v>
      </c>
      <c r="R594" s="681">
        <f t="shared" si="50"/>
        <v>18.365997238120858</v>
      </c>
      <c r="S594" s="689">
        <f t="shared" si="53"/>
        <v>0</v>
      </c>
      <c r="T594" s="689">
        <f t="shared" si="53"/>
        <v>0</v>
      </c>
      <c r="U594" s="690" t="e">
        <f t="shared" ref="U594:U606" si="55">R594/S594-1</f>
        <v>#DIV/0!</v>
      </c>
    </row>
    <row r="595" spans="1:22" s="649" customFormat="1" ht="12.75" customHeight="1" x14ac:dyDescent="0.2">
      <c r="A595" s="793"/>
      <c r="B595" s="785"/>
      <c r="C595" s="783"/>
      <c r="D595" s="675" t="s">
        <v>123</v>
      </c>
      <c r="E595" s="681">
        <f t="shared" si="54"/>
        <v>0</v>
      </c>
      <c r="F595" s="681">
        <v>5.3660484971059503</v>
      </c>
      <c r="G595" s="681">
        <v>1.28243370416173</v>
      </c>
      <c r="H595" s="681">
        <v>0.55877754404064095</v>
      </c>
      <c r="I595" s="681">
        <v>0.435042633059538</v>
      </c>
      <c r="J595" s="681">
        <v>2.3340918171866898</v>
      </c>
      <c r="K595" s="681">
        <v>-3.2790028164923899</v>
      </c>
      <c r="L595" s="681">
        <v>0.874403360599182</v>
      </c>
      <c r="M595" s="681">
        <v>2.7688510921105198</v>
      </c>
      <c r="N595" s="681">
        <v>4.1553600424356896</v>
      </c>
      <c r="O595" s="681">
        <v>2.3135480329721698</v>
      </c>
      <c r="P595" s="681">
        <v>4.3341918898758696</v>
      </c>
      <c r="Q595" s="681">
        <f t="shared" si="43"/>
        <v>0</v>
      </c>
      <c r="R595" s="681">
        <f t="shared" si="50"/>
        <v>21.143745797055587</v>
      </c>
      <c r="S595" s="689">
        <f t="shared" si="53"/>
        <v>0</v>
      </c>
      <c r="T595" s="689">
        <f t="shared" si="53"/>
        <v>0</v>
      </c>
      <c r="U595" s="690" t="e">
        <f t="shared" si="55"/>
        <v>#DIV/0!</v>
      </c>
    </row>
    <row r="596" spans="1:22" s="649" customFormat="1" ht="12.75" customHeight="1" x14ac:dyDescent="0.2">
      <c r="A596" s="793"/>
      <c r="B596" s="785"/>
      <c r="C596" s="783"/>
      <c r="D596" s="675" t="s">
        <v>124</v>
      </c>
      <c r="E596" s="681">
        <f t="shared" si="54"/>
        <v>0</v>
      </c>
      <c r="F596" s="681">
        <v>0.74017886737244398</v>
      </c>
      <c r="G596" s="681">
        <v>0.15580496672479599</v>
      </c>
      <c r="H596" s="681">
        <v>12.294806639063101</v>
      </c>
      <c r="I596" s="681">
        <v>0.19788906717277399</v>
      </c>
      <c r="J596" s="681">
        <v>7.8994672363608104E-2</v>
      </c>
      <c r="K596" s="681">
        <v>-1.54043178459622E-2</v>
      </c>
      <c r="L596" s="681">
        <v>0.12849160332185799</v>
      </c>
      <c r="M596" s="681">
        <v>0.21938898305031401</v>
      </c>
      <c r="N596" s="681">
        <v>0.39002446389985501</v>
      </c>
      <c r="O596" s="681">
        <v>0.15441311597062099</v>
      </c>
      <c r="P596" s="681">
        <v>0.330816533234433</v>
      </c>
      <c r="Q596" s="681">
        <f t="shared" si="43"/>
        <v>0</v>
      </c>
      <c r="R596" s="681">
        <f t="shared" si="50"/>
        <v>14.675404594327842</v>
      </c>
      <c r="S596" s="689">
        <f t="shared" si="53"/>
        <v>0</v>
      </c>
      <c r="T596" s="689">
        <f t="shared" si="53"/>
        <v>0</v>
      </c>
      <c r="U596" s="690" t="e">
        <f t="shared" si="55"/>
        <v>#DIV/0!</v>
      </c>
    </row>
    <row r="597" spans="1:22" s="649" customFormat="1" ht="12.75" customHeight="1" x14ac:dyDescent="0.2">
      <c r="A597" s="793"/>
      <c r="B597" s="785"/>
      <c r="C597" s="783"/>
      <c r="D597" s="675" t="s">
        <v>125</v>
      </c>
      <c r="E597" s="681">
        <f t="shared" si="54"/>
        <v>0</v>
      </c>
      <c r="F597" s="681">
        <v>4.3021007606527801</v>
      </c>
      <c r="G597" s="681">
        <v>0.20261700359446499</v>
      </c>
      <c r="H597" s="681">
        <v>6.9559479957130597</v>
      </c>
      <c r="I597" s="681">
        <v>8.7798163278232103E-2</v>
      </c>
      <c r="J597" s="681">
        <v>0.137692879450797</v>
      </c>
      <c r="K597" s="681">
        <v>0.17772371395852801</v>
      </c>
      <c r="L597" s="681">
        <v>4.3362564185235097</v>
      </c>
      <c r="M597" s="681">
        <v>0.30954718808646903</v>
      </c>
      <c r="N597" s="681">
        <v>0.64438986911422103</v>
      </c>
      <c r="O597" s="681">
        <v>0.70411358019512804</v>
      </c>
      <c r="P597" s="681">
        <v>0.363568839088309</v>
      </c>
      <c r="Q597" s="681">
        <f t="shared" si="43"/>
        <v>0</v>
      </c>
      <c r="R597" s="681">
        <f t="shared" si="50"/>
        <v>18.221756411655498</v>
      </c>
      <c r="S597" s="689">
        <f t="shared" si="53"/>
        <v>0</v>
      </c>
      <c r="T597" s="689">
        <f t="shared" si="53"/>
        <v>0</v>
      </c>
      <c r="U597" s="690" t="e">
        <f t="shared" si="55"/>
        <v>#DIV/0!</v>
      </c>
    </row>
    <row r="598" spans="1:22" s="649" customFormat="1" ht="12.75" customHeight="1" x14ac:dyDescent="0.2">
      <c r="A598" s="793"/>
      <c r="B598" s="785"/>
      <c r="C598" s="783"/>
      <c r="D598" s="675" t="s">
        <v>126</v>
      </c>
      <c r="E598" s="681">
        <f t="shared" si="54"/>
        <v>0</v>
      </c>
      <c r="F598" s="681">
        <v>0.67257110531979003</v>
      </c>
      <c r="G598" s="681">
        <v>0.43286213313091698</v>
      </c>
      <c r="H598" s="681">
        <v>0.53581144162342598</v>
      </c>
      <c r="I598" s="681">
        <v>0.13254006993091999</v>
      </c>
      <c r="J598" s="681">
        <v>9.5437272852228805E-2</v>
      </c>
      <c r="K598" s="681">
        <v>0.168549488161892</v>
      </c>
      <c r="L598" s="681">
        <v>8.3098565264094803E-4</v>
      </c>
      <c r="M598" s="681">
        <v>0.303732064325619</v>
      </c>
      <c r="N598" s="681">
        <v>0.158961862252224</v>
      </c>
      <c r="O598" s="681">
        <v>0.73035610005487095</v>
      </c>
      <c r="P598" s="681">
        <v>0.17701372473938501</v>
      </c>
      <c r="Q598" s="681">
        <f t="shared" si="43"/>
        <v>0</v>
      </c>
      <c r="R598" s="681">
        <f t="shared" si="50"/>
        <v>3.408666248043914</v>
      </c>
      <c r="S598" s="689">
        <f t="shared" si="53"/>
        <v>0</v>
      </c>
      <c r="T598" s="689">
        <f t="shared" si="53"/>
        <v>0</v>
      </c>
      <c r="U598" s="690" t="e">
        <f t="shared" si="55"/>
        <v>#DIV/0!</v>
      </c>
    </row>
    <row r="599" spans="1:22" s="649" customFormat="1" ht="12.75" customHeight="1" x14ac:dyDescent="0.2">
      <c r="A599" s="793"/>
      <c r="B599" s="785"/>
      <c r="C599" s="783"/>
      <c r="D599" s="675" t="s">
        <v>127</v>
      </c>
      <c r="E599" s="681">
        <f t="shared" si="54"/>
        <v>0</v>
      </c>
      <c r="F599" s="681">
        <v>0.23805323079242</v>
      </c>
      <c r="G599" s="681">
        <v>5.30112143543248E-2</v>
      </c>
      <c r="H599" s="681">
        <v>-4.26541516447538E-2</v>
      </c>
      <c r="I599" s="681">
        <v>0.40843642219542498</v>
      </c>
      <c r="J599" s="681">
        <v>-1.0490620349999</v>
      </c>
      <c r="K599" s="681">
        <v>-0.33584353405301498</v>
      </c>
      <c r="L599" s="681">
        <v>-0.18224498337803399</v>
      </c>
      <c r="M599" s="681">
        <v>3.3898412960693597E-2</v>
      </c>
      <c r="N599" s="681">
        <v>-7.2605307179282305E-2</v>
      </c>
      <c r="O599" s="681">
        <v>8.8191112535786598E-2</v>
      </c>
      <c r="P599" s="681">
        <v>-0.63097505387054298</v>
      </c>
      <c r="Q599" s="681">
        <f t="shared" si="43"/>
        <v>0</v>
      </c>
      <c r="R599" s="681">
        <f t="shared" si="50"/>
        <v>-1.491794672286878</v>
      </c>
      <c r="S599" s="689">
        <f t="shared" si="53"/>
        <v>0</v>
      </c>
      <c r="T599" s="689">
        <f t="shared" si="53"/>
        <v>0</v>
      </c>
      <c r="U599" s="690" t="e">
        <f t="shared" si="55"/>
        <v>#DIV/0!</v>
      </c>
    </row>
    <row r="600" spans="1:22" s="649" customFormat="1" ht="12.75" customHeight="1" x14ac:dyDescent="0.2">
      <c r="A600" s="793"/>
      <c r="B600" s="785"/>
      <c r="C600" s="783" t="s">
        <v>128</v>
      </c>
      <c r="D600" s="675" t="s">
        <v>129</v>
      </c>
      <c r="E600" s="681">
        <f t="shared" si="54"/>
        <v>0</v>
      </c>
      <c r="F600" s="681">
        <v>135.973806832393</v>
      </c>
      <c r="G600" s="681">
        <v>12.945379103486999</v>
      </c>
      <c r="H600" s="681">
        <v>96.225300285518202</v>
      </c>
      <c r="I600" s="681">
        <v>-16.611203048471602</v>
      </c>
      <c r="J600" s="681">
        <v>-11.8035189516385</v>
      </c>
      <c r="K600" s="681">
        <v>-59.834288122314099</v>
      </c>
      <c r="L600" s="681">
        <v>17.3339197831178</v>
      </c>
      <c r="M600" s="681">
        <v>42.9070631323398</v>
      </c>
      <c r="N600" s="681">
        <v>85.802205898691</v>
      </c>
      <c r="O600" s="681">
        <v>30.190845153853299</v>
      </c>
      <c r="P600" s="681">
        <v>31.264264125968101</v>
      </c>
      <c r="Q600" s="681">
        <f t="shared" si="43"/>
        <v>0</v>
      </c>
      <c r="R600" s="681">
        <f t="shared" si="50"/>
        <v>364.39377419294402</v>
      </c>
      <c r="S600" s="689">
        <f t="shared" si="53"/>
        <v>0</v>
      </c>
      <c r="T600" s="689">
        <f t="shared" si="53"/>
        <v>0</v>
      </c>
      <c r="U600" s="690" t="e">
        <f t="shared" si="55"/>
        <v>#DIV/0!</v>
      </c>
    </row>
    <row r="601" spans="1:22" s="649" customFormat="1" ht="12.75" customHeight="1" x14ac:dyDescent="0.2">
      <c r="A601" s="793"/>
      <c r="B601" s="785"/>
      <c r="C601" s="783"/>
      <c r="D601" s="675" t="s">
        <v>123</v>
      </c>
      <c r="E601" s="681">
        <f t="shared" si="54"/>
        <v>0</v>
      </c>
      <c r="F601" s="681">
        <v>0.22873622628033999</v>
      </c>
      <c r="G601" s="681">
        <v>1.3588151633229399E-2</v>
      </c>
      <c r="H601" s="681">
        <v>0.135881516332296</v>
      </c>
      <c r="I601" s="681">
        <v>0.305659938732393</v>
      </c>
      <c r="J601" s="681">
        <v>0.28579375065544199</v>
      </c>
      <c r="K601" s="681">
        <v>0.22583648212482799</v>
      </c>
      <c r="L601" s="681">
        <v>9.1828365699236303E-2</v>
      </c>
      <c r="M601" s="681">
        <v>0.15794319925813599</v>
      </c>
      <c r="N601" s="681">
        <v>0.17413949197741799</v>
      </c>
      <c r="O601" s="681">
        <v>0.28965542594870503</v>
      </c>
      <c r="P601" s="681">
        <v>1.7471110935769001</v>
      </c>
      <c r="Q601" s="681">
        <f t="shared" si="43"/>
        <v>0</v>
      </c>
      <c r="R601" s="681">
        <f t="shared" si="50"/>
        <v>3.6561736422189233</v>
      </c>
      <c r="S601" s="689">
        <f t="shared" si="53"/>
        <v>0</v>
      </c>
      <c r="T601" s="689">
        <f t="shared" si="53"/>
        <v>0</v>
      </c>
      <c r="U601" s="690" t="e">
        <f t="shared" si="55"/>
        <v>#DIV/0!</v>
      </c>
    </row>
    <row r="602" spans="1:22" s="649" customFormat="1" ht="12.75" customHeight="1" x14ac:dyDescent="0.2">
      <c r="A602" s="793"/>
      <c r="B602" s="783" t="s">
        <v>130</v>
      </c>
      <c r="C602" s="783" t="s">
        <v>128</v>
      </c>
      <c r="D602" s="675" t="s">
        <v>129</v>
      </c>
      <c r="E602" s="697" t="e">
        <f>E591/E582</f>
        <v>#DIV/0!</v>
      </c>
      <c r="F602" s="681">
        <v>0.84354786909921198</v>
      </c>
      <c r="G602" s="681">
        <v>0.86668727505693299</v>
      </c>
      <c r="H602" s="681">
        <v>0.86130098063690996</v>
      </c>
      <c r="I602" s="681">
        <v>1.0209630604693201</v>
      </c>
      <c r="J602" s="681">
        <v>1.0162792621885599</v>
      </c>
      <c r="K602" s="681">
        <v>1.0504450646240999</v>
      </c>
      <c r="L602" s="681">
        <v>0.97624936184211497</v>
      </c>
      <c r="M602" s="681">
        <v>0.96782897249125099</v>
      </c>
      <c r="N602" s="681">
        <v>0.930249503400294</v>
      </c>
      <c r="O602" s="681">
        <v>0.96336028533602602</v>
      </c>
      <c r="P602" s="681">
        <v>0.96050962296902798</v>
      </c>
      <c r="Q602" s="681" t="e">
        <f t="shared" si="43"/>
        <v>#DIV/0!</v>
      </c>
      <c r="R602" s="681" t="e">
        <f t="shared" si="50"/>
        <v>#DIV/0!</v>
      </c>
      <c r="S602" s="691" t="e">
        <f>S591/S582</f>
        <v>#DIV/0!</v>
      </c>
      <c r="T602" s="691" t="e">
        <f>T591/T582</f>
        <v>#DIV/0!</v>
      </c>
      <c r="U602" s="690" t="e">
        <f t="shared" si="55"/>
        <v>#DIV/0!</v>
      </c>
    </row>
    <row r="603" spans="1:22" s="649" customFormat="1" ht="12.75" customHeight="1" x14ac:dyDescent="0.2">
      <c r="A603" s="793"/>
      <c r="B603" s="783"/>
      <c r="C603" s="783"/>
      <c r="D603" s="675" t="s">
        <v>123</v>
      </c>
      <c r="E603" s="697" t="e">
        <f>E592/E583</f>
        <v>#DIV/0!</v>
      </c>
      <c r="F603" s="681">
        <v>0.68108677252357597</v>
      </c>
      <c r="G603" s="681">
        <v>0</v>
      </c>
      <c r="H603" s="681">
        <v>0</v>
      </c>
      <c r="I603" s="681">
        <v>0.456461199957095</v>
      </c>
      <c r="J603" s="681">
        <v>0.32293183704327699</v>
      </c>
      <c r="K603" s="681">
        <v>0.54701147592520205</v>
      </c>
      <c r="L603" s="681">
        <v>0.62141029682997595</v>
      </c>
      <c r="M603" s="681">
        <v>0.5605624262051</v>
      </c>
      <c r="N603" s="681">
        <v>0.18550247480006099</v>
      </c>
      <c r="O603" s="681">
        <v>0.120432747756479</v>
      </c>
      <c r="P603" s="681">
        <v>0.97360388253663199</v>
      </c>
      <c r="Q603" s="681" t="e">
        <f t="shared" ref="Q603:Q666" si="56">E603</f>
        <v>#DIV/0!</v>
      </c>
      <c r="R603" s="681" t="e">
        <f t="shared" si="50"/>
        <v>#DIV/0!</v>
      </c>
      <c r="S603" s="691" t="e">
        <f>S592/S583</f>
        <v>#DIV/0!</v>
      </c>
      <c r="T603" s="691" t="e">
        <f>T592/T583</f>
        <v>#DIV/0!</v>
      </c>
      <c r="U603" s="690" t="e">
        <f t="shared" si="55"/>
        <v>#DIV/0!</v>
      </c>
    </row>
    <row r="604" spans="1:22" s="649" customFormat="1" ht="12.75" customHeight="1" x14ac:dyDescent="0.2">
      <c r="A604" s="793"/>
      <c r="B604" s="785" t="s">
        <v>25</v>
      </c>
      <c r="C604" s="785"/>
      <c r="D604" s="785"/>
      <c r="E604" s="681">
        <v>0</v>
      </c>
      <c r="F604" s="681">
        <v>869.82528928861495</v>
      </c>
      <c r="G604" s="681">
        <v>97.118940315243194</v>
      </c>
      <c r="H604" s="681">
        <v>693.90646999913099</v>
      </c>
      <c r="I604" s="681">
        <v>792.96587844854105</v>
      </c>
      <c r="J604" s="681">
        <v>725.48684149518601</v>
      </c>
      <c r="K604" s="681">
        <v>1186.62624084094</v>
      </c>
      <c r="L604" s="681">
        <v>730.07219743093003</v>
      </c>
      <c r="M604" s="681">
        <v>1334.0769445856999</v>
      </c>
      <c r="N604" s="681">
        <v>1230.3441944020201</v>
      </c>
      <c r="O604" s="681">
        <v>824.32168124538896</v>
      </c>
      <c r="P604" s="681">
        <v>857.88141403504096</v>
      </c>
      <c r="Q604" s="681">
        <f t="shared" si="56"/>
        <v>0</v>
      </c>
      <c r="R604" s="681">
        <f t="shared" si="50"/>
        <v>9342.6260920867353</v>
      </c>
      <c r="S604" s="692">
        <v>0</v>
      </c>
      <c r="T604" s="692">
        <v>0</v>
      </c>
      <c r="U604" s="693" t="e">
        <f t="shared" si="55"/>
        <v>#DIV/0!</v>
      </c>
    </row>
    <row r="605" spans="1:22" s="649" customFormat="1" ht="12.75" customHeight="1" x14ac:dyDescent="0.2">
      <c r="A605" s="793"/>
      <c r="B605" s="785" t="s">
        <v>44</v>
      </c>
      <c r="C605" s="785"/>
      <c r="D605" s="785"/>
      <c r="E605" s="681">
        <v>0</v>
      </c>
      <c r="F605" s="681">
        <v>733.62274622994198</v>
      </c>
      <c r="G605" s="681">
        <v>84.159973060122894</v>
      </c>
      <c r="H605" s="681">
        <v>597.54528819728102</v>
      </c>
      <c r="I605" s="681">
        <v>809.27142155828005</v>
      </c>
      <c r="J605" s="681">
        <v>737.00456669616904</v>
      </c>
      <c r="K605" s="681">
        <v>1246.23469248112</v>
      </c>
      <c r="L605" s="681">
        <v>712.64644928211305</v>
      </c>
      <c r="M605" s="681">
        <v>1291.0119382541</v>
      </c>
      <c r="N605" s="681">
        <v>1144.36784901136</v>
      </c>
      <c r="O605" s="681">
        <v>793.84118066558801</v>
      </c>
      <c r="P605" s="681">
        <v>824.87003881549595</v>
      </c>
      <c r="Q605" s="681">
        <f t="shared" si="56"/>
        <v>0</v>
      </c>
      <c r="R605" s="681">
        <f t="shared" si="50"/>
        <v>8974.5761442515723</v>
      </c>
      <c r="S605" s="692">
        <v>0</v>
      </c>
      <c r="T605" s="692">
        <v>0</v>
      </c>
      <c r="U605" s="693" t="e">
        <f t="shared" si="55"/>
        <v>#DIV/0!</v>
      </c>
    </row>
    <row r="606" spans="1:22" s="649" customFormat="1" ht="12.75" customHeight="1" x14ac:dyDescent="0.2">
      <c r="A606" s="793"/>
      <c r="B606" s="785" t="s">
        <v>46</v>
      </c>
      <c r="C606" s="785"/>
      <c r="D606" s="785"/>
      <c r="E606" s="681">
        <v>0</v>
      </c>
      <c r="F606" s="681">
        <v>5.6936939999999998</v>
      </c>
      <c r="G606" s="681">
        <v>11.595135000000001</v>
      </c>
      <c r="H606" s="681">
        <v>6.0945729999999996</v>
      </c>
      <c r="I606" s="681">
        <v>8.3927834444444507</v>
      </c>
      <c r="J606" s="681">
        <v>7.2833050000000004</v>
      </c>
      <c r="K606" s="681">
        <v>7.1066760000000002</v>
      </c>
      <c r="L606" s="681">
        <v>8.7694690000000008</v>
      </c>
      <c r="M606" s="681">
        <v>3.2881339999999999</v>
      </c>
      <c r="N606" s="681">
        <v>8.1711819999999999</v>
      </c>
      <c r="O606" s="681">
        <v>9.1729120000000002</v>
      </c>
      <c r="P606" s="681">
        <v>10.690085</v>
      </c>
      <c r="Q606" s="681">
        <f t="shared" si="56"/>
        <v>0</v>
      </c>
      <c r="R606" s="681">
        <f t="shared" si="50"/>
        <v>86.257948444444438</v>
      </c>
      <c r="S606" s="692">
        <v>0</v>
      </c>
      <c r="T606" s="692">
        <v>0</v>
      </c>
      <c r="U606" s="693" t="e">
        <f t="shared" si="55"/>
        <v>#DIV/0!</v>
      </c>
    </row>
    <row r="607" spans="1:22" s="651" customFormat="1" ht="12.75" customHeight="1" x14ac:dyDescent="0.2">
      <c r="A607" s="793"/>
      <c r="B607" s="796" t="s">
        <v>47</v>
      </c>
      <c r="C607" s="796"/>
      <c r="D607" s="796"/>
      <c r="E607" s="678">
        <f>E604-E605-E606</f>
        <v>0</v>
      </c>
      <c r="F607" s="678">
        <v>130.508849058674</v>
      </c>
      <c r="G607" s="678">
        <v>1.36383225512024</v>
      </c>
      <c r="H607" s="678">
        <v>90.266608801850296</v>
      </c>
      <c r="I607" s="678">
        <v>-24.698326554183701</v>
      </c>
      <c r="J607" s="678">
        <v>-18.801030200983099</v>
      </c>
      <c r="K607" s="678">
        <v>-66.715127640189294</v>
      </c>
      <c r="L607" s="678">
        <v>8.6562791488170898</v>
      </c>
      <c r="M607" s="678">
        <v>39.7768723315979</v>
      </c>
      <c r="N607" s="678">
        <v>77.805163390668298</v>
      </c>
      <c r="O607" s="678">
        <v>21.3075885798016</v>
      </c>
      <c r="P607" s="678">
        <v>22.321290219544899</v>
      </c>
      <c r="Q607" s="678">
        <f t="shared" si="56"/>
        <v>0</v>
      </c>
      <c r="R607" s="678">
        <f>R604-R605-R606</f>
        <v>281.79199939071862</v>
      </c>
      <c r="S607" s="678">
        <f>S604-S605-S606</f>
        <v>0</v>
      </c>
      <c r="T607" s="678">
        <f>T604-T605-T606</f>
        <v>0</v>
      </c>
      <c r="U607" s="694" t="e">
        <f>(R607-S607)/ABS(S607)</f>
        <v>#DIV/0!</v>
      </c>
      <c r="V607" s="605"/>
    </row>
    <row r="608" spans="1:22" s="652" customFormat="1" ht="12.75" customHeight="1" x14ac:dyDescent="0.2">
      <c r="A608" s="793"/>
      <c r="B608" s="794" t="s">
        <v>48</v>
      </c>
      <c r="C608" s="794"/>
      <c r="D608" s="794"/>
      <c r="E608" s="698" t="e">
        <f>(E604-E605)/E604</f>
        <v>#DIV/0!</v>
      </c>
      <c r="F608" s="698">
        <v>0.15658609232903101</v>
      </c>
      <c r="G608" s="698">
        <v>0.13343398530766601</v>
      </c>
      <c r="H608" s="698">
        <v>0.13886768025375401</v>
      </c>
      <c r="I608" s="698">
        <v>-2.0562729813345101E-2</v>
      </c>
      <c r="J608" s="698">
        <v>-1.58758567932752E-2</v>
      </c>
      <c r="K608" s="698">
        <v>-5.0233552561543E-2</v>
      </c>
      <c r="L608" s="698">
        <v>2.3868527263655601E-2</v>
      </c>
      <c r="M608" s="698">
        <v>3.22807515011602E-2</v>
      </c>
      <c r="N608" s="698">
        <v>6.9879913102247601E-2</v>
      </c>
      <c r="O608" s="698">
        <v>3.69764635254426E-2</v>
      </c>
      <c r="P608" s="698">
        <v>3.8480114709882898E-2</v>
      </c>
      <c r="Q608" s="698" t="e">
        <f t="shared" si="56"/>
        <v>#DIV/0!</v>
      </c>
      <c r="R608" s="698">
        <f>(R604-R605)/R604</f>
        <v>3.9394699542444893E-2</v>
      </c>
      <c r="S608" s="698" t="e">
        <f>(S604-S605)/S604</f>
        <v>#DIV/0!</v>
      </c>
      <c r="T608" s="698" t="e">
        <f>(T604-T605)/T604</f>
        <v>#DIV/0!</v>
      </c>
      <c r="U608" s="688" t="e">
        <f>R608-S608</f>
        <v>#DIV/0!</v>
      </c>
    </row>
    <row r="609" spans="1:22" s="649" customFormat="1" ht="12.75" customHeight="1" x14ac:dyDescent="0.2">
      <c r="A609" s="793"/>
      <c r="B609" s="794" t="s">
        <v>49</v>
      </c>
      <c r="C609" s="794"/>
      <c r="D609" s="794"/>
      <c r="E609" s="698" t="e">
        <f>E606/E604</f>
        <v>#DIV/0!</v>
      </c>
      <c r="F609" s="698">
        <v>6.5457903674616897E-3</v>
      </c>
      <c r="G609" s="698">
        <v>0.119391078221846</v>
      </c>
      <c r="H609" s="698">
        <v>8.7829891541544997E-3</v>
      </c>
      <c r="I609" s="698">
        <v>1.05840410950155E-2</v>
      </c>
      <c r="J609" s="698">
        <v>1.00391965552256E-2</v>
      </c>
      <c r="K609" s="698">
        <v>5.9889759348012196E-3</v>
      </c>
      <c r="L609" s="698">
        <v>1.20117832604215E-2</v>
      </c>
      <c r="M609" s="698">
        <v>2.4647259015642001E-3</v>
      </c>
      <c r="N609" s="698">
        <v>6.6413789224009602E-3</v>
      </c>
      <c r="O609" s="698">
        <v>1.1127830565054999E-2</v>
      </c>
      <c r="P609" s="698">
        <v>1.2461028791519399E-2</v>
      </c>
      <c r="Q609" s="698" t="e">
        <f t="shared" si="56"/>
        <v>#DIV/0!</v>
      </c>
      <c r="R609" s="698">
        <f>R606/R604</f>
        <v>9.2327304543960587E-3</v>
      </c>
      <c r="S609" s="698" t="e">
        <f>S606/S604</f>
        <v>#DIV/0!</v>
      </c>
      <c r="T609" s="698" t="e">
        <f>T606/T604</f>
        <v>#DIV/0!</v>
      </c>
      <c r="U609" s="688" t="e">
        <f>R609-S609</f>
        <v>#DIV/0!</v>
      </c>
    </row>
    <row r="610" spans="1:22" s="649" customFormat="1" ht="12.75" customHeight="1" x14ac:dyDescent="0.2">
      <c r="A610" s="793"/>
      <c r="B610" s="795" t="s">
        <v>130</v>
      </c>
      <c r="C610" s="795"/>
      <c r="D610" s="795"/>
      <c r="E610" s="699" t="e">
        <f>SUM(E605:E606)/E604</f>
        <v>#DIV/0!</v>
      </c>
      <c r="F610" s="699">
        <v>0.84995969803842997</v>
      </c>
      <c r="G610" s="699">
        <v>0.98595709291417999</v>
      </c>
      <c r="H610" s="699">
        <v>0.86991530890040103</v>
      </c>
      <c r="I610" s="699">
        <v>1.0311467709083599</v>
      </c>
      <c r="J610" s="699">
        <v>1.0259150533485</v>
      </c>
      <c r="K610" s="699">
        <v>1.05622252849634</v>
      </c>
      <c r="L610" s="699">
        <v>0.988143255996766</v>
      </c>
      <c r="M610" s="699">
        <v>0.97018397440040405</v>
      </c>
      <c r="N610" s="699">
        <v>0.93676146582015296</v>
      </c>
      <c r="O610" s="699">
        <v>0.97415136703961203</v>
      </c>
      <c r="P610" s="699">
        <v>0.97398091408163601</v>
      </c>
      <c r="Q610" s="699" t="e">
        <f t="shared" si="56"/>
        <v>#DIV/0!</v>
      </c>
      <c r="R610" s="699">
        <f>SUM(R605:R606)/R604</f>
        <v>0.9698380309119512</v>
      </c>
      <c r="S610" s="699" t="e">
        <f>SUM(S605:S606)/S604</f>
        <v>#DIV/0!</v>
      </c>
      <c r="T610" s="699" t="e">
        <f>SUM(T605:T606)/T604</f>
        <v>#DIV/0!</v>
      </c>
      <c r="U610" s="696" t="e">
        <f>R610-S610</f>
        <v>#DIV/0!</v>
      </c>
      <c r="V610" s="648" t="e">
        <v>#DIV/0!</v>
      </c>
    </row>
    <row r="611" spans="1:22" s="649" customFormat="1" ht="12.75" customHeight="1" x14ac:dyDescent="0.2">
      <c r="A611" s="793"/>
      <c r="B611" s="794" t="s">
        <v>50</v>
      </c>
      <c r="C611" s="794"/>
      <c r="D611" s="794"/>
      <c r="E611" s="698" t="e">
        <f>E607/E604</f>
        <v>#DIV/0!</v>
      </c>
      <c r="F611" s="698">
        <v>0.15004030196157001</v>
      </c>
      <c r="G611" s="698">
        <v>1.4042907085819799E-2</v>
      </c>
      <c r="H611" s="698">
        <v>0.130084691099599</v>
      </c>
      <c r="I611" s="698">
        <v>-3.11467709083607E-2</v>
      </c>
      <c r="J611" s="698">
        <v>-2.5915053348500899E-2</v>
      </c>
      <c r="K611" s="698">
        <v>-5.6222528496344203E-2</v>
      </c>
      <c r="L611" s="698">
        <v>1.1856744003234099E-2</v>
      </c>
      <c r="M611" s="698">
        <v>2.9816025599596001E-2</v>
      </c>
      <c r="N611" s="698">
        <v>6.3238534179846595E-2</v>
      </c>
      <c r="O611" s="698">
        <v>2.5848632960387499E-2</v>
      </c>
      <c r="P611" s="698">
        <v>2.6019085918363501E-2</v>
      </c>
      <c r="Q611" s="698" t="e">
        <f t="shared" si="56"/>
        <v>#DIV/0!</v>
      </c>
      <c r="R611" s="698">
        <f>R607/R604</f>
        <v>3.0161969088048836E-2</v>
      </c>
      <c r="S611" s="698" t="e">
        <f>S607/S604</f>
        <v>#DIV/0!</v>
      </c>
      <c r="T611" s="698" t="e">
        <f>T607/T604</f>
        <v>#DIV/0!</v>
      </c>
      <c r="U611" s="688" t="e">
        <f>R611-S611</f>
        <v>#DIV/0!</v>
      </c>
    </row>
    <row r="612" spans="1:22" s="649" customFormat="1" ht="12.75" customHeight="1" x14ac:dyDescent="0.2">
      <c r="A612" s="793" t="s">
        <v>132</v>
      </c>
      <c r="B612" s="785" t="s">
        <v>25</v>
      </c>
      <c r="C612" s="783" t="s">
        <v>120</v>
      </c>
      <c r="D612" s="675" t="s">
        <v>121</v>
      </c>
      <c r="E612" s="681">
        <v>0</v>
      </c>
      <c r="F612" s="681">
        <v>554.57169000759097</v>
      </c>
      <c r="G612" s="681">
        <v>37.924406527342299</v>
      </c>
      <c r="H612" s="681">
        <v>360.80627006744601</v>
      </c>
      <c r="I612" s="681">
        <v>685.07550419459801</v>
      </c>
      <c r="J612" s="681">
        <v>679.90896537501101</v>
      </c>
      <c r="K612" s="681">
        <v>748.04769954954702</v>
      </c>
      <c r="L612" s="681">
        <v>834.59895691814904</v>
      </c>
      <c r="M612" s="681">
        <v>600.67712749582495</v>
      </c>
      <c r="N612" s="681">
        <v>836.71681276265099</v>
      </c>
      <c r="O612" s="681">
        <v>690.66249917588402</v>
      </c>
      <c r="P612" s="681">
        <v>704.70062962073303</v>
      </c>
      <c r="Q612" s="681">
        <f t="shared" si="56"/>
        <v>0</v>
      </c>
      <c r="R612" s="681">
        <f>SUM(F612:Q612)</f>
        <v>6733.690561694777</v>
      </c>
      <c r="S612" s="689">
        <v>0</v>
      </c>
      <c r="T612" s="689">
        <v>0</v>
      </c>
      <c r="U612" s="690" t="e">
        <f>R612/S612-1</f>
        <v>#DIV/0!</v>
      </c>
    </row>
    <row r="613" spans="1:22" s="650" customFormat="1" ht="12.75" customHeight="1" x14ac:dyDescent="0.2">
      <c r="A613" s="793"/>
      <c r="B613" s="785"/>
      <c r="C613" s="783"/>
      <c r="D613" s="675" t="s">
        <v>122</v>
      </c>
      <c r="E613" s="681">
        <v>0</v>
      </c>
      <c r="F613" s="681">
        <v>42.4342073101502</v>
      </c>
      <c r="G613" s="681">
        <v>1.99647075765589</v>
      </c>
      <c r="H613" s="681">
        <v>11.3972251176237</v>
      </c>
      <c r="I613" s="681">
        <v>62.853718464729702</v>
      </c>
      <c r="J613" s="681">
        <v>49.848262306666797</v>
      </c>
      <c r="K613" s="681">
        <v>71.692524030381705</v>
      </c>
      <c r="L613" s="681">
        <v>80.874873620167804</v>
      </c>
      <c r="M613" s="681">
        <v>48.213655966799003</v>
      </c>
      <c r="N613" s="681">
        <v>70.743596778871407</v>
      </c>
      <c r="O613" s="681">
        <v>95.2523033703621</v>
      </c>
      <c r="P613" s="681">
        <v>56.965805597103298</v>
      </c>
      <c r="Q613" s="681">
        <f t="shared" si="56"/>
        <v>0</v>
      </c>
      <c r="R613" s="681">
        <f t="shared" ref="R613:R643" si="57">SUM(F613:Q613)</f>
        <v>592.27264332051163</v>
      </c>
      <c r="S613" s="689">
        <v>0</v>
      </c>
      <c r="T613" s="689">
        <v>0</v>
      </c>
      <c r="U613" s="690" t="e">
        <f t="shared" ref="U613:U621" si="58">R613/S613-1</f>
        <v>#DIV/0!</v>
      </c>
      <c r="V613" s="228"/>
    </row>
    <row r="614" spans="1:22" s="650" customFormat="1" ht="12.75" customHeight="1" x14ac:dyDescent="0.2">
      <c r="A614" s="793"/>
      <c r="B614" s="785"/>
      <c r="C614" s="783"/>
      <c r="D614" s="675" t="s">
        <v>123</v>
      </c>
      <c r="E614" s="681">
        <v>0</v>
      </c>
      <c r="F614" s="681">
        <v>36.852955102688803</v>
      </c>
      <c r="G614" s="681">
        <v>8.8168527128941001</v>
      </c>
      <c r="H614" s="681">
        <v>3.05848687233392</v>
      </c>
      <c r="I614" s="681">
        <v>44.783117484051601</v>
      </c>
      <c r="J614" s="681">
        <v>118.71436135152901</v>
      </c>
      <c r="K614" s="681">
        <v>67.958245850923007</v>
      </c>
      <c r="L614" s="681">
        <v>44.3481542218355</v>
      </c>
      <c r="M614" s="681">
        <v>47.339701071943303</v>
      </c>
      <c r="N614" s="681">
        <v>42.311448673626202</v>
      </c>
      <c r="O614" s="681">
        <v>45.984100535140897</v>
      </c>
      <c r="P614" s="681">
        <v>73.118805534848704</v>
      </c>
      <c r="Q614" s="681">
        <f t="shared" si="56"/>
        <v>0</v>
      </c>
      <c r="R614" s="681">
        <f t="shared" si="57"/>
        <v>533.28622941181504</v>
      </c>
      <c r="S614" s="689">
        <v>0</v>
      </c>
      <c r="T614" s="689">
        <v>0</v>
      </c>
      <c r="U614" s="690" t="e">
        <f t="shared" si="58"/>
        <v>#DIV/0!</v>
      </c>
      <c r="V614" s="228"/>
    </row>
    <row r="615" spans="1:22" s="650" customFormat="1" ht="12.75" customHeight="1" x14ac:dyDescent="0.2">
      <c r="A615" s="793"/>
      <c r="B615" s="785"/>
      <c r="C615" s="783"/>
      <c r="D615" s="675" t="s">
        <v>124</v>
      </c>
      <c r="E615" s="681">
        <v>0</v>
      </c>
      <c r="F615" s="681">
        <v>3.7118177696062999</v>
      </c>
      <c r="G615" s="681">
        <v>0.36498696167857297</v>
      </c>
      <c r="H615" s="681">
        <v>81.739152263965806</v>
      </c>
      <c r="I615" s="681">
        <v>2.7273917658206499</v>
      </c>
      <c r="J615" s="681">
        <v>3.6818669447920098</v>
      </c>
      <c r="K615" s="681">
        <v>3.7197707672539102</v>
      </c>
      <c r="L615" s="681">
        <v>5.59943944681907</v>
      </c>
      <c r="M615" s="681">
        <v>6.4487504191567799</v>
      </c>
      <c r="N615" s="681">
        <v>6.1491210310349196</v>
      </c>
      <c r="O615" s="681">
        <v>6.6811664920531104</v>
      </c>
      <c r="P615" s="681">
        <v>9.5028127770665805</v>
      </c>
      <c r="Q615" s="681">
        <f t="shared" si="56"/>
        <v>0</v>
      </c>
      <c r="R615" s="681">
        <f t="shared" si="57"/>
        <v>130.32627663924771</v>
      </c>
      <c r="S615" s="689">
        <v>0</v>
      </c>
      <c r="T615" s="689">
        <v>0</v>
      </c>
      <c r="U615" s="690" t="e">
        <f t="shared" si="58"/>
        <v>#DIV/0!</v>
      </c>
      <c r="V615" s="228"/>
    </row>
    <row r="616" spans="1:22" s="650" customFormat="1" ht="12.75" customHeight="1" x14ac:dyDescent="0.2">
      <c r="A616" s="793"/>
      <c r="B616" s="785"/>
      <c r="C616" s="783"/>
      <c r="D616" s="675" t="s">
        <v>125</v>
      </c>
      <c r="E616" s="681">
        <v>0</v>
      </c>
      <c r="F616" s="681">
        <v>4.3754794800959704</v>
      </c>
      <c r="G616" s="681">
        <v>3.9208707605520901</v>
      </c>
      <c r="H616" s="681">
        <v>41.392621348286902</v>
      </c>
      <c r="I616" s="681">
        <v>2.01812461182532</v>
      </c>
      <c r="J616" s="681">
        <v>4.0566426001265503</v>
      </c>
      <c r="K616" s="681">
        <v>8.9585116531758295</v>
      </c>
      <c r="L616" s="681">
        <v>4.3484048871874803</v>
      </c>
      <c r="M616" s="681">
        <v>11.680045622974101</v>
      </c>
      <c r="N616" s="681">
        <v>36.843786823623198</v>
      </c>
      <c r="O616" s="681">
        <v>4.7902285801640803</v>
      </c>
      <c r="P616" s="681">
        <v>11.5551249532722</v>
      </c>
      <c r="Q616" s="681">
        <f t="shared" si="56"/>
        <v>0</v>
      </c>
      <c r="R616" s="681">
        <f t="shared" si="57"/>
        <v>133.93984132128372</v>
      </c>
      <c r="S616" s="689">
        <v>0</v>
      </c>
      <c r="T616" s="689">
        <v>0</v>
      </c>
      <c r="U616" s="690" t="e">
        <f t="shared" si="58"/>
        <v>#DIV/0!</v>
      </c>
      <c r="V616" s="228"/>
    </row>
    <row r="617" spans="1:22" s="650" customFormat="1" ht="12.75" customHeight="1" x14ac:dyDescent="0.2">
      <c r="A617" s="793"/>
      <c r="B617" s="785"/>
      <c r="C617" s="783"/>
      <c r="D617" s="675" t="s">
        <v>126</v>
      </c>
      <c r="E617" s="681">
        <v>0</v>
      </c>
      <c r="F617" s="681">
        <v>4.3594500716558598E-2</v>
      </c>
      <c r="G617" s="681">
        <v>9.8009638730519794E-2</v>
      </c>
      <c r="H617" s="681">
        <v>0</v>
      </c>
      <c r="I617" s="681">
        <v>0.26858037896287501</v>
      </c>
      <c r="J617" s="681">
        <v>0.138765091081993</v>
      </c>
      <c r="K617" s="681">
        <v>0.54054894458866198</v>
      </c>
      <c r="L617" s="681">
        <v>0.35760472891881301</v>
      </c>
      <c r="M617" s="681">
        <v>0.19157811980536299</v>
      </c>
      <c r="N617" s="681">
        <v>0.177186372021056</v>
      </c>
      <c r="O617" s="681">
        <v>0.409442032053427</v>
      </c>
      <c r="P617" s="681">
        <v>0.50719134934933796</v>
      </c>
      <c r="Q617" s="681">
        <f t="shared" si="56"/>
        <v>0</v>
      </c>
      <c r="R617" s="681">
        <f t="shared" si="57"/>
        <v>2.7325011562286057</v>
      </c>
      <c r="S617" s="689">
        <v>0</v>
      </c>
      <c r="T617" s="689">
        <v>0</v>
      </c>
      <c r="U617" s="690" t="e">
        <f t="shared" si="58"/>
        <v>#DIV/0!</v>
      </c>
      <c r="V617" s="228"/>
    </row>
    <row r="618" spans="1:22" s="650" customFormat="1" ht="12.75" customHeight="1" x14ac:dyDescent="0.2">
      <c r="A618" s="793"/>
      <c r="B618" s="785"/>
      <c r="C618" s="783"/>
      <c r="D618" s="675" t="s">
        <v>127</v>
      </c>
      <c r="E618" s="681">
        <v>0</v>
      </c>
      <c r="F618" s="681">
        <v>2.76019989377625</v>
      </c>
      <c r="G618" s="681">
        <v>0.55203997875525102</v>
      </c>
      <c r="H618" s="681">
        <v>1.6009159383902301</v>
      </c>
      <c r="I618" s="681">
        <v>2.3811680316214301</v>
      </c>
      <c r="J618" s="681">
        <v>1.1735052526366101</v>
      </c>
      <c r="K618" s="681">
        <v>0.50018333648550595</v>
      </c>
      <c r="L618" s="681">
        <v>0.88494095319394706</v>
      </c>
      <c r="M618" s="681">
        <v>0.99702190731687501</v>
      </c>
      <c r="N618" s="681">
        <v>0.66245142777515897</v>
      </c>
      <c r="O618" s="681">
        <v>1.6561285694379</v>
      </c>
      <c r="P618" s="681">
        <v>0.66328761918869295</v>
      </c>
      <c r="Q618" s="681">
        <f t="shared" si="56"/>
        <v>0</v>
      </c>
      <c r="R618" s="681">
        <f t="shared" si="57"/>
        <v>13.831842908577851</v>
      </c>
      <c r="S618" s="689">
        <v>0</v>
      </c>
      <c r="T618" s="689">
        <v>0</v>
      </c>
      <c r="U618" s="690" t="e">
        <f t="shared" si="58"/>
        <v>#DIV/0!</v>
      </c>
      <c r="V618" s="228"/>
    </row>
    <row r="619" spans="1:22" s="650" customFormat="1" ht="12.75" customHeight="1" x14ac:dyDescent="0.2">
      <c r="A619" s="793"/>
      <c r="B619" s="785"/>
      <c r="C619" s="783" t="s">
        <v>128</v>
      </c>
      <c r="D619" s="675" t="s">
        <v>129</v>
      </c>
      <c r="E619" s="681">
        <v>0</v>
      </c>
      <c r="F619" s="681">
        <v>643.83575707774901</v>
      </c>
      <c r="G619" s="681">
        <v>53.575981465367001</v>
      </c>
      <c r="H619" s="681">
        <v>499.71146957854501</v>
      </c>
      <c r="I619" s="681">
        <v>799.16661115615796</v>
      </c>
      <c r="J619" s="681">
        <v>856.96960047397499</v>
      </c>
      <c r="K619" s="681">
        <v>901.144492130603</v>
      </c>
      <c r="L619" s="681">
        <v>970.76356956033101</v>
      </c>
      <c r="M619" s="681">
        <v>715.18699443375704</v>
      </c>
      <c r="N619" s="681">
        <v>993.48721164518895</v>
      </c>
      <c r="O619" s="681">
        <v>845.14288819405897</v>
      </c>
      <c r="P619" s="681">
        <v>814.92178677708603</v>
      </c>
      <c r="Q619" s="681">
        <f t="shared" si="56"/>
        <v>0</v>
      </c>
      <c r="R619" s="681">
        <f t="shared" si="57"/>
        <v>8093.9063624928185</v>
      </c>
      <c r="S619" s="689">
        <v>0</v>
      </c>
      <c r="T619" s="689">
        <v>0</v>
      </c>
      <c r="U619" s="690" t="e">
        <f t="shared" si="58"/>
        <v>#DIV/0!</v>
      </c>
      <c r="V619" s="228"/>
    </row>
    <row r="620" spans="1:22" s="650" customFormat="1" ht="12.75" customHeight="1" x14ac:dyDescent="0.2">
      <c r="A620" s="793"/>
      <c r="B620" s="785"/>
      <c r="C620" s="783"/>
      <c r="D620" s="675" t="s">
        <v>123</v>
      </c>
      <c r="E620" s="681">
        <v>0</v>
      </c>
      <c r="F620" s="681">
        <v>0.91418698687614697</v>
      </c>
      <c r="G620" s="681">
        <v>9.7655872241803804E-2</v>
      </c>
      <c r="H620" s="681">
        <v>0.28320202950123102</v>
      </c>
      <c r="I620" s="681">
        <v>0.94099377545145002</v>
      </c>
      <c r="J620" s="681">
        <v>0.55276844786828105</v>
      </c>
      <c r="K620" s="681">
        <v>0.272992001751931</v>
      </c>
      <c r="L620" s="681">
        <v>0.24880521593993701</v>
      </c>
      <c r="M620" s="681">
        <v>0.360886170062865</v>
      </c>
      <c r="N620" s="681">
        <v>0.11719222441457899</v>
      </c>
      <c r="O620" s="681">
        <v>0.29298056103644698</v>
      </c>
      <c r="P620" s="681">
        <v>42.091870674475899</v>
      </c>
      <c r="Q620" s="681">
        <f t="shared" si="56"/>
        <v>0</v>
      </c>
      <c r="R620" s="681">
        <f t="shared" si="57"/>
        <v>46.17353395962057</v>
      </c>
      <c r="S620" s="689">
        <v>0</v>
      </c>
      <c r="T620" s="689">
        <v>0</v>
      </c>
      <c r="U620" s="690" t="e">
        <f t="shared" si="58"/>
        <v>#DIV/0!</v>
      </c>
      <c r="V620" s="228"/>
    </row>
    <row r="621" spans="1:22" s="650" customFormat="1" ht="12.75" customHeight="1" x14ac:dyDescent="0.2">
      <c r="A621" s="793"/>
      <c r="B621" s="785" t="s">
        <v>44</v>
      </c>
      <c r="C621" s="783" t="s">
        <v>120</v>
      </c>
      <c r="D621" s="675" t="s">
        <v>121</v>
      </c>
      <c r="E621" s="681">
        <v>0</v>
      </c>
      <c r="F621" s="681">
        <v>507.27060276980001</v>
      </c>
      <c r="G621" s="681">
        <v>34.933424707366598</v>
      </c>
      <c r="H621" s="681">
        <v>335.18500349472902</v>
      </c>
      <c r="I621" s="681">
        <v>616.13773231812104</v>
      </c>
      <c r="J621" s="681">
        <v>603.52349637158602</v>
      </c>
      <c r="K621" s="681">
        <v>673.06232891702598</v>
      </c>
      <c r="L621" s="681">
        <v>757.56924404034999</v>
      </c>
      <c r="M621" s="681">
        <v>565.17350852146103</v>
      </c>
      <c r="N621" s="681">
        <v>726.22900216448602</v>
      </c>
      <c r="O621" s="681">
        <v>632.20733361180203</v>
      </c>
      <c r="P621" s="681">
        <v>697.40856794876595</v>
      </c>
      <c r="Q621" s="681">
        <f t="shared" si="56"/>
        <v>0</v>
      </c>
      <c r="R621" s="681">
        <f t="shared" si="57"/>
        <v>6148.7002448654939</v>
      </c>
      <c r="S621" s="689">
        <v>0</v>
      </c>
      <c r="T621" s="689">
        <v>0</v>
      </c>
      <c r="U621" s="690" t="e">
        <f t="shared" si="58"/>
        <v>#DIV/0!</v>
      </c>
      <c r="V621" s="228"/>
    </row>
    <row r="622" spans="1:22" s="650" customFormat="1" ht="12.75" customHeight="1" x14ac:dyDescent="0.2">
      <c r="A622" s="793"/>
      <c r="B622" s="785"/>
      <c r="C622" s="783"/>
      <c r="D622" s="675" t="s">
        <v>122</v>
      </c>
      <c r="E622" s="681">
        <v>0</v>
      </c>
      <c r="F622" s="681">
        <v>38.676358139250098</v>
      </c>
      <c r="G622" s="681">
        <v>1.81558274014335</v>
      </c>
      <c r="H622" s="681">
        <v>10.374130705735499</v>
      </c>
      <c r="I622" s="681">
        <v>56.6222791939988</v>
      </c>
      <c r="J622" s="681">
        <v>44.099568856633802</v>
      </c>
      <c r="K622" s="681">
        <v>62.9308103771357</v>
      </c>
      <c r="L622" s="681">
        <v>73.034766945063893</v>
      </c>
      <c r="M622" s="681">
        <v>44.944622602777301</v>
      </c>
      <c r="N622" s="681">
        <v>60.231615786900299</v>
      </c>
      <c r="O622" s="681">
        <v>85.414460258733797</v>
      </c>
      <c r="P622" s="681">
        <v>56.2493362854255</v>
      </c>
      <c r="Q622" s="681">
        <f t="shared" si="56"/>
        <v>0</v>
      </c>
      <c r="R622" s="681">
        <f t="shared" si="57"/>
        <v>534.39353189179815</v>
      </c>
      <c r="S622" s="689">
        <v>0</v>
      </c>
      <c r="T622" s="689">
        <v>0</v>
      </c>
      <c r="U622" s="690" t="e">
        <f t="shared" ref="U622:U630" si="59">R622/S622-1</f>
        <v>#DIV/0!</v>
      </c>
      <c r="V622" s="228"/>
    </row>
    <row r="623" spans="1:22" s="650" customFormat="1" ht="12.75" customHeight="1" x14ac:dyDescent="0.2">
      <c r="A623" s="793"/>
      <c r="B623" s="785"/>
      <c r="C623" s="783"/>
      <c r="D623" s="675" t="s">
        <v>123</v>
      </c>
      <c r="E623" s="681">
        <v>0</v>
      </c>
      <c r="F623" s="681">
        <v>34.052836907949199</v>
      </c>
      <c r="G623" s="681">
        <v>8.3152806303719995</v>
      </c>
      <c r="H623" s="681">
        <v>2.6906509376396102</v>
      </c>
      <c r="I623" s="681">
        <v>40.9886190901017</v>
      </c>
      <c r="J623" s="681">
        <v>105.442137292881</v>
      </c>
      <c r="K623" s="681">
        <v>61.698233141921897</v>
      </c>
      <c r="L623" s="681">
        <v>40.406672719106602</v>
      </c>
      <c r="M623" s="681">
        <v>43.6789001084665</v>
      </c>
      <c r="N623" s="681">
        <v>36.615723982906999</v>
      </c>
      <c r="O623" s="681">
        <v>42.0574028129993</v>
      </c>
      <c r="P623" s="681">
        <v>69.392002082134795</v>
      </c>
      <c r="Q623" s="681">
        <f t="shared" si="56"/>
        <v>0</v>
      </c>
      <c r="R623" s="681">
        <f t="shared" si="57"/>
        <v>485.33845970647963</v>
      </c>
      <c r="S623" s="689">
        <v>0</v>
      </c>
      <c r="T623" s="689">
        <v>0</v>
      </c>
      <c r="U623" s="690" t="e">
        <f t="shared" si="59"/>
        <v>#DIV/0!</v>
      </c>
      <c r="V623" s="228"/>
    </row>
    <row r="624" spans="1:22" s="650" customFormat="1" ht="12.75" customHeight="1" x14ac:dyDescent="0.2">
      <c r="A624" s="793"/>
      <c r="B624" s="785"/>
      <c r="C624" s="783"/>
      <c r="D624" s="675" t="s">
        <v>124</v>
      </c>
      <c r="E624" s="681">
        <v>0</v>
      </c>
      <c r="F624" s="681">
        <v>3.21784655159516</v>
      </c>
      <c r="G624" s="681">
        <v>0.314616258250973</v>
      </c>
      <c r="H624" s="681">
        <v>76.941028846314396</v>
      </c>
      <c r="I624" s="681">
        <v>2.3861457132936099</v>
      </c>
      <c r="J624" s="681">
        <v>3.2057010904101002</v>
      </c>
      <c r="K624" s="681">
        <v>3.2797056422575999</v>
      </c>
      <c r="L624" s="681">
        <v>5.0576082923694496</v>
      </c>
      <c r="M624" s="681">
        <v>5.9482538522812103</v>
      </c>
      <c r="N624" s="681">
        <v>5.3489370317945397</v>
      </c>
      <c r="O624" s="681">
        <v>6.18934180231307</v>
      </c>
      <c r="P624" s="681">
        <v>9.3840759229306201</v>
      </c>
      <c r="Q624" s="681">
        <f t="shared" si="56"/>
        <v>0</v>
      </c>
      <c r="R624" s="681">
        <f t="shared" si="57"/>
        <v>121.27326100381073</v>
      </c>
      <c r="S624" s="689">
        <v>0</v>
      </c>
      <c r="T624" s="689">
        <v>0</v>
      </c>
      <c r="U624" s="690" t="e">
        <f t="shared" si="59"/>
        <v>#DIV/0!</v>
      </c>
      <c r="V624" s="228"/>
    </row>
    <row r="625" spans="1:22" s="650" customFormat="1" ht="12.75" customHeight="1" x14ac:dyDescent="0.2">
      <c r="A625" s="793"/>
      <c r="B625" s="785"/>
      <c r="C625" s="783"/>
      <c r="D625" s="675" t="s">
        <v>125</v>
      </c>
      <c r="E625" s="681">
        <v>0</v>
      </c>
      <c r="F625" s="681">
        <v>3.9493946689353501</v>
      </c>
      <c r="G625" s="681">
        <v>3.5935476783599798</v>
      </c>
      <c r="H625" s="681">
        <v>38.098281732484999</v>
      </c>
      <c r="I625" s="681">
        <v>1.8214209266255901</v>
      </c>
      <c r="J625" s="681">
        <v>3.6601067592002998</v>
      </c>
      <c r="K625" s="681">
        <v>7.9183985795131004</v>
      </c>
      <c r="L625" s="681">
        <v>3.8473283550503501</v>
      </c>
      <c r="M625" s="681">
        <v>10.450064131201399</v>
      </c>
      <c r="N625" s="681">
        <v>31.5712147276591</v>
      </c>
      <c r="O625" s="681">
        <v>4.3982756125912399</v>
      </c>
      <c r="P625" s="681">
        <v>11.3635611885242</v>
      </c>
      <c r="Q625" s="681">
        <f t="shared" si="56"/>
        <v>0</v>
      </c>
      <c r="R625" s="681">
        <f t="shared" si="57"/>
        <v>120.6715943601456</v>
      </c>
      <c r="S625" s="689">
        <v>0</v>
      </c>
      <c r="T625" s="689">
        <v>0</v>
      </c>
      <c r="U625" s="690" t="e">
        <f t="shared" si="59"/>
        <v>#DIV/0!</v>
      </c>
      <c r="V625" s="228"/>
    </row>
    <row r="626" spans="1:22" s="650" customFormat="1" ht="12.75" customHeight="1" x14ac:dyDescent="0.2">
      <c r="A626" s="793"/>
      <c r="B626" s="785"/>
      <c r="C626" s="783"/>
      <c r="D626" s="675" t="s">
        <v>126</v>
      </c>
      <c r="E626" s="681">
        <v>0</v>
      </c>
      <c r="F626" s="681">
        <v>3.8365542736525399E-2</v>
      </c>
      <c r="G626" s="681">
        <v>8.2863726958572706E-2</v>
      </c>
      <c r="H626" s="681">
        <v>0</v>
      </c>
      <c r="I626" s="681">
        <v>0.23970142427333099</v>
      </c>
      <c r="J626" s="681">
        <v>0.119437546744598</v>
      </c>
      <c r="K626" s="681">
        <v>0.47011258660796801</v>
      </c>
      <c r="L626" s="681">
        <v>0.31125045750840502</v>
      </c>
      <c r="M626" s="681">
        <v>0.170710328865398</v>
      </c>
      <c r="N626" s="681">
        <v>0.14876492700261901</v>
      </c>
      <c r="O626" s="681">
        <v>0.36651161702256702</v>
      </c>
      <c r="P626" s="681">
        <v>0.47697448341047699</v>
      </c>
      <c r="Q626" s="681">
        <f t="shared" si="56"/>
        <v>0</v>
      </c>
      <c r="R626" s="681">
        <f t="shared" si="57"/>
        <v>2.424692641130461</v>
      </c>
      <c r="S626" s="689">
        <v>0</v>
      </c>
      <c r="T626" s="689">
        <v>0</v>
      </c>
      <c r="U626" s="690" t="e">
        <f t="shared" si="59"/>
        <v>#DIV/0!</v>
      </c>
      <c r="V626" s="228"/>
    </row>
    <row r="627" spans="1:22" s="650" customFormat="1" ht="12.75" customHeight="1" x14ac:dyDescent="0.2">
      <c r="A627" s="793"/>
      <c r="B627" s="785"/>
      <c r="C627" s="783"/>
      <c r="D627" s="675" t="s">
        <v>127</v>
      </c>
      <c r="E627" s="681">
        <v>0</v>
      </c>
      <c r="F627" s="681">
        <v>2.5621908429657201</v>
      </c>
      <c r="G627" s="681">
        <v>0.39981254344678602</v>
      </c>
      <c r="H627" s="681">
        <v>1.3042645128786601</v>
      </c>
      <c r="I627" s="681">
        <v>1.9187303385887899</v>
      </c>
      <c r="J627" s="681">
        <v>1.0795727436765401</v>
      </c>
      <c r="K627" s="681">
        <v>0.72014677862606602</v>
      </c>
      <c r="L627" s="681">
        <v>0.62751397032317702</v>
      </c>
      <c r="M627" s="681">
        <v>0.66301955401002399</v>
      </c>
      <c r="N627" s="681">
        <v>0.46461474469994501</v>
      </c>
      <c r="O627" s="681">
        <v>1.1585538625763701</v>
      </c>
      <c r="P627" s="681">
        <v>0.82072874584629896</v>
      </c>
      <c r="Q627" s="681">
        <f t="shared" si="56"/>
        <v>0</v>
      </c>
      <c r="R627" s="681">
        <f t="shared" si="57"/>
        <v>11.719148637638378</v>
      </c>
      <c r="S627" s="689">
        <v>0</v>
      </c>
      <c r="T627" s="689">
        <v>0</v>
      </c>
      <c r="U627" s="690" t="e">
        <f t="shared" si="59"/>
        <v>#DIV/0!</v>
      </c>
      <c r="V627" s="228"/>
    </row>
    <row r="628" spans="1:22" s="650" customFormat="1" ht="12.75" customHeight="1" x14ac:dyDescent="0.2">
      <c r="A628" s="793"/>
      <c r="B628" s="785"/>
      <c r="C628" s="783" t="s">
        <v>128</v>
      </c>
      <c r="D628" s="675" t="s">
        <v>129</v>
      </c>
      <c r="E628" s="681">
        <v>0</v>
      </c>
      <c r="F628" s="681">
        <v>589.328613475932</v>
      </c>
      <c r="G628" s="681">
        <v>49.455128284898301</v>
      </c>
      <c r="H628" s="681">
        <v>464.59336022978198</v>
      </c>
      <c r="I628" s="681">
        <v>719.55203540373896</v>
      </c>
      <c r="J628" s="681">
        <v>760.81811254959302</v>
      </c>
      <c r="K628" s="681">
        <v>809.90606753606698</v>
      </c>
      <c r="L628" s="681">
        <v>880.76967044963101</v>
      </c>
      <c r="M628" s="681">
        <v>670.85965043878196</v>
      </c>
      <c r="N628" s="681">
        <v>860.60987336544895</v>
      </c>
      <c r="O628" s="681">
        <v>771.79187957803799</v>
      </c>
      <c r="P628" s="681">
        <v>806.11258418711896</v>
      </c>
      <c r="Q628" s="681">
        <f t="shared" si="56"/>
        <v>0</v>
      </c>
      <c r="R628" s="681">
        <f t="shared" si="57"/>
        <v>7383.7969754990299</v>
      </c>
      <c r="S628" s="689">
        <v>0</v>
      </c>
      <c r="T628" s="689">
        <v>0</v>
      </c>
      <c r="U628" s="690" t="e">
        <f t="shared" si="59"/>
        <v>#DIV/0!</v>
      </c>
      <c r="V628" s="228"/>
    </row>
    <row r="629" spans="1:22" s="650" customFormat="1" ht="12.75" customHeight="1" x14ac:dyDescent="0.2">
      <c r="A629" s="793"/>
      <c r="B629" s="785"/>
      <c r="C629" s="783"/>
      <c r="D629" s="675" t="s">
        <v>123</v>
      </c>
      <c r="E629" s="681">
        <v>0</v>
      </c>
      <c r="F629" s="681">
        <v>0.43898194730027701</v>
      </c>
      <c r="G629" s="681">
        <v>0</v>
      </c>
      <c r="H629" s="681">
        <v>0</v>
      </c>
      <c r="I629" s="681">
        <v>0.56259360126334002</v>
      </c>
      <c r="J629" s="681">
        <v>0.31190811154019599</v>
      </c>
      <c r="K629" s="681">
        <v>0.173668487021157</v>
      </c>
      <c r="L629" s="681">
        <v>8.4714330140224003E-2</v>
      </c>
      <c r="M629" s="681">
        <v>0.16942866028044801</v>
      </c>
      <c r="N629" s="681">
        <v>0</v>
      </c>
      <c r="O629" s="681">
        <v>0</v>
      </c>
      <c r="P629" s="681">
        <v>38.982662469918402</v>
      </c>
      <c r="Q629" s="681">
        <f t="shared" si="56"/>
        <v>0</v>
      </c>
      <c r="R629" s="681">
        <f t="shared" si="57"/>
        <v>40.723957607464044</v>
      </c>
      <c r="S629" s="689">
        <v>0</v>
      </c>
      <c r="T629" s="689">
        <v>0</v>
      </c>
      <c r="U629" s="690" t="e">
        <f t="shared" si="59"/>
        <v>#DIV/0!</v>
      </c>
      <c r="V629" s="228"/>
    </row>
    <row r="630" spans="1:22" s="650" customFormat="1" ht="12.75" customHeight="1" x14ac:dyDescent="0.2">
      <c r="A630" s="793"/>
      <c r="B630" s="785" t="s">
        <v>45</v>
      </c>
      <c r="C630" s="783" t="s">
        <v>120</v>
      </c>
      <c r="D630" s="675" t="s">
        <v>121</v>
      </c>
      <c r="E630" s="681">
        <f>E612-E621</f>
        <v>0</v>
      </c>
      <c r="F630" s="681">
        <v>47.301087237790902</v>
      </c>
      <c r="G630" s="681">
        <v>2.9909818199757101</v>
      </c>
      <c r="H630" s="681">
        <v>25.6212665727172</v>
      </c>
      <c r="I630" s="681">
        <v>68.937771876477001</v>
      </c>
      <c r="J630" s="681">
        <v>76.385469003425001</v>
      </c>
      <c r="K630" s="681">
        <v>74.985370632520798</v>
      </c>
      <c r="L630" s="681">
        <v>77.029712877799298</v>
      </c>
      <c r="M630" s="681">
        <v>35.503618974363903</v>
      </c>
      <c r="N630" s="681">
        <v>110.487810598165</v>
      </c>
      <c r="O630" s="681">
        <v>58.4551655640823</v>
      </c>
      <c r="P630" s="681">
        <v>7.2920616719674198</v>
      </c>
      <c r="Q630" s="681">
        <f t="shared" si="56"/>
        <v>0</v>
      </c>
      <c r="R630" s="681">
        <f t="shared" si="57"/>
        <v>584.99031682928455</v>
      </c>
      <c r="S630" s="689">
        <f t="shared" ref="S630:T638" si="60">S612-S621</f>
        <v>0</v>
      </c>
      <c r="T630" s="689">
        <f t="shared" si="60"/>
        <v>0</v>
      </c>
      <c r="U630" s="690" t="e">
        <f t="shared" si="59"/>
        <v>#DIV/0!</v>
      </c>
      <c r="V630" s="228"/>
    </row>
    <row r="631" spans="1:22" s="650" customFormat="1" ht="12.75" customHeight="1" x14ac:dyDescent="0.2">
      <c r="A631" s="793"/>
      <c r="B631" s="785"/>
      <c r="C631" s="783"/>
      <c r="D631" s="675" t="s">
        <v>122</v>
      </c>
      <c r="E631" s="681">
        <f t="shared" ref="E631:E638" si="61">E613-E622</f>
        <v>0</v>
      </c>
      <c r="F631" s="681">
        <v>3.7578491709000899</v>
      </c>
      <c r="G631" s="681">
        <v>0.18088801751253999</v>
      </c>
      <c r="H631" s="681">
        <v>1.0230944118882099</v>
      </c>
      <c r="I631" s="681">
        <v>6.2314392707308697</v>
      </c>
      <c r="J631" s="681">
        <v>5.7486934500329303</v>
      </c>
      <c r="K631" s="681">
        <v>8.7617136532459607</v>
      </c>
      <c r="L631" s="681">
        <v>7.8401066751039101</v>
      </c>
      <c r="M631" s="681">
        <v>3.26903336402169</v>
      </c>
      <c r="N631" s="681">
        <v>10.5119809919711</v>
      </c>
      <c r="O631" s="681">
        <v>9.8378431116283291</v>
      </c>
      <c r="P631" s="681">
        <v>0.71646931167780503</v>
      </c>
      <c r="Q631" s="681">
        <f t="shared" si="56"/>
        <v>0</v>
      </c>
      <c r="R631" s="681">
        <f t="shared" si="57"/>
        <v>57.879111428713436</v>
      </c>
      <c r="S631" s="689">
        <f t="shared" si="60"/>
        <v>0</v>
      </c>
      <c r="T631" s="689">
        <f t="shared" si="60"/>
        <v>0</v>
      </c>
      <c r="U631" s="690" t="e">
        <f t="shared" ref="U631:U643" si="62">R631/S631-1</f>
        <v>#DIV/0!</v>
      </c>
      <c r="V631" s="228"/>
    </row>
    <row r="632" spans="1:22" s="650" customFormat="1" ht="12.75" customHeight="1" x14ac:dyDescent="0.2">
      <c r="A632" s="793"/>
      <c r="B632" s="785"/>
      <c r="C632" s="783"/>
      <c r="D632" s="675" t="s">
        <v>123</v>
      </c>
      <c r="E632" s="681">
        <f t="shared" si="61"/>
        <v>0</v>
      </c>
      <c r="F632" s="681">
        <v>2.8001181947395701</v>
      </c>
      <c r="G632" s="681">
        <v>0.50157208252210095</v>
      </c>
      <c r="H632" s="681">
        <v>0.36783593469431097</v>
      </c>
      <c r="I632" s="681">
        <v>3.79449839394991</v>
      </c>
      <c r="J632" s="681">
        <v>13.2722240586477</v>
      </c>
      <c r="K632" s="681">
        <v>6.26001270900107</v>
      </c>
      <c r="L632" s="681">
        <v>3.9414815027289198</v>
      </c>
      <c r="M632" s="681">
        <v>3.6608009634768299</v>
      </c>
      <c r="N632" s="681">
        <v>5.6957246907192296</v>
      </c>
      <c r="O632" s="681">
        <v>3.9266977221416202</v>
      </c>
      <c r="P632" s="681">
        <v>3.7268034527139502</v>
      </c>
      <c r="Q632" s="681">
        <f t="shared" si="56"/>
        <v>0</v>
      </c>
      <c r="R632" s="681">
        <f t="shared" si="57"/>
        <v>47.947769705335212</v>
      </c>
      <c r="S632" s="689">
        <f t="shared" si="60"/>
        <v>0</v>
      </c>
      <c r="T632" s="689">
        <f t="shared" si="60"/>
        <v>0</v>
      </c>
      <c r="U632" s="690" t="e">
        <f t="shared" si="62"/>
        <v>#DIV/0!</v>
      </c>
      <c r="V632" s="228"/>
    </row>
    <row r="633" spans="1:22" s="650" customFormat="1" ht="12.75" customHeight="1" x14ac:dyDescent="0.2">
      <c r="A633" s="793"/>
      <c r="B633" s="785"/>
      <c r="C633" s="783"/>
      <c r="D633" s="675" t="s">
        <v>124</v>
      </c>
      <c r="E633" s="681">
        <f t="shared" si="61"/>
        <v>0</v>
      </c>
      <c r="F633" s="681">
        <v>0.49397121801113902</v>
      </c>
      <c r="G633" s="681">
        <v>5.0370703427599903E-2</v>
      </c>
      <c r="H633" s="681">
        <v>4.7981234176514498</v>
      </c>
      <c r="I633" s="681">
        <v>0.34124605252703999</v>
      </c>
      <c r="J633" s="681">
        <v>0.47616585438190201</v>
      </c>
      <c r="K633" s="681">
        <v>0.44006512499630901</v>
      </c>
      <c r="L633" s="681">
        <v>0.54183115444962404</v>
      </c>
      <c r="M633" s="681">
        <v>0.50049656687556299</v>
      </c>
      <c r="N633" s="681">
        <v>0.80018399924038697</v>
      </c>
      <c r="O633" s="681">
        <v>0.49182468974003701</v>
      </c>
      <c r="P633" s="681">
        <v>0.118736854135957</v>
      </c>
      <c r="Q633" s="681">
        <f t="shared" si="56"/>
        <v>0</v>
      </c>
      <c r="R633" s="681">
        <f t="shared" si="57"/>
        <v>9.0530156354370064</v>
      </c>
      <c r="S633" s="689">
        <f t="shared" si="60"/>
        <v>0</v>
      </c>
      <c r="T633" s="689">
        <f t="shared" si="60"/>
        <v>0</v>
      </c>
      <c r="U633" s="690" t="e">
        <f t="shared" si="62"/>
        <v>#DIV/0!</v>
      </c>
      <c r="V633" s="228"/>
    </row>
    <row r="634" spans="1:22" s="653" customFormat="1" ht="12.75" customHeight="1" x14ac:dyDescent="0.2">
      <c r="A634" s="793"/>
      <c r="B634" s="785"/>
      <c r="C634" s="783"/>
      <c r="D634" s="675" t="s">
        <v>125</v>
      </c>
      <c r="E634" s="681">
        <f t="shared" si="61"/>
        <v>0</v>
      </c>
      <c r="F634" s="681">
        <v>0.42608481116062003</v>
      </c>
      <c r="G634" s="681">
        <v>0.32732308219211098</v>
      </c>
      <c r="H634" s="681">
        <v>3.2943396158018898</v>
      </c>
      <c r="I634" s="681">
        <v>0.196703685199728</v>
      </c>
      <c r="J634" s="681">
        <v>0.39653584092625699</v>
      </c>
      <c r="K634" s="681">
        <v>1.04011307366273</v>
      </c>
      <c r="L634" s="681">
        <v>0.50107653213713099</v>
      </c>
      <c r="M634" s="681">
        <v>1.2299814917726799</v>
      </c>
      <c r="N634" s="681">
        <v>5.2725720959641098</v>
      </c>
      <c r="O634" s="681">
        <v>0.39195296757284498</v>
      </c>
      <c r="P634" s="681">
        <v>0.19156376474803799</v>
      </c>
      <c r="Q634" s="681">
        <f t="shared" si="56"/>
        <v>0</v>
      </c>
      <c r="R634" s="681">
        <f t="shared" si="57"/>
        <v>13.268246961138139</v>
      </c>
      <c r="S634" s="689">
        <f t="shared" si="60"/>
        <v>0</v>
      </c>
      <c r="T634" s="689">
        <f t="shared" si="60"/>
        <v>0</v>
      </c>
      <c r="U634" s="690" t="e">
        <f t="shared" si="62"/>
        <v>#DIV/0!</v>
      </c>
    </row>
    <row r="635" spans="1:22" s="650" customFormat="1" ht="12.75" customHeight="1" x14ac:dyDescent="0.2">
      <c r="A635" s="793"/>
      <c r="B635" s="785"/>
      <c r="C635" s="783"/>
      <c r="D635" s="675" t="s">
        <v>126</v>
      </c>
      <c r="E635" s="681">
        <f t="shared" si="61"/>
        <v>0</v>
      </c>
      <c r="F635" s="681">
        <v>5.2289579800331399E-3</v>
      </c>
      <c r="G635" s="681">
        <v>1.51459117719471E-2</v>
      </c>
      <c r="H635" s="681">
        <v>0</v>
      </c>
      <c r="I635" s="681">
        <v>2.8878954689543799E-2</v>
      </c>
      <c r="J635" s="681">
        <v>1.9327544337394802E-2</v>
      </c>
      <c r="K635" s="681">
        <v>7.0436357980694794E-2</v>
      </c>
      <c r="L635" s="681">
        <v>4.6354271410408203E-2</v>
      </c>
      <c r="M635" s="681">
        <v>2.0867790939965401E-2</v>
      </c>
      <c r="N635" s="681">
        <v>2.8421445018437502E-2</v>
      </c>
      <c r="O635" s="681">
        <v>4.29304150308598E-2</v>
      </c>
      <c r="P635" s="681">
        <v>3.02168659388613E-2</v>
      </c>
      <c r="Q635" s="681">
        <f t="shared" si="56"/>
        <v>0</v>
      </c>
      <c r="R635" s="681">
        <f t="shared" si="57"/>
        <v>0.30780851509814589</v>
      </c>
      <c r="S635" s="689">
        <f t="shared" si="60"/>
        <v>0</v>
      </c>
      <c r="T635" s="689">
        <f t="shared" si="60"/>
        <v>0</v>
      </c>
      <c r="U635" s="690" t="e">
        <f t="shared" si="62"/>
        <v>#DIV/0!</v>
      </c>
      <c r="V635" s="228"/>
    </row>
    <row r="636" spans="1:22" s="649" customFormat="1" ht="12.75" customHeight="1" x14ac:dyDescent="0.2">
      <c r="A636" s="793"/>
      <c r="B636" s="785"/>
      <c r="C636" s="783"/>
      <c r="D636" s="675" t="s">
        <v>127</v>
      </c>
      <c r="E636" s="681">
        <f t="shared" si="61"/>
        <v>0</v>
      </c>
      <c r="F636" s="681">
        <v>0.19800905081053499</v>
      </c>
      <c r="G636" s="681">
        <v>0.152227435308465</v>
      </c>
      <c r="H636" s="681">
        <v>0.29665142551156998</v>
      </c>
      <c r="I636" s="681">
        <v>0.46243769303263499</v>
      </c>
      <c r="J636" s="681">
        <v>9.3932508960074698E-2</v>
      </c>
      <c r="K636" s="681">
        <v>-0.21996344214055999</v>
      </c>
      <c r="L636" s="681">
        <v>0.25742698287076998</v>
      </c>
      <c r="M636" s="681">
        <v>0.33400235330685202</v>
      </c>
      <c r="N636" s="681">
        <v>0.19783668307521399</v>
      </c>
      <c r="O636" s="681">
        <v>0.49757470686152899</v>
      </c>
      <c r="P636" s="681">
        <v>-0.15744112665760501</v>
      </c>
      <c r="Q636" s="681">
        <f t="shared" si="56"/>
        <v>0</v>
      </c>
      <c r="R636" s="681">
        <f t="shared" si="57"/>
        <v>2.1126942709394791</v>
      </c>
      <c r="S636" s="689">
        <f t="shared" si="60"/>
        <v>0</v>
      </c>
      <c r="T636" s="689">
        <f t="shared" si="60"/>
        <v>0</v>
      </c>
      <c r="U636" s="690" t="e">
        <f t="shared" si="62"/>
        <v>#DIV/0!</v>
      </c>
    </row>
    <row r="637" spans="1:22" s="654" customFormat="1" ht="12.75" customHeight="1" x14ac:dyDescent="0.2">
      <c r="A637" s="793"/>
      <c r="B637" s="785"/>
      <c r="C637" s="783" t="s">
        <v>128</v>
      </c>
      <c r="D637" s="675" t="s">
        <v>129</v>
      </c>
      <c r="E637" s="681">
        <f t="shared" si="61"/>
        <v>0</v>
      </c>
      <c r="F637" s="681">
        <v>54.507143601816999</v>
      </c>
      <c r="G637" s="681">
        <v>4.1208531804686599</v>
      </c>
      <c r="H637" s="681">
        <v>35.118109348763298</v>
      </c>
      <c r="I637" s="681">
        <v>79.614575752418702</v>
      </c>
      <c r="J637" s="681">
        <v>96.151487924382593</v>
      </c>
      <c r="K637" s="681">
        <v>91.238424594536198</v>
      </c>
      <c r="L637" s="681">
        <v>89.993899110699999</v>
      </c>
      <c r="M637" s="681">
        <v>44.327343994975202</v>
      </c>
      <c r="N637" s="681">
        <v>132.87733827973901</v>
      </c>
      <c r="O637" s="681">
        <v>73.351008616021105</v>
      </c>
      <c r="P637" s="681">
        <v>8.8092025899667306</v>
      </c>
      <c r="Q637" s="681">
        <f t="shared" si="56"/>
        <v>0</v>
      </c>
      <c r="R637" s="681">
        <f t="shared" si="57"/>
        <v>710.10938699378846</v>
      </c>
      <c r="S637" s="689">
        <f t="shared" si="60"/>
        <v>0</v>
      </c>
      <c r="T637" s="689">
        <f t="shared" si="60"/>
        <v>0</v>
      </c>
      <c r="U637" s="690" t="e">
        <f t="shared" si="62"/>
        <v>#DIV/0!</v>
      </c>
    </row>
    <row r="638" spans="1:22" s="650" customFormat="1" ht="12.75" customHeight="1" x14ac:dyDescent="0.2">
      <c r="A638" s="793"/>
      <c r="B638" s="785"/>
      <c r="C638" s="783"/>
      <c r="D638" s="675" t="s">
        <v>123</v>
      </c>
      <c r="E638" s="681">
        <f t="shared" si="61"/>
        <v>0</v>
      </c>
      <c r="F638" s="681">
        <v>0.47520503957587101</v>
      </c>
      <c r="G638" s="681">
        <v>9.7655872241803804E-2</v>
      </c>
      <c r="H638" s="681">
        <v>0.28320202950123102</v>
      </c>
      <c r="I638" s="681">
        <v>0.37840017418811001</v>
      </c>
      <c r="J638" s="681">
        <v>0.24086033632808501</v>
      </c>
      <c r="K638" s="681">
        <v>9.9323514730774498E-2</v>
      </c>
      <c r="L638" s="681">
        <v>0.16409088579971301</v>
      </c>
      <c r="M638" s="681">
        <v>0.19145750978241699</v>
      </c>
      <c r="N638" s="681">
        <v>0.11719222441457899</v>
      </c>
      <c r="O638" s="681">
        <v>0.29298056103644698</v>
      </c>
      <c r="P638" s="681">
        <v>3.1092082045575098</v>
      </c>
      <c r="Q638" s="681">
        <f t="shared" si="56"/>
        <v>0</v>
      </c>
      <c r="R638" s="681">
        <f t="shared" si="57"/>
        <v>5.4495763521565408</v>
      </c>
      <c r="S638" s="689">
        <f t="shared" si="60"/>
        <v>0</v>
      </c>
      <c r="T638" s="689">
        <f t="shared" si="60"/>
        <v>0</v>
      </c>
      <c r="U638" s="690" t="e">
        <f t="shared" si="62"/>
        <v>#DIV/0!</v>
      </c>
      <c r="V638" s="228"/>
    </row>
    <row r="639" spans="1:22" s="650" customFormat="1" ht="12.75" customHeight="1" x14ac:dyDescent="0.2">
      <c r="A639" s="793"/>
      <c r="B639" s="783" t="s">
        <v>130</v>
      </c>
      <c r="C639" s="783" t="s">
        <v>128</v>
      </c>
      <c r="D639" s="675" t="s">
        <v>129</v>
      </c>
      <c r="E639" s="697" t="e">
        <f>E628/E619</f>
        <v>#DIV/0!</v>
      </c>
      <c r="F639" s="681">
        <v>0.91533998694136698</v>
      </c>
      <c r="G639" s="681">
        <v>0.92308394418994499</v>
      </c>
      <c r="H639" s="681">
        <v>0.92972322732879897</v>
      </c>
      <c r="I639" s="681">
        <v>0.90037800048072603</v>
      </c>
      <c r="J639" s="681">
        <v>0.88780058490849301</v>
      </c>
      <c r="K639" s="681">
        <v>0.89875272457270605</v>
      </c>
      <c r="L639" s="681">
        <v>0.90729575981980903</v>
      </c>
      <c r="M639" s="681">
        <v>0.93801992438345305</v>
      </c>
      <c r="N639" s="681">
        <v>0.86625158661106705</v>
      </c>
      <c r="O639" s="681">
        <v>0.913208748910186</v>
      </c>
      <c r="P639" s="681">
        <v>0.98919012507346704</v>
      </c>
      <c r="Q639" s="681" t="e">
        <f t="shared" si="56"/>
        <v>#DIV/0!</v>
      </c>
      <c r="R639" s="681" t="e">
        <f t="shared" si="57"/>
        <v>#DIV/0!</v>
      </c>
      <c r="S639" s="691" t="e">
        <f>S628/S619</f>
        <v>#DIV/0!</v>
      </c>
      <c r="T639" s="691" t="e">
        <f>T628/T619</f>
        <v>#DIV/0!</v>
      </c>
      <c r="U639" s="690" t="e">
        <f t="shared" si="62"/>
        <v>#DIV/0!</v>
      </c>
    </row>
    <row r="640" spans="1:22" s="650" customFormat="1" ht="12.75" customHeight="1" x14ac:dyDescent="0.2">
      <c r="A640" s="793"/>
      <c r="B640" s="783"/>
      <c r="C640" s="783"/>
      <c r="D640" s="675" t="s">
        <v>123</v>
      </c>
      <c r="E640" s="697" t="e">
        <f>E629/E620</f>
        <v>#DIV/0!</v>
      </c>
      <c r="F640" s="681">
        <v>0.48018835708908397</v>
      </c>
      <c r="G640" s="681">
        <v>0</v>
      </c>
      <c r="H640" s="681">
        <v>0</v>
      </c>
      <c r="I640" s="681">
        <v>0.59787175637100398</v>
      </c>
      <c r="J640" s="681">
        <v>0.56426540397349301</v>
      </c>
      <c r="K640" s="681">
        <v>0.63616694227902704</v>
      </c>
      <c r="L640" s="681">
        <v>0.34048454257757499</v>
      </c>
      <c r="M640" s="681">
        <v>0.46947950444023401</v>
      </c>
      <c r="N640" s="681">
        <v>0</v>
      </c>
      <c r="O640" s="681">
        <v>0</v>
      </c>
      <c r="P640" s="681">
        <v>0.92613281009525406</v>
      </c>
      <c r="Q640" s="681" t="e">
        <f t="shared" si="56"/>
        <v>#DIV/0!</v>
      </c>
      <c r="R640" s="681" t="e">
        <f t="shared" si="57"/>
        <v>#DIV/0!</v>
      </c>
      <c r="S640" s="691" t="e">
        <f>S629/S620</f>
        <v>#DIV/0!</v>
      </c>
      <c r="T640" s="691" t="e">
        <f>T629/T620</f>
        <v>#DIV/0!</v>
      </c>
      <c r="U640" s="690" t="e">
        <f t="shared" si="62"/>
        <v>#DIV/0!</v>
      </c>
      <c r="V640" s="228"/>
    </row>
    <row r="641" spans="1:22" s="650" customFormat="1" ht="12.75" customHeight="1" x14ac:dyDescent="0.2">
      <c r="A641" s="793"/>
      <c r="B641" s="785" t="s">
        <v>25</v>
      </c>
      <c r="C641" s="785"/>
      <c r="D641" s="785"/>
      <c r="E641" s="681">
        <v>0</v>
      </c>
      <c r="F641" s="681">
        <v>644.74994406462497</v>
      </c>
      <c r="G641" s="681">
        <v>53.673637337608803</v>
      </c>
      <c r="H641" s="681">
        <v>499.99467160804699</v>
      </c>
      <c r="I641" s="681">
        <v>800.10760493160899</v>
      </c>
      <c r="J641" s="681">
        <v>857.52236892184396</v>
      </c>
      <c r="K641" s="681">
        <v>901.41748413235496</v>
      </c>
      <c r="L641" s="681">
        <v>971.01237477627103</v>
      </c>
      <c r="M641" s="681">
        <v>715.54788060381998</v>
      </c>
      <c r="N641" s="681">
        <v>993.60440386960295</v>
      </c>
      <c r="O641" s="681">
        <v>845.43586875509595</v>
      </c>
      <c r="P641" s="681">
        <v>857.01365745156204</v>
      </c>
      <c r="Q641" s="681">
        <f t="shared" si="56"/>
        <v>0</v>
      </c>
      <c r="R641" s="681">
        <f t="shared" si="57"/>
        <v>8140.0798964524392</v>
      </c>
      <c r="S641" s="692">
        <v>0</v>
      </c>
      <c r="T641" s="692">
        <v>0</v>
      </c>
      <c r="U641" s="693" t="e">
        <f t="shared" si="62"/>
        <v>#DIV/0!</v>
      </c>
      <c r="V641" s="228"/>
    </row>
    <row r="642" spans="1:22" s="650" customFormat="1" ht="12.75" customHeight="1" x14ac:dyDescent="0.2">
      <c r="A642" s="793"/>
      <c r="B642" s="785" t="s">
        <v>44</v>
      </c>
      <c r="C642" s="785"/>
      <c r="D642" s="785"/>
      <c r="E642" s="676">
        <v>0</v>
      </c>
      <c r="F642" s="700">
        <v>589.76759542323202</v>
      </c>
      <c r="G642" s="700">
        <v>49.455128284898301</v>
      </c>
      <c r="H642" s="700">
        <v>464.59336022978198</v>
      </c>
      <c r="I642" s="700">
        <v>720.11462900500203</v>
      </c>
      <c r="J642" s="700">
        <v>761.13002066113302</v>
      </c>
      <c r="K642" s="700">
        <v>810.079736023088</v>
      </c>
      <c r="L642" s="700">
        <v>880.85438477977095</v>
      </c>
      <c r="M642" s="700">
        <v>671.02907909906298</v>
      </c>
      <c r="N642" s="700">
        <v>860.60987336544895</v>
      </c>
      <c r="O642" s="700">
        <v>771.79187957803799</v>
      </c>
      <c r="P642" s="700">
        <v>845.09524665703805</v>
      </c>
      <c r="Q642" s="700">
        <f t="shared" si="56"/>
        <v>0</v>
      </c>
      <c r="R642" s="700">
        <f t="shared" si="57"/>
        <v>7424.5209331064943</v>
      </c>
      <c r="S642" s="692">
        <v>0</v>
      </c>
      <c r="T642" s="692">
        <v>0</v>
      </c>
      <c r="U642" s="693" t="e">
        <f t="shared" si="62"/>
        <v>#DIV/0!</v>
      </c>
      <c r="V642" s="228"/>
    </row>
    <row r="643" spans="1:22" s="650" customFormat="1" ht="13.5" customHeight="1" x14ac:dyDescent="0.2">
      <c r="A643" s="793"/>
      <c r="B643" s="785" t="s">
        <v>46</v>
      </c>
      <c r="C643" s="785"/>
      <c r="D643" s="785"/>
      <c r="E643" s="681">
        <v>0</v>
      </c>
      <c r="F643" s="681">
        <v>3.879921</v>
      </c>
      <c r="G643" s="681">
        <v>2.7774709999999998</v>
      </c>
      <c r="H643" s="681">
        <v>3.3692989999999998</v>
      </c>
      <c r="I643" s="681">
        <v>3.077804</v>
      </c>
      <c r="J643" s="681">
        <v>3.8946589999999999</v>
      </c>
      <c r="K643" s="681">
        <v>3.413268</v>
      </c>
      <c r="L643" s="681">
        <v>3.9529030000000001</v>
      </c>
      <c r="M643" s="681">
        <v>3.614509</v>
      </c>
      <c r="N643" s="681">
        <v>4.347601</v>
      </c>
      <c r="O643" s="681">
        <v>2.8153030000000001</v>
      </c>
      <c r="P643" s="681">
        <v>3.0626820000000001</v>
      </c>
      <c r="Q643" s="681">
        <f t="shared" si="56"/>
        <v>0</v>
      </c>
      <c r="R643" s="681">
        <f t="shared" si="57"/>
        <v>38.205419999999997</v>
      </c>
      <c r="S643" s="692">
        <v>0</v>
      </c>
      <c r="T643" s="692">
        <v>0</v>
      </c>
      <c r="U643" s="693" t="e">
        <f t="shared" si="62"/>
        <v>#DIV/0!</v>
      </c>
      <c r="V643" s="228"/>
    </row>
    <row r="644" spans="1:22" s="650" customFormat="1" ht="12.75" customHeight="1" x14ac:dyDescent="0.2">
      <c r="A644" s="793"/>
      <c r="B644" s="786" t="s">
        <v>47</v>
      </c>
      <c r="C644" s="786"/>
      <c r="D644" s="786"/>
      <c r="E644" s="678">
        <f>E641-E642-E643</f>
        <v>0</v>
      </c>
      <c r="F644" s="678">
        <v>51.102427641393099</v>
      </c>
      <c r="G644" s="678">
        <v>1.44103805271047</v>
      </c>
      <c r="H644" s="678">
        <v>32.032012378264703</v>
      </c>
      <c r="I644" s="678">
        <v>76.915171926606803</v>
      </c>
      <c r="J644" s="678">
        <v>92.497689260711198</v>
      </c>
      <c r="K644" s="678">
        <v>87.924480109267094</v>
      </c>
      <c r="L644" s="678">
        <v>86.205086996499801</v>
      </c>
      <c r="M644" s="678">
        <v>40.9042925047574</v>
      </c>
      <c r="N644" s="678">
        <v>128.646929504154</v>
      </c>
      <c r="O644" s="678">
        <v>70.828686177057804</v>
      </c>
      <c r="P644" s="678">
        <v>8.8557287945244507</v>
      </c>
      <c r="Q644" s="678">
        <f t="shared" si="56"/>
        <v>0</v>
      </c>
      <c r="R644" s="678">
        <f>R641-R642-R643</f>
        <v>677.3535433459449</v>
      </c>
      <c r="S644" s="678">
        <f>S641-S642-S643</f>
        <v>0</v>
      </c>
      <c r="T644" s="678">
        <f>T641-T642-T643</f>
        <v>0</v>
      </c>
      <c r="U644" s="694" t="e">
        <f>(R644-S644)/ABS(S644)</f>
        <v>#DIV/0!</v>
      </c>
      <c r="V644" s="228"/>
    </row>
    <row r="645" spans="1:22" s="652" customFormat="1" ht="12.75" customHeight="1" x14ac:dyDescent="0.2">
      <c r="A645" s="793"/>
      <c r="B645" s="794" t="s">
        <v>48</v>
      </c>
      <c r="C645" s="794"/>
      <c r="D645" s="794"/>
      <c r="E645" s="698" t="e">
        <f>(E641-E642)/E641</f>
        <v>#DIV/0!</v>
      </c>
      <c r="F645" s="698">
        <v>8.5277011882736994E-2</v>
      </c>
      <c r="G645" s="698">
        <v>7.8595550105462902E-2</v>
      </c>
      <c r="H645" s="698">
        <v>7.0803377292821004E-2</v>
      </c>
      <c r="I645" s="698">
        <v>9.9977772281572494E-2</v>
      </c>
      <c r="J645" s="698">
        <v>0.11240796946428901</v>
      </c>
      <c r="K645" s="698">
        <v>0.10132679886632399</v>
      </c>
      <c r="L645" s="698">
        <v>9.28494758033057E-2</v>
      </c>
      <c r="M645" s="698">
        <v>6.2216383713120597E-2</v>
      </c>
      <c r="N645" s="698">
        <v>0.13385058478626399</v>
      </c>
      <c r="O645" s="698">
        <v>8.7107717922470698E-2</v>
      </c>
      <c r="P645" s="698">
        <v>1.39069088233265E-2</v>
      </c>
      <c r="Q645" s="698" t="e">
        <f t="shared" si="56"/>
        <v>#DIV/0!</v>
      </c>
      <c r="R645" s="698">
        <f>(R641-R642)/R641</f>
        <v>8.7905643734258132E-2</v>
      </c>
      <c r="S645" s="698" t="e">
        <f>(S641-S642)/S641</f>
        <v>#DIV/0!</v>
      </c>
      <c r="T645" s="698" t="e">
        <f>(T641-T642)/T641</f>
        <v>#DIV/0!</v>
      </c>
      <c r="U645" s="688" t="e">
        <f>R645-S645</f>
        <v>#DIV/0!</v>
      </c>
      <c r="V645" s="701"/>
    </row>
    <row r="646" spans="1:22" s="652" customFormat="1" ht="12.75" customHeight="1" x14ac:dyDescent="0.2">
      <c r="A646" s="793"/>
      <c r="B646" s="794" t="s">
        <v>49</v>
      </c>
      <c r="C646" s="794"/>
      <c r="D646" s="794"/>
      <c r="E646" s="698" t="e">
        <f>E643/E641</f>
        <v>#DIV/0!</v>
      </c>
      <c r="F646" s="698">
        <v>6.0177143646422803E-3</v>
      </c>
      <c r="G646" s="698">
        <v>5.1747396632160901E-2</v>
      </c>
      <c r="H646" s="698">
        <v>6.7386698125480099E-3</v>
      </c>
      <c r="I646" s="698">
        <v>3.8467375900808798E-3</v>
      </c>
      <c r="J646" s="698">
        <v>4.5417579076062198E-3</v>
      </c>
      <c r="K646" s="698">
        <v>3.7865562406806299E-3</v>
      </c>
      <c r="L646" s="698">
        <v>4.0709089839465499E-3</v>
      </c>
      <c r="M646" s="698">
        <v>5.0513866339033401E-3</v>
      </c>
      <c r="N646" s="698">
        <v>4.37558547754843E-3</v>
      </c>
      <c r="O646" s="698">
        <v>3.3300018417074398E-3</v>
      </c>
      <c r="P646" s="698">
        <v>3.5736676695529799E-3</v>
      </c>
      <c r="Q646" s="698" t="e">
        <f t="shared" si="56"/>
        <v>#DIV/0!</v>
      </c>
      <c r="R646" s="698">
        <f>R643/R641</f>
        <v>4.693494472535884E-3</v>
      </c>
      <c r="S646" s="698" t="e">
        <f>S643/S641</f>
        <v>#DIV/0!</v>
      </c>
      <c r="T646" s="698" t="e">
        <f>T643/T641</f>
        <v>#DIV/0!</v>
      </c>
      <c r="U646" s="688" t="e">
        <f>R646-S646</f>
        <v>#DIV/0!</v>
      </c>
      <c r="V646" s="701"/>
    </row>
    <row r="647" spans="1:22" s="652" customFormat="1" ht="12.75" customHeight="1" x14ac:dyDescent="0.2">
      <c r="A647" s="793"/>
      <c r="B647" s="795" t="s">
        <v>130</v>
      </c>
      <c r="C647" s="795"/>
      <c r="D647" s="795"/>
      <c r="E647" s="699" t="e">
        <f>SUM(E642:E643)/E641</f>
        <v>#DIV/0!</v>
      </c>
      <c r="F647" s="699">
        <v>0.92074070248190498</v>
      </c>
      <c r="G647" s="699">
        <v>0.97315184652669795</v>
      </c>
      <c r="H647" s="699">
        <v>0.93593529251972696</v>
      </c>
      <c r="I647" s="699">
        <v>0.90386896530850802</v>
      </c>
      <c r="J647" s="699">
        <v>0.89213378844331703</v>
      </c>
      <c r="K647" s="699">
        <v>0.90245975737435602</v>
      </c>
      <c r="L647" s="699">
        <v>0.91122143318064097</v>
      </c>
      <c r="M647" s="699">
        <v>0.94283500292078304</v>
      </c>
      <c r="N647" s="699">
        <v>0.87052500069128402</v>
      </c>
      <c r="O647" s="699">
        <v>0.91622228391923699</v>
      </c>
      <c r="P647" s="699">
        <v>0.98966675884622601</v>
      </c>
      <c r="Q647" s="699" t="e">
        <f t="shared" si="56"/>
        <v>#DIV/0!</v>
      </c>
      <c r="R647" s="699">
        <f>SUM(R642:R643)/R641</f>
        <v>0.91678785073827773</v>
      </c>
      <c r="S647" s="699" t="e">
        <f>SUM(S642:S643)/S641</f>
        <v>#DIV/0!</v>
      </c>
      <c r="T647" s="699" t="e">
        <f>SUM(T642:T643)/T641</f>
        <v>#DIV/0!</v>
      </c>
      <c r="U647" s="696" t="e">
        <f>R647-S647</f>
        <v>#DIV/0!</v>
      </c>
      <c r="V647" s="648" t="e">
        <v>#DIV/0!</v>
      </c>
    </row>
    <row r="648" spans="1:22" s="652" customFormat="1" ht="12.75" customHeight="1" x14ac:dyDescent="0.2">
      <c r="A648" s="793"/>
      <c r="B648" s="794" t="s">
        <v>50</v>
      </c>
      <c r="C648" s="794"/>
      <c r="D648" s="794"/>
      <c r="E648" s="698" t="e">
        <f>E644/E641</f>
        <v>#DIV/0!</v>
      </c>
      <c r="F648" s="698">
        <v>7.9259297518094698E-2</v>
      </c>
      <c r="G648" s="698">
        <v>2.6848153473302001E-2</v>
      </c>
      <c r="H648" s="698">
        <v>6.4064707480273E-2</v>
      </c>
      <c r="I648" s="698">
        <v>9.6131034691491701E-2</v>
      </c>
      <c r="J648" s="698">
        <v>0.10786621155668299</v>
      </c>
      <c r="K648" s="698">
        <v>9.7540242625643495E-2</v>
      </c>
      <c r="L648" s="698">
        <v>8.8778566819359195E-2</v>
      </c>
      <c r="M648" s="698">
        <v>5.7164997079217197E-2</v>
      </c>
      <c r="N648" s="698">
        <v>0.129474999308716</v>
      </c>
      <c r="O648" s="698">
        <v>8.3777716080763301E-2</v>
      </c>
      <c r="P648" s="698">
        <v>1.0333241153773501E-2</v>
      </c>
      <c r="Q648" s="698" t="e">
        <f t="shared" si="56"/>
        <v>#DIV/0!</v>
      </c>
      <c r="R648" s="698">
        <f>R644/R641</f>
        <v>8.321214926172224E-2</v>
      </c>
      <c r="S648" s="698" t="e">
        <f>S644/S641</f>
        <v>#DIV/0!</v>
      </c>
      <c r="T648" s="698" t="e">
        <f>T644/T641</f>
        <v>#DIV/0!</v>
      </c>
      <c r="U648" s="688" t="e">
        <f>R648-S648</f>
        <v>#DIV/0!</v>
      </c>
      <c r="V648" s="701"/>
    </row>
    <row r="649" spans="1:22" s="650" customFormat="1" ht="12.75" customHeight="1" x14ac:dyDescent="0.2">
      <c r="A649" s="793" t="s">
        <v>133</v>
      </c>
      <c r="B649" s="785" t="s">
        <v>25</v>
      </c>
      <c r="C649" s="783" t="s">
        <v>120</v>
      </c>
      <c r="D649" s="675" t="s">
        <v>121</v>
      </c>
      <c r="E649" s="681">
        <v>0</v>
      </c>
      <c r="F649" s="681">
        <v>1786.1738776499999</v>
      </c>
      <c r="G649" s="681">
        <v>167.1015549</v>
      </c>
      <c r="H649" s="681">
        <v>1211.5329284500001</v>
      </c>
      <c r="I649" s="681">
        <v>1886.1533695999999</v>
      </c>
      <c r="J649" s="681">
        <v>1775.11633404657</v>
      </c>
      <c r="K649" s="681">
        <v>2472.0450458078999</v>
      </c>
      <c r="L649" s="681">
        <v>1903.20161299607</v>
      </c>
      <c r="M649" s="681">
        <v>2584.9323559137601</v>
      </c>
      <c r="N649" s="681">
        <v>2660.8435784683502</v>
      </c>
      <c r="O649" s="681">
        <v>1862.1317034309</v>
      </c>
      <c r="P649" s="681">
        <v>1893.5382650238</v>
      </c>
      <c r="Q649" s="681">
        <f t="shared" si="56"/>
        <v>0</v>
      </c>
      <c r="R649" s="681">
        <f>SUM(F649:Q649)</f>
        <v>20202.770626287347</v>
      </c>
      <c r="S649" s="689">
        <v>0</v>
      </c>
      <c r="T649" s="689">
        <v>0</v>
      </c>
      <c r="U649" s="690" t="e">
        <f>R649/S649-1</f>
        <v>#DIV/0!</v>
      </c>
      <c r="V649" s="228"/>
    </row>
    <row r="650" spans="1:22" s="650" customFormat="1" ht="12.75" customHeight="1" x14ac:dyDescent="0.2">
      <c r="A650" s="793"/>
      <c r="B650" s="785"/>
      <c r="C650" s="783"/>
      <c r="D650" s="675" t="s">
        <v>122</v>
      </c>
      <c r="E650" s="681">
        <v>0</v>
      </c>
      <c r="F650" s="681">
        <v>117.58683105</v>
      </c>
      <c r="G650" s="681">
        <v>5.9326384000000001</v>
      </c>
      <c r="H650" s="681">
        <v>32.898977899999998</v>
      </c>
      <c r="I650" s="681">
        <v>194.85685955</v>
      </c>
      <c r="J650" s="681">
        <v>99.966667156307395</v>
      </c>
      <c r="K650" s="681">
        <v>205.35202188477501</v>
      </c>
      <c r="L650" s="681">
        <v>182.88015467875499</v>
      </c>
      <c r="M650" s="681">
        <v>206.20457022763</v>
      </c>
      <c r="N650" s="681">
        <v>212.974094064274</v>
      </c>
      <c r="O650" s="681">
        <v>254.54923623065201</v>
      </c>
      <c r="P650" s="681">
        <v>156.60757837377</v>
      </c>
      <c r="Q650" s="681">
        <f t="shared" si="56"/>
        <v>0</v>
      </c>
      <c r="R650" s="681">
        <f t="shared" ref="R650:R681" si="63">SUM(F650:Q650)</f>
        <v>1669.8096295161633</v>
      </c>
      <c r="S650" s="689">
        <v>0</v>
      </c>
      <c r="T650" s="689">
        <v>0</v>
      </c>
      <c r="U650" s="690" t="e">
        <f t="shared" ref="U650:U658" si="64">R650/S650-1</f>
        <v>#DIV/0!</v>
      </c>
      <c r="V650" s="228"/>
    </row>
    <row r="651" spans="1:22" s="650" customFormat="1" ht="12.75" customHeight="1" x14ac:dyDescent="0.2">
      <c r="A651" s="793"/>
      <c r="B651" s="785"/>
      <c r="C651" s="783"/>
      <c r="D651" s="675" t="s">
        <v>123</v>
      </c>
      <c r="E651" s="681">
        <v>0</v>
      </c>
      <c r="F651" s="681">
        <v>92.606353999999996</v>
      </c>
      <c r="G651" s="681">
        <v>27.057699800000002</v>
      </c>
      <c r="H651" s="681">
        <v>7.8625560500000002</v>
      </c>
      <c r="I651" s="681">
        <v>116.91399005</v>
      </c>
      <c r="J651" s="681">
        <v>263.79343367326697</v>
      </c>
      <c r="K651" s="681">
        <v>233.40078708964501</v>
      </c>
      <c r="L651" s="681">
        <v>111.35012040989101</v>
      </c>
      <c r="M651" s="681">
        <v>156.916608571822</v>
      </c>
      <c r="N651" s="681">
        <v>139.72441871049301</v>
      </c>
      <c r="O651" s="681">
        <v>131.42807112119601</v>
      </c>
      <c r="P651" s="681">
        <v>264.822664266017</v>
      </c>
      <c r="Q651" s="681">
        <f t="shared" si="56"/>
        <v>0</v>
      </c>
      <c r="R651" s="681">
        <f t="shared" si="63"/>
        <v>1545.8767037423308</v>
      </c>
      <c r="S651" s="689">
        <v>0</v>
      </c>
      <c r="T651" s="689">
        <v>0</v>
      </c>
      <c r="U651" s="690" t="e">
        <f t="shared" si="64"/>
        <v>#DIV/0!</v>
      </c>
      <c r="V651" s="228"/>
    </row>
    <row r="652" spans="1:22" s="650" customFormat="1" ht="12.75" customHeight="1" x14ac:dyDescent="0.2">
      <c r="A652" s="793"/>
      <c r="B652" s="785"/>
      <c r="C652" s="783"/>
      <c r="D652" s="675" t="s">
        <v>124</v>
      </c>
      <c r="E652" s="681">
        <v>0</v>
      </c>
      <c r="F652" s="681">
        <v>9.4124762999999998</v>
      </c>
      <c r="G652" s="681">
        <v>1.1354070999999999</v>
      </c>
      <c r="H652" s="681">
        <v>250.56268789999999</v>
      </c>
      <c r="I652" s="681">
        <v>7.3062801999999998</v>
      </c>
      <c r="J652" s="681">
        <v>11.310190447413399</v>
      </c>
      <c r="K652" s="681">
        <v>13.3606501626697</v>
      </c>
      <c r="L652" s="681">
        <v>15.013550565864801</v>
      </c>
      <c r="M652" s="681">
        <v>16.783492064671702</v>
      </c>
      <c r="N652" s="681">
        <v>18.952428967704801</v>
      </c>
      <c r="O652" s="681">
        <v>19.519921107409498</v>
      </c>
      <c r="P652" s="681">
        <v>27.851776028819</v>
      </c>
      <c r="Q652" s="681">
        <f t="shared" si="56"/>
        <v>0</v>
      </c>
      <c r="R652" s="681">
        <f t="shared" si="63"/>
        <v>391.20886084455293</v>
      </c>
      <c r="S652" s="689">
        <v>0</v>
      </c>
      <c r="T652" s="689">
        <v>0</v>
      </c>
      <c r="U652" s="690" t="e">
        <f t="shared" si="64"/>
        <v>#DIV/0!</v>
      </c>
      <c r="V652" s="228"/>
    </row>
    <row r="653" spans="1:22" s="650" customFormat="1" ht="12.75" customHeight="1" x14ac:dyDescent="0.2">
      <c r="A653" s="793"/>
      <c r="B653" s="785"/>
      <c r="C653" s="783"/>
      <c r="D653" s="675" t="s">
        <v>125</v>
      </c>
      <c r="E653" s="681">
        <v>0</v>
      </c>
      <c r="F653" s="681">
        <v>39.689620050000002</v>
      </c>
      <c r="G653" s="681">
        <v>5.7835935999999997</v>
      </c>
      <c r="H653" s="681">
        <v>120.4514511</v>
      </c>
      <c r="I653" s="681">
        <v>6.7564022000000001</v>
      </c>
      <c r="J653" s="681">
        <v>9.8567218154199701</v>
      </c>
      <c r="K653" s="681">
        <v>45.310200458146603</v>
      </c>
      <c r="L653" s="681">
        <v>46.675948372549598</v>
      </c>
      <c r="M653" s="681">
        <v>23.684868029544099</v>
      </c>
      <c r="N653" s="681">
        <v>72.376344232186796</v>
      </c>
      <c r="O653" s="681">
        <v>17.946959649346901</v>
      </c>
      <c r="P653" s="681">
        <v>32.902600798842698</v>
      </c>
      <c r="Q653" s="681">
        <f t="shared" si="56"/>
        <v>0</v>
      </c>
      <c r="R653" s="681">
        <f t="shared" si="63"/>
        <v>421.43471030603666</v>
      </c>
      <c r="S653" s="689">
        <v>0</v>
      </c>
      <c r="T653" s="689">
        <v>0</v>
      </c>
      <c r="U653" s="690" t="e">
        <f t="shared" si="64"/>
        <v>#DIV/0!</v>
      </c>
      <c r="V653" s="228"/>
    </row>
    <row r="654" spans="1:22" s="650" customFormat="1" ht="12.75" customHeight="1" x14ac:dyDescent="0.2">
      <c r="A654" s="793"/>
      <c r="B654" s="785"/>
      <c r="C654" s="783"/>
      <c r="D654" s="675" t="s">
        <v>126</v>
      </c>
      <c r="E654" s="681">
        <v>0</v>
      </c>
      <c r="F654" s="681">
        <v>4.4309174999999996</v>
      </c>
      <c r="G654" s="681">
        <v>2.9081356</v>
      </c>
      <c r="H654" s="681">
        <v>3.5798371000000002</v>
      </c>
      <c r="I654" s="681">
        <v>3.1508356499999999</v>
      </c>
      <c r="J654" s="681">
        <v>4.3546045204306196</v>
      </c>
      <c r="K654" s="681">
        <v>4.7747728703370198</v>
      </c>
      <c r="L654" s="681">
        <v>13.2436658445581</v>
      </c>
      <c r="M654" s="681">
        <v>4.1082901683479403</v>
      </c>
      <c r="N654" s="681">
        <v>4.2915781074094603</v>
      </c>
      <c r="O654" s="681">
        <v>7.8594763356891404</v>
      </c>
      <c r="P654" s="681">
        <v>3.4946550009331001</v>
      </c>
      <c r="Q654" s="681">
        <f t="shared" si="56"/>
        <v>0</v>
      </c>
      <c r="R654" s="681">
        <f t="shared" si="63"/>
        <v>56.196768697705373</v>
      </c>
      <c r="S654" s="689">
        <v>0</v>
      </c>
      <c r="T654" s="689">
        <v>0</v>
      </c>
      <c r="U654" s="690" t="e">
        <f t="shared" si="64"/>
        <v>#DIV/0!</v>
      </c>
      <c r="V654" s="228"/>
    </row>
    <row r="655" spans="1:22" s="650" customFormat="1" ht="12.75" customHeight="1" x14ac:dyDescent="0.2">
      <c r="A655" s="793"/>
      <c r="B655" s="785"/>
      <c r="C655" s="783"/>
      <c r="D655" s="675" t="s">
        <v>127</v>
      </c>
      <c r="E655" s="681">
        <v>0</v>
      </c>
      <c r="F655" s="681">
        <v>5.16</v>
      </c>
      <c r="G655" s="681">
        <v>0.87</v>
      </c>
      <c r="H655" s="681">
        <v>4.4400000000000004</v>
      </c>
      <c r="I655" s="681">
        <v>6.42</v>
      </c>
      <c r="J655" s="681">
        <v>3.36</v>
      </c>
      <c r="K655" s="681">
        <v>2.1150000000000002</v>
      </c>
      <c r="L655" s="681">
        <v>1.4850000000000001</v>
      </c>
      <c r="M655" s="681">
        <v>2.0249999999999999</v>
      </c>
      <c r="N655" s="681">
        <v>2.085</v>
      </c>
      <c r="O655" s="681">
        <v>4.1100000000000003</v>
      </c>
      <c r="P655" s="681">
        <v>1.56</v>
      </c>
      <c r="Q655" s="681">
        <f t="shared" si="56"/>
        <v>0</v>
      </c>
      <c r="R655" s="681">
        <f t="shared" si="63"/>
        <v>33.630000000000003</v>
      </c>
      <c r="S655" s="689">
        <v>0</v>
      </c>
      <c r="T655" s="689">
        <v>0</v>
      </c>
      <c r="U655" s="690" t="e">
        <f t="shared" si="64"/>
        <v>#DIV/0!</v>
      </c>
      <c r="V655" s="228"/>
    </row>
    <row r="656" spans="1:22" s="650" customFormat="1" ht="12.75" customHeight="1" x14ac:dyDescent="0.2">
      <c r="A656" s="793"/>
      <c r="B656" s="785"/>
      <c r="C656" s="783" t="s">
        <v>128</v>
      </c>
      <c r="D656" s="675" t="s">
        <v>129</v>
      </c>
      <c r="E656" s="681">
        <v>0</v>
      </c>
      <c r="F656" s="681">
        <v>2053.0153567000002</v>
      </c>
      <c r="G656" s="681">
        <v>210.6624702</v>
      </c>
      <c r="H656" s="681">
        <v>1630.8164405</v>
      </c>
      <c r="I656" s="681">
        <v>2219.5784756500002</v>
      </c>
      <c r="J656" s="681">
        <v>2166.4720196048902</v>
      </c>
      <c r="K656" s="681">
        <v>2975.1541574053199</v>
      </c>
      <c r="L656" s="681">
        <v>2273.13874587686</v>
      </c>
      <c r="M656" s="681">
        <v>2993.6525599849401</v>
      </c>
      <c r="N656" s="681">
        <v>3110.7533927868399</v>
      </c>
      <c r="O656" s="681">
        <v>2296.66400106627</v>
      </c>
      <c r="P656" s="681">
        <v>2222.7844717422399</v>
      </c>
      <c r="Q656" s="681">
        <f t="shared" si="56"/>
        <v>0</v>
      </c>
      <c r="R656" s="681">
        <f t="shared" si="63"/>
        <v>24152.692091517361</v>
      </c>
      <c r="S656" s="689">
        <v>0</v>
      </c>
      <c r="T656" s="689">
        <v>0</v>
      </c>
      <c r="U656" s="690" t="e">
        <f t="shared" si="64"/>
        <v>#DIV/0!</v>
      </c>
      <c r="V656" s="228"/>
    </row>
    <row r="657" spans="1:22" s="650" customFormat="1" ht="12.75" customHeight="1" x14ac:dyDescent="0.2">
      <c r="A657" s="793"/>
      <c r="B657" s="785"/>
      <c r="C657" s="783"/>
      <c r="D657" s="675" t="s">
        <v>123</v>
      </c>
      <c r="E657" s="681">
        <v>0</v>
      </c>
      <c r="F657" s="681">
        <v>2.0447198499999999</v>
      </c>
      <c r="G657" s="681">
        <v>0.12655920000000001</v>
      </c>
      <c r="H657" s="681">
        <v>0.51199800000000095</v>
      </c>
      <c r="I657" s="681">
        <v>1.9792616000000001</v>
      </c>
      <c r="J657" s="681">
        <v>1.2859320545241399</v>
      </c>
      <c r="K657" s="681">
        <v>1.20432086815517</v>
      </c>
      <c r="L657" s="681">
        <v>0.71130699083447901</v>
      </c>
      <c r="M657" s="681">
        <v>1.00262499083448</v>
      </c>
      <c r="N657" s="681">
        <v>0.49404976357240998</v>
      </c>
      <c r="O657" s="681">
        <v>0.88136680893102604</v>
      </c>
      <c r="P657" s="681">
        <v>157.99306774994099</v>
      </c>
      <c r="Q657" s="681">
        <f t="shared" si="56"/>
        <v>0</v>
      </c>
      <c r="R657" s="681">
        <f t="shared" si="63"/>
        <v>168.23520787679269</v>
      </c>
      <c r="S657" s="689">
        <v>0</v>
      </c>
      <c r="T657" s="689">
        <v>0</v>
      </c>
      <c r="U657" s="690" t="e">
        <f t="shared" si="64"/>
        <v>#DIV/0!</v>
      </c>
      <c r="V657" s="228"/>
    </row>
    <row r="658" spans="1:22" s="650" customFormat="1" ht="12.75" customHeight="1" x14ac:dyDescent="0.2">
      <c r="A658" s="793"/>
      <c r="B658" s="785" t="s">
        <v>44</v>
      </c>
      <c r="C658" s="783" t="s">
        <v>120</v>
      </c>
      <c r="D658" s="675" t="s">
        <v>121</v>
      </c>
      <c r="E658" s="681">
        <v>0</v>
      </c>
      <c r="F658" s="681">
        <v>1635.3539441302601</v>
      </c>
      <c r="G658" s="681">
        <v>156.461428505752</v>
      </c>
      <c r="H658" s="681">
        <v>1116.71777462518</v>
      </c>
      <c r="I658" s="681">
        <v>1692.44776700023</v>
      </c>
      <c r="J658" s="681">
        <v>1592.25813100345</v>
      </c>
      <c r="K658" s="681">
        <v>2250.0705220238201</v>
      </c>
      <c r="L658" s="681">
        <v>1728.4917074042301</v>
      </c>
      <c r="M658" s="681">
        <v>2377.4642765675899</v>
      </c>
      <c r="N658" s="681">
        <v>2359.6101672780801</v>
      </c>
      <c r="O658" s="681">
        <v>1704.9303127820399</v>
      </c>
      <c r="P658" s="681">
        <v>1819.3051764669999</v>
      </c>
      <c r="Q658" s="681">
        <f t="shared" si="56"/>
        <v>0</v>
      </c>
      <c r="R658" s="681">
        <f t="shared" si="63"/>
        <v>18433.111207787631</v>
      </c>
      <c r="S658" s="689">
        <v>0</v>
      </c>
      <c r="T658" s="689">
        <v>0</v>
      </c>
      <c r="U658" s="690" t="e">
        <f t="shared" si="64"/>
        <v>#DIV/0!</v>
      </c>
      <c r="V658" s="228"/>
    </row>
    <row r="659" spans="1:22" s="650" customFormat="1" ht="12.75" customHeight="1" x14ac:dyDescent="0.2">
      <c r="A659" s="793"/>
      <c r="B659" s="785"/>
      <c r="C659" s="783"/>
      <c r="D659" s="675" t="s">
        <v>122</v>
      </c>
      <c r="E659" s="681">
        <v>0</v>
      </c>
      <c r="F659" s="681">
        <v>108.16276312622099</v>
      </c>
      <c r="G659" s="681">
        <v>5.3479766071542203</v>
      </c>
      <c r="H659" s="681">
        <v>28.175055044555702</v>
      </c>
      <c r="I659" s="681">
        <v>176.668429793565</v>
      </c>
      <c r="J659" s="681">
        <v>89.137656139152895</v>
      </c>
      <c r="K659" s="681">
        <v>183.62087160523501</v>
      </c>
      <c r="L659" s="681">
        <v>164.964578771465</v>
      </c>
      <c r="M659" s="681">
        <v>189.85502853189001</v>
      </c>
      <c r="N659" s="681">
        <v>188.14044162246799</v>
      </c>
      <c r="O659" s="681">
        <v>232.09252427473999</v>
      </c>
      <c r="P659" s="681">
        <v>150.86540142588601</v>
      </c>
      <c r="Q659" s="681">
        <f t="shared" si="56"/>
        <v>0</v>
      </c>
      <c r="R659" s="681">
        <f t="shared" si="63"/>
        <v>1517.0307269423329</v>
      </c>
      <c r="S659" s="689">
        <v>0</v>
      </c>
      <c r="T659" s="689">
        <v>0</v>
      </c>
      <c r="U659" s="690" t="e">
        <f t="shared" ref="U659:U680" si="65">R659/S659-1</f>
        <v>#DIV/0!</v>
      </c>
      <c r="V659" s="228"/>
    </row>
    <row r="660" spans="1:22" s="650" customFormat="1" ht="12.75" customHeight="1" x14ac:dyDescent="0.2">
      <c r="A660" s="793"/>
      <c r="B660" s="785"/>
      <c r="C660" s="783"/>
      <c r="D660" s="675" t="s">
        <v>123</v>
      </c>
      <c r="E660" s="681">
        <v>0</v>
      </c>
      <c r="F660" s="681">
        <v>84.3834673961085</v>
      </c>
      <c r="G660" s="681">
        <v>25.424804447560099</v>
      </c>
      <c r="H660" s="681">
        <v>6.8332080415672003</v>
      </c>
      <c r="I660" s="681">
        <v>104.117712890872</v>
      </c>
      <c r="J660" s="681">
        <v>229.48414929830099</v>
      </c>
      <c r="K660" s="681">
        <v>209.133804701646</v>
      </c>
      <c r="L660" s="681">
        <v>100.028755915456</v>
      </c>
      <c r="M660" s="681">
        <v>141.866418739956</v>
      </c>
      <c r="N660" s="681">
        <v>122.92348418056</v>
      </c>
      <c r="O660" s="681">
        <v>118.96801892718899</v>
      </c>
      <c r="P660" s="681">
        <v>245.524232670385</v>
      </c>
      <c r="Q660" s="681">
        <f t="shared" si="56"/>
        <v>0</v>
      </c>
      <c r="R660" s="681">
        <f t="shared" si="63"/>
        <v>1388.6880572096006</v>
      </c>
      <c r="S660" s="689">
        <v>0</v>
      </c>
      <c r="T660" s="689">
        <v>0</v>
      </c>
      <c r="U660" s="690" t="e">
        <f t="shared" si="65"/>
        <v>#DIV/0!</v>
      </c>
      <c r="V660" s="228"/>
    </row>
    <row r="661" spans="1:22" s="650" customFormat="1" ht="12.75" customHeight="1" x14ac:dyDescent="0.2">
      <c r="A661" s="793"/>
      <c r="B661" s="785"/>
      <c r="C661" s="783"/>
      <c r="D661" s="675" t="s">
        <v>124</v>
      </c>
      <c r="E661" s="681">
        <v>0</v>
      </c>
      <c r="F661" s="681">
        <v>8.0953514135047495</v>
      </c>
      <c r="G661" s="681">
        <v>0.88845741264153999</v>
      </c>
      <c r="H661" s="681">
        <v>231.782156501467</v>
      </c>
      <c r="I661" s="681">
        <v>6.3019770499046102</v>
      </c>
      <c r="J661" s="681">
        <v>9.9072501686125598</v>
      </c>
      <c r="K661" s="681">
        <v>11.6909075479024</v>
      </c>
      <c r="L661" s="681">
        <v>13.4752036454682</v>
      </c>
      <c r="M661" s="681">
        <v>15.276368775742499</v>
      </c>
      <c r="N661" s="681">
        <v>16.972771991574898</v>
      </c>
      <c r="O661" s="681">
        <v>18.1047832777693</v>
      </c>
      <c r="P661" s="681">
        <v>26.865187016608498</v>
      </c>
      <c r="Q661" s="681">
        <f t="shared" si="56"/>
        <v>0</v>
      </c>
      <c r="R661" s="681">
        <f t="shared" si="63"/>
        <v>359.36041480119627</v>
      </c>
      <c r="S661" s="689">
        <v>0</v>
      </c>
      <c r="T661" s="689">
        <v>0</v>
      </c>
      <c r="U661" s="690" t="e">
        <f t="shared" si="65"/>
        <v>#DIV/0!</v>
      </c>
      <c r="V661" s="228"/>
    </row>
    <row r="662" spans="1:22" s="650" customFormat="1" ht="12.75" customHeight="1" x14ac:dyDescent="0.2">
      <c r="A662" s="793"/>
      <c r="B662" s="785"/>
      <c r="C662" s="783"/>
      <c r="D662" s="675" t="s">
        <v>125</v>
      </c>
      <c r="E662" s="681">
        <v>0</v>
      </c>
      <c r="F662" s="681">
        <v>34.952649584822097</v>
      </c>
      <c r="G662" s="681">
        <v>5.26934500919364</v>
      </c>
      <c r="H662" s="681">
        <v>111.532531349926</v>
      </c>
      <c r="I662" s="681">
        <v>5.9734206910284398</v>
      </c>
      <c r="J662" s="681">
        <v>8.7077693052862095</v>
      </c>
      <c r="K662" s="681">
        <v>40.043691895147099</v>
      </c>
      <c r="L662" s="681">
        <v>38.216343600294699</v>
      </c>
      <c r="M662" s="681">
        <v>21.3074376312961</v>
      </c>
      <c r="N662" s="681">
        <v>64.443415758070699</v>
      </c>
      <c r="O662" s="681">
        <v>16.0540464964234</v>
      </c>
      <c r="P662" s="681">
        <v>31.753537820847701</v>
      </c>
      <c r="Q662" s="681">
        <f t="shared" si="56"/>
        <v>0</v>
      </c>
      <c r="R662" s="681">
        <f t="shared" si="63"/>
        <v>378.25418914233614</v>
      </c>
      <c r="S662" s="689">
        <v>0</v>
      </c>
      <c r="T662" s="689">
        <v>0</v>
      </c>
      <c r="U662" s="690" t="e">
        <f t="shared" si="65"/>
        <v>#DIV/0!</v>
      </c>
      <c r="V662" s="228"/>
    </row>
    <row r="663" spans="1:22" s="650" customFormat="1" ht="12.75" customHeight="1" x14ac:dyDescent="0.2">
      <c r="A663" s="793"/>
      <c r="B663" s="785"/>
      <c r="C663" s="783"/>
      <c r="D663" s="675" t="s">
        <v>126</v>
      </c>
      <c r="E663" s="681">
        <v>0</v>
      </c>
      <c r="F663" s="681">
        <v>3.7017389565100798</v>
      </c>
      <c r="G663" s="681">
        <v>2.4213340455072201</v>
      </c>
      <c r="H663" s="681">
        <v>2.9565502112301201</v>
      </c>
      <c r="I663" s="681">
        <v>2.6706346000174901</v>
      </c>
      <c r="J663" s="681">
        <v>3.7182563875130601</v>
      </c>
      <c r="K663" s="681">
        <v>4.0435787961464298</v>
      </c>
      <c r="L663" s="681">
        <v>11.807070749337701</v>
      </c>
      <c r="M663" s="681">
        <v>3.4565045760312301</v>
      </c>
      <c r="N663" s="681">
        <v>3.8395944723760298</v>
      </c>
      <c r="O663" s="681">
        <v>6.4974512913298401</v>
      </c>
      <c r="P663" s="681">
        <v>3.1352894609233202</v>
      </c>
      <c r="Q663" s="681">
        <f t="shared" si="56"/>
        <v>0</v>
      </c>
      <c r="R663" s="681">
        <f t="shared" si="63"/>
        <v>48.248003546922511</v>
      </c>
      <c r="S663" s="689">
        <v>0</v>
      </c>
      <c r="T663" s="689">
        <v>0</v>
      </c>
      <c r="U663" s="690" t="e">
        <f t="shared" si="65"/>
        <v>#DIV/0!</v>
      </c>
      <c r="V663" s="228"/>
    </row>
    <row r="664" spans="1:22" s="650" customFormat="1" ht="12.75" customHeight="1" x14ac:dyDescent="0.2">
      <c r="A664" s="793"/>
      <c r="B664" s="785"/>
      <c r="C664" s="783"/>
      <c r="D664" s="675" t="s">
        <v>127</v>
      </c>
      <c r="E664" s="681">
        <v>0</v>
      </c>
      <c r="F664" s="681">
        <v>4.8151244126422501</v>
      </c>
      <c r="G664" s="681">
        <v>0.64928181652207395</v>
      </c>
      <c r="H664" s="681">
        <v>4.4575903227898204</v>
      </c>
      <c r="I664" s="681">
        <v>5.0977051821827901</v>
      </c>
      <c r="J664" s="681">
        <v>4.5571387248000503</v>
      </c>
      <c r="K664" s="681">
        <v>2.6259628413574201</v>
      </c>
      <c r="L664" s="681">
        <v>1.41438504182622</v>
      </c>
      <c r="M664" s="681">
        <v>1.53865397473764</v>
      </c>
      <c r="N664" s="681">
        <v>1.8585026919538301</v>
      </c>
      <c r="O664" s="681">
        <v>3.1357430877880499</v>
      </c>
      <c r="P664" s="681">
        <v>2.5695113997121801</v>
      </c>
      <c r="Q664" s="681">
        <f t="shared" si="56"/>
        <v>0</v>
      </c>
      <c r="R664" s="681">
        <f t="shared" si="63"/>
        <v>32.719599496312327</v>
      </c>
      <c r="S664" s="689">
        <v>0</v>
      </c>
      <c r="T664" s="689">
        <v>0</v>
      </c>
      <c r="U664" s="690" t="e">
        <f t="shared" si="65"/>
        <v>#DIV/0!</v>
      </c>
      <c r="V664" s="228"/>
    </row>
    <row r="665" spans="1:22" s="650" customFormat="1" ht="12.75" customHeight="1" x14ac:dyDescent="0.2">
      <c r="A665" s="793"/>
      <c r="B665" s="785"/>
      <c r="C665" s="783" t="s">
        <v>128</v>
      </c>
      <c r="D665" s="675" t="s">
        <v>129</v>
      </c>
      <c r="E665" s="681">
        <v>0</v>
      </c>
      <c r="F665" s="681">
        <v>1878.2424770551199</v>
      </c>
      <c r="G665" s="681">
        <v>196.46262784433</v>
      </c>
      <c r="H665" s="681">
        <v>1502.45486609671</v>
      </c>
      <c r="I665" s="681">
        <v>1992.25901654155</v>
      </c>
      <c r="J665" s="681">
        <v>1937.2293662394</v>
      </c>
      <c r="K665" s="681">
        <v>2700.55328906969</v>
      </c>
      <c r="L665" s="681">
        <v>2058.0412522114898</v>
      </c>
      <c r="M665" s="681">
        <v>2750.2522271514299</v>
      </c>
      <c r="N665" s="681">
        <v>2757.7217413096801</v>
      </c>
      <c r="O665" s="681">
        <v>2099.71624345187</v>
      </c>
      <c r="P665" s="681">
        <v>2134.7710931520401</v>
      </c>
      <c r="Q665" s="681">
        <f t="shared" si="56"/>
        <v>0</v>
      </c>
      <c r="R665" s="681">
        <f t="shared" si="63"/>
        <v>22007.704200123309</v>
      </c>
      <c r="S665" s="689">
        <v>0</v>
      </c>
      <c r="T665" s="689">
        <v>0</v>
      </c>
      <c r="U665" s="690" t="e">
        <f t="shared" si="65"/>
        <v>#DIV/0!</v>
      </c>
      <c r="V665" s="228"/>
    </row>
    <row r="666" spans="1:22" s="650" customFormat="1" ht="12.75" customHeight="1" x14ac:dyDescent="0.2">
      <c r="A666" s="793"/>
      <c r="B666" s="785"/>
      <c r="C666" s="783"/>
      <c r="D666" s="675" t="s">
        <v>123</v>
      </c>
      <c r="E666" s="681">
        <v>0</v>
      </c>
      <c r="F666" s="681">
        <v>1.22256196494957</v>
      </c>
      <c r="G666" s="681">
        <v>0</v>
      </c>
      <c r="H666" s="681">
        <v>0</v>
      </c>
      <c r="I666" s="681">
        <v>1.0186306662478899</v>
      </c>
      <c r="J666" s="681">
        <v>0.54098478771200398</v>
      </c>
      <c r="K666" s="681">
        <v>0.67605034156021604</v>
      </c>
      <c r="L666" s="681">
        <v>0.35679291658585899</v>
      </c>
      <c r="M666" s="681">
        <v>0.51246164580513198</v>
      </c>
      <c r="N666" s="681">
        <v>6.6636685412069296E-2</v>
      </c>
      <c r="O666" s="681">
        <v>6.6636685412069296E-2</v>
      </c>
      <c r="P666" s="681">
        <v>145.247243109316</v>
      </c>
      <c r="Q666" s="681">
        <f t="shared" si="56"/>
        <v>0</v>
      </c>
      <c r="R666" s="681">
        <f t="shared" si="63"/>
        <v>149.70799880300081</v>
      </c>
      <c r="S666" s="689">
        <v>0</v>
      </c>
      <c r="T666" s="689">
        <v>0</v>
      </c>
      <c r="U666" s="690" t="e">
        <f t="shared" si="65"/>
        <v>#DIV/0!</v>
      </c>
      <c r="V666" s="228"/>
    </row>
    <row r="667" spans="1:22" s="650" customFormat="1" ht="12.75" customHeight="1" x14ac:dyDescent="0.2">
      <c r="A667" s="793"/>
      <c r="B667" s="785" t="s">
        <v>45</v>
      </c>
      <c r="C667" s="783" t="s">
        <v>120</v>
      </c>
      <c r="D667" s="675" t="s">
        <v>121</v>
      </c>
      <c r="E667" s="681">
        <f>E649-E658</f>
        <v>0</v>
      </c>
      <c r="F667" s="681">
        <v>150.819933519741</v>
      </c>
      <c r="G667" s="681">
        <v>10.6401263942484</v>
      </c>
      <c r="H667" s="681">
        <v>94.815153824820996</v>
      </c>
      <c r="I667" s="681">
        <v>193.70560259977299</v>
      </c>
      <c r="J667" s="681">
        <v>182.85820304312699</v>
      </c>
      <c r="K667" s="681">
        <v>221.974523784083</v>
      </c>
      <c r="L667" s="681">
        <v>174.70990559184</v>
      </c>
      <c r="M667" s="681">
        <v>207.46807934616899</v>
      </c>
      <c r="N667" s="681">
        <v>301.23341119026497</v>
      </c>
      <c r="O667" s="681">
        <v>157.20139064886001</v>
      </c>
      <c r="P667" s="681">
        <v>74.233088556797597</v>
      </c>
      <c r="Q667" s="681">
        <f t="shared" ref="Q667:Q685" si="66">E667</f>
        <v>0</v>
      </c>
      <c r="R667" s="681">
        <f t="shared" si="63"/>
        <v>1769.6594184997248</v>
      </c>
      <c r="S667" s="689">
        <f t="shared" ref="S667:T675" si="67">S649-S658</f>
        <v>0</v>
      </c>
      <c r="T667" s="689">
        <f t="shared" si="67"/>
        <v>0</v>
      </c>
      <c r="U667" s="690" t="e">
        <f t="shared" si="65"/>
        <v>#DIV/0!</v>
      </c>
      <c r="V667" s="228"/>
    </row>
    <row r="668" spans="1:22" s="650" customFormat="1" ht="12.75" customHeight="1" x14ac:dyDescent="0.2">
      <c r="A668" s="793"/>
      <c r="B668" s="785"/>
      <c r="C668" s="783"/>
      <c r="D668" s="675" t="s">
        <v>122</v>
      </c>
      <c r="E668" s="681">
        <f>E650-E659</f>
        <v>0</v>
      </c>
      <c r="F668" s="681">
        <v>9.42406792377915</v>
      </c>
      <c r="G668" s="681">
        <v>0.58466179284578201</v>
      </c>
      <c r="H668" s="681">
        <v>4.72392285544435</v>
      </c>
      <c r="I668" s="681">
        <v>18.188429756435202</v>
      </c>
      <c r="J668" s="681">
        <v>10.8290110171545</v>
      </c>
      <c r="K668" s="681">
        <v>21.731150279540699</v>
      </c>
      <c r="L668" s="681">
        <v>17.9155759072903</v>
      </c>
      <c r="M668" s="681">
        <v>16.3495416957408</v>
      </c>
      <c r="N668" s="681">
        <v>24.833652441805999</v>
      </c>
      <c r="O668" s="681">
        <v>22.456711955912301</v>
      </c>
      <c r="P668" s="681">
        <v>5.7421769478839302</v>
      </c>
      <c r="Q668" s="681">
        <f t="shared" si="66"/>
        <v>0</v>
      </c>
      <c r="R668" s="681">
        <f t="shared" si="63"/>
        <v>152.77890257383302</v>
      </c>
      <c r="S668" s="689">
        <f t="shared" si="67"/>
        <v>0</v>
      </c>
      <c r="T668" s="689">
        <f t="shared" si="67"/>
        <v>0</v>
      </c>
      <c r="U668" s="690" t="e">
        <f t="shared" si="65"/>
        <v>#DIV/0!</v>
      </c>
      <c r="V668" s="228"/>
    </row>
    <row r="669" spans="1:22" s="650" customFormat="1" ht="12.75" customHeight="1" x14ac:dyDescent="0.2">
      <c r="A669" s="793"/>
      <c r="B669" s="785"/>
      <c r="C669" s="783"/>
      <c r="D669" s="675" t="s">
        <v>123</v>
      </c>
      <c r="E669" s="681">
        <f t="shared" ref="E669:E675" si="68">E651-E660</f>
        <v>0</v>
      </c>
      <c r="F669" s="681">
        <v>8.22288660389151</v>
      </c>
      <c r="G669" s="681">
        <v>1.6328953524398999</v>
      </c>
      <c r="H669" s="681">
        <v>1.0293480084327999</v>
      </c>
      <c r="I669" s="681">
        <v>12.796277159128399</v>
      </c>
      <c r="J669" s="681">
        <v>34.309284374966701</v>
      </c>
      <c r="K669" s="681">
        <v>24.266982387998901</v>
      </c>
      <c r="L669" s="681">
        <v>11.3213644944348</v>
      </c>
      <c r="M669" s="681">
        <v>15.050189831865801</v>
      </c>
      <c r="N669" s="681">
        <v>16.800934529933102</v>
      </c>
      <c r="O669" s="681">
        <v>12.460052194007799</v>
      </c>
      <c r="P669" s="681">
        <v>19.2984315956326</v>
      </c>
      <c r="Q669" s="681">
        <f t="shared" si="66"/>
        <v>0</v>
      </c>
      <c r="R669" s="681">
        <f t="shared" si="63"/>
        <v>157.18864653273232</v>
      </c>
      <c r="S669" s="689">
        <f t="shared" si="67"/>
        <v>0</v>
      </c>
      <c r="T669" s="689">
        <f t="shared" si="67"/>
        <v>0</v>
      </c>
      <c r="U669" s="690" t="e">
        <f t="shared" si="65"/>
        <v>#DIV/0!</v>
      </c>
      <c r="V669" s="228"/>
    </row>
    <row r="670" spans="1:22" s="650" customFormat="1" ht="12.75" customHeight="1" x14ac:dyDescent="0.2">
      <c r="A670" s="793"/>
      <c r="B670" s="785"/>
      <c r="C670" s="783"/>
      <c r="D670" s="675" t="s">
        <v>124</v>
      </c>
      <c r="E670" s="681">
        <f t="shared" si="68"/>
        <v>0</v>
      </c>
      <c r="F670" s="681">
        <v>1.3171248864952501</v>
      </c>
      <c r="G670" s="681">
        <v>0.24694968735846001</v>
      </c>
      <c r="H670" s="681">
        <v>18.780531398533299</v>
      </c>
      <c r="I670" s="681">
        <v>1.0043031500953901</v>
      </c>
      <c r="J670" s="681">
        <v>1.40294027880087</v>
      </c>
      <c r="K670" s="681">
        <v>1.66974261476726</v>
      </c>
      <c r="L670" s="681">
        <v>1.53834692039669</v>
      </c>
      <c r="M670" s="681">
        <v>1.5071232889291899</v>
      </c>
      <c r="N670" s="681">
        <v>1.9796569761298599</v>
      </c>
      <c r="O670" s="681">
        <v>1.41513782964019</v>
      </c>
      <c r="P670" s="681">
        <v>0.986589012210494</v>
      </c>
      <c r="Q670" s="681">
        <f t="shared" si="66"/>
        <v>0</v>
      </c>
      <c r="R670" s="681">
        <f t="shared" si="63"/>
        <v>31.848446043356951</v>
      </c>
      <c r="S670" s="689">
        <f t="shared" si="67"/>
        <v>0</v>
      </c>
      <c r="T670" s="689">
        <f t="shared" si="67"/>
        <v>0</v>
      </c>
      <c r="U670" s="690" t="e">
        <f t="shared" si="65"/>
        <v>#DIV/0!</v>
      </c>
      <c r="V670" s="228"/>
    </row>
    <row r="671" spans="1:22" s="650" customFormat="1" ht="12.75" customHeight="1" x14ac:dyDescent="0.2">
      <c r="A671" s="793"/>
      <c r="B671" s="785"/>
      <c r="C671" s="783"/>
      <c r="D671" s="675" t="s">
        <v>125</v>
      </c>
      <c r="E671" s="681">
        <f t="shared" si="68"/>
        <v>0</v>
      </c>
      <c r="F671" s="681">
        <v>4.7369704651778699</v>
      </c>
      <c r="G671" s="681">
        <v>0.51424859080636098</v>
      </c>
      <c r="H671" s="681">
        <v>8.9189197500740498</v>
      </c>
      <c r="I671" s="681">
        <v>0.78298150897155605</v>
      </c>
      <c r="J671" s="681">
        <v>1.1489525101337601</v>
      </c>
      <c r="K671" s="681">
        <v>5.2665085629994799</v>
      </c>
      <c r="L671" s="681">
        <v>8.4596047722548597</v>
      </c>
      <c r="M671" s="681">
        <v>2.37743039824803</v>
      </c>
      <c r="N671" s="681">
        <v>7.9329284741161104</v>
      </c>
      <c r="O671" s="681">
        <v>1.89291315292342</v>
      </c>
      <c r="P671" s="681">
        <v>1.1490629779950301</v>
      </c>
      <c r="Q671" s="681">
        <f t="shared" si="66"/>
        <v>0</v>
      </c>
      <c r="R671" s="681">
        <f t="shared" si="63"/>
        <v>43.180521163700526</v>
      </c>
      <c r="S671" s="689">
        <f t="shared" si="67"/>
        <v>0</v>
      </c>
      <c r="T671" s="689">
        <f t="shared" si="67"/>
        <v>0</v>
      </c>
      <c r="U671" s="690" t="e">
        <f t="shared" si="65"/>
        <v>#DIV/0!</v>
      </c>
      <c r="V671" s="228"/>
    </row>
    <row r="672" spans="1:22" s="650" customFormat="1" ht="12.75" customHeight="1" x14ac:dyDescent="0.2">
      <c r="A672" s="793"/>
      <c r="B672" s="785"/>
      <c r="C672" s="783"/>
      <c r="D672" s="675" t="s">
        <v>126</v>
      </c>
      <c r="E672" s="681">
        <f t="shared" si="68"/>
        <v>0</v>
      </c>
      <c r="F672" s="681">
        <v>0.72917854348991995</v>
      </c>
      <c r="G672" s="681">
        <v>0.486801554492785</v>
      </c>
      <c r="H672" s="681">
        <v>0.62328688876988503</v>
      </c>
      <c r="I672" s="681">
        <v>0.48020104998250601</v>
      </c>
      <c r="J672" s="681">
        <v>0.63634813291755199</v>
      </c>
      <c r="K672" s="681">
        <v>0.73119407419058602</v>
      </c>
      <c r="L672" s="681">
        <v>1.4365950952204101</v>
      </c>
      <c r="M672" s="681">
        <v>0.65178559231670896</v>
      </c>
      <c r="N672" s="681">
        <v>0.45198363503342798</v>
      </c>
      <c r="O672" s="681">
        <v>1.3620250443592901</v>
      </c>
      <c r="P672" s="681">
        <v>0.359365540009778</v>
      </c>
      <c r="Q672" s="681">
        <f t="shared" si="66"/>
        <v>0</v>
      </c>
      <c r="R672" s="681">
        <f t="shared" si="63"/>
        <v>7.9487651507828492</v>
      </c>
      <c r="S672" s="689">
        <f t="shared" si="67"/>
        <v>0</v>
      </c>
      <c r="T672" s="689">
        <f t="shared" si="67"/>
        <v>0</v>
      </c>
      <c r="U672" s="690" t="e">
        <f t="shared" si="65"/>
        <v>#DIV/0!</v>
      </c>
      <c r="V672" s="228"/>
    </row>
    <row r="673" spans="1:22" s="650" customFormat="1" ht="12.75" customHeight="1" x14ac:dyDescent="0.2">
      <c r="A673" s="793"/>
      <c r="B673" s="785"/>
      <c r="C673" s="783"/>
      <c r="D673" s="675" t="s">
        <v>127</v>
      </c>
      <c r="E673" s="681">
        <f t="shared" si="68"/>
        <v>0</v>
      </c>
      <c r="F673" s="681">
        <v>0.34487558735774998</v>
      </c>
      <c r="G673" s="681">
        <v>0.22071818347792599</v>
      </c>
      <c r="H673" s="681">
        <v>-1.75903227898173E-2</v>
      </c>
      <c r="I673" s="681">
        <v>1.32229481781721</v>
      </c>
      <c r="J673" s="681">
        <v>-1.19713872480006</v>
      </c>
      <c r="K673" s="681">
        <v>-0.51096284135741599</v>
      </c>
      <c r="L673" s="681">
        <v>7.06149581737818E-2</v>
      </c>
      <c r="M673" s="681">
        <v>0.48634602526236198</v>
      </c>
      <c r="N673" s="681">
        <v>0.226497308046167</v>
      </c>
      <c r="O673" s="681">
        <v>0.97425691221194799</v>
      </c>
      <c r="P673" s="681">
        <v>-1.0095113997121801</v>
      </c>
      <c r="Q673" s="681">
        <f t="shared" si="66"/>
        <v>0</v>
      </c>
      <c r="R673" s="681">
        <f t="shared" si="63"/>
        <v>0.91040050368767123</v>
      </c>
      <c r="S673" s="689">
        <f t="shared" si="67"/>
        <v>0</v>
      </c>
      <c r="T673" s="689">
        <f t="shared" si="67"/>
        <v>0</v>
      </c>
      <c r="U673" s="690" t="e">
        <f t="shared" si="65"/>
        <v>#DIV/0!</v>
      </c>
      <c r="V673" s="228"/>
    </row>
    <row r="674" spans="1:22" s="650" customFormat="1" ht="12.75" customHeight="1" x14ac:dyDescent="0.2">
      <c r="A674" s="793"/>
      <c r="B674" s="785"/>
      <c r="C674" s="783" t="s">
        <v>128</v>
      </c>
      <c r="D674" s="675" t="s">
        <v>129</v>
      </c>
      <c r="E674" s="681">
        <f t="shared" si="68"/>
        <v>0</v>
      </c>
      <c r="F674" s="681">
        <v>174.77287964488201</v>
      </c>
      <c r="G674" s="681">
        <v>14.199842355669601</v>
      </c>
      <c r="H674" s="681">
        <v>128.361574403286</v>
      </c>
      <c r="I674" s="681">
        <v>227.31945910845101</v>
      </c>
      <c r="J674" s="681">
        <v>229.242653365487</v>
      </c>
      <c r="K674" s="681">
        <v>274.60086833562798</v>
      </c>
      <c r="L674" s="681">
        <v>215.09749366536201</v>
      </c>
      <c r="M674" s="681">
        <v>243.400332833503</v>
      </c>
      <c r="N674" s="681">
        <v>353.03165147716902</v>
      </c>
      <c r="O674" s="681">
        <v>196.94775761439701</v>
      </c>
      <c r="P674" s="681">
        <v>88.013378590192104</v>
      </c>
      <c r="Q674" s="681">
        <f t="shared" si="66"/>
        <v>0</v>
      </c>
      <c r="R674" s="681">
        <f t="shared" si="63"/>
        <v>2144.987891394027</v>
      </c>
      <c r="S674" s="689">
        <f t="shared" si="67"/>
        <v>0</v>
      </c>
      <c r="T674" s="689">
        <f t="shared" si="67"/>
        <v>0</v>
      </c>
      <c r="U674" s="690" t="e">
        <f t="shared" si="65"/>
        <v>#DIV/0!</v>
      </c>
      <c r="V674" s="228"/>
    </row>
    <row r="675" spans="1:22" s="650" customFormat="1" ht="12.75" customHeight="1" x14ac:dyDescent="0.2">
      <c r="A675" s="793"/>
      <c r="B675" s="785"/>
      <c r="C675" s="783"/>
      <c r="D675" s="675" t="s">
        <v>123</v>
      </c>
      <c r="E675" s="681">
        <f t="shared" si="68"/>
        <v>0</v>
      </c>
      <c r="F675" s="681">
        <v>0.82215788505042797</v>
      </c>
      <c r="G675" s="681">
        <v>0.12655920000000001</v>
      </c>
      <c r="H675" s="681">
        <v>0.51199800000000095</v>
      </c>
      <c r="I675" s="681">
        <v>0.96063093375211295</v>
      </c>
      <c r="J675" s="681">
        <v>0.74494726681213397</v>
      </c>
      <c r="K675" s="681">
        <v>0.52827052659495599</v>
      </c>
      <c r="L675" s="681">
        <v>0.35451407424862003</v>
      </c>
      <c r="M675" s="681">
        <v>0.490163345029348</v>
      </c>
      <c r="N675" s="681">
        <v>0.42741307816034102</v>
      </c>
      <c r="O675" s="681">
        <v>0.81473012351895702</v>
      </c>
      <c r="P675" s="681">
        <v>12.745824640625001</v>
      </c>
      <c r="Q675" s="681">
        <f t="shared" si="66"/>
        <v>0</v>
      </c>
      <c r="R675" s="681">
        <f t="shared" si="63"/>
        <v>18.527209073791898</v>
      </c>
      <c r="S675" s="689">
        <f t="shared" si="67"/>
        <v>0</v>
      </c>
      <c r="T675" s="689">
        <f t="shared" si="67"/>
        <v>0</v>
      </c>
      <c r="U675" s="690" t="e">
        <f t="shared" si="65"/>
        <v>#DIV/0!</v>
      </c>
      <c r="V675" s="228"/>
    </row>
    <row r="676" spans="1:22" s="650" customFormat="1" ht="12.75" customHeight="1" x14ac:dyDescent="0.2">
      <c r="A676" s="793"/>
      <c r="B676" s="783" t="s">
        <v>130</v>
      </c>
      <c r="C676" s="783" t="s">
        <v>128</v>
      </c>
      <c r="D676" s="675" t="s">
        <v>129</v>
      </c>
      <c r="E676" s="697" t="e">
        <f>E665/E656</f>
        <v>#DIV/0!</v>
      </c>
      <c r="F676" s="681">
        <v>0.91487015473385902</v>
      </c>
      <c r="G676" s="681">
        <v>0.93259434230411997</v>
      </c>
      <c r="H676" s="681">
        <v>0.92128999241390297</v>
      </c>
      <c r="I676" s="681">
        <v>0.89758440100123904</v>
      </c>
      <c r="J676" s="681">
        <v>0.89418619244051201</v>
      </c>
      <c r="K676" s="681">
        <v>0.90770196977789197</v>
      </c>
      <c r="L676" s="681">
        <v>0.90537423461039601</v>
      </c>
      <c r="M676" s="681">
        <v>0.91869452852112898</v>
      </c>
      <c r="N676" s="681">
        <v>0.88651249170192303</v>
      </c>
      <c r="O676" s="681">
        <v>0.91424615985491997</v>
      </c>
      <c r="P676" s="681">
        <v>0.96040399790933995</v>
      </c>
      <c r="Q676" s="681" t="e">
        <f t="shared" si="66"/>
        <v>#DIV/0!</v>
      </c>
      <c r="R676" s="681" t="e">
        <f t="shared" si="63"/>
        <v>#DIV/0!</v>
      </c>
      <c r="S676" s="691" t="e">
        <f>S665/S656</f>
        <v>#DIV/0!</v>
      </c>
      <c r="T676" s="691" t="e">
        <f>T665/T656</f>
        <v>#DIV/0!</v>
      </c>
      <c r="U676" s="690" t="e">
        <f t="shared" si="65"/>
        <v>#DIV/0!</v>
      </c>
      <c r="V676" s="228"/>
    </row>
    <row r="677" spans="1:22" s="650" customFormat="1" ht="12.75" customHeight="1" x14ac:dyDescent="0.2">
      <c r="A677" s="793"/>
      <c r="B677" s="783"/>
      <c r="C677" s="783"/>
      <c r="D677" s="675" t="s">
        <v>123</v>
      </c>
      <c r="E677" s="697" t="e">
        <f>E666/E657</f>
        <v>#DIV/0!</v>
      </c>
      <c r="F677" s="681">
        <v>0.59791172123142999</v>
      </c>
      <c r="G677" s="681">
        <v>0</v>
      </c>
      <c r="H677" s="681">
        <v>0</v>
      </c>
      <c r="I677" s="681">
        <v>0.514651861203131</v>
      </c>
      <c r="J677" s="681">
        <v>0.42069469052328501</v>
      </c>
      <c r="K677" s="681">
        <v>0.56135400410010095</v>
      </c>
      <c r="L677" s="681">
        <v>0.50160186977395305</v>
      </c>
      <c r="M677" s="681">
        <v>0.51111996059325504</v>
      </c>
      <c r="N677" s="681">
        <v>0.13487848861666901</v>
      </c>
      <c r="O677" s="681">
        <v>7.5606075401103701E-2</v>
      </c>
      <c r="P677" s="681">
        <v>0.91932668425175501</v>
      </c>
      <c r="Q677" s="681" t="e">
        <f t="shared" si="66"/>
        <v>#DIV/0!</v>
      </c>
      <c r="R677" s="681" t="e">
        <f t="shared" si="63"/>
        <v>#DIV/0!</v>
      </c>
      <c r="S677" s="691" t="e">
        <f>S666/S657</f>
        <v>#DIV/0!</v>
      </c>
      <c r="T677" s="691" t="e">
        <f>T666/T657</f>
        <v>#DIV/0!</v>
      </c>
      <c r="U677" s="690" t="e">
        <f t="shared" si="65"/>
        <v>#DIV/0!</v>
      </c>
      <c r="V677" s="228"/>
    </row>
    <row r="678" spans="1:22" s="650" customFormat="1" ht="12.75" customHeight="1" x14ac:dyDescent="0.2">
      <c r="A678" s="793"/>
      <c r="B678" s="785" t="s">
        <v>25</v>
      </c>
      <c r="C678" s="785"/>
      <c r="D678" s="785"/>
      <c r="E678" s="681">
        <v>0</v>
      </c>
      <c r="F678" s="681">
        <v>2055.0600765499998</v>
      </c>
      <c r="G678" s="681">
        <v>210.7890294</v>
      </c>
      <c r="H678" s="681">
        <v>1631.3284384999999</v>
      </c>
      <c r="I678" s="681">
        <v>2221.5577372500002</v>
      </c>
      <c r="J678" s="681">
        <v>2167.7579516594101</v>
      </c>
      <c r="K678" s="681">
        <v>2976.3584782734802</v>
      </c>
      <c r="L678" s="681">
        <v>2273.85005286769</v>
      </c>
      <c r="M678" s="681">
        <v>2994.6551849757702</v>
      </c>
      <c r="N678" s="681">
        <v>3111.2474425504201</v>
      </c>
      <c r="O678" s="681">
        <v>2297.5453678752001</v>
      </c>
      <c r="P678" s="681">
        <v>2380.77753949218</v>
      </c>
      <c r="Q678" s="681">
        <f t="shared" si="66"/>
        <v>0</v>
      </c>
      <c r="R678" s="681">
        <f t="shared" si="63"/>
        <v>24320.927299394152</v>
      </c>
      <c r="S678" s="692">
        <v>0</v>
      </c>
      <c r="T678" s="692">
        <v>0</v>
      </c>
      <c r="U678" s="693" t="e">
        <f t="shared" si="65"/>
        <v>#DIV/0!</v>
      </c>
      <c r="V678" s="228"/>
    </row>
    <row r="679" spans="1:22" s="650" customFormat="1" ht="12.75" customHeight="1" x14ac:dyDescent="0.2">
      <c r="A679" s="793"/>
      <c r="B679" s="785" t="s">
        <v>44</v>
      </c>
      <c r="C679" s="785"/>
      <c r="D679" s="785"/>
      <c r="E679" s="681">
        <v>0</v>
      </c>
      <c r="F679" s="681">
        <v>1879.46503902007</v>
      </c>
      <c r="G679" s="681">
        <v>196.46262784433</v>
      </c>
      <c r="H679" s="681">
        <v>1502.45486609671</v>
      </c>
      <c r="I679" s="681">
        <v>1993.2776472078001</v>
      </c>
      <c r="J679" s="681">
        <v>1937.7703510271101</v>
      </c>
      <c r="K679" s="681">
        <v>2701.2293394112498</v>
      </c>
      <c r="L679" s="681">
        <v>2058.39804512808</v>
      </c>
      <c r="M679" s="681">
        <v>2750.7646887972401</v>
      </c>
      <c r="N679" s="681">
        <v>2757.7883779950898</v>
      </c>
      <c r="O679" s="681">
        <v>2099.7828801372798</v>
      </c>
      <c r="P679" s="681">
        <v>2280.0183362613602</v>
      </c>
      <c r="Q679" s="681">
        <f t="shared" si="66"/>
        <v>0</v>
      </c>
      <c r="R679" s="681">
        <f t="shared" si="63"/>
        <v>22157.412198926322</v>
      </c>
      <c r="S679" s="692">
        <v>0</v>
      </c>
      <c r="T679" s="692">
        <v>0</v>
      </c>
      <c r="U679" s="693" t="e">
        <f t="shared" si="65"/>
        <v>#DIV/0!</v>
      </c>
      <c r="V679" s="228"/>
    </row>
    <row r="680" spans="1:22" s="650" customFormat="1" ht="12.75" customHeight="1" x14ac:dyDescent="0.2">
      <c r="A680" s="793"/>
      <c r="B680" s="785" t="s">
        <v>46</v>
      </c>
      <c r="C680" s="785"/>
      <c r="D680" s="785"/>
      <c r="E680" s="681">
        <v>0</v>
      </c>
      <c r="F680" s="681">
        <v>144.73012199999999</v>
      </c>
      <c r="G680" s="681">
        <v>132.43026499999999</v>
      </c>
      <c r="H680" s="681">
        <v>79.633105999999998</v>
      </c>
      <c r="I680" s="681">
        <v>133.55824255555601</v>
      </c>
      <c r="J680" s="681">
        <v>32.259979999999999</v>
      </c>
      <c r="K680" s="681">
        <v>119.567961</v>
      </c>
      <c r="L680" s="681">
        <v>115.41797800000001</v>
      </c>
      <c r="M680" s="681">
        <v>123.119311</v>
      </c>
      <c r="N680" s="681">
        <v>100.717296</v>
      </c>
      <c r="O680" s="681">
        <v>101.427818</v>
      </c>
      <c r="P680" s="681">
        <v>149.554641</v>
      </c>
      <c r="Q680" s="681">
        <f t="shared" si="66"/>
        <v>0</v>
      </c>
      <c r="R680" s="681">
        <f t="shared" si="63"/>
        <v>1232.4167205555561</v>
      </c>
      <c r="S680" s="692">
        <v>0</v>
      </c>
      <c r="T680" s="692">
        <v>0</v>
      </c>
      <c r="U680" s="693" t="e">
        <f t="shared" si="65"/>
        <v>#DIV/0!</v>
      </c>
      <c r="V680" s="702" t="s">
        <v>134</v>
      </c>
    </row>
    <row r="681" spans="1:22" s="650" customFormat="1" ht="12.75" customHeight="1" x14ac:dyDescent="0.2">
      <c r="A681" s="793"/>
      <c r="B681" s="786" t="s">
        <v>47</v>
      </c>
      <c r="C681" s="786"/>
      <c r="D681" s="786"/>
      <c r="E681" s="678">
        <f>E678-E679-E680</f>
        <v>0</v>
      </c>
      <c r="F681" s="678">
        <v>30.8649155299317</v>
      </c>
      <c r="G681" s="678">
        <v>-118.10386344433</v>
      </c>
      <c r="H681" s="678">
        <v>49.240466403285801</v>
      </c>
      <c r="I681" s="678">
        <v>94.721847486647206</v>
      </c>
      <c r="J681" s="678">
        <v>197.72762063229999</v>
      </c>
      <c r="K681" s="678">
        <v>155.561177862222</v>
      </c>
      <c r="L681" s="678">
        <v>100.034029739611</v>
      </c>
      <c r="M681" s="678">
        <v>120.77118517853199</v>
      </c>
      <c r="N681" s="678">
        <v>252.741768555329</v>
      </c>
      <c r="O681" s="678">
        <v>96.334669737915803</v>
      </c>
      <c r="P681" s="678">
        <v>-48.795437769182001</v>
      </c>
      <c r="Q681" s="678">
        <f t="shared" si="66"/>
        <v>0</v>
      </c>
      <c r="R681" s="678">
        <f t="shared" si="63"/>
        <v>931.09837991226254</v>
      </c>
      <c r="S681" s="678">
        <f>S678-S679-S680</f>
        <v>0</v>
      </c>
      <c r="T681" s="678">
        <f>T678-T679-T680</f>
        <v>0</v>
      </c>
      <c r="U681" s="694" t="e">
        <f>(R681-S681)/ABS(S681)</f>
        <v>#DIV/0!</v>
      </c>
      <c r="V681" s="604">
        <v>0</v>
      </c>
    </row>
    <row r="682" spans="1:22" s="649" customFormat="1" ht="12.75" customHeight="1" x14ac:dyDescent="0.2">
      <c r="A682" s="793"/>
      <c r="B682" s="787" t="s">
        <v>48</v>
      </c>
      <c r="C682" s="787"/>
      <c r="D682" s="787"/>
      <c r="E682" s="679" t="e">
        <f>(E678-E679)/E678</f>
        <v>#DIV/0!</v>
      </c>
      <c r="F682" s="679">
        <v>8.5445208893706701E-2</v>
      </c>
      <c r="G682" s="679">
        <v>6.7965593828336293E-2</v>
      </c>
      <c r="H682" s="679">
        <v>7.8999157595624703E-2</v>
      </c>
      <c r="I682" s="679">
        <v>0.102756766666251</v>
      </c>
      <c r="J682" s="679">
        <v>0.10609468665827999</v>
      </c>
      <c r="K682" s="679">
        <v>9.24381726430408E-2</v>
      </c>
      <c r="L682" s="679">
        <v>9.4752073676930296E-2</v>
      </c>
      <c r="M682" s="679">
        <v>8.1441929408812896E-2</v>
      </c>
      <c r="N682" s="679">
        <v>0.113606863832593</v>
      </c>
      <c r="O682" s="679">
        <v>8.6075552850044104E-2</v>
      </c>
      <c r="P682" s="679">
        <v>4.2321973203892901E-2</v>
      </c>
      <c r="Q682" s="679" t="e">
        <f t="shared" si="66"/>
        <v>#DIV/0!</v>
      </c>
      <c r="R682" s="679">
        <f>(R678-R679)/R678</f>
        <v>8.8956933008130998E-2</v>
      </c>
      <c r="S682" s="679" t="e">
        <f>(S678-S679)/S678</f>
        <v>#DIV/0!</v>
      </c>
      <c r="T682" s="679" t="e">
        <f>(T678-T679)/T678</f>
        <v>#DIV/0!</v>
      </c>
      <c r="U682" s="688" t="e">
        <f>R682-S682</f>
        <v>#DIV/0!</v>
      </c>
      <c r="V682" s="695"/>
    </row>
    <row r="683" spans="1:22" s="649" customFormat="1" ht="12.75" customHeight="1" x14ac:dyDescent="0.2">
      <c r="A683" s="793"/>
      <c r="B683" s="787" t="s">
        <v>49</v>
      </c>
      <c r="C683" s="787"/>
      <c r="D683" s="787"/>
      <c r="E683" s="679" t="e">
        <f>E680/E678</f>
        <v>#DIV/0!</v>
      </c>
      <c r="F683" s="679">
        <v>7.0426224348132199E-2</v>
      </c>
      <c r="G683" s="679">
        <v>0.628259759898112</v>
      </c>
      <c r="H683" s="679">
        <v>4.8814882472852802E-2</v>
      </c>
      <c r="I683" s="679">
        <v>6.0119185883002697E-2</v>
      </c>
      <c r="J683" s="679">
        <v>1.4881726059547001E-2</v>
      </c>
      <c r="K683" s="679">
        <v>4.0172567206809999E-2</v>
      </c>
      <c r="L683" s="679">
        <v>5.0758834275127E-2</v>
      </c>
      <c r="M683" s="679">
        <v>4.1113017491192699E-2</v>
      </c>
      <c r="N683" s="679">
        <v>3.2371998003938203E-2</v>
      </c>
      <c r="O683" s="679">
        <v>4.4146165476506703E-2</v>
      </c>
      <c r="P683" s="679">
        <v>6.2817562128001297E-2</v>
      </c>
      <c r="Q683" s="679" t="e">
        <f t="shared" si="66"/>
        <v>#DIV/0!</v>
      </c>
      <c r="R683" s="679">
        <f>R680/R678</f>
        <v>5.0673097509166778E-2</v>
      </c>
      <c r="S683" s="679" t="e">
        <f>S680/S678</f>
        <v>#DIV/0!</v>
      </c>
      <c r="T683" s="679" t="e">
        <f>T680/T678</f>
        <v>#DIV/0!</v>
      </c>
      <c r="U683" s="688" t="e">
        <f>R683-S683</f>
        <v>#DIV/0!</v>
      </c>
      <c r="V683" s="695"/>
    </row>
    <row r="684" spans="1:22" s="649" customFormat="1" ht="12.75" customHeight="1" x14ac:dyDescent="0.2">
      <c r="A684" s="793"/>
      <c r="B684" s="788" t="s">
        <v>135</v>
      </c>
      <c r="C684" s="788"/>
      <c r="D684" s="788"/>
      <c r="E684" s="680" t="e">
        <f>SUM(E679:E680)/E678</f>
        <v>#DIV/0!</v>
      </c>
      <c r="F684" s="680">
        <v>0.98498101545442496</v>
      </c>
      <c r="G684" s="680">
        <v>1.56029416606978</v>
      </c>
      <c r="H684" s="680">
        <v>0.969815724877228</v>
      </c>
      <c r="I684" s="680">
        <v>0.95736241921675203</v>
      </c>
      <c r="J684" s="680">
        <v>0.90878703940126704</v>
      </c>
      <c r="K684" s="680">
        <v>0.94773439456376896</v>
      </c>
      <c r="L684" s="680">
        <v>0.956006760598197</v>
      </c>
      <c r="M684" s="680">
        <v>0.95967108808238</v>
      </c>
      <c r="N684" s="680">
        <v>0.91876513417134498</v>
      </c>
      <c r="O684" s="680">
        <v>0.95807061262646298</v>
      </c>
      <c r="P684" s="680">
        <v>1.0204955889241101</v>
      </c>
      <c r="Q684" s="680" t="e">
        <f t="shared" si="66"/>
        <v>#DIV/0!</v>
      </c>
      <c r="R684" s="680">
        <f>SUM(R679:R680)/R678</f>
        <v>0.96171616450103581</v>
      </c>
      <c r="S684" s="680" t="e">
        <f>SUM(S679:S680)/S678</f>
        <v>#DIV/0!</v>
      </c>
      <c r="T684" s="680" t="e">
        <f>SUM(T679:T680)/T678</f>
        <v>#DIV/0!</v>
      </c>
      <c r="U684" s="696" t="e">
        <f>R684-S684</f>
        <v>#DIV/0!</v>
      </c>
      <c r="V684" s="703"/>
    </row>
    <row r="685" spans="1:22" s="649" customFormat="1" ht="12.75" customHeight="1" x14ac:dyDescent="0.2">
      <c r="A685" s="793"/>
      <c r="B685" s="787" t="s">
        <v>50</v>
      </c>
      <c r="C685" s="787"/>
      <c r="D685" s="787"/>
      <c r="E685" s="679" t="e">
        <f>E681/E678</f>
        <v>#DIV/0!</v>
      </c>
      <c r="F685" s="679">
        <v>1.50189845455745E-2</v>
      </c>
      <c r="G685" s="679">
        <v>-0.560294166069775</v>
      </c>
      <c r="H685" s="679">
        <v>3.01842751227719E-2</v>
      </c>
      <c r="I685" s="679">
        <v>4.2637580783248301E-2</v>
      </c>
      <c r="J685" s="679">
        <v>9.1212960598732795E-2</v>
      </c>
      <c r="K685" s="679">
        <v>5.2265605436230801E-2</v>
      </c>
      <c r="L685" s="679">
        <v>4.3993239401803302E-2</v>
      </c>
      <c r="M685" s="679">
        <v>4.0328911917620197E-2</v>
      </c>
      <c r="N685" s="679">
        <v>8.1234865828655106E-2</v>
      </c>
      <c r="O685" s="679">
        <v>4.1929387373537401E-2</v>
      </c>
      <c r="P685" s="679">
        <v>-2.04955889241084E-2</v>
      </c>
      <c r="Q685" s="679" t="e">
        <f t="shared" si="66"/>
        <v>#DIV/0!</v>
      </c>
      <c r="R685" s="679">
        <f>R681/R678</f>
        <v>3.8283835498963754E-2</v>
      </c>
      <c r="S685" s="679" t="e">
        <f>S681/S678</f>
        <v>#DIV/0!</v>
      </c>
      <c r="T685" s="679" t="e">
        <f>T681/T678</f>
        <v>#DIV/0!</v>
      </c>
      <c r="U685" s="688" t="e">
        <f>R685-S685</f>
        <v>#DIV/0!</v>
      </c>
      <c r="V685" s="695"/>
    </row>
    <row r="686" spans="1:22" ht="17.25" customHeight="1" x14ac:dyDescent="0.2"/>
  </sheetData>
  <autoFilter ref="A1:Z693" xr:uid="{00000000-0009-0000-0000-000001000000}"/>
  <mergeCells count="283">
    <mergeCell ref="C135:C137"/>
    <mergeCell ref="C138:C143"/>
    <mergeCell ref="C144:C149"/>
    <mergeCell ref="C150:C152"/>
    <mergeCell ref="B49:D49"/>
    <mergeCell ref="B50:D50"/>
    <mergeCell ref="B51:D51"/>
    <mergeCell ref="B52:D52"/>
    <mergeCell ref="B53:D53"/>
    <mergeCell ref="B54:D54"/>
    <mergeCell ref="B55:D55"/>
    <mergeCell ref="B101:D101"/>
    <mergeCell ref="B102:D102"/>
    <mergeCell ref="C68:C70"/>
    <mergeCell ref="C71:C76"/>
    <mergeCell ref="C77:C82"/>
    <mergeCell ref="C83:C85"/>
    <mergeCell ref="C86:C91"/>
    <mergeCell ref="C92:C97"/>
    <mergeCell ref="C98:C100"/>
    <mergeCell ref="C108:C113"/>
    <mergeCell ref="C114:C119"/>
    <mergeCell ref="B205:D205"/>
    <mergeCell ref="B206:D206"/>
    <mergeCell ref="B207:D207"/>
    <mergeCell ref="B208:D208"/>
    <mergeCell ref="B209:D209"/>
    <mergeCell ref="B210:D210"/>
    <mergeCell ref="B175:B189"/>
    <mergeCell ref="B190:B204"/>
    <mergeCell ref="C160:C165"/>
    <mergeCell ref="C166:C171"/>
    <mergeCell ref="C172:C174"/>
    <mergeCell ref="C175:C180"/>
    <mergeCell ref="C181:C186"/>
    <mergeCell ref="C187:C189"/>
    <mergeCell ref="C190:C195"/>
    <mergeCell ref="C196:C201"/>
    <mergeCell ref="C202:C204"/>
    <mergeCell ref="B211:D211"/>
    <mergeCell ref="B257:D257"/>
    <mergeCell ref="B258:D258"/>
    <mergeCell ref="B259:D259"/>
    <mergeCell ref="B260:D260"/>
    <mergeCell ref="B261:D261"/>
    <mergeCell ref="B262:D262"/>
    <mergeCell ref="B263:D263"/>
    <mergeCell ref="B309:D309"/>
    <mergeCell ref="B212:B226"/>
    <mergeCell ref="B227:B241"/>
    <mergeCell ref="B242:B256"/>
    <mergeCell ref="B264:B278"/>
    <mergeCell ref="B279:B293"/>
    <mergeCell ref="B294:B308"/>
    <mergeCell ref="C212:C217"/>
    <mergeCell ref="C218:C223"/>
    <mergeCell ref="C224:C226"/>
    <mergeCell ref="C227:C232"/>
    <mergeCell ref="C233:C238"/>
    <mergeCell ref="C239:C241"/>
    <mergeCell ref="C242:C247"/>
    <mergeCell ref="C248:C253"/>
    <mergeCell ref="C254:C256"/>
    <mergeCell ref="B310:D310"/>
    <mergeCell ref="B311:D311"/>
    <mergeCell ref="B312:D312"/>
    <mergeCell ref="B313:D313"/>
    <mergeCell ref="B314:D314"/>
    <mergeCell ref="B315:D315"/>
    <mergeCell ref="B361:D361"/>
    <mergeCell ref="B362:D362"/>
    <mergeCell ref="B363:D363"/>
    <mergeCell ref="B316:B330"/>
    <mergeCell ref="B331:B345"/>
    <mergeCell ref="B346:B360"/>
    <mergeCell ref="C316:C321"/>
    <mergeCell ref="C322:C327"/>
    <mergeCell ref="C328:C330"/>
    <mergeCell ref="C331:C336"/>
    <mergeCell ref="C337:C342"/>
    <mergeCell ref="C343:C345"/>
    <mergeCell ref="C346:C351"/>
    <mergeCell ref="C352:C357"/>
    <mergeCell ref="C358:C360"/>
    <mergeCell ref="B364:D364"/>
    <mergeCell ref="B365:D365"/>
    <mergeCell ref="B366:D366"/>
    <mergeCell ref="B367:D367"/>
    <mergeCell ref="B404:D404"/>
    <mergeCell ref="B405:D405"/>
    <mergeCell ref="B406:D406"/>
    <mergeCell ref="B407:D407"/>
    <mergeCell ref="B408:D408"/>
    <mergeCell ref="B368:B379"/>
    <mergeCell ref="B380:B391"/>
    <mergeCell ref="B392:B403"/>
    <mergeCell ref="C368:C370"/>
    <mergeCell ref="C371:C376"/>
    <mergeCell ref="C377:C379"/>
    <mergeCell ref="C380:C382"/>
    <mergeCell ref="C383:C388"/>
    <mergeCell ref="C389:C391"/>
    <mergeCell ref="C392:C394"/>
    <mergeCell ref="C395:C400"/>
    <mergeCell ref="C401:C403"/>
    <mergeCell ref="B409:D409"/>
    <mergeCell ref="B410:D410"/>
    <mergeCell ref="B430:D430"/>
    <mergeCell ref="B454:D454"/>
    <mergeCell ref="B478:D478"/>
    <mergeCell ref="B502:D502"/>
    <mergeCell ref="B503:D503"/>
    <mergeCell ref="B504:D504"/>
    <mergeCell ref="B505:D505"/>
    <mergeCell ref="B431:B453"/>
    <mergeCell ref="B455:B477"/>
    <mergeCell ref="B479:B501"/>
    <mergeCell ref="C431:C436"/>
    <mergeCell ref="C437:C444"/>
    <mergeCell ref="C445:C450"/>
    <mergeCell ref="C451:C453"/>
    <mergeCell ref="C455:C460"/>
    <mergeCell ref="C461:C468"/>
    <mergeCell ref="C469:C474"/>
    <mergeCell ref="C475:C477"/>
    <mergeCell ref="C479:C484"/>
    <mergeCell ref="C485:C492"/>
    <mergeCell ref="C493:C498"/>
    <mergeCell ref="C499:C501"/>
    <mergeCell ref="B506:D506"/>
    <mergeCell ref="B507:D507"/>
    <mergeCell ref="C523:D523"/>
    <mergeCell ref="B528:D528"/>
    <mergeCell ref="B529:D529"/>
    <mergeCell ref="B530:D530"/>
    <mergeCell ref="B531:D531"/>
    <mergeCell ref="B532:D532"/>
    <mergeCell ref="B533:D533"/>
    <mergeCell ref="B508:B523"/>
    <mergeCell ref="C508:C513"/>
    <mergeCell ref="C514:C519"/>
    <mergeCell ref="C520:C522"/>
    <mergeCell ref="B534:D534"/>
    <mergeCell ref="B535:D535"/>
    <mergeCell ref="A537:J537"/>
    <mergeCell ref="B567:D567"/>
    <mergeCell ref="B568:D568"/>
    <mergeCell ref="B569:D569"/>
    <mergeCell ref="B570:D570"/>
    <mergeCell ref="B571:D571"/>
    <mergeCell ref="B572:D572"/>
    <mergeCell ref="B538:B546"/>
    <mergeCell ref="B547:B555"/>
    <mergeCell ref="B556:B564"/>
    <mergeCell ref="B565:B566"/>
    <mergeCell ref="C538:C544"/>
    <mergeCell ref="C545:C546"/>
    <mergeCell ref="C547:C553"/>
    <mergeCell ref="C554:C555"/>
    <mergeCell ref="C556:C562"/>
    <mergeCell ref="C563:C564"/>
    <mergeCell ref="C565:C566"/>
    <mergeCell ref="B573:D573"/>
    <mergeCell ref="B574:D574"/>
    <mergeCell ref="B604:D604"/>
    <mergeCell ref="B605:D605"/>
    <mergeCell ref="B606:D606"/>
    <mergeCell ref="B607:D607"/>
    <mergeCell ref="B608:D608"/>
    <mergeCell ref="B609:D609"/>
    <mergeCell ref="B610:D610"/>
    <mergeCell ref="B575:B583"/>
    <mergeCell ref="B584:B592"/>
    <mergeCell ref="B593:B601"/>
    <mergeCell ref="B602:B603"/>
    <mergeCell ref="C575:C581"/>
    <mergeCell ref="C582:C583"/>
    <mergeCell ref="C584:C590"/>
    <mergeCell ref="C591:C592"/>
    <mergeCell ref="C593:C599"/>
    <mergeCell ref="C600:C601"/>
    <mergeCell ref="C602:C603"/>
    <mergeCell ref="B611:D611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12:B620"/>
    <mergeCell ref="B621:B629"/>
    <mergeCell ref="B630:B638"/>
    <mergeCell ref="B639:B640"/>
    <mergeCell ref="C612:C618"/>
    <mergeCell ref="C619:C620"/>
    <mergeCell ref="C621:C627"/>
    <mergeCell ref="C628:C629"/>
    <mergeCell ref="C630:C636"/>
    <mergeCell ref="C637:C638"/>
    <mergeCell ref="C639:C640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A4:A55"/>
    <mergeCell ref="A56:A107"/>
    <mergeCell ref="A108:A159"/>
    <mergeCell ref="A160:A211"/>
    <mergeCell ref="A212:A263"/>
    <mergeCell ref="A264:A315"/>
    <mergeCell ref="A316:A367"/>
    <mergeCell ref="A368:A410"/>
    <mergeCell ref="A411:A430"/>
    <mergeCell ref="A431:A528"/>
    <mergeCell ref="A529:A535"/>
    <mergeCell ref="A538:A574"/>
    <mergeCell ref="A575:A611"/>
    <mergeCell ref="A612:A648"/>
    <mergeCell ref="A649:A685"/>
    <mergeCell ref="B4:B18"/>
    <mergeCell ref="B19:B33"/>
    <mergeCell ref="B34:B48"/>
    <mergeCell ref="B56:B70"/>
    <mergeCell ref="B71:B85"/>
    <mergeCell ref="B86:B100"/>
    <mergeCell ref="B108:B122"/>
    <mergeCell ref="B123:B137"/>
    <mergeCell ref="B138:B152"/>
    <mergeCell ref="B160:B174"/>
    <mergeCell ref="B157:D157"/>
    <mergeCell ref="B158:D158"/>
    <mergeCell ref="B159:D159"/>
    <mergeCell ref="B103:D103"/>
    <mergeCell ref="B104:D104"/>
    <mergeCell ref="B105:D105"/>
    <mergeCell ref="B106:D106"/>
    <mergeCell ref="B107:D107"/>
    <mergeCell ref="B153:D153"/>
    <mergeCell ref="B154:D154"/>
    <mergeCell ref="B155:D155"/>
    <mergeCell ref="B156:D156"/>
    <mergeCell ref="C120:C122"/>
    <mergeCell ref="C123:C128"/>
    <mergeCell ref="C129:C134"/>
    <mergeCell ref="C16:C18"/>
    <mergeCell ref="C19:C24"/>
    <mergeCell ref="C25:C30"/>
    <mergeCell ref="C31:C33"/>
    <mergeCell ref="C34:C39"/>
    <mergeCell ref="C40:C45"/>
    <mergeCell ref="C46:C48"/>
    <mergeCell ref="C56:C61"/>
    <mergeCell ref="C62:C67"/>
    <mergeCell ref="C649:C655"/>
    <mergeCell ref="C656:C657"/>
    <mergeCell ref="C658:C664"/>
    <mergeCell ref="C665:C666"/>
    <mergeCell ref="C667:C673"/>
    <mergeCell ref="C674:C675"/>
    <mergeCell ref="C676:C677"/>
    <mergeCell ref="W1:W2"/>
    <mergeCell ref="B524:C527"/>
    <mergeCell ref="C264:C269"/>
    <mergeCell ref="C270:C275"/>
    <mergeCell ref="C276:C278"/>
    <mergeCell ref="C279:C284"/>
    <mergeCell ref="C285:C290"/>
    <mergeCell ref="C291:C293"/>
    <mergeCell ref="C294:C299"/>
    <mergeCell ref="C300:C305"/>
    <mergeCell ref="C306:C308"/>
    <mergeCell ref="B649:B657"/>
    <mergeCell ref="B658:B666"/>
    <mergeCell ref="B667:B675"/>
    <mergeCell ref="B676:B677"/>
    <mergeCell ref="C4:C9"/>
    <mergeCell ref="C10:C15"/>
  </mergeCells>
  <phoneticPr fontId="39" type="noConversion"/>
  <hyperlinks>
    <hyperlink ref="V1" display="返回目录" xr:uid="{00000000-0004-0000-0100-000000000000}"/>
  </hyperlinks>
  <printOptions horizontalCentered="1"/>
  <pageMargins left="0.31496062992126" right="0.31496062992126" top="0.35433070866141703" bottom="0.39370078740157499" header="0.118110236220472" footer="0.31496062992126"/>
  <pageSetup paperSize="9" scale="56" fitToHeight="0" orientation="portrait" r:id="rId1"/>
  <headerFooter>
    <oddFooter>&amp;R&amp;"宋体,常规"&amp;14 4-&amp;P/&amp;N</oddFooter>
  </headerFooter>
  <rowBreaks count="1" manualBreakCount="1">
    <brk id="430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59999389629810485"/>
    <pageSetUpPr fitToPage="1"/>
  </sheetPr>
  <dimension ref="A1:P25"/>
  <sheetViews>
    <sheetView view="pageBreakPreview" zoomScaleNormal="100" zoomScaleSheetLayoutView="100" workbookViewId="0">
      <pane xSplit="4" ySplit="5" topLeftCell="E6" activePane="bottomRight" state="frozen"/>
      <selection pane="topRight"/>
      <selection pane="bottomLeft"/>
      <selection pane="bottomRight" activeCell="F9" sqref="F9"/>
    </sheetView>
  </sheetViews>
  <sheetFormatPr defaultColWidth="9" defaultRowHeight="30" customHeight="1" x14ac:dyDescent="0.15"/>
  <cols>
    <col min="1" max="1" width="4" style="625" customWidth="1"/>
    <col min="2" max="2" width="50.140625" style="626" customWidth="1"/>
    <col min="3" max="3" width="6" style="627" customWidth="1"/>
    <col min="4" max="4" width="5.5703125" style="628" customWidth="1"/>
    <col min="5" max="5" width="9" style="626" customWidth="1"/>
    <col min="6" max="6" width="10.28515625" style="626" customWidth="1"/>
    <col min="7" max="7" width="10" style="626" customWidth="1"/>
    <col min="8" max="8" width="9" style="626" customWidth="1"/>
    <col min="9" max="9" width="9.42578125" style="626" customWidth="1"/>
    <col min="10" max="10" width="9" style="626" customWidth="1"/>
    <col min="11" max="11" width="11.140625" style="626" customWidth="1"/>
    <col min="12" max="12" width="7.85546875" style="626" customWidth="1"/>
    <col min="13" max="13" width="13.28515625" style="626" customWidth="1"/>
    <col min="14" max="15" width="13" style="626" customWidth="1"/>
    <col min="16" max="16" width="11.85546875" style="626" customWidth="1"/>
    <col min="17" max="17" width="9" style="626" customWidth="1"/>
    <col min="18" max="256" width="9" style="626"/>
    <col min="257" max="257" width="5.85546875" style="626" customWidth="1"/>
    <col min="258" max="258" width="74.140625" style="626" customWidth="1"/>
    <col min="259" max="259" width="9" style="626" customWidth="1"/>
    <col min="260" max="512" width="9" style="626"/>
    <col min="513" max="513" width="5.85546875" style="626" customWidth="1"/>
    <col min="514" max="514" width="74.140625" style="626" customWidth="1"/>
    <col min="515" max="515" width="9" style="626" customWidth="1"/>
    <col min="516" max="768" width="9" style="626"/>
    <col min="769" max="769" width="5.85546875" style="626" customWidth="1"/>
    <col min="770" max="770" width="74.140625" style="626" customWidth="1"/>
    <col min="771" max="771" width="9" style="626" customWidth="1"/>
    <col min="772" max="1024" width="9" style="626"/>
    <col min="1025" max="1025" width="5.85546875" style="626" customWidth="1"/>
    <col min="1026" max="1026" width="74.140625" style="626" customWidth="1"/>
    <col min="1027" max="1027" width="9" style="626" customWidth="1"/>
    <col min="1028" max="1280" width="9" style="626"/>
    <col min="1281" max="1281" width="5.85546875" style="626" customWidth="1"/>
    <col min="1282" max="1282" width="74.140625" style="626" customWidth="1"/>
    <col min="1283" max="1283" width="9" style="626" customWidth="1"/>
    <col min="1284" max="1536" width="9" style="626"/>
    <col min="1537" max="1537" width="5.85546875" style="626" customWidth="1"/>
    <col min="1538" max="1538" width="74.140625" style="626" customWidth="1"/>
    <col min="1539" max="1539" width="9" style="626" customWidth="1"/>
    <col min="1540" max="1792" width="9" style="626"/>
    <col min="1793" max="1793" width="5.85546875" style="626" customWidth="1"/>
    <col min="1794" max="1794" width="74.140625" style="626" customWidth="1"/>
    <col min="1795" max="1795" width="9" style="626" customWidth="1"/>
    <col min="1796" max="2048" width="9" style="626"/>
    <col min="2049" max="2049" width="5.85546875" style="626" customWidth="1"/>
    <col min="2050" max="2050" width="74.140625" style="626" customWidth="1"/>
    <col min="2051" max="2051" width="9" style="626" customWidth="1"/>
    <col min="2052" max="2304" width="9" style="626"/>
    <col min="2305" max="2305" width="5.85546875" style="626" customWidth="1"/>
    <col min="2306" max="2306" width="74.140625" style="626" customWidth="1"/>
    <col min="2307" max="2307" width="9" style="626" customWidth="1"/>
    <col min="2308" max="2560" width="9" style="626"/>
    <col min="2561" max="2561" width="5.85546875" style="626" customWidth="1"/>
    <col min="2562" max="2562" width="74.140625" style="626" customWidth="1"/>
    <col min="2563" max="2563" width="9" style="626" customWidth="1"/>
    <col min="2564" max="2816" width="9" style="626"/>
    <col min="2817" max="2817" width="5.85546875" style="626" customWidth="1"/>
    <col min="2818" max="2818" width="74.140625" style="626" customWidth="1"/>
    <col min="2819" max="2819" width="9" style="626" customWidth="1"/>
    <col min="2820" max="3072" width="9" style="626"/>
    <col min="3073" max="3073" width="5.85546875" style="626" customWidth="1"/>
    <col min="3074" max="3074" width="74.140625" style="626" customWidth="1"/>
    <col min="3075" max="3075" width="9" style="626" customWidth="1"/>
    <col min="3076" max="3328" width="9" style="626"/>
    <col min="3329" max="3329" width="5.85546875" style="626" customWidth="1"/>
    <col min="3330" max="3330" width="74.140625" style="626" customWidth="1"/>
    <col min="3331" max="3331" width="9" style="626" customWidth="1"/>
    <col min="3332" max="3584" width="9" style="626"/>
    <col min="3585" max="3585" width="5.85546875" style="626" customWidth="1"/>
    <col min="3586" max="3586" width="74.140625" style="626" customWidth="1"/>
    <col min="3587" max="3587" width="9" style="626" customWidth="1"/>
    <col min="3588" max="3840" width="9" style="626"/>
    <col min="3841" max="3841" width="5.85546875" style="626" customWidth="1"/>
    <col min="3842" max="3842" width="74.140625" style="626" customWidth="1"/>
    <col min="3843" max="3843" width="9" style="626" customWidth="1"/>
    <col min="3844" max="4096" width="9" style="626"/>
    <col min="4097" max="4097" width="5.85546875" style="626" customWidth="1"/>
    <col min="4098" max="4098" width="74.140625" style="626" customWidth="1"/>
    <col min="4099" max="4099" width="9" style="626" customWidth="1"/>
    <col min="4100" max="4352" width="9" style="626"/>
    <col min="4353" max="4353" width="5.85546875" style="626" customWidth="1"/>
    <col min="4354" max="4354" width="74.140625" style="626" customWidth="1"/>
    <col min="4355" max="4355" width="9" style="626" customWidth="1"/>
    <col min="4356" max="4608" width="9" style="626"/>
    <col min="4609" max="4609" width="5.85546875" style="626" customWidth="1"/>
    <col min="4610" max="4610" width="74.140625" style="626" customWidth="1"/>
    <col min="4611" max="4611" width="9" style="626" customWidth="1"/>
    <col min="4612" max="4864" width="9" style="626"/>
    <col min="4865" max="4865" width="5.85546875" style="626" customWidth="1"/>
    <col min="4866" max="4866" width="74.140625" style="626" customWidth="1"/>
    <col min="4867" max="4867" width="9" style="626" customWidth="1"/>
    <col min="4868" max="5120" width="9" style="626"/>
    <col min="5121" max="5121" width="5.85546875" style="626" customWidth="1"/>
    <col min="5122" max="5122" width="74.140625" style="626" customWidth="1"/>
    <col min="5123" max="5123" width="9" style="626" customWidth="1"/>
    <col min="5124" max="5376" width="9" style="626"/>
    <col min="5377" max="5377" width="5.85546875" style="626" customWidth="1"/>
    <col min="5378" max="5378" width="74.140625" style="626" customWidth="1"/>
    <col min="5379" max="5379" width="9" style="626" customWidth="1"/>
    <col min="5380" max="5632" width="9" style="626"/>
    <col min="5633" max="5633" width="5.85546875" style="626" customWidth="1"/>
    <col min="5634" max="5634" width="74.140625" style="626" customWidth="1"/>
    <col min="5635" max="5635" width="9" style="626" customWidth="1"/>
    <col min="5636" max="5888" width="9" style="626"/>
    <col min="5889" max="5889" width="5.85546875" style="626" customWidth="1"/>
    <col min="5890" max="5890" width="74.140625" style="626" customWidth="1"/>
    <col min="5891" max="5891" width="9" style="626" customWidth="1"/>
    <col min="5892" max="6144" width="9" style="626"/>
    <col min="6145" max="6145" width="5.85546875" style="626" customWidth="1"/>
    <col min="6146" max="6146" width="74.140625" style="626" customWidth="1"/>
    <col min="6147" max="6147" width="9" style="626" customWidth="1"/>
    <col min="6148" max="6400" width="9" style="626"/>
    <col min="6401" max="6401" width="5.85546875" style="626" customWidth="1"/>
    <col min="6402" max="6402" width="74.140625" style="626" customWidth="1"/>
    <col min="6403" max="6403" width="9" style="626" customWidth="1"/>
    <col min="6404" max="6656" width="9" style="626"/>
    <col min="6657" max="6657" width="5.85546875" style="626" customWidth="1"/>
    <col min="6658" max="6658" width="74.140625" style="626" customWidth="1"/>
    <col min="6659" max="6659" width="9" style="626" customWidth="1"/>
    <col min="6660" max="6912" width="9" style="626"/>
    <col min="6913" max="6913" width="5.85546875" style="626" customWidth="1"/>
    <col min="6914" max="6914" width="74.140625" style="626" customWidth="1"/>
    <col min="6915" max="6915" width="9" style="626" customWidth="1"/>
    <col min="6916" max="7168" width="9" style="626"/>
    <col min="7169" max="7169" width="5.85546875" style="626" customWidth="1"/>
    <col min="7170" max="7170" width="74.140625" style="626" customWidth="1"/>
    <col min="7171" max="7171" width="9" style="626" customWidth="1"/>
    <col min="7172" max="7424" width="9" style="626"/>
    <col min="7425" max="7425" width="5.85546875" style="626" customWidth="1"/>
    <col min="7426" max="7426" width="74.140625" style="626" customWidth="1"/>
    <col min="7427" max="7427" width="9" style="626" customWidth="1"/>
    <col min="7428" max="7680" width="9" style="626"/>
    <col min="7681" max="7681" width="5.85546875" style="626" customWidth="1"/>
    <col min="7682" max="7682" width="74.140625" style="626" customWidth="1"/>
    <col min="7683" max="7683" width="9" style="626" customWidth="1"/>
    <col min="7684" max="7936" width="9" style="626"/>
    <col min="7937" max="7937" width="5.85546875" style="626" customWidth="1"/>
    <col min="7938" max="7938" width="74.140625" style="626" customWidth="1"/>
    <col min="7939" max="7939" width="9" style="626" customWidth="1"/>
    <col min="7940" max="8192" width="9" style="626"/>
    <col min="8193" max="8193" width="5.85546875" style="626" customWidth="1"/>
    <col min="8194" max="8194" width="74.140625" style="626" customWidth="1"/>
    <col min="8195" max="8195" width="9" style="626" customWidth="1"/>
    <col min="8196" max="8448" width="9" style="626"/>
    <col min="8449" max="8449" width="5.85546875" style="626" customWidth="1"/>
    <col min="8450" max="8450" width="74.140625" style="626" customWidth="1"/>
    <col min="8451" max="8451" width="9" style="626" customWidth="1"/>
    <col min="8452" max="8704" width="9" style="626"/>
    <col min="8705" max="8705" width="5.85546875" style="626" customWidth="1"/>
    <col min="8706" max="8706" width="74.140625" style="626" customWidth="1"/>
    <col min="8707" max="8707" width="9" style="626" customWidth="1"/>
    <col min="8708" max="8960" width="9" style="626"/>
    <col min="8961" max="8961" width="5.85546875" style="626" customWidth="1"/>
    <col min="8962" max="8962" width="74.140625" style="626" customWidth="1"/>
    <col min="8963" max="8963" width="9" style="626" customWidth="1"/>
    <col min="8964" max="9216" width="9" style="626"/>
    <col min="9217" max="9217" width="5.85546875" style="626" customWidth="1"/>
    <col min="9218" max="9218" width="74.140625" style="626" customWidth="1"/>
    <col min="9219" max="9219" width="9" style="626" customWidth="1"/>
    <col min="9220" max="9472" width="9" style="626"/>
    <col min="9473" max="9473" width="5.85546875" style="626" customWidth="1"/>
    <col min="9474" max="9474" width="74.140625" style="626" customWidth="1"/>
    <col min="9475" max="9475" width="9" style="626" customWidth="1"/>
    <col min="9476" max="9728" width="9" style="626"/>
    <col min="9729" max="9729" width="5.85546875" style="626" customWidth="1"/>
    <col min="9730" max="9730" width="74.140625" style="626" customWidth="1"/>
    <col min="9731" max="9731" width="9" style="626" customWidth="1"/>
    <col min="9732" max="9984" width="9" style="626"/>
    <col min="9985" max="9985" width="5.85546875" style="626" customWidth="1"/>
    <col min="9986" max="9986" width="74.140625" style="626" customWidth="1"/>
    <col min="9987" max="9987" width="9" style="626" customWidth="1"/>
    <col min="9988" max="10240" width="9" style="626"/>
    <col min="10241" max="10241" width="5.85546875" style="626" customWidth="1"/>
    <col min="10242" max="10242" width="74.140625" style="626" customWidth="1"/>
    <col min="10243" max="10243" width="9" style="626" customWidth="1"/>
    <col min="10244" max="10496" width="9" style="626"/>
    <col min="10497" max="10497" width="5.85546875" style="626" customWidth="1"/>
    <col min="10498" max="10498" width="74.140625" style="626" customWidth="1"/>
    <col min="10499" max="10499" width="9" style="626" customWidth="1"/>
    <col min="10500" max="10752" width="9" style="626"/>
    <col min="10753" max="10753" width="5.85546875" style="626" customWidth="1"/>
    <col min="10754" max="10754" width="74.140625" style="626" customWidth="1"/>
    <col min="10755" max="10755" width="9" style="626" customWidth="1"/>
    <col min="10756" max="11008" width="9" style="626"/>
    <col min="11009" max="11009" width="5.85546875" style="626" customWidth="1"/>
    <col min="11010" max="11010" width="74.140625" style="626" customWidth="1"/>
    <col min="11011" max="11011" width="9" style="626" customWidth="1"/>
    <col min="11012" max="11264" width="9" style="626"/>
    <col min="11265" max="11265" width="5.85546875" style="626" customWidth="1"/>
    <col min="11266" max="11266" width="74.140625" style="626" customWidth="1"/>
    <col min="11267" max="11267" width="9" style="626" customWidth="1"/>
    <col min="11268" max="11520" width="9" style="626"/>
    <col min="11521" max="11521" width="5.85546875" style="626" customWidth="1"/>
    <col min="11522" max="11522" width="74.140625" style="626" customWidth="1"/>
    <col min="11523" max="11523" width="9" style="626" customWidth="1"/>
    <col min="11524" max="11776" width="9" style="626"/>
    <col min="11777" max="11777" width="5.85546875" style="626" customWidth="1"/>
    <col min="11778" max="11778" width="74.140625" style="626" customWidth="1"/>
    <col min="11779" max="11779" width="9" style="626" customWidth="1"/>
    <col min="11780" max="12032" width="9" style="626"/>
    <col min="12033" max="12033" width="5.85546875" style="626" customWidth="1"/>
    <col min="12034" max="12034" width="74.140625" style="626" customWidth="1"/>
    <col min="12035" max="12035" width="9" style="626" customWidth="1"/>
    <col min="12036" max="12288" width="9" style="626"/>
    <col min="12289" max="12289" width="5.85546875" style="626" customWidth="1"/>
    <col min="12290" max="12290" width="74.140625" style="626" customWidth="1"/>
    <col min="12291" max="12291" width="9" style="626" customWidth="1"/>
    <col min="12292" max="12544" width="9" style="626"/>
    <col min="12545" max="12545" width="5.85546875" style="626" customWidth="1"/>
    <col min="12546" max="12546" width="74.140625" style="626" customWidth="1"/>
    <col min="12547" max="12547" width="9" style="626" customWidth="1"/>
    <col min="12548" max="12800" width="9" style="626"/>
    <col min="12801" max="12801" width="5.85546875" style="626" customWidth="1"/>
    <col min="12802" max="12802" width="74.140625" style="626" customWidth="1"/>
    <col min="12803" max="12803" width="9" style="626" customWidth="1"/>
    <col min="12804" max="13056" width="9" style="626"/>
    <col min="13057" max="13057" width="5.85546875" style="626" customWidth="1"/>
    <col min="13058" max="13058" width="74.140625" style="626" customWidth="1"/>
    <col min="13059" max="13059" width="9" style="626" customWidth="1"/>
    <col min="13060" max="13312" width="9" style="626"/>
    <col min="13313" max="13313" width="5.85546875" style="626" customWidth="1"/>
    <col min="13314" max="13314" width="74.140625" style="626" customWidth="1"/>
    <col min="13315" max="13315" width="9" style="626" customWidth="1"/>
    <col min="13316" max="13568" width="9" style="626"/>
    <col min="13569" max="13569" width="5.85546875" style="626" customWidth="1"/>
    <col min="13570" max="13570" width="74.140625" style="626" customWidth="1"/>
    <col min="13571" max="13571" width="9" style="626" customWidth="1"/>
    <col min="13572" max="13824" width="9" style="626"/>
    <col min="13825" max="13825" width="5.85546875" style="626" customWidth="1"/>
    <col min="13826" max="13826" width="74.140625" style="626" customWidth="1"/>
    <col min="13827" max="13827" width="9" style="626" customWidth="1"/>
    <col min="13828" max="14080" width="9" style="626"/>
    <col min="14081" max="14081" width="5.85546875" style="626" customWidth="1"/>
    <col min="14082" max="14082" width="74.140625" style="626" customWidth="1"/>
    <col min="14083" max="14083" width="9" style="626" customWidth="1"/>
    <col min="14084" max="14336" width="9" style="626"/>
    <col min="14337" max="14337" width="5.85546875" style="626" customWidth="1"/>
    <col min="14338" max="14338" width="74.140625" style="626" customWidth="1"/>
    <col min="14339" max="14339" width="9" style="626" customWidth="1"/>
    <col min="14340" max="14592" width="9" style="626"/>
    <col min="14593" max="14593" width="5.85546875" style="626" customWidth="1"/>
    <col min="14594" max="14594" width="74.140625" style="626" customWidth="1"/>
    <col min="14595" max="14595" width="9" style="626" customWidth="1"/>
    <col min="14596" max="14848" width="9" style="626"/>
    <col min="14849" max="14849" width="5.85546875" style="626" customWidth="1"/>
    <col min="14850" max="14850" width="74.140625" style="626" customWidth="1"/>
    <col min="14851" max="14851" width="9" style="626" customWidth="1"/>
    <col min="14852" max="15104" width="9" style="626"/>
    <col min="15105" max="15105" width="5.85546875" style="626" customWidth="1"/>
    <col min="15106" max="15106" width="74.140625" style="626" customWidth="1"/>
    <col min="15107" max="15107" width="9" style="626" customWidth="1"/>
    <col min="15108" max="15360" width="9" style="626"/>
    <col min="15361" max="15361" width="5.85546875" style="626" customWidth="1"/>
    <col min="15362" max="15362" width="74.140625" style="626" customWidth="1"/>
    <col min="15363" max="15363" width="9" style="626" customWidth="1"/>
    <col min="15364" max="15616" width="9" style="626"/>
    <col min="15617" max="15617" width="5.85546875" style="626" customWidth="1"/>
    <col min="15618" max="15618" width="74.140625" style="626" customWidth="1"/>
    <col min="15619" max="15619" width="9" style="626" customWidth="1"/>
    <col min="15620" max="15872" width="9" style="626"/>
    <col min="15873" max="15873" width="5.85546875" style="626" customWidth="1"/>
    <col min="15874" max="15874" width="74.140625" style="626" customWidth="1"/>
    <col min="15875" max="15875" width="9" style="626" customWidth="1"/>
    <col min="15876" max="16128" width="9" style="626"/>
    <col min="16129" max="16129" width="5.85546875" style="626" customWidth="1"/>
    <col min="16130" max="16130" width="74.140625" style="626" customWidth="1"/>
    <col min="16131" max="16131" width="9" style="626" customWidth="1"/>
    <col min="16132" max="16384" width="9" style="626"/>
  </cols>
  <sheetData>
    <row r="1" spans="1:16" ht="26.25" customHeight="1" x14ac:dyDescent="0.15">
      <c r="C1" s="611" t="s">
        <v>136</v>
      </c>
    </row>
    <row r="2" spans="1:16" ht="42.75" customHeight="1" x14ac:dyDescent="0.15">
      <c r="A2" s="629" t="e">
        <f>#REF!&amp;"橱柜营销线财务报表目录"</f>
        <v>#REF!</v>
      </c>
      <c r="B2" s="614"/>
      <c r="C2" s="614"/>
    </row>
    <row r="3" spans="1:16" ht="17.25" customHeight="1" x14ac:dyDescent="0.15">
      <c r="A3" s="614"/>
      <c r="B3" s="614"/>
      <c r="C3" s="614"/>
    </row>
    <row r="4" spans="1:16" ht="36" customHeight="1" x14ac:dyDescent="0.15">
      <c r="A4" s="630" t="s">
        <v>137</v>
      </c>
      <c r="B4" s="630" t="s">
        <v>138</v>
      </c>
      <c r="C4" s="631" t="s">
        <v>139</v>
      </c>
      <c r="D4" s="632" t="s">
        <v>140</v>
      </c>
      <c r="E4" s="633" t="s">
        <v>141</v>
      </c>
      <c r="F4" s="633" t="s">
        <v>142</v>
      </c>
      <c r="G4" s="633" t="s">
        <v>143</v>
      </c>
      <c r="H4" s="633" t="s">
        <v>144</v>
      </c>
      <c r="I4" s="633" t="s">
        <v>145</v>
      </c>
      <c r="J4" s="633" t="s">
        <v>146</v>
      </c>
      <c r="K4" s="633" t="s">
        <v>147</v>
      </c>
      <c r="M4" s="603"/>
      <c r="N4" s="603"/>
      <c r="O4" s="603"/>
      <c r="P4" s="603"/>
    </row>
    <row r="5" spans="1:16" ht="36" customHeight="1" x14ac:dyDescent="0.15">
      <c r="A5" s="630">
        <v>1</v>
      </c>
      <c r="B5" s="634" t="s">
        <v>148</v>
      </c>
      <c r="C5" s="630">
        <v>1</v>
      </c>
      <c r="D5" s="632" t="s">
        <v>149</v>
      </c>
      <c r="E5" s="635" t="s">
        <v>150</v>
      </c>
      <c r="F5" s="636"/>
      <c r="G5" s="636"/>
      <c r="H5" s="636"/>
      <c r="I5" s="636"/>
      <c r="J5" s="636"/>
      <c r="K5" s="636"/>
      <c r="M5" s="603"/>
      <c r="N5" s="77"/>
      <c r="O5" s="604"/>
      <c r="P5" s="77"/>
    </row>
    <row r="6" spans="1:16" ht="36" customHeight="1" x14ac:dyDescent="0.15">
      <c r="A6" s="630">
        <v>2</v>
      </c>
      <c r="B6" s="634" t="s">
        <v>151</v>
      </c>
      <c r="C6" s="630">
        <v>1.1000000000000001</v>
      </c>
      <c r="D6" s="632" t="s">
        <v>149</v>
      </c>
      <c r="E6" s="635" t="s">
        <v>152</v>
      </c>
      <c r="F6" s="637" t="s">
        <v>153</v>
      </c>
      <c r="G6" s="636" t="s">
        <v>154</v>
      </c>
      <c r="H6" s="636"/>
      <c r="I6" s="636"/>
      <c r="J6" s="636"/>
      <c r="K6" s="636"/>
      <c r="M6" s="603"/>
      <c r="N6" s="77"/>
      <c r="O6" s="604"/>
      <c r="P6" s="77"/>
    </row>
    <row r="7" spans="1:16" ht="36" customHeight="1" x14ac:dyDescent="0.15">
      <c r="A7" s="630">
        <v>3</v>
      </c>
      <c r="B7" s="634" t="s">
        <v>155</v>
      </c>
      <c r="C7" s="630">
        <v>2</v>
      </c>
      <c r="D7" s="632" t="s">
        <v>149</v>
      </c>
      <c r="E7" s="635" t="s">
        <v>150</v>
      </c>
      <c r="F7" s="637"/>
      <c r="G7" s="636"/>
      <c r="H7" s="636"/>
      <c r="I7" s="636"/>
      <c r="J7" s="636"/>
      <c r="K7" s="636"/>
      <c r="M7" s="603"/>
      <c r="N7" s="77"/>
      <c r="O7" s="604"/>
      <c r="P7" s="77"/>
    </row>
    <row r="8" spans="1:16" ht="51.75" customHeight="1" x14ac:dyDescent="0.15">
      <c r="A8" s="630">
        <v>4</v>
      </c>
      <c r="B8" s="638" t="s">
        <v>156</v>
      </c>
      <c r="C8" s="630">
        <v>2.1</v>
      </c>
      <c r="D8" s="639" t="s">
        <v>157</v>
      </c>
      <c r="E8" s="633" t="s">
        <v>158</v>
      </c>
      <c r="F8" s="633" t="s">
        <v>159</v>
      </c>
      <c r="G8" s="633" t="s">
        <v>160</v>
      </c>
      <c r="H8" s="633" t="s">
        <v>161</v>
      </c>
      <c r="I8" s="633" t="s">
        <v>162</v>
      </c>
      <c r="J8" s="633" t="s">
        <v>163</v>
      </c>
      <c r="K8" s="636"/>
      <c r="M8" s="603"/>
      <c r="N8" s="77"/>
      <c r="O8" s="604"/>
      <c r="P8" s="77"/>
    </row>
    <row r="9" spans="1:16" ht="36" customHeight="1" x14ac:dyDescent="0.15">
      <c r="A9" s="630">
        <v>5</v>
      </c>
      <c r="B9" s="634" t="s">
        <v>164</v>
      </c>
      <c r="C9" s="630">
        <v>2.2000000000000002</v>
      </c>
      <c r="D9" s="639" t="s">
        <v>157</v>
      </c>
      <c r="E9" s="635" t="s">
        <v>150</v>
      </c>
      <c r="F9" s="636"/>
      <c r="G9" s="636"/>
      <c r="H9" s="636"/>
      <c r="I9" s="636"/>
      <c r="J9" s="636"/>
      <c r="K9" s="636"/>
      <c r="M9" s="603"/>
      <c r="N9" s="646"/>
      <c r="O9" s="604"/>
      <c r="P9" s="77"/>
    </row>
    <row r="10" spans="1:16" ht="36" customHeight="1" x14ac:dyDescent="0.15">
      <c r="A10" s="630">
        <v>6</v>
      </c>
      <c r="B10" s="634" t="s">
        <v>165</v>
      </c>
      <c r="C10" s="630">
        <v>3</v>
      </c>
      <c r="D10" s="632" t="s">
        <v>166</v>
      </c>
      <c r="E10" s="635" t="s">
        <v>150</v>
      </c>
      <c r="F10" s="636"/>
      <c r="G10" s="636"/>
      <c r="H10" s="636"/>
      <c r="I10" s="636"/>
      <c r="J10" s="636"/>
      <c r="K10" s="636"/>
      <c r="M10" s="603"/>
      <c r="N10" s="77"/>
      <c r="O10" s="604"/>
      <c r="P10" s="77"/>
    </row>
    <row r="11" spans="1:16" ht="36" customHeight="1" x14ac:dyDescent="0.15">
      <c r="A11" s="630">
        <v>7</v>
      </c>
      <c r="B11" s="638" t="s">
        <v>167</v>
      </c>
      <c r="C11" s="630">
        <v>4</v>
      </c>
      <c r="D11" s="632" t="s">
        <v>166</v>
      </c>
      <c r="E11" s="635" t="s">
        <v>168</v>
      </c>
      <c r="F11" s="637" t="s">
        <v>153</v>
      </c>
      <c r="G11" s="636"/>
      <c r="H11" s="636"/>
      <c r="I11" s="636"/>
      <c r="J11" s="636"/>
      <c r="K11" s="636"/>
      <c r="M11" s="603"/>
      <c r="N11" s="77"/>
      <c r="O11" s="604"/>
      <c r="P11" s="77"/>
    </row>
    <row r="12" spans="1:16" ht="36" customHeight="1" x14ac:dyDescent="0.15">
      <c r="A12" s="630">
        <v>8</v>
      </c>
      <c r="B12" s="638" t="s">
        <v>169</v>
      </c>
      <c r="C12" s="630">
        <v>5</v>
      </c>
      <c r="D12" s="632" t="s">
        <v>166</v>
      </c>
      <c r="E12" s="635" t="s">
        <v>150</v>
      </c>
      <c r="F12" s="640"/>
      <c r="G12" s="636"/>
      <c r="H12" s="636"/>
      <c r="I12" s="636"/>
      <c r="J12" s="636"/>
      <c r="K12" s="636"/>
      <c r="M12" s="603"/>
      <c r="N12" s="77"/>
      <c r="O12" s="604"/>
      <c r="P12" s="77"/>
    </row>
    <row r="13" spans="1:16" ht="36" customHeight="1" x14ac:dyDescent="0.15">
      <c r="A13" s="630">
        <v>9</v>
      </c>
      <c r="B13" s="638" t="s">
        <v>170</v>
      </c>
      <c r="C13" s="630">
        <v>5.0999999999999996</v>
      </c>
      <c r="D13" s="632" t="s">
        <v>166</v>
      </c>
      <c r="E13" s="635" t="s">
        <v>150</v>
      </c>
      <c r="F13" s="633"/>
      <c r="G13" s="633"/>
      <c r="H13" s="633"/>
      <c r="I13" s="633"/>
      <c r="J13" s="633"/>
      <c r="K13" s="633"/>
      <c r="M13" s="603"/>
      <c r="N13" s="647"/>
      <c r="O13" s="647"/>
      <c r="P13" s="646"/>
    </row>
    <row r="14" spans="1:16" ht="36" customHeight="1" x14ac:dyDescent="0.15">
      <c r="A14" s="630">
        <v>10</v>
      </c>
      <c r="B14" s="638" t="s">
        <v>170</v>
      </c>
      <c r="C14" s="630">
        <v>5.2</v>
      </c>
      <c r="D14" s="632" t="s">
        <v>166</v>
      </c>
      <c r="E14" s="637" t="s">
        <v>171</v>
      </c>
      <c r="F14" s="637" t="s">
        <v>153</v>
      </c>
      <c r="G14" s="636" t="s">
        <v>172</v>
      </c>
      <c r="H14" s="636"/>
      <c r="I14" s="636"/>
      <c r="J14" s="636"/>
      <c r="K14" s="636"/>
      <c r="M14" s="603"/>
      <c r="N14" s="604"/>
      <c r="O14" s="603"/>
      <c r="P14" s="603"/>
    </row>
    <row r="15" spans="1:16" ht="36" customHeight="1" x14ac:dyDescent="0.15">
      <c r="A15" s="630">
        <v>11</v>
      </c>
      <c r="B15" s="638" t="s">
        <v>173</v>
      </c>
      <c r="C15" s="630">
        <v>6</v>
      </c>
      <c r="D15" s="632" t="s">
        <v>149</v>
      </c>
      <c r="E15" s="635" t="s">
        <v>150</v>
      </c>
      <c r="F15" s="636"/>
      <c r="G15" s="636"/>
      <c r="H15" s="636"/>
      <c r="I15" s="636"/>
      <c r="J15" s="636"/>
      <c r="K15" s="636"/>
      <c r="M15" s="603"/>
      <c r="N15" s="604"/>
      <c r="O15" s="604"/>
      <c r="P15" s="77"/>
    </row>
    <row r="16" spans="1:16" ht="36" customHeight="1" x14ac:dyDescent="0.15">
      <c r="A16" s="630">
        <v>12</v>
      </c>
      <c r="B16" s="638" t="s">
        <v>174</v>
      </c>
      <c r="C16" s="630">
        <v>7</v>
      </c>
      <c r="D16" s="632" t="s">
        <v>166</v>
      </c>
      <c r="E16" s="640" t="s">
        <v>175</v>
      </c>
      <c r="F16" s="640" t="s">
        <v>176</v>
      </c>
      <c r="G16" s="636" t="s">
        <v>177</v>
      </c>
      <c r="H16" s="636"/>
      <c r="I16" s="636"/>
      <c r="J16" s="636"/>
      <c r="K16" s="636"/>
      <c r="M16" s="603"/>
      <c r="N16" s="604"/>
      <c r="O16" s="604"/>
      <c r="P16" s="77"/>
    </row>
    <row r="17" spans="1:16" ht="36" customHeight="1" x14ac:dyDescent="0.15">
      <c r="A17" s="630">
        <v>13</v>
      </c>
      <c r="B17" s="638" t="s">
        <v>178</v>
      </c>
      <c r="C17" s="630">
        <v>8</v>
      </c>
      <c r="D17" s="632" t="s">
        <v>166</v>
      </c>
      <c r="E17" s="640" t="s">
        <v>153</v>
      </c>
      <c r="F17" s="641"/>
      <c r="G17" s="636"/>
      <c r="H17" s="636"/>
      <c r="I17" s="636"/>
      <c r="J17" s="636"/>
      <c r="K17" s="636"/>
      <c r="M17" s="603"/>
      <c r="N17" s="604"/>
      <c r="O17" s="604"/>
      <c r="P17" s="77"/>
    </row>
    <row r="18" spans="1:16" ht="36" customHeight="1" x14ac:dyDescent="0.15">
      <c r="A18" s="630">
        <v>14</v>
      </c>
      <c r="B18" s="638" t="s">
        <v>179</v>
      </c>
      <c r="C18" s="631" t="s">
        <v>180</v>
      </c>
      <c r="D18" s="632" t="s">
        <v>166</v>
      </c>
      <c r="E18" s="640" t="s">
        <v>32</v>
      </c>
      <c r="F18" s="640" t="s">
        <v>181</v>
      </c>
      <c r="G18" s="640" t="s">
        <v>182</v>
      </c>
      <c r="H18" s="637"/>
      <c r="I18" s="636"/>
      <c r="J18" s="636"/>
      <c r="K18" s="636"/>
      <c r="M18" s="603"/>
      <c r="N18" s="604"/>
      <c r="O18" s="604"/>
      <c r="P18" s="77"/>
    </row>
    <row r="19" spans="1:16" ht="36" customHeight="1" x14ac:dyDescent="0.15">
      <c r="A19" s="630">
        <v>15</v>
      </c>
      <c r="B19" s="638" t="s">
        <v>183</v>
      </c>
      <c r="C19" s="630">
        <v>10</v>
      </c>
      <c r="D19" s="632" t="s">
        <v>166</v>
      </c>
      <c r="E19" s="637" t="s">
        <v>184</v>
      </c>
      <c r="F19" s="636"/>
      <c r="G19" s="636"/>
      <c r="H19" s="636"/>
      <c r="I19" s="636"/>
      <c r="J19" s="636"/>
      <c r="K19" s="636"/>
      <c r="M19" s="603"/>
      <c r="N19" s="647"/>
      <c r="O19" s="647"/>
      <c r="P19" s="646"/>
    </row>
    <row r="20" spans="1:16" ht="36" customHeight="1" x14ac:dyDescent="0.15">
      <c r="A20" s="630">
        <v>16</v>
      </c>
      <c r="B20" s="638" t="s">
        <v>185</v>
      </c>
      <c r="C20" s="630">
        <v>11</v>
      </c>
      <c r="D20" s="632" t="s">
        <v>166</v>
      </c>
      <c r="E20" s="635" t="s">
        <v>186</v>
      </c>
      <c r="F20" s="636"/>
      <c r="G20" s="636"/>
      <c r="H20" s="636"/>
      <c r="I20" s="636"/>
      <c r="J20" s="636"/>
      <c r="K20" s="636"/>
      <c r="M20" s="603"/>
      <c r="N20" s="647"/>
      <c r="O20" s="647"/>
      <c r="P20" s="646"/>
    </row>
    <row r="21" spans="1:16" ht="36" customHeight="1" x14ac:dyDescent="0.15">
      <c r="A21" s="630">
        <v>17</v>
      </c>
      <c r="B21" s="638" t="s">
        <v>187</v>
      </c>
      <c r="C21" s="630">
        <v>12</v>
      </c>
      <c r="D21" s="632" t="s">
        <v>166</v>
      </c>
      <c r="E21" s="637" t="s">
        <v>188</v>
      </c>
      <c r="F21" s="641" t="s">
        <v>189</v>
      </c>
      <c r="G21" s="636"/>
      <c r="H21" s="636"/>
      <c r="I21" s="636"/>
      <c r="J21" s="636"/>
      <c r="K21" s="636"/>
      <c r="M21" s="603"/>
      <c r="N21" s="647"/>
      <c r="O21" s="647"/>
      <c r="P21" s="646"/>
    </row>
    <row r="22" spans="1:16" ht="36" customHeight="1" x14ac:dyDescent="0.15">
      <c r="A22" s="630">
        <v>18</v>
      </c>
      <c r="B22" s="638" t="s">
        <v>190</v>
      </c>
      <c r="C22" s="630">
        <v>13</v>
      </c>
      <c r="D22" s="632" t="s">
        <v>166</v>
      </c>
      <c r="E22" s="637" t="s">
        <v>191</v>
      </c>
      <c r="F22" s="637" t="s">
        <v>153</v>
      </c>
      <c r="G22" s="637" t="s">
        <v>192</v>
      </c>
      <c r="H22" s="636" t="s">
        <v>193</v>
      </c>
      <c r="I22" s="636" t="s">
        <v>194</v>
      </c>
      <c r="J22" s="636"/>
      <c r="K22" s="636"/>
      <c r="M22" s="603"/>
      <c r="N22" s="647"/>
      <c r="O22" s="647"/>
      <c r="P22" s="646"/>
    </row>
    <row r="23" spans="1:16" ht="30" customHeight="1" x14ac:dyDescent="0.15">
      <c r="A23" s="630">
        <v>19</v>
      </c>
      <c r="B23" s="642" t="s">
        <v>195</v>
      </c>
      <c r="C23" s="630">
        <v>14</v>
      </c>
      <c r="D23" s="632"/>
      <c r="E23" s="640" t="s">
        <v>195</v>
      </c>
      <c r="F23" s="640"/>
      <c r="G23" s="800" t="s">
        <v>196</v>
      </c>
      <c r="H23" s="643" t="s">
        <v>197</v>
      </c>
      <c r="I23" s="801" t="s">
        <v>198</v>
      </c>
      <c r="J23" s="645"/>
      <c r="K23" s="645"/>
    </row>
    <row r="24" spans="1:16" ht="30" customHeight="1" x14ac:dyDescent="0.15">
      <c r="A24" s="630">
        <v>20</v>
      </c>
      <c r="B24" s="642" t="s">
        <v>199</v>
      </c>
      <c r="C24" s="630">
        <v>15</v>
      </c>
      <c r="D24" s="632"/>
      <c r="E24" s="640" t="s">
        <v>200</v>
      </c>
      <c r="F24" s="640" t="s">
        <v>201</v>
      </c>
      <c r="G24" s="800"/>
      <c r="H24" s="637" t="s">
        <v>202</v>
      </c>
      <c r="I24" s="801"/>
      <c r="J24" s="641" t="s">
        <v>203</v>
      </c>
    </row>
    <row r="25" spans="1:16" ht="30" customHeight="1" x14ac:dyDescent="0.15">
      <c r="A25" s="644"/>
      <c r="B25" s="642" t="s">
        <v>204</v>
      </c>
      <c r="C25" s="644"/>
      <c r="D25" s="632"/>
      <c r="E25" s="637" t="s">
        <v>205</v>
      </c>
      <c r="F25" s="637" t="s">
        <v>206</v>
      </c>
      <c r="G25" s="645"/>
      <c r="H25" s="637"/>
      <c r="I25" s="645"/>
      <c r="J25" s="637"/>
      <c r="K25" s="645"/>
    </row>
  </sheetData>
  <mergeCells count="2">
    <mergeCell ref="G23:G24"/>
    <mergeCell ref="I23:I24"/>
  </mergeCells>
  <phoneticPr fontId="39" type="noConversion"/>
  <hyperlinks>
    <hyperlink ref="B5" display="橱柜营销线M/N值目标完成、增长考核情况 ．．．．．．．．．．．．．．．．．．．" xr:uid="{00000000-0004-0000-0200-000000000000}"/>
    <hyperlink ref="B6" display="橱柜营销线M/N值经营简报 ．．．．．．．．．．．．．．．．．．．" xr:uid="{00000000-0004-0000-0200-000001000000}"/>
    <hyperlink ref="B7" display="橱柜营销线考核调整汇总表．．．．．．．．．．．．．．．．．．．．．" xr:uid="{00000000-0004-0000-0200-000002000000}"/>
    <hyperlink ref="B8" display="橱柜营销线调整月度表 ．．．．．．．．．．．．．．．．．．．．．．" xr:uid="{00000000-0004-0000-0200-000003000000}"/>
    <hyperlink ref="B12" display="橱柜营销线各部门费用实际总表．．．．．．．．．．．．．．．．．．．．．" xr:uid="{00000000-0004-0000-0200-000004000000}"/>
    <hyperlink ref="B11" display="橱柜营销线实际经营情况明细表．．．．．．．．．．．．．．．．．．．．．．．．．．．．．" xr:uid="{00000000-0004-0000-0200-000005000000}"/>
    <hyperlink ref="B13" display="橱柜营销线各部门费用实际明细表1．．．．．．．．．．．．．．．．．．．" xr:uid="{00000000-0004-0000-0200-000006000000}"/>
    <hyperlink ref="B14" display="橱柜营销线各部门费用实际明细表1．．．．．．．．．．．．．．．．．．．" xr:uid="{00000000-0004-0000-0200-000007000000}"/>
    <hyperlink ref="B15" display="2018年橱柜营销专项费用提取及支出汇总考核表．．．．．．．．．．．．．．．" xr:uid="{00000000-0004-0000-0200-000008000000}"/>
    <hyperlink ref="B16" display="资产占用统计及各部应收账款分类汇总表．．．．．．．．．．．．．．．．．．．．．．．．．．" xr:uid="{00000000-0004-0000-0200-000009000000}"/>
    <hyperlink ref="B17" display="橱柜营销线各部月度汇总实际表 ．．．．．．．．．．．．．．．．．．．．．．" xr:uid="{00000000-0004-0000-0200-00000A000000}"/>
    <hyperlink ref="B18" display="橱柜营销线各部利润实际表 ．．．．．．．．．．．．．．．．．．．．．．．．．．．．．．．．" xr:uid="{00000000-0004-0000-0200-00000B000000}"/>
    <hyperlink ref="B19" display="经销部收入成本（厂部级）及专项费用计提明细实际表．．．．．．．．．．．．" xr:uid="{00000000-0004-0000-0200-00000C000000}"/>
    <hyperlink ref="B20" display="橱柜经销部毛利率调整表．．．．．．．．．．．．．．．．．．．．．．．．．．" xr:uid="{00000000-0004-0000-0200-00000D000000}"/>
    <hyperlink ref="B21" display="橱柜营销线百货收入、成本明细表．．．．．．．．．．．．．．．．．．．．．" xr:uid="{00000000-0004-0000-0200-00000E000000}"/>
    <hyperlink ref="B22" display="2018年橱柜营销专项费用提取及支出汇总实际表．．．．．．．．．．．．．．．" xr:uid="{00000000-0004-0000-0200-00000F000000}"/>
  </hyperlinks>
  <printOptions horizontalCentered="1"/>
  <pageMargins left="0.196850393700787" right="0.196850393700787" top="0.59055118110236204" bottom="0.59055118110236204" header="0.31496062992126" footer="0.31496062992126"/>
  <pageSetup paperSize="9" scale="76" firstPageNumber="4294963191" orientation="portrait" useFirstPageNumber="1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59999389629810485"/>
    <pageSetUpPr fitToPage="1"/>
  </sheetPr>
  <dimension ref="A1:D23"/>
  <sheetViews>
    <sheetView view="pageBreakPreview" zoomScaleNormal="100" zoomScaleSheetLayoutView="100" workbookViewId="0">
      <pane xSplit="4" ySplit="5" topLeftCell="E6" activePane="bottomRight" state="frozen"/>
      <selection pane="topRight"/>
      <selection pane="bottomLeft"/>
      <selection pane="bottomRight" activeCell="B11" sqref="B11"/>
    </sheetView>
  </sheetViews>
  <sheetFormatPr defaultColWidth="9" defaultRowHeight="30" customHeight="1" x14ac:dyDescent="0.15"/>
  <cols>
    <col min="1" max="1" width="8" style="607" customWidth="1"/>
    <col min="2" max="2" width="74.28515625" style="608" customWidth="1"/>
    <col min="3" max="3" width="9" style="609" customWidth="1"/>
    <col min="4" max="4" width="8.42578125" style="610" customWidth="1"/>
    <col min="5" max="5" width="9" style="608" customWidth="1"/>
    <col min="6" max="244" width="9" style="608"/>
    <col min="245" max="245" width="5.85546875" style="608" customWidth="1"/>
    <col min="246" max="246" width="74.140625" style="608" customWidth="1"/>
    <col min="247" max="247" width="9" style="608" customWidth="1"/>
    <col min="248" max="500" width="9" style="608"/>
    <col min="501" max="501" width="5.85546875" style="608" customWidth="1"/>
    <col min="502" max="502" width="74.140625" style="608" customWidth="1"/>
    <col min="503" max="503" width="9" style="608" customWidth="1"/>
    <col min="504" max="756" width="9" style="608"/>
    <col min="757" max="757" width="5.85546875" style="608" customWidth="1"/>
    <col min="758" max="758" width="74.140625" style="608" customWidth="1"/>
    <col min="759" max="759" width="9" style="608" customWidth="1"/>
    <col min="760" max="1012" width="9" style="608"/>
    <col min="1013" max="1013" width="5.85546875" style="608" customWidth="1"/>
    <col min="1014" max="1014" width="74.140625" style="608" customWidth="1"/>
    <col min="1015" max="1015" width="9" style="608" customWidth="1"/>
    <col min="1016" max="1268" width="9" style="608"/>
    <col min="1269" max="1269" width="5.85546875" style="608" customWidth="1"/>
    <col min="1270" max="1270" width="74.140625" style="608" customWidth="1"/>
    <col min="1271" max="1271" width="9" style="608" customWidth="1"/>
    <col min="1272" max="1524" width="9" style="608"/>
    <col min="1525" max="1525" width="5.85546875" style="608" customWidth="1"/>
    <col min="1526" max="1526" width="74.140625" style="608" customWidth="1"/>
    <col min="1527" max="1527" width="9" style="608" customWidth="1"/>
    <col min="1528" max="1780" width="9" style="608"/>
    <col min="1781" max="1781" width="5.85546875" style="608" customWidth="1"/>
    <col min="1782" max="1782" width="74.140625" style="608" customWidth="1"/>
    <col min="1783" max="1783" width="9" style="608" customWidth="1"/>
    <col min="1784" max="2036" width="9" style="608"/>
    <col min="2037" max="2037" width="5.85546875" style="608" customWidth="1"/>
    <col min="2038" max="2038" width="74.140625" style="608" customWidth="1"/>
    <col min="2039" max="2039" width="9" style="608" customWidth="1"/>
    <col min="2040" max="2292" width="9" style="608"/>
    <col min="2293" max="2293" width="5.85546875" style="608" customWidth="1"/>
    <col min="2294" max="2294" width="74.140625" style="608" customWidth="1"/>
    <col min="2295" max="2295" width="9" style="608" customWidth="1"/>
    <col min="2296" max="2548" width="9" style="608"/>
    <col min="2549" max="2549" width="5.85546875" style="608" customWidth="1"/>
    <col min="2550" max="2550" width="74.140625" style="608" customWidth="1"/>
    <col min="2551" max="2551" width="9" style="608" customWidth="1"/>
    <col min="2552" max="2804" width="9" style="608"/>
    <col min="2805" max="2805" width="5.85546875" style="608" customWidth="1"/>
    <col min="2806" max="2806" width="74.140625" style="608" customWidth="1"/>
    <col min="2807" max="2807" width="9" style="608" customWidth="1"/>
    <col min="2808" max="3060" width="9" style="608"/>
    <col min="3061" max="3061" width="5.85546875" style="608" customWidth="1"/>
    <col min="3062" max="3062" width="74.140625" style="608" customWidth="1"/>
    <col min="3063" max="3063" width="9" style="608" customWidth="1"/>
    <col min="3064" max="3316" width="9" style="608"/>
    <col min="3317" max="3317" width="5.85546875" style="608" customWidth="1"/>
    <col min="3318" max="3318" width="74.140625" style="608" customWidth="1"/>
    <col min="3319" max="3319" width="9" style="608" customWidth="1"/>
    <col min="3320" max="3572" width="9" style="608"/>
    <col min="3573" max="3573" width="5.85546875" style="608" customWidth="1"/>
    <col min="3574" max="3574" width="74.140625" style="608" customWidth="1"/>
    <col min="3575" max="3575" width="9" style="608" customWidth="1"/>
    <col min="3576" max="3828" width="9" style="608"/>
    <col min="3829" max="3829" width="5.85546875" style="608" customWidth="1"/>
    <col min="3830" max="3830" width="74.140625" style="608" customWidth="1"/>
    <col min="3831" max="3831" width="9" style="608" customWidth="1"/>
    <col min="3832" max="4084" width="9" style="608"/>
    <col min="4085" max="4085" width="5.85546875" style="608" customWidth="1"/>
    <col min="4086" max="4086" width="74.140625" style="608" customWidth="1"/>
    <col min="4087" max="4087" width="9" style="608" customWidth="1"/>
    <col min="4088" max="4340" width="9" style="608"/>
    <col min="4341" max="4341" width="5.85546875" style="608" customWidth="1"/>
    <col min="4342" max="4342" width="74.140625" style="608" customWidth="1"/>
    <col min="4343" max="4343" width="9" style="608" customWidth="1"/>
    <col min="4344" max="4596" width="9" style="608"/>
    <col min="4597" max="4597" width="5.85546875" style="608" customWidth="1"/>
    <col min="4598" max="4598" width="74.140625" style="608" customWidth="1"/>
    <col min="4599" max="4599" width="9" style="608" customWidth="1"/>
    <col min="4600" max="4852" width="9" style="608"/>
    <col min="4853" max="4853" width="5.85546875" style="608" customWidth="1"/>
    <col min="4854" max="4854" width="74.140625" style="608" customWidth="1"/>
    <col min="4855" max="4855" width="9" style="608" customWidth="1"/>
    <col min="4856" max="5108" width="9" style="608"/>
    <col min="5109" max="5109" width="5.85546875" style="608" customWidth="1"/>
    <col min="5110" max="5110" width="74.140625" style="608" customWidth="1"/>
    <col min="5111" max="5111" width="9" style="608" customWidth="1"/>
    <col min="5112" max="5364" width="9" style="608"/>
    <col min="5365" max="5365" width="5.85546875" style="608" customWidth="1"/>
    <col min="5366" max="5366" width="74.140625" style="608" customWidth="1"/>
    <col min="5367" max="5367" width="9" style="608" customWidth="1"/>
    <col min="5368" max="5620" width="9" style="608"/>
    <col min="5621" max="5621" width="5.85546875" style="608" customWidth="1"/>
    <col min="5622" max="5622" width="74.140625" style="608" customWidth="1"/>
    <col min="5623" max="5623" width="9" style="608" customWidth="1"/>
    <col min="5624" max="5876" width="9" style="608"/>
    <col min="5877" max="5877" width="5.85546875" style="608" customWidth="1"/>
    <col min="5878" max="5878" width="74.140625" style="608" customWidth="1"/>
    <col min="5879" max="5879" width="9" style="608" customWidth="1"/>
    <col min="5880" max="6132" width="9" style="608"/>
    <col min="6133" max="6133" width="5.85546875" style="608" customWidth="1"/>
    <col min="6134" max="6134" width="74.140625" style="608" customWidth="1"/>
    <col min="6135" max="6135" width="9" style="608" customWidth="1"/>
    <col min="6136" max="6388" width="9" style="608"/>
    <col min="6389" max="6389" width="5.85546875" style="608" customWidth="1"/>
    <col min="6390" max="6390" width="74.140625" style="608" customWidth="1"/>
    <col min="6391" max="6391" width="9" style="608" customWidth="1"/>
    <col min="6392" max="6644" width="9" style="608"/>
    <col min="6645" max="6645" width="5.85546875" style="608" customWidth="1"/>
    <col min="6646" max="6646" width="74.140625" style="608" customWidth="1"/>
    <col min="6647" max="6647" width="9" style="608" customWidth="1"/>
    <col min="6648" max="6900" width="9" style="608"/>
    <col min="6901" max="6901" width="5.85546875" style="608" customWidth="1"/>
    <col min="6902" max="6902" width="74.140625" style="608" customWidth="1"/>
    <col min="6903" max="6903" width="9" style="608" customWidth="1"/>
    <col min="6904" max="7156" width="9" style="608"/>
    <col min="7157" max="7157" width="5.85546875" style="608" customWidth="1"/>
    <col min="7158" max="7158" width="74.140625" style="608" customWidth="1"/>
    <col min="7159" max="7159" width="9" style="608" customWidth="1"/>
    <col min="7160" max="7412" width="9" style="608"/>
    <col min="7413" max="7413" width="5.85546875" style="608" customWidth="1"/>
    <col min="7414" max="7414" width="74.140625" style="608" customWidth="1"/>
    <col min="7415" max="7415" width="9" style="608" customWidth="1"/>
    <col min="7416" max="7668" width="9" style="608"/>
    <col min="7669" max="7669" width="5.85546875" style="608" customWidth="1"/>
    <col min="7670" max="7670" width="74.140625" style="608" customWidth="1"/>
    <col min="7671" max="7671" width="9" style="608" customWidth="1"/>
    <col min="7672" max="7924" width="9" style="608"/>
    <col min="7925" max="7925" width="5.85546875" style="608" customWidth="1"/>
    <col min="7926" max="7926" width="74.140625" style="608" customWidth="1"/>
    <col min="7927" max="7927" width="9" style="608" customWidth="1"/>
    <col min="7928" max="8180" width="9" style="608"/>
    <col min="8181" max="8181" width="5.85546875" style="608" customWidth="1"/>
    <col min="8182" max="8182" width="74.140625" style="608" customWidth="1"/>
    <col min="8183" max="8183" width="9" style="608" customWidth="1"/>
    <col min="8184" max="8436" width="9" style="608"/>
    <col min="8437" max="8437" width="5.85546875" style="608" customWidth="1"/>
    <col min="8438" max="8438" width="74.140625" style="608" customWidth="1"/>
    <col min="8439" max="8439" width="9" style="608" customWidth="1"/>
    <col min="8440" max="8692" width="9" style="608"/>
    <col min="8693" max="8693" width="5.85546875" style="608" customWidth="1"/>
    <col min="8694" max="8694" width="74.140625" style="608" customWidth="1"/>
    <col min="8695" max="8695" width="9" style="608" customWidth="1"/>
    <col min="8696" max="8948" width="9" style="608"/>
    <col min="8949" max="8949" width="5.85546875" style="608" customWidth="1"/>
    <col min="8950" max="8950" width="74.140625" style="608" customWidth="1"/>
    <col min="8951" max="8951" width="9" style="608" customWidth="1"/>
    <col min="8952" max="9204" width="9" style="608"/>
    <col min="9205" max="9205" width="5.85546875" style="608" customWidth="1"/>
    <col min="9206" max="9206" width="74.140625" style="608" customWidth="1"/>
    <col min="9207" max="9207" width="9" style="608" customWidth="1"/>
    <col min="9208" max="9460" width="9" style="608"/>
    <col min="9461" max="9461" width="5.85546875" style="608" customWidth="1"/>
    <col min="9462" max="9462" width="74.140625" style="608" customWidth="1"/>
    <col min="9463" max="9463" width="9" style="608" customWidth="1"/>
    <col min="9464" max="9716" width="9" style="608"/>
    <col min="9717" max="9717" width="5.85546875" style="608" customWidth="1"/>
    <col min="9718" max="9718" width="74.140625" style="608" customWidth="1"/>
    <col min="9719" max="9719" width="9" style="608" customWidth="1"/>
    <col min="9720" max="9972" width="9" style="608"/>
    <col min="9973" max="9973" width="5.85546875" style="608" customWidth="1"/>
    <col min="9974" max="9974" width="74.140625" style="608" customWidth="1"/>
    <col min="9975" max="9975" width="9" style="608" customWidth="1"/>
    <col min="9976" max="10228" width="9" style="608"/>
    <col min="10229" max="10229" width="5.85546875" style="608" customWidth="1"/>
    <col min="10230" max="10230" width="74.140625" style="608" customWidth="1"/>
    <col min="10231" max="10231" width="9" style="608" customWidth="1"/>
    <col min="10232" max="10484" width="9" style="608"/>
    <col min="10485" max="10485" width="5.85546875" style="608" customWidth="1"/>
    <col min="10486" max="10486" width="74.140625" style="608" customWidth="1"/>
    <col min="10487" max="10487" width="9" style="608" customWidth="1"/>
    <col min="10488" max="10740" width="9" style="608"/>
    <col min="10741" max="10741" width="5.85546875" style="608" customWidth="1"/>
    <col min="10742" max="10742" width="74.140625" style="608" customWidth="1"/>
    <col min="10743" max="10743" width="9" style="608" customWidth="1"/>
    <col min="10744" max="10996" width="9" style="608"/>
    <col min="10997" max="10997" width="5.85546875" style="608" customWidth="1"/>
    <col min="10998" max="10998" width="74.140625" style="608" customWidth="1"/>
    <col min="10999" max="10999" width="9" style="608" customWidth="1"/>
    <col min="11000" max="11252" width="9" style="608"/>
    <col min="11253" max="11253" width="5.85546875" style="608" customWidth="1"/>
    <col min="11254" max="11254" width="74.140625" style="608" customWidth="1"/>
    <col min="11255" max="11255" width="9" style="608" customWidth="1"/>
    <col min="11256" max="11508" width="9" style="608"/>
    <col min="11509" max="11509" width="5.85546875" style="608" customWidth="1"/>
    <col min="11510" max="11510" width="74.140625" style="608" customWidth="1"/>
    <col min="11511" max="11511" width="9" style="608" customWidth="1"/>
    <col min="11512" max="11764" width="9" style="608"/>
    <col min="11765" max="11765" width="5.85546875" style="608" customWidth="1"/>
    <col min="11766" max="11766" width="74.140625" style="608" customWidth="1"/>
    <col min="11767" max="11767" width="9" style="608" customWidth="1"/>
    <col min="11768" max="12020" width="9" style="608"/>
    <col min="12021" max="12021" width="5.85546875" style="608" customWidth="1"/>
    <col min="12022" max="12022" width="74.140625" style="608" customWidth="1"/>
    <col min="12023" max="12023" width="9" style="608" customWidth="1"/>
    <col min="12024" max="12276" width="9" style="608"/>
    <col min="12277" max="12277" width="5.85546875" style="608" customWidth="1"/>
    <col min="12278" max="12278" width="74.140625" style="608" customWidth="1"/>
    <col min="12279" max="12279" width="9" style="608" customWidth="1"/>
    <col min="12280" max="12532" width="9" style="608"/>
    <col min="12533" max="12533" width="5.85546875" style="608" customWidth="1"/>
    <col min="12534" max="12534" width="74.140625" style="608" customWidth="1"/>
    <col min="12535" max="12535" width="9" style="608" customWidth="1"/>
    <col min="12536" max="12788" width="9" style="608"/>
    <col min="12789" max="12789" width="5.85546875" style="608" customWidth="1"/>
    <col min="12790" max="12790" width="74.140625" style="608" customWidth="1"/>
    <col min="12791" max="12791" width="9" style="608" customWidth="1"/>
    <col min="12792" max="13044" width="9" style="608"/>
    <col min="13045" max="13045" width="5.85546875" style="608" customWidth="1"/>
    <col min="13046" max="13046" width="74.140625" style="608" customWidth="1"/>
    <col min="13047" max="13047" width="9" style="608" customWidth="1"/>
    <col min="13048" max="13300" width="9" style="608"/>
    <col min="13301" max="13301" width="5.85546875" style="608" customWidth="1"/>
    <col min="13302" max="13302" width="74.140625" style="608" customWidth="1"/>
    <col min="13303" max="13303" width="9" style="608" customWidth="1"/>
    <col min="13304" max="13556" width="9" style="608"/>
    <col min="13557" max="13557" width="5.85546875" style="608" customWidth="1"/>
    <col min="13558" max="13558" width="74.140625" style="608" customWidth="1"/>
    <col min="13559" max="13559" width="9" style="608" customWidth="1"/>
    <col min="13560" max="13812" width="9" style="608"/>
    <col min="13813" max="13813" width="5.85546875" style="608" customWidth="1"/>
    <col min="13814" max="13814" width="74.140625" style="608" customWidth="1"/>
    <col min="13815" max="13815" width="9" style="608" customWidth="1"/>
    <col min="13816" max="14068" width="9" style="608"/>
    <col min="14069" max="14069" width="5.85546875" style="608" customWidth="1"/>
    <col min="14070" max="14070" width="74.140625" style="608" customWidth="1"/>
    <col min="14071" max="14071" width="9" style="608" customWidth="1"/>
    <col min="14072" max="14324" width="9" style="608"/>
    <col min="14325" max="14325" width="5.85546875" style="608" customWidth="1"/>
    <col min="14326" max="14326" width="74.140625" style="608" customWidth="1"/>
    <col min="14327" max="14327" width="9" style="608" customWidth="1"/>
    <col min="14328" max="14580" width="9" style="608"/>
    <col min="14581" max="14581" width="5.85546875" style="608" customWidth="1"/>
    <col min="14582" max="14582" width="74.140625" style="608" customWidth="1"/>
    <col min="14583" max="14583" width="9" style="608" customWidth="1"/>
    <col min="14584" max="14836" width="9" style="608"/>
    <col min="14837" max="14837" width="5.85546875" style="608" customWidth="1"/>
    <col min="14838" max="14838" width="74.140625" style="608" customWidth="1"/>
    <col min="14839" max="14839" width="9" style="608" customWidth="1"/>
    <col min="14840" max="15092" width="9" style="608"/>
    <col min="15093" max="15093" width="5.85546875" style="608" customWidth="1"/>
    <col min="15094" max="15094" width="74.140625" style="608" customWidth="1"/>
    <col min="15095" max="15095" width="9" style="608" customWidth="1"/>
    <col min="15096" max="15348" width="9" style="608"/>
    <col min="15349" max="15349" width="5.85546875" style="608" customWidth="1"/>
    <col min="15350" max="15350" width="74.140625" style="608" customWidth="1"/>
    <col min="15351" max="15351" width="9" style="608" customWidth="1"/>
    <col min="15352" max="15604" width="9" style="608"/>
    <col min="15605" max="15605" width="5.85546875" style="608" customWidth="1"/>
    <col min="15606" max="15606" width="74.140625" style="608" customWidth="1"/>
    <col min="15607" max="15607" width="9" style="608" customWidth="1"/>
    <col min="15608" max="15860" width="9" style="608"/>
    <col min="15861" max="15861" width="5.85546875" style="608" customWidth="1"/>
    <col min="15862" max="15862" width="74.140625" style="608" customWidth="1"/>
    <col min="15863" max="15863" width="9" style="608" customWidth="1"/>
    <col min="15864" max="16116" width="9" style="608"/>
    <col min="16117" max="16119" width="6.42578125" style="608" customWidth="1"/>
    <col min="16120" max="16384" width="9" style="608"/>
  </cols>
  <sheetData>
    <row r="1" spans="1:4" ht="26.25" customHeight="1" x14ac:dyDescent="0.15">
      <c r="C1" s="611" t="s">
        <v>136</v>
      </c>
    </row>
    <row r="2" spans="1:4" s="606" customFormat="1" ht="42.75" customHeight="1" x14ac:dyDescent="0.25">
      <c r="A2" s="612" t="e">
        <f>#REF!&amp;"橱柜营销线财务报表目录"</f>
        <v>#REF!</v>
      </c>
      <c r="B2" s="612"/>
      <c r="C2" s="612"/>
      <c r="D2" s="613"/>
    </row>
    <row r="3" spans="1:4" ht="17.25" customHeight="1" x14ac:dyDescent="0.15">
      <c r="A3" s="614"/>
      <c r="B3" s="614"/>
      <c r="C3" s="614"/>
    </row>
    <row r="4" spans="1:4" ht="36" customHeight="1" x14ac:dyDescent="0.15">
      <c r="A4" s="615" t="s">
        <v>137</v>
      </c>
      <c r="B4" s="616" t="s">
        <v>138</v>
      </c>
      <c r="C4" s="617" t="s">
        <v>139</v>
      </c>
      <c r="D4" s="609" t="s">
        <v>140</v>
      </c>
    </row>
    <row r="5" spans="1:4" ht="36" customHeight="1" x14ac:dyDescent="0.15">
      <c r="A5" s="618">
        <v>1</v>
      </c>
      <c r="B5" s="619" t="s">
        <v>148</v>
      </c>
      <c r="C5" s="620">
        <v>1</v>
      </c>
      <c r="D5" s="609" t="s">
        <v>149</v>
      </c>
    </row>
    <row r="6" spans="1:4" ht="36" customHeight="1" x14ac:dyDescent="0.15">
      <c r="A6" s="618">
        <v>2</v>
      </c>
      <c r="B6" s="619" t="s">
        <v>151</v>
      </c>
      <c r="C6" s="620">
        <v>1.1000000000000001</v>
      </c>
      <c r="D6" s="609" t="s">
        <v>149</v>
      </c>
    </row>
    <row r="7" spans="1:4" ht="36" customHeight="1" x14ac:dyDescent="0.15">
      <c r="A7" s="618">
        <v>3</v>
      </c>
      <c r="B7" s="621" t="s">
        <v>155</v>
      </c>
      <c r="C7" s="620">
        <v>2</v>
      </c>
      <c r="D7" s="609" t="s">
        <v>166</v>
      </c>
    </row>
    <row r="8" spans="1:4" ht="36" customHeight="1" x14ac:dyDescent="0.15">
      <c r="A8" s="618">
        <v>4</v>
      </c>
      <c r="B8" s="621" t="s">
        <v>156</v>
      </c>
      <c r="C8" s="620">
        <v>2.1</v>
      </c>
      <c r="D8" s="609" t="s">
        <v>207</v>
      </c>
    </row>
    <row r="9" spans="1:4" ht="36" customHeight="1" x14ac:dyDescent="0.15">
      <c r="A9" s="618">
        <v>5</v>
      </c>
      <c r="B9" s="621" t="s">
        <v>164</v>
      </c>
      <c r="C9" s="620">
        <v>2.2000000000000002</v>
      </c>
      <c r="D9" s="609" t="s">
        <v>207</v>
      </c>
    </row>
    <row r="10" spans="1:4" ht="36" customHeight="1" x14ac:dyDescent="0.15">
      <c r="A10" s="618">
        <v>6</v>
      </c>
      <c r="B10" s="619" t="s">
        <v>165</v>
      </c>
      <c r="C10" s="620">
        <v>3</v>
      </c>
      <c r="D10" s="609" t="s">
        <v>166</v>
      </c>
    </row>
    <row r="11" spans="1:4" ht="36" customHeight="1" x14ac:dyDescent="0.15">
      <c r="A11" s="618">
        <v>7</v>
      </c>
      <c r="B11" s="619" t="s">
        <v>167</v>
      </c>
      <c r="C11" s="620">
        <v>4</v>
      </c>
      <c r="D11" s="609" t="s">
        <v>166</v>
      </c>
    </row>
    <row r="12" spans="1:4" ht="36" customHeight="1" x14ac:dyDescent="0.15">
      <c r="A12" s="618">
        <v>8</v>
      </c>
      <c r="B12" s="621" t="s">
        <v>169</v>
      </c>
      <c r="C12" s="620">
        <v>5</v>
      </c>
      <c r="D12" s="609" t="s">
        <v>166</v>
      </c>
    </row>
    <row r="13" spans="1:4" ht="36" customHeight="1" x14ac:dyDescent="0.15">
      <c r="A13" s="618">
        <v>9</v>
      </c>
      <c r="B13" s="619" t="s">
        <v>170</v>
      </c>
      <c r="C13" s="620">
        <v>5.0999999999999996</v>
      </c>
      <c r="D13" s="609" t="s">
        <v>166</v>
      </c>
    </row>
    <row r="14" spans="1:4" ht="36" customHeight="1" x14ac:dyDescent="0.15">
      <c r="A14" s="618">
        <v>10</v>
      </c>
      <c r="B14" s="619" t="s">
        <v>170</v>
      </c>
      <c r="C14" s="620">
        <v>5.2</v>
      </c>
      <c r="D14" s="609" t="s">
        <v>166</v>
      </c>
    </row>
    <row r="15" spans="1:4" ht="36" customHeight="1" x14ac:dyDescent="0.15">
      <c r="A15" s="618">
        <v>11</v>
      </c>
      <c r="B15" s="621" t="s">
        <v>173</v>
      </c>
      <c r="C15" s="620">
        <v>6</v>
      </c>
      <c r="D15" s="609" t="s">
        <v>149</v>
      </c>
    </row>
    <row r="16" spans="1:4" ht="36" customHeight="1" x14ac:dyDescent="0.15">
      <c r="A16" s="618">
        <v>12</v>
      </c>
      <c r="B16" s="621" t="s">
        <v>174</v>
      </c>
      <c r="C16" s="620">
        <v>7</v>
      </c>
      <c r="D16" s="609" t="s">
        <v>149</v>
      </c>
    </row>
    <row r="17" spans="1:4" ht="36" customHeight="1" x14ac:dyDescent="0.15">
      <c r="A17" s="618">
        <v>13</v>
      </c>
      <c r="B17" s="621" t="s">
        <v>178</v>
      </c>
      <c r="C17" s="620">
        <v>8</v>
      </c>
      <c r="D17" s="609" t="s">
        <v>166</v>
      </c>
    </row>
    <row r="18" spans="1:4" ht="36" customHeight="1" x14ac:dyDescent="0.15">
      <c r="A18" s="618">
        <v>14</v>
      </c>
      <c r="B18" s="621" t="s">
        <v>179</v>
      </c>
      <c r="C18" s="622" t="s">
        <v>180</v>
      </c>
      <c r="D18" s="609" t="s">
        <v>166</v>
      </c>
    </row>
    <row r="19" spans="1:4" ht="36" customHeight="1" x14ac:dyDescent="0.15">
      <c r="A19" s="618">
        <v>15</v>
      </c>
      <c r="B19" s="621" t="s">
        <v>183</v>
      </c>
      <c r="C19" s="620">
        <v>10</v>
      </c>
      <c r="D19" s="609" t="s">
        <v>166</v>
      </c>
    </row>
    <row r="20" spans="1:4" ht="36" customHeight="1" x14ac:dyDescent="0.15">
      <c r="A20" s="618">
        <v>16</v>
      </c>
      <c r="B20" s="621" t="s">
        <v>185</v>
      </c>
      <c r="C20" s="620">
        <v>11</v>
      </c>
      <c r="D20" s="609" t="s">
        <v>166</v>
      </c>
    </row>
    <row r="21" spans="1:4" ht="36" customHeight="1" x14ac:dyDescent="0.15">
      <c r="A21" s="618">
        <v>17</v>
      </c>
      <c r="B21" s="621" t="s">
        <v>187</v>
      </c>
      <c r="C21" s="620">
        <v>12</v>
      </c>
      <c r="D21" s="609" t="s">
        <v>166</v>
      </c>
    </row>
    <row r="22" spans="1:4" ht="36" customHeight="1" x14ac:dyDescent="0.15">
      <c r="A22" s="618">
        <v>18</v>
      </c>
      <c r="B22" s="623" t="s">
        <v>190</v>
      </c>
      <c r="C22" s="624">
        <v>13</v>
      </c>
      <c r="D22" s="609" t="s">
        <v>166</v>
      </c>
    </row>
    <row r="23" spans="1:4" ht="36" customHeight="1" x14ac:dyDescent="0.15"/>
  </sheetData>
  <customSheetViews>
    <customSheetView guid="{06BD1D1B-41BA-436C-BF40-816F0B8E9F4C}" showPageBreaks="1" printArea="1" view="pageBreakPreview">
      <selection activeCell="H9" sqref="H9"/>
      <pageMargins left="0.196850393700787" right="0.196850393700787" top="0.59055118110236204" bottom="0.59055118110236204" header="0.31496062992126" footer="0.31496062992126"/>
      <printOptions horizontalCentered="1"/>
      <pageSetup paperSize="9" firstPageNumber="4294963191" orientation="portrait" useFirstPageNumber="1"/>
      <headerFooter alignWithMargins="0"/>
    </customSheetView>
    <customSheetView guid="{4C820B11-478D-4395-9ADF-45BC1A8E7592}" showPageBreaks="1" printArea="1" view="pageBreakPreview">
      <selection activeCell="A2" sqref="A2"/>
      <pageMargins left="0.196850393700787" right="0.196850393700787" top="0.59055118110236204" bottom="0.59055118110236204" header="0.31496062992126" footer="0.31496062992126"/>
      <printOptions horizontalCentered="1"/>
      <pageSetup paperSize="9" firstPageNumber="4294963191" orientation="portrait" useFirstPageNumber="1"/>
      <headerFooter alignWithMargins="0"/>
    </customSheetView>
  </customSheetViews>
  <phoneticPr fontId="39" type="noConversion"/>
  <hyperlinks>
    <hyperlink ref="B5" display="橱柜营销线M/N值目标完成、增长考核情况 ．．．．．．．．．．．．．．．．．．．" xr:uid="{00000000-0004-0000-0300-000000000000}"/>
    <hyperlink ref="B10" display="橱柜营销线实际经营情况汇总表．．．．．．．．．．．．．．．．．．．．．．．．．．．．" xr:uid="{00000000-0004-0000-0300-000001000000}"/>
    <hyperlink ref="B11" display="橱柜营销线实际经营情况明细表．．．．．．．．．．．．．．．．．．．．．．．．．．．．．" xr:uid="{00000000-0004-0000-0300-000002000000}"/>
    <hyperlink ref="B12" display="橱柜营销线各部门费用实际总表．．．．．．．．．．．．．．．．．．．．．" xr:uid="{00000000-0004-0000-0300-000003000000}"/>
    <hyperlink ref="B16" display="资产占用统计及各部应收账款分类汇总表．．．．．．．．．．．．．．．．．．．．．．．．．．" xr:uid="{00000000-0004-0000-0300-000004000000}"/>
    <hyperlink ref="B15" display="2018年橱柜营销专项费用提取及支出汇总考核表．．．．．．．．．．．．．．．" xr:uid="{00000000-0004-0000-0300-000005000000}"/>
    <hyperlink ref="B17" display="橱柜营销线各部月度汇总实际表 ．．．．．．．．．．．．．．．．．．．．．．" xr:uid="{00000000-0004-0000-0300-000006000000}"/>
    <hyperlink ref="B18" display="橱柜营销线各部利润实际表 ．．．．．．．．．．．．．．．．．．．．．．．．．．．．．．．．" xr:uid="{00000000-0004-0000-0300-000007000000}"/>
    <hyperlink ref="B19" display="经销部收入成本（厂部级）及专项费用计提明细实际表．．．．．．．．．．．．" xr:uid="{00000000-0004-0000-0300-000008000000}"/>
    <hyperlink ref="B20" display="橱柜经销部毛利率调整表．．．．．．．．．．．．．．．．．．．．．．．．．．" xr:uid="{00000000-0004-0000-0300-000009000000}"/>
    <hyperlink ref="B21" display="橱柜营销线百货收入、成本明细表．．．．．．．．．．．．．．．．．．．．．" xr:uid="{00000000-0004-0000-0300-00000A000000}"/>
    <hyperlink ref="B22" display="2018年橱柜营销专项费用提取及支出汇总实际表．．．．．．．．．．．．．．．" xr:uid="{00000000-0004-0000-0300-00000B000000}"/>
    <hyperlink ref="B7" display="橱柜营销线考核调整汇总表．．．．．．．．．．．．．．．．．．．．．" xr:uid="{00000000-0004-0000-0300-00000C000000}"/>
    <hyperlink ref="B8" display="橱柜营销线调整月度表 ．．．．．．．．．．．．．．．．．．．．．．" xr:uid="{00000000-0004-0000-0300-00000D000000}"/>
    <hyperlink ref="B9" display="橱柜营销线调整累计表 ．．．．．．．．．．．．．．．．．．．．．．" xr:uid="{00000000-0004-0000-0300-00000E000000}"/>
    <hyperlink ref="B6" display="橱柜营销线M/N值经营简报 ．．．．．．．．．．．．．．．．．．．" xr:uid="{00000000-0004-0000-0300-00000F000000}"/>
  </hyperlinks>
  <printOptions horizontalCentered="1"/>
  <pageMargins left="0.196850393700787" right="0.196850393700787" top="0.59055118110236204" bottom="0.59055118110236204" header="0.31496062992126" footer="0.31496062992126"/>
  <pageSetup paperSize="9" scale="65" firstPageNumber="4294963191" orientation="landscape" useFirstPageNumber="1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W91"/>
  <sheetViews>
    <sheetView view="pageBreakPreview" zoomScale="85" zoomScaleNormal="100" zoomScaleSheetLayoutView="85" workbookViewId="0">
      <pane xSplit="5" ySplit="5" topLeftCell="L6" activePane="bottomRight" state="frozen"/>
      <selection pane="topRight"/>
      <selection pane="bottomLeft"/>
      <selection pane="bottomRight" activeCell="R1" sqref="R1:AH1048576"/>
    </sheetView>
  </sheetViews>
  <sheetFormatPr defaultColWidth="9.140625" defaultRowHeight="12" outlineLevelRow="1" x14ac:dyDescent="0.2"/>
  <cols>
    <col min="1" max="1" width="6" style="509" customWidth="1"/>
    <col min="2" max="2" width="29.42578125" style="509" customWidth="1"/>
    <col min="3" max="3" width="9.7109375" style="509" customWidth="1"/>
    <col min="4" max="4" width="17.140625" style="509" customWidth="1"/>
    <col min="5" max="5" width="14.85546875" style="509" customWidth="1"/>
    <col min="6" max="6" width="8.85546875" style="509" customWidth="1"/>
    <col min="7" max="7" width="13.5703125" style="509" customWidth="1"/>
    <col min="8" max="8" width="8.85546875" style="509" customWidth="1"/>
    <col min="9" max="9" width="13" style="509" customWidth="1"/>
    <col min="10" max="10" width="8.85546875" style="509" customWidth="1"/>
    <col min="11" max="11" width="12.5703125" style="509" customWidth="1"/>
    <col min="12" max="12" width="12.7109375" style="509" customWidth="1"/>
    <col min="13" max="13" width="8.85546875" style="509" customWidth="1"/>
    <col min="14" max="14" width="13.85546875" style="509" customWidth="1"/>
    <col min="15" max="15" width="8.85546875" style="509" customWidth="1"/>
    <col min="16" max="16" width="16" style="509" customWidth="1"/>
    <col min="17" max="17" width="8.85546875" style="509" customWidth="1"/>
    <col min="18" max="16384" width="9.140625" style="509"/>
  </cols>
  <sheetData>
    <row r="1" spans="1:17" s="557" customFormat="1" ht="24.75" customHeight="1" x14ac:dyDescent="0.2">
      <c r="A1" s="562" t="s">
        <v>261</v>
      </c>
      <c r="B1" s="562"/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</row>
    <row r="2" spans="1:17" ht="15" customHeight="1" x14ac:dyDescent="0.2">
      <c r="A2" s="331" t="s">
        <v>262</v>
      </c>
      <c r="B2" s="510"/>
      <c r="C2" s="510"/>
      <c r="D2" s="510"/>
      <c r="G2" s="510"/>
      <c r="H2" s="510"/>
      <c r="I2" s="591" t="s">
        <v>592</v>
      </c>
      <c r="J2" s="510"/>
      <c r="K2" s="511"/>
      <c r="Q2" s="511" t="s">
        <v>263</v>
      </c>
    </row>
    <row r="3" spans="1:17" ht="15" customHeight="1" x14ac:dyDescent="0.2">
      <c r="A3" s="805" t="s">
        <v>137</v>
      </c>
      <c r="B3" s="806" t="s">
        <v>3</v>
      </c>
      <c r="C3" s="806" t="s">
        <v>5</v>
      </c>
      <c r="D3" s="803" t="s">
        <v>264</v>
      </c>
      <c r="E3" s="803"/>
      <c r="F3" s="803"/>
      <c r="G3" s="803"/>
      <c r="H3" s="803"/>
      <c r="I3" s="803"/>
      <c r="J3" s="803"/>
      <c r="K3" s="803" t="s">
        <v>265</v>
      </c>
      <c r="L3" s="803"/>
      <c r="M3" s="803"/>
      <c r="N3" s="803"/>
      <c r="O3" s="803"/>
      <c r="P3" s="803"/>
      <c r="Q3" s="803"/>
    </row>
    <row r="4" spans="1:17" ht="42.75" customHeight="1" x14ac:dyDescent="0.2">
      <c r="A4" s="805"/>
      <c r="B4" s="806"/>
      <c r="C4" s="806"/>
      <c r="D4" s="563" t="s">
        <v>266</v>
      </c>
      <c r="E4" s="564" t="s">
        <v>267</v>
      </c>
      <c r="F4" s="565" t="s">
        <v>268</v>
      </c>
      <c r="G4" s="564" t="s">
        <v>269</v>
      </c>
      <c r="H4" s="564" t="s">
        <v>270</v>
      </c>
      <c r="I4" s="564" t="s">
        <v>271</v>
      </c>
      <c r="J4" s="592" t="s">
        <v>272</v>
      </c>
      <c r="K4" s="563" t="s">
        <v>273</v>
      </c>
      <c r="L4" s="564" t="s">
        <v>274</v>
      </c>
      <c r="M4" s="565" t="s">
        <v>275</v>
      </c>
      <c r="N4" s="564" t="s">
        <v>276</v>
      </c>
      <c r="O4" s="564" t="s">
        <v>277</v>
      </c>
      <c r="P4" s="564" t="s">
        <v>278</v>
      </c>
      <c r="Q4" s="592" t="s">
        <v>279</v>
      </c>
    </row>
    <row r="5" spans="1:17" ht="18" customHeight="1" outlineLevel="1" x14ac:dyDescent="0.2">
      <c r="A5" s="566">
        <v>1</v>
      </c>
      <c r="B5" s="350" t="s">
        <v>24</v>
      </c>
      <c r="C5" s="342" t="s">
        <v>212</v>
      </c>
      <c r="D5" s="567">
        <v>5798.2438107714534</v>
      </c>
      <c r="E5" s="567">
        <v>6743.8171262578198</v>
      </c>
      <c r="F5" s="568">
        <v>-0.14021336845043875</v>
      </c>
      <c r="G5" s="567">
        <v>14990.7091270621</v>
      </c>
      <c r="H5" s="569">
        <v>4.1099455012465497E-3</v>
      </c>
      <c r="I5" s="567">
        <v>15052.320124599364</v>
      </c>
      <c r="J5" s="569">
        <v>0.38520598570685666</v>
      </c>
      <c r="K5" s="567">
        <v>28052.142384000006</v>
      </c>
      <c r="L5" s="567">
        <v>34983.918095000001</v>
      </c>
      <c r="M5" s="568">
        <v>-0.19814177737829497</v>
      </c>
      <c r="N5" s="567">
        <v>82468.679902000003</v>
      </c>
      <c r="O5" s="569">
        <v>-9.3089758480381403E-3</v>
      </c>
      <c r="P5" s="567">
        <v>81700.980952572703</v>
      </c>
      <c r="Q5" s="569">
        <v>0.34335135339787698</v>
      </c>
    </row>
    <row r="6" spans="1:17" ht="18" customHeight="1" outlineLevel="1" x14ac:dyDescent="0.2">
      <c r="A6" s="566">
        <v>2</v>
      </c>
      <c r="B6" s="350" t="s">
        <v>24</v>
      </c>
      <c r="C6" s="342" t="s">
        <v>250</v>
      </c>
      <c r="D6" s="567">
        <v>-4.1608365882222262</v>
      </c>
      <c r="E6" s="567">
        <v>-10.625036000000003</v>
      </c>
      <c r="F6" s="568" t="s">
        <v>112</v>
      </c>
      <c r="G6" s="567">
        <v>-21.876390999999998</v>
      </c>
      <c r="H6" s="569"/>
      <c r="I6" s="567">
        <v>-21.876390999999998</v>
      </c>
      <c r="J6" s="569" t="s">
        <v>112</v>
      </c>
      <c r="K6" s="567">
        <v>-20.27</v>
      </c>
      <c r="L6" s="567">
        <v>-56.285000000000004</v>
      </c>
      <c r="M6" s="568" t="s">
        <v>112</v>
      </c>
      <c r="N6" s="567">
        <v>-108.71</v>
      </c>
      <c r="O6" s="569"/>
      <c r="P6" s="567">
        <v>-108.71</v>
      </c>
      <c r="Q6" s="569" t="s">
        <v>112</v>
      </c>
    </row>
    <row r="7" spans="1:17" ht="18" customHeight="1" x14ac:dyDescent="0.2">
      <c r="A7" s="566">
        <v>3</v>
      </c>
      <c r="B7" s="570" t="s">
        <v>24</v>
      </c>
      <c r="C7" s="571" t="s">
        <v>149</v>
      </c>
      <c r="D7" s="572">
        <v>5794.0829741832313</v>
      </c>
      <c r="E7" s="572">
        <v>6733.1920902578195</v>
      </c>
      <c r="F7" s="573">
        <v>-0.13947457661773455</v>
      </c>
      <c r="G7" s="572">
        <v>14968.832736062101</v>
      </c>
      <c r="H7" s="574">
        <v>4.1000000000000003E-3</v>
      </c>
      <c r="I7" s="572">
        <v>15030.204950279955</v>
      </c>
      <c r="J7" s="574">
        <v>0.38549593923370351</v>
      </c>
      <c r="K7" s="572">
        <v>28031.872384000006</v>
      </c>
      <c r="L7" s="572">
        <v>34927.633094999997</v>
      </c>
      <c r="M7" s="573">
        <v>-0.19742994586103635</v>
      </c>
      <c r="N7" s="572">
        <v>82359.969901999997</v>
      </c>
      <c r="O7" s="574">
        <v>-9.300000000000001E-3</v>
      </c>
      <c r="P7" s="572">
        <v>81594.022181911394</v>
      </c>
      <c r="Q7" s="574">
        <v>0.34355301570381958</v>
      </c>
    </row>
    <row r="8" spans="1:17" ht="18" customHeight="1" outlineLevel="1" x14ac:dyDescent="0.2">
      <c r="A8" s="566">
        <v>4</v>
      </c>
      <c r="B8" s="350" t="s">
        <v>51</v>
      </c>
      <c r="C8" s="342" t="s">
        <v>212</v>
      </c>
      <c r="D8" s="567">
        <v>4648.8235097122415</v>
      </c>
      <c r="E8" s="567">
        <v>5340.7969010604756</v>
      </c>
      <c r="F8" s="568">
        <v>-0.12956369698515124</v>
      </c>
      <c r="G8" s="567">
        <v>12366.6314691892</v>
      </c>
      <c r="H8" s="569">
        <v>4.1099455012465497E-3</v>
      </c>
      <c r="I8" s="567">
        <v>12417.457650561568</v>
      </c>
      <c r="J8" s="569">
        <v>0.37437804424499105</v>
      </c>
      <c r="K8" s="567">
        <v>23097.512600999995</v>
      </c>
      <c r="L8" s="567">
        <v>29698.690859000002</v>
      </c>
      <c r="M8" s="568">
        <v>-0.22227169168298744</v>
      </c>
      <c r="N8" s="567">
        <v>70452.237747000006</v>
      </c>
      <c r="O8" s="569">
        <v>-9.3089758480381403E-3</v>
      </c>
      <c r="P8" s="567">
        <v>69796.399567372937</v>
      </c>
      <c r="Q8" s="569">
        <v>0.33092699256935842</v>
      </c>
    </row>
    <row r="9" spans="1:17" ht="18" customHeight="1" outlineLevel="1" x14ac:dyDescent="0.2">
      <c r="A9" s="566">
        <v>5</v>
      </c>
      <c r="B9" s="350" t="s">
        <v>51</v>
      </c>
      <c r="C9" s="342" t="s">
        <v>250</v>
      </c>
      <c r="D9" s="567">
        <v>-7.9441920961601813</v>
      </c>
      <c r="E9" s="567">
        <v>-17.890177000000001</v>
      </c>
      <c r="F9" s="568" t="s">
        <v>112</v>
      </c>
      <c r="G9" s="567">
        <v>-34.466063000000005</v>
      </c>
      <c r="H9" s="569"/>
      <c r="I9" s="567">
        <v>-34.466063000000005</v>
      </c>
      <c r="J9" s="569" t="s">
        <v>112</v>
      </c>
      <c r="K9" s="567">
        <v>-37.525999999999996</v>
      </c>
      <c r="L9" s="567">
        <v>-83.034999999999982</v>
      </c>
      <c r="M9" s="568" t="s">
        <v>112</v>
      </c>
      <c r="N9" s="567">
        <v>-166.32</v>
      </c>
      <c r="O9" s="569"/>
      <c r="P9" s="567">
        <v>-166.32</v>
      </c>
      <c r="Q9" s="569" t="s">
        <v>112</v>
      </c>
    </row>
    <row r="10" spans="1:17" ht="18" customHeight="1" x14ac:dyDescent="0.2">
      <c r="A10" s="566">
        <v>6</v>
      </c>
      <c r="B10" s="570" t="s">
        <v>51</v>
      </c>
      <c r="C10" s="571" t="s">
        <v>149</v>
      </c>
      <c r="D10" s="572">
        <v>4640.8793176160816</v>
      </c>
      <c r="E10" s="572">
        <v>5322.9067240604754</v>
      </c>
      <c r="F10" s="573">
        <v>-0.12813063271642722</v>
      </c>
      <c r="G10" s="572">
        <v>12332.1654061892</v>
      </c>
      <c r="H10" s="574">
        <v>4.1000000000000003E-3</v>
      </c>
      <c r="I10" s="572">
        <v>12382.727284354576</v>
      </c>
      <c r="J10" s="574">
        <v>0.37478652408664248</v>
      </c>
      <c r="K10" s="572">
        <v>23059.986600999993</v>
      </c>
      <c r="L10" s="572">
        <v>29615.655859000002</v>
      </c>
      <c r="M10" s="573">
        <v>-0.22135823326727999</v>
      </c>
      <c r="N10" s="572">
        <v>70285.917747</v>
      </c>
      <c r="O10" s="574">
        <v>-9.300000000000001E-3</v>
      </c>
      <c r="P10" s="572">
        <v>69632.258711952905</v>
      </c>
      <c r="Q10" s="574">
        <v>0.33116815435202263</v>
      </c>
    </row>
    <row r="11" spans="1:17" ht="18" customHeight="1" outlineLevel="1" x14ac:dyDescent="0.2">
      <c r="A11" s="566">
        <v>7</v>
      </c>
      <c r="B11" s="350" t="s">
        <v>216</v>
      </c>
      <c r="C11" s="342" t="s">
        <v>212</v>
      </c>
      <c r="D11" s="567">
        <v>3697.6374379326953</v>
      </c>
      <c r="E11" s="567">
        <v>4196.363692078633</v>
      </c>
      <c r="F11" s="568">
        <v>-0.11884724269428082</v>
      </c>
      <c r="G11" s="567">
        <v>11698.7174374486</v>
      </c>
      <c r="H11" s="569">
        <v>4.1099455012465497E-3</v>
      </c>
      <c r="I11" s="567">
        <v>11746.798528550997</v>
      </c>
      <c r="J11" s="569">
        <v>0.31477831418879454</v>
      </c>
      <c r="K11" s="567">
        <v>18210.533972999998</v>
      </c>
      <c r="L11" s="567">
        <v>25711.764896999997</v>
      </c>
      <c r="M11" s="568">
        <v>-0.29174313603323399</v>
      </c>
      <c r="N11" s="567">
        <v>64704.909801000002</v>
      </c>
      <c r="O11" s="569">
        <v>-9.3089758480381403E-3</v>
      </c>
      <c r="P11" s="567">
        <v>64102.573358413007</v>
      </c>
      <c r="Q11" s="569">
        <v>0.28408428895951637</v>
      </c>
    </row>
    <row r="12" spans="1:17" ht="18" customHeight="1" outlineLevel="1" x14ac:dyDescent="0.2">
      <c r="A12" s="566">
        <v>8</v>
      </c>
      <c r="B12" s="350" t="s">
        <v>216</v>
      </c>
      <c r="C12" s="342" t="s">
        <v>250</v>
      </c>
      <c r="D12" s="567">
        <v>-7.0720602793280412</v>
      </c>
      <c r="E12" s="567">
        <v>-6.8599949999999961</v>
      </c>
      <c r="F12" s="568" t="s">
        <v>112</v>
      </c>
      <c r="G12" s="567">
        <v>-18.413556999999994</v>
      </c>
      <c r="H12" s="569"/>
      <c r="I12" s="567">
        <v>-18.413556999999994</v>
      </c>
      <c r="J12" s="569" t="s">
        <v>112</v>
      </c>
      <c r="K12" s="567">
        <v>-31.781999999999996</v>
      </c>
      <c r="L12" s="567">
        <v>-34.11</v>
      </c>
      <c r="M12" s="568" t="s">
        <v>112</v>
      </c>
      <c r="N12" s="567">
        <v>-87.748999999999995</v>
      </c>
      <c r="O12" s="569"/>
      <c r="P12" s="567">
        <v>-87.748999999999995</v>
      </c>
      <c r="Q12" s="569" t="s">
        <v>112</v>
      </c>
    </row>
    <row r="13" spans="1:17" ht="18" customHeight="1" x14ac:dyDescent="0.2">
      <c r="A13" s="566">
        <v>9</v>
      </c>
      <c r="B13" s="570" t="s">
        <v>216</v>
      </c>
      <c r="C13" s="571" t="s">
        <v>149</v>
      </c>
      <c r="D13" s="572">
        <v>3690.5653776533672</v>
      </c>
      <c r="E13" s="572">
        <v>4189.5036970786332</v>
      </c>
      <c r="F13" s="573">
        <v>-0.11909246428716092</v>
      </c>
      <c r="G13" s="572">
        <v>11680.3038804486</v>
      </c>
      <c r="H13" s="574">
        <v>4.1000000000000003E-3</v>
      </c>
      <c r="I13" s="572">
        <v>11728.193126358439</v>
      </c>
      <c r="J13" s="574">
        <v>0.31467467647331232</v>
      </c>
      <c r="K13" s="572">
        <v>18178.751972999999</v>
      </c>
      <c r="L13" s="572">
        <v>25677.654896999997</v>
      </c>
      <c r="M13" s="573">
        <v>-0.29204002289461872</v>
      </c>
      <c r="N13" s="572">
        <v>64617.160800999998</v>
      </c>
      <c r="O13" s="574">
        <v>-9.300000000000001E-3</v>
      </c>
      <c r="P13" s="572">
        <v>64016.221205550697</v>
      </c>
      <c r="Q13" s="574">
        <v>0.28397102532230944</v>
      </c>
    </row>
    <row r="14" spans="1:17" ht="18" customHeight="1" outlineLevel="1" x14ac:dyDescent="0.2">
      <c r="A14" s="566">
        <v>10</v>
      </c>
      <c r="B14" s="350" t="s">
        <v>53</v>
      </c>
      <c r="C14" s="342" t="s">
        <v>212</v>
      </c>
      <c r="D14" s="567">
        <v>4327.010686243796</v>
      </c>
      <c r="E14" s="567">
        <v>4973.697488150161</v>
      </c>
      <c r="F14" s="568">
        <v>-0.13002133793764037</v>
      </c>
      <c r="G14" s="567">
        <v>12782.293790399801</v>
      </c>
      <c r="H14" s="569">
        <v>4.1099455012465497E-3</v>
      </c>
      <c r="I14" s="567">
        <v>12834.828321259267</v>
      </c>
      <c r="J14" s="569">
        <v>0.33713039067898176</v>
      </c>
      <c r="K14" s="567">
        <v>20873.435850999998</v>
      </c>
      <c r="L14" s="567">
        <v>26196.533517</v>
      </c>
      <c r="M14" s="568">
        <v>-0.20319855153910449</v>
      </c>
      <c r="N14" s="567">
        <v>69663.004551999999</v>
      </c>
      <c r="O14" s="569">
        <v>-9.3089758480381403E-3</v>
      </c>
      <c r="P14" s="567">
        <v>69014.513325123655</v>
      </c>
      <c r="Q14" s="569">
        <v>0.30244994632746836</v>
      </c>
    </row>
    <row r="15" spans="1:17" ht="18" customHeight="1" outlineLevel="1" x14ac:dyDescent="0.2">
      <c r="A15" s="566">
        <v>11</v>
      </c>
      <c r="B15" s="350" t="s">
        <v>53</v>
      </c>
      <c r="C15" s="342" t="s">
        <v>250</v>
      </c>
      <c r="D15" s="567">
        <v>-2.3570107652740195</v>
      </c>
      <c r="E15" s="567">
        <v>-6.2405140000000019</v>
      </c>
      <c r="F15" s="568" t="s">
        <v>112</v>
      </c>
      <c r="G15" s="567">
        <v>-12.680023</v>
      </c>
      <c r="H15" s="569"/>
      <c r="I15" s="567">
        <v>-12.680023</v>
      </c>
      <c r="J15" s="569" t="s">
        <v>112</v>
      </c>
      <c r="K15" s="567">
        <v>-11.11</v>
      </c>
      <c r="L15" s="567">
        <v>-31.119999999999997</v>
      </c>
      <c r="M15" s="568" t="s">
        <v>112</v>
      </c>
      <c r="N15" s="567">
        <v>-60.494999999999997</v>
      </c>
      <c r="O15" s="569"/>
      <c r="P15" s="567">
        <v>-60.494999999999997</v>
      </c>
      <c r="Q15" s="569" t="s">
        <v>112</v>
      </c>
    </row>
    <row r="16" spans="1:17" ht="18" customHeight="1" x14ac:dyDescent="0.2">
      <c r="A16" s="566">
        <v>12</v>
      </c>
      <c r="B16" s="570" t="s">
        <v>53</v>
      </c>
      <c r="C16" s="571" t="s">
        <v>149</v>
      </c>
      <c r="D16" s="572">
        <v>4324.653675478522</v>
      </c>
      <c r="E16" s="572">
        <v>4967.4569741501609</v>
      </c>
      <c r="F16" s="573">
        <v>-0.12940289206664146</v>
      </c>
      <c r="G16" s="572">
        <v>12769.6137673998</v>
      </c>
      <c r="H16" s="574">
        <v>4.1000000000000003E-3</v>
      </c>
      <c r="I16" s="572">
        <v>12821.969183846139</v>
      </c>
      <c r="J16" s="574">
        <v>0.3372846723830043</v>
      </c>
      <c r="K16" s="572">
        <v>20862.325850999998</v>
      </c>
      <c r="L16" s="572">
        <v>26165.413517000001</v>
      </c>
      <c r="M16" s="573">
        <v>-0.20267547702062949</v>
      </c>
      <c r="N16" s="572">
        <v>69602.509552000003</v>
      </c>
      <c r="O16" s="574">
        <v>-9.300000000000001E-3</v>
      </c>
      <c r="P16" s="572">
        <v>68955.206213166399</v>
      </c>
      <c r="Q16" s="574">
        <v>0.30254895890684058</v>
      </c>
    </row>
    <row r="17" spans="1:17" ht="18" customHeight="1" outlineLevel="1" x14ac:dyDescent="0.2">
      <c r="A17" s="566">
        <v>13</v>
      </c>
      <c r="B17" s="350" t="s">
        <v>54</v>
      </c>
      <c r="C17" s="342" t="s">
        <v>212</v>
      </c>
      <c r="D17" s="567">
        <v>5581.4422985287856</v>
      </c>
      <c r="E17" s="567">
        <v>6497.1637449767468</v>
      </c>
      <c r="F17" s="568">
        <v>-0.14094172201769539</v>
      </c>
      <c r="G17" s="567">
        <v>16134.395402083601</v>
      </c>
      <c r="H17" s="569">
        <v>4.1099455012465497E-3</v>
      </c>
      <c r="I17" s="567">
        <v>16200.706887881728</v>
      </c>
      <c r="J17" s="569">
        <v>0.34451844213685229</v>
      </c>
      <c r="K17" s="567">
        <v>28031.150863999996</v>
      </c>
      <c r="L17" s="567">
        <v>39916.611313000001</v>
      </c>
      <c r="M17" s="568">
        <v>-0.29775725087989025</v>
      </c>
      <c r="N17" s="567">
        <v>95253.221768000003</v>
      </c>
      <c r="O17" s="569">
        <v>-9.3089758480381403E-3</v>
      </c>
      <c r="P17" s="567">
        <v>94366.511827113864</v>
      </c>
      <c r="Q17" s="569">
        <v>0.29704553364603592</v>
      </c>
    </row>
    <row r="18" spans="1:17" ht="18" customHeight="1" outlineLevel="1" x14ac:dyDescent="0.2">
      <c r="A18" s="566">
        <v>14</v>
      </c>
      <c r="B18" s="350" t="s">
        <v>54</v>
      </c>
      <c r="C18" s="342" t="s">
        <v>250</v>
      </c>
      <c r="D18" s="567">
        <v>-7.3960555366529528</v>
      </c>
      <c r="E18" s="567">
        <v>-26.393148</v>
      </c>
      <c r="F18" s="568" t="s">
        <v>112</v>
      </c>
      <c r="G18" s="567">
        <v>-60.236364999999992</v>
      </c>
      <c r="H18" s="569"/>
      <c r="I18" s="567">
        <v>-60.236364999999992</v>
      </c>
      <c r="J18" s="569" t="s">
        <v>112</v>
      </c>
      <c r="K18" s="567">
        <v>-34.9</v>
      </c>
      <c r="L18" s="567">
        <v>-101.705</v>
      </c>
      <c r="M18" s="568" t="s">
        <v>112</v>
      </c>
      <c r="N18" s="567">
        <v>-253.2</v>
      </c>
      <c r="O18" s="569"/>
      <c r="P18" s="567">
        <v>-253.2</v>
      </c>
      <c r="Q18" s="569" t="s">
        <v>112</v>
      </c>
    </row>
    <row r="19" spans="1:17" ht="18" customHeight="1" x14ac:dyDescent="0.2">
      <c r="A19" s="566">
        <v>15</v>
      </c>
      <c r="B19" s="570" t="s">
        <v>54</v>
      </c>
      <c r="C19" s="571" t="s">
        <v>149</v>
      </c>
      <c r="D19" s="572">
        <v>5574.0462429921326</v>
      </c>
      <c r="E19" s="572">
        <v>6470.7705969767467</v>
      </c>
      <c r="F19" s="573">
        <v>-0.13858076724332935</v>
      </c>
      <c r="G19" s="572">
        <v>16074.1590370836</v>
      </c>
      <c r="H19" s="574">
        <v>4.1000000000000003E-3</v>
      </c>
      <c r="I19" s="572">
        <v>16140.063089135643</v>
      </c>
      <c r="J19" s="574">
        <v>0.34535467502256473</v>
      </c>
      <c r="K19" s="572">
        <v>27996.250863999994</v>
      </c>
      <c r="L19" s="572">
        <v>39814.906312999999</v>
      </c>
      <c r="M19" s="573">
        <v>-0.29683996632038001</v>
      </c>
      <c r="N19" s="572">
        <v>95000.021768000006</v>
      </c>
      <c r="O19" s="574">
        <v>-9.300000000000001E-3</v>
      </c>
      <c r="P19" s="572">
        <v>94116.521565557603</v>
      </c>
      <c r="Q19" s="574">
        <v>0.29746372261005188</v>
      </c>
    </row>
    <row r="20" spans="1:17" ht="18" customHeight="1" outlineLevel="1" x14ac:dyDescent="0.2">
      <c r="A20" s="566">
        <v>16</v>
      </c>
      <c r="B20" s="350" t="s">
        <v>55</v>
      </c>
      <c r="C20" s="342" t="s">
        <v>212</v>
      </c>
      <c r="D20" s="567">
        <v>5625.8334049347231</v>
      </c>
      <c r="E20" s="567">
        <v>6769.6276428485598</v>
      </c>
      <c r="F20" s="568">
        <v>-0.16895969738042271</v>
      </c>
      <c r="G20" s="567">
        <v>16410.991967025901</v>
      </c>
      <c r="H20" s="569">
        <v>4.1099455012465497E-3</v>
      </c>
      <c r="I20" s="567">
        <v>16478.440249631771</v>
      </c>
      <c r="J20" s="569">
        <v>0.34140569858002423</v>
      </c>
      <c r="K20" s="567">
        <v>27376.096460000004</v>
      </c>
      <c r="L20" s="567">
        <v>37363.066789999997</v>
      </c>
      <c r="M20" s="568">
        <v>-0.26729525138104959</v>
      </c>
      <c r="N20" s="567">
        <v>93349.846399999995</v>
      </c>
      <c r="O20" s="569">
        <v>-9.3089758480381403E-3</v>
      </c>
      <c r="P20" s="567">
        <v>92480.854934444331</v>
      </c>
      <c r="Q20" s="569">
        <v>0.29601906772386277</v>
      </c>
    </row>
    <row r="21" spans="1:17" ht="18" customHeight="1" outlineLevel="1" x14ac:dyDescent="0.2">
      <c r="A21" s="566">
        <v>17</v>
      </c>
      <c r="B21" s="350" t="s">
        <v>55</v>
      </c>
      <c r="C21" s="342" t="s">
        <v>250</v>
      </c>
      <c r="D21" s="567">
        <v>-4.3683337343625706</v>
      </c>
      <c r="E21" s="567">
        <v>-22.791248000000003</v>
      </c>
      <c r="F21" s="568" t="s">
        <v>112</v>
      </c>
      <c r="G21" s="567">
        <v>-44.010662000000004</v>
      </c>
      <c r="H21" s="569"/>
      <c r="I21" s="567">
        <v>-44.010662000000004</v>
      </c>
      <c r="J21" s="569" t="s">
        <v>112</v>
      </c>
      <c r="K21" s="567">
        <v>-21.065000000000001</v>
      </c>
      <c r="L21" s="567">
        <v>-112.88</v>
      </c>
      <c r="M21" s="568" t="s">
        <v>112</v>
      </c>
      <c r="N21" s="567">
        <v>-210.15500000000003</v>
      </c>
      <c r="O21" s="569"/>
      <c r="P21" s="567">
        <v>-210.15500000000003</v>
      </c>
      <c r="Q21" s="569" t="s">
        <v>112</v>
      </c>
    </row>
    <row r="22" spans="1:17" ht="18" customHeight="1" x14ac:dyDescent="0.2">
      <c r="A22" s="566">
        <v>18</v>
      </c>
      <c r="B22" s="570" t="s">
        <v>55</v>
      </c>
      <c r="C22" s="571" t="s">
        <v>149</v>
      </c>
      <c r="D22" s="572">
        <v>5621.4650712003604</v>
      </c>
      <c r="E22" s="572">
        <v>6746.8363948485594</v>
      </c>
      <c r="F22" s="573">
        <v>-0.16679985370735517</v>
      </c>
      <c r="G22" s="572">
        <v>16366.9813050259</v>
      </c>
      <c r="H22" s="574">
        <v>4.1000000000000003E-3</v>
      </c>
      <c r="I22" s="572">
        <v>16434.085928376506</v>
      </c>
      <c r="J22" s="574">
        <v>0.34206131668654938</v>
      </c>
      <c r="K22" s="572">
        <v>27355.031460000006</v>
      </c>
      <c r="L22" s="572">
        <v>37250.18679</v>
      </c>
      <c r="M22" s="573">
        <v>-0.26564042177249958</v>
      </c>
      <c r="N22" s="572">
        <v>93139.691399999996</v>
      </c>
      <c r="O22" s="574">
        <v>-9.300000000000001E-3</v>
      </c>
      <c r="P22" s="572">
        <v>92273.492269979994</v>
      </c>
      <c r="Q22" s="574">
        <v>0.29645601122327542</v>
      </c>
    </row>
    <row r="23" spans="1:17" ht="18" customHeight="1" outlineLevel="1" x14ac:dyDescent="0.2">
      <c r="A23" s="566">
        <v>19</v>
      </c>
      <c r="B23" s="350" t="s">
        <v>56</v>
      </c>
      <c r="C23" s="342" t="s">
        <v>212</v>
      </c>
      <c r="D23" s="567">
        <v>287.06526775701695</v>
      </c>
      <c r="E23" s="567">
        <v>121.49743999999998</v>
      </c>
      <c r="F23" s="568">
        <v>1.3627268834390009</v>
      </c>
      <c r="G23" s="567">
        <v>510.46559490413603</v>
      </c>
      <c r="H23" s="569">
        <v>4.1099455012465497E-3</v>
      </c>
      <c r="I23" s="567">
        <v>512.56358067945337</v>
      </c>
      <c r="J23" s="569">
        <v>0.56005787101862314</v>
      </c>
      <c r="K23" s="567">
        <v>601.71480100000008</v>
      </c>
      <c r="L23" s="567">
        <v>232.32546600000001</v>
      </c>
      <c r="M23" s="568">
        <v>1.5899648943349156</v>
      </c>
      <c r="N23" s="567">
        <v>1043.0983450000001</v>
      </c>
      <c r="O23" s="569">
        <v>-9.3089758480381403E-3</v>
      </c>
      <c r="P23" s="567">
        <v>1033.3881676992667</v>
      </c>
      <c r="Q23" s="569">
        <v>0.5822737474725076</v>
      </c>
    </row>
    <row r="24" spans="1:17" ht="18" customHeight="1" outlineLevel="1" x14ac:dyDescent="0.2">
      <c r="A24" s="566">
        <v>20</v>
      </c>
      <c r="B24" s="350" t="s">
        <v>56</v>
      </c>
      <c r="C24" s="342" t="s">
        <v>250</v>
      </c>
      <c r="D24" s="567">
        <v>0</v>
      </c>
      <c r="E24" s="567"/>
      <c r="F24" s="568" t="s">
        <v>112</v>
      </c>
      <c r="G24" s="567"/>
      <c r="H24" s="569"/>
      <c r="I24" s="567">
        <v>0</v>
      </c>
      <c r="J24" s="569" t="s">
        <v>112</v>
      </c>
      <c r="K24" s="567">
        <v>0</v>
      </c>
      <c r="L24" s="567">
        <v>0</v>
      </c>
      <c r="M24" s="568" t="s">
        <v>112</v>
      </c>
      <c r="N24" s="567"/>
      <c r="O24" s="569"/>
      <c r="P24" s="567">
        <v>0</v>
      </c>
      <c r="Q24" s="569" t="s">
        <v>112</v>
      </c>
    </row>
    <row r="25" spans="1:17" ht="18" customHeight="1" x14ac:dyDescent="0.2">
      <c r="A25" s="566">
        <v>21</v>
      </c>
      <c r="B25" s="570" t="s">
        <v>56</v>
      </c>
      <c r="C25" s="571" t="s">
        <v>149</v>
      </c>
      <c r="D25" s="572">
        <v>287.06526775701695</v>
      </c>
      <c r="E25" s="572">
        <v>121.49743999999998</v>
      </c>
      <c r="F25" s="573">
        <v>1.3627268834390009</v>
      </c>
      <c r="G25" s="572">
        <v>510.46559490413603</v>
      </c>
      <c r="H25" s="574">
        <v>4.1000000000000003E-3</v>
      </c>
      <c r="I25" s="572">
        <v>512.55850384324299</v>
      </c>
      <c r="J25" s="574">
        <v>0.56006341833089712</v>
      </c>
      <c r="K25" s="572">
        <v>601.71480100000008</v>
      </c>
      <c r="L25" s="572">
        <v>232.32546600000001</v>
      </c>
      <c r="M25" s="573">
        <v>1.5899648943349156</v>
      </c>
      <c r="N25" s="572">
        <v>1043.0983450000001</v>
      </c>
      <c r="O25" s="574">
        <v>-9.300000000000001E-3</v>
      </c>
      <c r="P25" s="572">
        <v>1033.3975303915001</v>
      </c>
      <c r="Q25" s="574">
        <v>0.58226847201003262</v>
      </c>
    </row>
    <row r="26" spans="1:17" ht="18" customHeight="1" outlineLevel="1" x14ac:dyDescent="0.2">
      <c r="A26" s="566">
        <v>22</v>
      </c>
      <c r="B26" s="350" t="s">
        <v>280</v>
      </c>
      <c r="C26" s="342" t="s">
        <v>212</v>
      </c>
      <c r="D26" s="575">
        <v>29966.05641588071</v>
      </c>
      <c r="E26" s="567">
        <v>34642.964035372395</v>
      </c>
      <c r="F26" s="568">
        <v>-0.13500310235337543</v>
      </c>
      <c r="G26" s="567">
        <v>84894.204788113333</v>
      </c>
      <c r="H26" s="569">
        <v>4.1099455012465497E-3</v>
      </c>
      <c r="I26" s="567">
        <v>85243.115343164143</v>
      </c>
      <c r="J26" s="569">
        <v>0.35153638267731097</v>
      </c>
      <c r="K26" s="567">
        <v>146242.58693399999</v>
      </c>
      <c r="L26" s="567">
        <v>194102.91093700001</v>
      </c>
      <c r="M26" s="568">
        <v>-0.24657190235819826</v>
      </c>
      <c r="N26" s="567">
        <v>476934.99851499998</v>
      </c>
      <c r="O26" s="569">
        <v>-9.3089758480381403E-3</v>
      </c>
      <c r="P26" s="567">
        <v>472495.22213273973</v>
      </c>
      <c r="Q26" s="569">
        <v>0.30951125023845333</v>
      </c>
    </row>
    <row r="27" spans="1:17" ht="18" customHeight="1" outlineLevel="1" x14ac:dyDescent="0.2">
      <c r="A27" s="566">
        <v>23</v>
      </c>
      <c r="B27" s="350" t="s">
        <v>280</v>
      </c>
      <c r="C27" s="342" t="s">
        <v>250</v>
      </c>
      <c r="D27" s="567">
        <v>-33.298488999999989</v>
      </c>
      <c r="E27" s="567">
        <v>-90.800117999999998</v>
      </c>
      <c r="F27" s="568" t="s">
        <v>112</v>
      </c>
      <c r="G27" s="567">
        <v>-191.68306099999998</v>
      </c>
      <c r="H27" s="569"/>
      <c r="I27" s="567">
        <v>-191.68306099999998</v>
      </c>
      <c r="J27" s="569" t="s">
        <v>112</v>
      </c>
      <c r="K27" s="567">
        <v>-156.65299999999999</v>
      </c>
      <c r="L27" s="567">
        <v>-419.13499999999999</v>
      </c>
      <c r="M27" s="568" t="s">
        <v>112</v>
      </c>
      <c r="N27" s="567">
        <v>-886.62899999999991</v>
      </c>
      <c r="O27" s="569">
        <v>-9.3089758480381403E-3</v>
      </c>
      <c r="P27" s="567">
        <v>-878.37539205282974</v>
      </c>
      <c r="Q27" s="569" t="s">
        <v>112</v>
      </c>
    </row>
    <row r="28" spans="1:17" ht="18" customHeight="1" x14ac:dyDescent="0.2">
      <c r="A28" s="348">
        <v>24</v>
      </c>
      <c r="B28" s="348" t="s">
        <v>280</v>
      </c>
      <c r="C28" s="348" t="s">
        <v>149</v>
      </c>
      <c r="D28" s="575">
        <v>29932.757926880709</v>
      </c>
      <c r="E28" s="575">
        <v>34552.163917372396</v>
      </c>
      <c r="F28" s="576">
        <v>-0.13369368128544645</v>
      </c>
      <c r="G28" s="575">
        <v>84702.52172711333</v>
      </c>
      <c r="H28" s="577">
        <v>4.1000000000000003E-3</v>
      </c>
      <c r="I28" s="575">
        <v>85049.80206619449</v>
      </c>
      <c r="J28" s="577">
        <v>0.35194388698969531</v>
      </c>
      <c r="K28" s="575">
        <v>146085.933934</v>
      </c>
      <c r="L28" s="575">
        <v>193683.775937</v>
      </c>
      <c r="M28" s="576">
        <v>-0.24575027914822489</v>
      </c>
      <c r="N28" s="575">
        <v>476048.36951499997</v>
      </c>
      <c r="O28" s="577">
        <v>-9.300000000000001E-3</v>
      </c>
      <c r="P28" s="575">
        <v>471621.11967851047</v>
      </c>
      <c r="Q28" s="577">
        <v>0.30975273972798817</v>
      </c>
    </row>
    <row r="29" spans="1:17" ht="18" customHeight="1" outlineLevel="1" x14ac:dyDescent="0.2">
      <c r="A29" s="566">
        <v>25</v>
      </c>
      <c r="B29" s="342" t="s">
        <v>64</v>
      </c>
      <c r="C29" s="342" t="s">
        <v>212</v>
      </c>
      <c r="D29" s="567">
        <v>-223.78648600000005</v>
      </c>
      <c r="E29" s="567">
        <v>-450.13349952670518</v>
      </c>
      <c r="F29" s="568" t="s">
        <v>112</v>
      </c>
      <c r="G29" s="567">
        <v>-1176.2378733539899</v>
      </c>
      <c r="H29" s="569">
        <v>4.1099455012465497E-3</v>
      </c>
      <c r="I29" s="567">
        <v>-1181.0721469099769</v>
      </c>
      <c r="J29" s="569" t="s">
        <v>112</v>
      </c>
      <c r="K29" s="567"/>
      <c r="L29" s="567"/>
      <c r="M29" s="568" t="s">
        <v>112</v>
      </c>
      <c r="N29" s="567"/>
      <c r="O29" s="569"/>
      <c r="P29" s="567">
        <v>0</v>
      </c>
      <c r="Q29" s="569" t="s">
        <v>112</v>
      </c>
    </row>
    <row r="30" spans="1:17" ht="18" customHeight="1" outlineLevel="1" x14ac:dyDescent="0.2">
      <c r="A30" s="566">
        <v>26</v>
      </c>
      <c r="B30" s="342" t="s">
        <v>65</v>
      </c>
      <c r="C30" s="342" t="s">
        <v>212</v>
      </c>
      <c r="D30" s="567">
        <v>-176.80559400000001</v>
      </c>
      <c r="E30" s="567">
        <v>-230.67358832021841</v>
      </c>
      <c r="F30" s="568" t="s">
        <v>112</v>
      </c>
      <c r="G30" s="567">
        <v>-495.17569860130698</v>
      </c>
      <c r="H30" s="569">
        <v>4.1099455012465497E-3</v>
      </c>
      <c r="I30" s="567">
        <v>-497.21084373610006</v>
      </c>
      <c r="J30" s="569" t="s">
        <v>112</v>
      </c>
      <c r="K30" s="567"/>
      <c r="L30" s="567"/>
      <c r="M30" s="568" t="s">
        <v>112</v>
      </c>
      <c r="N30" s="567"/>
      <c r="O30" s="569"/>
      <c r="P30" s="567">
        <v>0</v>
      </c>
      <c r="Q30" s="569" t="s">
        <v>112</v>
      </c>
    </row>
    <row r="31" spans="1:17" ht="18" customHeight="1" outlineLevel="1" x14ac:dyDescent="0.2">
      <c r="A31" s="566">
        <v>27</v>
      </c>
      <c r="B31" s="342" t="s">
        <v>66</v>
      </c>
      <c r="C31" s="342" t="s">
        <v>212</v>
      </c>
      <c r="D31" s="567">
        <v>-300.30239</v>
      </c>
      <c r="E31" s="567">
        <v>10.255859459157001</v>
      </c>
      <c r="F31" s="568">
        <v>-30.281055497681702</v>
      </c>
      <c r="G31" s="567">
        <v>55.5244744591566</v>
      </c>
      <c r="H31" s="569">
        <v>4.1099455012465497E-3</v>
      </c>
      <c r="I31" s="567">
        <v>55.752677023169092</v>
      </c>
      <c r="J31" s="569">
        <v>-5.3863313123996468</v>
      </c>
      <c r="K31" s="567"/>
      <c r="L31" s="567"/>
      <c r="M31" s="568" t="s">
        <v>112</v>
      </c>
      <c r="N31" s="567"/>
      <c r="O31" s="569"/>
      <c r="P31" s="567">
        <v>0</v>
      </c>
      <c r="Q31" s="569" t="s">
        <v>112</v>
      </c>
    </row>
    <row r="32" spans="1:17" ht="18" customHeight="1" outlineLevel="1" x14ac:dyDescent="0.2">
      <c r="A32" s="566">
        <v>28</v>
      </c>
      <c r="B32" s="342" t="s">
        <v>67</v>
      </c>
      <c r="C32" s="342" t="s">
        <v>212</v>
      </c>
      <c r="D32" s="567">
        <v>-98.585181999999904</v>
      </c>
      <c r="E32" s="567">
        <v>-180.5031123102367</v>
      </c>
      <c r="F32" s="568" t="s">
        <v>112</v>
      </c>
      <c r="G32" s="567">
        <v>-808.58672835579102</v>
      </c>
      <c r="H32" s="569">
        <v>4.1099455012465497E-3</v>
      </c>
      <c r="I32" s="567">
        <v>-811.90997574236462</v>
      </c>
      <c r="J32" s="569" t="s">
        <v>112</v>
      </c>
      <c r="K32" s="567"/>
      <c r="L32" s="567"/>
      <c r="M32" s="568" t="s">
        <v>112</v>
      </c>
      <c r="N32" s="567"/>
      <c r="O32" s="569"/>
      <c r="P32" s="567">
        <v>0</v>
      </c>
      <c r="Q32" s="569" t="s">
        <v>112</v>
      </c>
    </row>
    <row r="33" spans="1:17" ht="18" customHeight="1" outlineLevel="1" x14ac:dyDescent="0.2">
      <c r="A33" s="566">
        <v>29</v>
      </c>
      <c r="B33" s="342" t="s">
        <v>68</v>
      </c>
      <c r="C33" s="342" t="s">
        <v>212</v>
      </c>
      <c r="D33" s="567">
        <v>-492.38562999999999</v>
      </c>
      <c r="E33" s="567">
        <v>-465.61979605013096</v>
      </c>
      <c r="F33" s="568" t="s">
        <v>112</v>
      </c>
      <c r="G33" s="567">
        <v>-1306.6620403304801</v>
      </c>
      <c r="H33" s="569">
        <v>4.1099455012465497E-3</v>
      </c>
      <c r="I33" s="567">
        <v>-1312.032350104786</v>
      </c>
      <c r="J33" s="569" t="s">
        <v>112</v>
      </c>
      <c r="K33" s="567"/>
      <c r="L33" s="567"/>
      <c r="M33" s="568" t="s">
        <v>112</v>
      </c>
      <c r="N33" s="567"/>
      <c r="O33" s="569"/>
      <c r="P33" s="567">
        <v>0</v>
      </c>
      <c r="Q33" s="569" t="s">
        <v>112</v>
      </c>
    </row>
    <row r="34" spans="1:17" ht="18" customHeight="1" outlineLevel="1" x14ac:dyDescent="0.2">
      <c r="A34" s="566">
        <v>30</v>
      </c>
      <c r="B34" s="342" t="s">
        <v>69</v>
      </c>
      <c r="C34" s="342" t="s">
        <v>212</v>
      </c>
      <c r="D34" s="567">
        <v>333.12979599999881</v>
      </c>
      <c r="E34" s="567">
        <v>148.10653216307091</v>
      </c>
      <c r="F34" s="568">
        <v>1.2492579573277043</v>
      </c>
      <c r="G34" s="567">
        <v>-37.596115312593902</v>
      </c>
      <c r="H34" s="569">
        <v>4.1099455012465497E-3</v>
      </c>
      <c r="I34" s="567">
        <v>-37.750633297587243</v>
      </c>
      <c r="J34" s="569" t="s">
        <v>112</v>
      </c>
      <c r="K34" s="567"/>
      <c r="L34" s="567"/>
      <c r="M34" s="568" t="s">
        <v>112</v>
      </c>
      <c r="N34" s="567"/>
      <c r="O34" s="569"/>
      <c r="P34" s="567">
        <v>0</v>
      </c>
      <c r="Q34" s="569" t="s">
        <v>112</v>
      </c>
    </row>
    <row r="35" spans="1:17" ht="18" customHeight="1" outlineLevel="1" x14ac:dyDescent="0.2">
      <c r="A35" s="566">
        <v>31</v>
      </c>
      <c r="B35" s="342" t="s">
        <v>70</v>
      </c>
      <c r="C35" s="342" t="s">
        <v>212</v>
      </c>
      <c r="D35" s="567">
        <v>-36.603131000000005</v>
      </c>
      <c r="E35" s="567">
        <v>-41.809625786448301</v>
      </c>
      <c r="F35" s="568" t="s">
        <v>112</v>
      </c>
      <c r="G35" s="567">
        <v>-107.95062866313</v>
      </c>
      <c r="H35" s="569">
        <v>4.1099455012465497E-3</v>
      </c>
      <c r="I35" s="567">
        <v>-108.39429986376078</v>
      </c>
      <c r="J35" s="569" t="s">
        <v>112</v>
      </c>
      <c r="K35" s="567"/>
      <c r="L35" s="567"/>
      <c r="M35" s="568" t="s">
        <v>112</v>
      </c>
      <c r="N35" s="567"/>
      <c r="O35" s="569"/>
      <c r="P35" s="567">
        <v>0</v>
      </c>
      <c r="Q35" s="569" t="s">
        <v>112</v>
      </c>
    </row>
    <row r="36" spans="1:17" ht="18" customHeight="1" outlineLevel="1" x14ac:dyDescent="0.2">
      <c r="A36" s="566">
        <v>32</v>
      </c>
      <c r="B36" s="342" t="s">
        <v>71</v>
      </c>
      <c r="C36" s="342" t="s">
        <v>212</v>
      </c>
      <c r="D36" s="567">
        <v>-199.25518300000002</v>
      </c>
      <c r="E36" s="567">
        <v>-245.95407368965141</v>
      </c>
      <c r="F36" s="568" t="s">
        <v>112</v>
      </c>
      <c r="G36" s="567">
        <v>-624.83677876047796</v>
      </c>
      <c r="H36" s="569">
        <v>4.1099455012465497E-3</v>
      </c>
      <c r="I36" s="567">
        <v>-627.40482386835799</v>
      </c>
      <c r="J36" s="569" t="s">
        <v>112</v>
      </c>
      <c r="K36" s="567"/>
      <c r="L36" s="567"/>
      <c r="M36" s="568" t="s">
        <v>112</v>
      </c>
      <c r="N36" s="567"/>
      <c r="O36" s="569"/>
      <c r="P36" s="567">
        <v>0</v>
      </c>
      <c r="Q36" s="569" t="s">
        <v>112</v>
      </c>
    </row>
    <row r="37" spans="1:17" ht="20.25" customHeight="1" outlineLevel="1" x14ac:dyDescent="0.2">
      <c r="A37" s="566">
        <v>33</v>
      </c>
      <c r="B37" s="342" t="s">
        <v>72</v>
      </c>
      <c r="C37" s="342" t="s">
        <v>212</v>
      </c>
      <c r="D37" s="567">
        <v>-72.301327000000015</v>
      </c>
      <c r="E37" s="567">
        <v>-52.505170634681804</v>
      </c>
      <c r="F37" s="568" t="s">
        <v>112</v>
      </c>
      <c r="G37" s="567">
        <v>-180.13542454781199</v>
      </c>
      <c r="H37" s="569">
        <v>4.1099455012465497E-3</v>
      </c>
      <c r="I37" s="567">
        <v>-180.87577132554742</v>
      </c>
      <c r="J37" s="569" t="s">
        <v>112</v>
      </c>
      <c r="K37" s="567"/>
      <c r="L37" s="567"/>
      <c r="M37" s="568" t="s">
        <v>112</v>
      </c>
      <c r="N37" s="567"/>
      <c r="O37" s="569"/>
      <c r="P37" s="567">
        <v>0</v>
      </c>
      <c r="Q37" s="569" t="s">
        <v>112</v>
      </c>
    </row>
    <row r="38" spans="1:17" ht="18" customHeight="1" outlineLevel="1" x14ac:dyDescent="0.2">
      <c r="A38" s="566">
        <v>34</v>
      </c>
      <c r="B38" s="342" t="s">
        <v>73</v>
      </c>
      <c r="C38" s="342" t="s">
        <v>212</v>
      </c>
      <c r="D38" s="567">
        <v>-252.27178000000001</v>
      </c>
      <c r="E38" s="567">
        <v>-359.63761951132977</v>
      </c>
      <c r="F38" s="568" t="s">
        <v>112</v>
      </c>
      <c r="G38" s="567">
        <v>-826.263597444791</v>
      </c>
      <c r="H38" s="569">
        <v>4.1099455012465497E-3</v>
      </c>
      <c r="I38" s="567">
        <v>-829.65949579995299</v>
      </c>
      <c r="J38" s="569" t="s">
        <v>112</v>
      </c>
      <c r="K38" s="567"/>
      <c r="L38" s="567"/>
      <c r="M38" s="568" t="s">
        <v>112</v>
      </c>
      <c r="N38" s="567"/>
      <c r="O38" s="569"/>
      <c r="P38" s="567">
        <v>0</v>
      </c>
      <c r="Q38" s="569" t="s">
        <v>112</v>
      </c>
    </row>
    <row r="39" spans="1:17" ht="18" customHeight="1" outlineLevel="1" x14ac:dyDescent="0.2">
      <c r="A39" s="566">
        <v>35</v>
      </c>
      <c r="B39" s="342" t="s">
        <v>74</v>
      </c>
      <c r="C39" s="342" t="s">
        <v>212</v>
      </c>
      <c r="D39" s="567">
        <v>-70.955416999999997</v>
      </c>
      <c r="E39" s="567">
        <v>-136.7245766411387</v>
      </c>
      <c r="F39" s="568" t="s">
        <v>112</v>
      </c>
      <c r="G39" s="567">
        <v>-303.14817989113902</v>
      </c>
      <c r="H39" s="569">
        <v>4.1099455012465497E-3</v>
      </c>
      <c r="I39" s="567">
        <v>-304.39410238929366</v>
      </c>
      <c r="J39" s="569" t="s">
        <v>112</v>
      </c>
      <c r="K39" s="567"/>
      <c r="L39" s="567"/>
      <c r="M39" s="568" t="s">
        <v>112</v>
      </c>
      <c r="N39" s="567"/>
      <c r="O39" s="569"/>
      <c r="P39" s="567">
        <v>0</v>
      </c>
      <c r="Q39" s="569" t="s">
        <v>112</v>
      </c>
    </row>
    <row r="40" spans="1:17" ht="18" customHeight="1" outlineLevel="1" x14ac:dyDescent="0.2">
      <c r="A40" s="566">
        <v>36</v>
      </c>
      <c r="B40" s="342" t="s">
        <v>75</v>
      </c>
      <c r="C40" s="342" t="s">
        <v>212</v>
      </c>
      <c r="D40" s="567">
        <v>-836.769497</v>
      </c>
      <c r="E40" s="567">
        <v>-540.7618023410563</v>
      </c>
      <c r="F40" s="568" t="s">
        <v>112</v>
      </c>
      <c r="G40" s="567">
        <v>-1838.6803898298101</v>
      </c>
      <c r="H40" s="569">
        <v>4.1099455012465497E-3</v>
      </c>
      <c r="I40" s="567">
        <v>-1846.2372660262213</v>
      </c>
      <c r="J40" s="569" t="s">
        <v>112</v>
      </c>
      <c r="K40" s="567"/>
      <c r="L40" s="567"/>
      <c r="M40" s="568" t="s">
        <v>112</v>
      </c>
      <c r="N40" s="567"/>
      <c r="O40" s="569"/>
      <c r="P40" s="567">
        <v>0</v>
      </c>
      <c r="Q40" s="569" t="s">
        <v>112</v>
      </c>
    </row>
    <row r="41" spans="1:17" ht="18" customHeight="1" outlineLevel="1" x14ac:dyDescent="0.2">
      <c r="A41" s="566">
        <v>37</v>
      </c>
      <c r="B41" s="342" t="s">
        <v>76</v>
      </c>
      <c r="C41" s="342" t="s">
        <v>212</v>
      </c>
      <c r="D41" s="567">
        <v>-43.748217000000004</v>
      </c>
      <c r="E41" s="567">
        <v>-37.888658832539214</v>
      </c>
      <c r="F41" s="568" t="s">
        <v>112</v>
      </c>
      <c r="G41" s="567">
        <v>-98.303258832805994</v>
      </c>
      <c r="H41" s="569">
        <v>4.1099455012465497E-3</v>
      </c>
      <c r="I41" s="567">
        <v>-98.707279869203759</v>
      </c>
      <c r="J41" s="569" t="s">
        <v>112</v>
      </c>
      <c r="K41" s="567"/>
      <c r="L41" s="567"/>
      <c r="M41" s="568" t="s">
        <v>112</v>
      </c>
      <c r="N41" s="567"/>
      <c r="O41" s="569"/>
      <c r="P41" s="567">
        <v>0</v>
      </c>
      <c r="Q41" s="569" t="s">
        <v>112</v>
      </c>
    </row>
    <row r="42" spans="1:17" ht="18" customHeight="1" outlineLevel="1" x14ac:dyDescent="0.2">
      <c r="A42" s="566">
        <v>38</v>
      </c>
      <c r="B42" s="342" t="s">
        <v>77</v>
      </c>
      <c r="C42" s="342" t="s">
        <v>212</v>
      </c>
      <c r="D42" s="567">
        <v>-75.222829000000004</v>
      </c>
      <c r="E42" s="567">
        <v>-90.079266155208501</v>
      </c>
      <c r="F42" s="568" t="s">
        <v>112</v>
      </c>
      <c r="G42" s="567">
        <v>-280.285326893839</v>
      </c>
      <c r="H42" s="569">
        <v>4.1099455012465497E-3</v>
      </c>
      <c r="I42" s="567">
        <v>-281.43728431217176</v>
      </c>
      <c r="J42" s="569" t="s">
        <v>112</v>
      </c>
      <c r="K42" s="567"/>
      <c r="L42" s="567"/>
      <c r="M42" s="568" t="s">
        <v>112</v>
      </c>
      <c r="N42" s="567"/>
      <c r="O42" s="569"/>
      <c r="P42" s="567">
        <v>0</v>
      </c>
      <c r="Q42" s="569" t="s">
        <v>112</v>
      </c>
    </row>
    <row r="43" spans="1:17" ht="18" customHeight="1" outlineLevel="1" x14ac:dyDescent="0.2">
      <c r="A43" s="566">
        <v>39</v>
      </c>
      <c r="B43" s="342" t="s">
        <v>77</v>
      </c>
      <c r="C43" s="342" t="s">
        <v>250</v>
      </c>
      <c r="D43" s="567"/>
      <c r="E43" s="567"/>
      <c r="F43" s="568" t="s">
        <v>112</v>
      </c>
      <c r="G43" s="567">
        <v>33.791924999999999</v>
      </c>
      <c r="H43" s="569"/>
      <c r="I43" s="567">
        <v>33.791924999999999</v>
      </c>
      <c r="J43" s="569">
        <v>0</v>
      </c>
      <c r="K43" s="567"/>
      <c r="L43" s="567"/>
      <c r="M43" s="568" t="s">
        <v>112</v>
      </c>
      <c r="N43" s="567"/>
      <c r="O43" s="569"/>
      <c r="P43" s="567">
        <v>0</v>
      </c>
      <c r="Q43" s="569" t="s">
        <v>112</v>
      </c>
    </row>
    <row r="44" spans="1:17" ht="18" customHeight="1" outlineLevel="1" x14ac:dyDescent="0.2">
      <c r="A44" s="566">
        <v>40</v>
      </c>
      <c r="B44" s="342" t="s">
        <v>77</v>
      </c>
      <c r="C44" s="342" t="s">
        <v>149</v>
      </c>
      <c r="D44" s="567">
        <v>-75.222829000000004</v>
      </c>
      <c r="E44" s="567">
        <v>-90.079266155208501</v>
      </c>
      <c r="F44" s="568" t="s">
        <v>112</v>
      </c>
      <c r="G44" s="567">
        <v>-246.49340189383901</v>
      </c>
      <c r="H44" s="569"/>
      <c r="I44" s="567">
        <v>-246.49340189383901</v>
      </c>
      <c r="J44" s="569" t="s">
        <v>112</v>
      </c>
      <c r="K44" s="567"/>
      <c r="L44" s="567"/>
      <c r="M44" s="568" t="s">
        <v>112</v>
      </c>
      <c r="N44" s="567"/>
      <c r="O44" s="569"/>
      <c r="P44" s="567">
        <v>0</v>
      </c>
      <c r="Q44" s="569" t="s">
        <v>112</v>
      </c>
    </row>
    <row r="45" spans="1:17" ht="18" customHeight="1" outlineLevel="1" x14ac:dyDescent="0.2">
      <c r="A45" s="566">
        <v>41</v>
      </c>
      <c r="B45" s="342" t="s">
        <v>78</v>
      </c>
      <c r="C45" s="342" t="s">
        <v>212</v>
      </c>
      <c r="D45" s="567">
        <v>-250.59201099999999</v>
      </c>
      <c r="E45" s="567">
        <v>-237.90154317689098</v>
      </c>
      <c r="F45" s="568" t="s">
        <v>112</v>
      </c>
      <c r="G45" s="567">
        <v>-638.00129993454902</v>
      </c>
      <c r="H45" s="569">
        <v>4.1099455012465497E-3</v>
      </c>
      <c r="I45" s="567">
        <v>-640.62345050700446</v>
      </c>
      <c r="J45" s="569" t="s">
        <v>112</v>
      </c>
      <c r="K45" s="567"/>
      <c r="L45" s="567"/>
      <c r="M45" s="568" t="s">
        <v>112</v>
      </c>
      <c r="N45" s="567"/>
      <c r="O45" s="569"/>
      <c r="P45" s="567">
        <v>0</v>
      </c>
      <c r="Q45" s="569" t="s">
        <v>112</v>
      </c>
    </row>
    <row r="46" spans="1:17" ht="18" customHeight="1" outlineLevel="1" x14ac:dyDescent="0.2">
      <c r="A46" s="566">
        <v>42</v>
      </c>
      <c r="B46" s="342" t="s">
        <v>78</v>
      </c>
      <c r="C46" s="342" t="s">
        <v>250</v>
      </c>
      <c r="D46" s="567"/>
      <c r="E46" s="567"/>
      <c r="F46" s="568" t="s">
        <v>112</v>
      </c>
      <c r="G46" s="567">
        <v>111.86617099999999</v>
      </c>
      <c r="H46" s="569"/>
      <c r="I46" s="567">
        <v>111.86617099999999</v>
      </c>
      <c r="J46" s="569">
        <v>0</v>
      </c>
      <c r="K46" s="567"/>
      <c r="L46" s="567"/>
      <c r="M46" s="568" t="s">
        <v>112</v>
      </c>
      <c r="N46" s="567"/>
      <c r="O46" s="569"/>
      <c r="P46" s="567">
        <v>0</v>
      </c>
      <c r="Q46" s="569" t="s">
        <v>112</v>
      </c>
    </row>
    <row r="47" spans="1:17" ht="18" customHeight="1" outlineLevel="1" x14ac:dyDescent="0.2">
      <c r="A47" s="566">
        <v>43</v>
      </c>
      <c r="B47" s="342" t="s">
        <v>78</v>
      </c>
      <c r="C47" s="342" t="s">
        <v>149</v>
      </c>
      <c r="D47" s="567">
        <v>-250.59201099999999</v>
      </c>
      <c r="E47" s="567">
        <v>-237.90154317689098</v>
      </c>
      <c r="F47" s="568" t="s">
        <v>112</v>
      </c>
      <c r="G47" s="567">
        <v>-526.13512893454902</v>
      </c>
      <c r="H47" s="569"/>
      <c r="I47" s="567">
        <v>-526.13512893454902</v>
      </c>
      <c r="J47" s="569" t="s">
        <v>112</v>
      </c>
      <c r="K47" s="567"/>
      <c r="L47" s="567"/>
      <c r="M47" s="568" t="s">
        <v>112</v>
      </c>
      <c r="N47" s="567"/>
      <c r="O47" s="569"/>
      <c r="P47" s="567">
        <v>0</v>
      </c>
      <c r="Q47" s="569" t="s">
        <v>112</v>
      </c>
    </row>
    <row r="48" spans="1:17" ht="18" customHeight="1" outlineLevel="1" x14ac:dyDescent="0.2">
      <c r="A48" s="566">
        <v>44</v>
      </c>
      <c r="B48" s="342" t="s">
        <v>79</v>
      </c>
      <c r="C48" s="342" t="s">
        <v>212</v>
      </c>
      <c r="D48" s="567">
        <v>-156.44983099999999</v>
      </c>
      <c r="E48" s="567">
        <v>-164.7164853706559</v>
      </c>
      <c r="F48" s="568" t="s">
        <v>112</v>
      </c>
      <c r="G48" s="567">
        <v>-431.79513911495201</v>
      </c>
      <c r="H48" s="569">
        <v>4.1099455012465497E-3</v>
      </c>
      <c r="I48" s="567">
        <v>-433.56979360441761</v>
      </c>
      <c r="J48" s="569" t="s">
        <v>112</v>
      </c>
      <c r="K48" s="567"/>
      <c r="L48" s="567"/>
      <c r="M48" s="568" t="s">
        <v>112</v>
      </c>
      <c r="N48" s="567"/>
      <c r="O48" s="569"/>
      <c r="P48" s="567">
        <v>0</v>
      </c>
      <c r="Q48" s="569" t="s">
        <v>112</v>
      </c>
    </row>
    <row r="49" spans="1:17" ht="18" customHeight="1" outlineLevel="1" x14ac:dyDescent="0.2">
      <c r="A49" s="566">
        <v>45</v>
      </c>
      <c r="B49" s="342" t="s">
        <v>79</v>
      </c>
      <c r="C49" s="342" t="s">
        <v>250</v>
      </c>
      <c r="D49" s="567"/>
      <c r="E49" s="567"/>
      <c r="F49" s="568" t="s">
        <v>112</v>
      </c>
      <c r="G49" s="567">
        <v>75.822969999999998</v>
      </c>
      <c r="H49" s="569"/>
      <c r="I49" s="567">
        <v>75.822969999999998</v>
      </c>
      <c r="J49" s="569">
        <v>0</v>
      </c>
      <c r="K49" s="567"/>
      <c r="L49" s="567"/>
      <c r="M49" s="568" t="s">
        <v>112</v>
      </c>
      <c r="N49" s="567"/>
      <c r="O49" s="569"/>
      <c r="P49" s="567">
        <v>0</v>
      </c>
      <c r="Q49" s="569" t="s">
        <v>112</v>
      </c>
    </row>
    <row r="50" spans="1:17" ht="18" customHeight="1" outlineLevel="1" x14ac:dyDescent="0.2">
      <c r="A50" s="566">
        <v>46</v>
      </c>
      <c r="B50" s="342" t="s">
        <v>79</v>
      </c>
      <c r="C50" s="342" t="s">
        <v>149</v>
      </c>
      <c r="D50" s="567">
        <v>-156.44983099999999</v>
      </c>
      <c r="E50" s="567">
        <v>-164.7164853706559</v>
      </c>
      <c r="F50" s="568" t="s">
        <v>112</v>
      </c>
      <c r="G50" s="567">
        <v>-355.97216911495201</v>
      </c>
      <c r="H50" s="569"/>
      <c r="I50" s="567">
        <v>-355.97216911495201</v>
      </c>
      <c r="J50" s="569" t="s">
        <v>112</v>
      </c>
      <c r="K50" s="567"/>
      <c r="L50" s="567"/>
      <c r="M50" s="568" t="s">
        <v>112</v>
      </c>
      <c r="N50" s="567"/>
      <c r="O50" s="569"/>
      <c r="P50" s="567">
        <v>0</v>
      </c>
      <c r="Q50" s="569" t="s">
        <v>112</v>
      </c>
    </row>
    <row r="51" spans="1:17" ht="18" customHeight="1" outlineLevel="1" x14ac:dyDescent="0.2">
      <c r="A51" s="566">
        <v>47</v>
      </c>
      <c r="B51" s="342" t="s">
        <v>80</v>
      </c>
      <c r="C51" s="342" t="s">
        <v>212</v>
      </c>
      <c r="D51" s="567">
        <v>-125.05776300000001</v>
      </c>
      <c r="E51" s="567">
        <v>-105.03278591315279</v>
      </c>
      <c r="F51" s="568" t="s">
        <v>112</v>
      </c>
      <c r="G51" s="567">
        <v>-349.26196409080302</v>
      </c>
      <c r="H51" s="569">
        <v>4.1099455012465497E-3</v>
      </c>
      <c r="I51" s="567">
        <v>-350.69741172887456</v>
      </c>
      <c r="J51" s="569" t="s">
        <v>112</v>
      </c>
      <c r="K51" s="567"/>
      <c r="L51" s="567"/>
      <c r="M51" s="568" t="s">
        <v>112</v>
      </c>
      <c r="N51" s="567"/>
      <c r="O51" s="569"/>
      <c r="P51" s="567">
        <v>0</v>
      </c>
      <c r="Q51" s="569" t="s">
        <v>112</v>
      </c>
    </row>
    <row r="52" spans="1:17" ht="18" customHeight="1" outlineLevel="1" x14ac:dyDescent="0.2">
      <c r="A52" s="566">
        <v>48</v>
      </c>
      <c r="B52" s="342" t="s">
        <v>80</v>
      </c>
      <c r="C52" s="342" t="s">
        <v>250</v>
      </c>
      <c r="D52" s="567"/>
      <c r="E52" s="567"/>
      <c r="F52" s="568" t="s">
        <v>112</v>
      </c>
      <c r="G52" s="567">
        <v>86.039237999999997</v>
      </c>
      <c r="H52" s="569"/>
      <c r="I52" s="567">
        <v>86.039237999999997</v>
      </c>
      <c r="J52" s="569">
        <v>0</v>
      </c>
      <c r="K52" s="567"/>
      <c r="L52" s="567"/>
      <c r="M52" s="568" t="s">
        <v>112</v>
      </c>
      <c r="N52" s="567"/>
      <c r="O52" s="569"/>
      <c r="P52" s="567">
        <v>0</v>
      </c>
      <c r="Q52" s="569" t="s">
        <v>112</v>
      </c>
    </row>
    <row r="53" spans="1:17" ht="18" customHeight="1" outlineLevel="1" x14ac:dyDescent="0.2">
      <c r="A53" s="566">
        <v>49</v>
      </c>
      <c r="B53" s="342" t="s">
        <v>80</v>
      </c>
      <c r="C53" s="342" t="s">
        <v>149</v>
      </c>
      <c r="D53" s="567">
        <v>-125.05776300000001</v>
      </c>
      <c r="E53" s="567">
        <v>-105.03278591315279</v>
      </c>
      <c r="F53" s="568" t="s">
        <v>112</v>
      </c>
      <c r="G53" s="567">
        <v>-263.22272609080301</v>
      </c>
      <c r="H53" s="569"/>
      <c r="I53" s="567">
        <v>-263.22272609080301</v>
      </c>
      <c r="J53" s="569" t="s">
        <v>112</v>
      </c>
      <c r="K53" s="567"/>
      <c r="L53" s="567"/>
      <c r="M53" s="568" t="s">
        <v>112</v>
      </c>
      <c r="N53" s="567"/>
      <c r="O53" s="569"/>
      <c r="P53" s="567">
        <v>0</v>
      </c>
      <c r="Q53" s="569" t="s">
        <v>112</v>
      </c>
    </row>
    <row r="54" spans="1:17" ht="18" customHeight="1" outlineLevel="1" x14ac:dyDescent="0.2">
      <c r="A54" s="566">
        <v>50</v>
      </c>
      <c r="B54" s="342" t="s">
        <v>81</v>
      </c>
      <c r="C54" s="342" t="s">
        <v>212</v>
      </c>
      <c r="D54" s="567">
        <v>-136.39418599999999</v>
      </c>
      <c r="E54" s="567">
        <v>-1296.7728469575218</v>
      </c>
      <c r="F54" s="568" t="s">
        <v>112</v>
      </c>
      <c r="G54" s="567">
        <v>-4739.2630144557797</v>
      </c>
      <c r="H54" s="569">
        <v>4.1099455012465497E-3</v>
      </c>
      <c r="I54" s="567">
        <v>-4758.7411271612664</v>
      </c>
      <c r="J54" s="569" t="s">
        <v>112</v>
      </c>
      <c r="K54" s="567"/>
      <c r="L54" s="567"/>
      <c r="M54" s="568" t="s">
        <v>112</v>
      </c>
      <c r="N54" s="567"/>
      <c r="O54" s="569"/>
      <c r="P54" s="567">
        <v>0</v>
      </c>
      <c r="Q54" s="569" t="s">
        <v>112</v>
      </c>
    </row>
    <row r="55" spans="1:17" s="558" customFormat="1" ht="18" customHeight="1" outlineLevel="1" x14ac:dyDescent="0.2">
      <c r="A55" s="566">
        <v>51</v>
      </c>
      <c r="B55" s="578" t="s">
        <v>281</v>
      </c>
      <c r="C55" s="352" t="s">
        <v>212</v>
      </c>
      <c r="D55" s="754">
        <v>-3214.3566580000006</v>
      </c>
      <c r="E55" s="579">
        <v>-4478.3520595953396</v>
      </c>
      <c r="F55" s="568" t="s">
        <v>112</v>
      </c>
      <c r="G55" s="579">
        <v>-14186.658983954898</v>
      </c>
      <c r="H55" s="569">
        <v>4.1099455012465497E-3</v>
      </c>
      <c r="I55" s="567">
        <v>-14244.965379223722</v>
      </c>
      <c r="J55" s="569" t="s">
        <v>112</v>
      </c>
      <c r="K55" s="579"/>
      <c r="L55" s="579"/>
      <c r="M55" s="568" t="s">
        <v>112</v>
      </c>
      <c r="N55" s="579"/>
      <c r="O55" s="569"/>
      <c r="P55" s="567">
        <v>0</v>
      </c>
      <c r="Q55" s="569" t="s">
        <v>112</v>
      </c>
    </row>
    <row r="56" spans="1:17" s="558" customFormat="1" ht="18" customHeight="1" outlineLevel="1" x14ac:dyDescent="0.2">
      <c r="A56" s="566">
        <v>52</v>
      </c>
      <c r="B56" s="578" t="s">
        <v>281</v>
      </c>
      <c r="C56" s="342" t="s">
        <v>250</v>
      </c>
      <c r="D56" s="579">
        <v>0</v>
      </c>
      <c r="E56" s="579">
        <v>0</v>
      </c>
      <c r="F56" s="568" t="s">
        <v>112</v>
      </c>
      <c r="G56" s="579">
        <v>307.52030400000001</v>
      </c>
      <c r="H56" s="569">
        <v>0</v>
      </c>
      <c r="I56" s="567">
        <v>307.52030400000001</v>
      </c>
      <c r="J56" s="569">
        <v>0</v>
      </c>
      <c r="K56" s="579"/>
      <c r="L56" s="579"/>
      <c r="M56" s="568" t="s">
        <v>112</v>
      </c>
      <c r="N56" s="579"/>
      <c r="O56" s="569"/>
      <c r="P56" s="567">
        <v>0</v>
      </c>
      <c r="Q56" s="569" t="s">
        <v>112</v>
      </c>
    </row>
    <row r="57" spans="1:17" s="558" customFormat="1" ht="18" customHeight="1" x14ac:dyDescent="0.2">
      <c r="A57" s="566">
        <v>53</v>
      </c>
      <c r="B57" s="578" t="s">
        <v>281</v>
      </c>
      <c r="C57" s="342" t="s">
        <v>149</v>
      </c>
      <c r="D57" s="579">
        <v>-3214.3566580000006</v>
      </c>
      <c r="E57" s="579">
        <v>-4478.3520595953396</v>
      </c>
      <c r="F57" s="568" t="s">
        <v>112</v>
      </c>
      <c r="G57" s="579">
        <v>-13879.138679954898</v>
      </c>
      <c r="H57" s="569">
        <v>4.1099455012465497E-3</v>
      </c>
      <c r="I57" s="567">
        <v>-13936.181183533756</v>
      </c>
      <c r="J57" s="569" t="s">
        <v>112</v>
      </c>
      <c r="K57" s="579"/>
      <c r="L57" s="579"/>
      <c r="M57" s="568" t="s">
        <v>112</v>
      </c>
      <c r="N57" s="579"/>
      <c r="O57" s="569"/>
      <c r="P57" s="567">
        <v>0</v>
      </c>
      <c r="Q57" s="569" t="s">
        <v>112</v>
      </c>
    </row>
    <row r="58" spans="1:17" s="558" customFormat="1" ht="18" customHeight="1" outlineLevel="1" x14ac:dyDescent="0.2">
      <c r="A58" s="580">
        <v>54</v>
      </c>
      <c r="B58" s="580" t="s">
        <v>282</v>
      </c>
      <c r="C58" s="581" t="s">
        <v>250</v>
      </c>
      <c r="D58" s="582">
        <v>1588.92395699705</v>
      </c>
      <c r="E58" s="582">
        <v>967.89122960646455</v>
      </c>
      <c r="F58" s="583">
        <v>0.64163483291721901</v>
      </c>
      <c r="G58" s="582">
        <v>3177.2644435798638</v>
      </c>
      <c r="H58" s="584"/>
      <c r="I58" s="582">
        <v>3943.3029009269694</v>
      </c>
      <c r="J58" s="584">
        <v>0.40294240562233624</v>
      </c>
      <c r="K58" s="582">
        <v>68208.778713804961</v>
      </c>
      <c r="L58" s="582">
        <v>76083.087941169113</v>
      </c>
      <c r="M58" s="583">
        <v>-0.10349618345476364</v>
      </c>
      <c r="N58" s="582">
        <v>207945.74825785379</v>
      </c>
      <c r="O58" s="584"/>
      <c r="P58" s="582">
        <v>257508.45385499013</v>
      </c>
      <c r="Q58" s="584">
        <v>0.26487976488808845</v>
      </c>
    </row>
    <row r="59" spans="1:17" s="394" customFormat="1" ht="18" customHeight="1" outlineLevel="1" x14ac:dyDescent="0.2">
      <c r="A59" s="566">
        <v>55</v>
      </c>
      <c r="B59" s="287" t="s">
        <v>288</v>
      </c>
      <c r="C59" s="352" t="s">
        <v>212</v>
      </c>
      <c r="D59" s="754">
        <v>756.01656448430299</v>
      </c>
      <c r="E59" s="579">
        <v>1023.215652985292</v>
      </c>
      <c r="F59" s="568">
        <v>-0.26113663109181329</v>
      </c>
      <c r="G59" s="579">
        <v>3118.9508747686814</v>
      </c>
      <c r="H59" s="569"/>
      <c r="I59" s="567">
        <v>3118.9508747686814</v>
      </c>
      <c r="J59" s="569">
        <v>0.24239450855101183</v>
      </c>
      <c r="K59" s="601"/>
      <c r="L59" s="601"/>
      <c r="M59" s="601"/>
      <c r="N59" s="601"/>
      <c r="O59" s="601"/>
      <c r="P59" s="601"/>
      <c r="Q59" s="601"/>
    </row>
    <row r="60" spans="1:17" ht="18" customHeight="1" outlineLevel="1" collapsed="1" x14ac:dyDescent="0.2">
      <c r="A60" s="566">
        <v>56</v>
      </c>
      <c r="B60" s="578" t="s">
        <v>108</v>
      </c>
      <c r="C60" s="352" t="s">
        <v>250</v>
      </c>
      <c r="D60" s="579">
        <v>-116.99406954719998</v>
      </c>
      <c r="E60" s="579">
        <v>-163.77522760486747</v>
      </c>
      <c r="F60" s="568" t="s">
        <v>112</v>
      </c>
      <c r="G60" s="579">
        <v>-402.41469390843042</v>
      </c>
      <c r="H60" s="569"/>
      <c r="I60" s="567">
        <v>-402.41469390843042</v>
      </c>
      <c r="J60" s="569" t="s">
        <v>112</v>
      </c>
      <c r="K60" s="601"/>
      <c r="L60" s="601"/>
      <c r="M60" s="601" t="s">
        <v>112</v>
      </c>
      <c r="N60" s="601"/>
      <c r="O60" s="601"/>
      <c r="P60" s="601">
        <v>0</v>
      </c>
      <c r="Q60" s="601" t="s">
        <v>112</v>
      </c>
    </row>
    <row r="61" spans="1:17" ht="18" customHeight="1" x14ac:dyDescent="0.2">
      <c r="A61" s="566">
        <v>57</v>
      </c>
      <c r="B61" s="578" t="s">
        <v>591</v>
      </c>
      <c r="C61" s="352" t="s">
        <v>590</v>
      </c>
      <c r="D61" s="579">
        <v>2227.9464519341532</v>
      </c>
      <c r="E61" s="579">
        <v>1827.3316549868891</v>
      </c>
      <c r="F61" s="568">
        <v>0.2192348585731354</v>
      </c>
      <c r="G61" s="579">
        <v>6201.3209284401146</v>
      </c>
      <c r="H61" s="579">
        <v>0</v>
      </c>
      <c r="I61" s="579">
        <v>6967.3593857872202</v>
      </c>
      <c r="J61" s="569">
        <v>0.31976913039378468</v>
      </c>
      <c r="K61" s="579">
        <v>68208.778713804961</v>
      </c>
      <c r="L61" s="579">
        <v>76083.087941169113</v>
      </c>
      <c r="M61" s="568">
        <v>-0.10349618345476364</v>
      </c>
      <c r="N61" s="579">
        <v>207945.74825785379</v>
      </c>
      <c r="O61" s="579">
        <v>0</v>
      </c>
      <c r="P61" s="579">
        <v>257508.45385499013</v>
      </c>
      <c r="Q61" s="569">
        <v>0.26487976488808845</v>
      </c>
    </row>
    <row r="62" spans="1:17" ht="27" customHeight="1" outlineLevel="1" x14ac:dyDescent="0.2">
      <c r="A62" s="566">
        <v>58</v>
      </c>
      <c r="B62" s="585" t="s">
        <v>588</v>
      </c>
      <c r="C62" s="352" t="s">
        <v>212</v>
      </c>
      <c r="D62" s="579">
        <v>27507.716322365013</v>
      </c>
      <c r="E62" s="579">
        <v>31187.827628762348</v>
      </c>
      <c r="F62" s="568">
        <v>-0.11799832133878496</v>
      </c>
      <c r="G62" s="579">
        <v>73826.496678927113</v>
      </c>
      <c r="H62" s="569">
        <v>4.1099455012465497E-3</v>
      </c>
      <c r="I62" s="579">
        <v>74129.919556825465</v>
      </c>
      <c r="J62" s="569">
        <v>0.37107441215120351</v>
      </c>
      <c r="K62" s="579">
        <v>146242.58693399999</v>
      </c>
      <c r="L62" s="579">
        <v>194102.91093700001</v>
      </c>
      <c r="M62" s="568">
        <v>-0.24657190235819826</v>
      </c>
      <c r="N62" s="579">
        <v>476934.99851499998</v>
      </c>
      <c r="O62" s="569">
        <v>-9.3089758480381403E-3</v>
      </c>
      <c r="P62" s="567">
        <v>472495.22213273973</v>
      </c>
      <c r="Q62" s="569">
        <v>0.30951125023845333</v>
      </c>
    </row>
    <row r="63" spans="1:17" s="559" customFormat="1" ht="27" customHeight="1" outlineLevel="1" x14ac:dyDescent="0.2">
      <c r="A63" s="566">
        <v>59</v>
      </c>
      <c r="B63" s="585" t="s">
        <v>587</v>
      </c>
      <c r="C63" s="352" t="s">
        <v>250</v>
      </c>
      <c r="D63" s="754">
        <v>1438.6313984498499</v>
      </c>
      <c r="E63" s="579">
        <v>713.31588400159706</v>
      </c>
      <c r="F63" s="568">
        <v>1.0168223233433968</v>
      </c>
      <c r="G63" s="579">
        <v>2890.6869926714335</v>
      </c>
      <c r="H63" s="569"/>
      <c r="I63" s="567">
        <v>2890.6869926714335</v>
      </c>
      <c r="J63" s="569">
        <v>0.4976780267448937</v>
      </c>
      <c r="K63" s="579">
        <v>68052.125713804955</v>
      </c>
      <c r="L63" s="579">
        <v>75663.952941169118</v>
      </c>
      <c r="M63" s="568">
        <v>-0.10060044355973019</v>
      </c>
      <c r="N63" s="579">
        <v>207059.1192578538</v>
      </c>
      <c r="O63" s="569">
        <v>-9.3089758480381403E-3</v>
      </c>
      <c r="P63" s="567">
        <v>205131.6109175664</v>
      </c>
      <c r="Q63" s="569">
        <v>0.33174860475868923</v>
      </c>
    </row>
    <row r="64" spans="1:17" s="394" customFormat="1" ht="18" customHeight="1" x14ac:dyDescent="0.2">
      <c r="A64" s="586">
        <v>60</v>
      </c>
      <c r="B64" s="586" t="s">
        <v>589</v>
      </c>
      <c r="C64" s="587" t="s">
        <v>149</v>
      </c>
      <c r="D64" s="588">
        <v>28946.347720814862</v>
      </c>
      <c r="E64" s="588">
        <v>31901.143512763945</v>
      </c>
      <c r="F64" s="589">
        <v>-9.2623507077946643E-2</v>
      </c>
      <c r="G64" s="588">
        <v>76717.183671598541</v>
      </c>
      <c r="H64" s="590">
        <v>2.0821891976696899E-2</v>
      </c>
      <c r="I64" s="593">
        <v>78314.580582764989</v>
      </c>
      <c r="J64" s="590">
        <v>0.36961632821647522</v>
      </c>
      <c r="K64" s="588">
        <v>214294.71264780493</v>
      </c>
      <c r="L64" s="588">
        <v>269766.8638781691</v>
      </c>
      <c r="M64" s="589">
        <v>-0.20562996667899236</v>
      </c>
      <c r="N64" s="588">
        <v>683994.11777285382</v>
      </c>
      <c r="O64" s="590">
        <v>4.6800000000000001E-2</v>
      </c>
      <c r="P64" s="593">
        <v>716005.04248462338</v>
      </c>
      <c r="Q64" s="590">
        <v>0.29929218361951276</v>
      </c>
    </row>
    <row r="65" spans="1:17" s="394" customFormat="1" ht="18" customHeight="1" outlineLevel="1" x14ac:dyDescent="0.2">
      <c r="A65" s="566">
        <v>61</v>
      </c>
      <c r="B65" s="585" t="s">
        <v>283</v>
      </c>
      <c r="C65" s="352" t="s">
        <v>212</v>
      </c>
      <c r="D65" s="579">
        <v>23592.303897308793</v>
      </c>
      <c r="E65" s="579">
        <v>29178.527764934399</v>
      </c>
      <c r="F65" s="568">
        <v>-0.19144981928591021</v>
      </c>
      <c r="G65" s="579">
        <v>63710.03213409122</v>
      </c>
      <c r="H65" s="569">
        <v>4.1099455012465497E-3</v>
      </c>
      <c r="I65" s="579">
        <v>63971.876894045003</v>
      </c>
      <c r="J65" s="569">
        <v>0.36879180419208474</v>
      </c>
      <c r="K65" s="579">
        <v>58893.335763999989</v>
      </c>
      <c r="L65" s="579">
        <v>74494.835287000009</v>
      </c>
      <c r="M65" s="568">
        <v>-0.20943061975898636</v>
      </c>
      <c r="N65" s="579">
        <v>169450.84546499999</v>
      </c>
      <c r="O65" s="569">
        <v>-9.3089758480381403E-3</v>
      </c>
      <c r="P65" s="567">
        <v>167873.43163713667</v>
      </c>
      <c r="Q65" s="569">
        <v>0.35081987179066937</v>
      </c>
    </row>
    <row r="66" spans="1:17" s="394" customFormat="1" ht="18" customHeight="1" outlineLevel="1" x14ac:dyDescent="0.2">
      <c r="A66" s="566">
        <v>62</v>
      </c>
      <c r="B66" s="585" t="s">
        <v>284</v>
      </c>
      <c r="C66" s="352" t="s">
        <v>250</v>
      </c>
      <c r="D66" s="579">
        <v>909.44807548430299</v>
      </c>
      <c r="E66" s="579">
        <v>1136.9305909852919</v>
      </c>
      <c r="F66" s="568">
        <v>-0.20008478732536084</v>
      </c>
      <c r="G66" s="579">
        <v>3785.8260847686815</v>
      </c>
      <c r="H66" s="569"/>
      <c r="I66" s="579">
        <v>799.73046384370025</v>
      </c>
      <c r="J66" s="569">
        <v>1.1371932377232112</v>
      </c>
      <c r="K66" s="579">
        <v>10438.90549888</v>
      </c>
      <c r="L66" s="579">
        <v>24677.209943026097</v>
      </c>
      <c r="M66" s="568">
        <v>-0.57698193908545625</v>
      </c>
      <c r="N66" s="579">
        <v>70246.41573035685</v>
      </c>
      <c r="O66" s="569"/>
      <c r="P66" s="567">
        <v>70246.41573035685</v>
      </c>
      <c r="Q66" s="569">
        <v>0.14860410158078496</v>
      </c>
    </row>
    <row r="67" spans="1:17" s="394" customFormat="1" ht="18" customHeight="1" x14ac:dyDescent="0.2">
      <c r="A67" s="596">
        <v>63</v>
      </c>
      <c r="B67" s="596" t="s">
        <v>285</v>
      </c>
      <c r="C67" s="597" t="s">
        <v>149</v>
      </c>
      <c r="D67" s="598">
        <v>24501.751972793096</v>
      </c>
      <c r="E67" s="598">
        <v>30315.458355919691</v>
      </c>
      <c r="F67" s="599">
        <v>-0.19177365932820722</v>
      </c>
      <c r="G67" s="598">
        <v>67495.858218859896</v>
      </c>
      <c r="H67" s="600">
        <v>4.1099455012465497E-3</v>
      </c>
      <c r="I67" s="598">
        <v>64771.607357888701</v>
      </c>
      <c r="J67" s="600">
        <v>0.37827920245071645</v>
      </c>
      <c r="K67" s="598">
        <v>69332.241262879994</v>
      </c>
      <c r="L67" s="598">
        <v>99172.045230026109</v>
      </c>
      <c r="M67" s="599">
        <v>-0.30088926670750538</v>
      </c>
      <c r="N67" s="598">
        <v>239697.26119535684</v>
      </c>
      <c r="O67" s="590">
        <v>4.6800000000000001E-2</v>
      </c>
      <c r="P67" s="593">
        <v>250915.09301929953</v>
      </c>
      <c r="Q67" s="600">
        <v>0.27631754004350467</v>
      </c>
    </row>
    <row r="68" spans="1:17" s="394" customFormat="1" ht="18" customHeight="1" outlineLevel="1" x14ac:dyDescent="0.2">
      <c r="A68" s="566">
        <v>64</v>
      </c>
      <c r="B68" s="287" t="s">
        <v>286</v>
      </c>
      <c r="C68" s="352" t="s">
        <v>250</v>
      </c>
      <c r="D68" s="579">
        <v>1402.19395699705</v>
      </c>
      <c r="E68" s="579">
        <v>763.37617360646459</v>
      </c>
      <c r="F68" s="568">
        <v>0.83683222699050153</v>
      </c>
      <c r="G68" s="579">
        <v>2626.2264765798636</v>
      </c>
      <c r="H68" s="569">
        <v>0.24110000000000001</v>
      </c>
      <c r="I68" s="567">
        <v>3259.409680083269</v>
      </c>
      <c r="J68" s="569">
        <v>0.43019874597697944</v>
      </c>
      <c r="K68" s="601"/>
      <c r="L68" s="601"/>
      <c r="M68" s="601"/>
      <c r="N68" s="601"/>
      <c r="O68" s="601"/>
      <c r="P68" s="601"/>
      <c r="Q68" s="601"/>
    </row>
    <row r="69" spans="1:17" s="394" customFormat="1" ht="18" customHeight="1" outlineLevel="1" x14ac:dyDescent="0.2">
      <c r="A69" s="566">
        <v>65</v>
      </c>
      <c r="B69" s="287" t="s">
        <v>287</v>
      </c>
      <c r="C69" s="352" t="s">
        <v>250</v>
      </c>
      <c r="D69" s="579">
        <v>186.73</v>
      </c>
      <c r="E69" s="579">
        <v>204.51505599999999</v>
      </c>
      <c r="F69" s="568">
        <v>-8.6962086546821249E-2</v>
      </c>
      <c r="G69" s="579">
        <v>551.03796700000021</v>
      </c>
      <c r="H69" s="569">
        <v>0.24110000000000001</v>
      </c>
      <c r="I69" s="567">
        <v>683.89322084370031</v>
      </c>
      <c r="J69" s="569">
        <v>0.27303970021758123</v>
      </c>
      <c r="K69" s="601"/>
      <c r="L69" s="601"/>
      <c r="M69" s="601"/>
      <c r="N69" s="601"/>
      <c r="O69" s="601"/>
      <c r="P69" s="601"/>
      <c r="Q69" s="601"/>
    </row>
    <row r="70" spans="1:17" s="394" customFormat="1" ht="18" customHeight="1" outlineLevel="1" x14ac:dyDescent="0.2">
      <c r="A70" s="566">
        <v>66</v>
      </c>
      <c r="B70" s="287" t="s">
        <v>289</v>
      </c>
      <c r="C70" s="352" t="s">
        <v>250</v>
      </c>
      <c r="D70" s="601"/>
      <c r="E70" s="601"/>
      <c r="F70" s="601"/>
      <c r="G70" s="601"/>
      <c r="H70" s="601"/>
      <c r="I70" s="601"/>
      <c r="J70" s="601"/>
      <c r="K70" s="579">
        <v>38481.403560928797</v>
      </c>
      <c r="L70" s="579">
        <v>40450.272480036459</v>
      </c>
      <c r="M70" s="568">
        <v>-4.8673811037474812E-2</v>
      </c>
      <c r="N70" s="579">
        <v>111624.45622117208</v>
      </c>
      <c r="O70" s="569">
        <v>0.28039999999999998</v>
      </c>
      <c r="P70" s="579">
        <v>142923.95374558872</v>
      </c>
      <c r="Q70" s="569">
        <v>0.26924390595454339</v>
      </c>
    </row>
    <row r="71" spans="1:17" s="394" customFormat="1" ht="18" customHeight="1" outlineLevel="1" x14ac:dyDescent="0.2">
      <c r="A71" s="566">
        <v>67</v>
      </c>
      <c r="B71" s="287" t="s">
        <v>290</v>
      </c>
      <c r="C71" s="352" t="s">
        <v>250</v>
      </c>
      <c r="D71" s="601"/>
      <c r="E71" s="601"/>
      <c r="F71" s="601"/>
      <c r="G71" s="601"/>
      <c r="H71" s="601"/>
      <c r="I71" s="601"/>
      <c r="J71" s="601"/>
      <c r="K71" s="579">
        <v>4280.4033578799999</v>
      </c>
      <c r="L71" s="579">
        <v>5286.2158140000001</v>
      </c>
      <c r="M71" s="568">
        <v>-0.19027078944756837</v>
      </c>
      <c r="N71" s="579">
        <v>14387.944946</v>
      </c>
      <c r="O71" s="569">
        <v>0.28039999999999998</v>
      </c>
      <c r="P71" s="579">
        <v>18422.324708858399</v>
      </c>
      <c r="Q71" s="569">
        <v>0.2323487087284789</v>
      </c>
    </row>
    <row r="72" spans="1:17" s="394" customFormat="1" ht="18" customHeight="1" outlineLevel="1" x14ac:dyDescent="0.2">
      <c r="A72" s="566">
        <v>68</v>
      </c>
      <c r="B72" s="287" t="s">
        <v>291</v>
      </c>
      <c r="C72" s="352" t="s">
        <v>250</v>
      </c>
      <c r="D72" s="601"/>
      <c r="E72" s="601"/>
      <c r="F72" s="601"/>
      <c r="G72" s="601"/>
      <c r="H72" s="601"/>
      <c r="I72" s="601"/>
      <c r="J72" s="601"/>
      <c r="K72" s="579">
        <v>6019.3631000000005</v>
      </c>
      <c r="L72" s="579">
        <v>408.94989999999996</v>
      </c>
      <c r="M72" s="568">
        <v>13.719072189527376</v>
      </c>
      <c r="N72" s="579">
        <v>876.88509999999997</v>
      </c>
      <c r="O72" s="569">
        <v>0.47399999999999998</v>
      </c>
      <c r="P72" s="579">
        <v>1292.5286374</v>
      </c>
      <c r="Q72" s="569">
        <v>4.6570442819033513</v>
      </c>
    </row>
    <row r="73" spans="1:17" s="394" customFormat="1" ht="18" customHeight="1" outlineLevel="1" x14ac:dyDescent="0.2">
      <c r="A73" s="566">
        <v>69</v>
      </c>
      <c r="B73" s="287" t="s">
        <v>292</v>
      </c>
      <c r="C73" s="352" t="s">
        <v>250</v>
      </c>
      <c r="D73" s="601"/>
      <c r="E73" s="601"/>
      <c r="F73" s="601"/>
      <c r="G73" s="601"/>
      <c r="H73" s="601"/>
      <c r="I73" s="601"/>
      <c r="J73" s="601"/>
      <c r="K73" s="579">
        <v>2845.4534350000004</v>
      </c>
      <c r="L73" s="579">
        <v>5286.2158140000001</v>
      </c>
      <c r="M73" s="568">
        <v>-0.46172204557670371</v>
      </c>
      <c r="N73" s="579">
        <v>14387.944946</v>
      </c>
      <c r="O73" s="569">
        <v>0.47399999999999998</v>
      </c>
      <c r="P73" s="579">
        <v>21207.830850404</v>
      </c>
      <c r="Q73" s="569">
        <v>0.13416994199318577</v>
      </c>
    </row>
    <row r="74" spans="1:17" s="394" customFormat="1" ht="18" customHeight="1" outlineLevel="1" x14ac:dyDescent="0.2">
      <c r="A74" s="566">
        <v>70</v>
      </c>
      <c r="B74" s="287" t="s">
        <v>293</v>
      </c>
      <c r="C74" s="352" t="s">
        <v>250</v>
      </c>
      <c r="D74" s="601"/>
      <c r="E74" s="601"/>
      <c r="F74" s="601"/>
      <c r="G74" s="601"/>
      <c r="H74" s="601"/>
      <c r="I74" s="601"/>
      <c r="J74" s="601"/>
      <c r="K74" s="579">
        <v>6566.02279499616</v>
      </c>
      <c r="L74" s="579">
        <v>5383.6323076656445</v>
      </c>
      <c r="M74" s="568">
        <v>0.21962690238836213</v>
      </c>
      <c r="N74" s="579">
        <v>10645.245727665648</v>
      </c>
      <c r="O74" s="569">
        <v>0.22620000000000001</v>
      </c>
      <c r="P74" s="579">
        <v>13053.200311263618</v>
      </c>
      <c r="Q74" s="569">
        <v>0.50302015125978983</v>
      </c>
    </row>
    <row r="75" spans="1:17" s="394" customFormat="1" ht="18" customHeight="1" outlineLevel="1" x14ac:dyDescent="0.2">
      <c r="A75" s="566">
        <v>71</v>
      </c>
      <c r="B75" s="287" t="s">
        <v>294</v>
      </c>
      <c r="C75" s="352" t="s">
        <v>250</v>
      </c>
      <c r="D75" s="601"/>
      <c r="E75" s="601"/>
      <c r="F75" s="601"/>
      <c r="G75" s="601"/>
      <c r="H75" s="601"/>
      <c r="I75" s="601"/>
      <c r="J75" s="601"/>
      <c r="K75" s="579">
        <v>2572.9134819999999</v>
      </c>
      <c r="L75" s="579">
        <v>4126.4763999999996</v>
      </c>
      <c r="M75" s="568">
        <v>-0.37648656320923091</v>
      </c>
      <c r="N75" s="579">
        <v>13657.776553</v>
      </c>
      <c r="O75" s="569">
        <v>0.22620000000000001</v>
      </c>
      <c r="P75" s="579">
        <v>16747.165609288601</v>
      </c>
      <c r="Q75" s="569">
        <v>0.15363277237629791</v>
      </c>
    </row>
    <row r="76" spans="1:17" s="394" customFormat="1" ht="18" customHeight="1" outlineLevel="1" x14ac:dyDescent="0.2">
      <c r="A76" s="566">
        <v>72</v>
      </c>
      <c r="B76" s="287" t="s">
        <v>295</v>
      </c>
      <c r="C76" s="352" t="s">
        <v>250</v>
      </c>
      <c r="D76" s="601"/>
      <c r="E76" s="601"/>
      <c r="F76" s="601"/>
      <c r="G76" s="601"/>
      <c r="H76" s="601"/>
      <c r="I76" s="601"/>
      <c r="J76" s="601"/>
      <c r="K76" s="579">
        <v>2568.5576620000002</v>
      </c>
      <c r="L76" s="579">
        <v>559.91693499999997</v>
      </c>
      <c r="M76" s="568">
        <v>3.5873905599944038</v>
      </c>
      <c r="N76" s="579">
        <v>1658.4551159999978</v>
      </c>
      <c r="O76" s="569">
        <v>4.0099999999999997E-2</v>
      </c>
      <c r="P76" s="579">
        <v>1724.9591661515979</v>
      </c>
      <c r="Q76" s="569">
        <v>1.4890541830798694</v>
      </c>
    </row>
    <row r="77" spans="1:17" s="394" customFormat="1" ht="18" customHeight="1" outlineLevel="1" x14ac:dyDescent="0.2">
      <c r="A77" s="566">
        <v>73</v>
      </c>
      <c r="B77" s="287" t="s">
        <v>296</v>
      </c>
      <c r="C77" s="352" t="s">
        <v>250</v>
      </c>
      <c r="D77" s="601"/>
      <c r="E77" s="601"/>
      <c r="F77" s="601"/>
      <c r="G77" s="601"/>
      <c r="H77" s="601"/>
      <c r="I77" s="601"/>
      <c r="J77" s="601"/>
      <c r="K77" s="579">
        <v>510.70092399999999</v>
      </c>
      <c r="L77" s="579">
        <v>7987.2788820260939</v>
      </c>
      <c r="M77" s="568">
        <v>-0.93606071209692721</v>
      </c>
      <c r="N77" s="579">
        <v>21291.985232356856</v>
      </c>
      <c r="O77" s="569">
        <v>4.0099999999999997E-2</v>
      </c>
      <c r="P77" s="579">
        <v>22145.793840174367</v>
      </c>
      <c r="Q77" s="569">
        <v>2.3060854250053785E-2</v>
      </c>
    </row>
    <row r="78" spans="1:17" s="560" customFormat="1" ht="18" customHeight="1" outlineLevel="1" x14ac:dyDescent="0.2">
      <c r="A78" s="566">
        <v>74</v>
      </c>
      <c r="B78" s="287" t="s">
        <v>297</v>
      </c>
      <c r="C78" s="352" t="s">
        <v>250</v>
      </c>
      <c r="D78" s="601"/>
      <c r="E78" s="601"/>
      <c r="F78" s="601"/>
      <c r="G78" s="601"/>
      <c r="H78" s="601"/>
      <c r="I78" s="601"/>
      <c r="J78" s="601"/>
      <c r="K78" s="579">
        <v>3977.8730969999997</v>
      </c>
      <c r="L78" s="579">
        <v>3863.1071502864165</v>
      </c>
      <c r="M78" s="568">
        <v>2.9708196601555326E-2</v>
      </c>
      <c r="N78" s="579">
        <v>10089.341603584733</v>
      </c>
      <c r="O78" s="569">
        <v>3.2899999999999999E-2</v>
      </c>
      <c r="P78" s="579">
        <v>10421.28094234267</v>
      </c>
      <c r="Q78" s="569">
        <v>0.38170673250324894</v>
      </c>
    </row>
    <row r="79" spans="1:17" s="560" customFormat="1" ht="18" customHeight="1" outlineLevel="1" x14ac:dyDescent="0.2">
      <c r="A79" s="566">
        <v>75</v>
      </c>
      <c r="B79" s="287" t="s">
        <v>298</v>
      </c>
      <c r="C79" s="352" t="s">
        <v>250</v>
      </c>
      <c r="D79" s="601"/>
      <c r="E79" s="601"/>
      <c r="F79" s="601"/>
      <c r="G79" s="601"/>
      <c r="H79" s="601"/>
      <c r="I79" s="601"/>
      <c r="J79" s="601"/>
      <c r="K79" s="579">
        <v>386.08730000000003</v>
      </c>
      <c r="L79" s="579">
        <v>2410.1580329999997</v>
      </c>
      <c r="M79" s="568">
        <v>-0.83980830521746952</v>
      </c>
      <c r="N79" s="579">
        <v>7407.3930529999998</v>
      </c>
      <c r="O79" s="569">
        <v>3.2899999999999999E-2</v>
      </c>
      <c r="P79" s="579">
        <v>7651.096284443699</v>
      </c>
      <c r="Q79" s="569">
        <v>5.0461696683257978E-2</v>
      </c>
    </row>
    <row r="80" spans="1:17" s="560" customFormat="1" ht="18" customHeight="1" outlineLevel="1" x14ac:dyDescent="0.2">
      <c r="A80" s="566">
        <v>76</v>
      </c>
      <c r="B80" s="287" t="s">
        <v>299</v>
      </c>
      <c r="C80" s="352" t="s">
        <v>250</v>
      </c>
      <c r="D80" s="601"/>
      <c r="E80" s="601"/>
      <c r="F80" s="601"/>
      <c r="G80" s="601"/>
      <c r="H80" s="601"/>
      <c r="I80" s="601"/>
      <c r="J80" s="601"/>
      <c r="K80" s="579">
        <v>0</v>
      </c>
      <c r="L80" s="579">
        <v>213.54300000000001</v>
      </c>
      <c r="M80" s="568">
        <v>-1</v>
      </c>
      <c r="N80" s="579">
        <v>1432.809</v>
      </c>
      <c r="O80" s="569"/>
      <c r="P80" s="579">
        <v>1432.809</v>
      </c>
      <c r="Q80" s="569">
        <v>0</v>
      </c>
    </row>
    <row r="81" spans="1:17" s="560" customFormat="1" ht="18" customHeight="1" outlineLevel="1" x14ac:dyDescent="0.2">
      <c r="A81" s="566">
        <v>77</v>
      </c>
      <c r="B81" s="287" t="s">
        <v>300</v>
      </c>
      <c r="C81" s="352" t="s">
        <v>250</v>
      </c>
      <c r="D81" s="601"/>
      <c r="E81" s="601"/>
      <c r="F81" s="601"/>
      <c r="G81" s="601"/>
      <c r="H81" s="601"/>
      <c r="I81" s="601"/>
      <c r="J81" s="601"/>
      <c r="K81" s="579">
        <v>0</v>
      </c>
      <c r="L81" s="579">
        <v>51.093064154481127</v>
      </c>
      <c r="M81" s="568">
        <v>-1</v>
      </c>
      <c r="N81" s="579">
        <v>227.68037857448115</v>
      </c>
      <c r="O81" s="569"/>
      <c r="P81" s="579">
        <v>227.68037857448115</v>
      </c>
      <c r="Q81" s="569">
        <v>0</v>
      </c>
    </row>
    <row r="82" spans="1:17" s="560" customFormat="1" ht="18" customHeight="1" outlineLevel="1" x14ac:dyDescent="0.2">
      <c r="A82" s="566">
        <v>78</v>
      </c>
      <c r="B82" s="287" t="s">
        <v>301</v>
      </c>
      <c r="C82" s="352" t="s">
        <v>250</v>
      </c>
      <c r="D82" s="601"/>
      <c r="E82" s="601"/>
      <c r="F82" s="601"/>
      <c r="G82" s="601"/>
      <c r="H82" s="601"/>
      <c r="I82" s="601"/>
      <c r="J82" s="601"/>
      <c r="K82" s="579">
        <v>0</v>
      </c>
      <c r="L82" s="579">
        <v>47.536500000000004</v>
      </c>
      <c r="M82" s="568">
        <v>-1</v>
      </c>
      <c r="N82" s="579">
        <v>181.23779999999999</v>
      </c>
      <c r="O82" s="569"/>
      <c r="P82" s="579">
        <v>181.23779999999999</v>
      </c>
      <c r="Q82" s="569">
        <v>0</v>
      </c>
    </row>
    <row r="83" spans="1:17" s="560" customFormat="1" ht="18" customHeight="1" outlineLevel="1" x14ac:dyDescent="0.2">
      <c r="A83" s="566">
        <v>79</v>
      </c>
      <c r="B83" s="287" t="s">
        <v>302</v>
      </c>
      <c r="C83" s="352" t="s">
        <v>250</v>
      </c>
      <c r="D83" s="601"/>
      <c r="E83" s="601"/>
      <c r="F83" s="601"/>
      <c r="G83" s="601"/>
      <c r="H83" s="601"/>
      <c r="I83" s="601"/>
      <c r="J83" s="601"/>
      <c r="K83" s="579">
        <v>0</v>
      </c>
      <c r="L83" s="579">
        <v>0.50929999999999997</v>
      </c>
      <c r="M83" s="568">
        <v>-1</v>
      </c>
      <c r="N83" s="579">
        <v>50.597696999999997</v>
      </c>
      <c r="O83" s="569"/>
      <c r="P83" s="579">
        <v>50.597696999999997</v>
      </c>
      <c r="Q83" s="569">
        <v>0</v>
      </c>
    </row>
    <row r="84" spans="1:17" s="560" customFormat="1" ht="18" customHeight="1" outlineLevel="1" x14ac:dyDescent="0.2">
      <c r="A84" s="566">
        <v>80</v>
      </c>
      <c r="B84" s="287" t="s">
        <v>303</v>
      </c>
      <c r="C84" s="352" t="s">
        <v>250</v>
      </c>
      <c r="D84" s="601"/>
      <c r="E84" s="601"/>
      <c r="F84" s="601"/>
      <c r="G84" s="601"/>
      <c r="H84" s="601"/>
      <c r="I84" s="601"/>
      <c r="J84" s="601"/>
      <c r="K84" s="579">
        <v>0</v>
      </c>
      <c r="L84" s="579">
        <v>0</v>
      </c>
      <c r="M84" s="568" t="s">
        <v>112</v>
      </c>
      <c r="N84" s="579">
        <v>3.7473225000000006</v>
      </c>
      <c r="O84" s="569"/>
      <c r="P84" s="579">
        <v>3.7473225000000006</v>
      </c>
      <c r="Q84" s="569">
        <v>0</v>
      </c>
    </row>
    <row r="85" spans="1:17" ht="18" customHeight="1" outlineLevel="1" x14ac:dyDescent="0.2">
      <c r="A85" s="566">
        <v>81</v>
      </c>
      <c r="B85" s="287" t="s">
        <v>304</v>
      </c>
      <c r="C85" s="352" t="s">
        <v>250</v>
      </c>
      <c r="D85" s="601"/>
      <c r="E85" s="601"/>
      <c r="F85" s="601"/>
      <c r="G85" s="601"/>
      <c r="H85" s="601"/>
      <c r="I85" s="601"/>
      <c r="J85" s="601"/>
      <c r="K85" s="579">
        <v>0</v>
      </c>
      <c r="L85" s="579">
        <v>8.182361000000002</v>
      </c>
      <c r="M85" s="568">
        <v>-1</v>
      </c>
      <c r="N85" s="579">
        <v>22.247561000000001</v>
      </c>
      <c r="O85" s="569"/>
      <c r="P85" s="579">
        <v>22.247561000000001</v>
      </c>
      <c r="Q85" s="569">
        <v>0</v>
      </c>
    </row>
    <row r="86" spans="1:17" ht="70.5" customHeight="1" x14ac:dyDescent="0.2">
      <c r="A86" s="804" t="s">
        <v>305</v>
      </c>
      <c r="B86" s="804"/>
      <c r="C86" s="804"/>
      <c r="D86" s="804"/>
      <c r="E86" s="804"/>
      <c r="F86" s="804"/>
      <c r="G86" s="804"/>
      <c r="H86" s="804"/>
      <c r="I86" s="804"/>
      <c r="J86" s="804"/>
      <c r="K86" s="804"/>
      <c r="L86" s="804"/>
      <c r="M86" s="804"/>
      <c r="N86" s="804"/>
      <c r="O86" s="804"/>
      <c r="P86" s="804"/>
      <c r="Q86" s="804"/>
    </row>
    <row r="88" spans="1:17" x14ac:dyDescent="0.2">
      <c r="D88" s="595"/>
      <c r="E88" s="595"/>
      <c r="F88" s="602"/>
      <c r="G88" s="595"/>
      <c r="H88" s="594"/>
      <c r="I88" s="595"/>
      <c r="J88" s="594"/>
    </row>
    <row r="89" spans="1:17" x14ac:dyDescent="0.2">
      <c r="D89" s="561"/>
      <c r="E89" s="561"/>
      <c r="F89" s="561"/>
      <c r="G89" s="561"/>
      <c r="H89" s="561"/>
      <c r="I89" s="561"/>
      <c r="J89" s="561"/>
    </row>
    <row r="90" spans="1:17" x14ac:dyDescent="0.2">
      <c r="D90" s="561"/>
      <c r="E90" s="561"/>
      <c r="F90" s="561"/>
      <c r="G90" s="561"/>
      <c r="H90" s="561"/>
      <c r="I90" s="561"/>
      <c r="J90" s="561"/>
    </row>
    <row r="91" spans="1:17" x14ac:dyDescent="0.2">
      <c r="D91" s="595"/>
      <c r="E91" s="561"/>
      <c r="F91" s="561"/>
      <c r="G91" s="561"/>
      <c r="H91" s="561"/>
      <c r="I91" s="561"/>
      <c r="J91" s="561"/>
    </row>
  </sheetData>
  <autoFilter ref="A4:Q86" xr:uid="{00000000-0009-0000-0000-000007000000}"/>
  <mergeCells count="6">
    <mergeCell ref="D3:J3"/>
    <mergeCell ref="K3:Q3"/>
    <mergeCell ref="A86:Q86"/>
    <mergeCell ref="A3:A4"/>
    <mergeCell ref="B3:B4"/>
    <mergeCell ref="C3:C4"/>
  </mergeCells>
  <phoneticPr fontId="39" type="noConversion"/>
  <printOptions horizontalCentered="1"/>
  <pageMargins left="0.118110236220472" right="0.118110236220472" top="0.35433070866141703" bottom="0.23622047244094499" header="0.31496062992126" footer="0.118110236220472"/>
  <pageSetup paperSize="9" scale="70" orientation="landscape" r:id="rId1"/>
  <headerFooter>
    <oddFooter>&amp;R&amp;"宋体,常规"&amp;14 3-&amp;P/&amp;N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BU115"/>
  <sheetViews>
    <sheetView view="pageBreakPreview" zoomScale="85" zoomScaleNormal="85" zoomScaleSheetLayoutView="85" workbookViewId="0">
      <pane xSplit="4" ySplit="5" topLeftCell="H6" activePane="bottomRight" state="frozen"/>
      <selection pane="topRight"/>
      <selection pane="bottomLeft"/>
      <selection pane="bottomRight" activeCell="BE18" sqref="BE18"/>
    </sheetView>
  </sheetViews>
  <sheetFormatPr defaultColWidth="9.140625" defaultRowHeight="12.75" outlineLevelCol="2" x14ac:dyDescent="0.2"/>
  <cols>
    <col min="1" max="8" width="15.7109375" style="78" customWidth="1"/>
    <col min="9" max="23" width="15.7109375" style="78" hidden="1" customWidth="1" outlineLevel="2"/>
    <col min="24" max="24" width="15.7109375" style="78" hidden="1" customWidth="1" outlineLevel="1" collapsed="1"/>
    <col min="25" max="44" width="15.7109375" style="78" hidden="1" customWidth="1" outlineLevel="1"/>
    <col min="45" max="45" width="15.7109375" style="78" customWidth="1" collapsed="1"/>
    <col min="46" max="47" width="15.7109375" style="78" customWidth="1"/>
    <col min="48" max="48" width="14.85546875" style="78" customWidth="1"/>
    <col min="49" max="49" width="12.7109375" style="78" customWidth="1"/>
    <col min="50" max="50" width="7.85546875" style="78" customWidth="1"/>
    <col min="51" max="53" width="14.7109375" style="78" customWidth="1"/>
    <col min="54" max="54" width="9.140625" style="741" customWidth="1"/>
    <col min="55" max="55" width="9.140625" style="78"/>
    <col min="56" max="56" width="11.140625" style="78" customWidth="1"/>
    <col min="57" max="57" width="10" style="78" customWidth="1"/>
    <col min="58" max="70" width="9.140625" style="513" customWidth="1"/>
    <col min="71" max="72" width="9.140625" style="78" customWidth="1"/>
    <col min="73" max="16384" width="9.140625" style="78"/>
  </cols>
  <sheetData>
    <row r="1" spans="1:54" ht="35.25" customHeight="1" x14ac:dyDescent="0.15">
      <c r="A1" s="810" t="s">
        <v>593</v>
      </c>
      <c r="B1" s="810"/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810"/>
      <c r="N1" s="810"/>
      <c r="O1" s="810"/>
      <c r="P1" s="810"/>
      <c r="Q1" s="810"/>
      <c r="R1" s="810"/>
      <c r="S1" s="810"/>
      <c r="T1" s="810"/>
      <c r="U1" s="810"/>
      <c r="V1" s="810"/>
      <c r="W1" s="810"/>
      <c r="X1" s="810"/>
      <c r="Y1" s="810"/>
      <c r="Z1" s="810"/>
      <c r="AA1" s="810"/>
      <c r="AB1" s="810"/>
      <c r="AC1" s="810"/>
      <c r="AD1" s="810"/>
      <c r="AE1" s="810"/>
      <c r="AF1" s="810"/>
      <c r="AG1" s="810"/>
      <c r="AH1" s="810"/>
      <c r="AI1" s="810"/>
      <c r="AJ1" s="810"/>
      <c r="AK1" s="810"/>
      <c r="AL1" s="810"/>
      <c r="AM1" s="810"/>
      <c r="AN1" s="810"/>
      <c r="AO1" s="810"/>
      <c r="AP1" s="810"/>
      <c r="AQ1" s="810"/>
      <c r="AR1" s="810"/>
      <c r="AS1" s="810"/>
      <c r="AT1" s="810"/>
      <c r="AU1" s="810"/>
      <c r="AV1" s="810"/>
      <c r="AW1" s="810"/>
      <c r="AX1" s="542"/>
    </row>
    <row r="2" spans="1:54" ht="13.5" x14ac:dyDescent="0.15">
      <c r="A2" s="514"/>
      <c r="B2" s="515"/>
      <c r="C2" s="516"/>
      <c r="D2" s="515"/>
      <c r="E2" s="515"/>
      <c r="F2" s="515"/>
      <c r="G2" s="515"/>
      <c r="H2" s="515"/>
      <c r="I2" s="515" t="s">
        <v>306</v>
      </c>
      <c r="J2" s="515" t="s">
        <v>306</v>
      </c>
      <c r="K2" s="515" t="s">
        <v>306</v>
      </c>
      <c r="L2" s="515" t="s">
        <v>306</v>
      </c>
      <c r="M2" s="515" t="s">
        <v>306</v>
      </c>
      <c r="N2" s="515" t="s">
        <v>306</v>
      </c>
      <c r="O2" s="515" t="s">
        <v>306</v>
      </c>
      <c r="P2" s="515" t="s">
        <v>306</v>
      </c>
      <c r="Q2" s="515" t="s">
        <v>306</v>
      </c>
      <c r="R2" s="515" t="s">
        <v>306</v>
      </c>
      <c r="S2" s="515" t="s">
        <v>306</v>
      </c>
      <c r="T2" s="515" t="s">
        <v>306</v>
      </c>
      <c r="U2" s="515" t="s">
        <v>306</v>
      </c>
      <c r="V2" s="515" t="s">
        <v>306</v>
      </c>
      <c r="W2" s="515" t="s">
        <v>306</v>
      </c>
      <c r="X2" s="515"/>
      <c r="Y2" s="515"/>
      <c r="Z2" s="515"/>
      <c r="AA2" s="515"/>
      <c r="AB2" s="515"/>
      <c r="AC2" s="515"/>
      <c r="AD2" s="515"/>
      <c r="AE2" s="515"/>
      <c r="AF2" s="515"/>
      <c r="AG2" s="515"/>
      <c r="AH2" s="515"/>
      <c r="AI2" s="515"/>
      <c r="AJ2" s="515"/>
      <c r="AK2" s="515"/>
      <c r="AL2" s="515"/>
      <c r="AM2" s="515"/>
      <c r="AN2" s="515"/>
      <c r="AO2" s="515"/>
      <c r="AP2" s="515"/>
      <c r="AQ2" s="515"/>
      <c r="AR2" s="515"/>
      <c r="AS2" s="515"/>
      <c r="AT2" s="540"/>
      <c r="AU2" s="539"/>
      <c r="AV2" s="514" t="s">
        <v>2</v>
      </c>
      <c r="AW2" s="543"/>
      <c r="AX2" s="543"/>
    </row>
    <row r="3" spans="1:54" ht="23.25" customHeight="1" x14ac:dyDescent="0.15">
      <c r="A3" s="809" t="s">
        <v>4</v>
      </c>
      <c r="B3" s="809"/>
      <c r="C3" s="809" t="s">
        <v>307</v>
      </c>
      <c r="D3" s="809"/>
      <c r="E3" s="809"/>
      <c r="F3" s="809" t="s">
        <v>208</v>
      </c>
      <c r="G3" s="809"/>
      <c r="H3" s="809"/>
      <c r="I3" s="809" t="s">
        <v>8</v>
      </c>
      <c r="J3" s="809"/>
      <c r="K3" s="809"/>
      <c r="L3" s="809" t="s">
        <v>9</v>
      </c>
      <c r="M3" s="809"/>
      <c r="N3" s="809"/>
      <c r="O3" s="809" t="s">
        <v>10</v>
      </c>
      <c r="P3" s="809"/>
      <c r="Q3" s="809"/>
      <c r="R3" s="809" t="s">
        <v>11</v>
      </c>
      <c r="S3" s="809"/>
      <c r="T3" s="809"/>
      <c r="U3" s="809" t="s">
        <v>12</v>
      </c>
      <c r="V3" s="809"/>
      <c r="W3" s="809"/>
      <c r="X3" s="809" t="s">
        <v>13</v>
      </c>
      <c r="Y3" s="809"/>
      <c r="Z3" s="809"/>
      <c r="AA3" s="809" t="s">
        <v>14</v>
      </c>
      <c r="AB3" s="809"/>
      <c r="AC3" s="809"/>
      <c r="AD3" s="809" t="s">
        <v>15</v>
      </c>
      <c r="AE3" s="809"/>
      <c r="AF3" s="809"/>
      <c r="AG3" s="809" t="s">
        <v>16</v>
      </c>
      <c r="AH3" s="809"/>
      <c r="AI3" s="809"/>
      <c r="AJ3" s="809" t="s">
        <v>17</v>
      </c>
      <c r="AK3" s="809"/>
      <c r="AL3" s="809"/>
      <c r="AM3" s="809" t="s">
        <v>111</v>
      </c>
      <c r="AN3" s="809"/>
      <c r="AO3" s="809"/>
      <c r="AP3" s="809" t="s">
        <v>19</v>
      </c>
      <c r="AQ3" s="809"/>
      <c r="AR3" s="809"/>
      <c r="AS3" s="809" t="s">
        <v>20</v>
      </c>
      <c r="AT3" s="809"/>
      <c r="AU3" s="809"/>
      <c r="AV3" s="809" t="s">
        <v>308</v>
      </c>
      <c r="AW3" s="809" t="s">
        <v>309</v>
      </c>
      <c r="AX3" s="544"/>
      <c r="AY3" s="807" t="s">
        <v>209</v>
      </c>
      <c r="AZ3" s="807"/>
      <c r="BA3" s="807"/>
    </row>
    <row r="4" spans="1:54" ht="23.25" customHeight="1" x14ac:dyDescent="0.15">
      <c r="A4" s="809"/>
      <c r="B4" s="809"/>
      <c r="C4" s="517" t="s">
        <v>212</v>
      </c>
      <c r="D4" s="517" t="s">
        <v>250</v>
      </c>
      <c r="E4" s="517" t="s">
        <v>149</v>
      </c>
      <c r="F4" s="517" t="s">
        <v>212</v>
      </c>
      <c r="G4" s="517" t="s">
        <v>250</v>
      </c>
      <c r="H4" s="517" t="s">
        <v>149</v>
      </c>
      <c r="I4" s="517" t="s">
        <v>212</v>
      </c>
      <c r="J4" s="517" t="s">
        <v>250</v>
      </c>
      <c r="K4" s="517" t="s">
        <v>149</v>
      </c>
      <c r="L4" s="517" t="s">
        <v>212</v>
      </c>
      <c r="M4" s="517" t="s">
        <v>250</v>
      </c>
      <c r="N4" s="517" t="s">
        <v>149</v>
      </c>
      <c r="O4" s="517" t="s">
        <v>212</v>
      </c>
      <c r="P4" s="517" t="s">
        <v>250</v>
      </c>
      <c r="Q4" s="517" t="s">
        <v>149</v>
      </c>
      <c r="R4" s="517" t="s">
        <v>212</v>
      </c>
      <c r="S4" s="517" t="s">
        <v>250</v>
      </c>
      <c r="T4" s="517" t="s">
        <v>149</v>
      </c>
      <c r="U4" s="517" t="s">
        <v>212</v>
      </c>
      <c r="V4" s="517" t="s">
        <v>250</v>
      </c>
      <c r="W4" s="517" t="s">
        <v>149</v>
      </c>
      <c r="X4" s="517" t="s">
        <v>212</v>
      </c>
      <c r="Y4" s="517" t="s">
        <v>250</v>
      </c>
      <c r="Z4" s="517" t="s">
        <v>149</v>
      </c>
      <c r="AA4" s="517" t="s">
        <v>212</v>
      </c>
      <c r="AB4" s="517" t="s">
        <v>250</v>
      </c>
      <c r="AC4" s="517" t="s">
        <v>149</v>
      </c>
      <c r="AD4" s="517" t="s">
        <v>212</v>
      </c>
      <c r="AE4" s="517" t="s">
        <v>250</v>
      </c>
      <c r="AF4" s="517" t="s">
        <v>149</v>
      </c>
      <c r="AG4" s="517" t="s">
        <v>212</v>
      </c>
      <c r="AH4" s="517" t="s">
        <v>250</v>
      </c>
      <c r="AI4" s="517" t="s">
        <v>149</v>
      </c>
      <c r="AJ4" s="517" t="s">
        <v>212</v>
      </c>
      <c r="AK4" s="517" t="s">
        <v>250</v>
      </c>
      <c r="AL4" s="517" t="s">
        <v>149</v>
      </c>
      <c r="AM4" s="517" t="s">
        <v>212</v>
      </c>
      <c r="AN4" s="517" t="s">
        <v>250</v>
      </c>
      <c r="AO4" s="517" t="s">
        <v>149</v>
      </c>
      <c r="AP4" s="517" t="s">
        <v>212</v>
      </c>
      <c r="AQ4" s="517" t="s">
        <v>250</v>
      </c>
      <c r="AR4" s="517" t="s">
        <v>149</v>
      </c>
      <c r="AS4" s="517" t="s">
        <v>212</v>
      </c>
      <c r="AT4" s="517" t="s">
        <v>250</v>
      </c>
      <c r="AU4" s="517" t="s">
        <v>149</v>
      </c>
      <c r="AV4" s="809"/>
      <c r="AW4" s="809"/>
      <c r="AX4" s="544"/>
      <c r="AY4" s="545" t="s">
        <v>212</v>
      </c>
      <c r="AZ4" s="545" t="s">
        <v>250</v>
      </c>
      <c r="BA4" s="545" t="s">
        <v>149</v>
      </c>
    </row>
    <row r="5" spans="1:54" ht="19.5" customHeight="1" x14ac:dyDescent="0.15">
      <c r="A5" s="808" t="s">
        <v>25</v>
      </c>
      <c r="B5" s="518" t="s">
        <v>310</v>
      </c>
      <c r="C5" s="519">
        <v>103126.722012</v>
      </c>
      <c r="D5" s="520">
        <v>49052.33259460875</v>
      </c>
      <c r="E5" s="521">
        <v>152179.05460660876</v>
      </c>
      <c r="F5" s="522">
        <v>43115.864921999979</v>
      </c>
      <c r="G5" s="522">
        <v>18999.793119196169</v>
      </c>
      <c r="H5" s="522">
        <v>62115.658041196148</v>
      </c>
      <c r="I5" s="522">
        <v>10735.965579</v>
      </c>
      <c r="J5" s="522">
        <v>8870.4760614096322</v>
      </c>
      <c r="K5" s="522">
        <v>19606.441640409634</v>
      </c>
      <c r="L5" s="522">
        <v>3184.1495450000002</v>
      </c>
      <c r="M5" s="522">
        <v>693.60293219314997</v>
      </c>
      <c r="N5" s="522">
        <v>3877.7524771931503</v>
      </c>
      <c r="O5" s="522">
        <v>19826.252745999998</v>
      </c>
      <c r="P5" s="522">
        <v>8803.2275261457889</v>
      </c>
      <c r="Q5" s="522">
        <v>28629.480272145789</v>
      </c>
      <c r="R5" s="522">
        <v>28797.799078</v>
      </c>
      <c r="S5" s="522">
        <v>13248.79042645888</v>
      </c>
      <c r="T5" s="522">
        <v>42046.589504458883</v>
      </c>
      <c r="U5" s="522">
        <v>40582.555064</v>
      </c>
      <c r="V5" s="522">
        <v>17436.2356484013</v>
      </c>
      <c r="W5" s="522">
        <v>58018.7907124013</v>
      </c>
      <c r="X5" s="522">
        <v>43115.864921999979</v>
      </c>
      <c r="Y5" s="522">
        <v>18999.793119196169</v>
      </c>
      <c r="Z5" s="522">
        <v>62115.658041196148</v>
      </c>
      <c r="AA5" s="522"/>
      <c r="AB5" s="522"/>
      <c r="AC5" s="522"/>
      <c r="AD5" s="522"/>
      <c r="AE5" s="522"/>
      <c r="AF5" s="522"/>
      <c r="AG5" s="522"/>
      <c r="AH5" s="522"/>
      <c r="AI5" s="522"/>
      <c r="AJ5" s="520"/>
      <c r="AK5" s="520"/>
      <c r="AL5" s="520"/>
      <c r="AM5" s="522"/>
      <c r="AN5" s="522"/>
      <c r="AO5" s="522"/>
      <c r="AP5" s="522"/>
      <c r="AQ5" s="522"/>
      <c r="AR5" s="522"/>
      <c r="AS5" s="519">
        <v>146242.58693399996</v>
      </c>
      <c r="AT5" s="520">
        <v>68052.125713804911</v>
      </c>
      <c r="AU5" s="521">
        <v>214294.7126478049</v>
      </c>
      <c r="AV5" s="518"/>
      <c r="AW5" s="518"/>
      <c r="AX5" s="544"/>
      <c r="AY5" s="546">
        <v>40582.555064</v>
      </c>
      <c r="AZ5" s="546">
        <v>17436.2356484013</v>
      </c>
      <c r="BA5" s="546">
        <v>58018.7907124013</v>
      </c>
      <c r="BB5" s="741">
        <v>6.2423616600898277E-2</v>
      </c>
    </row>
    <row r="6" spans="1:54" ht="19.5" customHeight="1" x14ac:dyDescent="0.15">
      <c r="A6" s="808"/>
      <c r="B6" s="518" t="s">
        <v>311</v>
      </c>
      <c r="C6" s="519">
        <v>146275.273155</v>
      </c>
      <c r="D6" s="520">
        <v>55105.053660869402</v>
      </c>
      <c r="E6" s="521">
        <v>201380.32681586943</v>
      </c>
      <c r="F6" s="522">
        <v>47827.637781999998</v>
      </c>
      <c r="G6" s="522">
        <v>19321.226692299686</v>
      </c>
      <c r="H6" s="522">
        <v>67148.864474299684</v>
      </c>
      <c r="I6" s="522">
        <v>29026.420256000001</v>
      </c>
      <c r="J6" s="522">
        <v>9544.7775698625956</v>
      </c>
      <c r="K6" s="522">
        <v>38571.197825862597</v>
      </c>
      <c r="L6" s="522">
        <v>9470.5408079999997</v>
      </c>
      <c r="M6" s="522">
        <v>3377.19105241751</v>
      </c>
      <c r="N6" s="522">
        <v>12847.731860417509</v>
      </c>
      <c r="O6" s="522">
        <v>27974.577084</v>
      </c>
      <c r="P6" s="522">
        <v>12560.083173170384</v>
      </c>
      <c r="Q6" s="522">
        <v>40534.660257170384</v>
      </c>
      <c r="R6" s="522">
        <v>37940.902051999998</v>
      </c>
      <c r="S6" s="522">
        <v>13151.868931231515</v>
      </c>
      <c r="T6" s="522">
        <v>51092.770983231516</v>
      </c>
      <c r="U6" s="522">
        <v>41862.832954999998</v>
      </c>
      <c r="V6" s="522">
        <v>16471.132934187401</v>
      </c>
      <c r="W6" s="522">
        <v>58333.965889187399</v>
      </c>
      <c r="X6" s="522">
        <v>47827.637781999998</v>
      </c>
      <c r="Y6" s="522">
        <v>19321.226692299686</v>
      </c>
      <c r="Z6" s="522">
        <v>67148.864474299684</v>
      </c>
      <c r="AA6" s="522"/>
      <c r="AB6" s="522"/>
      <c r="AC6" s="522"/>
      <c r="AD6" s="522"/>
      <c r="AE6" s="522"/>
      <c r="AF6" s="522"/>
      <c r="AG6" s="522"/>
      <c r="AH6" s="522"/>
      <c r="AI6" s="522"/>
      <c r="AJ6" s="520"/>
      <c r="AK6" s="520"/>
      <c r="AL6" s="520"/>
      <c r="AM6" s="522"/>
      <c r="AN6" s="522"/>
      <c r="AO6" s="522"/>
      <c r="AP6" s="522"/>
      <c r="AQ6" s="522"/>
      <c r="AR6" s="522"/>
      <c r="AS6" s="519">
        <v>194102.91093700001</v>
      </c>
      <c r="AT6" s="520">
        <v>74426.280353169088</v>
      </c>
      <c r="AU6" s="521">
        <v>268529.19129016914</v>
      </c>
      <c r="AV6" s="518"/>
      <c r="AW6" s="518"/>
      <c r="AX6" s="544"/>
      <c r="AY6" s="546">
        <v>41862.832954999998</v>
      </c>
      <c r="AZ6" s="546">
        <v>16471.132934187401</v>
      </c>
      <c r="BA6" s="546">
        <v>58333.965889187399</v>
      </c>
      <c r="BB6" s="741">
        <v>0.14248450011521682</v>
      </c>
    </row>
    <row r="7" spans="1:54" ht="19.5" customHeight="1" x14ac:dyDescent="0.15">
      <c r="A7" s="808"/>
      <c r="B7" s="523" t="s">
        <v>23</v>
      </c>
      <c r="C7" s="524">
        <v>-0.2949818531343833</v>
      </c>
      <c r="D7" s="524">
        <v>-0.10983967284580909</v>
      </c>
      <c r="E7" s="524">
        <v>-0.24432015275378649</v>
      </c>
      <c r="F7" s="524">
        <v>-9.8515692568310387E-2</v>
      </c>
      <c r="G7" s="524">
        <v>-1.6636292209729175E-2</v>
      </c>
      <c r="H7" s="524">
        <v>-7.4955942628485261E-2</v>
      </c>
      <c r="I7" s="524">
        <v>-0.63013125682348692</v>
      </c>
      <c r="J7" s="524">
        <v>-7.0646120720723182E-2</v>
      </c>
      <c r="K7" s="524">
        <v>-0.49168180545165219</v>
      </c>
      <c r="L7" s="524">
        <v>-0.66378376804941586</v>
      </c>
      <c r="M7" s="524">
        <v>-0.79462135205627615</v>
      </c>
      <c r="N7" s="524">
        <v>-0.69817610459787915</v>
      </c>
      <c r="O7" s="524">
        <v>-0.29127605087765274</v>
      </c>
      <c r="P7" s="524">
        <v>-0.29911073001886013</v>
      </c>
      <c r="Q7" s="524">
        <v>-0.29370370713588567</v>
      </c>
      <c r="R7" s="524">
        <v>-0.24098275158215521</v>
      </c>
      <c r="S7" s="524">
        <v>7.369408540652822E-3</v>
      </c>
      <c r="T7" s="524">
        <v>-0.17705403924444729</v>
      </c>
      <c r="U7" s="524">
        <v>-3.05826863742403E-2</v>
      </c>
      <c r="V7" s="524">
        <v>5.8593584185746103E-2</v>
      </c>
      <c r="W7" s="524">
        <v>-5.4029444420898897E-3</v>
      </c>
      <c r="X7" s="524">
        <v>-9.8515692568310387E-2</v>
      </c>
      <c r="Y7" s="524">
        <v>-1.6636292209729175E-2</v>
      </c>
      <c r="Z7" s="524">
        <v>-7.4955942628485261E-2</v>
      </c>
      <c r="AA7" s="524"/>
      <c r="AB7" s="524"/>
      <c r="AC7" s="524"/>
      <c r="AD7" s="524"/>
      <c r="AE7" s="524"/>
      <c r="AF7" s="524"/>
      <c r="AG7" s="524"/>
      <c r="AH7" s="524"/>
      <c r="AI7" s="524"/>
      <c r="AJ7" s="524"/>
      <c r="AK7" s="524"/>
      <c r="AL7" s="524"/>
      <c r="AM7" s="524"/>
      <c r="AN7" s="524"/>
      <c r="AO7" s="524"/>
      <c r="AP7" s="524"/>
      <c r="AQ7" s="524"/>
      <c r="AR7" s="524"/>
      <c r="AS7" s="524">
        <v>-0.24657190235819837</v>
      </c>
      <c r="AT7" s="524">
        <v>-8.5643869465428235E-2</v>
      </c>
      <c r="AU7" s="524">
        <v>-0.20196865145942056</v>
      </c>
      <c r="AV7" s="541">
        <v>5.1499999999999997E-2</v>
      </c>
      <c r="AW7" s="541">
        <v>-0.25346865145942055</v>
      </c>
      <c r="AX7" s="547"/>
      <c r="AY7" s="548">
        <v>-3.05826863742403E-2</v>
      </c>
      <c r="AZ7" s="548">
        <v>5.8593584185746103E-2</v>
      </c>
      <c r="BA7" s="548">
        <v>-5.4029444420898897E-3</v>
      </c>
    </row>
    <row r="8" spans="1:54" ht="19.5" customHeight="1" x14ac:dyDescent="0.15">
      <c r="A8" s="808" t="s">
        <v>44</v>
      </c>
      <c r="B8" s="518" t="s">
        <v>310</v>
      </c>
      <c r="C8" s="519">
        <v>68631.699269497098</v>
      </c>
      <c r="D8" s="520">
        <v>49074.657351608745</v>
      </c>
      <c r="E8" s="521">
        <v>117706.35662110586</v>
      </c>
      <c r="F8" s="522">
        <v>28592.990962622112</v>
      </c>
      <c r="G8" s="522">
        <v>19010.766851196167</v>
      </c>
      <c r="H8" s="522">
        <v>47603.75781381828</v>
      </c>
      <c r="I8" s="522">
        <v>7026.1350839999996</v>
      </c>
      <c r="J8" s="522">
        <v>8878.4609234096315</v>
      </c>
      <c r="K8" s="522">
        <v>15904.596007409631</v>
      </c>
      <c r="L8" s="522">
        <v>2547.1395830000001</v>
      </c>
      <c r="M8" s="522">
        <v>694.41732419314997</v>
      </c>
      <c r="N8" s="522">
        <v>3241.55690719315</v>
      </c>
      <c r="O8" s="522">
        <v>13532.488305000899</v>
      </c>
      <c r="P8" s="522">
        <v>8806.8365371457894</v>
      </c>
      <c r="Q8" s="522">
        <v>22339.324842146689</v>
      </c>
      <c r="R8" s="522">
        <v>19283.708832127901</v>
      </c>
      <c r="S8" s="522">
        <v>13254.916494458879</v>
      </c>
      <c r="T8" s="522">
        <v>32538.625326586778</v>
      </c>
      <c r="U8" s="522">
        <v>26242.227465368302</v>
      </c>
      <c r="V8" s="522">
        <v>17440.026072401299</v>
      </c>
      <c r="W8" s="522">
        <v>43682.253537769597</v>
      </c>
      <c r="X8" s="522">
        <v>28592.990962622112</v>
      </c>
      <c r="Y8" s="522">
        <v>19010.766851196167</v>
      </c>
      <c r="Z8" s="522">
        <v>47603.75781381828</v>
      </c>
      <c r="AA8" s="522"/>
      <c r="AB8" s="522"/>
      <c r="AC8" s="522"/>
      <c r="AD8" s="522"/>
      <c r="AE8" s="522"/>
      <c r="AF8" s="522"/>
      <c r="AG8" s="522"/>
      <c r="AH8" s="522"/>
      <c r="AI8" s="522"/>
      <c r="AJ8" s="520"/>
      <c r="AK8" s="520"/>
      <c r="AL8" s="520"/>
      <c r="AM8" s="522"/>
      <c r="AN8" s="522"/>
      <c r="AO8" s="522"/>
      <c r="AP8" s="522"/>
      <c r="AQ8" s="522"/>
      <c r="AR8" s="522"/>
      <c r="AS8" s="519">
        <v>97224.690232119203</v>
      </c>
      <c r="AT8" s="520">
        <v>68085.424202804919</v>
      </c>
      <c r="AU8" s="521">
        <v>165310.11443492415</v>
      </c>
      <c r="AV8" s="518"/>
      <c r="AW8" s="518"/>
      <c r="AX8" s="544"/>
      <c r="AY8" s="549">
        <v>26242.227465368302</v>
      </c>
      <c r="AZ8" s="549">
        <v>17440.026072401299</v>
      </c>
      <c r="BA8" s="549">
        <v>43682.253537769597</v>
      </c>
    </row>
    <row r="9" spans="1:54" ht="19.5" customHeight="1" x14ac:dyDescent="0.15">
      <c r="A9" s="808"/>
      <c r="B9" s="518" t="s">
        <v>311</v>
      </c>
      <c r="C9" s="519">
        <v>100783.10468880509</v>
      </c>
      <c r="D9" s="520">
        <v>55191.235826869408</v>
      </c>
      <c r="E9" s="521">
        <v>155974.3405156745</v>
      </c>
      <c r="F9" s="522">
        <v>32242.424584696801</v>
      </c>
      <c r="G9" s="522">
        <v>19325.844644299686</v>
      </c>
      <c r="H9" s="522">
        <v>51568.269228996491</v>
      </c>
      <c r="I9" s="522">
        <v>20135.247078865199</v>
      </c>
      <c r="J9" s="522">
        <v>9571.6567798625947</v>
      </c>
      <c r="K9" s="522">
        <v>29706.903858727794</v>
      </c>
      <c r="L9" s="522">
        <v>6932.2042027079997</v>
      </c>
      <c r="M9" s="522">
        <v>3389.4891934175098</v>
      </c>
      <c r="N9" s="522">
        <v>10321.693396125509</v>
      </c>
      <c r="O9" s="522">
        <v>19493.814671976299</v>
      </c>
      <c r="P9" s="522">
        <v>12573.761076170384</v>
      </c>
      <c r="Q9" s="522">
        <v>32067.575748146683</v>
      </c>
      <c r="R9" s="522">
        <v>24281.098667967999</v>
      </c>
      <c r="S9" s="522">
        <v>13161.826289231514</v>
      </c>
      <c r="T9" s="522">
        <v>37442.924957199517</v>
      </c>
      <c r="U9" s="522">
        <v>29940.740067287599</v>
      </c>
      <c r="V9" s="522">
        <v>16494.502488187401</v>
      </c>
      <c r="W9" s="522">
        <v>46435.242555475001</v>
      </c>
      <c r="X9" s="522">
        <v>32242.424584696801</v>
      </c>
      <c r="Y9" s="522">
        <v>19325.844644299686</v>
      </c>
      <c r="Z9" s="522">
        <v>51568.269228996491</v>
      </c>
      <c r="AA9" s="522"/>
      <c r="AB9" s="522"/>
      <c r="AC9" s="522"/>
      <c r="AD9" s="522"/>
      <c r="AE9" s="522"/>
      <c r="AF9" s="522"/>
      <c r="AG9" s="522"/>
      <c r="AH9" s="522"/>
      <c r="AI9" s="522"/>
      <c r="AJ9" s="520"/>
      <c r="AK9" s="520"/>
      <c r="AL9" s="520"/>
      <c r="AM9" s="522"/>
      <c r="AN9" s="522"/>
      <c r="AO9" s="522"/>
      <c r="AP9" s="522"/>
      <c r="AQ9" s="522"/>
      <c r="AR9" s="522"/>
      <c r="AS9" s="519">
        <v>133025.52927350189</v>
      </c>
      <c r="AT9" s="520">
        <v>74517.080471169087</v>
      </c>
      <c r="AU9" s="521">
        <v>207542.60974467098</v>
      </c>
      <c r="AV9" s="518"/>
      <c r="AW9" s="518"/>
      <c r="AX9" s="544"/>
      <c r="AY9" s="546">
        <v>29940.740067287599</v>
      </c>
      <c r="AZ9" s="546">
        <v>16494.502488187401</v>
      </c>
      <c r="BA9" s="546">
        <v>46435.242555475001</v>
      </c>
    </row>
    <row r="10" spans="1:54" ht="19.5" customHeight="1" x14ac:dyDescent="0.15">
      <c r="A10" s="808"/>
      <c r="B10" s="518" t="s">
        <v>23</v>
      </c>
      <c r="C10" s="525">
        <v>-0.31901582629929981</v>
      </c>
      <c r="D10" s="526">
        <v>-0.11082517692569693</v>
      </c>
      <c r="E10" s="527">
        <v>-0.24534794484816513</v>
      </c>
      <c r="F10" s="526">
        <v>-0.11318731978384833</v>
      </c>
      <c r="G10" s="526">
        <v>-1.6303442302401661E-2</v>
      </c>
      <c r="H10" s="526">
        <v>-7.6878892281088906E-2</v>
      </c>
      <c r="I10" s="536">
        <v>-0.65105294926452995</v>
      </c>
      <c r="J10" s="536">
        <v>-7.2421720961761693E-2</v>
      </c>
      <c r="K10" s="536">
        <v>-0.46461616858342136</v>
      </c>
      <c r="L10" s="536">
        <v>-0.63256425971915475</v>
      </c>
      <c r="M10" s="536">
        <v>-0.79512626104790973</v>
      </c>
      <c r="N10" s="536">
        <v>-0.68594718106915042</v>
      </c>
      <c r="O10" s="536">
        <v>-0.30580604500899544</v>
      </c>
      <c r="P10" s="536">
        <v>-0.2995861394379139</v>
      </c>
      <c r="Q10" s="536">
        <v>-0.30336720749968848</v>
      </c>
      <c r="R10" s="536">
        <v>-0.20581399154037183</v>
      </c>
      <c r="S10" s="536">
        <v>7.0727422761633907E-3</v>
      </c>
      <c r="T10" s="536">
        <v>-0.13098067622171006</v>
      </c>
      <c r="U10" s="536">
        <v>-0.123527761625376</v>
      </c>
      <c r="V10" s="536">
        <v>5.7323558857932402E-2</v>
      </c>
      <c r="W10" s="536">
        <v>-5.9286629426268098E-2</v>
      </c>
      <c r="X10" s="528">
        <v>-0.11318731978384833</v>
      </c>
      <c r="Y10" s="528">
        <v>-1.6303442302401661E-2</v>
      </c>
      <c r="Z10" s="522">
        <v>-7.6878892281088906E-2</v>
      </c>
      <c r="AA10" s="528"/>
      <c r="AB10" s="528"/>
      <c r="AC10" s="528"/>
      <c r="AD10" s="528"/>
      <c r="AE10" s="528"/>
      <c r="AF10" s="528"/>
      <c r="AG10" s="528"/>
      <c r="AH10" s="528"/>
      <c r="AI10" s="528"/>
      <c r="AJ10" s="526"/>
      <c r="AK10" s="526"/>
      <c r="AL10" s="526"/>
      <c r="AM10" s="528"/>
      <c r="AN10" s="528"/>
      <c r="AO10" s="528"/>
      <c r="AP10" s="528"/>
      <c r="AQ10" s="528"/>
      <c r="AR10" s="528"/>
      <c r="AS10" s="525">
        <v>-0.26912758202807663</v>
      </c>
      <c r="AT10" s="526">
        <v>-8.6311168227432011E-2</v>
      </c>
      <c r="AU10" s="527">
        <v>-0.20348831192641981</v>
      </c>
      <c r="AV10" s="518"/>
      <c r="AW10" s="518"/>
      <c r="AX10" s="544"/>
      <c r="AY10" s="548">
        <v>-0.123527761625376</v>
      </c>
      <c r="AZ10" s="548">
        <v>5.7323558857932402E-2</v>
      </c>
      <c r="BA10" s="548">
        <v>-5.9286629426268098E-2</v>
      </c>
    </row>
    <row r="11" spans="1:54" ht="19.5" customHeight="1" x14ac:dyDescent="0.15">
      <c r="A11" s="808" t="s">
        <v>45</v>
      </c>
      <c r="B11" s="518" t="s">
        <v>310</v>
      </c>
      <c r="C11" s="519">
        <v>34495.022742502872</v>
      </c>
      <c r="D11" s="520">
        <v>-22.324756999998268</v>
      </c>
      <c r="E11" s="521">
        <v>34472.697985502869</v>
      </c>
      <c r="F11" s="522">
        <v>14522.873959377865</v>
      </c>
      <c r="G11" s="522">
        <v>-10.973731999998563</v>
      </c>
      <c r="H11" s="522">
        <v>14511.900227377866</v>
      </c>
      <c r="I11" s="522">
        <v>3709.8304950000002</v>
      </c>
      <c r="J11" s="522">
        <v>-7.9848619999993389</v>
      </c>
      <c r="K11" s="522">
        <v>3701.8456330000008</v>
      </c>
      <c r="L11" s="522">
        <v>637.00996199999895</v>
      </c>
      <c r="M11" s="522">
        <v>-0.81439199999999801</v>
      </c>
      <c r="N11" s="522">
        <v>636.19556999999895</v>
      </c>
      <c r="O11" s="522">
        <v>6293.7644409991199</v>
      </c>
      <c r="P11" s="522">
        <v>-3.6090110000004643</v>
      </c>
      <c r="Q11" s="522">
        <v>6290.1554299991194</v>
      </c>
      <c r="R11" s="522">
        <v>9514.0902458720502</v>
      </c>
      <c r="S11" s="522">
        <v>-6.1260679999995773</v>
      </c>
      <c r="T11" s="522">
        <v>9507.9641778720506</v>
      </c>
      <c r="U11" s="522">
        <v>14340.3275986317</v>
      </c>
      <c r="V11" s="522">
        <v>-3.79042399999889</v>
      </c>
      <c r="W11" s="522">
        <v>14336.5371746317</v>
      </c>
      <c r="X11" s="522">
        <v>14522.873959377865</v>
      </c>
      <c r="Y11" s="522">
        <v>-10.973731999998563</v>
      </c>
      <c r="Z11" s="522">
        <v>14511.900227377866</v>
      </c>
      <c r="AA11" s="522"/>
      <c r="AB11" s="522"/>
      <c r="AC11" s="522"/>
      <c r="AD11" s="522"/>
      <c r="AE11" s="522"/>
      <c r="AF11" s="522"/>
      <c r="AG11" s="522"/>
      <c r="AH11" s="522"/>
      <c r="AI11" s="522"/>
      <c r="AJ11" s="520"/>
      <c r="AK11" s="520"/>
      <c r="AL11" s="520"/>
      <c r="AM11" s="522"/>
      <c r="AN11" s="522"/>
      <c r="AO11" s="522"/>
      <c r="AP11" s="522"/>
      <c r="AQ11" s="522"/>
      <c r="AR11" s="522"/>
      <c r="AS11" s="519">
        <v>49017.896701880738</v>
      </c>
      <c r="AT11" s="522">
        <v>-33.298488999996835</v>
      </c>
      <c r="AU11" s="521">
        <v>48984.598212880737</v>
      </c>
      <c r="AV11" s="518"/>
      <c r="AW11" s="518"/>
      <c r="AX11" s="544"/>
      <c r="AY11" s="549">
        <v>14340.3275986317</v>
      </c>
      <c r="AZ11" s="549">
        <v>-3.79042399999889</v>
      </c>
      <c r="BA11" s="549">
        <v>14336.5371746317</v>
      </c>
    </row>
    <row r="12" spans="1:54" ht="19.5" customHeight="1" x14ac:dyDescent="0.15">
      <c r="A12" s="808"/>
      <c r="B12" s="518" t="s">
        <v>311</v>
      </c>
      <c r="C12" s="519">
        <v>45492.168466194933</v>
      </c>
      <c r="D12" s="520">
        <v>-86.182165999999157</v>
      </c>
      <c r="E12" s="521">
        <v>45405.986300194927</v>
      </c>
      <c r="F12" s="522">
        <v>15585.213197303199</v>
      </c>
      <c r="G12" s="522">
        <v>-4.6179520000005141</v>
      </c>
      <c r="H12" s="522">
        <v>15580.595245303199</v>
      </c>
      <c r="I12" s="522">
        <v>8891.1731771348495</v>
      </c>
      <c r="J12" s="522">
        <v>-26.879209999999148</v>
      </c>
      <c r="K12" s="522">
        <v>8864.2939671348504</v>
      </c>
      <c r="L12" s="522">
        <v>2538.3366052920001</v>
      </c>
      <c r="M12" s="522">
        <v>-12.29814099999976</v>
      </c>
      <c r="N12" s="522">
        <v>2526.0384642920003</v>
      </c>
      <c r="O12" s="522">
        <v>8480.7624120236796</v>
      </c>
      <c r="P12" s="522">
        <v>-13.677902999999787</v>
      </c>
      <c r="Q12" s="522">
        <v>8467.0845090236799</v>
      </c>
      <c r="R12" s="522">
        <v>13659.803384032</v>
      </c>
      <c r="S12" s="522">
        <v>-9.9573579999996582</v>
      </c>
      <c r="T12" s="522">
        <v>13649.846026032001</v>
      </c>
      <c r="U12" s="522">
        <v>11922.092887712401</v>
      </c>
      <c r="V12" s="522">
        <v>-23.3695540000008</v>
      </c>
      <c r="W12" s="522">
        <v>11898.7233337124</v>
      </c>
      <c r="X12" s="522">
        <v>15585.213197303199</v>
      </c>
      <c r="Y12" s="522">
        <v>-4.6179520000005141</v>
      </c>
      <c r="Z12" s="522">
        <v>15580.595245303199</v>
      </c>
      <c r="AA12" s="522"/>
      <c r="AB12" s="522"/>
      <c r="AC12" s="522"/>
      <c r="AD12" s="522"/>
      <c r="AE12" s="522"/>
      <c r="AF12" s="522"/>
      <c r="AG12" s="522"/>
      <c r="AH12" s="522"/>
      <c r="AI12" s="522"/>
      <c r="AJ12" s="520"/>
      <c r="AK12" s="520"/>
      <c r="AL12" s="520"/>
      <c r="AM12" s="522"/>
      <c r="AN12" s="522"/>
      <c r="AO12" s="522"/>
      <c r="AP12" s="522"/>
      <c r="AQ12" s="522"/>
      <c r="AR12" s="522"/>
      <c r="AS12" s="519">
        <v>61077.381663498134</v>
      </c>
      <c r="AT12" s="522">
        <v>-90.800117999999671</v>
      </c>
      <c r="AU12" s="521">
        <v>60986.581545498128</v>
      </c>
      <c r="AV12" s="518"/>
      <c r="AW12" s="518"/>
      <c r="AX12" s="544"/>
      <c r="AY12" s="546">
        <v>11922.092887712401</v>
      </c>
      <c r="AZ12" s="546">
        <v>-23.3695540000008</v>
      </c>
      <c r="BA12" s="546">
        <v>11898.7233337124</v>
      </c>
    </row>
    <row r="13" spans="1:54" ht="19.5" customHeight="1" x14ac:dyDescent="0.15">
      <c r="A13" s="808"/>
      <c r="B13" s="518" t="s">
        <v>23</v>
      </c>
      <c r="C13" s="525">
        <v>-0.2417371185957865</v>
      </c>
      <c r="D13" s="526" t="s">
        <v>112</v>
      </c>
      <c r="E13" s="527">
        <v>-0.24078957876629414</v>
      </c>
      <c r="F13" s="526">
        <v>-6.8163279159322521E-2</v>
      </c>
      <c r="G13" s="526" t="s">
        <v>112</v>
      </c>
      <c r="H13" s="526">
        <v>-6.8591411374189448E-2</v>
      </c>
      <c r="I13" s="526">
        <v>-0.58275129489767963</v>
      </c>
      <c r="J13" s="526" t="s">
        <v>112</v>
      </c>
      <c r="K13" s="526">
        <v>-0.58238686050745625</v>
      </c>
      <c r="L13" s="526">
        <v>-0.74904433057777231</v>
      </c>
      <c r="M13" s="526" t="s">
        <v>112</v>
      </c>
      <c r="N13" s="526">
        <v>-0.7481449395988069</v>
      </c>
      <c r="O13" s="526">
        <v>-0.25787751911596102</v>
      </c>
      <c r="P13" s="526" t="s">
        <v>112</v>
      </c>
      <c r="Q13" s="526">
        <v>-0.25710491925579904</v>
      </c>
      <c r="R13" s="528">
        <v>-0.30349727749421307</v>
      </c>
      <c r="S13" s="528" t="s">
        <v>112</v>
      </c>
      <c r="T13" s="528">
        <v>-0.30343799045504627</v>
      </c>
      <c r="U13" s="528">
        <v>0.20283642592749901</v>
      </c>
      <c r="V13" s="528" t="s">
        <v>112</v>
      </c>
      <c r="W13" s="528">
        <v>0.204880286107018</v>
      </c>
      <c r="X13" s="528">
        <v>-6.8163279159322521E-2</v>
      </c>
      <c r="Y13" s="528" t="s">
        <v>112</v>
      </c>
      <c r="Z13" s="528">
        <v>-6.8591411374189448E-2</v>
      </c>
      <c r="AA13" s="528"/>
      <c r="AB13" s="528"/>
      <c r="AC13" s="528"/>
      <c r="AD13" s="528"/>
      <c r="AE13" s="528"/>
      <c r="AF13" s="528"/>
      <c r="AG13" s="528"/>
      <c r="AH13" s="528"/>
      <c r="AI13" s="528"/>
      <c r="AJ13" s="526"/>
      <c r="AK13" s="526"/>
      <c r="AL13" s="526"/>
      <c r="AM13" s="528"/>
      <c r="AN13" s="528"/>
      <c r="AO13" s="528"/>
      <c r="AP13" s="528"/>
      <c r="AQ13" s="528"/>
      <c r="AR13" s="528"/>
      <c r="AS13" s="525">
        <v>-0.19744600428450498</v>
      </c>
      <c r="AT13" s="526" t="s">
        <v>112</v>
      </c>
      <c r="AU13" s="527">
        <v>-0.19679711550422763</v>
      </c>
      <c r="AV13" s="518"/>
      <c r="AW13" s="518"/>
      <c r="AX13" s="544"/>
      <c r="AY13" s="550">
        <v>0.20283642592749901</v>
      </c>
      <c r="AZ13" s="550" t="s">
        <v>112</v>
      </c>
      <c r="BA13" s="550">
        <v>0.204880286107018</v>
      </c>
    </row>
    <row r="14" spans="1:54" ht="19.5" customHeight="1" x14ac:dyDescent="0.2">
      <c r="A14" s="808"/>
      <c r="B14" s="518" t="s">
        <v>312</v>
      </c>
      <c r="C14" s="525">
        <v>0.3344916047897748</v>
      </c>
      <c r="D14" s="526">
        <v>-4.5512121073834399E-4</v>
      </c>
      <c r="E14" s="527">
        <v>0.22652721870704673</v>
      </c>
      <c r="F14" s="526">
        <v>0.33683364547251682</v>
      </c>
      <c r="G14" s="526">
        <v>-5.7757113096728457E-4</v>
      </c>
      <c r="H14" s="526">
        <v>0.23362708671223173</v>
      </c>
      <c r="I14" s="526">
        <v>0.34555163834136954</v>
      </c>
      <c r="J14" s="526">
        <v>-9.0016160854510462E-4</v>
      </c>
      <c r="K14" s="526">
        <v>0.1888076225606565</v>
      </c>
      <c r="L14" s="526">
        <v>0.20005654665318143</v>
      </c>
      <c r="M14" s="526">
        <v>-1.1741472854287351E-3</v>
      </c>
      <c r="N14" s="526">
        <v>0.16406296527221848</v>
      </c>
      <c r="O14" s="526">
        <v>0.31744599050715239</v>
      </c>
      <c r="P14" s="526">
        <v>-4.0996452599704125E-4</v>
      </c>
      <c r="Q14" s="526">
        <v>0.21970903314367676</v>
      </c>
      <c r="R14" s="528">
        <v>0.33037560336131083</v>
      </c>
      <c r="S14" s="528">
        <v>-4.623869653614066E-4</v>
      </c>
      <c r="T14" s="528">
        <v>0.22612926018324903</v>
      </c>
      <c r="U14" s="528">
        <v>0.35336187127736302</v>
      </c>
      <c r="V14" s="528">
        <v>-2.17387747930926E-4</v>
      </c>
      <c r="W14" s="528">
        <v>0.24710161998545899</v>
      </c>
      <c r="X14" s="528">
        <v>0.33683364547251682</v>
      </c>
      <c r="Y14" s="528">
        <v>-5.7757113096728457E-4</v>
      </c>
      <c r="Z14" s="528">
        <v>0.23362708671223173</v>
      </c>
      <c r="AA14" s="528"/>
      <c r="AB14" s="528"/>
      <c r="AC14" s="528"/>
      <c r="AD14" s="528"/>
      <c r="AE14" s="528"/>
      <c r="AF14" s="528"/>
      <c r="AG14" s="528"/>
      <c r="AH14" s="528"/>
      <c r="AI14" s="528"/>
      <c r="AJ14" s="526"/>
      <c r="AK14" s="526"/>
      <c r="AL14" s="526"/>
      <c r="AM14" s="528"/>
      <c r="AN14" s="528"/>
      <c r="AO14" s="528"/>
      <c r="AP14" s="528"/>
      <c r="AQ14" s="528"/>
      <c r="AR14" s="528"/>
      <c r="AS14" s="525">
        <v>0.33518209524016945</v>
      </c>
      <c r="AT14" s="526">
        <v>-4.8930858001459856E-4</v>
      </c>
      <c r="AU14" s="527">
        <v>0.22858519282921982</v>
      </c>
      <c r="AV14" s="518"/>
      <c r="AW14" s="518"/>
      <c r="AX14" s="551"/>
      <c r="AY14" s="552">
        <v>0.35336187127736302</v>
      </c>
      <c r="AZ14" s="552">
        <v>-2.17387747930926E-4</v>
      </c>
      <c r="BA14" s="552">
        <v>0.24710161998545899</v>
      </c>
    </row>
    <row r="15" spans="1:54" ht="19.5" customHeight="1" x14ac:dyDescent="0.15">
      <c r="A15" s="808"/>
      <c r="B15" s="518" t="s">
        <v>313</v>
      </c>
      <c r="C15" s="525">
        <v>0.31100381824609097</v>
      </c>
      <c r="D15" s="526">
        <v>-1.5639612027308104E-3</v>
      </c>
      <c r="E15" s="527">
        <v>0.22547379388112498</v>
      </c>
      <c r="F15" s="526">
        <v>0.3258620730620469</v>
      </c>
      <c r="G15" s="526">
        <v>-2.3900925513393827E-4</v>
      </c>
      <c r="H15" s="526">
        <v>0.23203065855665303</v>
      </c>
      <c r="I15" s="526">
        <v>0.30631311400850303</v>
      </c>
      <c r="J15" s="526">
        <v>-2.8161169606371553E-3</v>
      </c>
      <c r="K15" s="526">
        <v>0.22981640360650665</v>
      </c>
      <c r="L15" s="526">
        <v>0.26802446203999297</v>
      </c>
      <c r="M15" s="526">
        <v>-3.6415295460398445E-3</v>
      </c>
      <c r="N15" s="526">
        <v>0.19661357286529735</v>
      </c>
      <c r="O15" s="526">
        <v>0.30315962906457067</v>
      </c>
      <c r="P15" s="526">
        <v>-1.0889978045063571E-3</v>
      </c>
      <c r="Q15" s="526">
        <v>0.20888504937020888</v>
      </c>
      <c r="R15" s="528">
        <v>0.36002842961694803</v>
      </c>
      <c r="S15" s="528">
        <v>-7.5710593316164311E-4</v>
      </c>
      <c r="T15" s="528">
        <v>0.26715806881000514</v>
      </c>
      <c r="U15" s="528">
        <v>0.28478944319243699</v>
      </c>
      <c r="V15" s="528">
        <v>-1.4188188568070501E-3</v>
      </c>
      <c r="W15" s="528">
        <v>0.203975902415336</v>
      </c>
      <c r="X15" s="528">
        <v>0.3258620730620469</v>
      </c>
      <c r="Y15" s="528">
        <v>-2.3900925513393827E-4</v>
      </c>
      <c r="Z15" s="528">
        <v>0.23203065855665303</v>
      </c>
      <c r="AA15" s="528"/>
      <c r="AB15" s="528"/>
      <c r="AC15" s="528"/>
      <c r="AD15" s="528"/>
      <c r="AE15" s="528"/>
      <c r="AF15" s="528"/>
      <c r="AG15" s="528"/>
      <c r="AH15" s="528"/>
      <c r="AI15" s="528"/>
      <c r="AJ15" s="526"/>
      <c r="AK15" s="526"/>
      <c r="AL15" s="526"/>
      <c r="AM15" s="528"/>
      <c r="AN15" s="528"/>
      <c r="AO15" s="528"/>
      <c r="AP15" s="528"/>
      <c r="AQ15" s="528"/>
      <c r="AR15" s="528"/>
      <c r="AS15" s="525">
        <v>0.31466494432596132</v>
      </c>
      <c r="AT15" s="526">
        <v>-1.2200007520076662E-3</v>
      </c>
      <c r="AU15" s="527">
        <v>0.22711341456950512</v>
      </c>
      <c r="AV15" s="518"/>
      <c r="AW15" s="518"/>
      <c r="AX15" s="544"/>
      <c r="AY15" s="552">
        <v>0.28478944319243699</v>
      </c>
      <c r="AZ15" s="552">
        <v>-1.4188188568070501E-3</v>
      </c>
      <c r="BA15" s="552">
        <v>0.203975902415336</v>
      </c>
    </row>
    <row r="16" spans="1:54" ht="19.5" customHeight="1" x14ac:dyDescent="0.15">
      <c r="A16" s="808"/>
      <c r="B16" s="518" t="s">
        <v>314</v>
      </c>
      <c r="C16" s="525">
        <v>2.3487786543683831E-2</v>
      </c>
      <c r="D16" s="526">
        <v>1.1088399919924664E-3</v>
      </c>
      <c r="E16" s="527">
        <v>1.0534248259217449E-3</v>
      </c>
      <c r="F16" s="528">
        <v>1.0971572410469921E-2</v>
      </c>
      <c r="G16" s="528">
        <v>-3.385618758333463E-4</v>
      </c>
      <c r="H16" s="528">
        <v>1.5964281555786997E-3</v>
      </c>
      <c r="I16" s="528">
        <v>3.9238524332866509E-2</v>
      </c>
      <c r="J16" s="528">
        <v>1.9159553520920508E-3</v>
      </c>
      <c r="K16" s="528">
        <v>-4.1008781045850151E-2</v>
      </c>
      <c r="L16" s="528">
        <v>-6.7967915386811545E-2</v>
      </c>
      <c r="M16" s="528">
        <v>2.4673822606111097E-3</v>
      </c>
      <c r="N16" s="528">
        <v>-3.2550607593078873E-2</v>
      </c>
      <c r="O16" s="528">
        <v>1.4286361442581719E-2</v>
      </c>
      <c r="P16" s="528">
        <v>6.7903327850931587E-4</v>
      </c>
      <c r="Q16" s="528">
        <v>1.0823983773467882E-2</v>
      </c>
      <c r="R16" s="528">
        <v>-2.9652826255637199E-2</v>
      </c>
      <c r="S16" s="528">
        <v>2.9471896780023651E-4</v>
      </c>
      <c r="T16" s="528">
        <v>-4.1028808626756119E-2</v>
      </c>
      <c r="U16" s="528">
        <v>6.8572428084926598E-2</v>
      </c>
      <c r="V16" s="528">
        <v>1.2014311088761301E-3</v>
      </c>
      <c r="W16" s="528">
        <v>4.3125717570122998E-2</v>
      </c>
      <c r="X16" s="528">
        <v>1.0971572410469921E-2</v>
      </c>
      <c r="Y16" s="528">
        <v>-3.385618758333463E-4</v>
      </c>
      <c r="Z16" s="528">
        <v>1.5964281555786997E-3</v>
      </c>
      <c r="AA16" s="528"/>
      <c r="AB16" s="528"/>
      <c r="AC16" s="528"/>
      <c r="AD16" s="528"/>
      <c r="AE16" s="528"/>
      <c r="AF16" s="528"/>
      <c r="AG16" s="528"/>
      <c r="AH16" s="528"/>
      <c r="AI16" s="528"/>
      <c r="AJ16" s="526"/>
      <c r="AK16" s="526"/>
      <c r="AL16" s="526"/>
      <c r="AM16" s="528"/>
      <c r="AN16" s="528"/>
      <c r="AO16" s="528"/>
      <c r="AP16" s="528"/>
      <c r="AQ16" s="528"/>
      <c r="AR16" s="528"/>
      <c r="AS16" s="525">
        <v>2.0517150914208138E-2</v>
      </c>
      <c r="AT16" s="526">
        <v>7.3069217199306759E-4</v>
      </c>
      <c r="AU16" s="527">
        <v>1.4717782597147011E-3</v>
      </c>
      <c r="AV16" s="518"/>
      <c r="AW16" s="518"/>
      <c r="AX16" s="544"/>
      <c r="AY16" s="553">
        <v>6.8572428084926598E-2</v>
      </c>
      <c r="AZ16" s="553">
        <v>1.2014311088761301E-3</v>
      </c>
      <c r="BA16" s="553">
        <v>4.3125717570122998E-2</v>
      </c>
    </row>
    <row r="17" spans="1:54" ht="19.5" customHeight="1" x14ac:dyDescent="0.15">
      <c r="A17" s="808" t="s">
        <v>46</v>
      </c>
      <c r="B17" s="518" t="s">
        <v>310</v>
      </c>
      <c r="C17" s="519">
        <v>15556.633297</v>
      </c>
      <c r="D17" s="520">
        <v>-1335.0850919317641</v>
      </c>
      <c r="E17" s="521">
        <v>14221.54820506824</v>
      </c>
      <c r="F17" s="522">
        <v>6709.5636470000018</v>
      </c>
      <c r="G17" s="522">
        <v>-892.86136000238901</v>
      </c>
      <c r="H17" s="522">
        <v>5816.7022869976126</v>
      </c>
      <c r="I17" s="537">
        <v>2124.709957</v>
      </c>
      <c r="J17" s="522">
        <v>-163.27326445315902</v>
      </c>
      <c r="K17" s="522">
        <v>1961.436692546841</v>
      </c>
      <c r="L17" s="522">
        <v>1024.3391630000001</v>
      </c>
      <c r="M17" s="522">
        <v>36.328836424105901</v>
      </c>
      <c r="N17" s="522">
        <v>1060.667999424106</v>
      </c>
      <c r="O17" s="522">
        <v>2283.4293120000002</v>
      </c>
      <c r="P17" s="522">
        <v>-168.14230409815698</v>
      </c>
      <c r="Q17" s="522">
        <v>2115.287007901843</v>
      </c>
      <c r="R17" s="522">
        <v>4313.590373</v>
      </c>
      <c r="S17" s="522">
        <v>-273.20516373276899</v>
      </c>
      <c r="T17" s="522">
        <v>4040.3852092672309</v>
      </c>
      <c r="U17" s="522">
        <v>5810.5644920000004</v>
      </c>
      <c r="V17" s="522">
        <v>-766.79319607178502</v>
      </c>
      <c r="W17" s="522">
        <v>5043.7712959282198</v>
      </c>
      <c r="X17" s="522">
        <v>6709.5636470000018</v>
      </c>
      <c r="Y17" s="522">
        <v>-892.86136000238901</v>
      </c>
      <c r="Z17" s="522">
        <v>5816.7022869976126</v>
      </c>
      <c r="AA17" s="522"/>
      <c r="AB17" s="522"/>
      <c r="AC17" s="522"/>
      <c r="AD17" s="522"/>
      <c r="AE17" s="522"/>
      <c r="AF17" s="522"/>
      <c r="AG17" s="522"/>
      <c r="AH17" s="522"/>
      <c r="AI17" s="522"/>
      <c r="AJ17" s="520"/>
      <c r="AK17" s="520"/>
      <c r="AL17" s="520"/>
      <c r="AM17" s="522"/>
      <c r="AN17" s="522"/>
      <c r="AO17" s="522"/>
      <c r="AP17" s="522"/>
      <c r="AQ17" s="522"/>
      <c r="AR17" s="522"/>
      <c r="AS17" s="519">
        <v>22266.196944000003</v>
      </c>
      <c r="AT17" s="520">
        <v>-2227.9464519341532</v>
      </c>
      <c r="AU17" s="521">
        <v>20038.250492065854</v>
      </c>
      <c r="AV17" s="518"/>
      <c r="AW17" s="518"/>
      <c r="AX17" s="544"/>
      <c r="AY17" s="549">
        <v>5810.5644920000004</v>
      </c>
      <c r="AZ17" s="549">
        <v>-766.79319607178502</v>
      </c>
      <c r="BA17" s="549">
        <v>5043.7712959282198</v>
      </c>
    </row>
    <row r="18" spans="1:54" ht="19.5" customHeight="1" x14ac:dyDescent="0.15">
      <c r="A18" s="808"/>
      <c r="B18" s="518" t="s">
        <v>311</v>
      </c>
      <c r="C18" s="519">
        <v>23353.356435664969</v>
      </c>
      <c r="D18" s="520">
        <v>-1021.932448250441</v>
      </c>
      <c r="E18" s="521">
        <v>22331.423987414531</v>
      </c>
      <c r="F18" s="522">
        <v>7559.4132520561197</v>
      </c>
      <c r="G18" s="522">
        <v>-805.7985413367694</v>
      </c>
      <c r="H18" s="522">
        <v>6753.6147107193501</v>
      </c>
      <c r="I18" s="522">
        <v>4153.1299811789604</v>
      </c>
      <c r="J18" s="522">
        <v>-59.579936023553529</v>
      </c>
      <c r="K18" s="522">
        <v>4093.5500451554067</v>
      </c>
      <c r="L18" s="522">
        <v>1873.90973084448</v>
      </c>
      <c r="M18" s="522">
        <v>-5.8584510468683018</v>
      </c>
      <c r="N18" s="522">
        <v>1868.0512797976116</v>
      </c>
      <c r="O18" s="522">
        <v>4665.3269981369103</v>
      </c>
      <c r="P18" s="522">
        <v>-264.53250242231383</v>
      </c>
      <c r="Q18" s="522">
        <v>4400.7944957145965</v>
      </c>
      <c r="R18" s="522">
        <v>5987.3857370961596</v>
      </c>
      <c r="S18" s="522">
        <v>-249.16398694789143</v>
      </c>
      <c r="T18" s="522">
        <v>5738.2217501482683</v>
      </c>
      <c r="U18" s="522">
        <v>6673.6039884084603</v>
      </c>
      <c r="V18" s="522">
        <v>-442.79757180981397</v>
      </c>
      <c r="W18" s="522">
        <v>6230.8064165986498</v>
      </c>
      <c r="X18" s="522">
        <v>7559.4132520561197</v>
      </c>
      <c r="Y18" s="522">
        <v>-805.7985413367694</v>
      </c>
      <c r="Z18" s="522">
        <v>6753.6147107193501</v>
      </c>
      <c r="AA18" s="522"/>
      <c r="AB18" s="522"/>
      <c r="AC18" s="522"/>
      <c r="AD18" s="522"/>
      <c r="AE18" s="522"/>
      <c r="AF18" s="522"/>
      <c r="AG18" s="522"/>
      <c r="AH18" s="522"/>
      <c r="AI18" s="522"/>
      <c r="AJ18" s="520"/>
      <c r="AK18" s="520"/>
      <c r="AL18" s="520"/>
      <c r="AM18" s="522"/>
      <c r="AN18" s="522"/>
      <c r="AO18" s="522"/>
      <c r="AP18" s="522"/>
      <c r="AQ18" s="522"/>
      <c r="AR18" s="522"/>
      <c r="AS18" s="519">
        <v>30912.769687721091</v>
      </c>
      <c r="AT18" s="520">
        <v>-1827.7309895872104</v>
      </c>
      <c r="AU18" s="521">
        <v>29085.038698133882</v>
      </c>
      <c r="AV18" s="518"/>
      <c r="AW18" s="518"/>
      <c r="AX18" s="544"/>
      <c r="AY18" s="546">
        <v>6673.6039884084603</v>
      </c>
      <c r="AZ18" s="546">
        <v>-442.79757180981397</v>
      </c>
      <c r="BA18" s="546">
        <v>6230.8064165986498</v>
      </c>
    </row>
    <row r="19" spans="1:54" ht="19.5" customHeight="1" x14ac:dyDescent="0.15">
      <c r="A19" s="808"/>
      <c r="B19" s="518" t="s">
        <v>23</v>
      </c>
      <c r="C19" s="525">
        <v>-0.33385878214738784</v>
      </c>
      <c r="D19" s="526" t="s">
        <v>112</v>
      </c>
      <c r="E19" s="527">
        <v>-0.36315981403231734</v>
      </c>
      <c r="F19" s="526">
        <v>-0.11242269429111629</v>
      </c>
      <c r="G19" s="526" t="s">
        <v>112</v>
      </c>
      <c r="H19" s="526">
        <v>-0.13872755018651983</v>
      </c>
      <c r="I19" s="526">
        <v>-0.48840754644600537</v>
      </c>
      <c r="J19" s="526" t="s">
        <v>112</v>
      </c>
      <c r="K19" s="526">
        <v>-0.52084702253288873</v>
      </c>
      <c r="L19" s="526">
        <v>-0.4533679258187211</v>
      </c>
      <c r="M19" s="526" t="s">
        <v>112</v>
      </c>
      <c r="N19" s="526">
        <v>-0.43220616537945311</v>
      </c>
      <c r="O19" s="526">
        <v>-0.51055321247323426</v>
      </c>
      <c r="P19" s="526" t="s">
        <v>112</v>
      </c>
      <c r="Q19" s="526">
        <v>-0.51933974422989615</v>
      </c>
      <c r="R19" s="528">
        <v>-0.27955362116153526</v>
      </c>
      <c r="S19" s="528" t="s">
        <v>112</v>
      </c>
      <c r="T19" s="528">
        <v>-0.29588200226614936</v>
      </c>
      <c r="U19" s="528">
        <v>-0.129321352886311</v>
      </c>
      <c r="V19" s="528" t="s">
        <v>112</v>
      </c>
      <c r="W19" s="528">
        <v>-0.190510672504319</v>
      </c>
      <c r="X19" s="528">
        <v>-0.11242269429111629</v>
      </c>
      <c r="Y19" s="528" t="s">
        <v>112</v>
      </c>
      <c r="Z19" s="528">
        <v>-0.13872755018651983</v>
      </c>
      <c r="AA19" s="528"/>
      <c r="AB19" s="528"/>
      <c r="AC19" s="528"/>
      <c r="AD19" s="528"/>
      <c r="AE19" s="528"/>
      <c r="AF19" s="528"/>
      <c r="AG19" s="528"/>
      <c r="AH19" s="528"/>
      <c r="AI19" s="528"/>
      <c r="AJ19" s="526"/>
      <c r="AK19" s="526"/>
      <c r="AL19" s="526"/>
      <c r="AM19" s="528"/>
      <c r="AN19" s="528"/>
      <c r="AO19" s="528"/>
      <c r="AP19" s="528"/>
      <c r="AQ19" s="528"/>
      <c r="AR19" s="528"/>
      <c r="AS19" s="525">
        <v>-0.27970876861142624</v>
      </c>
      <c r="AT19" s="526" t="s">
        <v>112</v>
      </c>
      <c r="AU19" s="527">
        <v>-0.31104611205652188</v>
      </c>
      <c r="AV19" s="518"/>
      <c r="AW19" s="518"/>
      <c r="AX19" s="544"/>
      <c r="AY19" s="550">
        <v>-0.129321352886311</v>
      </c>
      <c r="AZ19" s="550" t="s">
        <v>112</v>
      </c>
      <c r="BA19" s="550">
        <v>-0.190510672504319</v>
      </c>
    </row>
    <row r="20" spans="1:54" ht="19.5" customHeight="1" x14ac:dyDescent="0.15">
      <c r="A20" s="808"/>
      <c r="B20" s="518" t="s">
        <v>315</v>
      </c>
      <c r="C20" s="525">
        <v>0.15084968273489585</v>
      </c>
      <c r="D20" s="526">
        <v>-2.7217565838622337E-2</v>
      </c>
      <c r="E20" s="527">
        <v>9.3452730678553142E-2</v>
      </c>
      <c r="F20" s="526">
        <v>0.1556170486000486</v>
      </c>
      <c r="G20" s="526">
        <v>-4.6993214841918429E-2</v>
      </c>
      <c r="H20" s="526">
        <v>9.3643092103119607E-2</v>
      </c>
      <c r="I20" s="526">
        <v>0.197905809343877</v>
      </c>
      <c r="J20" s="526">
        <v>-1.8406369998952773E-2</v>
      </c>
      <c r="K20" s="526">
        <v>0.10004042184300511</v>
      </c>
      <c r="L20" s="526">
        <v>0.32169945177621989</v>
      </c>
      <c r="M20" s="526">
        <v>5.2376993720651237E-2</v>
      </c>
      <c r="N20" s="526">
        <v>0.27352648361709092</v>
      </c>
      <c r="O20" s="526">
        <v>0.11517200659417037</v>
      </c>
      <c r="P20" s="526">
        <v>-1.9100074784932055E-2</v>
      </c>
      <c r="Q20" s="526">
        <v>7.3884925181818592E-2</v>
      </c>
      <c r="R20" s="528">
        <v>0.14978889050918323</v>
      </c>
      <c r="S20" s="528">
        <v>-2.0621140114584099E-2</v>
      </c>
      <c r="T20" s="528">
        <v>9.6093054321058857E-2</v>
      </c>
      <c r="U20" s="528">
        <v>0.14317887286388301</v>
      </c>
      <c r="V20" s="528">
        <v>-4.3976992025918697E-2</v>
      </c>
      <c r="W20" s="528">
        <v>8.6933409572945902E-2</v>
      </c>
      <c r="X20" s="528">
        <v>0.1556170486000486</v>
      </c>
      <c r="Y20" s="528">
        <v>-4.6993214841918429E-2</v>
      </c>
      <c r="Z20" s="528">
        <v>9.3643092103119607E-2</v>
      </c>
      <c r="AA20" s="528"/>
      <c r="AB20" s="528"/>
      <c r="AC20" s="528"/>
      <c r="AD20" s="528"/>
      <c r="AE20" s="528"/>
      <c r="AF20" s="528"/>
      <c r="AG20" s="528"/>
      <c r="AH20" s="528"/>
      <c r="AI20" s="528"/>
      <c r="AJ20" s="526"/>
      <c r="AK20" s="526"/>
      <c r="AL20" s="526"/>
      <c r="AM20" s="528"/>
      <c r="AN20" s="528"/>
      <c r="AO20" s="528"/>
      <c r="AP20" s="528"/>
      <c r="AQ20" s="528"/>
      <c r="AR20" s="528"/>
      <c r="AS20" s="525">
        <v>0.15225521792806396</v>
      </c>
      <c r="AT20" s="526">
        <v>-3.2738822315468048E-2</v>
      </c>
      <c r="AU20" s="527">
        <v>9.3507909012197049E-2</v>
      </c>
      <c r="AV20" s="518"/>
      <c r="AW20" s="518"/>
      <c r="AX20" s="544"/>
      <c r="AY20" s="552">
        <v>0.14317887286388301</v>
      </c>
      <c r="AZ20" s="552">
        <v>-4.3976992025918697E-2</v>
      </c>
      <c r="BA20" s="552">
        <v>8.6933409572945902E-2</v>
      </c>
    </row>
    <row r="21" spans="1:54" ht="19.5" customHeight="1" x14ac:dyDescent="0.15">
      <c r="A21" s="808"/>
      <c r="B21" s="518" t="s">
        <v>316</v>
      </c>
      <c r="C21" s="525">
        <v>0.15965348026332982</v>
      </c>
      <c r="D21" s="526">
        <v>-1.8545167463943954E-2</v>
      </c>
      <c r="E21" s="527">
        <v>0.11089178541175523</v>
      </c>
      <c r="F21" s="526">
        <v>0.15805533374891276</v>
      </c>
      <c r="G21" s="526">
        <v>-4.1705351019866339E-2</v>
      </c>
      <c r="H21" s="526">
        <v>0.10057675231878574</v>
      </c>
      <c r="I21" s="526">
        <v>0.14308102565008768</v>
      </c>
      <c r="J21" s="526">
        <v>-6.2421502845363035E-3</v>
      </c>
      <c r="K21" s="526">
        <v>0.10612971014373364</v>
      </c>
      <c r="L21" s="526">
        <v>0.19786723576139836</v>
      </c>
      <c r="M21" s="526">
        <v>-1.734711171485137E-3</v>
      </c>
      <c r="N21" s="526">
        <v>0.1453993047249747</v>
      </c>
      <c r="O21" s="526">
        <v>0.16677024228563705</v>
      </c>
      <c r="P21" s="526">
        <v>-2.1061365500141128E-2</v>
      </c>
      <c r="Q21" s="526">
        <v>0.10856867845428943</v>
      </c>
      <c r="R21" s="528">
        <v>0.15780820732438394</v>
      </c>
      <c r="S21" s="528">
        <v>-1.894513914719801E-2</v>
      </c>
      <c r="T21" s="528">
        <v>0.1123098559683039</v>
      </c>
      <c r="U21" s="528">
        <v>0.15941596679761699</v>
      </c>
      <c r="V21" s="528">
        <v>-2.6883249232403799E-2</v>
      </c>
      <c r="W21" s="528">
        <v>0.106812666027797</v>
      </c>
      <c r="X21" s="528">
        <v>0.15805533374891276</v>
      </c>
      <c r="Y21" s="528">
        <v>-4.1705351019866339E-2</v>
      </c>
      <c r="Z21" s="528">
        <v>0.10057675231878574</v>
      </c>
      <c r="AA21" s="528"/>
      <c r="AB21" s="528"/>
      <c r="AC21" s="528"/>
      <c r="AD21" s="528"/>
      <c r="AE21" s="528"/>
      <c r="AF21" s="528"/>
      <c r="AG21" s="528"/>
      <c r="AH21" s="528"/>
      <c r="AI21" s="528"/>
      <c r="AJ21" s="526"/>
      <c r="AK21" s="526"/>
      <c r="AL21" s="526"/>
      <c r="AM21" s="528"/>
      <c r="AN21" s="528"/>
      <c r="AO21" s="528"/>
      <c r="AP21" s="528"/>
      <c r="AQ21" s="528"/>
      <c r="AR21" s="528"/>
      <c r="AS21" s="525">
        <v>0.15925969135905668</v>
      </c>
      <c r="AT21" s="526">
        <v>-2.4557602246333209E-2</v>
      </c>
      <c r="AU21" s="527">
        <v>0.10831239076240678</v>
      </c>
      <c r="AV21" s="518"/>
      <c r="AW21" s="518"/>
      <c r="AX21" s="544"/>
      <c r="AY21" s="552">
        <v>0.15941596679761699</v>
      </c>
      <c r="AZ21" s="552">
        <v>-2.6883249232403799E-2</v>
      </c>
      <c r="BA21" s="552">
        <v>0.106812666027797</v>
      </c>
    </row>
    <row r="22" spans="1:54" ht="19.5" customHeight="1" x14ac:dyDescent="0.15">
      <c r="A22" s="808"/>
      <c r="B22" s="518" t="s">
        <v>314</v>
      </c>
      <c r="C22" s="525">
        <v>-8.8037975284339653E-3</v>
      </c>
      <c r="D22" s="526">
        <v>-8.6723983746783834E-3</v>
      </c>
      <c r="E22" s="527">
        <v>-1.7439054733202092E-2</v>
      </c>
      <c r="F22" s="528">
        <v>-2.4382851488641555E-3</v>
      </c>
      <c r="G22" s="528">
        <v>-5.2878638220520899E-3</v>
      </c>
      <c r="H22" s="528">
        <v>-6.933660215666132E-3</v>
      </c>
      <c r="I22" s="528">
        <v>5.482478369378932E-2</v>
      </c>
      <c r="J22" s="528">
        <v>-1.2164219714416471E-2</v>
      </c>
      <c r="K22" s="528">
        <v>-6.0892883007285237E-3</v>
      </c>
      <c r="L22" s="528">
        <v>0.12383221601482153</v>
      </c>
      <c r="M22" s="528">
        <v>5.4111704892136375E-2</v>
      </c>
      <c r="N22" s="528">
        <v>0.12812717889211622</v>
      </c>
      <c r="O22" s="528">
        <v>-5.1598235691466682E-2</v>
      </c>
      <c r="P22" s="528">
        <v>1.9612907152090735E-3</v>
      </c>
      <c r="Q22" s="528">
        <v>-3.4683753272470835E-2</v>
      </c>
      <c r="R22" s="528">
        <v>-8.019316815200711E-3</v>
      </c>
      <c r="S22" s="528">
        <v>-1.6760009673860883E-3</v>
      </c>
      <c r="T22" s="528">
        <v>-1.6216801647245038E-2</v>
      </c>
      <c r="U22" s="528">
        <v>-1.6237093933733598E-2</v>
      </c>
      <c r="V22" s="528">
        <v>-1.7093742793514999E-2</v>
      </c>
      <c r="W22" s="528">
        <v>-1.98792564548506E-2</v>
      </c>
      <c r="X22" s="528">
        <v>-2.4382851488641555E-3</v>
      </c>
      <c r="Y22" s="528">
        <v>-5.2878638220520899E-3</v>
      </c>
      <c r="Z22" s="528">
        <v>-6.933660215666132E-3</v>
      </c>
      <c r="AA22" s="528"/>
      <c r="AB22" s="528"/>
      <c r="AC22" s="528"/>
      <c r="AD22" s="528"/>
      <c r="AE22" s="528"/>
      <c r="AF22" s="528"/>
      <c r="AG22" s="528"/>
      <c r="AH22" s="528"/>
      <c r="AI22" s="528"/>
      <c r="AJ22" s="526"/>
      <c r="AK22" s="526"/>
      <c r="AL22" s="526"/>
      <c r="AM22" s="528"/>
      <c r="AN22" s="528"/>
      <c r="AO22" s="528"/>
      <c r="AP22" s="528"/>
      <c r="AQ22" s="528"/>
      <c r="AR22" s="528"/>
      <c r="AS22" s="525">
        <v>-7.0044734309927248E-3</v>
      </c>
      <c r="AT22" s="526">
        <v>-8.1812200691348397E-3</v>
      </c>
      <c r="AU22" s="527">
        <v>-1.4804481750209736E-2</v>
      </c>
      <c r="AV22" s="518"/>
      <c r="AW22" s="518"/>
      <c r="AX22" s="544"/>
      <c r="AY22" s="554">
        <v>-1.6237093933733598E-2</v>
      </c>
      <c r="AZ22" s="554">
        <v>-1.7093742793514999E-2</v>
      </c>
      <c r="BA22" s="554">
        <v>-1.98792564548506E-2</v>
      </c>
    </row>
    <row r="23" spans="1:54" ht="19.5" customHeight="1" x14ac:dyDescent="0.15">
      <c r="A23" s="808" t="s">
        <v>47</v>
      </c>
      <c r="B23" s="518" t="s">
        <v>310</v>
      </c>
      <c r="C23" s="519">
        <v>18938.389445502849</v>
      </c>
      <c r="D23" s="520">
        <v>1312.7603349317642</v>
      </c>
      <c r="E23" s="521">
        <v>20251.149780434618</v>
      </c>
      <c r="F23" s="522">
        <v>7813.3103123778628</v>
      </c>
      <c r="G23" s="522">
        <v>881.88762800238896</v>
      </c>
      <c r="H23" s="522">
        <v>8695.1979403802525</v>
      </c>
      <c r="I23" s="522">
        <v>1585.1205379999999</v>
      </c>
      <c r="J23" s="522">
        <v>155.28840245315902</v>
      </c>
      <c r="K23" s="522">
        <v>1740.4089404531589</v>
      </c>
      <c r="L23" s="522">
        <v>-387.32920100000098</v>
      </c>
      <c r="M23" s="522">
        <v>-37.143228424105892</v>
      </c>
      <c r="N23" s="522">
        <v>-424.47242942410685</v>
      </c>
      <c r="O23" s="522">
        <v>4010.3351289991201</v>
      </c>
      <c r="P23" s="522">
        <v>164.53329309815697</v>
      </c>
      <c r="Q23" s="522">
        <v>4174.8684220972773</v>
      </c>
      <c r="R23" s="522">
        <v>5200.4998728720502</v>
      </c>
      <c r="S23" s="522">
        <v>267.07909573276902</v>
      </c>
      <c r="T23" s="522">
        <v>5467.5789686048192</v>
      </c>
      <c r="U23" s="522">
        <v>8529.7631066316808</v>
      </c>
      <c r="V23" s="522">
        <v>763.00277207178499</v>
      </c>
      <c r="W23" s="522">
        <v>9292.7658787034707</v>
      </c>
      <c r="X23" s="522">
        <v>7813.3103123778628</v>
      </c>
      <c r="Y23" s="522">
        <v>881.88762800238896</v>
      </c>
      <c r="Z23" s="522">
        <v>8695.1979403802525</v>
      </c>
      <c r="AA23" s="522"/>
      <c r="AB23" s="522"/>
      <c r="AC23" s="522"/>
      <c r="AD23" s="522"/>
      <c r="AE23" s="522"/>
      <c r="AF23" s="522"/>
      <c r="AG23" s="522"/>
      <c r="AH23" s="522"/>
      <c r="AI23" s="522"/>
      <c r="AJ23" s="520"/>
      <c r="AK23" s="520"/>
      <c r="AL23" s="520"/>
      <c r="AM23" s="522"/>
      <c r="AN23" s="522"/>
      <c r="AO23" s="522"/>
      <c r="AP23" s="522"/>
      <c r="AQ23" s="522"/>
      <c r="AR23" s="522"/>
      <c r="AS23" s="519">
        <v>26751.699757880713</v>
      </c>
      <c r="AT23" s="520">
        <v>2194.6479629341529</v>
      </c>
      <c r="AU23" s="521">
        <v>28946.347720814869</v>
      </c>
      <c r="AV23" s="518"/>
      <c r="AW23" s="518"/>
      <c r="AX23" s="544"/>
      <c r="AY23" s="549">
        <v>8529.7631066316808</v>
      </c>
      <c r="AZ23" s="549">
        <v>763.00277207178499</v>
      </c>
      <c r="BA23" s="549">
        <v>9292.7658787034707</v>
      </c>
      <c r="BB23" s="741">
        <v>-8.3994453925314003E-2</v>
      </c>
    </row>
    <row r="24" spans="1:54" ht="19.5" customHeight="1" x14ac:dyDescent="0.15">
      <c r="A24" s="808"/>
      <c r="B24" s="518" t="s">
        <v>311</v>
      </c>
      <c r="C24" s="519">
        <v>22138.812030529985</v>
      </c>
      <c r="D24" s="520">
        <v>935.75028225044116</v>
      </c>
      <c r="E24" s="521">
        <v>23074.562312780432</v>
      </c>
      <c r="F24" s="522">
        <v>8025.7999452470704</v>
      </c>
      <c r="G24" s="522">
        <v>801.18058933676957</v>
      </c>
      <c r="H24" s="522">
        <v>8826.9805345838395</v>
      </c>
      <c r="I24" s="522">
        <v>4738.04319595589</v>
      </c>
      <c r="J24" s="522">
        <v>32.700726023553536</v>
      </c>
      <c r="K24" s="522">
        <v>4770.7439219794433</v>
      </c>
      <c r="L24" s="522">
        <v>664.42687444751505</v>
      </c>
      <c r="M24" s="522">
        <v>-6.4396899531316976</v>
      </c>
      <c r="N24" s="522">
        <v>657.98718449438331</v>
      </c>
      <c r="O24" s="522">
        <v>3815.4354138867702</v>
      </c>
      <c r="P24" s="522">
        <v>250.85459942231384</v>
      </c>
      <c r="Q24" s="522">
        <v>4066.2900133090839</v>
      </c>
      <c r="R24" s="522">
        <v>7672.4176469358399</v>
      </c>
      <c r="S24" s="522">
        <v>239.20662894789143</v>
      </c>
      <c r="T24" s="522">
        <v>7911.6242758837316</v>
      </c>
      <c r="U24" s="522">
        <v>5248.4888993039704</v>
      </c>
      <c r="V24" s="522">
        <v>419.42801780981398</v>
      </c>
      <c r="W24" s="522">
        <v>5667.9169171137901</v>
      </c>
      <c r="X24" s="522">
        <v>8025.7999452470704</v>
      </c>
      <c r="Y24" s="522">
        <v>801.18058933676957</v>
      </c>
      <c r="Z24" s="522">
        <v>8826.9805345838395</v>
      </c>
      <c r="AA24" s="522"/>
      <c r="AB24" s="522"/>
      <c r="AC24" s="522"/>
      <c r="AD24" s="522"/>
      <c r="AE24" s="522"/>
      <c r="AF24" s="522"/>
      <c r="AG24" s="522"/>
      <c r="AH24" s="522"/>
      <c r="AI24" s="522"/>
      <c r="AJ24" s="520"/>
      <c r="AK24" s="520"/>
      <c r="AL24" s="520"/>
      <c r="AM24" s="522"/>
      <c r="AN24" s="522"/>
      <c r="AO24" s="522"/>
      <c r="AP24" s="522"/>
      <c r="AQ24" s="522"/>
      <c r="AR24" s="522"/>
      <c r="AS24" s="519">
        <v>30164.611975777058</v>
      </c>
      <c r="AT24" s="520">
        <v>1736.9308715872107</v>
      </c>
      <c r="AU24" s="521">
        <v>31901.542847364271</v>
      </c>
      <c r="AV24" s="518"/>
      <c r="AW24" s="518"/>
      <c r="AX24" s="544"/>
      <c r="AY24" s="546">
        <v>5248.4888993039704</v>
      </c>
      <c r="AZ24" s="546">
        <v>419.42801780981398</v>
      </c>
      <c r="BA24" s="546">
        <v>5667.9169171137901</v>
      </c>
      <c r="BB24" s="741">
        <v>0.5291639363686973</v>
      </c>
    </row>
    <row r="25" spans="1:54" ht="19.5" customHeight="1" x14ac:dyDescent="0.15">
      <c r="A25" s="808"/>
      <c r="B25" s="523" t="s">
        <v>23</v>
      </c>
      <c r="C25" s="529">
        <v>-0.1445616223948093</v>
      </c>
      <c r="D25" s="529">
        <v>0.40289600744188858</v>
      </c>
      <c r="E25" s="529">
        <v>-0.12236039384296338</v>
      </c>
      <c r="F25" s="524">
        <v>-2.6475819771092701E-2</v>
      </c>
      <c r="G25" s="524">
        <v>0.10073513979217852</v>
      </c>
      <c r="H25" s="524">
        <v>-1.4929521333741147E-2</v>
      </c>
      <c r="I25" s="524">
        <v>-0.6654482721151711</v>
      </c>
      <c r="J25" s="524">
        <v>3.7487753740179519</v>
      </c>
      <c r="K25" s="524">
        <v>-0.63519128904931021</v>
      </c>
      <c r="L25" s="524">
        <v>-1.582952339671801</v>
      </c>
      <c r="M25" s="524" t="s">
        <v>112</v>
      </c>
      <c r="N25" s="524">
        <v>-1.6451074419485601</v>
      </c>
      <c r="O25" s="524">
        <v>5.108190651137412E-2</v>
      </c>
      <c r="P25" s="524">
        <v>-0.34410892414547645</v>
      </c>
      <c r="Q25" s="524">
        <v>2.6702081856634141E-2</v>
      </c>
      <c r="R25" s="529">
        <v>-0.3221823795073262</v>
      </c>
      <c r="S25" s="524">
        <v>0.11652046144151518</v>
      </c>
      <c r="T25" s="524">
        <v>-0.30891827291759399</v>
      </c>
      <c r="U25" s="524">
        <v>0.62518455698036302</v>
      </c>
      <c r="V25" s="524">
        <v>0.81915069969828003</v>
      </c>
      <c r="W25" s="524">
        <v>0.639538125663903</v>
      </c>
      <c r="X25" s="524">
        <v>-2.6475819771092701E-2</v>
      </c>
      <c r="Y25" s="524">
        <v>0.10073513979217852</v>
      </c>
      <c r="Z25" s="524">
        <v>-1.4929521333741147E-2</v>
      </c>
      <c r="AA25" s="524"/>
      <c r="AB25" s="524"/>
      <c r="AC25" s="524"/>
      <c r="AD25" s="524"/>
      <c r="AE25" s="524"/>
      <c r="AF25" s="524"/>
      <c r="AG25" s="524"/>
      <c r="AH25" s="524"/>
      <c r="AI25" s="524"/>
      <c r="AJ25" s="529"/>
      <c r="AK25" s="529"/>
      <c r="AL25" s="529"/>
      <c r="AM25" s="524"/>
      <c r="AN25" s="524"/>
      <c r="AO25" s="524"/>
      <c r="AP25" s="524"/>
      <c r="AQ25" s="524"/>
      <c r="AR25" s="524"/>
      <c r="AS25" s="529">
        <v>-0.11314291795422393</v>
      </c>
      <c r="AT25" s="529">
        <v>0.26352061491582535</v>
      </c>
      <c r="AU25" s="529">
        <v>-9.2634865363371066E-2</v>
      </c>
      <c r="AV25" s="541">
        <v>4.1000000000000003E-3</v>
      </c>
      <c r="AW25" s="541">
        <v>-9.6734865363371073E-2</v>
      </c>
      <c r="AX25" s="547"/>
      <c r="AY25" s="550">
        <v>0.62518455698036302</v>
      </c>
      <c r="AZ25" s="550">
        <v>0.81915069969828003</v>
      </c>
      <c r="BA25" s="550">
        <v>0.639538125663903</v>
      </c>
    </row>
    <row r="26" spans="1:54" ht="19.5" customHeight="1" x14ac:dyDescent="0.2">
      <c r="A26" s="808"/>
      <c r="B26" s="518" t="s">
        <v>317</v>
      </c>
      <c r="C26" s="525">
        <v>0.18364192205487873</v>
      </c>
      <c r="D26" s="526">
        <v>2.676244462788396E-2</v>
      </c>
      <c r="E26" s="527">
        <v>0.13307448802849353</v>
      </c>
      <c r="F26" s="526">
        <v>0.18121659687246819</v>
      </c>
      <c r="G26" s="526">
        <v>4.6415643710951061E-2</v>
      </c>
      <c r="H26" s="526">
        <v>0.13998399460911209</v>
      </c>
      <c r="I26" s="526">
        <v>0.14764582899749254</v>
      </c>
      <c r="J26" s="526">
        <v>1.7506208390407594E-2</v>
      </c>
      <c r="K26" s="526">
        <v>8.8767200717651332E-2</v>
      </c>
      <c r="L26" s="526">
        <v>-0.12164290512303842</v>
      </c>
      <c r="M26" s="526">
        <v>-5.3551141006079959E-2</v>
      </c>
      <c r="N26" s="526">
        <v>-0.10946351834487242</v>
      </c>
      <c r="O26" s="526">
        <v>0.20227398391298207</v>
      </c>
      <c r="P26" s="526">
        <v>1.8690110258935067E-2</v>
      </c>
      <c r="Q26" s="526">
        <v>0.14582410796185821</v>
      </c>
      <c r="R26" s="528">
        <v>0.18058671285212757</v>
      </c>
      <c r="S26" s="528">
        <v>2.0158753149222663E-2</v>
      </c>
      <c r="T26" s="528">
        <v>0.13003620586219014</v>
      </c>
      <c r="U26" s="528">
        <v>0.21018299841348001</v>
      </c>
      <c r="V26" s="528">
        <v>4.3759604277987703E-2</v>
      </c>
      <c r="W26" s="528">
        <v>0.160168210412513</v>
      </c>
      <c r="X26" s="528">
        <v>0.18121659687246819</v>
      </c>
      <c r="Y26" s="528">
        <v>4.6415643710951061E-2</v>
      </c>
      <c r="Z26" s="528">
        <v>0.13998399460911209</v>
      </c>
      <c r="AA26" s="528"/>
      <c r="AB26" s="528"/>
      <c r="AC26" s="528"/>
      <c r="AD26" s="528"/>
      <c r="AE26" s="528"/>
      <c r="AF26" s="528"/>
      <c r="AG26" s="528"/>
      <c r="AH26" s="528"/>
      <c r="AI26" s="528"/>
      <c r="AJ26" s="526"/>
      <c r="AK26" s="526"/>
      <c r="AL26" s="526"/>
      <c r="AM26" s="528"/>
      <c r="AN26" s="528"/>
      <c r="AO26" s="528"/>
      <c r="AP26" s="528"/>
      <c r="AQ26" s="528"/>
      <c r="AR26" s="528"/>
      <c r="AS26" s="525">
        <v>0.18292687731210536</v>
      </c>
      <c r="AT26" s="526">
        <v>3.22495137354534E-2</v>
      </c>
      <c r="AU26" s="527">
        <v>0.13507728381702272</v>
      </c>
      <c r="AV26" s="518"/>
      <c r="AW26" s="518"/>
      <c r="AX26" s="551"/>
      <c r="AY26" s="552">
        <v>0.21018299841348001</v>
      </c>
      <c r="AZ26" s="552">
        <v>4.3759604277987703E-2</v>
      </c>
      <c r="BA26" s="552">
        <v>0.160168210412513</v>
      </c>
    </row>
    <row r="27" spans="1:54" ht="19.5" customHeight="1" x14ac:dyDescent="0.15">
      <c r="A27" s="808"/>
      <c r="B27" s="518" t="s">
        <v>318</v>
      </c>
      <c r="C27" s="525">
        <v>0.15135033798276132</v>
      </c>
      <c r="D27" s="526">
        <v>1.6981206261213133E-2</v>
      </c>
      <c r="E27" s="527">
        <v>0.11458200846936992</v>
      </c>
      <c r="F27" s="526">
        <v>0.16780673931313397</v>
      </c>
      <c r="G27" s="526">
        <v>4.1466341764732434E-2</v>
      </c>
      <c r="H27" s="526">
        <v>0.13145390623786715</v>
      </c>
      <c r="I27" s="526">
        <v>0.16323208835841538</v>
      </c>
      <c r="J27" s="526">
        <v>3.4260333238990593E-3</v>
      </c>
      <c r="K27" s="526">
        <v>0.123686693462773</v>
      </c>
      <c r="L27" s="526">
        <v>7.0157226278594068E-2</v>
      </c>
      <c r="M27" s="526">
        <v>-1.9068183745547783E-3</v>
      </c>
      <c r="N27" s="526">
        <v>5.1214268140322233E-2</v>
      </c>
      <c r="O27" s="526">
        <v>0.13638938677893367</v>
      </c>
      <c r="P27" s="526">
        <v>1.9972367695634756E-2</v>
      </c>
      <c r="Q27" s="526">
        <v>0.10031637091591947</v>
      </c>
      <c r="R27" s="528">
        <v>0.20222022229256406</v>
      </c>
      <c r="S27" s="528">
        <v>1.8188033214036343E-2</v>
      </c>
      <c r="T27" s="528">
        <v>0.15484821284170125</v>
      </c>
      <c r="U27" s="528">
        <v>0.12537347639481999</v>
      </c>
      <c r="V27" s="528">
        <v>2.5464430375596699E-2</v>
      </c>
      <c r="W27" s="528">
        <v>9.7163236387539598E-2</v>
      </c>
      <c r="X27" s="528">
        <v>0.16780673931313397</v>
      </c>
      <c r="Y27" s="528">
        <v>4.1466341764732434E-2</v>
      </c>
      <c r="Z27" s="528">
        <v>0.13145390623786715</v>
      </c>
      <c r="AA27" s="528"/>
      <c r="AB27" s="528"/>
      <c r="AC27" s="528"/>
      <c r="AD27" s="528"/>
      <c r="AE27" s="528"/>
      <c r="AF27" s="528"/>
      <c r="AG27" s="528"/>
      <c r="AH27" s="528"/>
      <c r="AI27" s="528"/>
      <c r="AJ27" s="526"/>
      <c r="AK27" s="526"/>
      <c r="AL27" s="526"/>
      <c r="AM27" s="528"/>
      <c r="AN27" s="528"/>
      <c r="AO27" s="528"/>
      <c r="AP27" s="528"/>
      <c r="AQ27" s="528"/>
      <c r="AR27" s="528"/>
      <c r="AS27" s="525">
        <v>0.15540525296690469</v>
      </c>
      <c r="AT27" s="526">
        <v>2.3337601494325542E-2</v>
      </c>
      <c r="AU27" s="527">
        <v>0.11880102380709842</v>
      </c>
      <c r="AV27" s="518"/>
      <c r="AW27" s="518"/>
      <c r="AX27" s="544"/>
      <c r="AY27" s="552">
        <v>0.12537347639481999</v>
      </c>
      <c r="AZ27" s="552">
        <v>2.5464430375596699E-2</v>
      </c>
      <c r="BA27" s="552">
        <v>9.7163236387539598E-2</v>
      </c>
    </row>
    <row r="28" spans="1:54" ht="19.5" customHeight="1" x14ac:dyDescent="0.15">
      <c r="A28" s="808"/>
      <c r="B28" s="518" t="s">
        <v>314</v>
      </c>
      <c r="C28" s="525">
        <v>3.2291584072117407E-2</v>
      </c>
      <c r="D28" s="526">
        <v>9.7812383666708268E-3</v>
      </c>
      <c r="E28" s="527">
        <v>1.8492479559123615E-2</v>
      </c>
      <c r="F28" s="526">
        <v>1.3409857559334215E-2</v>
      </c>
      <c r="G28" s="526">
        <v>4.9493019462186275E-3</v>
      </c>
      <c r="H28" s="526">
        <v>8.5300883712449427E-3</v>
      </c>
      <c r="I28" s="526">
        <v>-1.5586259360922838E-2</v>
      </c>
      <c r="J28" s="526">
        <v>1.4080175066508535E-2</v>
      </c>
      <c r="K28" s="526">
        <v>-3.4919492745121669E-2</v>
      </c>
      <c r="L28" s="526">
        <v>-0.19180013140163249</v>
      </c>
      <c r="M28" s="526">
        <v>-5.1644322631525179E-2</v>
      </c>
      <c r="N28" s="526">
        <v>-0.16067778648519465</v>
      </c>
      <c r="O28" s="526">
        <v>6.58845971340484E-2</v>
      </c>
      <c r="P28" s="526">
        <v>-1.2822574366996888E-3</v>
      </c>
      <c r="Q28" s="526">
        <v>4.5507737045938745E-2</v>
      </c>
      <c r="R28" s="528">
        <v>-2.1633509440436488E-2</v>
      </c>
      <c r="S28" s="528">
        <v>1.97071993518632E-3</v>
      </c>
      <c r="T28" s="528">
        <v>-2.4812006979511109E-2</v>
      </c>
      <c r="U28" s="528">
        <v>8.4809522018660294E-2</v>
      </c>
      <c r="V28" s="528">
        <v>1.8295173902391E-2</v>
      </c>
      <c r="W28" s="528">
        <v>6.3004974024973598E-2</v>
      </c>
      <c r="X28" s="528">
        <v>1.3409857559334215E-2</v>
      </c>
      <c r="Y28" s="528">
        <v>4.9493019462186275E-3</v>
      </c>
      <c r="Z28" s="528">
        <v>8.5300883712449427E-3</v>
      </c>
      <c r="AA28" s="528"/>
      <c r="AB28" s="528"/>
      <c r="AC28" s="528"/>
      <c r="AD28" s="528"/>
      <c r="AE28" s="528"/>
      <c r="AF28" s="528"/>
      <c r="AG28" s="528"/>
      <c r="AH28" s="528"/>
      <c r="AI28" s="528"/>
      <c r="AJ28" s="526"/>
      <c r="AK28" s="526"/>
      <c r="AL28" s="526"/>
      <c r="AM28" s="528"/>
      <c r="AN28" s="528"/>
      <c r="AO28" s="528"/>
      <c r="AP28" s="528"/>
      <c r="AQ28" s="528"/>
      <c r="AR28" s="528"/>
      <c r="AS28" s="525">
        <v>2.7521624345200668E-2</v>
      </c>
      <c r="AT28" s="526">
        <v>8.9119122411278583E-3</v>
      </c>
      <c r="AU28" s="527">
        <v>1.6276260009924298E-2</v>
      </c>
      <c r="AV28" s="518"/>
      <c r="AW28" s="518"/>
      <c r="AX28" s="544"/>
      <c r="AY28" s="553">
        <v>8.4809522018660294E-2</v>
      </c>
      <c r="AZ28" s="553">
        <v>1.8295173902391E-2</v>
      </c>
      <c r="BA28" s="553">
        <v>6.3004974024973598E-2</v>
      </c>
    </row>
    <row r="29" spans="1:54" ht="13.5" x14ac:dyDescent="0.15">
      <c r="A29" s="80" t="s">
        <v>319</v>
      </c>
      <c r="B29" s="515"/>
      <c r="C29" s="530">
        <v>5.0931703299283981E-11</v>
      </c>
      <c r="D29" s="530">
        <v>5.0022208597511053E-12</v>
      </c>
      <c r="E29" s="530">
        <v>3.2741809263825417E-11</v>
      </c>
      <c r="F29" s="530">
        <v>0</v>
      </c>
      <c r="G29" s="530">
        <v>1.4779288903810084E-12</v>
      </c>
      <c r="H29" s="530">
        <v>0</v>
      </c>
      <c r="I29" s="530">
        <v>0</v>
      </c>
      <c r="J29" s="530">
        <v>6.5369931689929217E-13</v>
      </c>
      <c r="K29" s="530">
        <v>2.7284841053187847E-12</v>
      </c>
      <c r="L29" s="530">
        <v>9.6633812063373625E-13</v>
      </c>
      <c r="M29" s="530">
        <v>0</v>
      </c>
      <c r="N29" s="530">
        <v>1.1368683772161603E-12</v>
      </c>
      <c r="O29" s="530">
        <v>-2.1373125491663814E-11</v>
      </c>
      <c r="P29" s="530">
        <v>-4.5474735088646412E-13</v>
      </c>
      <c r="Q29" s="530">
        <v>-2.0008883439004421E-11</v>
      </c>
      <c r="R29" s="530">
        <v>4.9112713895738125E-11</v>
      </c>
      <c r="S29" s="530">
        <v>0</v>
      </c>
      <c r="T29" s="530">
        <v>5.4569682106375694E-11</v>
      </c>
      <c r="U29" s="530"/>
      <c r="V29" s="530"/>
      <c r="W29" s="530"/>
      <c r="X29" s="530"/>
      <c r="Y29" s="530"/>
      <c r="Z29" s="530"/>
      <c r="AA29" s="530"/>
      <c r="AB29" s="530"/>
      <c r="AC29" s="530"/>
      <c r="AD29" s="530"/>
      <c r="AE29" s="530"/>
      <c r="AF29" s="530"/>
      <c r="AG29" s="530"/>
      <c r="AH29" s="530"/>
      <c r="AI29" s="530"/>
      <c r="AJ29" s="530"/>
      <c r="AK29" s="530"/>
      <c r="AL29" s="530"/>
      <c r="AM29" s="530"/>
      <c r="AN29" s="530"/>
      <c r="AO29" s="530"/>
      <c r="AP29" s="530"/>
      <c r="AQ29" s="530"/>
      <c r="AR29" s="530"/>
      <c r="AS29" s="530">
        <v>4.3655745685100555E-11</v>
      </c>
      <c r="AT29" s="530">
        <v>-7.73070496506989E-12</v>
      </c>
      <c r="AU29" s="530">
        <v>2.9103830456733704E-11</v>
      </c>
      <c r="AV29" s="515"/>
      <c r="AW29" s="515"/>
      <c r="AX29" s="542"/>
    </row>
    <row r="30" spans="1:54" ht="13.5" x14ac:dyDescent="0.15">
      <c r="B30" s="515"/>
      <c r="C30" s="530">
        <v>-4.3655745685100555E-11</v>
      </c>
      <c r="D30" s="530">
        <v>-6.1390892369672656E-12</v>
      </c>
      <c r="E30" s="530">
        <v>-3.637978807091713E-11</v>
      </c>
      <c r="F30" s="530">
        <v>7.2759576141834259E-12</v>
      </c>
      <c r="G30" s="530">
        <v>0</v>
      </c>
      <c r="H30" s="530">
        <v>0</v>
      </c>
      <c r="I30" s="530">
        <v>-4.8203219193965197E-11</v>
      </c>
      <c r="J30" s="530">
        <v>8.4554585555451922E-13</v>
      </c>
      <c r="K30" s="530">
        <v>-4.7293724492192268E-11</v>
      </c>
      <c r="L30" s="530">
        <v>5.0022208597511053E-12</v>
      </c>
      <c r="M30" s="530">
        <v>2.3980817331903381E-13</v>
      </c>
      <c r="N30" s="530">
        <v>4.8885340220294893E-12</v>
      </c>
      <c r="O30" s="530">
        <v>2.0918378140777349E-11</v>
      </c>
      <c r="P30" s="530">
        <v>0</v>
      </c>
      <c r="Q30" s="530">
        <v>2.1373125491663814E-11</v>
      </c>
      <c r="R30" s="530">
        <v>0</v>
      </c>
      <c r="S30" s="530">
        <v>3.4106051316484809E-13</v>
      </c>
      <c r="T30" s="530">
        <v>0</v>
      </c>
      <c r="U30" s="530"/>
      <c r="V30" s="530"/>
      <c r="W30" s="530"/>
      <c r="X30" s="530"/>
      <c r="Y30" s="530"/>
      <c r="Z30" s="530"/>
      <c r="AA30" s="530"/>
      <c r="AB30" s="530"/>
      <c r="AC30" s="530"/>
      <c r="AD30" s="530"/>
      <c r="AE30" s="530"/>
      <c r="AF30" s="530"/>
      <c r="AG30" s="530"/>
      <c r="AH30" s="530"/>
      <c r="AI30" s="530"/>
      <c r="AJ30" s="530"/>
      <c r="AK30" s="530"/>
      <c r="AL30" s="530"/>
      <c r="AM30" s="530"/>
      <c r="AN30" s="530"/>
      <c r="AO30" s="530"/>
      <c r="AP30" s="530"/>
      <c r="AQ30" s="530"/>
      <c r="AR30" s="530"/>
      <c r="AS30" s="530">
        <v>-2.9103830456733704E-11</v>
      </c>
      <c r="AT30" s="530">
        <v>0</v>
      </c>
      <c r="AU30" s="530">
        <v>0</v>
      </c>
      <c r="AV30" s="515"/>
      <c r="AW30" s="515"/>
      <c r="AX30" s="542"/>
    </row>
    <row r="31" spans="1:54" ht="13.5" x14ac:dyDescent="0.15">
      <c r="A31" s="514"/>
      <c r="B31" s="531"/>
      <c r="C31" s="1"/>
      <c r="D31" s="1"/>
      <c r="E31" s="1"/>
      <c r="F31" s="1"/>
      <c r="G31" s="1"/>
      <c r="H31" s="1"/>
      <c r="I31" s="531"/>
      <c r="J31" s="531"/>
      <c r="K31" s="531"/>
      <c r="L31" s="531"/>
      <c r="M31" s="531"/>
      <c r="N31" s="531"/>
      <c r="O31" s="531"/>
      <c r="P31" s="531"/>
      <c r="Q31" s="531"/>
      <c r="R31" s="531"/>
      <c r="S31" s="531"/>
      <c r="T31" s="531"/>
      <c r="U31" s="531"/>
      <c r="V31" s="531"/>
      <c r="W31" s="531"/>
      <c r="X31" s="531"/>
      <c r="Y31" s="531"/>
      <c r="Z31" s="531"/>
      <c r="AA31" s="531"/>
      <c r="AB31" s="531"/>
      <c r="AC31" s="531"/>
      <c r="AD31" s="531"/>
      <c r="AE31" s="531"/>
      <c r="AF31" s="531"/>
      <c r="AG31" s="531"/>
      <c r="AH31" s="531"/>
      <c r="AI31" s="531"/>
      <c r="AJ31" s="531"/>
      <c r="AK31" s="531"/>
      <c r="AL31" s="531"/>
      <c r="AM31" s="531"/>
      <c r="AN31" s="531"/>
      <c r="AO31" s="531"/>
      <c r="AP31" s="531"/>
      <c r="AQ31" s="531"/>
      <c r="AR31" s="531"/>
      <c r="AS31" s="531"/>
      <c r="AT31" s="531"/>
      <c r="AU31" s="531"/>
      <c r="AV31" s="531"/>
      <c r="AW31" s="531"/>
      <c r="AX31" s="555"/>
    </row>
    <row r="32" spans="1:54" ht="13.5" x14ac:dyDescent="0.15">
      <c r="A32" s="514"/>
      <c r="B32" s="531"/>
      <c r="C32" s="1"/>
      <c r="D32" s="1"/>
      <c r="E32" s="1"/>
      <c r="F32" s="1"/>
      <c r="G32" s="1"/>
      <c r="H32" s="1"/>
      <c r="I32" s="538"/>
      <c r="J32" s="538"/>
      <c r="K32" s="538"/>
      <c r="L32" s="538"/>
      <c r="M32" s="538"/>
      <c r="N32" s="538"/>
      <c r="O32" s="538"/>
      <c r="P32" s="538"/>
      <c r="Q32" s="538"/>
      <c r="R32" s="538"/>
      <c r="S32" s="538"/>
      <c r="T32" s="538"/>
      <c r="U32" s="538"/>
      <c r="V32" s="538"/>
      <c r="W32" s="538"/>
      <c r="X32" s="538"/>
      <c r="Y32" s="538"/>
      <c r="Z32" s="538"/>
      <c r="AA32" s="538"/>
      <c r="AB32" s="538"/>
      <c r="AC32" s="538"/>
      <c r="AD32" s="538"/>
      <c r="AE32" s="538"/>
      <c r="AF32" s="538"/>
      <c r="AG32" s="538"/>
      <c r="AH32" s="538"/>
      <c r="AI32" s="538"/>
      <c r="AJ32" s="538"/>
      <c r="AK32" s="538"/>
      <c r="AL32" s="538"/>
      <c r="AM32" s="538"/>
      <c r="AN32" s="538"/>
      <c r="AO32" s="538"/>
      <c r="AP32" s="538"/>
      <c r="AQ32" s="538"/>
      <c r="AR32" s="538"/>
      <c r="AS32" s="538"/>
      <c r="AT32" s="538"/>
      <c r="AU32" s="538"/>
      <c r="AV32" s="538"/>
      <c r="AW32" s="538"/>
      <c r="AX32" s="555"/>
    </row>
    <row r="33" spans="1:73" s="512" customFormat="1" x14ac:dyDescent="0.2">
      <c r="A33" s="514"/>
      <c r="Q33" s="533"/>
      <c r="R33" s="533"/>
      <c r="S33" s="533">
        <v>1.4753231101799138</v>
      </c>
      <c r="T33" s="533"/>
      <c r="U33" s="533"/>
      <c r="V33" s="533"/>
      <c r="W33" s="533"/>
      <c r="X33" s="533"/>
      <c r="Y33" s="533"/>
      <c r="Z33" s="533"/>
      <c r="AA33" s="533"/>
      <c r="AB33" s="533"/>
      <c r="AC33" s="533"/>
      <c r="AD33" s="533"/>
      <c r="AE33" s="533"/>
      <c r="AF33" s="533"/>
      <c r="AG33" s="533"/>
      <c r="AH33" s="533"/>
      <c r="AI33" s="533"/>
      <c r="AJ33" s="533"/>
      <c r="AK33" s="533"/>
      <c r="AL33" s="533"/>
      <c r="AM33" s="533"/>
      <c r="AN33" s="533"/>
      <c r="AO33" s="533"/>
      <c r="AP33" s="533"/>
      <c r="AQ33" s="533"/>
      <c r="AR33" s="533"/>
      <c r="AS33" s="533"/>
      <c r="AT33" s="533"/>
      <c r="AU33" s="533"/>
      <c r="AV33" s="533"/>
      <c r="AW33" s="533"/>
      <c r="BB33" s="753"/>
      <c r="BD33" s="78"/>
      <c r="BE33" s="78"/>
      <c r="BF33" s="513"/>
      <c r="BG33" s="513"/>
      <c r="BH33" s="513"/>
      <c r="BI33" s="513"/>
      <c r="BJ33" s="513"/>
      <c r="BK33" s="513"/>
      <c r="BL33" s="513"/>
      <c r="BM33" s="513"/>
      <c r="BN33" s="513"/>
      <c r="BO33" s="513"/>
      <c r="BP33" s="513"/>
      <c r="BQ33" s="513"/>
      <c r="BR33" s="513"/>
      <c r="BS33" s="78"/>
      <c r="BT33" s="78"/>
      <c r="BU33" s="78"/>
    </row>
    <row r="34" spans="1:73" s="512" customFormat="1" x14ac:dyDescent="0.2">
      <c r="Q34" s="533"/>
      <c r="R34" s="533"/>
      <c r="S34" s="533"/>
      <c r="T34" s="533"/>
      <c r="U34" s="533"/>
      <c r="V34" s="533"/>
      <c r="W34" s="533"/>
      <c r="X34" s="533"/>
      <c r="Y34" s="533"/>
      <c r="Z34" s="533"/>
      <c r="AA34" s="533"/>
      <c r="AB34" s="533"/>
      <c r="AC34" s="533"/>
      <c r="AD34" s="533"/>
      <c r="AE34" s="533"/>
      <c r="AF34" s="533"/>
      <c r="AG34" s="533"/>
      <c r="AH34" s="533"/>
      <c r="AI34" s="533"/>
      <c r="AJ34" s="533"/>
      <c r="AK34" s="533"/>
      <c r="AL34" s="533"/>
      <c r="AM34" s="533"/>
      <c r="AN34" s="533"/>
      <c r="AO34" s="533"/>
      <c r="AP34" s="533"/>
      <c r="AQ34" s="533"/>
      <c r="AR34" s="533"/>
      <c r="AS34" s="533"/>
      <c r="AT34" s="533"/>
      <c r="AU34" s="533"/>
      <c r="AV34" s="533"/>
      <c r="AW34" s="533"/>
      <c r="BB34" s="753"/>
      <c r="BF34" s="556"/>
      <c r="BG34" s="556"/>
      <c r="BH34" s="556"/>
      <c r="BI34" s="556"/>
      <c r="BJ34" s="556"/>
      <c r="BK34" s="556"/>
      <c r="BL34" s="556"/>
      <c r="BM34" s="556"/>
      <c r="BN34" s="556"/>
      <c r="BO34" s="556"/>
      <c r="BP34" s="556"/>
      <c r="BQ34" s="556"/>
      <c r="BR34" s="556"/>
    </row>
    <row r="35" spans="1:73" s="512" customFormat="1" x14ac:dyDescent="0.2">
      <c r="Q35" s="533"/>
      <c r="R35" s="533"/>
      <c r="S35" s="533"/>
      <c r="T35" s="533"/>
      <c r="U35" s="533"/>
      <c r="V35" s="533"/>
      <c r="W35" s="533"/>
      <c r="X35" s="533"/>
      <c r="Y35" s="533"/>
      <c r="Z35" s="533"/>
      <c r="AA35" s="533"/>
      <c r="AB35" s="533"/>
      <c r="AC35" s="533"/>
      <c r="AD35" s="533"/>
      <c r="AE35" s="533"/>
      <c r="AF35" s="533"/>
      <c r="AG35" s="533"/>
      <c r="AH35" s="533"/>
      <c r="AI35" s="533"/>
      <c r="AJ35" s="533"/>
      <c r="AK35" s="533"/>
      <c r="AL35" s="533"/>
      <c r="AM35" s="533"/>
      <c r="AN35" s="533"/>
      <c r="AO35" s="533"/>
      <c r="AP35" s="533"/>
      <c r="AQ35" s="533"/>
      <c r="AR35" s="533"/>
      <c r="AS35" s="533"/>
      <c r="AT35" s="533"/>
      <c r="AU35" s="533"/>
      <c r="AV35" s="533"/>
      <c r="AW35" s="533"/>
      <c r="BB35" s="753"/>
      <c r="BF35" s="556"/>
      <c r="BG35" s="556"/>
      <c r="BH35" s="556"/>
      <c r="BI35" s="556"/>
      <c r="BJ35" s="556"/>
      <c r="BK35" s="556"/>
      <c r="BL35" s="556"/>
      <c r="BM35" s="556"/>
      <c r="BN35" s="556"/>
      <c r="BO35" s="556"/>
      <c r="BP35" s="556"/>
      <c r="BQ35" s="556"/>
      <c r="BR35" s="556"/>
    </row>
    <row r="36" spans="1:73" s="512" customFormat="1" ht="13.5" x14ac:dyDescent="0.2">
      <c r="Q36" s="515"/>
      <c r="R36" s="515"/>
      <c r="S36" s="515"/>
      <c r="T36" s="515"/>
      <c r="U36" s="515"/>
      <c r="V36" s="515"/>
      <c r="W36" s="515"/>
      <c r="X36" s="515"/>
      <c r="Y36" s="515"/>
      <c r="Z36" s="515"/>
      <c r="AA36" s="515"/>
      <c r="AB36" s="515"/>
      <c r="AC36" s="515"/>
      <c r="AD36" s="515"/>
      <c r="AE36" s="515"/>
      <c r="AF36" s="515"/>
      <c r="AG36" s="515"/>
      <c r="AH36" s="515"/>
      <c r="AI36" s="515"/>
      <c r="AJ36" s="515"/>
      <c r="AK36" s="515"/>
      <c r="AL36" s="515"/>
      <c r="AM36" s="515"/>
      <c r="AN36" s="515"/>
      <c r="AO36" s="515"/>
      <c r="AP36" s="515"/>
      <c r="AQ36" s="515"/>
      <c r="AR36" s="515"/>
      <c r="AS36" s="515"/>
      <c r="AT36" s="515"/>
      <c r="AU36" s="515"/>
      <c r="AV36" s="515"/>
      <c r="AW36" s="515"/>
      <c r="BB36" s="753"/>
      <c r="BF36" s="556"/>
      <c r="BG36" s="556"/>
      <c r="BH36" s="556"/>
      <c r="BI36" s="556"/>
      <c r="BJ36" s="556"/>
      <c r="BK36" s="556"/>
      <c r="BL36" s="556"/>
      <c r="BM36" s="556"/>
      <c r="BN36" s="556"/>
      <c r="BO36" s="556"/>
      <c r="BP36" s="556"/>
      <c r="BQ36" s="556"/>
      <c r="BR36" s="556"/>
    </row>
    <row r="37" spans="1:73" s="512" customFormat="1" ht="13.5" x14ac:dyDescent="0.2">
      <c r="A37" s="78"/>
      <c r="B37" s="78"/>
      <c r="C37" s="513"/>
      <c r="D37" s="513"/>
      <c r="E37" s="513"/>
      <c r="F37" s="513"/>
      <c r="G37" s="513"/>
      <c r="H37" s="513"/>
      <c r="I37" s="513"/>
      <c r="J37" s="513"/>
      <c r="K37" s="513"/>
      <c r="L37" s="513"/>
      <c r="M37" s="513"/>
      <c r="N37" s="513"/>
      <c r="O37" s="513"/>
      <c r="P37" s="78"/>
      <c r="Q37" s="78"/>
      <c r="R37" s="533"/>
      <c r="S37" s="515"/>
      <c r="T37" s="515"/>
      <c r="U37" s="515"/>
      <c r="V37" s="515"/>
      <c r="W37" s="515"/>
      <c r="X37" s="515"/>
      <c r="Y37" s="515"/>
      <c r="Z37" s="515"/>
      <c r="AA37" s="515"/>
      <c r="AB37" s="515"/>
      <c r="AC37" s="515"/>
      <c r="AD37" s="515"/>
      <c r="AE37" s="515"/>
      <c r="AF37" s="515"/>
      <c r="AG37" s="515"/>
      <c r="AH37" s="515"/>
      <c r="AI37" s="515"/>
      <c r="AJ37" s="515"/>
      <c r="AK37" s="515"/>
      <c r="AL37" s="515"/>
      <c r="AM37" s="515"/>
      <c r="AN37" s="515"/>
      <c r="AO37" s="515"/>
      <c r="AP37" s="515"/>
      <c r="AQ37" s="515"/>
      <c r="AR37" s="515"/>
      <c r="AS37" s="515"/>
      <c r="AT37" s="515"/>
      <c r="AU37" s="515"/>
      <c r="AV37" s="515"/>
      <c r="AW37" s="515"/>
      <c r="BB37" s="753"/>
      <c r="BF37" s="556"/>
      <c r="BG37" s="556"/>
      <c r="BH37" s="556"/>
      <c r="BI37" s="556"/>
      <c r="BJ37" s="556"/>
      <c r="BK37" s="556"/>
      <c r="BL37" s="556"/>
      <c r="BM37" s="556"/>
      <c r="BN37" s="556"/>
      <c r="BO37" s="556"/>
      <c r="BP37" s="556"/>
      <c r="BQ37" s="556"/>
      <c r="BR37" s="556"/>
    </row>
    <row r="38" spans="1:73" s="512" customFormat="1" ht="13.5" x14ac:dyDescent="0.2">
      <c r="A38" s="515"/>
      <c r="B38" s="515"/>
      <c r="C38" s="532"/>
      <c r="D38" s="532"/>
      <c r="E38" s="532"/>
      <c r="F38" s="532"/>
      <c r="G38" s="532"/>
      <c r="H38" s="532"/>
      <c r="I38" s="532"/>
      <c r="J38" s="532"/>
      <c r="K38" s="532"/>
      <c r="L38" s="532"/>
      <c r="M38" s="532"/>
      <c r="N38" s="532"/>
      <c r="O38" s="532"/>
      <c r="P38" s="533"/>
      <c r="Q38" s="78"/>
      <c r="R38" s="533"/>
      <c r="S38" s="515"/>
      <c r="T38" s="515"/>
      <c r="U38" s="515"/>
      <c r="V38" s="515"/>
      <c r="W38" s="515"/>
      <c r="X38" s="515"/>
      <c r="Y38" s="515"/>
      <c r="Z38" s="515"/>
      <c r="AA38" s="515"/>
      <c r="AB38" s="515"/>
      <c r="AC38" s="515"/>
      <c r="AD38" s="515"/>
      <c r="AE38" s="515"/>
      <c r="AF38" s="515"/>
      <c r="AG38" s="515"/>
      <c r="AH38" s="515"/>
      <c r="AI38" s="515"/>
      <c r="AJ38" s="515"/>
      <c r="AK38" s="515"/>
      <c r="AL38" s="515"/>
      <c r="AM38" s="515"/>
      <c r="AN38" s="515"/>
      <c r="AO38" s="515"/>
      <c r="AP38" s="515"/>
      <c r="AQ38" s="515"/>
      <c r="AR38" s="515"/>
      <c r="AS38" s="515"/>
      <c r="AT38" s="515"/>
      <c r="AU38" s="515"/>
      <c r="AV38" s="515"/>
      <c r="AW38" s="515"/>
      <c r="BB38" s="753"/>
      <c r="BF38" s="556"/>
      <c r="BG38" s="556"/>
      <c r="BH38" s="556"/>
      <c r="BI38" s="556"/>
      <c r="BJ38" s="556"/>
      <c r="BK38" s="556"/>
      <c r="BL38" s="556"/>
      <c r="BM38" s="556"/>
      <c r="BN38" s="556"/>
      <c r="BO38" s="556"/>
      <c r="BP38" s="556"/>
      <c r="BQ38" s="556"/>
      <c r="BR38" s="556"/>
    </row>
    <row r="39" spans="1:73" s="512" customFormat="1" ht="13.5" x14ac:dyDescent="0.2">
      <c r="A39" s="533"/>
      <c r="B39" s="80"/>
      <c r="C39" s="534"/>
      <c r="D39" s="534"/>
      <c r="E39" s="534"/>
      <c r="F39" s="534"/>
      <c r="G39" s="534"/>
      <c r="H39" s="534"/>
      <c r="I39" s="534"/>
      <c r="J39" s="534"/>
      <c r="K39" s="534"/>
      <c r="L39" s="534"/>
      <c r="M39" s="534"/>
      <c r="N39" s="534"/>
      <c r="O39" s="534"/>
      <c r="P39" s="534"/>
      <c r="Q39" s="534"/>
      <c r="R39" s="533"/>
      <c r="S39" s="515"/>
      <c r="T39" s="515"/>
      <c r="U39" s="515"/>
      <c r="V39" s="515"/>
      <c r="W39" s="515"/>
      <c r="X39" s="515"/>
      <c r="Y39" s="515"/>
      <c r="Z39" s="515"/>
      <c r="AA39" s="515"/>
      <c r="AB39" s="515"/>
      <c r="AC39" s="515"/>
      <c r="AD39" s="515"/>
      <c r="AE39" s="515"/>
      <c r="AF39" s="515"/>
      <c r="AG39" s="515"/>
      <c r="AH39" s="515"/>
      <c r="AI39" s="515"/>
      <c r="AJ39" s="515"/>
      <c r="AK39" s="515"/>
      <c r="AL39" s="515"/>
      <c r="AM39" s="515"/>
      <c r="AN39" s="515"/>
      <c r="AO39" s="515"/>
      <c r="AP39" s="515"/>
      <c r="AQ39" s="515"/>
      <c r="AR39" s="515"/>
      <c r="AS39" s="515"/>
      <c r="AT39" s="515"/>
      <c r="AU39" s="515"/>
      <c r="AV39" s="515"/>
      <c r="AW39" s="515"/>
      <c r="BB39" s="753"/>
      <c r="BF39" s="556"/>
      <c r="BG39" s="556"/>
      <c r="BH39" s="556"/>
      <c r="BI39" s="556"/>
      <c r="BJ39" s="556"/>
      <c r="BK39" s="556"/>
      <c r="BL39" s="556"/>
      <c r="BM39" s="556"/>
      <c r="BN39" s="556"/>
      <c r="BO39" s="556"/>
      <c r="BP39" s="556"/>
      <c r="BQ39" s="556"/>
      <c r="BR39" s="556"/>
    </row>
    <row r="40" spans="1:73" s="512" customFormat="1" ht="13.5" x14ac:dyDescent="0.2">
      <c r="A40" s="533"/>
      <c r="B40" s="80"/>
      <c r="C40" s="534"/>
      <c r="D40" s="534"/>
      <c r="E40" s="534"/>
      <c r="F40" s="534"/>
      <c r="G40" s="534"/>
      <c r="H40" s="534"/>
      <c r="I40" s="534"/>
      <c r="J40" s="534"/>
      <c r="K40" s="534"/>
      <c r="L40" s="534"/>
      <c r="M40" s="534"/>
      <c r="N40" s="534"/>
      <c r="O40" s="534"/>
      <c r="P40" s="534"/>
      <c r="Q40" s="534"/>
      <c r="R40" s="533"/>
      <c r="S40" s="515"/>
      <c r="T40" s="515"/>
      <c r="U40" s="515"/>
      <c r="V40" s="515"/>
      <c r="W40" s="515"/>
      <c r="X40" s="515"/>
      <c r="Y40" s="515"/>
      <c r="Z40" s="515"/>
      <c r="AA40" s="515"/>
      <c r="AB40" s="515"/>
      <c r="AC40" s="515"/>
      <c r="AD40" s="515"/>
      <c r="AE40" s="515"/>
      <c r="AF40" s="515"/>
      <c r="AG40" s="515"/>
      <c r="AH40" s="515"/>
      <c r="AI40" s="515"/>
      <c r="AJ40" s="515"/>
      <c r="AK40" s="515"/>
      <c r="AL40" s="515"/>
      <c r="AM40" s="515"/>
      <c r="AN40" s="515"/>
      <c r="AO40" s="515"/>
      <c r="AP40" s="515"/>
      <c r="AQ40" s="515"/>
      <c r="AR40" s="515"/>
      <c r="AS40" s="515"/>
      <c r="AT40" s="515"/>
      <c r="AU40" s="515"/>
      <c r="AV40" s="515"/>
      <c r="AW40" s="515"/>
      <c r="BB40" s="753"/>
      <c r="BF40" s="556"/>
      <c r="BG40" s="556"/>
      <c r="BH40" s="556"/>
      <c r="BI40" s="556"/>
      <c r="BJ40" s="556"/>
      <c r="BK40" s="556"/>
      <c r="BL40" s="556"/>
      <c r="BM40" s="556"/>
      <c r="BN40" s="556"/>
      <c r="BO40" s="556"/>
      <c r="BP40" s="556"/>
      <c r="BQ40" s="556"/>
      <c r="BR40" s="556"/>
    </row>
    <row r="41" spans="1:73" s="512" customFormat="1" ht="13.5" x14ac:dyDescent="0.2">
      <c r="A41" s="533"/>
      <c r="B41" s="80"/>
      <c r="C41" s="535"/>
      <c r="D41" s="535"/>
      <c r="E41" s="535"/>
      <c r="F41" s="535"/>
      <c r="G41" s="535"/>
      <c r="H41" s="535"/>
      <c r="I41" s="535"/>
      <c r="J41" s="535"/>
      <c r="K41" s="535"/>
      <c r="L41" s="535"/>
      <c r="M41" s="535"/>
      <c r="N41" s="535"/>
      <c r="O41" s="535"/>
      <c r="P41" s="535"/>
      <c r="Q41" s="535"/>
      <c r="R41" s="533"/>
      <c r="S41" s="515"/>
      <c r="T41" s="515"/>
      <c r="U41" s="515"/>
      <c r="V41" s="515"/>
      <c r="W41" s="515"/>
      <c r="X41" s="515"/>
      <c r="Y41" s="515"/>
      <c r="Z41" s="515"/>
      <c r="AA41" s="515"/>
      <c r="AB41" s="515"/>
      <c r="AC41" s="515"/>
      <c r="AD41" s="515"/>
      <c r="AE41" s="515"/>
      <c r="AF41" s="515"/>
      <c r="AG41" s="515"/>
      <c r="AH41" s="515"/>
      <c r="AI41" s="515"/>
      <c r="AJ41" s="515"/>
      <c r="AK41" s="515"/>
      <c r="AL41" s="515"/>
      <c r="AM41" s="515"/>
      <c r="AN41" s="515"/>
      <c r="AO41" s="515"/>
      <c r="AP41" s="515"/>
      <c r="AQ41" s="515"/>
      <c r="AR41" s="515"/>
      <c r="AS41" s="515"/>
      <c r="AT41" s="515"/>
      <c r="AU41" s="515"/>
      <c r="AV41" s="515"/>
      <c r="AW41" s="515"/>
      <c r="BB41" s="753"/>
      <c r="BF41" s="556"/>
      <c r="BG41" s="556"/>
      <c r="BH41" s="556"/>
      <c r="BI41" s="556"/>
      <c r="BJ41" s="556"/>
      <c r="BK41" s="556"/>
      <c r="BL41" s="556"/>
      <c r="BM41" s="556"/>
      <c r="BN41" s="556"/>
      <c r="BO41" s="556"/>
      <c r="BP41" s="556"/>
      <c r="BQ41" s="556"/>
      <c r="BR41" s="556"/>
    </row>
    <row r="42" spans="1:73" s="512" customFormat="1" ht="13.5" x14ac:dyDescent="0.2">
      <c r="A42" s="533"/>
      <c r="B42" s="80"/>
      <c r="C42" s="535"/>
      <c r="D42" s="535"/>
      <c r="E42" s="535"/>
      <c r="F42" s="535"/>
      <c r="G42" s="535"/>
      <c r="H42" s="535"/>
      <c r="I42" s="535"/>
      <c r="J42" s="535"/>
      <c r="K42" s="535"/>
      <c r="L42" s="535"/>
      <c r="M42" s="535"/>
      <c r="N42" s="535"/>
      <c r="O42" s="535"/>
      <c r="P42" s="535"/>
      <c r="Q42" s="535"/>
      <c r="R42" s="515"/>
      <c r="S42" s="515"/>
      <c r="T42" s="515"/>
      <c r="U42" s="515"/>
      <c r="V42" s="515"/>
      <c r="W42" s="515"/>
      <c r="X42" s="515"/>
      <c r="Y42" s="515"/>
      <c r="Z42" s="515"/>
      <c r="AA42" s="515"/>
      <c r="AB42" s="515"/>
      <c r="AC42" s="515"/>
      <c r="AD42" s="515"/>
      <c r="AE42" s="515"/>
      <c r="AF42" s="515"/>
      <c r="AG42" s="515"/>
      <c r="AH42" s="515"/>
      <c r="AI42" s="515"/>
      <c r="AJ42" s="515"/>
      <c r="AK42" s="515"/>
      <c r="AL42" s="515"/>
      <c r="AM42" s="515"/>
      <c r="AN42" s="515"/>
      <c r="AO42" s="515"/>
      <c r="AP42" s="515"/>
      <c r="AQ42" s="515"/>
      <c r="AR42" s="515"/>
      <c r="AS42" s="515"/>
      <c r="AT42" s="515"/>
      <c r="AU42" s="515"/>
      <c r="AV42" s="515"/>
      <c r="AW42" s="515"/>
      <c r="BB42" s="753"/>
      <c r="BF42" s="556"/>
      <c r="BG42" s="556"/>
      <c r="BH42" s="556"/>
      <c r="BI42" s="556"/>
      <c r="BJ42" s="556"/>
      <c r="BK42" s="556"/>
      <c r="BL42" s="556"/>
      <c r="BM42" s="556"/>
      <c r="BN42" s="556"/>
      <c r="BO42" s="556"/>
      <c r="BP42" s="556"/>
      <c r="BQ42" s="556"/>
      <c r="BR42" s="556"/>
    </row>
    <row r="43" spans="1:73" s="512" customFormat="1" ht="13.5" x14ac:dyDescent="0.2">
      <c r="A43" s="533"/>
      <c r="B43" s="80"/>
      <c r="C43" s="534"/>
      <c r="D43" s="534"/>
      <c r="E43" s="534"/>
      <c r="F43" s="534"/>
      <c r="G43" s="534"/>
      <c r="H43" s="534"/>
      <c r="I43" s="534"/>
      <c r="J43" s="534"/>
      <c r="K43" s="534"/>
      <c r="L43" s="534"/>
      <c r="M43" s="534"/>
      <c r="N43" s="534"/>
      <c r="O43" s="534"/>
      <c r="P43" s="534"/>
      <c r="Q43" s="534"/>
      <c r="R43" s="539"/>
      <c r="S43" s="515"/>
      <c r="T43" s="515"/>
      <c r="U43" s="515"/>
      <c r="V43" s="515"/>
      <c r="W43" s="515"/>
      <c r="X43" s="515"/>
      <c r="Y43" s="515"/>
      <c r="Z43" s="515"/>
      <c r="AA43" s="515"/>
      <c r="AB43" s="515"/>
      <c r="AC43" s="515"/>
      <c r="AD43" s="515"/>
      <c r="AE43" s="515"/>
      <c r="AF43" s="515"/>
      <c r="AG43" s="515"/>
      <c r="AH43" s="515"/>
      <c r="AI43" s="515"/>
      <c r="AJ43" s="515"/>
      <c r="AK43" s="515"/>
      <c r="AL43" s="515"/>
      <c r="AM43" s="515"/>
      <c r="AN43" s="515"/>
      <c r="AO43" s="515"/>
      <c r="AP43" s="515"/>
      <c r="AQ43" s="515"/>
      <c r="AR43" s="515"/>
      <c r="AS43" s="515"/>
      <c r="AT43" s="515"/>
      <c r="AU43" s="515"/>
      <c r="AV43" s="515"/>
      <c r="AW43" s="515"/>
      <c r="BB43" s="753"/>
      <c r="BF43" s="556"/>
      <c r="BG43" s="556"/>
      <c r="BH43" s="556"/>
      <c r="BI43" s="556"/>
      <c r="BJ43" s="556"/>
      <c r="BK43" s="556"/>
      <c r="BL43" s="556"/>
      <c r="BM43" s="556"/>
      <c r="BN43" s="556"/>
      <c r="BO43" s="556"/>
      <c r="BP43" s="556"/>
      <c r="BQ43" s="556"/>
      <c r="BR43" s="556"/>
    </row>
    <row r="44" spans="1:73" s="512" customFormat="1" ht="13.5" x14ac:dyDescent="0.2">
      <c r="A44" s="802"/>
      <c r="B44" s="802"/>
      <c r="C44" s="802"/>
      <c r="D44" s="534"/>
      <c r="E44" s="534"/>
      <c r="F44" s="534"/>
      <c r="G44" s="534"/>
      <c r="H44" s="534"/>
      <c r="I44" s="534"/>
      <c r="J44" s="534"/>
      <c r="K44" s="534"/>
      <c r="L44" s="534"/>
      <c r="M44" s="534"/>
      <c r="N44" s="534"/>
      <c r="O44" s="534"/>
      <c r="P44" s="533"/>
      <c r="Q44" s="78"/>
      <c r="R44" s="539"/>
      <c r="S44" s="515"/>
      <c r="T44" s="515"/>
      <c r="U44" s="515"/>
      <c r="V44" s="515"/>
      <c r="W44" s="515"/>
      <c r="X44" s="515"/>
      <c r="Y44" s="515"/>
      <c r="Z44" s="515"/>
      <c r="AA44" s="515"/>
      <c r="AB44" s="515"/>
      <c r="AC44" s="515"/>
      <c r="AD44" s="515"/>
      <c r="AE44" s="515"/>
      <c r="AF44" s="515"/>
      <c r="AG44" s="515"/>
      <c r="AH44" s="515"/>
      <c r="AI44" s="515"/>
      <c r="AJ44" s="515"/>
      <c r="AK44" s="515"/>
      <c r="AL44" s="515"/>
      <c r="AM44" s="515"/>
      <c r="AN44" s="515"/>
      <c r="AO44" s="515"/>
      <c r="AP44" s="515"/>
      <c r="AQ44" s="515"/>
      <c r="AR44" s="515"/>
      <c r="AS44" s="515"/>
      <c r="AT44" s="515"/>
      <c r="AU44" s="515"/>
      <c r="AV44" s="515"/>
      <c r="AW44" s="515"/>
      <c r="BB44" s="753"/>
      <c r="BF44" s="556"/>
      <c r="BG44" s="556"/>
      <c r="BH44" s="556"/>
      <c r="BI44" s="556"/>
      <c r="BJ44" s="556"/>
      <c r="BK44" s="556"/>
      <c r="BL44" s="556"/>
      <c r="BM44" s="556"/>
      <c r="BN44" s="556"/>
      <c r="BO44" s="556"/>
      <c r="BP44" s="556"/>
      <c r="BQ44" s="556"/>
      <c r="BR44" s="556"/>
    </row>
    <row r="45" spans="1:73" s="512" customFormat="1" ht="13.5" x14ac:dyDescent="0.2">
      <c r="A45" s="515"/>
      <c r="B45" s="80"/>
      <c r="C45" s="534"/>
      <c r="D45" s="534"/>
      <c r="E45" s="534"/>
      <c r="F45" s="534"/>
      <c r="G45" s="534"/>
      <c r="H45" s="534"/>
      <c r="I45" s="534"/>
      <c r="J45" s="534"/>
      <c r="K45" s="534"/>
      <c r="L45" s="534"/>
      <c r="M45" s="534"/>
      <c r="N45" s="534"/>
      <c r="O45" s="534"/>
      <c r="P45" s="534"/>
      <c r="Q45" s="534"/>
      <c r="R45" s="515"/>
      <c r="S45" s="515"/>
      <c r="T45" s="515"/>
      <c r="U45" s="515"/>
      <c r="V45" s="515"/>
      <c r="W45" s="515"/>
      <c r="X45" s="515"/>
      <c r="Y45" s="515"/>
      <c r="Z45" s="515"/>
      <c r="AA45" s="515"/>
      <c r="AB45" s="515"/>
      <c r="AC45" s="515"/>
      <c r="AD45" s="515"/>
      <c r="AE45" s="515"/>
      <c r="AF45" s="515"/>
      <c r="AG45" s="515"/>
      <c r="AH45" s="515"/>
      <c r="AI45" s="515"/>
      <c r="AJ45" s="515"/>
      <c r="AK45" s="515"/>
      <c r="AL45" s="515"/>
      <c r="AM45" s="515"/>
      <c r="AN45" s="515"/>
      <c r="AO45" s="515"/>
      <c r="AP45" s="515"/>
      <c r="AQ45" s="515"/>
      <c r="AR45" s="515"/>
      <c r="AS45" s="515"/>
      <c r="AT45" s="515"/>
      <c r="AU45" s="515"/>
      <c r="AV45" s="515"/>
      <c r="AW45" s="515"/>
      <c r="BB45" s="753"/>
      <c r="BF45" s="556"/>
      <c r="BG45" s="556"/>
      <c r="BH45" s="556"/>
      <c r="BI45" s="556"/>
      <c r="BJ45" s="556"/>
      <c r="BK45" s="556"/>
      <c r="BL45" s="556"/>
      <c r="BM45" s="556"/>
      <c r="BN45" s="556"/>
      <c r="BO45" s="556"/>
      <c r="BP45" s="556"/>
      <c r="BQ45" s="556"/>
      <c r="BR45" s="556"/>
    </row>
    <row r="46" spans="1:73" s="512" customFormat="1" ht="13.5" x14ac:dyDescent="0.2">
      <c r="A46" s="515"/>
      <c r="B46" s="80"/>
      <c r="C46" s="534"/>
      <c r="D46" s="534"/>
      <c r="E46" s="534"/>
      <c r="F46" s="534"/>
      <c r="G46" s="534"/>
      <c r="H46" s="534"/>
      <c r="I46" s="534"/>
      <c r="J46" s="534"/>
      <c r="K46" s="534"/>
      <c r="L46" s="534"/>
      <c r="M46" s="534"/>
      <c r="N46" s="534"/>
      <c r="O46" s="534"/>
      <c r="P46" s="534"/>
      <c r="Q46" s="534"/>
      <c r="R46" s="515"/>
      <c r="S46" s="515"/>
      <c r="T46" s="515"/>
      <c r="U46" s="515"/>
      <c r="V46" s="515"/>
      <c r="W46" s="515"/>
      <c r="X46" s="515"/>
      <c r="Y46" s="515"/>
      <c r="Z46" s="515"/>
      <c r="AA46" s="515"/>
      <c r="AB46" s="515"/>
      <c r="AC46" s="515"/>
      <c r="AD46" s="515"/>
      <c r="AE46" s="515"/>
      <c r="AF46" s="515"/>
      <c r="AG46" s="515"/>
      <c r="AH46" s="515"/>
      <c r="AI46" s="515"/>
      <c r="AJ46" s="515"/>
      <c r="AK46" s="515"/>
      <c r="AL46" s="515"/>
      <c r="AM46" s="515"/>
      <c r="AN46" s="515"/>
      <c r="AO46" s="515"/>
      <c r="AP46" s="515"/>
      <c r="AQ46" s="515"/>
      <c r="AR46" s="515"/>
      <c r="AS46" s="515"/>
      <c r="AT46" s="515"/>
      <c r="AU46" s="515"/>
      <c r="AV46" s="515"/>
      <c r="AW46" s="515"/>
      <c r="BB46" s="753"/>
      <c r="BF46" s="556"/>
      <c r="BG46" s="556"/>
      <c r="BH46" s="556"/>
      <c r="BI46" s="556"/>
      <c r="BJ46" s="556"/>
      <c r="BK46" s="556"/>
      <c r="BL46" s="556"/>
      <c r="BM46" s="556"/>
      <c r="BN46" s="556"/>
      <c r="BO46" s="556"/>
      <c r="BP46" s="556"/>
      <c r="BQ46" s="556"/>
      <c r="BR46" s="556"/>
    </row>
    <row r="47" spans="1:73" s="512" customFormat="1" ht="13.5" x14ac:dyDescent="0.2">
      <c r="A47" s="515"/>
      <c r="B47" s="80"/>
      <c r="C47" s="534"/>
      <c r="D47" s="534"/>
      <c r="E47" s="534"/>
      <c r="F47" s="534"/>
      <c r="G47" s="534"/>
      <c r="H47" s="534"/>
      <c r="I47" s="534"/>
      <c r="J47" s="534"/>
      <c r="K47" s="534"/>
      <c r="L47" s="534"/>
      <c r="M47" s="534"/>
      <c r="N47" s="534"/>
      <c r="O47" s="534"/>
      <c r="P47" s="534"/>
      <c r="Q47" s="534"/>
      <c r="R47" s="539"/>
      <c r="S47" s="515"/>
      <c r="T47" s="515"/>
      <c r="U47" s="515"/>
      <c r="V47" s="515"/>
      <c r="W47" s="515"/>
      <c r="X47" s="515"/>
      <c r="Y47" s="515"/>
      <c r="Z47" s="515"/>
      <c r="AA47" s="515"/>
      <c r="AB47" s="515"/>
      <c r="AC47" s="515"/>
      <c r="AD47" s="515"/>
      <c r="AE47" s="515"/>
      <c r="AF47" s="515"/>
      <c r="AG47" s="515"/>
      <c r="AH47" s="515"/>
      <c r="AI47" s="515"/>
      <c r="AJ47" s="515"/>
      <c r="AK47" s="515"/>
      <c r="AL47" s="515"/>
      <c r="AM47" s="515"/>
      <c r="AN47" s="515"/>
      <c r="AO47" s="515"/>
      <c r="AP47" s="515"/>
      <c r="AQ47" s="515"/>
      <c r="AR47" s="515"/>
      <c r="AS47" s="515"/>
      <c r="AT47" s="515"/>
      <c r="AU47" s="515"/>
      <c r="AV47" s="515"/>
      <c r="AW47" s="515"/>
      <c r="BB47" s="753"/>
      <c r="BF47" s="556"/>
      <c r="BG47" s="556"/>
      <c r="BH47" s="556"/>
      <c r="BI47" s="556"/>
      <c r="BJ47" s="556"/>
      <c r="BK47" s="556"/>
      <c r="BL47" s="556"/>
      <c r="BM47" s="556"/>
      <c r="BN47" s="556"/>
      <c r="BO47" s="556"/>
      <c r="BP47" s="556"/>
      <c r="BQ47" s="556"/>
      <c r="BR47" s="556"/>
    </row>
    <row r="48" spans="1:73" s="512" customFormat="1" ht="13.5" x14ac:dyDescent="0.2">
      <c r="A48" s="515"/>
      <c r="B48" s="80"/>
      <c r="C48" s="534"/>
      <c r="D48" s="534"/>
      <c r="E48" s="534"/>
      <c r="F48" s="534"/>
      <c r="G48" s="534"/>
      <c r="H48" s="534"/>
      <c r="I48" s="534"/>
      <c r="J48" s="534"/>
      <c r="K48" s="534"/>
      <c r="L48" s="534"/>
      <c r="M48" s="534"/>
      <c r="N48" s="534"/>
      <c r="O48" s="534"/>
      <c r="P48" s="534"/>
      <c r="Q48" s="534"/>
      <c r="R48" s="539"/>
      <c r="S48" s="515"/>
      <c r="T48" s="515"/>
      <c r="U48" s="515"/>
      <c r="V48" s="515"/>
      <c r="W48" s="515"/>
      <c r="X48" s="515"/>
      <c r="Y48" s="515"/>
      <c r="Z48" s="515"/>
      <c r="AA48" s="515"/>
      <c r="AB48" s="515"/>
      <c r="AC48" s="515"/>
      <c r="AD48" s="515"/>
      <c r="AE48" s="515"/>
      <c r="AF48" s="515"/>
      <c r="AG48" s="515"/>
      <c r="AH48" s="515"/>
      <c r="AI48" s="515"/>
      <c r="AJ48" s="515"/>
      <c r="AK48" s="515"/>
      <c r="AL48" s="515"/>
      <c r="AM48" s="515"/>
      <c r="AN48" s="515"/>
      <c r="AO48" s="515"/>
      <c r="AP48" s="515"/>
      <c r="AQ48" s="515"/>
      <c r="AR48" s="515"/>
      <c r="AS48" s="515"/>
      <c r="AT48" s="515"/>
      <c r="AU48" s="515"/>
      <c r="AV48" s="515"/>
      <c r="AW48" s="515"/>
      <c r="BB48" s="753"/>
      <c r="BF48" s="556"/>
      <c r="BG48" s="556"/>
      <c r="BH48" s="556"/>
      <c r="BI48" s="556"/>
      <c r="BJ48" s="556"/>
      <c r="BK48" s="556"/>
      <c r="BL48" s="556"/>
      <c r="BM48" s="556"/>
      <c r="BN48" s="556"/>
      <c r="BO48" s="556"/>
      <c r="BP48" s="556"/>
      <c r="BQ48" s="556"/>
      <c r="BR48" s="556"/>
    </row>
    <row r="49" spans="1:73" s="512" customFormat="1" ht="13.5" x14ac:dyDescent="0.2">
      <c r="A49" s="515"/>
      <c r="B49" s="80"/>
      <c r="C49" s="534"/>
      <c r="D49" s="534"/>
      <c r="E49" s="534"/>
      <c r="F49" s="534"/>
      <c r="G49" s="534"/>
      <c r="H49" s="534"/>
      <c r="I49" s="534"/>
      <c r="J49" s="534"/>
      <c r="K49" s="534"/>
      <c r="L49" s="534"/>
      <c r="M49" s="534"/>
      <c r="N49" s="534"/>
      <c r="O49" s="534"/>
      <c r="P49" s="534"/>
      <c r="Q49" s="534"/>
      <c r="R49" s="515"/>
      <c r="S49" s="515"/>
      <c r="T49" s="515"/>
      <c r="U49" s="515"/>
      <c r="V49" s="515"/>
      <c r="W49" s="515"/>
      <c r="X49" s="515"/>
      <c r="Y49" s="515"/>
      <c r="Z49" s="515"/>
      <c r="AA49" s="515"/>
      <c r="AB49" s="515"/>
      <c r="AC49" s="515"/>
      <c r="AD49" s="515"/>
      <c r="AE49" s="515"/>
      <c r="AF49" s="515"/>
      <c r="AG49" s="515"/>
      <c r="AH49" s="515"/>
      <c r="AI49" s="515"/>
      <c r="AJ49" s="515"/>
      <c r="AK49" s="515"/>
      <c r="AL49" s="515"/>
      <c r="AM49" s="515"/>
      <c r="AN49" s="515"/>
      <c r="AO49" s="515"/>
      <c r="AP49" s="515"/>
      <c r="AQ49" s="515"/>
      <c r="AR49" s="515"/>
      <c r="AS49" s="515"/>
      <c r="AT49" s="515"/>
      <c r="AU49" s="515"/>
      <c r="AV49" s="515"/>
      <c r="AW49" s="515"/>
      <c r="BB49" s="753"/>
      <c r="BF49" s="556"/>
      <c r="BG49" s="556"/>
      <c r="BH49" s="556"/>
      <c r="BI49" s="556"/>
      <c r="BJ49" s="556"/>
      <c r="BK49" s="556"/>
      <c r="BL49" s="556"/>
      <c r="BM49" s="556"/>
      <c r="BN49" s="556"/>
      <c r="BO49" s="556"/>
      <c r="BP49" s="556"/>
      <c r="BQ49" s="556"/>
      <c r="BR49" s="556"/>
    </row>
    <row r="50" spans="1:73" s="512" customFormat="1" ht="13.5" x14ac:dyDescent="0.2">
      <c r="A50" s="78"/>
      <c r="B50" s="78"/>
      <c r="C50" s="513"/>
      <c r="D50" s="513"/>
      <c r="E50" s="513"/>
      <c r="F50" s="513"/>
      <c r="G50" s="513"/>
      <c r="H50" s="513"/>
      <c r="I50" s="513"/>
      <c r="J50" s="513"/>
      <c r="K50" s="513"/>
      <c r="L50" s="513"/>
      <c r="M50" s="513"/>
      <c r="N50" s="513"/>
      <c r="O50" s="513"/>
      <c r="P50" s="513"/>
      <c r="Q50" s="513"/>
      <c r="R50" s="515"/>
      <c r="S50" s="515"/>
      <c r="T50" s="515"/>
      <c r="U50" s="515"/>
      <c r="V50" s="515"/>
      <c r="W50" s="515"/>
      <c r="X50" s="515"/>
      <c r="Y50" s="515"/>
      <c r="Z50" s="515"/>
      <c r="AA50" s="515"/>
      <c r="AB50" s="515"/>
      <c r="AC50" s="515"/>
      <c r="AD50" s="515"/>
      <c r="AE50" s="515"/>
      <c r="AF50" s="515"/>
      <c r="AG50" s="515"/>
      <c r="AH50" s="515"/>
      <c r="AI50" s="515"/>
      <c r="AJ50" s="515"/>
      <c r="AK50" s="515"/>
      <c r="AL50" s="515"/>
      <c r="AM50" s="515"/>
      <c r="AN50" s="515"/>
      <c r="AO50" s="515"/>
      <c r="AP50" s="515"/>
      <c r="AQ50" s="515"/>
      <c r="AR50" s="515"/>
      <c r="AS50" s="515"/>
      <c r="AT50" s="515"/>
      <c r="AU50" s="515"/>
      <c r="AV50" s="515"/>
      <c r="AW50" s="515"/>
      <c r="BB50" s="753"/>
      <c r="BF50" s="556"/>
      <c r="BG50" s="556"/>
      <c r="BH50" s="556"/>
      <c r="BI50" s="556"/>
      <c r="BJ50" s="556"/>
      <c r="BK50" s="556"/>
      <c r="BL50" s="556"/>
      <c r="BM50" s="556"/>
      <c r="BN50" s="556"/>
      <c r="BO50" s="556"/>
      <c r="BP50" s="556"/>
      <c r="BQ50" s="556"/>
      <c r="BR50" s="556"/>
    </row>
    <row r="51" spans="1:73" s="512" customFormat="1" ht="13.5" x14ac:dyDescent="0.2">
      <c r="A51" s="80"/>
      <c r="B51" s="78"/>
      <c r="C51" s="513"/>
      <c r="D51" s="513"/>
      <c r="E51" s="513"/>
      <c r="F51" s="513"/>
      <c r="G51" s="513"/>
      <c r="H51" s="513"/>
      <c r="I51" s="513"/>
      <c r="J51" s="513"/>
      <c r="K51" s="513"/>
      <c r="L51" s="513"/>
      <c r="M51" s="513"/>
      <c r="N51" s="513"/>
      <c r="O51" s="513"/>
      <c r="P51" s="78"/>
      <c r="Q51" s="78"/>
      <c r="R51" s="515"/>
      <c r="S51" s="515"/>
      <c r="T51" s="515"/>
      <c r="U51" s="515"/>
      <c r="V51" s="515"/>
      <c r="W51" s="515"/>
      <c r="X51" s="515"/>
      <c r="Y51" s="515"/>
      <c r="Z51" s="515"/>
      <c r="AA51" s="515"/>
      <c r="AB51" s="515"/>
      <c r="AC51" s="515"/>
      <c r="AD51" s="515"/>
      <c r="AE51" s="515"/>
      <c r="AF51" s="515"/>
      <c r="AG51" s="515"/>
      <c r="AH51" s="515"/>
      <c r="AI51" s="515"/>
      <c r="AJ51" s="515"/>
      <c r="AK51" s="515"/>
      <c r="AL51" s="515"/>
      <c r="AM51" s="515"/>
      <c r="AN51" s="515"/>
      <c r="AO51" s="515"/>
      <c r="AP51" s="515"/>
      <c r="AQ51" s="515"/>
      <c r="AR51" s="515"/>
      <c r="AS51" s="515"/>
      <c r="AT51" s="515"/>
      <c r="AU51" s="515"/>
      <c r="AV51" s="515"/>
      <c r="AW51" s="515"/>
      <c r="BB51" s="753"/>
      <c r="BF51" s="556"/>
      <c r="BG51" s="556"/>
      <c r="BH51" s="556"/>
      <c r="BI51" s="556"/>
      <c r="BJ51" s="556"/>
      <c r="BK51" s="556"/>
      <c r="BL51" s="556"/>
      <c r="BM51" s="556"/>
      <c r="BN51" s="556"/>
      <c r="BO51" s="556"/>
      <c r="BP51" s="556"/>
      <c r="BQ51" s="556"/>
      <c r="BR51" s="556"/>
    </row>
    <row r="52" spans="1:73" s="512" customFormat="1" ht="13.5" x14ac:dyDescent="0.2">
      <c r="A52" s="80"/>
      <c r="B52" s="80"/>
      <c r="C52" s="513"/>
      <c r="D52" s="513"/>
      <c r="E52" s="513"/>
      <c r="F52" s="513"/>
      <c r="G52" s="513"/>
      <c r="H52" s="513"/>
      <c r="I52" s="513"/>
      <c r="J52" s="513"/>
      <c r="K52" s="513"/>
      <c r="L52" s="513"/>
      <c r="M52" s="513"/>
      <c r="N52" s="513"/>
      <c r="O52" s="513"/>
      <c r="P52" s="513"/>
      <c r="Q52" s="513"/>
      <c r="R52" s="515"/>
      <c r="S52" s="515"/>
      <c r="T52" s="515"/>
      <c r="U52" s="515"/>
      <c r="V52" s="515"/>
      <c r="W52" s="515"/>
      <c r="X52" s="515"/>
      <c r="Y52" s="515"/>
      <c r="Z52" s="515"/>
      <c r="AA52" s="515"/>
      <c r="AB52" s="515"/>
      <c r="AC52" s="515"/>
      <c r="AD52" s="515"/>
      <c r="AE52" s="515"/>
      <c r="AF52" s="515"/>
      <c r="AG52" s="515"/>
      <c r="AH52" s="515"/>
      <c r="AI52" s="515"/>
      <c r="AJ52" s="515"/>
      <c r="AK52" s="515"/>
      <c r="AL52" s="515"/>
      <c r="AM52" s="515"/>
      <c r="AN52" s="515"/>
      <c r="AO52" s="515"/>
      <c r="AP52" s="515"/>
      <c r="AQ52" s="515"/>
      <c r="AR52" s="515"/>
      <c r="AS52" s="515"/>
      <c r="AT52" s="515"/>
      <c r="AU52" s="515"/>
      <c r="AV52" s="515"/>
      <c r="AW52" s="515"/>
      <c r="BB52" s="753"/>
      <c r="BF52" s="556"/>
      <c r="BG52" s="556"/>
      <c r="BH52" s="556"/>
      <c r="BI52" s="556"/>
      <c r="BJ52" s="556"/>
      <c r="BK52" s="556"/>
      <c r="BL52" s="556"/>
      <c r="BM52" s="556"/>
      <c r="BN52" s="556"/>
      <c r="BO52" s="556"/>
      <c r="BP52" s="556"/>
      <c r="BQ52" s="556"/>
      <c r="BR52" s="556"/>
    </row>
    <row r="53" spans="1:73" s="512" customFormat="1" ht="13.5" x14ac:dyDescent="0.2">
      <c r="A53" s="80"/>
      <c r="B53" s="80"/>
      <c r="C53" s="513"/>
      <c r="D53" s="513"/>
      <c r="E53" s="513"/>
      <c r="F53" s="513"/>
      <c r="G53" s="513"/>
      <c r="H53" s="513"/>
      <c r="I53" s="513"/>
      <c r="J53" s="513"/>
      <c r="K53" s="513"/>
      <c r="L53" s="513"/>
      <c r="M53" s="513"/>
      <c r="N53" s="513"/>
      <c r="O53" s="513"/>
      <c r="P53" s="513"/>
      <c r="Q53" s="513"/>
      <c r="R53" s="515"/>
      <c r="S53" s="515"/>
      <c r="T53" s="515"/>
      <c r="U53" s="515"/>
      <c r="V53" s="515"/>
      <c r="W53" s="515"/>
      <c r="X53" s="515"/>
      <c r="Y53" s="515"/>
      <c r="Z53" s="515"/>
      <c r="AA53" s="515"/>
      <c r="AB53" s="515"/>
      <c r="AC53" s="515"/>
      <c r="AD53" s="515"/>
      <c r="AE53" s="515"/>
      <c r="AF53" s="515"/>
      <c r="AG53" s="515"/>
      <c r="AH53" s="515"/>
      <c r="AI53" s="515"/>
      <c r="AJ53" s="515"/>
      <c r="AK53" s="515"/>
      <c r="AL53" s="515"/>
      <c r="AM53" s="515"/>
      <c r="AN53" s="515"/>
      <c r="AO53" s="515"/>
      <c r="AP53" s="515"/>
      <c r="AQ53" s="515"/>
      <c r="AR53" s="515"/>
      <c r="AS53" s="515"/>
      <c r="AT53" s="515"/>
      <c r="AU53" s="515"/>
      <c r="AV53" s="515"/>
      <c r="AW53" s="515"/>
      <c r="BB53" s="753"/>
      <c r="BF53" s="556"/>
      <c r="BG53" s="556"/>
      <c r="BH53" s="556"/>
      <c r="BI53" s="556"/>
      <c r="BJ53" s="556"/>
      <c r="BK53" s="556"/>
      <c r="BL53" s="556"/>
      <c r="BM53" s="556"/>
      <c r="BN53" s="556"/>
      <c r="BO53" s="556"/>
      <c r="BP53" s="556"/>
      <c r="BQ53" s="556"/>
      <c r="BR53" s="556"/>
    </row>
    <row r="54" spans="1:73" ht="13.5" x14ac:dyDescent="0.2">
      <c r="A54" s="80"/>
      <c r="B54" s="80"/>
      <c r="C54" s="513"/>
      <c r="D54" s="513"/>
      <c r="E54" s="513"/>
      <c r="F54" s="513"/>
      <c r="G54" s="513"/>
      <c r="H54" s="513"/>
      <c r="I54" s="513"/>
      <c r="J54" s="513"/>
      <c r="K54" s="513"/>
      <c r="L54" s="513"/>
      <c r="M54" s="513"/>
      <c r="N54" s="513"/>
      <c r="O54" s="513"/>
      <c r="P54" s="513"/>
      <c r="Q54" s="513"/>
      <c r="R54" s="515"/>
      <c r="S54" s="515"/>
      <c r="T54" s="515"/>
      <c r="U54" s="515"/>
      <c r="V54" s="515"/>
      <c r="W54" s="515"/>
      <c r="X54" s="515"/>
      <c r="Y54" s="515"/>
      <c r="Z54" s="515"/>
      <c r="AA54" s="515"/>
      <c r="AB54" s="515"/>
      <c r="AC54" s="515"/>
      <c r="AD54" s="515"/>
      <c r="AE54" s="515"/>
      <c r="AF54" s="515"/>
      <c r="AG54" s="515"/>
      <c r="AH54" s="515"/>
      <c r="AI54" s="515"/>
      <c r="AJ54" s="515"/>
      <c r="AK54" s="515"/>
      <c r="AL54" s="515"/>
      <c r="AM54" s="515"/>
      <c r="AN54" s="515"/>
      <c r="AO54" s="515"/>
      <c r="AP54" s="515"/>
      <c r="AQ54" s="515"/>
      <c r="AR54" s="515"/>
      <c r="AS54" s="515"/>
      <c r="AT54" s="515"/>
      <c r="AU54" s="515"/>
      <c r="AV54" s="515"/>
      <c r="AW54" s="515"/>
      <c r="BD54" s="512"/>
      <c r="BE54" s="512"/>
      <c r="BF54" s="556"/>
      <c r="BG54" s="556"/>
      <c r="BH54" s="556"/>
      <c r="BI54" s="556"/>
      <c r="BJ54" s="556"/>
      <c r="BK54" s="556"/>
      <c r="BL54" s="556"/>
      <c r="BM54" s="556"/>
      <c r="BN54" s="556"/>
      <c r="BO54" s="556"/>
      <c r="BP54" s="556"/>
      <c r="BQ54" s="556"/>
      <c r="BR54" s="556"/>
      <c r="BS54" s="512"/>
      <c r="BT54" s="512"/>
      <c r="BU54" s="512"/>
    </row>
    <row r="55" spans="1:73" ht="13.5" x14ac:dyDescent="0.2">
      <c r="A55" s="80"/>
      <c r="B55" s="80"/>
      <c r="C55" s="513"/>
      <c r="D55" s="513"/>
      <c r="E55" s="513"/>
      <c r="F55" s="513"/>
      <c r="G55" s="513"/>
      <c r="H55" s="513"/>
      <c r="I55" s="513"/>
      <c r="J55" s="513"/>
      <c r="K55" s="513"/>
      <c r="L55" s="513"/>
      <c r="M55" s="513"/>
      <c r="N55" s="513"/>
      <c r="O55" s="513"/>
      <c r="P55" s="513"/>
      <c r="Q55" s="513"/>
      <c r="R55" s="515"/>
      <c r="S55" s="515"/>
      <c r="T55" s="515"/>
      <c r="U55" s="515"/>
      <c r="V55" s="515"/>
      <c r="W55" s="515"/>
      <c r="X55" s="515"/>
      <c r="Y55" s="515"/>
      <c r="Z55" s="515"/>
      <c r="AA55" s="515"/>
      <c r="AB55" s="515"/>
      <c r="AC55" s="515"/>
      <c r="AD55" s="515"/>
      <c r="AE55" s="515"/>
      <c r="AF55" s="515"/>
      <c r="AG55" s="515"/>
      <c r="AH55" s="515"/>
      <c r="AI55" s="515"/>
      <c r="AJ55" s="515"/>
      <c r="AK55" s="515"/>
      <c r="AL55" s="515"/>
      <c r="AM55" s="515"/>
      <c r="AN55" s="515"/>
      <c r="AO55" s="515"/>
      <c r="AP55" s="515"/>
      <c r="AQ55" s="515"/>
      <c r="AR55" s="515"/>
      <c r="AS55" s="515"/>
      <c r="AT55" s="515"/>
      <c r="AU55" s="515"/>
      <c r="AV55" s="515"/>
      <c r="AW55" s="515"/>
    </row>
    <row r="56" spans="1:73" ht="13.5" x14ac:dyDescent="0.2">
      <c r="A56" s="80"/>
      <c r="B56" s="80"/>
      <c r="C56" s="513"/>
      <c r="D56" s="513"/>
      <c r="E56" s="513"/>
      <c r="F56" s="513"/>
      <c r="G56" s="513"/>
      <c r="H56" s="513"/>
      <c r="I56" s="513"/>
      <c r="J56" s="513"/>
      <c r="K56" s="513"/>
      <c r="L56" s="513"/>
      <c r="M56" s="513"/>
      <c r="N56" s="513"/>
      <c r="O56" s="513"/>
      <c r="P56" s="513"/>
      <c r="Q56" s="513"/>
      <c r="R56" s="515"/>
      <c r="S56" s="515"/>
      <c r="T56" s="515"/>
      <c r="U56" s="515"/>
      <c r="V56" s="515"/>
      <c r="W56" s="515"/>
      <c r="X56" s="515"/>
      <c r="Y56" s="515"/>
      <c r="Z56" s="515"/>
      <c r="AA56" s="515"/>
      <c r="AB56" s="515"/>
      <c r="AC56" s="515"/>
      <c r="AD56" s="515"/>
      <c r="AE56" s="515"/>
      <c r="AF56" s="515"/>
      <c r="AG56" s="515"/>
      <c r="AH56" s="515"/>
      <c r="AI56" s="515"/>
      <c r="AJ56" s="515"/>
      <c r="AK56" s="515"/>
      <c r="AL56" s="515"/>
      <c r="AM56" s="515"/>
      <c r="AN56" s="515"/>
      <c r="AO56" s="515"/>
      <c r="AP56" s="515"/>
      <c r="AQ56" s="515"/>
      <c r="AR56" s="515"/>
      <c r="AS56" s="515"/>
      <c r="AT56" s="515"/>
      <c r="AU56" s="515"/>
      <c r="AV56" s="515"/>
      <c r="AW56" s="515"/>
    </row>
    <row r="57" spans="1:73" ht="13.5" x14ac:dyDescent="0.2">
      <c r="A57" s="80"/>
      <c r="B57" s="80"/>
      <c r="C57" s="513"/>
      <c r="D57" s="513"/>
      <c r="E57" s="513"/>
      <c r="F57" s="513"/>
      <c r="G57" s="513"/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5"/>
      <c r="S57" s="515"/>
      <c r="T57" s="515"/>
      <c r="U57" s="515"/>
      <c r="V57" s="515"/>
      <c r="W57" s="515"/>
      <c r="X57" s="515"/>
      <c r="Y57" s="515"/>
      <c r="Z57" s="515"/>
      <c r="AA57" s="515"/>
      <c r="AB57" s="515"/>
      <c r="AC57" s="515"/>
      <c r="AD57" s="515"/>
      <c r="AE57" s="515"/>
      <c r="AF57" s="515"/>
      <c r="AG57" s="515"/>
      <c r="AH57" s="515"/>
      <c r="AI57" s="515"/>
      <c r="AJ57" s="515"/>
      <c r="AK57" s="515"/>
      <c r="AL57" s="515"/>
      <c r="AM57" s="515"/>
      <c r="AN57" s="515"/>
      <c r="AO57" s="515"/>
      <c r="AP57" s="515"/>
      <c r="AQ57" s="515"/>
      <c r="AR57" s="515"/>
      <c r="AS57" s="515"/>
      <c r="AT57" s="515"/>
      <c r="AU57" s="515"/>
      <c r="AV57" s="515"/>
      <c r="AW57" s="515"/>
    </row>
    <row r="58" spans="1:73" ht="13.5" x14ac:dyDescent="0.2">
      <c r="A58" s="80"/>
      <c r="B58" s="80"/>
      <c r="C58" s="513"/>
      <c r="D58" s="513"/>
      <c r="E58" s="513"/>
      <c r="F58" s="513"/>
      <c r="G58" s="513"/>
      <c r="H58" s="513"/>
      <c r="I58" s="513"/>
      <c r="J58" s="513"/>
      <c r="K58" s="513"/>
      <c r="L58" s="513"/>
      <c r="M58" s="513"/>
      <c r="N58" s="513"/>
      <c r="O58" s="513"/>
      <c r="P58" s="513"/>
      <c r="Q58" s="513"/>
      <c r="R58" s="515"/>
      <c r="S58" s="515"/>
      <c r="T58" s="515"/>
      <c r="U58" s="515"/>
      <c r="V58" s="515"/>
      <c r="W58" s="515"/>
      <c r="X58" s="515"/>
      <c r="Y58" s="515"/>
      <c r="Z58" s="515"/>
      <c r="AA58" s="515"/>
      <c r="AB58" s="515"/>
      <c r="AC58" s="515"/>
      <c r="AD58" s="515"/>
      <c r="AE58" s="515"/>
      <c r="AF58" s="515"/>
      <c r="AG58" s="515"/>
      <c r="AH58" s="515"/>
      <c r="AI58" s="515"/>
      <c r="AJ58" s="515"/>
      <c r="AK58" s="515"/>
      <c r="AL58" s="515"/>
      <c r="AM58" s="515"/>
      <c r="AN58" s="515"/>
      <c r="AO58" s="515"/>
      <c r="AP58" s="515"/>
      <c r="AQ58" s="515"/>
      <c r="AR58" s="515"/>
      <c r="AS58" s="515"/>
      <c r="AT58" s="515"/>
      <c r="AU58" s="515"/>
      <c r="AV58" s="515"/>
      <c r="AW58" s="515"/>
    </row>
    <row r="59" spans="1:73" ht="13.5" x14ac:dyDescent="0.2">
      <c r="A59" s="80"/>
      <c r="B59" s="80"/>
      <c r="C59" s="513"/>
      <c r="D59" s="513"/>
      <c r="E59" s="513"/>
      <c r="F59" s="513"/>
      <c r="G59" s="513"/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5"/>
      <c r="S59" s="515"/>
      <c r="T59" s="515"/>
      <c r="U59" s="515"/>
      <c r="V59" s="515"/>
      <c r="W59" s="515"/>
      <c r="X59" s="515"/>
      <c r="Y59" s="515"/>
      <c r="Z59" s="515"/>
      <c r="AA59" s="515"/>
      <c r="AB59" s="515"/>
      <c r="AC59" s="515"/>
      <c r="AD59" s="515"/>
      <c r="AE59" s="515"/>
      <c r="AF59" s="515"/>
      <c r="AG59" s="515"/>
      <c r="AH59" s="515"/>
      <c r="AI59" s="515"/>
      <c r="AJ59" s="515"/>
      <c r="AK59" s="515"/>
      <c r="AL59" s="515"/>
      <c r="AM59" s="515"/>
      <c r="AN59" s="515"/>
      <c r="AO59" s="515"/>
      <c r="AP59" s="515"/>
      <c r="AQ59" s="515"/>
      <c r="AR59" s="515"/>
      <c r="AS59" s="515"/>
      <c r="AT59" s="515"/>
      <c r="AU59" s="515"/>
      <c r="AV59" s="515"/>
      <c r="AW59" s="515"/>
    </row>
    <row r="60" spans="1:73" ht="13.5" x14ac:dyDescent="0.2">
      <c r="A60" s="80"/>
      <c r="B60" s="80"/>
      <c r="C60" s="513"/>
      <c r="D60" s="513"/>
      <c r="E60" s="513"/>
      <c r="F60" s="513"/>
      <c r="G60" s="513"/>
      <c r="H60" s="513"/>
      <c r="I60" s="513"/>
      <c r="J60" s="513"/>
      <c r="K60" s="513"/>
      <c r="L60" s="513"/>
      <c r="M60" s="513"/>
      <c r="N60" s="513"/>
      <c r="O60" s="513"/>
      <c r="P60" s="513"/>
      <c r="Q60" s="513"/>
      <c r="R60" s="515"/>
      <c r="S60" s="515"/>
      <c r="T60" s="515"/>
      <c r="U60" s="515"/>
      <c r="V60" s="515"/>
      <c r="W60" s="515"/>
      <c r="X60" s="515"/>
      <c r="Y60" s="515"/>
      <c r="Z60" s="515"/>
      <c r="AA60" s="515"/>
      <c r="AB60" s="515"/>
      <c r="AC60" s="515"/>
      <c r="AD60" s="515"/>
      <c r="AE60" s="515"/>
      <c r="AF60" s="515"/>
      <c r="AG60" s="515"/>
      <c r="AH60" s="515"/>
      <c r="AI60" s="515"/>
      <c r="AJ60" s="515"/>
      <c r="AK60" s="515"/>
      <c r="AL60" s="515"/>
      <c r="AM60" s="515"/>
      <c r="AN60" s="515"/>
      <c r="AO60" s="515"/>
      <c r="AP60" s="515"/>
      <c r="AQ60" s="515"/>
      <c r="AR60" s="515"/>
      <c r="AS60" s="515"/>
      <c r="AT60" s="515"/>
      <c r="AU60" s="515"/>
      <c r="AV60" s="515"/>
      <c r="AW60" s="515"/>
    </row>
    <row r="61" spans="1:73" ht="13.5" x14ac:dyDescent="0.2">
      <c r="A61" s="80"/>
      <c r="B61" s="80"/>
      <c r="C61" s="513"/>
      <c r="D61" s="513"/>
      <c r="E61" s="513"/>
      <c r="F61" s="513"/>
      <c r="G61" s="513"/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5"/>
      <c r="S61" s="515"/>
      <c r="T61" s="515"/>
      <c r="U61" s="515"/>
      <c r="V61" s="515"/>
      <c r="W61" s="515"/>
      <c r="X61" s="515"/>
      <c r="Y61" s="515"/>
      <c r="Z61" s="515"/>
      <c r="AA61" s="515"/>
      <c r="AB61" s="515"/>
      <c r="AC61" s="515"/>
      <c r="AD61" s="515"/>
      <c r="AE61" s="515"/>
      <c r="AF61" s="515"/>
      <c r="AG61" s="515"/>
      <c r="AH61" s="515"/>
      <c r="AI61" s="515"/>
      <c r="AJ61" s="515"/>
      <c r="AK61" s="515"/>
      <c r="AL61" s="515"/>
      <c r="AM61" s="515"/>
      <c r="AN61" s="515"/>
      <c r="AO61" s="515"/>
      <c r="AP61" s="515"/>
      <c r="AQ61" s="515"/>
      <c r="AR61" s="515"/>
      <c r="AS61" s="515"/>
      <c r="AT61" s="515"/>
      <c r="AU61" s="515"/>
      <c r="AV61" s="515"/>
      <c r="AW61" s="515"/>
    </row>
    <row r="62" spans="1:73" ht="13.5" x14ac:dyDescent="0.2">
      <c r="A62" s="80"/>
      <c r="B62" s="80"/>
      <c r="C62" s="513"/>
      <c r="D62" s="513"/>
      <c r="E62" s="513"/>
      <c r="F62" s="513"/>
      <c r="G62" s="513"/>
      <c r="H62" s="513"/>
      <c r="I62" s="513"/>
      <c r="J62" s="513"/>
      <c r="K62" s="513"/>
      <c r="L62" s="513"/>
      <c r="M62" s="513"/>
      <c r="N62" s="513"/>
      <c r="O62" s="513"/>
      <c r="P62" s="513"/>
      <c r="Q62" s="513"/>
      <c r="R62" s="515"/>
      <c r="S62" s="515"/>
      <c r="T62" s="515"/>
      <c r="U62" s="515"/>
      <c r="V62" s="515"/>
      <c r="W62" s="515"/>
      <c r="X62" s="515"/>
      <c r="Y62" s="515"/>
      <c r="Z62" s="515"/>
      <c r="AA62" s="515"/>
      <c r="AB62" s="515"/>
      <c r="AC62" s="515"/>
      <c r="AD62" s="515"/>
      <c r="AE62" s="515"/>
      <c r="AF62" s="515"/>
      <c r="AG62" s="515"/>
      <c r="AH62" s="515"/>
      <c r="AI62" s="515"/>
      <c r="AJ62" s="515"/>
      <c r="AK62" s="515"/>
      <c r="AL62" s="515"/>
      <c r="AM62" s="515"/>
      <c r="AN62" s="515"/>
      <c r="AO62" s="515"/>
      <c r="AP62" s="515"/>
      <c r="AQ62" s="515"/>
      <c r="AR62" s="515"/>
      <c r="AS62" s="515"/>
      <c r="AT62" s="515"/>
      <c r="AU62" s="515"/>
      <c r="AV62" s="515"/>
      <c r="AW62" s="515"/>
    </row>
    <row r="63" spans="1:73" ht="13.5" x14ac:dyDescent="0.2">
      <c r="A63" s="80"/>
      <c r="B63" s="80"/>
      <c r="C63" s="513"/>
      <c r="D63" s="513"/>
      <c r="E63" s="513"/>
      <c r="F63" s="513"/>
      <c r="G63" s="513"/>
      <c r="H63" s="513"/>
      <c r="I63" s="513"/>
      <c r="J63" s="513"/>
      <c r="K63" s="513"/>
      <c r="L63" s="513"/>
      <c r="M63" s="513"/>
      <c r="N63" s="513"/>
      <c r="O63" s="513"/>
      <c r="P63" s="513"/>
      <c r="Q63" s="513"/>
      <c r="R63" s="515"/>
      <c r="S63" s="515"/>
      <c r="T63" s="515"/>
      <c r="U63" s="515"/>
      <c r="V63" s="515"/>
      <c r="W63" s="515"/>
      <c r="X63" s="515"/>
      <c r="Y63" s="515"/>
      <c r="Z63" s="515"/>
      <c r="AA63" s="515"/>
      <c r="AB63" s="515"/>
      <c r="AC63" s="515"/>
      <c r="AD63" s="515"/>
      <c r="AE63" s="515"/>
      <c r="AF63" s="515"/>
      <c r="AG63" s="515"/>
      <c r="AH63" s="515"/>
      <c r="AI63" s="515"/>
      <c r="AJ63" s="515"/>
      <c r="AK63" s="515"/>
      <c r="AL63" s="515"/>
      <c r="AM63" s="515"/>
      <c r="AN63" s="515"/>
      <c r="AO63" s="515"/>
      <c r="AP63" s="515"/>
      <c r="AQ63" s="515"/>
      <c r="AR63" s="515"/>
      <c r="AS63" s="515"/>
      <c r="AT63" s="515"/>
      <c r="AU63" s="515"/>
      <c r="AV63" s="515"/>
      <c r="AW63" s="515"/>
    </row>
    <row r="64" spans="1:73" ht="13.5" x14ac:dyDescent="0.2">
      <c r="A64" s="80"/>
      <c r="C64" s="513"/>
      <c r="D64" s="513"/>
      <c r="E64" s="513"/>
      <c r="F64" s="513"/>
      <c r="G64" s="513"/>
      <c r="H64" s="513"/>
      <c r="I64" s="513"/>
      <c r="J64" s="513"/>
      <c r="K64" s="513"/>
      <c r="L64" s="513"/>
      <c r="M64" s="513"/>
      <c r="N64" s="513"/>
      <c r="O64" s="513"/>
      <c r="R64" s="515"/>
      <c r="S64" s="515"/>
      <c r="T64" s="515"/>
      <c r="U64" s="515"/>
      <c r="V64" s="515"/>
      <c r="W64" s="515"/>
      <c r="X64" s="515"/>
      <c r="Y64" s="515"/>
      <c r="Z64" s="515"/>
      <c r="AA64" s="515"/>
      <c r="AB64" s="515"/>
      <c r="AC64" s="515"/>
      <c r="AD64" s="515"/>
      <c r="AE64" s="515"/>
      <c r="AF64" s="515"/>
      <c r="AG64" s="515"/>
      <c r="AH64" s="515"/>
      <c r="AI64" s="515"/>
      <c r="AJ64" s="515"/>
      <c r="AK64" s="515"/>
      <c r="AL64" s="515"/>
      <c r="AM64" s="515"/>
      <c r="AN64" s="515"/>
      <c r="AO64" s="515"/>
      <c r="AP64" s="515"/>
      <c r="AQ64" s="515"/>
      <c r="AR64" s="515"/>
      <c r="AS64" s="515"/>
      <c r="AT64" s="515"/>
      <c r="AU64" s="515"/>
      <c r="AV64" s="515"/>
      <c r="AW64" s="515"/>
    </row>
    <row r="65" spans="1:49" ht="13.5" x14ac:dyDescent="0.2">
      <c r="C65" s="513"/>
      <c r="D65" s="513"/>
      <c r="E65" s="513"/>
      <c r="F65" s="513"/>
      <c r="G65" s="513"/>
      <c r="H65" s="513"/>
      <c r="I65" s="513"/>
      <c r="J65" s="513"/>
      <c r="K65" s="513"/>
      <c r="L65" s="513"/>
      <c r="M65" s="513"/>
      <c r="N65" s="513"/>
      <c r="O65" s="513"/>
      <c r="R65" s="515"/>
      <c r="S65" s="515"/>
      <c r="T65" s="515"/>
      <c r="U65" s="515"/>
      <c r="V65" s="515"/>
      <c r="W65" s="515"/>
      <c r="X65" s="515"/>
      <c r="Y65" s="515"/>
      <c r="Z65" s="515"/>
      <c r="AA65" s="515"/>
      <c r="AB65" s="515"/>
      <c r="AC65" s="515"/>
      <c r="AD65" s="515"/>
      <c r="AE65" s="515"/>
      <c r="AF65" s="515"/>
      <c r="AG65" s="515"/>
      <c r="AH65" s="515"/>
      <c r="AI65" s="515"/>
      <c r="AJ65" s="515"/>
      <c r="AK65" s="515"/>
      <c r="AL65" s="515"/>
      <c r="AM65" s="515"/>
      <c r="AN65" s="515"/>
      <c r="AO65" s="515"/>
      <c r="AP65" s="515"/>
      <c r="AQ65" s="515"/>
      <c r="AR65" s="515"/>
      <c r="AS65" s="515"/>
      <c r="AT65" s="515"/>
      <c r="AU65" s="515"/>
      <c r="AV65" s="515"/>
      <c r="AW65" s="515"/>
    </row>
    <row r="66" spans="1:49" ht="13.5" x14ac:dyDescent="0.2">
      <c r="A66" s="81"/>
      <c r="C66" s="513"/>
      <c r="D66" s="513"/>
      <c r="E66" s="513"/>
      <c r="F66" s="513"/>
      <c r="G66" s="513"/>
      <c r="H66" s="513"/>
      <c r="I66" s="513"/>
      <c r="J66" s="513"/>
      <c r="K66" s="513"/>
      <c r="L66" s="513"/>
      <c r="M66" s="513"/>
      <c r="N66" s="513"/>
      <c r="O66" s="513"/>
      <c r="R66" s="515"/>
      <c r="S66" s="515"/>
      <c r="T66" s="515"/>
      <c r="U66" s="515"/>
      <c r="V66" s="515"/>
      <c r="W66" s="515"/>
      <c r="X66" s="515"/>
      <c r="Y66" s="515"/>
      <c r="Z66" s="515"/>
      <c r="AA66" s="515"/>
      <c r="AB66" s="515"/>
      <c r="AC66" s="515"/>
      <c r="AD66" s="515"/>
      <c r="AE66" s="515"/>
      <c r="AF66" s="515"/>
      <c r="AG66" s="515"/>
      <c r="AH66" s="515"/>
      <c r="AI66" s="515"/>
      <c r="AJ66" s="515"/>
      <c r="AK66" s="515"/>
      <c r="AL66" s="515"/>
      <c r="AM66" s="515"/>
      <c r="AN66" s="515"/>
      <c r="AO66" s="515"/>
      <c r="AP66" s="515"/>
      <c r="AQ66" s="515"/>
      <c r="AR66" s="515"/>
      <c r="AS66" s="515"/>
      <c r="AT66" s="515"/>
      <c r="AU66" s="515"/>
      <c r="AV66" s="515"/>
      <c r="AW66" s="515"/>
    </row>
    <row r="67" spans="1:49" ht="13.5" x14ac:dyDescent="0.2">
      <c r="A67" s="515"/>
      <c r="B67" s="515"/>
      <c r="C67" s="515"/>
      <c r="D67" s="515"/>
      <c r="E67" s="515"/>
      <c r="F67" s="515"/>
      <c r="G67" s="515"/>
      <c r="H67" s="515"/>
      <c r="I67" s="515"/>
      <c r="J67" s="515"/>
      <c r="K67" s="515"/>
      <c r="L67" s="515"/>
      <c r="M67" s="515"/>
      <c r="N67" s="515"/>
      <c r="O67" s="515"/>
      <c r="P67" s="515"/>
      <c r="Q67" s="515"/>
      <c r="R67" s="515"/>
      <c r="S67" s="515"/>
      <c r="T67" s="515"/>
      <c r="U67" s="515"/>
      <c r="V67" s="515"/>
      <c r="W67" s="515"/>
      <c r="X67" s="515"/>
      <c r="Y67" s="515"/>
      <c r="Z67" s="515"/>
      <c r="AA67" s="515"/>
      <c r="AB67" s="515"/>
      <c r="AC67" s="515"/>
      <c r="AD67" s="515"/>
      <c r="AE67" s="515"/>
      <c r="AF67" s="515"/>
      <c r="AG67" s="515"/>
      <c r="AH67" s="515"/>
      <c r="AI67" s="515"/>
      <c r="AJ67" s="515"/>
      <c r="AK67" s="515"/>
      <c r="AL67" s="515"/>
      <c r="AM67" s="515"/>
      <c r="AN67" s="515"/>
      <c r="AO67" s="515"/>
      <c r="AP67" s="515"/>
      <c r="AQ67" s="515"/>
      <c r="AR67" s="515"/>
      <c r="AS67" s="515"/>
      <c r="AT67" s="515"/>
      <c r="AU67" s="515"/>
      <c r="AV67" s="515"/>
      <c r="AW67" s="515"/>
    </row>
    <row r="68" spans="1:49" ht="13.5" x14ac:dyDescent="0.2">
      <c r="A68" s="515"/>
      <c r="B68" s="515"/>
      <c r="C68" s="515"/>
      <c r="D68" s="515"/>
      <c r="E68" s="515"/>
      <c r="F68" s="515"/>
      <c r="G68" s="515"/>
      <c r="H68" s="515"/>
      <c r="I68" s="515"/>
      <c r="J68" s="515"/>
      <c r="K68" s="515"/>
      <c r="L68" s="515"/>
      <c r="M68" s="515"/>
      <c r="N68" s="515"/>
      <c r="O68" s="515"/>
      <c r="P68" s="515"/>
      <c r="Q68" s="515"/>
      <c r="R68" s="515"/>
      <c r="S68" s="515"/>
      <c r="T68" s="515"/>
      <c r="U68" s="515"/>
      <c r="V68" s="515"/>
      <c r="W68" s="515"/>
      <c r="X68" s="515"/>
      <c r="Y68" s="515"/>
      <c r="Z68" s="515"/>
      <c r="AA68" s="515"/>
      <c r="AB68" s="515"/>
      <c r="AC68" s="515"/>
      <c r="AD68" s="515"/>
      <c r="AE68" s="515"/>
      <c r="AF68" s="515"/>
      <c r="AG68" s="515"/>
      <c r="AH68" s="515"/>
      <c r="AI68" s="515"/>
      <c r="AJ68" s="515"/>
      <c r="AK68" s="515"/>
      <c r="AL68" s="515"/>
      <c r="AM68" s="515"/>
      <c r="AN68" s="515"/>
      <c r="AO68" s="515"/>
      <c r="AP68" s="515"/>
      <c r="AQ68" s="515"/>
      <c r="AR68" s="515"/>
      <c r="AS68" s="515"/>
      <c r="AT68" s="515"/>
      <c r="AU68" s="515"/>
      <c r="AV68" s="515"/>
      <c r="AW68" s="515"/>
    </row>
    <row r="69" spans="1:49" ht="13.5" x14ac:dyDescent="0.2">
      <c r="A69" s="515"/>
      <c r="B69" s="515"/>
      <c r="C69" s="515"/>
      <c r="D69" s="515"/>
      <c r="E69" s="515"/>
      <c r="F69" s="515"/>
      <c r="G69" s="515"/>
      <c r="H69" s="515"/>
      <c r="I69" s="515"/>
      <c r="J69" s="515"/>
      <c r="K69" s="515"/>
      <c r="L69" s="515"/>
      <c r="M69" s="515"/>
      <c r="N69" s="515"/>
      <c r="O69" s="515"/>
      <c r="P69" s="515"/>
      <c r="Q69" s="515"/>
      <c r="R69" s="515"/>
      <c r="S69" s="515"/>
      <c r="T69" s="515"/>
      <c r="U69" s="515"/>
      <c r="V69" s="515"/>
      <c r="W69" s="515"/>
      <c r="X69" s="515"/>
      <c r="Y69" s="515"/>
      <c r="Z69" s="515"/>
      <c r="AA69" s="515"/>
      <c r="AB69" s="515"/>
      <c r="AC69" s="515"/>
      <c r="AD69" s="515"/>
      <c r="AE69" s="515"/>
      <c r="AF69" s="515"/>
      <c r="AG69" s="515"/>
      <c r="AH69" s="515"/>
      <c r="AI69" s="515"/>
      <c r="AJ69" s="515"/>
      <c r="AK69" s="515"/>
      <c r="AL69" s="515"/>
      <c r="AM69" s="515"/>
      <c r="AN69" s="515"/>
      <c r="AO69" s="515"/>
      <c r="AP69" s="515"/>
      <c r="AQ69" s="515"/>
      <c r="AR69" s="515"/>
      <c r="AS69" s="515"/>
      <c r="AT69" s="515"/>
      <c r="AU69" s="515"/>
      <c r="AV69" s="515"/>
      <c r="AW69" s="515"/>
    </row>
    <row r="70" spans="1:49" ht="13.5" x14ac:dyDescent="0.2">
      <c r="A70" s="515"/>
      <c r="B70" s="515"/>
      <c r="C70" s="515"/>
      <c r="D70" s="515"/>
      <c r="E70" s="515"/>
      <c r="F70" s="515"/>
      <c r="G70" s="515"/>
      <c r="H70" s="515"/>
      <c r="I70" s="515"/>
      <c r="J70" s="515"/>
      <c r="K70" s="515"/>
      <c r="L70" s="515"/>
      <c r="M70" s="515"/>
      <c r="N70" s="515"/>
      <c r="O70" s="515"/>
      <c r="P70" s="515"/>
      <c r="Q70" s="515"/>
      <c r="R70" s="515"/>
      <c r="S70" s="515"/>
      <c r="T70" s="515"/>
      <c r="U70" s="515"/>
      <c r="V70" s="515"/>
      <c r="W70" s="515"/>
      <c r="X70" s="515"/>
      <c r="Y70" s="515"/>
      <c r="Z70" s="515"/>
      <c r="AA70" s="515"/>
      <c r="AB70" s="515"/>
      <c r="AC70" s="515"/>
      <c r="AD70" s="515"/>
      <c r="AE70" s="515"/>
      <c r="AF70" s="515"/>
      <c r="AG70" s="515"/>
      <c r="AH70" s="515"/>
      <c r="AI70" s="515"/>
      <c r="AJ70" s="515"/>
      <c r="AK70" s="515"/>
      <c r="AL70" s="515"/>
      <c r="AM70" s="515"/>
      <c r="AN70" s="515"/>
      <c r="AO70" s="515"/>
      <c r="AP70" s="515"/>
      <c r="AQ70" s="515"/>
      <c r="AR70" s="515"/>
      <c r="AS70" s="515"/>
      <c r="AT70" s="515"/>
      <c r="AU70" s="515"/>
      <c r="AV70" s="515"/>
      <c r="AW70" s="515"/>
    </row>
    <row r="71" spans="1:49" ht="13.5" x14ac:dyDescent="0.2">
      <c r="A71" s="515"/>
      <c r="B71" s="515"/>
      <c r="C71" s="515"/>
      <c r="D71" s="515"/>
      <c r="E71" s="515"/>
      <c r="F71" s="515"/>
      <c r="G71" s="515"/>
      <c r="H71" s="515"/>
      <c r="I71" s="515"/>
      <c r="J71" s="515"/>
      <c r="K71" s="515"/>
      <c r="L71" s="515"/>
      <c r="M71" s="515"/>
      <c r="N71" s="515"/>
      <c r="O71" s="515"/>
      <c r="P71" s="515"/>
      <c r="Q71" s="515"/>
      <c r="R71" s="515"/>
      <c r="S71" s="515"/>
      <c r="T71" s="515"/>
      <c r="U71" s="515"/>
      <c r="V71" s="515"/>
      <c r="W71" s="515"/>
      <c r="X71" s="515"/>
      <c r="Y71" s="515"/>
      <c r="Z71" s="515"/>
      <c r="AA71" s="515"/>
      <c r="AB71" s="515"/>
      <c r="AC71" s="515"/>
      <c r="AD71" s="515"/>
      <c r="AE71" s="515"/>
      <c r="AF71" s="515"/>
      <c r="AG71" s="515"/>
      <c r="AH71" s="515"/>
      <c r="AI71" s="515"/>
      <c r="AJ71" s="515"/>
      <c r="AK71" s="515"/>
      <c r="AL71" s="515"/>
      <c r="AM71" s="515"/>
      <c r="AN71" s="515"/>
      <c r="AO71" s="515"/>
      <c r="AP71" s="515"/>
      <c r="AQ71" s="515"/>
      <c r="AR71" s="515"/>
      <c r="AS71" s="515"/>
      <c r="AT71" s="515"/>
      <c r="AU71" s="515"/>
      <c r="AV71" s="515"/>
      <c r="AW71" s="515"/>
    </row>
    <row r="72" spans="1:49" ht="13.5" x14ac:dyDescent="0.2">
      <c r="A72" s="515"/>
      <c r="B72" s="515"/>
      <c r="C72" s="515"/>
      <c r="D72" s="515"/>
      <c r="E72" s="515"/>
      <c r="F72" s="515"/>
      <c r="G72" s="515"/>
      <c r="H72" s="515"/>
      <c r="I72" s="515"/>
      <c r="J72" s="515"/>
      <c r="K72" s="515"/>
      <c r="L72" s="515"/>
      <c r="M72" s="515"/>
      <c r="N72" s="515"/>
      <c r="O72" s="515"/>
      <c r="P72" s="515"/>
      <c r="Q72" s="515"/>
      <c r="R72" s="515"/>
      <c r="S72" s="515"/>
      <c r="T72" s="515"/>
      <c r="U72" s="515"/>
      <c r="V72" s="515"/>
      <c r="W72" s="515"/>
      <c r="X72" s="515"/>
      <c r="Y72" s="515"/>
      <c r="Z72" s="515"/>
      <c r="AA72" s="515"/>
      <c r="AB72" s="515"/>
      <c r="AC72" s="515"/>
      <c r="AD72" s="515"/>
      <c r="AE72" s="515"/>
      <c r="AF72" s="515"/>
      <c r="AG72" s="515"/>
      <c r="AH72" s="515"/>
      <c r="AI72" s="515"/>
      <c r="AJ72" s="515"/>
      <c r="AK72" s="515"/>
      <c r="AL72" s="515"/>
      <c r="AM72" s="515"/>
      <c r="AN72" s="515"/>
      <c r="AO72" s="515"/>
      <c r="AP72" s="515"/>
      <c r="AQ72" s="515"/>
      <c r="AR72" s="515"/>
      <c r="AS72" s="515"/>
      <c r="AT72" s="515"/>
      <c r="AU72" s="515"/>
      <c r="AV72" s="515"/>
      <c r="AW72" s="515"/>
    </row>
    <row r="73" spans="1:49" ht="13.5" x14ac:dyDescent="0.2">
      <c r="A73" s="515"/>
      <c r="B73" s="515"/>
      <c r="C73" s="515"/>
      <c r="D73" s="515"/>
      <c r="E73" s="515"/>
      <c r="F73" s="515"/>
      <c r="G73" s="515"/>
      <c r="H73" s="515"/>
      <c r="I73" s="515"/>
      <c r="J73" s="515"/>
      <c r="K73" s="515"/>
      <c r="L73" s="515"/>
      <c r="M73" s="515"/>
      <c r="N73" s="515"/>
      <c r="O73" s="515"/>
      <c r="P73" s="515"/>
      <c r="Q73" s="515"/>
      <c r="R73" s="515"/>
      <c r="S73" s="515"/>
      <c r="T73" s="515"/>
      <c r="U73" s="515"/>
      <c r="V73" s="515"/>
      <c r="W73" s="515"/>
      <c r="X73" s="515"/>
      <c r="Y73" s="515"/>
      <c r="Z73" s="515"/>
      <c r="AA73" s="515"/>
      <c r="AB73" s="515"/>
      <c r="AC73" s="515"/>
      <c r="AD73" s="515"/>
      <c r="AE73" s="515"/>
      <c r="AF73" s="515"/>
      <c r="AG73" s="515"/>
      <c r="AH73" s="515"/>
      <c r="AI73" s="515"/>
      <c r="AJ73" s="515"/>
      <c r="AK73" s="515"/>
      <c r="AL73" s="515"/>
      <c r="AM73" s="515"/>
      <c r="AN73" s="515"/>
      <c r="AO73" s="515"/>
      <c r="AP73" s="515"/>
      <c r="AQ73" s="515"/>
      <c r="AR73" s="515"/>
      <c r="AS73" s="515"/>
      <c r="AT73" s="515"/>
      <c r="AU73" s="515"/>
      <c r="AV73" s="515"/>
      <c r="AW73" s="515"/>
    </row>
    <row r="74" spans="1:49" ht="13.5" x14ac:dyDescent="0.2">
      <c r="A74" s="515"/>
      <c r="B74" s="515"/>
      <c r="C74" s="515"/>
      <c r="D74" s="515"/>
      <c r="E74" s="515"/>
      <c r="F74" s="515"/>
      <c r="G74" s="515"/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T74" s="515"/>
      <c r="U74" s="515"/>
      <c r="V74" s="515"/>
      <c r="W74" s="515"/>
      <c r="X74" s="515"/>
      <c r="Y74" s="515"/>
      <c r="Z74" s="515"/>
      <c r="AA74" s="515"/>
      <c r="AB74" s="515"/>
      <c r="AC74" s="515"/>
      <c r="AD74" s="515"/>
      <c r="AE74" s="515"/>
      <c r="AF74" s="515"/>
      <c r="AG74" s="515"/>
      <c r="AH74" s="515"/>
      <c r="AI74" s="515"/>
      <c r="AJ74" s="515"/>
      <c r="AK74" s="515"/>
      <c r="AL74" s="515"/>
      <c r="AM74" s="515"/>
      <c r="AN74" s="515"/>
      <c r="AO74" s="515"/>
      <c r="AP74" s="515"/>
      <c r="AQ74" s="515"/>
      <c r="AR74" s="515"/>
      <c r="AS74" s="515"/>
      <c r="AT74" s="515"/>
      <c r="AU74" s="515"/>
      <c r="AV74" s="515"/>
      <c r="AW74" s="515"/>
    </row>
    <row r="75" spans="1:49" ht="13.5" x14ac:dyDescent="0.2">
      <c r="A75" s="515"/>
      <c r="B75" s="515"/>
      <c r="C75" s="515"/>
      <c r="D75" s="515"/>
      <c r="E75" s="515"/>
      <c r="F75" s="515"/>
      <c r="G75" s="515"/>
      <c r="H75" s="515"/>
      <c r="I75" s="515"/>
      <c r="J75" s="515"/>
      <c r="K75" s="515"/>
      <c r="L75" s="515"/>
      <c r="M75" s="515"/>
      <c r="N75" s="515"/>
      <c r="O75" s="515"/>
      <c r="P75" s="515"/>
      <c r="Q75" s="515"/>
      <c r="R75" s="515"/>
      <c r="S75" s="515"/>
      <c r="T75" s="515"/>
      <c r="U75" s="515"/>
      <c r="V75" s="515"/>
      <c r="W75" s="515"/>
      <c r="X75" s="515"/>
      <c r="Y75" s="515"/>
      <c r="Z75" s="515"/>
      <c r="AA75" s="515"/>
      <c r="AB75" s="515"/>
      <c r="AC75" s="515"/>
      <c r="AD75" s="515"/>
      <c r="AE75" s="515"/>
      <c r="AF75" s="515"/>
      <c r="AG75" s="515"/>
      <c r="AH75" s="515"/>
      <c r="AI75" s="515"/>
      <c r="AJ75" s="515"/>
      <c r="AK75" s="515"/>
      <c r="AL75" s="515"/>
      <c r="AM75" s="515"/>
      <c r="AN75" s="515"/>
      <c r="AO75" s="515"/>
      <c r="AP75" s="515"/>
      <c r="AQ75" s="515"/>
      <c r="AR75" s="515"/>
      <c r="AS75" s="515"/>
      <c r="AT75" s="515"/>
      <c r="AU75" s="515"/>
      <c r="AV75" s="515"/>
      <c r="AW75" s="515"/>
    </row>
    <row r="76" spans="1:49" ht="13.5" x14ac:dyDescent="0.2">
      <c r="A76" s="515"/>
      <c r="B76" s="515"/>
      <c r="C76" s="515"/>
      <c r="D76" s="515"/>
      <c r="E76" s="515"/>
      <c r="F76" s="515"/>
      <c r="G76" s="515"/>
      <c r="H76" s="515"/>
      <c r="I76" s="515"/>
      <c r="J76" s="515"/>
      <c r="K76" s="515"/>
      <c r="L76" s="515"/>
      <c r="M76" s="515"/>
      <c r="N76" s="515"/>
      <c r="O76" s="515"/>
      <c r="P76" s="515"/>
      <c r="Q76" s="515"/>
      <c r="R76" s="515"/>
      <c r="S76" s="515"/>
      <c r="T76" s="515"/>
      <c r="U76" s="515"/>
      <c r="V76" s="515"/>
      <c r="W76" s="515"/>
      <c r="X76" s="515"/>
      <c r="Y76" s="515"/>
      <c r="Z76" s="515"/>
      <c r="AA76" s="515"/>
      <c r="AB76" s="515"/>
      <c r="AC76" s="515"/>
      <c r="AD76" s="515"/>
      <c r="AE76" s="515"/>
      <c r="AF76" s="515"/>
      <c r="AG76" s="515"/>
      <c r="AH76" s="515"/>
      <c r="AI76" s="515"/>
      <c r="AJ76" s="515"/>
      <c r="AK76" s="515"/>
      <c r="AL76" s="515"/>
      <c r="AM76" s="515"/>
      <c r="AN76" s="515"/>
      <c r="AO76" s="515"/>
      <c r="AP76" s="515"/>
      <c r="AQ76" s="515"/>
      <c r="AR76" s="515"/>
      <c r="AS76" s="515"/>
      <c r="AT76" s="515"/>
      <c r="AU76" s="515"/>
      <c r="AV76" s="515"/>
      <c r="AW76" s="515"/>
    </row>
    <row r="77" spans="1:49" ht="13.5" x14ac:dyDescent="0.2">
      <c r="A77" s="515"/>
      <c r="B77" s="515"/>
      <c r="C77" s="515"/>
      <c r="D77" s="515"/>
      <c r="E77" s="515"/>
      <c r="F77" s="515"/>
      <c r="G77" s="515"/>
      <c r="H77" s="515"/>
      <c r="I77" s="515"/>
      <c r="J77" s="515"/>
      <c r="K77" s="515"/>
      <c r="L77" s="515"/>
      <c r="M77" s="515"/>
      <c r="N77" s="515"/>
      <c r="O77" s="515"/>
      <c r="P77" s="515"/>
      <c r="Q77" s="515"/>
      <c r="R77" s="515"/>
      <c r="S77" s="515"/>
      <c r="T77" s="515"/>
      <c r="U77" s="515"/>
      <c r="V77" s="515"/>
      <c r="W77" s="515"/>
      <c r="X77" s="515"/>
      <c r="Y77" s="515"/>
      <c r="Z77" s="515"/>
      <c r="AA77" s="515"/>
      <c r="AB77" s="515"/>
      <c r="AC77" s="515"/>
      <c r="AD77" s="515"/>
      <c r="AE77" s="515"/>
      <c r="AF77" s="515"/>
      <c r="AG77" s="515"/>
      <c r="AH77" s="515"/>
      <c r="AI77" s="515"/>
      <c r="AJ77" s="515"/>
      <c r="AK77" s="515"/>
      <c r="AL77" s="515"/>
      <c r="AM77" s="515"/>
      <c r="AN77" s="515"/>
      <c r="AO77" s="515"/>
      <c r="AP77" s="515"/>
      <c r="AQ77" s="515"/>
      <c r="AR77" s="515"/>
      <c r="AS77" s="515"/>
      <c r="AT77" s="515"/>
      <c r="AU77" s="515"/>
      <c r="AV77" s="515"/>
      <c r="AW77" s="515"/>
    </row>
    <row r="78" spans="1:49" ht="13.5" x14ac:dyDescent="0.2">
      <c r="A78" s="515"/>
      <c r="B78" s="515"/>
      <c r="C78" s="515"/>
      <c r="D78" s="515"/>
      <c r="E78" s="515"/>
      <c r="F78" s="515"/>
      <c r="G78" s="515"/>
      <c r="H78" s="515"/>
      <c r="I78" s="515"/>
      <c r="J78" s="515"/>
      <c r="K78" s="515"/>
      <c r="L78" s="515"/>
      <c r="M78" s="515"/>
      <c r="N78" s="515"/>
      <c r="O78" s="515"/>
      <c r="P78" s="515"/>
      <c r="Q78" s="515"/>
      <c r="R78" s="515"/>
      <c r="S78" s="515"/>
      <c r="T78" s="515"/>
      <c r="U78" s="515"/>
      <c r="V78" s="515"/>
      <c r="W78" s="515"/>
      <c r="X78" s="515"/>
      <c r="Y78" s="515"/>
      <c r="Z78" s="515"/>
      <c r="AA78" s="515"/>
      <c r="AB78" s="515"/>
      <c r="AC78" s="515"/>
      <c r="AD78" s="515"/>
      <c r="AE78" s="515"/>
      <c r="AF78" s="515"/>
      <c r="AG78" s="515"/>
      <c r="AH78" s="515"/>
      <c r="AI78" s="515"/>
      <c r="AJ78" s="515"/>
      <c r="AK78" s="515"/>
      <c r="AL78" s="515"/>
      <c r="AM78" s="515"/>
      <c r="AN78" s="515"/>
      <c r="AO78" s="515"/>
      <c r="AP78" s="515"/>
      <c r="AQ78" s="515"/>
      <c r="AR78" s="515"/>
      <c r="AS78" s="515"/>
      <c r="AT78" s="515"/>
      <c r="AU78" s="515"/>
      <c r="AV78" s="515"/>
      <c r="AW78" s="515"/>
    </row>
    <row r="79" spans="1:49" ht="13.5" x14ac:dyDescent="0.2">
      <c r="A79" s="515"/>
      <c r="B79" s="515"/>
      <c r="C79" s="515"/>
      <c r="D79" s="515"/>
      <c r="E79" s="515"/>
      <c r="F79" s="515"/>
      <c r="G79" s="515"/>
      <c r="H79" s="515"/>
      <c r="I79" s="515"/>
      <c r="J79" s="515"/>
      <c r="K79" s="515"/>
      <c r="L79" s="515"/>
      <c r="M79" s="515"/>
      <c r="N79" s="515"/>
      <c r="O79" s="515"/>
      <c r="P79" s="515"/>
      <c r="Q79" s="515"/>
      <c r="R79" s="515"/>
      <c r="S79" s="515"/>
      <c r="T79" s="515"/>
      <c r="U79" s="515"/>
      <c r="V79" s="515"/>
      <c r="W79" s="515"/>
      <c r="X79" s="515"/>
      <c r="Y79" s="515"/>
      <c r="Z79" s="515"/>
      <c r="AA79" s="515"/>
      <c r="AB79" s="515"/>
      <c r="AC79" s="515"/>
      <c r="AD79" s="515"/>
      <c r="AE79" s="515"/>
      <c r="AF79" s="515"/>
      <c r="AG79" s="515"/>
      <c r="AH79" s="515"/>
      <c r="AI79" s="515"/>
      <c r="AJ79" s="515"/>
      <c r="AK79" s="515"/>
      <c r="AL79" s="515"/>
      <c r="AM79" s="515"/>
      <c r="AN79" s="515"/>
      <c r="AO79" s="515"/>
      <c r="AP79" s="515"/>
      <c r="AQ79" s="515"/>
      <c r="AR79" s="515"/>
      <c r="AS79" s="515"/>
      <c r="AT79" s="515"/>
      <c r="AU79" s="515"/>
      <c r="AV79" s="515"/>
      <c r="AW79" s="515"/>
    </row>
    <row r="80" spans="1:49" ht="13.5" x14ac:dyDescent="0.2">
      <c r="A80" s="515"/>
      <c r="B80" s="515"/>
      <c r="C80" s="515"/>
      <c r="D80" s="515"/>
      <c r="E80" s="515"/>
      <c r="F80" s="515"/>
      <c r="G80" s="515"/>
      <c r="H80" s="515"/>
      <c r="I80" s="515"/>
      <c r="J80" s="515"/>
      <c r="K80" s="515"/>
      <c r="L80" s="515"/>
      <c r="M80" s="515"/>
      <c r="N80" s="515"/>
      <c r="O80" s="515"/>
      <c r="P80" s="515"/>
      <c r="Q80" s="515"/>
      <c r="R80" s="515"/>
      <c r="S80" s="515"/>
      <c r="T80" s="515"/>
      <c r="U80" s="515"/>
      <c r="V80" s="515"/>
      <c r="W80" s="515"/>
      <c r="X80" s="515"/>
      <c r="Y80" s="515"/>
      <c r="Z80" s="515"/>
      <c r="AA80" s="515"/>
      <c r="AB80" s="515"/>
      <c r="AC80" s="515"/>
      <c r="AD80" s="515"/>
      <c r="AE80" s="515"/>
      <c r="AF80" s="515"/>
      <c r="AG80" s="515"/>
      <c r="AH80" s="515"/>
      <c r="AI80" s="515"/>
      <c r="AJ80" s="515"/>
      <c r="AK80" s="515"/>
      <c r="AL80" s="515"/>
      <c r="AM80" s="515"/>
      <c r="AN80" s="515"/>
      <c r="AO80" s="515"/>
      <c r="AP80" s="515"/>
      <c r="AQ80" s="515"/>
      <c r="AR80" s="515"/>
      <c r="AS80" s="515"/>
      <c r="AT80" s="515"/>
      <c r="AU80" s="515"/>
      <c r="AV80" s="515"/>
      <c r="AW80" s="515"/>
    </row>
    <row r="81" spans="1:49" ht="13.5" x14ac:dyDescent="0.2">
      <c r="A81" s="515"/>
      <c r="B81" s="515"/>
      <c r="C81" s="515"/>
      <c r="D81" s="515"/>
      <c r="E81" s="515"/>
      <c r="F81" s="515"/>
      <c r="G81" s="515"/>
      <c r="H81" s="515"/>
      <c r="I81" s="515"/>
      <c r="J81" s="515"/>
      <c r="K81" s="515"/>
      <c r="L81" s="515"/>
      <c r="M81" s="515"/>
      <c r="N81" s="515"/>
      <c r="O81" s="515"/>
      <c r="P81" s="515"/>
      <c r="Q81" s="515"/>
      <c r="R81" s="515"/>
      <c r="S81" s="515"/>
      <c r="T81" s="515"/>
      <c r="U81" s="515"/>
      <c r="V81" s="515"/>
      <c r="W81" s="515"/>
      <c r="X81" s="515"/>
      <c r="Y81" s="515"/>
      <c r="Z81" s="515"/>
      <c r="AA81" s="515"/>
      <c r="AB81" s="515"/>
      <c r="AC81" s="515"/>
      <c r="AD81" s="515"/>
      <c r="AE81" s="515"/>
      <c r="AF81" s="515"/>
      <c r="AG81" s="515"/>
      <c r="AH81" s="515"/>
      <c r="AI81" s="515"/>
      <c r="AJ81" s="515"/>
      <c r="AK81" s="515"/>
      <c r="AL81" s="515"/>
      <c r="AM81" s="515"/>
      <c r="AN81" s="515"/>
      <c r="AO81" s="515"/>
      <c r="AP81" s="515"/>
      <c r="AQ81" s="515"/>
      <c r="AR81" s="515"/>
      <c r="AS81" s="515"/>
      <c r="AT81" s="515"/>
      <c r="AU81" s="515"/>
      <c r="AV81" s="515"/>
      <c r="AW81" s="515"/>
    </row>
    <row r="82" spans="1:49" ht="13.5" x14ac:dyDescent="0.2">
      <c r="A82" s="515"/>
      <c r="B82" s="515"/>
      <c r="C82" s="515"/>
      <c r="D82" s="515"/>
      <c r="E82" s="515"/>
      <c r="F82" s="515"/>
      <c r="G82" s="515"/>
      <c r="H82" s="515"/>
      <c r="I82" s="515"/>
      <c r="J82" s="515"/>
      <c r="K82" s="515"/>
      <c r="L82" s="515"/>
      <c r="M82" s="515"/>
      <c r="N82" s="515"/>
      <c r="O82" s="515"/>
      <c r="P82" s="515"/>
      <c r="Q82" s="515"/>
      <c r="R82" s="515"/>
      <c r="S82" s="515"/>
      <c r="T82" s="515"/>
      <c r="U82" s="515"/>
      <c r="V82" s="515"/>
      <c r="W82" s="515"/>
      <c r="X82" s="515"/>
      <c r="Y82" s="515"/>
      <c r="Z82" s="515"/>
      <c r="AA82" s="515"/>
      <c r="AB82" s="515"/>
      <c r="AC82" s="515"/>
      <c r="AD82" s="515"/>
      <c r="AE82" s="515"/>
      <c r="AF82" s="515"/>
      <c r="AG82" s="515"/>
      <c r="AH82" s="515"/>
      <c r="AI82" s="515"/>
      <c r="AJ82" s="515"/>
      <c r="AK82" s="515"/>
      <c r="AL82" s="515"/>
      <c r="AM82" s="515"/>
      <c r="AN82" s="515"/>
      <c r="AO82" s="515"/>
      <c r="AP82" s="515"/>
      <c r="AQ82" s="515"/>
      <c r="AR82" s="515"/>
      <c r="AS82" s="515"/>
      <c r="AT82" s="515"/>
      <c r="AU82" s="515"/>
      <c r="AV82" s="515"/>
      <c r="AW82" s="515"/>
    </row>
    <row r="83" spans="1:49" ht="13.5" x14ac:dyDescent="0.2">
      <c r="A83" s="515"/>
      <c r="B83" s="515"/>
      <c r="C83" s="515"/>
      <c r="D83" s="515"/>
      <c r="E83" s="515"/>
      <c r="F83" s="515"/>
      <c r="G83" s="515"/>
      <c r="H83" s="515"/>
      <c r="I83" s="515"/>
      <c r="J83" s="515"/>
      <c r="K83" s="515"/>
      <c r="L83" s="515"/>
      <c r="M83" s="515"/>
      <c r="N83" s="515"/>
      <c r="O83" s="515"/>
      <c r="P83" s="515"/>
      <c r="Q83" s="515"/>
      <c r="R83" s="515"/>
      <c r="S83" s="515"/>
      <c r="T83" s="515"/>
      <c r="U83" s="515"/>
      <c r="V83" s="515"/>
      <c r="W83" s="515"/>
      <c r="X83" s="515"/>
      <c r="Y83" s="515"/>
      <c r="Z83" s="515"/>
      <c r="AA83" s="515"/>
      <c r="AB83" s="515"/>
      <c r="AC83" s="515"/>
      <c r="AD83" s="515"/>
      <c r="AE83" s="515"/>
      <c r="AF83" s="515"/>
      <c r="AG83" s="515"/>
      <c r="AH83" s="515"/>
      <c r="AI83" s="515"/>
      <c r="AJ83" s="515"/>
      <c r="AK83" s="515"/>
      <c r="AL83" s="515"/>
      <c r="AM83" s="515"/>
      <c r="AN83" s="515"/>
      <c r="AO83" s="515"/>
      <c r="AP83" s="515"/>
      <c r="AQ83" s="515"/>
      <c r="AR83" s="515"/>
      <c r="AS83" s="515"/>
      <c r="AT83" s="515"/>
      <c r="AU83" s="515"/>
      <c r="AV83" s="515"/>
      <c r="AW83" s="515"/>
    </row>
    <row r="84" spans="1:49" ht="13.5" x14ac:dyDescent="0.2">
      <c r="A84" s="515"/>
      <c r="B84" s="515"/>
      <c r="C84" s="515"/>
      <c r="D84" s="515"/>
      <c r="E84" s="515"/>
      <c r="F84" s="515"/>
      <c r="G84" s="515"/>
      <c r="H84" s="515"/>
      <c r="I84" s="515"/>
      <c r="J84" s="515"/>
      <c r="K84" s="515"/>
      <c r="L84" s="515"/>
      <c r="M84" s="515"/>
      <c r="N84" s="515"/>
      <c r="O84" s="515"/>
      <c r="P84" s="515"/>
      <c r="Q84" s="515"/>
      <c r="R84" s="515"/>
      <c r="S84" s="515"/>
      <c r="T84" s="515"/>
      <c r="U84" s="515"/>
      <c r="V84" s="515"/>
      <c r="W84" s="515"/>
      <c r="X84" s="515"/>
      <c r="Y84" s="515"/>
      <c r="Z84" s="515"/>
      <c r="AA84" s="515"/>
      <c r="AB84" s="515"/>
      <c r="AC84" s="515"/>
      <c r="AD84" s="515"/>
      <c r="AE84" s="515"/>
      <c r="AF84" s="515"/>
      <c r="AG84" s="515"/>
      <c r="AH84" s="515"/>
      <c r="AI84" s="515"/>
      <c r="AJ84" s="515"/>
      <c r="AK84" s="515"/>
      <c r="AL84" s="515"/>
      <c r="AM84" s="515"/>
      <c r="AN84" s="515"/>
      <c r="AO84" s="515"/>
      <c r="AP84" s="515"/>
      <c r="AQ84" s="515"/>
      <c r="AR84" s="515"/>
      <c r="AS84" s="515"/>
      <c r="AT84" s="515"/>
      <c r="AU84" s="515"/>
      <c r="AV84" s="515"/>
      <c r="AW84" s="515"/>
    </row>
    <row r="85" spans="1:49" ht="13.5" x14ac:dyDescent="0.2">
      <c r="A85" s="515"/>
      <c r="B85" s="515"/>
      <c r="C85" s="515"/>
      <c r="D85" s="515"/>
      <c r="E85" s="515"/>
      <c r="F85" s="515"/>
      <c r="G85" s="515"/>
      <c r="H85" s="515"/>
      <c r="I85" s="515"/>
      <c r="J85" s="515"/>
      <c r="K85" s="515"/>
      <c r="L85" s="515"/>
      <c r="M85" s="515"/>
      <c r="N85" s="515"/>
      <c r="O85" s="515"/>
      <c r="P85" s="515"/>
      <c r="Q85" s="515"/>
      <c r="R85" s="515"/>
      <c r="S85" s="515"/>
      <c r="T85" s="515"/>
      <c r="U85" s="515"/>
      <c r="V85" s="515"/>
      <c r="W85" s="515"/>
      <c r="X85" s="515"/>
      <c r="Y85" s="515"/>
      <c r="Z85" s="515"/>
      <c r="AA85" s="515"/>
      <c r="AB85" s="515"/>
      <c r="AC85" s="515"/>
      <c r="AD85" s="515"/>
      <c r="AE85" s="515"/>
      <c r="AF85" s="515"/>
      <c r="AG85" s="515"/>
      <c r="AH85" s="515"/>
      <c r="AI85" s="515"/>
      <c r="AJ85" s="515"/>
      <c r="AK85" s="515"/>
      <c r="AL85" s="515"/>
      <c r="AM85" s="515"/>
      <c r="AN85" s="515"/>
      <c r="AO85" s="515"/>
      <c r="AP85" s="515"/>
      <c r="AQ85" s="515"/>
      <c r="AR85" s="515"/>
      <c r="AS85" s="515"/>
      <c r="AT85" s="515"/>
      <c r="AU85" s="515"/>
      <c r="AV85" s="515"/>
      <c r="AW85" s="515"/>
    </row>
    <row r="86" spans="1:49" ht="13.5" x14ac:dyDescent="0.2">
      <c r="A86" s="515"/>
      <c r="B86" s="515"/>
      <c r="C86" s="515"/>
      <c r="D86" s="515"/>
      <c r="E86" s="515"/>
      <c r="F86" s="515"/>
      <c r="G86" s="515"/>
      <c r="H86" s="515"/>
      <c r="I86" s="515"/>
      <c r="J86" s="515"/>
      <c r="K86" s="515"/>
      <c r="L86" s="515"/>
      <c r="M86" s="515"/>
      <c r="N86" s="515"/>
      <c r="O86" s="515"/>
      <c r="P86" s="515"/>
      <c r="Q86" s="515"/>
      <c r="R86" s="515"/>
      <c r="S86" s="515"/>
      <c r="T86" s="515"/>
      <c r="U86" s="515"/>
      <c r="V86" s="515"/>
      <c r="W86" s="515"/>
      <c r="X86" s="515"/>
      <c r="Y86" s="515"/>
      <c r="Z86" s="515"/>
      <c r="AA86" s="515"/>
      <c r="AB86" s="515"/>
      <c r="AC86" s="515"/>
      <c r="AD86" s="515"/>
      <c r="AE86" s="515"/>
      <c r="AF86" s="515"/>
      <c r="AG86" s="515"/>
      <c r="AH86" s="515"/>
      <c r="AI86" s="515"/>
      <c r="AJ86" s="515"/>
      <c r="AK86" s="515"/>
      <c r="AL86" s="515"/>
      <c r="AM86" s="515"/>
      <c r="AN86" s="515"/>
      <c r="AO86" s="515"/>
      <c r="AP86" s="515"/>
      <c r="AQ86" s="515"/>
      <c r="AR86" s="515"/>
      <c r="AS86" s="515"/>
      <c r="AT86" s="515"/>
      <c r="AU86" s="515"/>
      <c r="AV86" s="515"/>
      <c r="AW86" s="515"/>
    </row>
    <row r="87" spans="1:49" ht="13.5" x14ac:dyDescent="0.2">
      <c r="A87" s="515"/>
      <c r="B87" s="515"/>
      <c r="C87" s="515"/>
      <c r="D87" s="515"/>
      <c r="E87" s="515"/>
      <c r="F87" s="515"/>
      <c r="G87" s="515"/>
      <c r="H87" s="515"/>
      <c r="I87" s="515"/>
      <c r="J87" s="515"/>
      <c r="K87" s="515"/>
      <c r="L87" s="515"/>
      <c r="M87" s="515"/>
      <c r="N87" s="515"/>
      <c r="O87" s="515"/>
      <c r="P87" s="515"/>
      <c r="Q87" s="515"/>
      <c r="R87" s="515"/>
      <c r="S87" s="515"/>
      <c r="T87" s="515"/>
      <c r="U87" s="515"/>
      <c r="V87" s="515"/>
      <c r="W87" s="515"/>
      <c r="X87" s="515"/>
      <c r="Y87" s="515"/>
      <c r="Z87" s="515"/>
      <c r="AA87" s="515"/>
      <c r="AB87" s="515"/>
      <c r="AC87" s="515"/>
      <c r="AD87" s="515"/>
      <c r="AE87" s="515"/>
      <c r="AF87" s="515"/>
      <c r="AG87" s="515"/>
      <c r="AH87" s="515"/>
      <c r="AI87" s="515"/>
      <c r="AJ87" s="515"/>
      <c r="AK87" s="515"/>
      <c r="AL87" s="515"/>
      <c r="AM87" s="515"/>
      <c r="AN87" s="515"/>
      <c r="AO87" s="515"/>
      <c r="AP87" s="515"/>
      <c r="AQ87" s="515"/>
      <c r="AR87" s="515"/>
      <c r="AS87" s="515"/>
      <c r="AT87" s="515"/>
      <c r="AU87" s="515"/>
      <c r="AV87" s="515"/>
      <c r="AW87" s="515"/>
    </row>
    <row r="88" spans="1:49" ht="13.5" x14ac:dyDescent="0.2">
      <c r="A88" s="515"/>
      <c r="B88" s="515"/>
      <c r="C88" s="515"/>
      <c r="D88" s="515"/>
      <c r="E88" s="515"/>
      <c r="F88" s="515"/>
      <c r="G88" s="515"/>
      <c r="H88" s="515"/>
      <c r="I88" s="515"/>
      <c r="J88" s="515"/>
      <c r="K88" s="515"/>
      <c r="L88" s="515"/>
      <c r="M88" s="515"/>
      <c r="N88" s="515"/>
      <c r="O88" s="515"/>
      <c r="P88" s="515"/>
      <c r="Q88" s="515"/>
      <c r="R88" s="515"/>
      <c r="S88" s="515"/>
      <c r="T88" s="515"/>
      <c r="U88" s="515"/>
      <c r="V88" s="515"/>
      <c r="W88" s="515"/>
      <c r="X88" s="515"/>
      <c r="Y88" s="515"/>
      <c r="Z88" s="515"/>
      <c r="AA88" s="515"/>
      <c r="AB88" s="515"/>
      <c r="AC88" s="515"/>
      <c r="AD88" s="515"/>
      <c r="AE88" s="515"/>
      <c r="AF88" s="515"/>
      <c r="AG88" s="515"/>
      <c r="AH88" s="515"/>
      <c r="AI88" s="515"/>
      <c r="AJ88" s="515"/>
      <c r="AK88" s="515"/>
      <c r="AL88" s="515"/>
      <c r="AM88" s="515"/>
      <c r="AN88" s="515"/>
      <c r="AO88" s="515"/>
      <c r="AP88" s="515"/>
      <c r="AQ88" s="515"/>
      <c r="AR88" s="515"/>
      <c r="AS88" s="515"/>
      <c r="AT88" s="515"/>
      <c r="AU88" s="515"/>
      <c r="AV88" s="515"/>
      <c r="AW88" s="515"/>
    </row>
    <row r="89" spans="1:49" ht="13.5" x14ac:dyDescent="0.2">
      <c r="A89" s="515"/>
      <c r="B89" s="515"/>
      <c r="C89" s="515"/>
      <c r="D89" s="515"/>
      <c r="E89" s="515"/>
      <c r="F89" s="515"/>
      <c r="G89" s="515"/>
      <c r="H89" s="515"/>
      <c r="I89" s="515"/>
      <c r="J89" s="515"/>
      <c r="K89" s="515"/>
      <c r="L89" s="515"/>
      <c r="M89" s="515"/>
      <c r="N89" s="515"/>
      <c r="O89" s="515"/>
      <c r="P89" s="515"/>
      <c r="Q89" s="515"/>
      <c r="R89" s="515"/>
      <c r="S89" s="515"/>
      <c r="T89" s="515"/>
      <c r="U89" s="515"/>
      <c r="V89" s="515"/>
      <c r="W89" s="515"/>
      <c r="X89" s="515"/>
      <c r="Y89" s="515"/>
      <c r="Z89" s="515"/>
      <c r="AA89" s="515"/>
      <c r="AB89" s="515"/>
      <c r="AC89" s="515"/>
      <c r="AD89" s="515"/>
      <c r="AE89" s="515"/>
      <c r="AF89" s="515"/>
      <c r="AG89" s="515"/>
      <c r="AH89" s="515"/>
      <c r="AI89" s="515"/>
      <c r="AJ89" s="515"/>
      <c r="AK89" s="515"/>
      <c r="AL89" s="515"/>
      <c r="AM89" s="515"/>
      <c r="AN89" s="515"/>
      <c r="AO89" s="515"/>
      <c r="AP89" s="515"/>
      <c r="AQ89" s="515"/>
      <c r="AR89" s="515"/>
      <c r="AS89" s="515"/>
      <c r="AT89" s="515"/>
      <c r="AU89" s="515"/>
      <c r="AV89" s="515"/>
      <c r="AW89" s="515"/>
    </row>
    <row r="90" spans="1:49" ht="13.5" x14ac:dyDescent="0.2">
      <c r="A90" s="515"/>
      <c r="B90" s="515"/>
      <c r="C90" s="515"/>
      <c r="D90" s="515"/>
      <c r="E90" s="515"/>
      <c r="F90" s="515"/>
      <c r="G90" s="515"/>
      <c r="H90" s="515"/>
      <c r="I90" s="515"/>
      <c r="J90" s="515"/>
      <c r="K90" s="515"/>
      <c r="L90" s="515"/>
      <c r="M90" s="515"/>
      <c r="N90" s="515"/>
      <c r="O90" s="515"/>
      <c r="P90" s="515"/>
      <c r="Q90" s="515"/>
      <c r="R90" s="515"/>
      <c r="S90" s="515"/>
      <c r="T90" s="515"/>
      <c r="U90" s="515"/>
      <c r="V90" s="515"/>
      <c r="W90" s="515"/>
      <c r="X90" s="515"/>
      <c r="Y90" s="515"/>
      <c r="Z90" s="515"/>
      <c r="AA90" s="515"/>
      <c r="AB90" s="515"/>
      <c r="AC90" s="515"/>
      <c r="AD90" s="515"/>
      <c r="AE90" s="515"/>
      <c r="AF90" s="515"/>
      <c r="AG90" s="515"/>
      <c r="AH90" s="515"/>
      <c r="AI90" s="515"/>
      <c r="AJ90" s="515"/>
      <c r="AK90" s="515"/>
      <c r="AL90" s="515"/>
      <c r="AM90" s="515"/>
      <c r="AN90" s="515"/>
      <c r="AO90" s="515"/>
      <c r="AP90" s="515"/>
      <c r="AQ90" s="515"/>
      <c r="AR90" s="515"/>
      <c r="AS90" s="515"/>
      <c r="AT90" s="515"/>
      <c r="AU90" s="515"/>
      <c r="AV90" s="515"/>
      <c r="AW90" s="515"/>
    </row>
    <row r="91" spans="1:49" ht="13.5" x14ac:dyDescent="0.2">
      <c r="A91" s="515"/>
      <c r="B91" s="515"/>
      <c r="C91" s="515"/>
      <c r="D91" s="515"/>
      <c r="E91" s="515"/>
      <c r="F91" s="515"/>
      <c r="G91" s="515"/>
      <c r="H91" s="515"/>
      <c r="I91" s="515"/>
      <c r="J91" s="515"/>
      <c r="K91" s="515"/>
      <c r="L91" s="515"/>
      <c r="M91" s="515"/>
      <c r="N91" s="515"/>
      <c r="O91" s="515"/>
      <c r="P91" s="515"/>
      <c r="Q91" s="515"/>
      <c r="R91" s="515"/>
      <c r="S91" s="515"/>
      <c r="T91" s="515"/>
      <c r="U91" s="515"/>
      <c r="V91" s="515"/>
      <c r="W91" s="515"/>
      <c r="X91" s="515"/>
      <c r="Y91" s="515"/>
      <c r="Z91" s="515"/>
      <c r="AA91" s="515"/>
      <c r="AB91" s="515"/>
      <c r="AC91" s="515"/>
      <c r="AD91" s="515"/>
      <c r="AE91" s="515"/>
      <c r="AF91" s="515"/>
      <c r="AG91" s="515"/>
      <c r="AH91" s="515"/>
      <c r="AI91" s="515"/>
      <c r="AJ91" s="515"/>
      <c r="AK91" s="515"/>
      <c r="AL91" s="515"/>
      <c r="AM91" s="515"/>
      <c r="AN91" s="515"/>
      <c r="AO91" s="515"/>
      <c r="AP91" s="515"/>
      <c r="AQ91" s="515"/>
      <c r="AR91" s="515"/>
      <c r="AS91" s="515"/>
      <c r="AT91" s="515"/>
      <c r="AU91" s="515"/>
      <c r="AV91" s="515"/>
      <c r="AW91" s="515"/>
    </row>
    <row r="92" spans="1:49" ht="13.5" x14ac:dyDescent="0.2">
      <c r="A92" s="515"/>
      <c r="B92" s="515"/>
      <c r="C92" s="515"/>
      <c r="D92" s="515"/>
      <c r="E92" s="515"/>
      <c r="F92" s="515"/>
      <c r="G92" s="515"/>
      <c r="H92" s="515"/>
      <c r="I92" s="515"/>
      <c r="J92" s="515"/>
      <c r="K92" s="515"/>
      <c r="L92" s="515"/>
      <c r="M92" s="515"/>
      <c r="N92" s="515"/>
      <c r="O92" s="515"/>
      <c r="P92" s="515"/>
      <c r="Q92" s="515"/>
      <c r="R92" s="515"/>
      <c r="S92" s="515"/>
      <c r="T92" s="515"/>
      <c r="U92" s="515"/>
      <c r="V92" s="515"/>
      <c r="W92" s="515"/>
      <c r="X92" s="515"/>
      <c r="Y92" s="515"/>
      <c r="Z92" s="515"/>
      <c r="AA92" s="515"/>
      <c r="AB92" s="515"/>
      <c r="AC92" s="515"/>
      <c r="AD92" s="515"/>
      <c r="AE92" s="515"/>
      <c r="AF92" s="515"/>
      <c r="AG92" s="515"/>
      <c r="AH92" s="515"/>
      <c r="AI92" s="515"/>
      <c r="AJ92" s="515"/>
      <c r="AK92" s="515"/>
      <c r="AL92" s="515"/>
      <c r="AM92" s="515"/>
      <c r="AN92" s="515"/>
      <c r="AO92" s="515"/>
      <c r="AP92" s="515"/>
      <c r="AQ92" s="515"/>
      <c r="AR92" s="515"/>
      <c r="AS92" s="515"/>
      <c r="AT92" s="515"/>
      <c r="AU92" s="515"/>
      <c r="AV92" s="515"/>
      <c r="AW92" s="515"/>
    </row>
    <row r="93" spans="1:49" ht="13.5" x14ac:dyDescent="0.2">
      <c r="A93" s="515"/>
      <c r="B93" s="515"/>
      <c r="C93" s="515"/>
      <c r="D93" s="515"/>
      <c r="E93" s="515"/>
      <c r="F93" s="515"/>
      <c r="G93" s="515"/>
      <c r="H93" s="515"/>
      <c r="I93" s="515"/>
      <c r="J93" s="515"/>
      <c r="K93" s="515"/>
      <c r="L93" s="515"/>
      <c r="M93" s="515"/>
      <c r="N93" s="515"/>
      <c r="O93" s="515"/>
      <c r="P93" s="515"/>
      <c r="Q93" s="515"/>
      <c r="R93" s="515"/>
      <c r="S93" s="515"/>
      <c r="T93" s="515"/>
      <c r="U93" s="515"/>
      <c r="V93" s="515"/>
      <c r="W93" s="515"/>
      <c r="X93" s="515"/>
      <c r="Y93" s="515"/>
      <c r="Z93" s="515"/>
      <c r="AA93" s="515"/>
      <c r="AB93" s="515"/>
      <c r="AC93" s="515"/>
      <c r="AD93" s="515"/>
      <c r="AE93" s="515"/>
      <c r="AF93" s="515"/>
      <c r="AG93" s="515"/>
      <c r="AH93" s="515"/>
      <c r="AI93" s="515"/>
      <c r="AJ93" s="515"/>
      <c r="AK93" s="515"/>
      <c r="AL93" s="515"/>
      <c r="AM93" s="515"/>
      <c r="AN93" s="515"/>
      <c r="AO93" s="515"/>
      <c r="AP93" s="515"/>
      <c r="AQ93" s="515"/>
      <c r="AR93" s="515"/>
      <c r="AS93" s="515"/>
      <c r="AT93" s="515"/>
      <c r="AU93" s="515"/>
      <c r="AV93" s="515"/>
      <c r="AW93" s="515"/>
    </row>
    <row r="94" spans="1:49" ht="13.5" x14ac:dyDescent="0.2">
      <c r="A94" s="515"/>
      <c r="B94" s="515"/>
      <c r="C94" s="515"/>
      <c r="D94" s="515"/>
      <c r="E94" s="515"/>
      <c r="F94" s="515"/>
      <c r="G94" s="515"/>
      <c r="H94" s="515"/>
      <c r="I94" s="515"/>
      <c r="J94" s="515"/>
      <c r="K94" s="515"/>
      <c r="L94" s="515"/>
      <c r="M94" s="515"/>
      <c r="N94" s="515"/>
      <c r="O94" s="515"/>
      <c r="P94" s="515"/>
      <c r="Q94" s="515"/>
      <c r="R94" s="515"/>
      <c r="S94" s="515"/>
      <c r="T94" s="515"/>
      <c r="U94" s="515"/>
      <c r="V94" s="515"/>
      <c r="W94" s="515"/>
      <c r="X94" s="515"/>
      <c r="Y94" s="515"/>
      <c r="Z94" s="515"/>
      <c r="AA94" s="515"/>
      <c r="AB94" s="515"/>
      <c r="AC94" s="515"/>
      <c r="AD94" s="515"/>
      <c r="AE94" s="515"/>
      <c r="AF94" s="515"/>
      <c r="AG94" s="515"/>
      <c r="AH94" s="515"/>
      <c r="AI94" s="515"/>
      <c r="AJ94" s="515"/>
      <c r="AK94" s="515"/>
      <c r="AL94" s="515"/>
      <c r="AM94" s="515"/>
      <c r="AN94" s="515"/>
      <c r="AO94" s="515"/>
      <c r="AP94" s="515"/>
      <c r="AQ94" s="515"/>
      <c r="AR94" s="515"/>
      <c r="AS94" s="515"/>
      <c r="AT94" s="515"/>
      <c r="AU94" s="515"/>
      <c r="AV94" s="515"/>
      <c r="AW94" s="515"/>
    </row>
    <row r="95" spans="1:49" ht="13.5" x14ac:dyDescent="0.2">
      <c r="A95" s="515"/>
      <c r="B95" s="515"/>
      <c r="C95" s="515"/>
      <c r="D95" s="515"/>
      <c r="E95" s="515"/>
      <c r="F95" s="515"/>
      <c r="G95" s="515"/>
      <c r="H95" s="515"/>
      <c r="I95" s="515"/>
      <c r="J95" s="515"/>
      <c r="K95" s="515"/>
      <c r="L95" s="515"/>
      <c r="M95" s="515"/>
      <c r="N95" s="515"/>
      <c r="O95" s="515"/>
      <c r="P95" s="515"/>
      <c r="Q95" s="515"/>
      <c r="R95" s="515"/>
      <c r="S95" s="515"/>
      <c r="T95" s="515"/>
      <c r="U95" s="515"/>
      <c r="V95" s="515"/>
      <c r="W95" s="515"/>
      <c r="X95" s="515"/>
      <c r="Y95" s="515"/>
      <c r="Z95" s="515"/>
      <c r="AA95" s="515"/>
      <c r="AB95" s="515"/>
      <c r="AC95" s="515"/>
      <c r="AD95" s="515"/>
      <c r="AE95" s="515"/>
      <c r="AF95" s="515"/>
      <c r="AG95" s="515"/>
      <c r="AH95" s="515"/>
      <c r="AI95" s="515"/>
      <c r="AJ95" s="515"/>
      <c r="AK95" s="515"/>
      <c r="AL95" s="515"/>
      <c r="AM95" s="515"/>
      <c r="AN95" s="515"/>
      <c r="AO95" s="515"/>
      <c r="AP95" s="515"/>
      <c r="AQ95" s="515"/>
      <c r="AR95" s="515"/>
      <c r="AS95" s="515"/>
      <c r="AT95" s="515"/>
      <c r="AU95" s="515"/>
      <c r="AV95" s="515"/>
      <c r="AW95" s="515"/>
    </row>
    <row r="96" spans="1:49" ht="13.5" x14ac:dyDescent="0.2">
      <c r="A96" s="515"/>
      <c r="B96" s="515"/>
      <c r="C96" s="515"/>
      <c r="D96" s="515"/>
      <c r="E96" s="515"/>
      <c r="F96" s="515"/>
      <c r="G96" s="515"/>
      <c r="H96" s="515"/>
      <c r="I96" s="515"/>
      <c r="J96" s="515"/>
      <c r="K96" s="515"/>
      <c r="L96" s="515"/>
      <c r="M96" s="515"/>
      <c r="N96" s="515"/>
      <c r="O96" s="515"/>
      <c r="P96" s="515"/>
      <c r="Q96" s="515"/>
      <c r="R96" s="515"/>
      <c r="S96" s="515"/>
      <c r="T96" s="515"/>
      <c r="U96" s="515"/>
      <c r="V96" s="515"/>
      <c r="W96" s="515"/>
      <c r="X96" s="515"/>
      <c r="Y96" s="515"/>
      <c r="Z96" s="515"/>
      <c r="AA96" s="515"/>
      <c r="AB96" s="515"/>
      <c r="AC96" s="515"/>
      <c r="AD96" s="515"/>
      <c r="AE96" s="515"/>
      <c r="AF96" s="515"/>
      <c r="AG96" s="515"/>
      <c r="AH96" s="515"/>
      <c r="AI96" s="515"/>
      <c r="AJ96" s="515"/>
      <c r="AK96" s="515"/>
      <c r="AL96" s="515"/>
      <c r="AM96" s="515"/>
      <c r="AN96" s="515"/>
      <c r="AO96" s="515"/>
      <c r="AP96" s="515"/>
      <c r="AQ96" s="515"/>
      <c r="AR96" s="515"/>
      <c r="AS96" s="515"/>
      <c r="AT96" s="515"/>
      <c r="AU96" s="515"/>
      <c r="AV96" s="515"/>
      <c r="AW96" s="515"/>
    </row>
    <row r="97" spans="1:49" ht="13.5" x14ac:dyDescent="0.2">
      <c r="A97" s="515"/>
      <c r="B97" s="515"/>
      <c r="C97" s="515"/>
      <c r="D97" s="515"/>
      <c r="E97" s="515"/>
      <c r="F97" s="515"/>
      <c r="G97" s="515"/>
      <c r="H97" s="515"/>
      <c r="I97" s="515"/>
      <c r="J97" s="515"/>
      <c r="K97" s="515"/>
      <c r="L97" s="515"/>
      <c r="M97" s="515"/>
      <c r="N97" s="515"/>
      <c r="O97" s="515"/>
      <c r="P97" s="515"/>
      <c r="Q97" s="515"/>
      <c r="R97" s="515"/>
      <c r="S97" s="515"/>
      <c r="T97" s="515"/>
      <c r="U97" s="515"/>
      <c r="V97" s="515"/>
      <c r="W97" s="515"/>
      <c r="X97" s="515"/>
      <c r="Y97" s="515"/>
      <c r="Z97" s="515"/>
      <c r="AA97" s="515"/>
      <c r="AB97" s="515"/>
      <c r="AC97" s="515"/>
      <c r="AD97" s="515"/>
      <c r="AE97" s="515"/>
      <c r="AF97" s="515"/>
      <c r="AG97" s="515"/>
      <c r="AH97" s="515"/>
      <c r="AI97" s="515"/>
      <c r="AJ97" s="515"/>
      <c r="AK97" s="515"/>
      <c r="AL97" s="515"/>
      <c r="AM97" s="515"/>
      <c r="AN97" s="515"/>
      <c r="AO97" s="515"/>
      <c r="AP97" s="515"/>
      <c r="AQ97" s="515"/>
      <c r="AR97" s="515"/>
      <c r="AS97" s="515"/>
      <c r="AT97" s="515"/>
      <c r="AU97" s="515"/>
      <c r="AV97" s="515"/>
      <c r="AW97" s="515"/>
    </row>
    <row r="98" spans="1:49" ht="13.5" x14ac:dyDescent="0.2">
      <c r="A98" s="515"/>
      <c r="B98" s="515"/>
      <c r="C98" s="515"/>
      <c r="D98" s="515"/>
      <c r="E98" s="515"/>
      <c r="F98" s="515"/>
      <c r="G98" s="515"/>
      <c r="H98" s="515"/>
      <c r="I98" s="515"/>
      <c r="J98" s="515"/>
      <c r="K98" s="515"/>
      <c r="L98" s="515"/>
      <c r="M98" s="515"/>
      <c r="N98" s="515"/>
      <c r="O98" s="515"/>
      <c r="P98" s="515"/>
      <c r="Q98" s="515"/>
      <c r="R98" s="515"/>
      <c r="S98" s="515"/>
      <c r="T98" s="515"/>
      <c r="U98" s="515"/>
      <c r="V98" s="515"/>
      <c r="W98" s="515"/>
      <c r="X98" s="515"/>
      <c r="Y98" s="515"/>
      <c r="Z98" s="515"/>
      <c r="AA98" s="515"/>
      <c r="AB98" s="515"/>
      <c r="AC98" s="515"/>
      <c r="AD98" s="515"/>
      <c r="AE98" s="515"/>
      <c r="AF98" s="515"/>
      <c r="AG98" s="515"/>
      <c r="AH98" s="515"/>
      <c r="AI98" s="515"/>
      <c r="AJ98" s="515"/>
      <c r="AK98" s="515"/>
      <c r="AL98" s="515"/>
      <c r="AM98" s="515"/>
      <c r="AN98" s="515"/>
      <c r="AO98" s="515"/>
      <c r="AP98" s="515"/>
      <c r="AQ98" s="515"/>
      <c r="AR98" s="515"/>
      <c r="AS98" s="515"/>
      <c r="AT98" s="515"/>
      <c r="AU98" s="515"/>
      <c r="AV98" s="515"/>
      <c r="AW98" s="515"/>
    </row>
    <row r="99" spans="1:49" ht="13.5" x14ac:dyDescent="0.2">
      <c r="A99" s="515"/>
      <c r="B99" s="515"/>
      <c r="C99" s="515"/>
      <c r="D99" s="515"/>
      <c r="E99" s="515"/>
      <c r="F99" s="515"/>
      <c r="G99" s="515"/>
      <c r="H99" s="515"/>
      <c r="I99" s="515"/>
      <c r="J99" s="515"/>
      <c r="K99" s="515"/>
      <c r="L99" s="515"/>
      <c r="M99" s="515"/>
      <c r="N99" s="515"/>
      <c r="O99" s="515"/>
      <c r="P99" s="515"/>
      <c r="Q99" s="515"/>
      <c r="R99" s="515"/>
      <c r="S99" s="515"/>
      <c r="T99" s="515"/>
      <c r="U99" s="515"/>
      <c r="V99" s="515"/>
      <c r="W99" s="515"/>
      <c r="X99" s="515"/>
      <c r="Y99" s="515"/>
      <c r="Z99" s="515"/>
      <c r="AA99" s="515"/>
      <c r="AB99" s="515"/>
      <c r="AC99" s="515"/>
      <c r="AD99" s="515"/>
      <c r="AE99" s="515"/>
      <c r="AF99" s="515"/>
      <c r="AG99" s="515"/>
      <c r="AH99" s="515"/>
      <c r="AI99" s="515"/>
      <c r="AJ99" s="515"/>
      <c r="AK99" s="515"/>
      <c r="AL99" s="515"/>
      <c r="AM99" s="515"/>
      <c r="AN99" s="515"/>
      <c r="AO99" s="515"/>
      <c r="AP99" s="515"/>
      <c r="AQ99" s="515"/>
      <c r="AR99" s="515"/>
      <c r="AS99" s="515"/>
      <c r="AT99" s="515"/>
      <c r="AU99" s="515"/>
      <c r="AV99" s="515"/>
      <c r="AW99" s="515"/>
    </row>
    <row r="100" spans="1:49" ht="13.5" x14ac:dyDescent="0.2">
      <c r="A100" s="515"/>
      <c r="B100" s="515"/>
      <c r="C100" s="515"/>
      <c r="D100" s="515"/>
      <c r="E100" s="515"/>
      <c r="F100" s="515"/>
      <c r="G100" s="515"/>
      <c r="H100" s="515"/>
      <c r="I100" s="515"/>
      <c r="J100" s="515"/>
      <c r="K100" s="515"/>
      <c r="L100" s="515"/>
      <c r="M100" s="515"/>
      <c r="N100" s="515"/>
      <c r="O100" s="515"/>
      <c r="P100" s="515"/>
      <c r="Q100" s="515"/>
      <c r="R100" s="515"/>
      <c r="S100" s="515"/>
      <c r="T100" s="515"/>
      <c r="U100" s="515"/>
      <c r="V100" s="515"/>
      <c r="W100" s="515"/>
      <c r="X100" s="515"/>
      <c r="Y100" s="515"/>
      <c r="Z100" s="515"/>
      <c r="AA100" s="515"/>
      <c r="AB100" s="515"/>
      <c r="AC100" s="515"/>
      <c r="AD100" s="515"/>
      <c r="AE100" s="515"/>
      <c r="AF100" s="515"/>
      <c r="AG100" s="515"/>
      <c r="AH100" s="515"/>
      <c r="AI100" s="515"/>
      <c r="AJ100" s="515"/>
      <c r="AK100" s="515"/>
      <c r="AL100" s="515"/>
      <c r="AM100" s="515"/>
      <c r="AN100" s="515"/>
      <c r="AO100" s="515"/>
      <c r="AP100" s="515"/>
      <c r="AQ100" s="515"/>
      <c r="AR100" s="515"/>
      <c r="AS100" s="515"/>
      <c r="AT100" s="515"/>
      <c r="AU100" s="515"/>
      <c r="AV100" s="515"/>
      <c r="AW100" s="515"/>
    </row>
    <row r="101" spans="1:49" ht="13.5" x14ac:dyDescent="0.2">
      <c r="A101" s="515"/>
      <c r="B101" s="515"/>
      <c r="C101" s="515"/>
      <c r="D101" s="515"/>
      <c r="E101" s="515"/>
      <c r="F101" s="515"/>
      <c r="G101" s="515"/>
      <c r="H101" s="515"/>
      <c r="I101" s="515"/>
      <c r="J101" s="515"/>
      <c r="K101" s="515"/>
      <c r="L101" s="515"/>
      <c r="M101" s="515"/>
      <c r="N101" s="515"/>
      <c r="O101" s="515"/>
      <c r="P101" s="515"/>
      <c r="Q101" s="515"/>
      <c r="R101" s="515"/>
      <c r="S101" s="515"/>
      <c r="T101" s="515"/>
      <c r="U101" s="515"/>
      <c r="V101" s="515"/>
      <c r="W101" s="515"/>
      <c r="X101" s="515"/>
      <c r="Y101" s="515"/>
      <c r="Z101" s="515"/>
      <c r="AA101" s="515"/>
      <c r="AB101" s="515"/>
      <c r="AC101" s="515"/>
      <c r="AD101" s="515"/>
      <c r="AE101" s="515"/>
      <c r="AF101" s="515"/>
      <c r="AG101" s="515"/>
      <c r="AH101" s="515"/>
      <c r="AI101" s="515"/>
      <c r="AJ101" s="515"/>
      <c r="AK101" s="515"/>
      <c r="AL101" s="515"/>
      <c r="AM101" s="515"/>
      <c r="AN101" s="515"/>
      <c r="AO101" s="515"/>
      <c r="AP101" s="515"/>
      <c r="AQ101" s="515"/>
      <c r="AR101" s="515"/>
      <c r="AS101" s="515"/>
      <c r="AT101" s="515"/>
      <c r="AU101" s="515"/>
      <c r="AV101" s="515"/>
      <c r="AW101" s="515"/>
    </row>
    <row r="102" spans="1:49" ht="13.5" x14ac:dyDescent="0.2">
      <c r="A102" s="515"/>
      <c r="B102" s="515"/>
      <c r="C102" s="515"/>
      <c r="D102" s="515"/>
      <c r="E102" s="515"/>
      <c r="F102" s="515"/>
      <c r="G102" s="515"/>
      <c r="H102" s="515"/>
      <c r="I102" s="515"/>
      <c r="J102" s="515"/>
      <c r="K102" s="515"/>
      <c r="L102" s="515"/>
      <c r="M102" s="515"/>
      <c r="N102" s="515"/>
      <c r="O102" s="515"/>
      <c r="P102" s="515"/>
      <c r="Q102" s="515"/>
      <c r="R102" s="515"/>
      <c r="S102" s="515"/>
      <c r="T102" s="515"/>
      <c r="U102" s="515"/>
      <c r="V102" s="515"/>
      <c r="W102" s="515"/>
      <c r="X102" s="515"/>
      <c r="Y102" s="515"/>
      <c r="Z102" s="515"/>
      <c r="AA102" s="515"/>
      <c r="AB102" s="515"/>
      <c r="AC102" s="515"/>
      <c r="AD102" s="515"/>
      <c r="AE102" s="515"/>
      <c r="AF102" s="515"/>
      <c r="AG102" s="515"/>
      <c r="AH102" s="515"/>
      <c r="AI102" s="515"/>
      <c r="AJ102" s="515"/>
      <c r="AK102" s="515"/>
      <c r="AL102" s="515"/>
      <c r="AM102" s="515"/>
      <c r="AN102" s="515"/>
      <c r="AO102" s="515"/>
      <c r="AP102" s="515"/>
      <c r="AQ102" s="515"/>
      <c r="AR102" s="515"/>
      <c r="AS102" s="515"/>
      <c r="AT102" s="515"/>
      <c r="AU102" s="515"/>
      <c r="AV102" s="515"/>
      <c r="AW102" s="515"/>
    </row>
    <row r="103" spans="1:49" ht="13.5" x14ac:dyDescent="0.2">
      <c r="A103" s="515"/>
      <c r="B103" s="515"/>
      <c r="C103" s="515"/>
      <c r="D103" s="515"/>
      <c r="E103" s="515"/>
      <c r="F103" s="515"/>
      <c r="G103" s="515"/>
      <c r="H103" s="515"/>
      <c r="I103" s="515"/>
      <c r="J103" s="515"/>
      <c r="K103" s="515"/>
      <c r="L103" s="515"/>
      <c r="M103" s="515"/>
      <c r="N103" s="515"/>
      <c r="O103" s="515"/>
      <c r="P103" s="515"/>
      <c r="Q103" s="515"/>
      <c r="R103" s="515"/>
      <c r="S103" s="515"/>
      <c r="T103" s="515"/>
      <c r="U103" s="515"/>
      <c r="V103" s="515"/>
      <c r="W103" s="515"/>
      <c r="X103" s="515"/>
      <c r="Y103" s="515"/>
      <c r="Z103" s="515"/>
      <c r="AA103" s="515"/>
      <c r="AB103" s="515"/>
      <c r="AC103" s="515"/>
      <c r="AD103" s="515"/>
      <c r="AE103" s="515"/>
      <c r="AF103" s="515"/>
      <c r="AG103" s="515"/>
      <c r="AH103" s="515"/>
      <c r="AI103" s="515"/>
      <c r="AJ103" s="515"/>
      <c r="AK103" s="515"/>
      <c r="AL103" s="515"/>
      <c r="AM103" s="515"/>
      <c r="AN103" s="515"/>
      <c r="AO103" s="515"/>
      <c r="AP103" s="515"/>
      <c r="AQ103" s="515"/>
      <c r="AR103" s="515"/>
      <c r="AS103" s="515"/>
      <c r="AT103" s="515"/>
      <c r="AU103" s="515"/>
      <c r="AV103" s="515"/>
      <c r="AW103" s="515"/>
    </row>
    <row r="104" spans="1:49" ht="13.5" x14ac:dyDescent="0.2">
      <c r="A104" s="515"/>
      <c r="B104" s="515"/>
      <c r="C104" s="515"/>
      <c r="D104" s="515"/>
      <c r="E104" s="515"/>
      <c r="F104" s="515"/>
      <c r="G104" s="515"/>
      <c r="H104" s="515"/>
      <c r="I104" s="515"/>
      <c r="J104" s="515"/>
      <c r="K104" s="515"/>
      <c r="L104" s="515"/>
      <c r="M104" s="515"/>
      <c r="N104" s="515"/>
      <c r="O104" s="515"/>
      <c r="P104" s="515"/>
      <c r="Q104" s="515"/>
      <c r="R104" s="515"/>
      <c r="S104" s="515"/>
      <c r="T104" s="515"/>
      <c r="U104" s="515"/>
      <c r="V104" s="515"/>
      <c r="W104" s="515"/>
      <c r="X104" s="515"/>
      <c r="Y104" s="515"/>
      <c r="Z104" s="515"/>
      <c r="AA104" s="515"/>
      <c r="AB104" s="515"/>
      <c r="AC104" s="515"/>
      <c r="AD104" s="515"/>
      <c r="AE104" s="515"/>
      <c r="AF104" s="515"/>
      <c r="AG104" s="515"/>
      <c r="AH104" s="515"/>
      <c r="AI104" s="515"/>
      <c r="AJ104" s="515"/>
      <c r="AK104" s="515"/>
      <c r="AL104" s="515"/>
      <c r="AM104" s="515"/>
      <c r="AN104" s="515"/>
      <c r="AO104" s="515"/>
      <c r="AP104" s="515"/>
      <c r="AQ104" s="515"/>
      <c r="AR104" s="515"/>
      <c r="AS104" s="515"/>
      <c r="AT104" s="515"/>
      <c r="AU104" s="515"/>
      <c r="AV104" s="515"/>
      <c r="AW104" s="515"/>
    </row>
    <row r="105" spans="1:49" ht="13.5" x14ac:dyDescent="0.2">
      <c r="A105" s="515"/>
      <c r="B105" s="515"/>
      <c r="C105" s="515"/>
      <c r="D105" s="515"/>
      <c r="E105" s="515"/>
      <c r="F105" s="515"/>
      <c r="G105" s="515"/>
      <c r="H105" s="515"/>
      <c r="I105" s="515"/>
      <c r="J105" s="515"/>
      <c r="K105" s="515"/>
      <c r="L105" s="515"/>
      <c r="M105" s="515"/>
      <c r="N105" s="515"/>
      <c r="O105" s="515"/>
      <c r="P105" s="515"/>
      <c r="Q105" s="515"/>
      <c r="R105" s="515"/>
      <c r="S105" s="515"/>
      <c r="T105" s="515"/>
      <c r="U105" s="515"/>
      <c r="V105" s="515"/>
      <c r="W105" s="515"/>
      <c r="X105" s="515"/>
      <c r="Y105" s="515"/>
      <c r="Z105" s="515"/>
      <c r="AA105" s="515"/>
      <c r="AB105" s="515"/>
      <c r="AC105" s="515"/>
      <c r="AD105" s="515"/>
      <c r="AE105" s="515"/>
      <c r="AF105" s="515"/>
      <c r="AG105" s="515"/>
      <c r="AH105" s="515"/>
      <c r="AI105" s="515"/>
      <c r="AJ105" s="515"/>
      <c r="AK105" s="515"/>
      <c r="AL105" s="515"/>
      <c r="AM105" s="515"/>
      <c r="AN105" s="515"/>
      <c r="AO105" s="515"/>
      <c r="AP105" s="515"/>
      <c r="AQ105" s="515"/>
      <c r="AR105" s="515"/>
      <c r="AS105" s="515"/>
      <c r="AT105" s="515"/>
      <c r="AU105" s="515"/>
      <c r="AV105" s="515"/>
      <c r="AW105" s="515"/>
    </row>
    <row r="106" spans="1:49" ht="13.5" x14ac:dyDescent="0.2">
      <c r="A106" s="515"/>
      <c r="B106" s="515"/>
      <c r="C106" s="515"/>
      <c r="D106" s="515"/>
      <c r="E106" s="515"/>
      <c r="F106" s="515"/>
      <c r="G106" s="515"/>
      <c r="H106" s="515"/>
      <c r="I106" s="515"/>
      <c r="J106" s="515"/>
      <c r="K106" s="515"/>
      <c r="L106" s="515"/>
      <c r="M106" s="515"/>
      <c r="N106" s="515"/>
      <c r="O106" s="515"/>
      <c r="P106" s="515"/>
      <c r="Q106" s="515"/>
      <c r="R106" s="515"/>
      <c r="S106" s="515"/>
      <c r="T106" s="515"/>
      <c r="U106" s="515"/>
      <c r="V106" s="515"/>
      <c r="W106" s="515"/>
      <c r="X106" s="515"/>
      <c r="Y106" s="515"/>
      <c r="Z106" s="515"/>
      <c r="AA106" s="515"/>
      <c r="AB106" s="515"/>
      <c r="AC106" s="515"/>
      <c r="AD106" s="515"/>
      <c r="AE106" s="515"/>
      <c r="AF106" s="515"/>
      <c r="AG106" s="515"/>
      <c r="AH106" s="515"/>
      <c r="AI106" s="515"/>
      <c r="AJ106" s="515"/>
      <c r="AK106" s="515"/>
      <c r="AL106" s="515"/>
      <c r="AM106" s="515"/>
      <c r="AN106" s="515"/>
      <c r="AO106" s="515"/>
      <c r="AP106" s="515"/>
      <c r="AQ106" s="515"/>
      <c r="AR106" s="515"/>
      <c r="AS106" s="515"/>
      <c r="AT106" s="515"/>
      <c r="AU106" s="515"/>
      <c r="AV106" s="515"/>
      <c r="AW106" s="515"/>
    </row>
    <row r="107" spans="1:49" ht="13.5" x14ac:dyDescent="0.2">
      <c r="A107" s="515"/>
      <c r="B107" s="515"/>
      <c r="C107" s="515"/>
      <c r="D107" s="515"/>
      <c r="E107" s="515"/>
      <c r="F107" s="515"/>
      <c r="G107" s="515"/>
      <c r="H107" s="515"/>
      <c r="I107" s="515"/>
      <c r="J107" s="515"/>
      <c r="K107" s="515"/>
      <c r="L107" s="515"/>
      <c r="M107" s="515"/>
      <c r="N107" s="515"/>
      <c r="O107" s="515"/>
      <c r="P107" s="515"/>
      <c r="Q107" s="515"/>
      <c r="R107" s="515"/>
      <c r="S107" s="515"/>
      <c r="T107" s="515"/>
      <c r="U107" s="515"/>
      <c r="V107" s="515"/>
      <c r="W107" s="515"/>
      <c r="X107" s="515"/>
      <c r="Y107" s="515"/>
      <c r="Z107" s="515"/>
      <c r="AA107" s="515"/>
      <c r="AB107" s="515"/>
      <c r="AC107" s="515"/>
      <c r="AD107" s="515"/>
      <c r="AE107" s="515"/>
      <c r="AF107" s="515"/>
      <c r="AG107" s="515"/>
      <c r="AH107" s="515"/>
      <c r="AI107" s="515"/>
      <c r="AJ107" s="515"/>
      <c r="AK107" s="515"/>
      <c r="AL107" s="515"/>
      <c r="AM107" s="515"/>
      <c r="AN107" s="515"/>
      <c r="AO107" s="515"/>
      <c r="AP107" s="515"/>
      <c r="AQ107" s="515"/>
      <c r="AR107" s="515"/>
      <c r="AS107" s="515"/>
      <c r="AT107" s="515"/>
      <c r="AU107" s="515"/>
      <c r="AV107" s="515"/>
      <c r="AW107" s="515"/>
    </row>
    <row r="108" spans="1:49" ht="13.5" x14ac:dyDescent="0.2">
      <c r="A108" s="515"/>
      <c r="B108" s="515"/>
      <c r="C108" s="515"/>
      <c r="D108" s="515"/>
      <c r="E108" s="515"/>
      <c r="F108" s="515"/>
      <c r="G108" s="515"/>
      <c r="H108" s="515"/>
      <c r="I108" s="515"/>
      <c r="J108" s="515"/>
      <c r="K108" s="515"/>
      <c r="L108" s="515"/>
      <c r="M108" s="515"/>
      <c r="N108" s="515"/>
      <c r="O108" s="515"/>
      <c r="P108" s="515"/>
      <c r="Q108" s="515"/>
      <c r="R108" s="515"/>
      <c r="S108" s="515"/>
      <c r="T108" s="515"/>
      <c r="U108" s="515"/>
      <c r="V108" s="515"/>
      <c r="W108" s="515"/>
      <c r="X108" s="515"/>
      <c r="Y108" s="515"/>
      <c r="Z108" s="515"/>
      <c r="AA108" s="515"/>
      <c r="AB108" s="515"/>
      <c r="AC108" s="515"/>
      <c r="AD108" s="515"/>
      <c r="AE108" s="515"/>
      <c r="AF108" s="515"/>
      <c r="AG108" s="515"/>
      <c r="AH108" s="515"/>
      <c r="AI108" s="515"/>
      <c r="AJ108" s="515"/>
      <c r="AK108" s="515"/>
      <c r="AL108" s="515"/>
      <c r="AM108" s="515"/>
      <c r="AN108" s="515"/>
      <c r="AO108" s="515"/>
      <c r="AP108" s="515"/>
      <c r="AQ108" s="515"/>
      <c r="AR108" s="515"/>
      <c r="AS108" s="515"/>
      <c r="AT108" s="515"/>
      <c r="AU108" s="515"/>
      <c r="AV108" s="515"/>
      <c r="AW108" s="515"/>
    </row>
    <row r="109" spans="1:49" ht="13.5" x14ac:dyDescent="0.2">
      <c r="A109" s="515"/>
      <c r="B109" s="515"/>
      <c r="C109" s="515"/>
      <c r="D109" s="515"/>
      <c r="E109" s="515"/>
      <c r="F109" s="515"/>
      <c r="G109" s="515"/>
      <c r="H109" s="515"/>
      <c r="I109" s="515"/>
      <c r="J109" s="515"/>
      <c r="K109" s="515"/>
      <c r="L109" s="515"/>
      <c r="M109" s="515"/>
      <c r="N109" s="515"/>
      <c r="O109" s="515"/>
      <c r="P109" s="515"/>
      <c r="Q109" s="515"/>
      <c r="R109" s="515"/>
      <c r="S109" s="515"/>
      <c r="T109" s="515"/>
      <c r="U109" s="515"/>
      <c r="V109" s="515"/>
      <c r="W109" s="515"/>
      <c r="X109" s="515"/>
      <c r="Y109" s="515"/>
      <c r="Z109" s="515"/>
      <c r="AA109" s="515"/>
      <c r="AB109" s="515"/>
      <c r="AC109" s="515"/>
      <c r="AD109" s="515"/>
      <c r="AE109" s="515"/>
      <c r="AF109" s="515"/>
      <c r="AG109" s="515"/>
      <c r="AH109" s="515"/>
      <c r="AI109" s="515"/>
      <c r="AJ109" s="515"/>
      <c r="AK109" s="515"/>
      <c r="AL109" s="515"/>
      <c r="AM109" s="515"/>
      <c r="AN109" s="515"/>
      <c r="AO109" s="515"/>
      <c r="AP109" s="515"/>
      <c r="AQ109" s="515"/>
      <c r="AR109" s="515"/>
      <c r="AS109" s="515"/>
      <c r="AT109" s="515"/>
      <c r="AU109" s="515"/>
      <c r="AV109" s="515"/>
      <c r="AW109" s="515"/>
    </row>
    <row r="110" spans="1:49" ht="13.5" x14ac:dyDescent="0.2">
      <c r="A110" s="515"/>
      <c r="B110" s="515"/>
      <c r="C110" s="515"/>
      <c r="D110" s="515"/>
      <c r="E110" s="515"/>
      <c r="F110" s="515"/>
      <c r="G110" s="515"/>
      <c r="H110" s="515"/>
      <c r="I110" s="515"/>
      <c r="J110" s="515"/>
      <c r="K110" s="515"/>
      <c r="L110" s="515"/>
      <c r="M110" s="515"/>
      <c r="N110" s="515"/>
      <c r="O110" s="515"/>
      <c r="P110" s="515"/>
      <c r="Q110" s="515"/>
      <c r="R110" s="515"/>
      <c r="S110" s="515"/>
      <c r="T110" s="515"/>
      <c r="U110" s="515"/>
      <c r="V110" s="515"/>
      <c r="W110" s="515"/>
      <c r="X110" s="515"/>
      <c r="Y110" s="515"/>
      <c r="Z110" s="515"/>
      <c r="AA110" s="515"/>
      <c r="AB110" s="515"/>
      <c r="AC110" s="515"/>
      <c r="AD110" s="515"/>
      <c r="AE110" s="515"/>
      <c r="AF110" s="515"/>
      <c r="AG110" s="515"/>
      <c r="AH110" s="515"/>
      <c r="AI110" s="515"/>
      <c r="AJ110" s="515"/>
      <c r="AK110" s="515"/>
      <c r="AL110" s="515"/>
      <c r="AM110" s="515"/>
      <c r="AN110" s="515"/>
      <c r="AO110" s="515"/>
      <c r="AP110" s="515"/>
      <c r="AQ110" s="515"/>
      <c r="AR110" s="515"/>
      <c r="AS110" s="515"/>
      <c r="AT110" s="515"/>
      <c r="AU110" s="515"/>
      <c r="AV110" s="515"/>
      <c r="AW110" s="515"/>
    </row>
    <row r="111" spans="1:49" ht="13.5" x14ac:dyDescent="0.2">
      <c r="A111" s="515"/>
      <c r="B111" s="515"/>
      <c r="C111" s="515"/>
      <c r="D111" s="515"/>
      <c r="E111" s="515"/>
      <c r="F111" s="515"/>
      <c r="G111" s="515"/>
      <c r="H111" s="515"/>
      <c r="I111" s="515"/>
      <c r="J111" s="515"/>
      <c r="K111" s="515"/>
      <c r="L111" s="515"/>
      <c r="M111" s="515"/>
      <c r="N111" s="515"/>
      <c r="O111" s="515"/>
      <c r="P111" s="515"/>
      <c r="Q111" s="515"/>
      <c r="R111" s="515"/>
      <c r="S111" s="515"/>
      <c r="T111" s="515"/>
      <c r="U111" s="515"/>
      <c r="V111" s="515"/>
      <c r="W111" s="515"/>
      <c r="X111" s="515"/>
      <c r="Y111" s="515"/>
      <c r="Z111" s="515"/>
      <c r="AA111" s="515"/>
      <c r="AB111" s="515"/>
      <c r="AC111" s="515"/>
      <c r="AD111" s="515"/>
      <c r="AE111" s="515"/>
      <c r="AF111" s="515"/>
      <c r="AG111" s="515"/>
      <c r="AH111" s="515"/>
      <c r="AI111" s="515"/>
      <c r="AJ111" s="515"/>
      <c r="AK111" s="515"/>
      <c r="AL111" s="515"/>
      <c r="AM111" s="515"/>
      <c r="AN111" s="515"/>
      <c r="AO111" s="515"/>
      <c r="AP111" s="515"/>
      <c r="AQ111" s="515"/>
      <c r="AR111" s="515"/>
      <c r="AS111" s="515"/>
      <c r="AT111" s="515"/>
      <c r="AU111" s="515"/>
      <c r="AV111" s="515"/>
      <c r="AW111" s="515"/>
    </row>
    <row r="112" spans="1:49" ht="13.5" x14ac:dyDescent="0.2">
      <c r="A112" s="515"/>
      <c r="B112" s="515"/>
      <c r="C112" s="515"/>
      <c r="D112" s="515"/>
      <c r="E112" s="515"/>
      <c r="F112" s="515"/>
      <c r="G112" s="515"/>
      <c r="H112" s="515"/>
      <c r="I112" s="515"/>
      <c r="J112" s="515"/>
      <c r="K112" s="515"/>
      <c r="L112" s="515"/>
      <c r="M112" s="515"/>
      <c r="N112" s="515"/>
      <c r="O112" s="515"/>
      <c r="P112" s="515"/>
      <c r="Q112" s="515"/>
      <c r="R112" s="515"/>
      <c r="S112" s="515"/>
      <c r="T112" s="515"/>
      <c r="U112" s="515"/>
      <c r="V112" s="515"/>
      <c r="W112" s="515"/>
      <c r="X112" s="515"/>
      <c r="Y112" s="515"/>
      <c r="Z112" s="515"/>
      <c r="AA112" s="515"/>
      <c r="AB112" s="515"/>
      <c r="AC112" s="515"/>
      <c r="AD112" s="515"/>
      <c r="AE112" s="515"/>
      <c r="AF112" s="515"/>
      <c r="AG112" s="515"/>
      <c r="AH112" s="515"/>
      <c r="AI112" s="515"/>
      <c r="AJ112" s="515"/>
      <c r="AK112" s="515"/>
      <c r="AL112" s="515"/>
      <c r="AM112" s="515"/>
      <c r="AN112" s="515"/>
      <c r="AO112" s="515"/>
      <c r="AP112" s="515"/>
      <c r="AQ112" s="515"/>
      <c r="AR112" s="515"/>
      <c r="AS112" s="515"/>
      <c r="AT112" s="515"/>
      <c r="AU112" s="515"/>
      <c r="AV112" s="515"/>
      <c r="AW112" s="515"/>
    </row>
    <row r="113" spans="1:49" ht="13.5" x14ac:dyDescent="0.2">
      <c r="A113" s="515"/>
      <c r="B113" s="515"/>
      <c r="C113" s="515"/>
      <c r="D113" s="515"/>
      <c r="E113" s="515"/>
      <c r="F113" s="515"/>
      <c r="G113" s="515"/>
      <c r="H113" s="515"/>
      <c r="I113" s="515"/>
      <c r="J113" s="515"/>
      <c r="K113" s="515"/>
      <c r="L113" s="515"/>
      <c r="M113" s="515"/>
      <c r="N113" s="515"/>
      <c r="O113" s="515"/>
      <c r="P113" s="515"/>
      <c r="Q113" s="515"/>
      <c r="R113" s="515"/>
      <c r="S113" s="515"/>
      <c r="T113" s="515"/>
      <c r="U113" s="515"/>
      <c r="V113" s="515"/>
      <c r="W113" s="515"/>
      <c r="X113" s="515"/>
      <c r="Y113" s="515"/>
      <c r="Z113" s="515"/>
      <c r="AA113" s="515"/>
      <c r="AB113" s="515"/>
      <c r="AC113" s="515"/>
      <c r="AD113" s="515"/>
      <c r="AE113" s="515"/>
      <c r="AF113" s="515"/>
      <c r="AG113" s="515"/>
      <c r="AH113" s="515"/>
      <c r="AI113" s="515"/>
      <c r="AJ113" s="515"/>
      <c r="AK113" s="515"/>
      <c r="AL113" s="515"/>
      <c r="AM113" s="515"/>
      <c r="AN113" s="515"/>
      <c r="AO113" s="515"/>
      <c r="AP113" s="515"/>
      <c r="AQ113" s="515"/>
      <c r="AR113" s="515"/>
      <c r="AS113" s="515"/>
      <c r="AT113" s="515"/>
      <c r="AU113" s="515"/>
      <c r="AV113" s="515"/>
      <c r="AW113" s="515"/>
    </row>
    <row r="114" spans="1:49" ht="13.5" x14ac:dyDescent="0.2">
      <c r="A114" s="515"/>
      <c r="B114" s="515"/>
      <c r="C114" s="515"/>
      <c r="D114" s="515"/>
      <c r="E114" s="515"/>
      <c r="F114" s="515"/>
      <c r="G114" s="515"/>
      <c r="H114" s="515"/>
      <c r="I114" s="515"/>
      <c r="J114" s="515"/>
      <c r="K114" s="515"/>
      <c r="L114" s="515"/>
      <c r="M114" s="515"/>
      <c r="N114" s="515"/>
      <c r="O114" s="515"/>
      <c r="P114" s="515"/>
      <c r="Q114" s="515"/>
      <c r="R114" s="515"/>
      <c r="S114" s="515"/>
      <c r="T114" s="515"/>
      <c r="U114" s="515"/>
      <c r="V114" s="515"/>
      <c r="W114" s="515"/>
      <c r="X114" s="515"/>
      <c r="Y114" s="515"/>
      <c r="Z114" s="515"/>
      <c r="AA114" s="515"/>
      <c r="AB114" s="515"/>
      <c r="AC114" s="515"/>
      <c r="AD114" s="515"/>
      <c r="AE114" s="515"/>
      <c r="AF114" s="515"/>
      <c r="AG114" s="515"/>
      <c r="AH114" s="515"/>
      <c r="AI114" s="515"/>
      <c r="AJ114" s="515"/>
      <c r="AK114" s="515"/>
      <c r="AL114" s="515"/>
      <c r="AM114" s="515"/>
      <c r="AN114" s="515"/>
      <c r="AO114" s="515"/>
      <c r="AP114" s="515"/>
      <c r="AQ114" s="515"/>
      <c r="AR114" s="515"/>
      <c r="AS114" s="515"/>
      <c r="AT114" s="515"/>
      <c r="AU114" s="515"/>
      <c r="AV114" s="515"/>
      <c r="AW114" s="515"/>
    </row>
    <row r="115" spans="1:49" ht="13.5" x14ac:dyDescent="0.2">
      <c r="A115" s="515"/>
      <c r="B115" s="515"/>
      <c r="C115" s="515"/>
      <c r="D115" s="515"/>
      <c r="E115" s="515"/>
      <c r="F115" s="515"/>
      <c r="G115" s="515"/>
      <c r="H115" s="515"/>
      <c r="I115" s="515"/>
      <c r="J115" s="515"/>
      <c r="K115" s="515"/>
      <c r="L115" s="515"/>
      <c r="M115" s="515"/>
      <c r="N115" s="515"/>
      <c r="O115" s="515"/>
      <c r="P115" s="515"/>
      <c r="Q115" s="515"/>
      <c r="R115" s="515"/>
      <c r="S115" s="515"/>
      <c r="T115" s="515"/>
      <c r="U115" s="515"/>
      <c r="V115" s="515"/>
      <c r="W115" s="515"/>
      <c r="X115" s="515"/>
      <c r="Y115" s="515"/>
      <c r="Z115" s="515"/>
      <c r="AA115" s="515"/>
      <c r="AB115" s="515"/>
      <c r="AC115" s="515"/>
      <c r="AD115" s="515"/>
      <c r="AE115" s="515"/>
      <c r="AF115" s="515"/>
      <c r="AG115" s="515"/>
      <c r="AH115" s="515"/>
      <c r="AI115" s="515"/>
      <c r="AJ115" s="515"/>
      <c r="AK115" s="515"/>
      <c r="AL115" s="515"/>
      <c r="AM115" s="515"/>
      <c r="AN115" s="515"/>
      <c r="AO115" s="515"/>
      <c r="AP115" s="515"/>
      <c r="AQ115" s="515"/>
      <c r="AR115" s="515"/>
      <c r="AS115" s="515"/>
      <c r="AT115" s="515"/>
      <c r="AU115" s="515"/>
      <c r="AV115" s="515"/>
      <c r="AW115" s="515"/>
    </row>
  </sheetData>
  <autoFilter ref="A4:AX33" xr:uid="{00000000-0009-0000-0000-000008000000}"/>
  <mergeCells count="26">
    <mergeCell ref="A1:AW1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Y3:BA3"/>
    <mergeCell ref="A44:C44"/>
    <mergeCell ref="A5:A7"/>
    <mergeCell ref="A8:A10"/>
    <mergeCell ref="A11:A16"/>
    <mergeCell ref="A17:A22"/>
    <mergeCell ref="A23:A28"/>
    <mergeCell ref="AV3:AV4"/>
    <mergeCell ref="AW3:AW4"/>
    <mergeCell ref="A3:B4"/>
  </mergeCells>
  <phoneticPr fontId="39" type="noConversion"/>
  <printOptions horizontalCentered="1"/>
  <pageMargins left="0.118110236220472" right="0.118110236220472" top="0.35433070866141703" bottom="0.23622047244094499" header="0.31496062992126" footer="0.118110236220472"/>
  <pageSetup paperSize="9" scale="33" orientation="landscape" r:id="rId1"/>
  <headerFooter>
    <oddFooter>&amp;R&amp;"宋体,常规"&amp;14 3-&amp;P/&amp;N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59999389629810485"/>
  </sheetPr>
  <dimension ref="A1:CO4953"/>
  <sheetViews>
    <sheetView zoomScale="70" zoomScaleNormal="70" workbookViewId="0">
      <pane xSplit="6" ySplit="6" topLeftCell="Z483" activePane="bottomRight" state="frozen"/>
      <selection pane="topRight"/>
      <selection pane="bottomLeft"/>
      <selection pane="bottomRight" activeCell="AG491" sqref="AG491"/>
    </sheetView>
  </sheetViews>
  <sheetFormatPr defaultColWidth="9.140625" defaultRowHeight="12" outlineLevelCol="1" x14ac:dyDescent="0.2"/>
  <cols>
    <col min="1" max="1" width="13.5703125" style="289" customWidth="1"/>
    <col min="2" max="2" width="8.7109375" style="289" customWidth="1"/>
    <col min="3" max="3" width="11.140625" style="289" customWidth="1"/>
    <col min="4" max="4" width="14.42578125" style="289" customWidth="1"/>
    <col min="5" max="5" width="14" style="289" customWidth="1"/>
    <col min="6" max="11" width="14" style="289" customWidth="1" outlineLevel="1"/>
    <col min="12" max="12" width="11.28515625" style="289" customWidth="1" outlineLevel="1"/>
    <col min="13" max="17" width="11.140625" style="289" customWidth="1" outlineLevel="1"/>
    <col min="18" max="19" width="12.5703125" style="289" customWidth="1"/>
    <col min="20" max="20" width="7.85546875" style="290" customWidth="1"/>
    <col min="21" max="22" width="10.5703125" style="290" customWidth="1"/>
    <col min="23" max="23" width="21.5703125" style="182" customWidth="1"/>
    <col min="24" max="24" width="13.7109375" style="291" customWidth="1"/>
    <col min="25" max="25" width="13.140625" style="291" customWidth="1"/>
    <col min="26" max="37" width="14" style="182" customWidth="1" outlineLevel="1"/>
    <col min="38" max="38" width="14" style="292" customWidth="1"/>
    <col min="39" max="39" width="14" style="290" customWidth="1"/>
    <col min="40" max="40" width="9.7109375" style="290" customWidth="1"/>
    <col min="41" max="41" width="9.140625" style="290" customWidth="1"/>
    <col min="42" max="42" width="11.140625" style="290" customWidth="1"/>
    <col min="43" max="43" width="19.42578125" style="290" customWidth="1"/>
    <col min="44" max="44" width="13.7109375" style="290" customWidth="1"/>
    <col min="45" max="46" width="12.28515625" style="290" customWidth="1" outlineLevel="1"/>
    <col min="47" max="50" width="13.42578125" style="290" customWidth="1" outlineLevel="1"/>
    <col min="51" max="56" width="14.28515625" style="290" customWidth="1" outlineLevel="1"/>
    <col min="57" max="57" width="14.5703125" style="290" customWidth="1"/>
    <col min="58" max="58" width="13.5703125" style="290" customWidth="1"/>
    <col min="59" max="59" width="12.28515625" style="290" customWidth="1"/>
    <col min="60" max="60" width="11.140625" style="290" customWidth="1" outlineLevel="1"/>
    <col min="61" max="71" width="12.85546875" style="290" customWidth="1" outlineLevel="1"/>
    <col min="72" max="72" width="16.28515625" style="290" customWidth="1"/>
    <col min="73" max="73" width="15.42578125" style="290" customWidth="1"/>
    <col min="74" max="76" width="9.140625" style="290"/>
    <col min="77" max="77" width="18" style="290" customWidth="1"/>
    <col min="78" max="92" width="9.140625" style="290"/>
    <col min="93" max="93" width="14.85546875" style="290" customWidth="1"/>
    <col min="94" max="16384" width="9.140625" style="290"/>
  </cols>
  <sheetData>
    <row r="1" spans="1:93" ht="22.5" customHeight="1" x14ac:dyDescent="0.2">
      <c r="A1" s="290"/>
      <c r="B1" s="290"/>
      <c r="C1" s="290"/>
      <c r="D1" s="293"/>
      <c r="E1" s="294"/>
      <c r="F1" s="294">
        <v>0</v>
      </c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318"/>
      <c r="S1" s="318"/>
      <c r="T1" s="319"/>
      <c r="W1" s="320"/>
      <c r="AP1" s="330" t="s">
        <v>320</v>
      </c>
      <c r="AS1" s="330"/>
    </row>
    <row r="2" spans="1:93" ht="22.5" customHeight="1" x14ac:dyDescent="0.2">
      <c r="A2" s="295" t="s">
        <v>355</v>
      </c>
      <c r="B2" s="293" t="s">
        <v>356</v>
      </c>
      <c r="C2" s="293"/>
      <c r="D2" s="293"/>
      <c r="E2" s="294"/>
      <c r="F2" s="296" t="s">
        <v>306</v>
      </c>
      <c r="G2" s="296" t="s">
        <v>306</v>
      </c>
      <c r="H2" s="296" t="s">
        <v>306</v>
      </c>
      <c r="I2" s="296" t="s">
        <v>306</v>
      </c>
      <c r="J2" s="296" t="s">
        <v>306</v>
      </c>
      <c r="K2" s="296" t="s">
        <v>306</v>
      </c>
      <c r="L2" s="294"/>
      <c r="M2" s="294"/>
      <c r="N2" s="294"/>
      <c r="O2" s="294"/>
      <c r="P2" s="294"/>
      <c r="Q2" s="294"/>
      <c r="R2" s="318"/>
      <c r="S2" s="318"/>
      <c r="T2" s="319"/>
      <c r="W2" s="321" t="s">
        <v>357</v>
      </c>
      <c r="X2" s="321"/>
      <c r="Y2" s="321"/>
      <c r="Z2" s="324" t="str">
        <f>F2</f>
        <v>是</v>
      </c>
      <c r="AA2" s="324" t="str">
        <f t="shared" ref="AA2:AK2" si="0">G2</f>
        <v>是</v>
      </c>
      <c r="AB2" s="324" t="str">
        <f t="shared" si="0"/>
        <v>是</v>
      </c>
      <c r="AC2" s="325" t="str">
        <f t="shared" si="0"/>
        <v>是</v>
      </c>
      <c r="AD2" s="325" t="str">
        <f t="shared" si="0"/>
        <v>是</v>
      </c>
      <c r="AE2" s="325" t="str">
        <f t="shared" si="0"/>
        <v>是</v>
      </c>
      <c r="AF2" s="325">
        <f t="shared" si="0"/>
        <v>0</v>
      </c>
      <c r="AG2" s="325">
        <f t="shared" si="0"/>
        <v>0</v>
      </c>
      <c r="AH2" s="325">
        <f t="shared" si="0"/>
        <v>0</v>
      </c>
      <c r="AI2" s="325">
        <f t="shared" si="0"/>
        <v>0</v>
      </c>
      <c r="AJ2" s="325">
        <f t="shared" si="0"/>
        <v>0</v>
      </c>
      <c r="AK2" s="325">
        <f t="shared" si="0"/>
        <v>0</v>
      </c>
      <c r="AL2" s="329"/>
      <c r="AQ2" s="330"/>
      <c r="AR2" s="330"/>
      <c r="AT2" s="330"/>
      <c r="AU2" s="330"/>
      <c r="AV2" s="330"/>
      <c r="AW2" s="330"/>
      <c r="AX2" s="330"/>
      <c r="AY2" s="330"/>
      <c r="AZ2" s="330"/>
      <c r="BA2" s="330"/>
      <c r="BB2" s="330"/>
      <c r="BC2" s="330"/>
      <c r="BD2" s="330"/>
      <c r="BE2" s="330"/>
      <c r="BF2" s="330"/>
      <c r="BG2" s="330"/>
      <c r="BH2" s="368"/>
      <c r="BI2" s="368"/>
      <c r="BJ2" s="368"/>
      <c r="BK2" s="368"/>
      <c r="BL2" s="368"/>
      <c r="BM2" s="368"/>
      <c r="BN2" s="368"/>
      <c r="BO2" s="368"/>
      <c r="BP2" s="368"/>
      <c r="BQ2" s="368"/>
      <c r="BR2" s="368"/>
      <c r="BS2" s="368"/>
      <c r="BT2" s="330"/>
      <c r="BY2" s="289"/>
      <c r="BZ2" s="289"/>
      <c r="CA2" s="289"/>
      <c r="CB2" s="374" t="str">
        <f t="shared" ref="CB2:CN2" si="1">F2</f>
        <v>是</v>
      </c>
      <c r="CC2" s="374" t="str">
        <f t="shared" si="1"/>
        <v>是</v>
      </c>
      <c r="CD2" s="374" t="str">
        <f t="shared" si="1"/>
        <v>是</v>
      </c>
      <c r="CE2" s="374" t="str">
        <f t="shared" si="1"/>
        <v>是</v>
      </c>
      <c r="CF2" s="383" t="str">
        <f t="shared" si="1"/>
        <v>是</v>
      </c>
      <c r="CG2" s="383" t="str">
        <f t="shared" si="1"/>
        <v>是</v>
      </c>
      <c r="CH2" s="383">
        <f t="shared" si="1"/>
        <v>0</v>
      </c>
      <c r="CI2" s="383">
        <f t="shared" si="1"/>
        <v>0</v>
      </c>
      <c r="CJ2" s="383">
        <f t="shared" si="1"/>
        <v>0</v>
      </c>
      <c r="CK2" s="383">
        <f t="shared" si="1"/>
        <v>0</v>
      </c>
      <c r="CL2" s="383">
        <f t="shared" si="1"/>
        <v>0</v>
      </c>
      <c r="CM2" s="383">
        <f t="shared" si="1"/>
        <v>0</v>
      </c>
      <c r="CN2" s="383">
        <f t="shared" si="1"/>
        <v>0</v>
      </c>
      <c r="CO2" s="289"/>
    </row>
    <row r="3" spans="1:93" ht="19.5" customHeight="1" x14ac:dyDescent="0.2">
      <c r="A3" s="297" t="s">
        <v>3</v>
      </c>
      <c r="B3" s="298" t="s">
        <v>4</v>
      </c>
      <c r="C3" s="298" t="s">
        <v>5</v>
      </c>
      <c r="D3" s="298" t="s">
        <v>6</v>
      </c>
      <c r="E3" s="299" t="s">
        <v>7</v>
      </c>
      <c r="F3" s="300" t="s">
        <v>8</v>
      </c>
      <c r="G3" s="300" t="s">
        <v>9</v>
      </c>
      <c r="H3" s="300" t="s">
        <v>10</v>
      </c>
      <c r="I3" s="300" t="s">
        <v>11</v>
      </c>
      <c r="J3" s="300" t="s">
        <v>12</v>
      </c>
      <c r="K3" s="300" t="s">
        <v>13</v>
      </c>
      <c r="L3" s="300" t="s">
        <v>14</v>
      </c>
      <c r="M3" s="300" t="s">
        <v>15</v>
      </c>
      <c r="N3" s="300" t="s">
        <v>16</v>
      </c>
      <c r="O3" s="300" t="s">
        <v>17</v>
      </c>
      <c r="P3" s="300" t="s">
        <v>111</v>
      </c>
      <c r="Q3" s="300" t="s">
        <v>19</v>
      </c>
      <c r="R3" s="300" t="s">
        <v>20</v>
      </c>
      <c r="S3" s="300" t="s">
        <v>259</v>
      </c>
      <c r="V3" s="322" t="s">
        <v>358</v>
      </c>
      <c r="W3" s="323" t="s">
        <v>359</v>
      </c>
      <c r="X3" s="323" t="s">
        <v>4</v>
      </c>
      <c r="Y3" s="326" t="s">
        <v>7</v>
      </c>
      <c r="Z3" s="327" t="s">
        <v>8</v>
      </c>
      <c r="AA3" s="327" t="s">
        <v>9</v>
      </c>
      <c r="AB3" s="327" t="s">
        <v>10</v>
      </c>
      <c r="AC3" s="327" t="s">
        <v>11</v>
      </c>
      <c r="AD3" s="327" t="s">
        <v>12</v>
      </c>
      <c r="AE3" s="327" t="s">
        <v>13</v>
      </c>
      <c r="AF3" s="327" t="s">
        <v>14</v>
      </c>
      <c r="AG3" s="327" t="s">
        <v>15</v>
      </c>
      <c r="AH3" s="327" t="s">
        <v>16</v>
      </c>
      <c r="AI3" s="327" t="s">
        <v>17</v>
      </c>
      <c r="AJ3" s="327" t="s">
        <v>111</v>
      </c>
      <c r="AK3" s="327" t="s">
        <v>19</v>
      </c>
      <c r="AL3" s="327" t="s">
        <v>20</v>
      </c>
      <c r="AM3" s="300" t="s">
        <v>259</v>
      </c>
      <c r="AP3" s="331" t="s">
        <v>360</v>
      </c>
      <c r="AQ3" s="332"/>
      <c r="AR3" s="332"/>
      <c r="AS3" s="333" t="str">
        <f t="shared" ref="AS3:BD3" si="2">Z2</f>
        <v>是</v>
      </c>
      <c r="AT3" s="333" t="str">
        <f t="shared" si="2"/>
        <v>是</v>
      </c>
      <c r="AU3" s="333" t="str">
        <f t="shared" si="2"/>
        <v>是</v>
      </c>
      <c r="AV3" s="333" t="str">
        <f t="shared" si="2"/>
        <v>是</v>
      </c>
      <c r="AW3" s="333" t="str">
        <f t="shared" si="2"/>
        <v>是</v>
      </c>
      <c r="AX3" s="333" t="str">
        <f t="shared" si="2"/>
        <v>是</v>
      </c>
      <c r="AY3" s="333">
        <f t="shared" si="2"/>
        <v>0</v>
      </c>
      <c r="AZ3" s="333">
        <f t="shared" si="2"/>
        <v>0</v>
      </c>
      <c r="BA3" s="333">
        <f t="shared" si="2"/>
        <v>0</v>
      </c>
      <c r="BB3" s="333">
        <f t="shared" si="2"/>
        <v>0</v>
      </c>
      <c r="BC3" s="333">
        <f t="shared" si="2"/>
        <v>0</v>
      </c>
      <c r="BD3" s="333">
        <f t="shared" si="2"/>
        <v>0</v>
      </c>
      <c r="BE3" s="333"/>
      <c r="BF3" s="333"/>
      <c r="BG3" s="333"/>
      <c r="BH3" s="333" t="str">
        <f t="shared" ref="BH3:BS3" si="3">F2</f>
        <v>是</v>
      </c>
      <c r="BI3" s="333" t="str">
        <f t="shared" si="3"/>
        <v>是</v>
      </c>
      <c r="BJ3" s="333" t="str">
        <f t="shared" si="3"/>
        <v>是</v>
      </c>
      <c r="BK3" s="333" t="str">
        <f t="shared" si="3"/>
        <v>是</v>
      </c>
      <c r="BL3" s="333" t="str">
        <f t="shared" si="3"/>
        <v>是</v>
      </c>
      <c r="BM3" s="333" t="str">
        <f t="shared" si="3"/>
        <v>是</v>
      </c>
      <c r="BN3" s="333">
        <f t="shared" si="3"/>
        <v>0</v>
      </c>
      <c r="BO3" s="333">
        <f t="shared" si="3"/>
        <v>0</v>
      </c>
      <c r="BP3" s="333">
        <f t="shared" si="3"/>
        <v>0</v>
      </c>
      <c r="BQ3" s="333">
        <f t="shared" si="3"/>
        <v>0</v>
      </c>
      <c r="BR3" s="333">
        <f t="shared" si="3"/>
        <v>0</v>
      </c>
      <c r="BS3" s="333">
        <f t="shared" si="3"/>
        <v>0</v>
      </c>
      <c r="BT3" s="373"/>
      <c r="BY3" s="375"/>
      <c r="BZ3" s="376" t="s">
        <v>361</v>
      </c>
      <c r="CA3" s="376" t="s">
        <v>7</v>
      </c>
      <c r="CB3" s="377" t="s">
        <v>8</v>
      </c>
      <c r="CC3" s="377" t="s">
        <v>9</v>
      </c>
      <c r="CD3" s="377" t="s">
        <v>10</v>
      </c>
      <c r="CE3" s="377" t="s">
        <v>11</v>
      </c>
      <c r="CF3" s="377" t="s">
        <v>12</v>
      </c>
      <c r="CG3" s="377" t="s">
        <v>13</v>
      </c>
      <c r="CH3" s="377" t="s">
        <v>14</v>
      </c>
      <c r="CI3" s="377" t="s">
        <v>15</v>
      </c>
      <c r="CJ3" s="377" t="s">
        <v>16</v>
      </c>
      <c r="CK3" s="377" t="s">
        <v>17</v>
      </c>
      <c r="CL3" s="377" t="s">
        <v>111</v>
      </c>
      <c r="CM3" s="377" t="s">
        <v>19</v>
      </c>
      <c r="CN3" s="377" t="s">
        <v>20</v>
      </c>
      <c r="CO3" s="300" t="s">
        <v>259</v>
      </c>
    </row>
    <row r="4" spans="1:93" ht="19.5" customHeight="1" x14ac:dyDescent="0.2">
      <c r="A4" s="301" t="s">
        <v>24</v>
      </c>
      <c r="B4" s="302" t="s">
        <v>25</v>
      </c>
      <c r="C4" s="303" t="s">
        <v>26</v>
      </c>
      <c r="D4" s="302" t="s">
        <v>27</v>
      </c>
      <c r="E4" s="304">
        <f>K4</f>
        <v>3392.3085999999998</v>
      </c>
      <c r="F4" s="305">
        <v>2271.0135</v>
      </c>
      <c r="G4" s="305">
        <v>683.09529999999995</v>
      </c>
      <c r="H4" s="305">
        <v>1973.7591</v>
      </c>
      <c r="I4" s="305">
        <v>2692.0758999999998</v>
      </c>
      <c r="J4" s="305">
        <v>2900.2694499999998</v>
      </c>
      <c r="K4" s="305">
        <v>3392.3085999999998</v>
      </c>
      <c r="L4" s="305">
        <v>3817.2829999999999</v>
      </c>
      <c r="M4" s="305">
        <v>3883.3402000000001</v>
      </c>
      <c r="N4" s="305">
        <v>3556.8110000000001</v>
      </c>
      <c r="O4" s="305">
        <v>3047.5479999999998</v>
      </c>
      <c r="P4" s="305">
        <v>3351.11195</v>
      </c>
      <c r="Q4" s="305">
        <v>3428.5239000000001</v>
      </c>
      <c r="R4" s="305">
        <v>34997.139900000002</v>
      </c>
      <c r="S4" s="305">
        <f>SUMIFS(F4:Q4,$F$2:$Q$2,"是")</f>
        <v>13912.521850000001</v>
      </c>
      <c r="T4" s="322" t="s">
        <v>358</v>
      </c>
      <c r="V4" s="322" t="s">
        <v>358</v>
      </c>
      <c r="W4" s="323" t="s">
        <v>24</v>
      </c>
      <c r="X4" s="323" t="s">
        <v>217</v>
      </c>
      <c r="Y4" s="328">
        <f>AE4</f>
        <v>3.9773908847060002</v>
      </c>
      <c r="Z4" s="327">
        <v>0.63301828113140501</v>
      </c>
      <c r="AA4" s="327">
        <v>0.64290317973040001</v>
      </c>
      <c r="AB4" s="327">
        <v>0.59290317973039997</v>
      </c>
      <c r="AC4" s="327">
        <v>-3.6409115293997298E-2</v>
      </c>
      <c r="AD4" s="327">
        <v>2.8952018847060002</v>
      </c>
      <c r="AE4" s="327">
        <v>3.9773908847060002</v>
      </c>
      <c r="AF4" s="327">
        <v>2.0979908847059998</v>
      </c>
      <c r="AG4" s="327">
        <v>2.1479908847060001</v>
      </c>
      <c r="AH4" s="327">
        <v>2.7269908847059998</v>
      </c>
      <c r="AI4" s="327">
        <v>2.7269908847059998</v>
      </c>
      <c r="AJ4" s="327">
        <v>3.3969908847060002</v>
      </c>
      <c r="AK4" s="327">
        <v>3.3969908847060002</v>
      </c>
      <c r="AL4" s="327">
        <v>25.198953602946201</v>
      </c>
      <c r="AM4" s="305">
        <f>SUMIFS(Z4:AK4,$Z$2:$AK$2,"是")</f>
        <v>8.7050082947102077</v>
      </c>
      <c r="AO4" s="334"/>
      <c r="AP4" s="335" t="s">
        <v>137</v>
      </c>
      <c r="AQ4" s="336" t="s">
        <v>3</v>
      </c>
      <c r="AR4" s="337"/>
      <c r="AS4" s="338" t="s">
        <v>362</v>
      </c>
      <c r="AT4" s="338"/>
      <c r="AU4" s="338"/>
      <c r="AV4" s="338"/>
      <c r="AW4" s="338"/>
      <c r="AX4" s="338"/>
      <c r="AY4" s="338"/>
      <c r="AZ4" s="338"/>
      <c r="BA4" s="338"/>
      <c r="BB4" s="338"/>
      <c r="BC4" s="338"/>
      <c r="BD4" s="338"/>
      <c r="BE4" s="338"/>
      <c r="BF4" s="369"/>
      <c r="BG4" s="369"/>
      <c r="BH4" s="338" t="s">
        <v>363</v>
      </c>
      <c r="BI4" s="338"/>
      <c r="BJ4" s="338"/>
      <c r="BK4" s="338"/>
      <c r="BL4" s="338"/>
      <c r="BM4" s="338"/>
      <c r="BN4" s="338"/>
      <c r="BO4" s="338"/>
      <c r="BP4" s="338"/>
      <c r="BQ4" s="338"/>
      <c r="BR4" s="338"/>
      <c r="BS4" s="338"/>
      <c r="BT4" s="338"/>
      <c r="BU4" s="334"/>
      <c r="BX4" s="287" t="s">
        <v>323</v>
      </c>
      <c r="BY4" s="75" t="s">
        <v>24</v>
      </c>
      <c r="BZ4" s="376" t="s">
        <v>25</v>
      </c>
      <c r="CA4" s="378">
        <f>CG4</f>
        <v>0.27500000000000002</v>
      </c>
      <c r="CB4" s="377">
        <v>24.91</v>
      </c>
      <c r="CC4" s="377">
        <v>6.3250000000000002</v>
      </c>
      <c r="CD4" s="377">
        <v>10.56</v>
      </c>
      <c r="CE4" s="377">
        <v>10.055</v>
      </c>
      <c r="CF4" s="377">
        <v>4.16</v>
      </c>
      <c r="CG4" s="377">
        <v>0.27500000000000002</v>
      </c>
      <c r="CH4" s="377">
        <v>14.414999999999999</v>
      </c>
      <c r="CI4" s="377">
        <v>15.13</v>
      </c>
      <c r="CJ4" s="377">
        <v>7.59</v>
      </c>
      <c r="CK4" s="377">
        <v>3.6850000000000001</v>
      </c>
      <c r="CL4" s="377">
        <v>8.3049999999999997</v>
      </c>
      <c r="CM4" s="377">
        <v>3.3</v>
      </c>
      <c r="CN4" s="377">
        <v>108.71</v>
      </c>
      <c r="CO4" s="305">
        <f>SUMIFS(CB4:CM4,$F$2:$Q$2,"是")</f>
        <v>56.285000000000004</v>
      </c>
    </row>
    <row r="5" spans="1:93" ht="19.5" customHeight="1" x14ac:dyDescent="0.2">
      <c r="A5" s="301" t="s">
        <v>24</v>
      </c>
      <c r="B5" s="302" t="s">
        <v>25</v>
      </c>
      <c r="C5" s="303" t="s">
        <v>26</v>
      </c>
      <c r="D5" s="302" t="s">
        <v>28</v>
      </c>
      <c r="E5" s="304">
        <f t="shared" ref="E5:E68" si="4">K5</f>
        <v>2022.2312999999999</v>
      </c>
      <c r="F5" s="305">
        <v>1165.9940999999999</v>
      </c>
      <c r="G5" s="305">
        <v>425.87610000000001</v>
      </c>
      <c r="H5" s="305">
        <v>972.19399999999996</v>
      </c>
      <c r="I5" s="305">
        <v>1563.8114</v>
      </c>
      <c r="J5" s="305">
        <v>1858.2593999999999</v>
      </c>
      <c r="K5" s="305">
        <v>2022.2312999999999</v>
      </c>
      <c r="L5" s="305">
        <v>1999.2671</v>
      </c>
      <c r="M5" s="305">
        <v>1914.8097499999999</v>
      </c>
      <c r="N5" s="305">
        <v>1831.1195499999999</v>
      </c>
      <c r="O5" s="305">
        <v>1688.06935</v>
      </c>
      <c r="P5" s="305">
        <v>1960.5722499999999</v>
      </c>
      <c r="Q5" s="305">
        <v>2076.9124999999999</v>
      </c>
      <c r="R5" s="305">
        <v>19479.1168</v>
      </c>
      <c r="S5" s="305">
        <f t="shared" ref="S5:S68" si="5">SUMIFS(F5:Q5,$F$2:$Q$2,"是")</f>
        <v>8008.3662999999997</v>
      </c>
      <c r="T5" s="322" t="s">
        <v>358</v>
      </c>
      <c r="V5" s="322" t="s">
        <v>358</v>
      </c>
      <c r="W5" s="323" t="s">
        <v>24</v>
      </c>
      <c r="X5" s="323" t="s">
        <v>218</v>
      </c>
      <c r="Y5" s="328">
        <f t="shared" ref="Y5:Y68" si="6">AE5</f>
        <v>4.1796E-2</v>
      </c>
      <c r="Z5" s="327">
        <v>0.119556</v>
      </c>
      <c r="AA5" s="327">
        <v>4.2768E-2</v>
      </c>
      <c r="AB5" s="327">
        <v>3.4020000000000002E-2</v>
      </c>
      <c r="AC5" s="327">
        <v>3.2562000000000001E-2</v>
      </c>
      <c r="AD5" s="327">
        <v>3.7421999999999997E-2</v>
      </c>
      <c r="AE5" s="327">
        <v>4.1796E-2</v>
      </c>
      <c r="AF5" s="327">
        <v>4.4226000000000001E-2</v>
      </c>
      <c r="AG5" s="327">
        <v>4.4226000000000001E-2</v>
      </c>
      <c r="AH5" s="327">
        <v>8.2414000000000001E-2</v>
      </c>
      <c r="AI5" s="327">
        <v>6.7554000000000003E-2</v>
      </c>
      <c r="AJ5" s="327">
        <v>4.0337999999999999E-2</v>
      </c>
      <c r="AK5" s="327">
        <v>7.3871999999999993E-2</v>
      </c>
      <c r="AL5" s="327">
        <v>0.66075399999999995</v>
      </c>
      <c r="AM5" s="305">
        <f t="shared" ref="AM5:AM68" si="7">SUMIFS(Z5:AK5,$Z$2:$AK$2,"是")</f>
        <v>0.30812400000000001</v>
      </c>
      <c r="AO5" s="334"/>
      <c r="AP5" s="335"/>
      <c r="AQ5" s="336"/>
      <c r="AR5" s="339" t="s">
        <v>7</v>
      </c>
      <c r="AS5" s="340" t="s">
        <v>8</v>
      </c>
      <c r="AT5" s="340" t="s">
        <v>9</v>
      </c>
      <c r="AU5" s="340" t="s">
        <v>10</v>
      </c>
      <c r="AV5" s="340" t="s">
        <v>11</v>
      </c>
      <c r="AW5" s="340" t="s">
        <v>12</v>
      </c>
      <c r="AX5" s="340" t="s">
        <v>13</v>
      </c>
      <c r="AY5" s="340" t="s">
        <v>14</v>
      </c>
      <c r="AZ5" s="340" t="s">
        <v>15</v>
      </c>
      <c r="BA5" s="340" t="s">
        <v>16</v>
      </c>
      <c r="BB5" s="340" t="s">
        <v>17</v>
      </c>
      <c r="BC5" s="340" t="s">
        <v>111</v>
      </c>
      <c r="BD5" s="340" t="s">
        <v>19</v>
      </c>
      <c r="BE5" s="369" t="s">
        <v>321</v>
      </c>
      <c r="BF5" s="370" t="s">
        <v>259</v>
      </c>
      <c r="BG5" s="370" t="s">
        <v>7</v>
      </c>
      <c r="BH5" s="340" t="s">
        <v>8</v>
      </c>
      <c r="BI5" s="340" t="s">
        <v>9</v>
      </c>
      <c r="BJ5" s="340" t="s">
        <v>10</v>
      </c>
      <c r="BK5" s="340" t="s">
        <v>11</v>
      </c>
      <c r="BL5" s="340" t="s">
        <v>12</v>
      </c>
      <c r="BM5" s="340" t="s">
        <v>13</v>
      </c>
      <c r="BN5" s="340" t="s">
        <v>14</v>
      </c>
      <c r="BO5" s="340" t="s">
        <v>15</v>
      </c>
      <c r="BP5" s="340" t="s">
        <v>16</v>
      </c>
      <c r="BQ5" s="340" t="s">
        <v>17</v>
      </c>
      <c r="BR5" s="340" t="s">
        <v>111</v>
      </c>
      <c r="BS5" s="340" t="s">
        <v>19</v>
      </c>
      <c r="BT5" s="369" t="s">
        <v>322</v>
      </c>
      <c r="BU5" s="370" t="s">
        <v>259</v>
      </c>
      <c r="BX5" s="287" t="s">
        <v>324</v>
      </c>
      <c r="BY5" s="75" t="s">
        <v>51</v>
      </c>
      <c r="BZ5" s="376" t="s">
        <v>25</v>
      </c>
      <c r="CA5" s="378">
        <f t="shared" ref="CA5:CA35" si="8">CG5</f>
        <v>3.04</v>
      </c>
      <c r="CB5" s="377">
        <v>25.175000000000001</v>
      </c>
      <c r="CC5" s="377">
        <v>19.434999999999999</v>
      </c>
      <c r="CD5" s="377">
        <v>11.02</v>
      </c>
      <c r="CE5" s="377">
        <v>16.75</v>
      </c>
      <c r="CF5" s="377">
        <v>7.6150000000000002</v>
      </c>
      <c r="CG5" s="377">
        <v>3.04</v>
      </c>
      <c r="CH5" s="377">
        <v>14.635</v>
      </c>
      <c r="CI5" s="377">
        <v>12.574999999999999</v>
      </c>
      <c r="CJ5" s="377">
        <v>11.99</v>
      </c>
      <c r="CK5" s="377">
        <v>23.57</v>
      </c>
      <c r="CL5" s="377">
        <v>15.84</v>
      </c>
      <c r="CM5" s="377">
        <v>4.6749999999999998</v>
      </c>
      <c r="CN5" s="377">
        <v>166.32</v>
      </c>
      <c r="CO5" s="305">
        <f t="shared" ref="CO5:CO35" si="9">SUMIFS(CB5:CM5,$F$2:$Q$2,"是")</f>
        <v>83.034999999999997</v>
      </c>
    </row>
    <row r="6" spans="1:93" ht="19.5" customHeight="1" x14ac:dyDescent="0.2">
      <c r="A6" s="301" t="s">
        <v>24</v>
      </c>
      <c r="B6" s="302" t="s">
        <v>25</v>
      </c>
      <c r="C6" s="303" t="s">
        <v>26</v>
      </c>
      <c r="D6" s="302" t="s">
        <v>29</v>
      </c>
      <c r="E6" s="304">
        <f t="shared" si="4"/>
        <v>1051.0141799999999</v>
      </c>
      <c r="F6" s="305">
        <v>545.97618999999997</v>
      </c>
      <c r="G6" s="305">
        <v>194.04775000000001</v>
      </c>
      <c r="H6" s="305">
        <v>960.76985000000002</v>
      </c>
      <c r="I6" s="305">
        <v>964.26035000000002</v>
      </c>
      <c r="J6" s="305">
        <v>1056.8339900000001</v>
      </c>
      <c r="K6" s="305">
        <v>1051.0141799999999</v>
      </c>
      <c r="L6" s="305">
        <v>685.12106000000006</v>
      </c>
      <c r="M6" s="305">
        <v>387.98020500000001</v>
      </c>
      <c r="N6" s="305">
        <v>477.51717000000002</v>
      </c>
      <c r="O6" s="305">
        <v>616.47690499999999</v>
      </c>
      <c r="P6" s="305">
        <v>687.78849000000002</v>
      </c>
      <c r="Q6" s="305">
        <v>498.93431099999998</v>
      </c>
      <c r="R6" s="305">
        <v>8126.7204510000001</v>
      </c>
      <c r="S6" s="305">
        <f t="shared" si="5"/>
        <v>4772.9023100000004</v>
      </c>
      <c r="T6" s="322" t="s">
        <v>358</v>
      </c>
      <c r="V6" s="322" t="s">
        <v>358</v>
      </c>
      <c r="W6" s="323" t="s">
        <v>24</v>
      </c>
      <c r="X6" s="323" t="s">
        <v>219</v>
      </c>
      <c r="Y6" s="328">
        <f t="shared" si="6"/>
        <v>0.19544</v>
      </c>
      <c r="Z6" s="327">
        <v>0.10048</v>
      </c>
      <c r="AA6" s="327">
        <v>6.5199999999999994E-2</v>
      </c>
      <c r="AB6" s="327">
        <v>0.12048</v>
      </c>
      <c r="AC6" s="327">
        <v>0.15071999999999999</v>
      </c>
      <c r="AD6" s="327">
        <v>0.16264000000000001</v>
      </c>
      <c r="AE6" s="327">
        <v>0.19544</v>
      </c>
      <c r="AF6" s="327">
        <v>0.22856000000000001</v>
      </c>
      <c r="AG6" s="327">
        <v>0.25512000000000001</v>
      </c>
      <c r="AH6" s="327">
        <v>0.24897</v>
      </c>
      <c r="AI6" s="327">
        <v>0.240921</v>
      </c>
      <c r="AJ6" s="327">
        <v>0.19969000000000001</v>
      </c>
      <c r="AK6" s="327">
        <v>0.15447</v>
      </c>
      <c r="AL6" s="327">
        <v>2.1226910000000001</v>
      </c>
      <c r="AM6" s="305">
        <f t="shared" si="7"/>
        <v>0.79495999999999989</v>
      </c>
      <c r="AO6" s="334"/>
      <c r="AP6" s="341">
        <v>1</v>
      </c>
      <c r="AQ6" s="342" t="s">
        <v>24</v>
      </c>
      <c r="AR6" s="343">
        <f>AX6</f>
        <v>5.7155000000000039E-2</v>
      </c>
      <c r="AS6" s="344">
        <v>4.589966000000004</v>
      </c>
      <c r="AT6" s="344">
        <v>1.2689170000000001</v>
      </c>
      <c r="AU6" s="344">
        <v>2.0675120000000007</v>
      </c>
      <c r="AV6" s="344">
        <v>1.7963529999999981</v>
      </c>
      <c r="AW6" s="344">
        <v>0.84513300000000013</v>
      </c>
      <c r="AX6" s="344">
        <v>5.7155000000000039E-2</v>
      </c>
      <c r="AY6" s="344">
        <v>3.029382</v>
      </c>
      <c r="AZ6" s="344">
        <v>3.2407850000000007</v>
      </c>
      <c r="BA6" s="344">
        <v>1.6535709999999995</v>
      </c>
      <c r="BB6" s="344">
        <v>0.80526000000000009</v>
      </c>
      <c r="BC6" s="344">
        <v>1.807053999999999</v>
      </c>
      <c r="BD6" s="344">
        <v>0.71530300000000002</v>
      </c>
      <c r="BE6" s="344">
        <v>21.876390999999998</v>
      </c>
      <c r="BF6" s="304">
        <f>SUMIFS(AS6:BD6,$AS$3:$BD$3,"是")</f>
        <v>10.625036000000003</v>
      </c>
      <c r="BG6" s="304">
        <f>BM6</f>
        <v>0.27500000000000002</v>
      </c>
      <c r="BH6" s="344">
        <v>24.91</v>
      </c>
      <c r="BI6" s="344">
        <v>6.3250000000000002</v>
      </c>
      <c r="BJ6" s="344">
        <v>10.56</v>
      </c>
      <c r="BK6" s="344">
        <v>10.055</v>
      </c>
      <c r="BL6" s="344">
        <v>4.16</v>
      </c>
      <c r="BM6" s="344">
        <v>0.27500000000000002</v>
      </c>
      <c r="BN6" s="344">
        <v>14.414999999999999</v>
      </c>
      <c r="BO6" s="344">
        <v>15.13</v>
      </c>
      <c r="BP6" s="344">
        <v>7.59</v>
      </c>
      <c r="BQ6" s="344">
        <v>3.6850000000000001</v>
      </c>
      <c r="BR6" s="344">
        <v>8.3049999999999997</v>
      </c>
      <c r="BS6" s="344">
        <v>3.3</v>
      </c>
      <c r="BT6" s="344">
        <v>108.71</v>
      </c>
      <c r="BU6" s="304">
        <f>SUMIFS(BH6:BS6,$BH$3:$BS$3,"是")</f>
        <v>56.285000000000004</v>
      </c>
      <c r="BX6" s="287" t="s">
        <v>325</v>
      </c>
      <c r="BY6" s="75" t="s">
        <v>216</v>
      </c>
      <c r="BZ6" s="376" t="s">
        <v>25</v>
      </c>
      <c r="CA6" s="378">
        <f t="shared" si="8"/>
        <v>0.22</v>
      </c>
      <c r="CB6" s="377">
        <v>19.55</v>
      </c>
      <c r="CC6" s="377">
        <v>1.87</v>
      </c>
      <c r="CD6" s="377">
        <v>6.92</v>
      </c>
      <c r="CE6" s="377">
        <v>2.3849999999999998</v>
      </c>
      <c r="CF6" s="377">
        <v>3.165</v>
      </c>
      <c r="CG6" s="377">
        <v>0.22</v>
      </c>
      <c r="CH6" s="377">
        <v>11.765000000000001</v>
      </c>
      <c r="CI6" s="377">
        <v>12.545</v>
      </c>
      <c r="CJ6" s="377">
        <v>8.0299999999999994</v>
      </c>
      <c r="CK6" s="377">
        <v>7.4249999999999998</v>
      </c>
      <c r="CL6" s="377">
        <v>5.4039999999999999</v>
      </c>
      <c r="CM6" s="377">
        <v>8.4700000000000006</v>
      </c>
      <c r="CN6" s="377">
        <v>87.748999999999995</v>
      </c>
      <c r="CO6" s="305">
        <f t="shared" si="9"/>
        <v>34.11</v>
      </c>
    </row>
    <row r="7" spans="1:93" ht="19.5" customHeight="1" x14ac:dyDescent="0.2">
      <c r="A7" s="301" t="s">
        <v>24</v>
      </c>
      <c r="B7" s="302" t="s">
        <v>25</v>
      </c>
      <c r="C7" s="303" t="s">
        <v>26</v>
      </c>
      <c r="D7" s="302" t="s">
        <v>30</v>
      </c>
      <c r="E7" s="304">
        <f t="shared" si="4"/>
        <v>1518.04566</v>
      </c>
      <c r="F7" s="305">
        <v>669.10002000000202</v>
      </c>
      <c r="G7" s="305">
        <v>216.24923999999999</v>
      </c>
      <c r="H7" s="305">
        <v>850.95550000000003</v>
      </c>
      <c r="I7" s="305">
        <v>1216.21731</v>
      </c>
      <c r="J7" s="305">
        <v>1377.5036050000001</v>
      </c>
      <c r="K7" s="305">
        <v>1518.04566</v>
      </c>
      <c r="L7" s="305">
        <v>1090.8742649999999</v>
      </c>
      <c r="M7" s="305">
        <v>1322.7163989999999</v>
      </c>
      <c r="N7" s="305">
        <v>1421.850269</v>
      </c>
      <c r="O7" s="305">
        <v>1302.6484700000001</v>
      </c>
      <c r="P7" s="305">
        <v>1262.7461539999999</v>
      </c>
      <c r="Q7" s="305">
        <v>1393.8252190000001</v>
      </c>
      <c r="R7" s="305">
        <v>13642.732110999999</v>
      </c>
      <c r="S7" s="305">
        <f t="shared" si="5"/>
        <v>5848.0713350000015</v>
      </c>
      <c r="T7" s="322" t="s">
        <v>358</v>
      </c>
      <c r="V7" s="322" t="s">
        <v>358</v>
      </c>
      <c r="W7" s="323" t="s">
        <v>24</v>
      </c>
      <c r="X7" s="323" t="s">
        <v>220</v>
      </c>
      <c r="Y7" s="328">
        <f t="shared" si="6"/>
        <v>2.51686124966229</v>
      </c>
      <c r="Z7" s="327">
        <v>0.78947800000000001</v>
      </c>
      <c r="AA7" s="327">
        <v>0.48304599999999998</v>
      </c>
      <c r="AB7" s="327">
        <v>0.31186399999999997</v>
      </c>
      <c r="AC7" s="327">
        <v>6.5112765287112797</v>
      </c>
      <c r="AD7" s="327">
        <v>0.25955299999999998</v>
      </c>
      <c r="AE7" s="327">
        <v>2.51686124966229</v>
      </c>
      <c r="AF7" s="327">
        <v>2.4070953764492802</v>
      </c>
      <c r="AG7" s="327">
        <v>2.0797910000000002</v>
      </c>
      <c r="AH7" s="327">
        <v>2.2136049999999998</v>
      </c>
      <c r="AI7" s="327">
        <v>2.1265520000000002</v>
      </c>
      <c r="AJ7" s="327">
        <v>1.47300339349382</v>
      </c>
      <c r="AK7" s="327">
        <v>2.9210289999999999</v>
      </c>
      <c r="AL7" s="327">
        <v>24.093154548316701</v>
      </c>
      <c r="AM7" s="305">
        <f t="shared" si="7"/>
        <v>10.87207877837357</v>
      </c>
      <c r="AO7" s="287" t="s">
        <v>323</v>
      </c>
      <c r="AP7" s="341">
        <v>2</v>
      </c>
      <c r="AQ7" s="287" t="s">
        <v>364</v>
      </c>
      <c r="AR7" s="343">
        <f t="shared" ref="AR7:AR70" si="10">AX7</f>
        <v>5.7155000000000039E-2</v>
      </c>
      <c r="AS7" s="344">
        <v>4.589966000000004</v>
      </c>
      <c r="AT7" s="344">
        <v>1.2689170000000001</v>
      </c>
      <c r="AU7" s="344">
        <v>2.0675120000000007</v>
      </c>
      <c r="AV7" s="344">
        <v>1.7963529999999981</v>
      </c>
      <c r="AW7" s="344">
        <v>0.84513300000000013</v>
      </c>
      <c r="AX7" s="344">
        <v>5.7155000000000039E-2</v>
      </c>
      <c r="AY7" s="344">
        <v>3.029382</v>
      </c>
      <c r="AZ7" s="344">
        <v>3.2407850000000007</v>
      </c>
      <c r="BA7" s="344">
        <v>1.6535709999999995</v>
      </c>
      <c r="BB7" s="344">
        <v>0.80526000000000009</v>
      </c>
      <c r="BC7" s="344">
        <v>1.807053999999999</v>
      </c>
      <c r="BD7" s="344">
        <v>0.71530300000000002</v>
      </c>
      <c r="BE7" s="344">
        <v>21.876390999999998</v>
      </c>
      <c r="BF7" s="304">
        <f t="shared" ref="BF7:BF64" si="11">SUMIFS(AS7:BD7,$AS$3:$BD$3,"是")</f>
        <v>10.625036000000003</v>
      </c>
      <c r="BG7" s="304">
        <f t="shared" ref="BG7:BG70" si="12">BM7</f>
        <v>0.27500000000000002</v>
      </c>
      <c r="BH7" s="344">
        <v>24.91</v>
      </c>
      <c r="BI7" s="344">
        <v>6.3250000000000002</v>
      </c>
      <c r="BJ7" s="344">
        <v>10.56</v>
      </c>
      <c r="BK7" s="344">
        <v>10.055</v>
      </c>
      <c r="BL7" s="344">
        <v>4.16</v>
      </c>
      <c r="BM7" s="344">
        <v>0.27500000000000002</v>
      </c>
      <c r="BN7" s="344">
        <v>14.414999999999999</v>
      </c>
      <c r="BO7" s="344">
        <v>15.13</v>
      </c>
      <c r="BP7" s="344">
        <v>7.59</v>
      </c>
      <c r="BQ7" s="344">
        <v>3.6850000000000001</v>
      </c>
      <c r="BR7" s="344">
        <v>8.3049999999999997</v>
      </c>
      <c r="BS7" s="344">
        <v>3.3</v>
      </c>
      <c r="BT7" s="344">
        <v>108.71</v>
      </c>
      <c r="BU7" s="304">
        <f t="shared" ref="BU7:BU72" si="13">SUMIFS(BH7:BS7,$BH$3:$BS$3,"是")</f>
        <v>56.285000000000004</v>
      </c>
      <c r="BX7" s="287" t="s">
        <v>326</v>
      </c>
      <c r="BY7" s="75" t="s">
        <v>53</v>
      </c>
      <c r="BZ7" s="376" t="s">
        <v>25</v>
      </c>
      <c r="CA7" s="378">
        <f t="shared" si="8"/>
        <v>5.5E-2</v>
      </c>
      <c r="CB7" s="377">
        <v>13.09</v>
      </c>
      <c r="CC7" s="377">
        <v>6.16</v>
      </c>
      <c r="CD7" s="377">
        <v>7.9</v>
      </c>
      <c r="CE7" s="377">
        <v>2.585</v>
      </c>
      <c r="CF7" s="377">
        <v>1.33</v>
      </c>
      <c r="CG7" s="377">
        <v>5.5E-2</v>
      </c>
      <c r="CH7" s="377">
        <v>6.7949999999999999</v>
      </c>
      <c r="CI7" s="377">
        <v>6.2149999999999999</v>
      </c>
      <c r="CJ7" s="377">
        <v>2.835</v>
      </c>
      <c r="CK7" s="377">
        <v>3.5750000000000002</v>
      </c>
      <c r="CL7" s="377">
        <v>3.0249999999999999</v>
      </c>
      <c r="CM7" s="377">
        <v>6.93</v>
      </c>
      <c r="CN7" s="377">
        <v>60.494999999999997</v>
      </c>
      <c r="CO7" s="305">
        <f t="shared" si="9"/>
        <v>31.119999999999997</v>
      </c>
    </row>
    <row r="8" spans="1:93" ht="19.5" customHeight="1" x14ac:dyDescent="0.2">
      <c r="A8" s="301" t="s">
        <v>24</v>
      </c>
      <c r="B8" s="302" t="s">
        <v>25</v>
      </c>
      <c r="C8" s="303" t="s">
        <v>26</v>
      </c>
      <c r="D8" s="302" t="s">
        <v>31</v>
      </c>
      <c r="E8" s="304">
        <f t="shared" si="4"/>
        <v>724.3066</v>
      </c>
      <c r="F8" s="305">
        <v>445.9957</v>
      </c>
      <c r="G8" s="305">
        <v>90.899100000000004</v>
      </c>
      <c r="H8" s="305">
        <v>309.14920000000001</v>
      </c>
      <c r="I8" s="305">
        <v>418.48435000000001</v>
      </c>
      <c r="J8" s="305">
        <v>433.85455000000002</v>
      </c>
      <c r="K8" s="305">
        <v>724.3066</v>
      </c>
      <c r="L8" s="305">
        <v>771.79106999999999</v>
      </c>
      <c r="M8" s="305">
        <v>774.35379999999998</v>
      </c>
      <c r="N8" s="305">
        <v>670.98247000000003</v>
      </c>
      <c r="O8" s="305">
        <v>482.44880000000001</v>
      </c>
      <c r="P8" s="305">
        <v>485.66194999999999</v>
      </c>
      <c r="Q8" s="305">
        <v>571.36315000000002</v>
      </c>
      <c r="R8" s="305">
        <v>6179.2907400000004</v>
      </c>
      <c r="S8" s="305">
        <f t="shared" si="5"/>
        <v>2422.6895</v>
      </c>
      <c r="T8" s="322" t="s">
        <v>358</v>
      </c>
      <c r="V8" s="322" t="s">
        <v>358</v>
      </c>
      <c r="W8" s="323" t="s">
        <v>24</v>
      </c>
      <c r="X8" s="323" t="s">
        <v>211</v>
      </c>
      <c r="Y8" s="328">
        <f t="shared" si="6"/>
        <v>-430.84342099999998</v>
      </c>
      <c r="Z8" s="327">
        <v>68.702601999999999</v>
      </c>
      <c r="AA8" s="327">
        <v>70.131083360546995</v>
      </c>
      <c r="AB8" s="327">
        <v>66.026857000000007</v>
      </c>
      <c r="AC8" s="327">
        <v>107.317339</v>
      </c>
      <c r="AD8" s="327">
        <v>81.418093999999996</v>
      </c>
      <c r="AE8" s="327">
        <v>-430.84342099999998</v>
      </c>
      <c r="AF8" s="327">
        <v>126.0107411</v>
      </c>
      <c r="AG8" s="327">
        <v>115.19098200000001</v>
      </c>
      <c r="AH8" s="327">
        <v>85.470495</v>
      </c>
      <c r="AI8" s="327">
        <v>94.187382999999997</v>
      </c>
      <c r="AJ8" s="327">
        <v>89.953710000000001</v>
      </c>
      <c r="AK8" s="327">
        <v>210.13093900000001</v>
      </c>
      <c r="AL8" s="327">
        <v>683.69680446054701</v>
      </c>
      <c r="AM8" s="305">
        <f t="shared" si="7"/>
        <v>-37.247445639452962</v>
      </c>
      <c r="AO8" s="287"/>
      <c r="AP8" s="341">
        <v>3</v>
      </c>
      <c r="AQ8" s="342" t="s">
        <v>51</v>
      </c>
      <c r="AR8" s="343">
        <f t="shared" si="10"/>
        <v>2.5126770000000005</v>
      </c>
      <c r="AS8" s="344">
        <v>4.8869059999999962</v>
      </c>
      <c r="AT8" s="344">
        <v>3.7453479999999999</v>
      </c>
      <c r="AU8" s="344">
        <v>2.1164220000000018</v>
      </c>
      <c r="AV8" s="344">
        <v>3.0363390000000017</v>
      </c>
      <c r="AW8" s="344">
        <v>1.5924849999999999</v>
      </c>
      <c r="AX8" s="344">
        <v>2.5126770000000005</v>
      </c>
      <c r="AY8" s="344">
        <v>1.6769830000000017</v>
      </c>
      <c r="AZ8" s="344">
        <v>2.691279999999999</v>
      </c>
      <c r="BA8" s="344">
        <v>2.5900640000000017</v>
      </c>
      <c r="BB8" s="344">
        <v>5.1547760000000018</v>
      </c>
      <c r="BC8" s="344">
        <v>3.4384399999999999</v>
      </c>
      <c r="BD8" s="344">
        <v>1.0243430000000004</v>
      </c>
      <c r="BE8" s="344">
        <v>34.466063000000005</v>
      </c>
      <c r="BF8" s="304">
        <f t="shared" si="11"/>
        <v>17.890177000000001</v>
      </c>
      <c r="BG8" s="304">
        <f t="shared" si="12"/>
        <v>3.0399999999999987</v>
      </c>
      <c r="BH8" s="344">
        <v>25.175000000000001</v>
      </c>
      <c r="BI8" s="344">
        <v>19.434999999999999</v>
      </c>
      <c r="BJ8" s="344">
        <v>11.02</v>
      </c>
      <c r="BK8" s="344">
        <v>16.75</v>
      </c>
      <c r="BL8" s="344">
        <v>7.6150000000000002</v>
      </c>
      <c r="BM8" s="344">
        <v>3.0399999999999987</v>
      </c>
      <c r="BN8" s="344">
        <v>14.635</v>
      </c>
      <c r="BO8" s="344">
        <v>12.574999999999999</v>
      </c>
      <c r="BP8" s="344">
        <v>11.99</v>
      </c>
      <c r="BQ8" s="344">
        <v>23.57</v>
      </c>
      <c r="BR8" s="344">
        <v>15.84</v>
      </c>
      <c r="BS8" s="344">
        <v>4.6749999999999998</v>
      </c>
      <c r="BT8" s="344">
        <v>166.32</v>
      </c>
      <c r="BU8" s="304">
        <f t="shared" si="13"/>
        <v>83.034999999999982</v>
      </c>
      <c r="BX8" s="287" t="s">
        <v>327</v>
      </c>
      <c r="BY8" s="75" t="s">
        <v>54</v>
      </c>
      <c r="BZ8" s="376" t="s">
        <v>25</v>
      </c>
      <c r="CA8" s="378">
        <f t="shared" si="8"/>
        <v>1.3</v>
      </c>
      <c r="CB8" s="377">
        <v>11.02</v>
      </c>
      <c r="CC8" s="377">
        <v>18.48</v>
      </c>
      <c r="CD8" s="377">
        <v>8.1300000000000008</v>
      </c>
      <c r="CE8" s="377">
        <v>5.79</v>
      </c>
      <c r="CF8" s="377">
        <v>56.984999999999999</v>
      </c>
      <c r="CG8" s="377">
        <v>1.3</v>
      </c>
      <c r="CH8" s="377">
        <v>36.414999999999999</v>
      </c>
      <c r="CI8" s="377">
        <v>33.42</v>
      </c>
      <c r="CJ8" s="377">
        <v>17.190000000000001</v>
      </c>
      <c r="CK8" s="377">
        <v>8.1649999999999991</v>
      </c>
      <c r="CL8" s="377">
        <v>40.134999999999998</v>
      </c>
      <c r="CM8" s="377">
        <v>16.170000000000002</v>
      </c>
      <c r="CN8" s="377">
        <v>253.2</v>
      </c>
      <c r="CO8" s="305">
        <f t="shared" si="9"/>
        <v>101.705</v>
      </c>
    </row>
    <row r="9" spans="1:93" ht="19.5" customHeight="1" x14ac:dyDescent="0.2">
      <c r="A9" s="301" t="s">
        <v>24</v>
      </c>
      <c r="B9" s="302" t="s">
        <v>25</v>
      </c>
      <c r="C9" s="303" t="s">
        <v>26</v>
      </c>
      <c r="D9" s="302" t="s">
        <v>32</v>
      </c>
      <c r="E9" s="304">
        <f t="shared" si="4"/>
        <v>7.8365999999999998</v>
      </c>
      <c r="F9" s="305">
        <v>3.1684999999999999</v>
      </c>
      <c r="G9" s="305">
        <v>0.99219999999999997</v>
      </c>
      <c r="H9" s="305">
        <v>1.8535999999999999</v>
      </c>
      <c r="I9" s="305">
        <v>2.4893000000000001</v>
      </c>
      <c r="J9" s="305">
        <v>3.0266000000000002</v>
      </c>
      <c r="K9" s="305">
        <v>7.8365999999999998</v>
      </c>
      <c r="L9" s="305">
        <v>3.8791000000000002</v>
      </c>
      <c r="M9" s="305">
        <v>1.7750999999999999</v>
      </c>
      <c r="N9" s="305">
        <v>4.9833999999999996</v>
      </c>
      <c r="O9" s="305">
        <v>2.1526999999999998</v>
      </c>
      <c r="P9" s="305">
        <v>5.6105</v>
      </c>
      <c r="Q9" s="305">
        <v>5.9123000000000001</v>
      </c>
      <c r="R9" s="305">
        <v>43.679900000000004</v>
      </c>
      <c r="S9" s="305">
        <f t="shared" si="5"/>
        <v>19.366800000000001</v>
      </c>
      <c r="T9" s="322" t="s">
        <v>358</v>
      </c>
      <c r="V9" s="322" t="s">
        <v>358</v>
      </c>
      <c r="W9" s="323" t="s">
        <v>24</v>
      </c>
      <c r="X9" s="323" t="s">
        <v>221</v>
      </c>
      <c r="Y9" s="328">
        <f t="shared" si="6"/>
        <v>7.6524582686567202</v>
      </c>
      <c r="Z9" s="327">
        <v>7.6085802999999999</v>
      </c>
      <c r="AA9" s="327">
        <v>13.419557299999999</v>
      </c>
      <c r="AB9" s="327">
        <v>6.6804389142857099</v>
      </c>
      <c r="AC9" s="327">
        <v>4.2535355294117698</v>
      </c>
      <c r="AD9" s="327">
        <v>4.8920196923076897</v>
      </c>
      <c r="AE9" s="327">
        <v>7.6524582686567202</v>
      </c>
      <c r="AF9" s="327">
        <v>7.9889813846153901</v>
      </c>
      <c r="AG9" s="327">
        <v>8.6274929999999994</v>
      </c>
      <c r="AH9" s="327">
        <v>6.8688830000000003</v>
      </c>
      <c r="AI9" s="327">
        <v>6.3124549999999999</v>
      </c>
      <c r="AJ9" s="327">
        <v>6.0993490000000001</v>
      </c>
      <c r="AK9" s="327">
        <v>6.3717410000000001</v>
      </c>
      <c r="AL9" s="327">
        <v>86.775492389277304</v>
      </c>
      <c r="AM9" s="305">
        <f t="shared" si="7"/>
        <v>44.506590004661895</v>
      </c>
      <c r="AO9" s="287" t="s">
        <v>324</v>
      </c>
      <c r="AP9" s="341">
        <v>4</v>
      </c>
      <c r="AQ9" s="287" t="s">
        <v>364</v>
      </c>
      <c r="AR9" s="343">
        <f t="shared" si="10"/>
        <v>2.5126770000000005</v>
      </c>
      <c r="AS9" s="344">
        <v>4.8869059999999962</v>
      </c>
      <c r="AT9" s="344">
        <v>3.7453479999999999</v>
      </c>
      <c r="AU9" s="344">
        <v>2.1164220000000018</v>
      </c>
      <c r="AV9" s="344">
        <v>3.0363390000000017</v>
      </c>
      <c r="AW9" s="344">
        <v>1.5924849999999999</v>
      </c>
      <c r="AX9" s="344">
        <v>2.5126770000000005</v>
      </c>
      <c r="AY9" s="344">
        <v>1.6769830000000017</v>
      </c>
      <c r="AZ9" s="344">
        <v>2.691279999999999</v>
      </c>
      <c r="BA9" s="344">
        <v>2.5900640000000017</v>
      </c>
      <c r="BB9" s="344">
        <v>5.1547760000000018</v>
      </c>
      <c r="BC9" s="344">
        <v>3.4384399999999999</v>
      </c>
      <c r="BD9" s="344">
        <v>1.0243430000000004</v>
      </c>
      <c r="BE9" s="344">
        <v>34.466063000000005</v>
      </c>
      <c r="BF9" s="304">
        <f t="shared" si="11"/>
        <v>17.890177000000001</v>
      </c>
      <c r="BG9" s="304">
        <f t="shared" si="12"/>
        <v>3.0399999999999987</v>
      </c>
      <c r="BH9" s="344">
        <v>25.175000000000001</v>
      </c>
      <c r="BI9" s="344">
        <v>19.434999999999999</v>
      </c>
      <c r="BJ9" s="344">
        <v>11.02</v>
      </c>
      <c r="BK9" s="344">
        <v>16.75</v>
      </c>
      <c r="BL9" s="344">
        <v>7.6150000000000002</v>
      </c>
      <c r="BM9" s="344">
        <v>3.0399999999999987</v>
      </c>
      <c r="BN9" s="344">
        <v>14.635</v>
      </c>
      <c r="BO9" s="344">
        <v>12.574999999999999</v>
      </c>
      <c r="BP9" s="344">
        <v>11.99</v>
      </c>
      <c r="BQ9" s="344">
        <v>23.57</v>
      </c>
      <c r="BR9" s="344">
        <v>15.84</v>
      </c>
      <c r="BS9" s="344">
        <v>4.6749999999999998</v>
      </c>
      <c r="BT9" s="344">
        <v>166.32</v>
      </c>
      <c r="BU9" s="304">
        <f t="shared" si="13"/>
        <v>83.034999999999982</v>
      </c>
      <c r="BX9" s="287" t="s">
        <v>328</v>
      </c>
      <c r="BY9" s="75" t="s">
        <v>55</v>
      </c>
      <c r="BZ9" s="376" t="s">
        <v>25</v>
      </c>
      <c r="CA9" s="378">
        <f t="shared" si="8"/>
        <v>6.44</v>
      </c>
      <c r="CB9" s="377">
        <v>43.88</v>
      </c>
      <c r="CC9" s="377">
        <v>11.494999999999999</v>
      </c>
      <c r="CD9" s="377">
        <v>22.934999999999999</v>
      </c>
      <c r="CE9" s="377">
        <v>13.8</v>
      </c>
      <c r="CF9" s="377">
        <v>14.33</v>
      </c>
      <c r="CG9" s="377">
        <v>6.44</v>
      </c>
      <c r="CH9" s="377">
        <v>18.8</v>
      </c>
      <c r="CI9" s="377">
        <v>11.425000000000001</v>
      </c>
      <c r="CJ9" s="377">
        <v>19.254999999999999</v>
      </c>
      <c r="CK9" s="377">
        <v>13.914999999999999</v>
      </c>
      <c r="CL9" s="377">
        <v>10.615</v>
      </c>
      <c r="CM9" s="377">
        <v>23.265000000000001</v>
      </c>
      <c r="CN9" s="377">
        <v>210.155</v>
      </c>
      <c r="CO9" s="305">
        <f t="shared" si="9"/>
        <v>112.88</v>
      </c>
    </row>
    <row r="10" spans="1:93" ht="19.5" customHeight="1" x14ac:dyDescent="0.2">
      <c r="A10" s="301" t="s">
        <v>24</v>
      </c>
      <c r="B10" s="302" t="s">
        <v>25</v>
      </c>
      <c r="C10" s="303" t="s">
        <v>33</v>
      </c>
      <c r="D10" s="302" t="s">
        <v>34</v>
      </c>
      <c r="E10" s="304">
        <f t="shared" si="4"/>
        <v>6793.0988400000097</v>
      </c>
      <c r="F10" s="305">
        <v>3948.2012100000202</v>
      </c>
      <c r="G10" s="305">
        <v>1352.70479</v>
      </c>
      <c r="H10" s="305">
        <v>4024.0495500000102</v>
      </c>
      <c r="I10" s="305">
        <v>5310.5349099999803</v>
      </c>
      <c r="J10" s="305">
        <v>5868.1905450000104</v>
      </c>
      <c r="K10" s="305">
        <v>6793.0988400000097</v>
      </c>
      <c r="L10" s="305">
        <v>6228.5764950000103</v>
      </c>
      <c r="M10" s="305">
        <v>6050.1384040000003</v>
      </c>
      <c r="N10" s="305">
        <v>6036.92250900001</v>
      </c>
      <c r="O10" s="305">
        <v>5429.3276750000005</v>
      </c>
      <c r="P10" s="305">
        <v>6023.0952939999997</v>
      </c>
      <c r="Q10" s="305">
        <v>6016.7836299999899</v>
      </c>
      <c r="R10" s="305">
        <v>63081.623851999997</v>
      </c>
      <c r="S10" s="305">
        <f t="shared" si="5"/>
        <v>27296.77984500003</v>
      </c>
      <c r="T10" s="322" t="s">
        <v>358</v>
      </c>
      <c r="V10" s="322" t="s">
        <v>358</v>
      </c>
      <c r="W10" s="323" t="s">
        <v>24</v>
      </c>
      <c r="X10" s="323" t="s">
        <v>222</v>
      </c>
      <c r="Y10" s="328">
        <f t="shared" si="6"/>
        <v>8.9999999999999993E-3</v>
      </c>
      <c r="Z10" s="327">
        <v>0.213314</v>
      </c>
      <c r="AA10" s="327">
        <v>9.4E-2</v>
      </c>
      <c r="AB10" s="327">
        <v>9.2280000000000001E-2</v>
      </c>
      <c r="AC10" s="327">
        <v>0.45</v>
      </c>
      <c r="AD10" s="327">
        <v>0</v>
      </c>
      <c r="AE10" s="327">
        <v>8.9999999999999993E-3</v>
      </c>
      <c r="AF10" s="327">
        <v>1.7999999999999999E-2</v>
      </c>
      <c r="AG10" s="327">
        <v>0</v>
      </c>
      <c r="AH10" s="327">
        <v>1.35E-2</v>
      </c>
      <c r="AI10" s="327">
        <v>0</v>
      </c>
      <c r="AJ10" s="327">
        <v>0.123</v>
      </c>
      <c r="AK10" s="327">
        <v>0.14449999999999999</v>
      </c>
      <c r="AL10" s="327">
        <v>1.157594</v>
      </c>
      <c r="AM10" s="305">
        <f t="shared" si="7"/>
        <v>0.85859399999999997</v>
      </c>
      <c r="AO10" s="287"/>
      <c r="AP10" s="341">
        <v>5</v>
      </c>
      <c r="AQ10" s="342" t="s">
        <v>52</v>
      </c>
      <c r="AR10" s="343">
        <f t="shared" si="10"/>
        <v>4.5724000000000015E-2</v>
      </c>
      <c r="AS10" s="344">
        <v>3.8777859999999986</v>
      </c>
      <c r="AT10" s="344">
        <v>0.37513300000000016</v>
      </c>
      <c r="AU10" s="344">
        <v>1.4390669999999988</v>
      </c>
      <c r="AV10" s="344">
        <v>0.4789509999999999</v>
      </c>
      <c r="AW10" s="344">
        <v>0.64333399999999985</v>
      </c>
      <c r="AX10" s="344">
        <v>4.5724000000000015E-2</v>
      </c>
      <c r="AY10" s="344">
        <v>2.5588440000000006</v>
      </c>
      <c r="AZ10" s="344">
        <v>2.6872729999999994</v>
      </c>
      <c r="BA10" s="344">
        <v>1.749426999999999</v>
      </c>
      <c r="BB10" s="344">
        <v>1.6225389999999988</v>
      </c>
      <c r="BC10" s="344">
        <v>1.0995490000000006</v>
      </c>
      <c r="BD10" s="344">
        <v>1.8359300000000012</v>
      </c>
      <c r="BE10" s="344">
        <v>18.413556999999994</v>
      </c>
      <c r="BF10" s="304">
        <f t="shared" si="11"/>
        <v>6.8599949999999961</v>
      </c>
      <c r="BG10" s="304">
        <f t="shared" si="12"/>
        <v>0.22</v>
      </c>
      <c r="BH10" s="344">
        <v>19.55</v>
      </c>
      <c r="BI10" s="344">
        <v>1.87</v>
      </c>
      <c r="BJ10" s="344">
        <v>6.92</v>
      </c>
      <c r="BK10" s="344">
        <v>2.3849999999999998</v>
      </c>
      <c r="BL10" s="344">
        <v>3.165</v>
      </c>
      <c r="BM10" s="344">
        <v>0.22</v>
      </c>
      <c r="BN10" s="344">
        <v>11.765000000000001</v>
      </c>
      <c r="BO10" s="344">
        <v>12.545</v>
      </c>
      <c r="BP10" s="344">
        <v>8.0299999999999994</v>
      </c>
      <c r="BQ10" s="344">
        <v>7.4249999999999998</v>
      </c>
      <c r="BR10" s="344">
        <v>5.4039999999999999</v>
      </c>
      <c r="BS10" s="344">
        <v>8.4700000000000006</v>
      </c>
      <c r="BT10" s="344">
        <v>87.748999999999995</v>
      </c>
      <c r="BU10" s="304">
        <f t="shared" si="13"/>
        <v>34.11</v>
      </c>
      <c r="BY10" s="75" t="s">
        <v>365</v>
      </c>
      <c r="BZ10" s="376" t="s">
        <v>25</v>
      </c>
      <c r="CA10" s="378">
        <f t="shared" si="8"/>
        <v>0</v>
      </c>
      <c r="CB10" s="377">
        <v>0</v>
      </c>
      <c r="CC10" s="377">
        <v>0</v>
      </c>
      <c r="CD10" s="377">
        <v>0</v>
      </c>
      <c r="CE10" s="377">
        <v>0</v>
      </c>
      <c r="CF10" s="377">
        <v>0</v>
      </c>
      <c r="CG10" s="377">
        <v>0</v>
      </c>
      <c r="CH10" s="377">
        <v>0</v>
      </c>
      <c r="CI10" s="377">
        <v>0</v>
      </c>
      <c r="CJ10" s="377">
        <v>0</v>
      </c>
      <c r="CK10" s="377">
        <v>0</v>
      </c>
      <c r="CL10" s="377">
        <v>0</v>
      </c>
      <c r="CM10" s="377">
        <v>0</v>
      </c>
      <c r="CN10" s="377">
        <v>0</v>
      </c>
      <c r="CO10" s="305">
        <f t="shared" si="9"/>
        <v>0</v>
      </c>
    </row>
    <row r="11" spans="1:93" ht="19.5" customHeight="1" x14ac:dyDescent="0.2">
      <c r="A11" s="301" t="s">
        <v>24</v>
      </c>
      <c r="B11" s="302" t="s">
        <v>25</v>
      </c>
      <c r="C11" s="303" t="s">
        <v>33</v>
      </c>
      <c r="D11" s="302" t="s">
        <v>35</v>
      </c>
      <c r="E11" s="304">
        <f t="shared" si="4"/>
        <v>654.96889999999996</v>
      </c>
      <c r="F11" s="305">
        <v>369.53210000000001</v>
      </c>
      <c r="G11" s="305">
        <v>56.2776</v>
      </c>
      <c r="H11" s="305">
        <v>285.45030000000003</v>
      </c>
      <c r="I11" s="305">
        <v>467.44479999999999</v>
      </c>
      <c r="J11" s="305">
        <v>576.60559999999998</v>
      </c>
      <c r="K11" s="305">
        <v>654.96889999999996</v>
      </c>
      <c r="L11" s="305">
        <v>676.56640000000004</v>
      </c>
      <c r="M11" s="305">
        <v>744.72149999999999</v>
      </c>
      <c r="N11" s="305">
        <v>21.215900000000001</v>
      </c>
      <c r="O11" s="305">
        <v>594.57270000000005</v>
      </c>
      <c r="P11" s="305">
        <v>626.03689999999995</v>
      </c>
      <c r="Q11" s="305">
        <v>746.99810000000002</v>
      </c>
      <c r="R11" s="305">
        <v>5820.3908000000001</v>
      </c>
      <c r="S11" s="305">
        <f t="shared" si="5"/>
        <v>2410.2792999999997</v>
      </c>
      <c r="T11" s="322" t="s">
        <v>358</v>
      </c>
      <c r="V11" s="322" t="s">
        <v>358</v>
      </c>
      <c r="W11" s="323" t="s">
        <v>24</v>
      </c>
      <c r="X11" s="323" t="s">
        <v>223</v>
      </c>
      <c r="Y11" s="328">
        <f t="shared" si="6"/>
        <v>85.802050636499999</v>
      </c>
      <c r="Z11" s="327">
        <v>46.260707859999997</v>
      </c>
      <c r="AA11" s="327">
        <v>14.357193165</v>
      </c>
      <c r="AB11" s="327">
        <v>49.785688960000002</v>
      </c>
      <c r="AC11" s="327">
        <v>68.743925622999996</v>
      </c>
      <c r="AD11" s="327">
        <v>68.715660054500006</v>
      </c>
      <c r="AE11" s="327">
        <v>85.802050636499999</v>
      </c>
      <c r="AF11" s="327">
        <v>90.512755815999995</v>
      </c>
      <c r="AG11" s="327">
        <v>83.986069775499999</v>
      </c>
      <c r="AH11" s="327">
        <v>83.283247235999994</v>
      </c>
      <c r="AI11" s="327">
        <v>72.282609022499997</v>
      </c>
      <c r="AJ11" s="327">
        <v>82.640754000000001</v>
      </c>
      <c r="AK11" s="327">
        <v>85.394916581499999</v>
      </c>
      <c r="AL11" s="327">
        <v>831.76557873050001</v>
      </c>
      <c r="AM11" s="305">
        <f t="shared" si="7"/>
        <v>333.66522629899998</v>
      </c>
      <c r="AO11" s="287" t="s">
        <v>325</v>
      </c>
      <c r="AP11" s="341">
        <v>6</v>
      </c>
      <c r="AQ11" s="287" t="s">
        <v>364</v>
      </c>
      <c r="AR11" s="343">
        <f t="shared" si="10"/>
        <v>4.5724000000000015E-2</v>
      </c>
      <c r="AS11" s="344">
        <v>3.8777859999999986</v>
      </c>
      <c r="AT11" s="344">
        <v>0.37513300000000016</v>
      </c>
      <c r="AU11" s="344">
        <v>1.4390669999999988</v>
      </c>
      <c r="AV11" s="344">
        <v>0.4789509999999999</v>
      </c>
      <c r="AW11" s="344">
        <v>0.64333399999999985</v>
      </c>
      <c r="AX11" s="344">
        <v>4.5724000000000015E-2</v>
      </c>
      <c r="AY11" s="344">
        <v>2.5588440000000006</v>
      </c>
      <c r="AZ11" s="344">
        <v>2.6872729999999994</v>
      </c>
      <c r="BA11" s="344">
        <v>1.749426999999999</v>
      </c>
      <c r="BB11" s="344">
        <v>1.6225389999999988</v>
      </c>
      <c r="BC11" s="344">
        <v>1.0995490000000006</v>
      </c>
      <c r="BD11" s="344">
        <v>1.8359300000000012</v>
      </c>
      <c r="BE11" s="344">
        <v>18.413556999999994</v>
      </c>
      <c r="BF11" s="304">
        <f t="shared" si="11"/>
        <v>6.8599949999999961</v>
      </c>
      <c r="BG11" s="304">
        <f t="shared" si="12"/>
        <v>0.22</v>
      </c>
      <c r="BH11" s="344">
        <v>19.55</v>
      </c>
      <c r="BI11" s="344">
        <v>1.87</v>
      </c>
      <c r="BJ11" s="344">
        <v>6.92</v>
      </c>
      <c r="BK11" s="344">
        <v>2.3849999999999998</v>
      </c>
      <c r="BL11" s="344">
        <v>3.165</v>
      </c>
      <c r="BM11" s="344">
        <v>0.22</v>
      </c>
      <c r="BN11" s="344">
        <v>11.765000000000001</v>
      </c>
      <c r="BO11" s="344">
        <v>12.545</v>
      </c>
      <c r="BP11" s="344">
        <v>8.0299999999999994</v>
      </c>
      <c r="BQ11" s="344">
        <v>7.4249999999999998</v>
      </c>
      <c r="BR11" s="344">
        <v>5.4039999999999999</v>
      </c>
      <c r="BS11" s="344">
        <v>8.4700000000000006</v>
      </c>
      <c r="BT11" s="344">
        <v>87.748999999999995</v>
      </c>
      <c r="BU11" s="304">
        <f t="shared" si="13"/>
        <v>34.11</v>
      </c>
      <c r="BY11" s="75"/>
      <c r="BZ11" s="376" t="s">
        <v>210</v>
      </c>
      <c r="CA11" s="378">
        <f t="shared" si="8"/>
        <v>11.33</v>
      </c>
      <c r="CB11" s="377">
        <v>137.625</v>
      </c>
      <c r="CC11" s="377">
        <v>63.765000000000001</v>
      </c>
      <c r="CD11" s="377">
        <v>67.465000000000003</v>
      </c>
      <c r="CE11" s="377">
        <v>51.365000000000002</v>
      </c>
      <c r="CF11" s="377">
        <v>87.584999999999994</v>
      </c>
      <c r="CG11" s="377">
        <v>11.33</v>
      </c>
      <c r="CH11" s="377">
        <v>102.825</v>
      </c>
      <c r="CI11" s="377">
        <v>91.31</v>
      </c>
      <c r="CJ11" s="377">
        <v>66.89</v>
      </c>
      <c r="CK11" s="377">
        <v>60.335000000000001</v>
      </c>
      <c r="CL11" s="377">
        <v>83.323999999999998</v>
      </c>
      <c r="CM11" s="377">
        <v>62.81</v>
      </c>
      <c r="CN11" s="377">
        <v>886.62900000000002</v>
      </c>
      <c r="CO11" s="305">
        <f t="shared" si="9"/>
        <v>419.13499999999999</v>
      </c>
    </row>
    <row r="12" spans="1:93" ht="19.5" customHeight="1" x14ac:dyDescent="0.2">
      <c r="A12" s="301" t="s">
        <v>24</v>
      </c>
      <c r="B12" s="302" t="s">
        <v>25</v>
      </c>
      <c r="C12" s="303" t="s">
        <v>33</v>
      </c>
      <c r="D12" s="302" t="s">
        <v>36</v>
      </c>
      <c r="E12" s="304">
        <f t="shared" si="4"/>
        <v>1224.82</v>
      </c>
      <c r="F12" s="305">
        <v>778.53099999999995</v>
      </c>
      <c r="G12" s="305">
        <v>198.71360000000001</v>
      </c>
      <c r="H12" s="305">
        <v>755.58799999999997</v>
      </c>
      <c r="I12" s="305">
        <v>1063.6247000000001</v>
      </c>
      <c r="J12" s="305">
        <v>1167.1929500000001</v>
      </c>
      <c r="K12" s="305">
        <v>1224.82</v>
      </c>
      <c r="L12" s="305">
        <v>1373.3040000000001</v>
      </c>
      <c r="M12" s="305">
        <v>1428.2791500000001</v>
      </c>
      <c r="N12" s="305">
        <v>1835.33455</v>
      </c>
      <c r="O12" s="305">
        <v>1052.76135</v>
      </c>
      <c r="P12" s="305">
        <v>1032.3098</v>
      </c>
      <c r="Q12" s="305">
        <v>1142.3131000000001</v>
      </c>
      <c r="R12" s="305">
        <v>13052.772199999999</v>
      </c>
      <c r="S12" s="305">
        <f t="shared" si="5"/>
        <v>5188.4702500000003</v>
      </c>
      <c r="T12" s="322" t="s">
        <v>358</v>
      </c>
      <c r="V12" s="322" t="s">
        <v>358</v>
      </c>
      <c r="W12" s="323" t="s">
        <v>24</v>
      </c>
      <c r="X12" s="323" t="s">
        <v>224</v>
      </c>
      <c r="Y12" s="328">
        <f t="shared" si="6"/>
        <v>19.804849999999998</v>
      </c>
      <c r="Z12" s="327">
        <v>-10.38555</v>
      </c>
      <c r="AA12" s="327">
        <v>2.3208000000000002</v>
      </c>
      <c r="AB12" s="327">
        <v>12.6304</v>
      </c>
      <c r="AC12" s="327">
        <v>44.692247999999999</v>
      </c>
      <c r="AD12" s="327">
        <v>19.51595</v>
      </c>
      <c r="AE12" s="327">
        <v>19.804849999999998</v>
      </c>
      <c r="AF12" s="327">
        <v>36.518099999999997</v>
      </c>
      <c r="AG12" s="327">
        <v>27.363851</v>
      </c>
      <c r="AH12" s="327">
        <v>29.880649999999999</v>
      </c>
      <c r="AI12" s="327">
        <v>23.970500000000001</v>
      </c>
      <c r="AJ12" s="327">
        <v>29.6386</v>
      </c>
      <c r="AK12" s="327">
        <v>48.07405</v>
      </c>
      <c r="AL12" s="327">
        <v>284.024449</v>
      </c>
      <c r="AM12" s="305">
        <f t="shared" si="7"/>
        <v>88.578698000000003</v>
      </c>
      <c r="AO12" s="287"/>
      <c r="AP12" s="341">
        <v>7</v>
      </c>
      <c r="AQ12" s="342" t="s">
        <v>53</v>
      </c>
      <c r="AR12" s="343">
        <f t="shared" si="10"/>
        <v>1.1431000000000004E-2</v>
      </c>
      <c r="AS12" s="344">
        <v>2.6158180000000009</v>
      </c>
      <c r="AT12" s="344">
        <v>1.2358150000000006</v>
      </c>
      <c r="AU12" s="344">
        <v>1.6200890000000001</v>
      </c>
      <c r="AV12" s="344">
        <v>0.47937500000000011</v>
      </c>
      <c r="AW12" s="344">
        <v>0.27798600000000007</v>
      </c>
      <c r="AX12" s="344">
        <v>1.1431000000000004E-2</v>
      </c>
      <c r="AY12" s="344">
        <v>1.5545570000000009</v>
      </c>
      <c r="AZ12" s="344">
        <v>1.3309819999999997</v>
      </c>
      <c r="BA12" s="344">
        <v>0.61725500000000011</v>
      </c>
      <c r="BB12" s="344">
        <v>0.78122199999999964</v>
      </c>
      <c r="BC12" s="344">
        <v>0.6533559999999996</v>
      </c>
      <c r="BD12" s="344">
        <v>1.5021369999999994</v>
      </c>
      <c r="BE12" s="344">
        <v>12.680023</v>
      </c>
      <c r="BF12" s="304">
        <f t="shared" si="11"/>
        <v>6.2405140000000019</v>
      </c>
      <c r="BG12" s="304">
        <f t="shared" si="12"/>
        <v>5.5E-2</v>
      </c>
      <c r="BH12" s="344">
        <v>13.09</v>
      </c>
      <c r="BI12" s="344">
        <v>6.16</v>
      </c>
      <c r="BJ12" s="344">
        <v>7.9</v>
      </c>
      <c r="BK12" s="344">
        <v>2.585</v>
      </c>
      <c r="BL12" s="344">
        <v>1.33</v>
      </c>
      <c r="BM12" s="344">
        <v>5.5E-2</v>
      </c>
      <c r="BN12" s="344">
        <v>6.7949999999999999</v>
      </c>
      <c r="BO12" s="344">
        <v>6.2149999999999999</v>
      </c>
      <c r="BP12" s="344">
        <v>2.835</v>
      </c>
      <c r="BQ12" s="344">
        <v>3.5750000000000002</v>
      </c>
      <c r="BR12" s="344">
        <v>3.0249999999999999</v>
      </c>
      <c r="BS12" s="344">
        <v>6.93</v>
      </c>
      <c r="BT12" s="344">
        <v>60.494999999999997</v>
      </c>
      <c r="BU12" s="304">
        <f t="shared" si="13"/>
        <v>31.119999999999997</v>
      </c>
      <c r="BX12" s="287" t="s">
        <v>323</v>
      </c>
      <c r="BY12" s="75" t="s">
        <v>24</v>
      </c>
      <c r="BZ12" s="376" t="s">
        <v>44</v>
      </c>
      <c r="CA12" s="378">
        <f t="shared" si="8"/>
        <v>0.21784500000000001</v>
      </c>
      <c r="CB12" s="377">
        <v>20.320034</v>
      </c>
      <c r="CC12" s="377">
        <v>5.0560830000000001</v>
      </c>
      <c r="CD12" s="377">
        <v>8.4924879999999998</v>
      </c>
      <c r="CE12" s="377">
        <v>8.2586469999999998</v>
      </c>
      <c r="CF12" s="377">
        <v>3.314867</v>
      </c>
      <c r="CG12" s="377">
        <v>0.21784500000000001</v>
      </c>
      <c r="CH12" s="377">
        <v>11.385617999999999</v>
      </c>
      <c r="CI12" s="377">
        <v>11.889215</v>
      </c>
      <c r="CJ12" s="377">
        <v>5.9364290000000004</v>
      </c>
      <c r="CK12" s="377">
        <v>2.87974</v>
      </c>
      <c r="CL12" s="377">
        <v>6.4979459999999998</v>
      </c>
      <c r="CM12" s="377">
        <v>2.5846969999999998</v>
      </c>
      <c r="CN12" s="377">
        <v>86.833608999999996</v>
      </c>
      <c r="CO12" s="305">
        <f t="shared" si="9"/>
        <v>45.659963999999995</v>
      </c>
    </row>
    <row r="13" spans="1:93" ht="19.5" customHeight="1" x14ac:dyDescent="0.2">
      <c r="A13" s="301" t="s">
        <v>24</v>
      </c>
      <c r="B13" s="302" t="s">
        <v>25</v>
      </c>
      <c r="C13" s="303" t="s">
        <v>33</v>
      </c>
      <c r="D13" s="302" t="s">
        <v>37</v>
      </c>
      <c r="E13" s="304">
        <f t="shared" si="4"/>
        <v>0</v>
      </c>
      <c r="F13" s="305">
        <v>0.95920000000000005</v>
      </c>
      <c r="G13" s="305">
        <v>0</v>
      </c>
      <c r="H13" s="305">
        <v>0</v>
      </c>
      <c r="I13" s="305">
        <v>1.8725000000000001</v>
      </c>
      <c r="J13" s="305">
        <v>0</v>
      </c>
      <c r="K13" s="305">
        <v>0</v>
      </c>
      <c r="L13" s="305">
        <v>0</v>
      </c>
      <c r="M13" s="305">
        <v>0</v>
      </c>
      <c r="N13" s="305">
        <v>0</v>
      </c>
      <c r="O13" s="305">
        <v>0</v>
      </c>
      <c r="P13" s="305">
        <v>0</v>
      </c>
      <c r="Q13" s="305">
        <v>0</v>
      </c>
      <c r="R13" s="305">
        <v>2.8317000000000001</v>
      </c>
      <c r="S13" s="305">
        <f t="shared" si="5"/>
        <v>2.8317000000000001</v>
      </c>
      <c r="T13" s="322" t="s">
        <v>358</v>
      </c>
      <c r="V13" s="322" t="s">
        <v>358</v>
      </c>
      <c r="W13" s="323" t="s">
        <v>24</v>
      </c>
      <c r="X13" s="323" t="s">
        <v>225</v>
      </c>
      <c r="Y13" s="328">
        <f t="shared" si="6"/>
        <v>9.3722E-2</v>
      </c>
      <c r="Z13" s="327">
        <v>8.9843999999999993E-2</v>
      </c>
      <c r="AA13" s="327">
        <v>0</v>
      </c>
      <c r="AB13" s="327">
        <v>0.17968799999999999</v>
      </c>
      <c r="AC13" s="327">
        <v>8.9843999999999993E-2</v>
      </c>
      <c r="AD13" s="327">
        <v>9.3722E-2</v>
      </c>
      <c r="AE13" s="327">
        <v>9.3722E-2</v>
      </c>
      <c r="AF13" s="327">
        <v>0.100755</v>
      </c>
      <c r="AG13" s="327">
        <v>1.8988000000000001E-2</v>
      </c>
      <c r="AH13" s="327">
        <v>2.8008999999999999E-2</v>
      </c>
      <c r="AI13" s="327">
        <v>2.8008999999999999E-2</v>
      </c>
      <c r="AJ13" s="327">
        <v>3.9333E-2</v>
      </c>
      <c r="AK13" s="327">
        <v>0.35968899999999998</v>
      </c>
      <c r="AL13" s="327">
        <v>1.1216029999999999</v>
      </c>
      <c r="AM13" s="305">
        <f t="shared" si="7"/>
        <v>0.54681999999999997</v>
      </c>
      <c r="AO13" s="287" t="s">
        <v>326</v>
      </c>
      <c r="AP13" s="341">
        <v>8</v>
      </c>
      <c r="AQ13" s="287" t="s">
        <v>364</v>
      </c>
      <c r="AR13" s="343">
        <f t="shared" si="10"/>
        <v>1.1431000000000004E-2</v>
      </c>
      <c r="AS13" s="344">
        <v>2.6158180000000009</v>
      </c>
      <c r="AT13" s="344">
        <v>1.2358150000000006</v>
      </c>
      <c r="AU13" s="344">
        <v>1.6200890000000001</v>
      </c>
      <c r="AV13" s="344">
        <v>0.47937500000000011</v>
      </c>
      <c r="AW13" s="344">
        <v>0.27798600000000007</v>
      </c>
      <c r="AX13" s="344">
        <v>1.1431000000000004E-2</v>
      </c>
      <c r="AY13" s="344">
        <v>1.5545570000000009</v>
      </c>
      <c r="AZ13" s="344">
        <v>1.3309819999999997</v>
      </c>
      <c r="BA13" s="344">
        <v>0.61725500000000011</v>
      </c>
      <c r="BB13" s="344">
        <v>0.78122199999999964</v>
      </c>
      <c r="BC13" s="344">
        <v>0.6533559999999996</v>
      </c>
      <c r="BD13" s="344">
        <v>1.5021369999999994</v>
      </c>
      <c r="BE13" s="344">
        <v>12.680023</v>
      </c>
      <c r="BF13" s="304">
        <f t="shared" si="11"/>
        <v>6.2405140000000019</v>
      </c>
      <c r="BG13" s="304">
        <f t="shared" si="12"/>
        <v>5.5E-2</v>
      </c>
      <c r="BH13" s="344">
        <v>13.09</v>
      </c>
      <c r="BI13" s="344">
        <v>6.16</v>
      </c>
      <c r="BJ13" s="344">
        <v>7.9</v>
      </c>
      <c r="BK13" s="344">
        <v>2.585</v>
      </c>
      <c r="BL13" s="344">
        <v>1.33</v>
      </c>
      <c r="BM13" s="344">
        <v>5.5E-2</v>
      </c>
      <c r="BN13" s="344">
        <v>6.7949999999999999</v>
      </c>
      <c r="BO13" s="344">
        <v>6.2149999999999999</v>
      </c>
      <c r="BP13" s="344">
        <v>2.835</v>
      </c>
      <c r="BQ13" s="344">
        <v>3.5750000000000002</v>
      </c>
      <c r="BR13" s="344">
        <v>3.0249999999999999</v>
      </c>
      <c r="BS13" s="344">
        <v>6.93</v>
      </c>
      <c r="BT13" s="344">
        <v>60.494999999999997</v>
      </c>
      <c r="BU13" s="304">
        <f t="shared" si="13"/>
        <v>31.119999999999997</v>
      </c>
      <c r="BX13" s="287" t="s">
        <v>324</v>
      </c>
      <c r="BY13" s="75" t="s">
        <v>51</v>
      </c>
      <c r="BZ13" s="376" t="s">
        <v>44</v>
      </c>
      <c r="CA13" s="378">
        <f t="shared" si="8"/>
        <v>0.52732299999999799</v>
      </c>
      <c r="CB13" s="377">
        <v>20.288094000000001</v>
      </c>
      <c r="CC13" s="377">
        <v>15.689652000000001</v>
      </c>
      <c r="CD13" s="377">
        <v>8.9035779999999995</v>
      </c>
      <c r="CE13" s="377">
        <v>13.713661</v>
      </c>
      <c r="CF13" s="377">
        <v>6.0225150000000003</v>
      </c>
      <c r="CG13" s="377">
        <v>0.52732299999999799</v>
      </c>
      <c r="CH13" s="377">
        <v>12.958017</v>
      </c>
      <c r="CI13" s="377">
        <v>9.8837200000000003</v>
      </c>
      <c r="CJ13" s="377">
        <v>9.3999360000000003</v>
      </c>
      <c r="CK13" s="377">
        <v>18.415223999999998</v>
      </c>
      <c r="CL13" s="377">
        <v>12.40156</v>
      </c>
      <c r="CM13" s="377">
        <v>3.6506569999999998</v>
      </c>
      <c r="CN13" s="377">
        <v>131.853937</v>
      </c>
      <c r="CO13" s="305">
        <f t="shared" si="9"/>
        <v>65.144823000000002</v>
      </c>
    </row>
    <row r="14" spans="1:93" ht="19.5" customHeight="1" x14ac:dyDescent="0.2">
      <c r="A14" s="301" t="s">
        <v>24</v>
      </c>
      <c r="B14" s="302" t="s">
        <v>25</v>
      </c>
      <c r="C14" s="303" t="s">
        <v>33</v>
      </c>
      <c r="D14" s="302" t="s">
        <v>38</v>
      </c>
      <c r="E14" s="304">
        <f t="shared" si="4"/>
        <v>41.603400000000001</v>
      </c>
      <c r="F14" s="305">
        <v>4.0244999999999997</v>
      </c>
      <c r="G14" s="305">
        <v>3.4636999999999998</v>
      </c>
      <c r="H14" s="305">
        <v>3.5933999999999999</v>
      </c>
      <c r="I14" s="305">
        <v>13.861700000000001</v>
      </c>
      <c r="J14" s="305">
        <v>17.758500000000002</v>
      </c>
      <c r="K14" s="305">
        <v>41.603400000000001</v>
      </c>
      <c r="L14" s="305">
        <v>85.125200000000007</v>
      </c>
      <c r="M14" s="305">
        <v>61.836399999999998</v>
      </c>
      <c r="N14" s="305">
        <v>69.790899999999993</v>
      </c>
      <c r="O14" s="305">
        <v>47.908299999999997</v>
      </c>
      <c r="P14" s="305">
        <v>61.725099999999998</v>
      </c>
      <c r="Q14" s="305">
        <v>77.222099999999998</v>
      </c>
      <c r="R14" s="305">
        <v>487.91320000000002</v>
      </c>
      <c r="S14" s="305">
        <f t="shared" si="5"/>
        <v>84.305200000000013</v>
      </c>
      <c r="T14" s="322" t="s">
        <v>358</v>
      </c>
      <c r="V14" s="322" t="s">
        <v>358</v>
      </c>
      <c r="W14" s="323" t="s">
        <v>24</v>
      </c>
      <c r="X14" s="323" t="s">
        <v>226</v>
      </c>
      <c r="Y14" s="328">
        <f t="shared" si="6"/>
        <v>0</v>
      </c>
      <c r="Z14" s="327">
        <v>0</v>
      </c>
      <c r="AA14" s="327">
        <v>0</v>
      </c>
      <c r="AB14" s="327">
        <v>0</v>
      </c>
      <c r="AC14" s="327">
        <v>0</v>
      </c>
      <c r="AD14" s="327">
        <v>0</v>
      </c>
      <c r="AE14" s="327">
        <v>0</v>
      </c>
      <c r="AF14" s="327">
        <v>0</v>
      </c>
      <c r="AG14" s="327">
        <v>0</v>
      </c>
      <c r="AH14" s="327">
        <v>0</v>
      </c>
      <c r="AI14" s="327">
        <v>0</v>
      </c>
      <c r="AJ14" s="327">
        <v>0</v>
      </c>
      <c r="AK14" s="327">
        <v>0</v>
      </c>
      <c r="AL14" s="327">
        <v>0</v>
      </c>
      <c r="AM14" s="305">
        <f t="shared" si="7"/>
        <v>0</v>
      </c>
      <c r="AO14" s="334"/>
      <c r="AP14" s="341">
        <v>9</v>
      </c>
      <c r="AQ14" s="345" t="s">
        <v>366</v>
      </c>
      <c r="AR14" s="343">
        <f t="shared" si="10"/>
        <v>0.65606600000000037</v>
      </c>
      <c r="AS14" s="344">
        <v>1.9048059999999989</v>
      </c>
      <c r="AT14" s="344">
        <v>3.3561370000000004</v>
      </c>
      <c r="AU14" s="344">
        <v>1.6971090000000011</v>
      </c>
      <c r="AV14" s="344">
        <v>1.5253639999999997</v>
      </c>
      <c r="AW14" s="344">
        <v>17.253666000000003</v>
      </c>
      <c r="AX14" s="344">
        <v>0.65606600000000037</v>
      </c>
      <c r="AY14" s="344">
        <v>8.9666320000000006</v>
      </c>
      <c r="AZ14" s="344">
        <v>7.1617389999999972</v>
      </c>
      <c r="BA14" s="344">
        <v>3.7446610000000025</v>
      </c>
      <c r="BB14" s="344">
        <v>1.7791239999999986</v>
      </c>
      <c r="BC14" s="344">
        <v>8.6817969999999995</v>
      </c>
      <c r="BD14" s="344">
        <v>3.5092640000000017</v>
      </c>
      <c r="BE14" s="344">
        <v>60.236364999999992</v>
      </c>
      <c r="BF14" s="304">
        <f t="shared" si="11"/>
        <v>26.393148</v>
      </c>
      <c r="BG14" s="304">
        <f t="shared" si="12"/>
        <v>1.3</v>
      </c>
      <c r="BH14" s="344">
        <v>11.02</v>
      </c>
      <c r="BI14" s="344">
        <v>18.48</v>
      </c>
      <c r="BJ14" s="344">
        <v>8.1300000000000008</v>
      </c>
      <c r="BK14" s="344">
        <v>5.79</v>
      </c>
      <c r="BL14" s="344">
        <v>56.984999999999999</v>
      </c>
      <c r="BM14" s="344">
        <v>1.3</v>
      </c>
      <c r="BN14" s="344">
        <v>36.414999999999999</v>
      </c>
      <c r="BO14" s="344">
        <v>33.42</v>
      </c>
      <c r="BP14" s="344">
        <v>17.190000000000001</v>
      </c>
      <c r="BQ14" s="344">
        <v>8.1649999999999991</v>
      </c>
      <c r="BR14" s="344">
        <v>40.134999999999998</v>
      </c>
      <c r="BS14" s="344">
        <v>16.170000000000002</v>
      </c>
      <c r="BT14" s="344">
        <v>253.2</v>
      </c>
      <c r="BU14" s="304">
        <f t="shared" si="13"/>
        <v>101.705</v>
      </c>
      <c r="BX14" s="287" t="s">
        <v>325</v>
      </c>
      <c r="BY14" s="75" t="s">
        <v>216</v>
      </c>
      <c r="BZ14" s="376" t="s">
        <v>44</v>
      </c>
      <c r="CA14" s="378">
        <f t="shared" si="8"/>
        <v>0.17427599999999999</v>
      </c>
      <c r="CB14" s="377">
        <v>15.672214</v>
      </c>
      <c r="CC14" s="377">
        <v>1.4948669999999999</v>
      </c>
      <c r="CD14" s="377">
        <v>5.4809330000000003</v>
      </c>
      <c r="CE14" s="377">
        <v>1.9060490000000001</v>
      </c>
      <c r="CF14" s="377">
        <v>2.5216660000000002</v>
      </c>
      <c r="CG14" s="377">
        <v>0.17427599999999999</v>
      </c>
      <c r="CH14" s="377">
        <v>9.206156</v>
      </c>
      <c r="CI14" s="377">
        <v>9.8577270000000006</v>
      </c>
      <c r="CJ14" s="377">
        <v>6.2805730000000004</v>
      </c>
      <c r="CK14" s="377">
        <v>5.8024610000000001</v>
      </c>
      <c r="CL14" s="377">
        <v>4.3044510000000002</v>
      </c>
      <c r="CM14" s="377">
        <v>6.6340700000000004</v>
      </c>
      <c r="CN14" s="377">
        <v>69.335442999999998</v>
      </c>
      <c r="CO14" s="305">
        <f t="shared" si="9"/>
        <v>27.250004999999998</v>
      </c>
    </row>
    <row r="15" spans="1:93" ht="19.5" customHeight="1" x14ac:dyDescent="0.2">
      <c r="A15" s="301" t="s">
        <v>24</v>
      </c>
      <c r="B15" s="302" t="s">
        <v>25</v>
      </c>
      <c r="C15" s="303" t="s">
        <v>33</v>
      </c>
      <c r="D15" s="302" t="s">
        <v>39</v>
      </c>
      <c r="E15" s="304">
        <f t="shared" si="4"/>
        <v>1.2518</v>
      </c>
      <c r="F15" s="305">
        <v>0</v>
      </c>
      <c r="G15" s="305">
        <v>0</v>
      </c>
      <c r="H15" s="305">
        <v>0</v>
      </c>
      <c r="I15" s="305">
        <v>0</v>
      </c>
      <c r="J15" s="305">
        <v>0</v>
      </c>
      <c r="K15" s="305">
        <v>1.2518</v>
      </c>
      <c r="L15" s="305">
        <v>4.6435000000000004</v>
      </c>
      <c r="M15" s="305">
        <v>0</v>
      </c>
      <c r="N15" s="305">
        <v>0</v>
      </c>
      <c r="O15" s="305">
        <v>14.7742</v>
      </c>
      <c r="P15" s="305">
        <v>10.324199999999999</v>
      </c>
      <c r="Q15" s="305">
        <v>0.3745</v>
      </c>
      <c r="R15" s="305">
        <v>31.368200000000002</v>
      </c>
      <c r="S15" s="305">
        <f t="shared" si="5"/>
        <v>1.2518</v>
      </c>
      <c r="T15" s="322" t="s">
        <v>358</v>
      </c>
      <c r="V15" s="322" t="s">
        <v>358</v>
      </c>
      <c r="W15" s="323" t="s">
        <v>24</v>
      </c>
      <c r="X15" s="323" t="s">
        <v>227</v>
      </c>
      <c r="Y15" s="328">
        <f t="shared" si="6"/>
        <v>0</v>
      </c>
      <c r="Z15" s="327">
        <v>-124.99562</v>
      </c>
      <c r="AA15" s="327">
        <v>0</v>
      </c>
      <c r="AB15" s="327">
        <v>0</v>
      </c>
      <c r="AC15" s="327">
        <v>0.29799999999999999</v>
      </c>
      <c r="AD15" s="327">
        <v>4.05</v>
      </c>
      <c r="AE15" s="327">
        <v>0</v>
      </c>
      <c r="AF15" s="327">
        <v>0.33900000000000002</v>
      </c>
      <c r="AG15" s="327">
        <v>1.1220000000000001</v>
      </c>
      <c r="AH15" s="327">
        <v>0</v>
      </c>
      <c r="AI15" s="327">
        <v>0.19600000000000001</v>
      </c>
      <c r="AJ15" s="327">
        <v>4.4999999999999998E-2</v>
      </c>
      <c r="AK15" s="327">
        <v>47.568240000000003</v>
      </c>
      <c r="AL15" s="327">
        <v>-71.377380000000002</v>
      </c>
      <c r="AM15" s="305">
        <f t="shared" si="7"/>
        <v>-120.64762</v>
      </c>
      <c r="AO15" s="287" t="s">
        <v>327</v>
      </c>
      <c r="AP15" s="341">
        <v>10</v>
      </c>
      <c r="AQ15" s="287" t="s">
        <v>364</v>
      </c>
      <c r="AR15" s="343">
        <f t="shared" si="10"/>
        <v>0.65606600000000037</v>
      </c>
      <c r="AS15" s="344">
        <v>1.9048059999999989</v>
      </c>
      <c r="AT15" s="344">
        <v>3.3561370000000004</v>
      </c>
      <c r="AU15" s="344">
        <v>1.6971090000000011</v>
      </c>
      <c r="AV15" s="344">
        <v>1.5253639999999997</v>
      </c>
      <c r="AW15" s="344">
        <v>17.253666000000003</v>
      </c>
      <c r="AX15" s="344">
        <v>0.65606600000000037</v>
      </c>
      <c r="AY15" s="344">
        <v>8.9666320000000006</v>
      </c>
      <c r="AZ15" s="344">
        <v>7.1617389999999972</v>
      </c>
      <c r="BA15" s="344">
        <v>3.7446610000000025</v>
      </c>
      <c r="BB15" s="344">
        <v>1.7791239999999986</v>
      </c>
      <c r="BC15" s="344">
        <v>8.6817969999999995</v>
      </c>
      <c r="BD15" s="344">
        <v>3.5092640000000017</v>
      </c>
      <c r="BE15" s="344">
        <v>60.236364999999992</v>
      </c>
      <c r="BF15" s="304">
        <f t="shared" si="11"/>
        <v>26.393148</v>
      </c>
      <c r="BG15" s="304">
        <f t="shared" si="12"/>
        <v>1.3</v>
      </c>
      <c r="BH15" s="344">
        <v>11.02</v>
      </c>
      <c r="BI15" s="344">
        <v>18.48</v>
      </c>
      <c r="BJ15" s="344">
        <v>8.1300000000000008</v>
      </c>
      <c r="BK15" s="344">
        <v>5.79</v>
      </c>
      <c r="BL15" s="344">
        <v>56.984999999999999</v>
      </c>
      <c r="BM15" s="344">
        <v>1.3</v>
      </c>
      <c r="BN15" s="344">
        <v>36.414999999999999</v>
      </c>
      <c r="BO15" s="344">
        <v>33.42</v>
      </c>
      <c r="BP15" s="344">
        <v>17.190000000000001</v>
      </c>
      <c r="BQ15" s="344">
        <v>8.1649999999999991</v>
      </c>
      <c r="BR15" s="344">
        <v>40.134999999999998</v>
      </c>
      <c r="BS15" s="344">
        <v>16.170000000000002</v>
      </c>
      <c r="BT15" s="344">
        <v>253.2</v>
      </c>
      <c r="BU15" s="304">
        <f t="shared" si="13"/>
        <v>101.705</v>
      </c>
      <c r="BX15" s="287" t="s">
        <v>326</v>
      </c>
      <c r="BY15" s="75" t="s">
        <v>53</v>
      </c>
      <c r="BZ15" s="376" t="s">
        <v>44</v>
      </c>
      <c r="CA15" s="378">
        <f t="shared" si="8"/>
        <v>4.3568999999999997E-2</v>
      </c>
      <c r="CB15" s="377">
        <v>10.474182000000001</v>
      </c>
      <c r="CC15" s="377">
        <v>4.9241849999999996</v>
      </c>
      <c r="CD15" s="377">
        <v>6.2799110000000002</v>
      </c>
      <c r="CE15" s="377">
        <v>2.1056249999999999</v>
      </c>
      <c r="CF15" s="377">
        <v>1.052014</v>
      </c>
      <c r="CG15" s="377">
        <v>4.3568999999999997E-2</v>
      </c>
      <c r="CH15" s="377">
        <v>5.240443</v>
      </c>
      <c r="CI15" s="377">
        <v>4.8840180000000002</v>
      </c>
      <c r="CJ15" s="377">
        <v>2.2177449999999999</v>
      </c>
      <c r="CK15" s="377">
        <v>2.7937780000000001</v>
      </c>
      <c r="CL15" s="377">
        <v>2.3716439999999999</v>
      </c>
      <c r="CM15" s="377">
        <v>5.4278630000000003</v>
      </c>
      <c r="CN15" s="377">
        <v>47.814976999999999</v>
      </c>
      <c r="CO15" s="305">
        <f t="shared" si="9"/>
        <v>24.879486</v>
      </c>
    </row>
    <row r="16" spans="1:93" ht="19.5" customHeight="1" x14ac:dyDescent="0.2">
      <c r="A16" s="301" t="s">
        <v>24</v>
      </c>
      <c r="B16" s="302" t="s">
        <v>25</v>
      </c>
      <c r="C16" s="303" t="s">
        <v>40</v>
      </c>
      <c r="D16" s="302" t="s">
        <v>41</v>
      </c>
      <c r="E16" s="304">
        <f t="shared" si="4"/>
        <v>7118.1817099999998</v>
      </c>
      <c r="F16" s="305">
        <v>4751.704315</v>
      </c>
      <c r="G16" s="305">
        <v>1259.4156800000001</v>
      </c>
      <c r="H16" s="305">
        <v>4736.1823299999996</v>
      </c>
      <c r="I16" s="305">
        <v>6403.8774000000003</v>
      </c>
      <c r="J16" s="305">
        <v>6396.0268850000002</v>
      </c>
      <c r="K16" s="305">
        <v>7118.1817099999998</v>
      </c>
      <c r="L16" s="305">
        <v>6924.9351630000001</v>
      </c>
      <c r="M16" s="305">
        <v>7127.7138260000002</v>
      </c>
      <c r="N16" s="305">
        <v>6662.2736199999999</v>
      </c>
      <c r="O16" s="305">
        <v>6332.3653999999997</v>
      </c>
      <c r="P16" s="305">
        <v>7372.2437389999996</v>
      </c>
      <c r="Q16" s="305">
        <v>7578.4362389999997</v>
      </c>
      <c r="R16" s="305">
        <v>72663.356306999995</v>
      </c>
      <c r="S16" s="305">
        <f t="shared" si="5"/>
        <v>30665.388320000002</v>
      </c>
      <c r="T16" s="322" t="s">
        <v>358</v>
      </c>
      <c r="V16" s="322" t="s">
        <v>358</v>
      </c>
      <c r="W16" s="323" t="s">
        <v>24</v>
      </c>
      <c r="X16" s="323" t="s">
        <v>367</v>
      </c>
      <c r="Y16" s="328">
        <f t="shared" si="6"/>
        <v>1006.09435852965</v>
      </c>
      <c r="Z16" s="327">
        <v>588.85821663776801</v>
      </c>
      <c r="AA16" s="327">
        <v>185.982845749164</v>
      </c>
      <c r="AB16" s="327">
        <v>584.76679640812597</v>
      </c>
      <c r="AC16" s="327">
        <v>792.31942690802703</v>
      </c>
      <c r="AD16" s="327">
        <v>880.73341138887395</v>
      </c>
      <c r="AE16" s="327">
        <v>1006.09435852965</v>
      </c>
      <c r="AF16" s="327">
        <v>966.39295991231904</v>
      </c>
      <c r="AG16" s="327">
        <v>956.36816896307096</v>
      </c>
      <c r="AH16" s="327">
        <v>919.39741705679103</v>
      </c>
      <c r="AI16" s="327">
        <v>825.18637596363806</v>
      </c>
      <c r="AJ16" s="327">
        <v>893.94852029251399</v>
      </c>
      <c r="AK16" s="327">
        <v>919.65328504116599</v>
      </c>
      <c r="AL16" s="327">
        <v>9519.7017828511107</v>
      </c>
      <c r="AM16" s="305">
        <f t="shared" si="7"/>
        <v>4038.7550556216083</v>
      </c>
      <c r="AO16" s="334"/>
      <c r="AP16" s="341">
        <v>11</v>
      </c>
      <c r="AQ16" s="345" t="s">
        <v>368</v>
      </c>
      <c r="AR16" s="343">
        <f t="shared" si="10"/>
        <v>1.3348990000000001</v>
      </c>
      <c r="AS16" s="344">
        <v>9.0039279999999948</v>
      </c>
      <c r="AT16" s="344">
        <v>2.3167909999999967</v>
      </c>
      <c r="AU16" s="344">
        <v>4.7377040000000079</v>
      </c>
      <c r="AV16" s="344">
        <v>2.6409760000000038</v>
      </c>
      <c r="AW16" s="344">
        <v>2.7569500000000051</v>
      </c>
      <c r="AX16" s="344">
        <v>1.3348990000000001</v>
      </c>
      <c r="AY16" s="344">
        <v>4.1969149999999971</v>
      </c>
      <c r="AZ16" s="344">
        <v>2.4488490000000009</v>
      </c>
      <c r="BA16" s="344">
        <v>4.1895219999999931</v>
      </c>
      <c r="BB16" s="344">
        <v>3.0384060000000037</v>
      </c>
      <c r="BC16" s="344">
        <v>2.2926830000000002</v>
      </c>
      <c r="BD16" s="344">
        <v>5.0530390000000054</v>
      </c>
      <c r="BE16" s="344">
        <v>44.010662000000004</v>
      </c>
      <c r="BF16" s="304">
        <f t="shared" si="11"/>
        <v>22.791248000000003</v>
      </c>
      <c r="BG16" s="304">
        <f t="shared" si="12"/>
        <v>6.44</v>
      </c>
      <c r="BH16" s="344">
        <v>43.88</v>
      </c>
      <c r="BI16" s="344">
        <v>11.494999999999999</v>
      </c>
      <c r="BJ16" s="344">
        <v>22.934999999999999</v>
      </c>
      <c r="BK16" s="344">
        <v>13.8</v>
      </c>
      <c r="BL16" s="344">
        <v>14.33</v>
      </c>
      <c r="BM16" s="344">
        <v>6.44</v>
      </c>
      <c r="BN16" s="344">
        <v>18.8</v>
      </c>
      <c r="BO16" s="344">
        <v>11.425000000000001</v>
      </c>
      <c r="BP16" s="344">
        <v>19.254999999999999</v>
      </c>
      <c r="BQ16" s="344">
        <v>13.914999999999999</v>
      </c>
      <c r="BR16" s="344">
        <v>10.615</v>
      </c>
      <c r="BS16" s="344">
        <v>23.265000000000001</v>
      </c>
      <c r="BT16" s="344">
        <v>210.15500000000003</v>
      </c>
      <c r="BU16" s="304">
        <f t="shared" si="13"/>
        <v>112.88</v>
      </c>
      <c r="BX16" s="287" t="s">
        <v>327</v>
      </c>
      <c r="BY16" s="75" t="s">
        <v>54</v>
      </c>
      <c r="BZ16" s="376" t="s">
        <v>44</v>
      </c>
      <c r="CA16" s="378">
        <f t="shared" si="8"/>
        <v>0.64393400000000001</v>
      </c>
      <c r="CB16" s="377">
        <v>9.1151940000000007</v>
      </c>
      <c r="CC16" s="377">
        <v>15.123863</v>
      </c>
      <c r="CD16" s="377">
        <v>6.4328909999999997</v>
      </c>
      <c r="CE16" s="377">
        <v>4.2646360000000003</v>
      </c>
      <c r="CF16" s="377">
        <v>39.731333999999997</v>
      </c>
      <c r="CG16" s="377">
        <v>0.64393400000000001</v>
      </c>
      <c r="CH16" s="377">
        <v>27.448367999999999</v>
      </c>
      <c r="CI16" s="377">
        <v>26.258261000000001</v>
      </c>
      <c r="CJ16" s="377">
        <v>13.445339000000001</v>
      </c>
      <c r="CK16" s="377">
        <v>6.3858759999999997</v>
      </c>
      <c r="CL16" s="377">
        <v>31.453202999999998</v>
      </c>
      <c r="CM16" s="377">
        <v>12.660736</v>
      </c>
      <c r="CN16" s="377">
        <v>192.96363500000001</v>
      </c>
      <c r="CO16" s="305">
        <f t="shared" si="9"/>
        <v>75.311852000000002</v>
      </c>
    </row>
    <row r="17" spans="1:93" ht="19.5" customHeight="1" x14ac:dyDescent="0.2">
      <c r="A17" s="301" t="s">
        <v>24</v>
      </c>
      <c r="B17" s="302" t="s">
        <v>25</v>
      </c>
      <c r="C17" s="303" t="s">
        <v>40</v>
      </c>
      <c r="D17" s="302" t="s">
        <v>42</v>
      </c>
      <c r="E17" s="304">
        <f t="shared" si="4"/>
        <v>1530.1929299999999</v>
      </c>
      <c r="F17" s="305">
        <v>330.34329500000001</v>
      </c>
      <c r="G17" s="305">
        <v>269.11331000000001</v>
      </c>
      <c r="H17" s="305">
        <v>267.20432</v>
      </c>
      <c r="I17" s="305">
        <v>406.26940999999999</v>
      </c>
      <c r="J17" s="305">
        <v>1161.10971</v>
      </c>
      <c r="K17" s="305">
        <v>1530.1929299999999</v>
      </c>
      <c r="L17" s="305">
        <v>1380.4858320000001</v>
      </c>
      <c r="M17" s="305">
        <v>1077.836628</v>
      </c>
      <c r="N17" s="305">
        <v>1219.195739</v>
      </c>
      <c r="O17" s="305">
        <v>722.47662500000001</v>
      </c>
      <c r="P17" s="305">
        <v>295.55115499999999</v>
      </c>
      <c r="Q17" s="305">
        <v>344.79109099999999</v>
      </c>
      <c r="R17" s="305">
        <v>9004.5700450000004</v>
      </c>
      <c r="S17" s="305">
        <f t="shared" si="5"/>
        <v>3964.2329749999999</v>
      </c>
      <c r="T17" s="322" t="s">
        <v>358</v>
      </c>
      <c r="V17" s="322" t="s">
        <v>358</v>
      </c>
      <c r="W17" s="323" t="s">
        <v>24</v>
      </c>
      <c r="X17" s="323" t="s">
        <v>229</v>
      </c>
      <c r="Y17" s="328">
        <f t="shared" si="6"/>
        <v>-58.949466999999999</v>
      </c>
      <c r="Z17" s="327">
        <v>36.849646</v>
      </c>
      <c r="AA17" s="327">
        <v>-3.289644</v>
      </c>
      <c r="AB17" s="327">
        <v>-32.251505999999999</v>
      </c>
      <c r="AC17" s="327">
        <v>-64.997820000000004</v>
      </c>
      <c r="AD17" s="327">
        <v>-46.156859999999902</v>
      </c>
      <c r="AE17" s="327">
        <v>-58.949466999999999</v>
      </c>
      <c r="AF17" s="327">
        <v>-20.237916999999999</v>
      </c>
      <c r="AG17" s="327">
        <v>-50.092103999999999</v>
      </c>
      <c r="AH17" s="327">
        <v>-46.259380999999998</v>
      </c>
      <c r="AI17" s="327">
        <v>-49.943956</v>
      </c>
      <c r="AJ17" s="327">
        <v>-44.197091999999998</v>
      </c>
      <c r="AK17" s="327">
        <v>-16.358691</v>
      </c>
      <c r="AL17" s="327">
        <v>-395.884792</v>
      </c>
      <c r="AM17" s="305">
        <f t="shared" si="7"/>
        <v>-168.79565099999991</v>
      </c>
      <c r="AO17" s="287" t="s">
        <v>328</v>
      </c>
      <c r="AP17" s="341">
        <v>12</v>
      </c>
      <c r="AQ17" s="346" t="s">
        <v>364</v>
      </c>
      <c r="AR17" s="343">
        <f t="shared" si="10"/>
        <v>1.3348990000000001</v>
      </c>
      <c r="AS17" s="344">
        <v>9.0039279999999948</v>
      </c>
      <c r="AT17" s="344">
        <v>2.3167909999999967</v>
      </c>
      <c r="AU17" s="344">
        <v>4.7377040000000079</v>
      </c>
      <c r="AV17" s="344">
        <v>2.6409760000000038</v>
      </c>
      <c r="AW17" s="344">
        <v>2.7569500000000051</v>
      </c>
      <c r="AX17" s="344">
        <v>1.3348990000000001</v>
      </c>
      <c r="AY17" s="344">
        <v>4.1969149999999971</v>
      </c>
      <c r="AZ17" s="344">
        <v>2.4488490000000009</v>
      </c>
      <c r="BA17" s="344">
        <v>4.1895219999999931</v>
      </c>
      <c r="BB17" s="344">
        <v>3.0384060000000037</v>
      </c>
      <c r="BC17" s="344">
        <v>2.2926830000000002</v>
      </c>
      <c r="BD17" s="344">
        <v>5.0530390000000054</v>
      </c>
      <c r="BE17" s="344">
        <v>44.010662000000004</v>
      </c>
      <c r="BF17" s="304">
        <f t="shared" si="11"/>
        <v>22.791248000000003</v>
      </c>
      <c r="BG17" s="304">
        <f t="shared" si="12"/>
        <v>6.44</v>
      </c>
      <c r="BH17" s="344">
        <v>43.88</v>
      </c>
      <c r="BI17" s="344">
        <v>11.494999999999999</v>
      </c>
      <c r="BJ17" s="344">
        <v>22.934999999999999</v>
      </c>
      <c r="BK17" s="344">
        <v>13.8</v>
      </c>
      <c r="BL17" s="344">
        <v>14.33</v>
      </c>
      <c r="BM17" s="344">
        <v>6.44</v>
      </c>
      <c r="BN17" s="344">
        <v>18.8</v>
      </c>
      <c r="BO17" s="344">
        <v>11.425000000000001</v>
      </c>
      <c r="BP17" s="344">
        <v>19.254999999999999</v>
      </c>
      <c r="BQ17" s="344">
        <v>13.914999999999999</v>
      </c>
      <c r="BR17" s="344">
        <v>10.615</v>
      </c>
      <c r="BS17" s="344">
        <v>23.265000000000001</v>
      </c>
      <c r="BT17" s="344">
        <v>210.15500000000003</v>
      </c>
      <c r="BU17" s="304">
        <f t="shared" si="13"/>
        <v>112.88</v>
      </c>
      <c r="BX17" s="287" t="s">
        <v>328</v>
      </c>
      <c r="BY17" s="75" t="s">
        <v>55</v>
      </c>
      <c r="BZ17" s="376" t="s">
        <v>44</v>
      </c>
      <c r="CA17" s="378">
        <f t="shared" si="8"/>
        <v>5.1051010000000003</v>
      </c>
      <c r="CB17" s="377">
        <v>34.876072000000001</v>
      </c>
      <c r="CC17" s="377">
        <v>9.1782090000000007</v>
      </c>
      <c r="CD17" s="377">
        <v>18.197296000000001</v>
      </c>
      <c r="CE17" s="377">
        <v>11.159024</v>
      </c>
      <c r="CF17" s="377">
        <v>11.57305</v>
      </c>
      <c r="CG17" s="377">
        <v>5.1051010000000003</v>
      </c>
      <c r="CH17" s="377">
        <v>14.603085</v>
      </c>
      <c r="CI17" s="377">
        <v>8.9761509999999998</v>
      </c>
      <c r="CJ17" s="377">
        <v>15.065478000000001</v>
      </c>
      <c r="CK17" s="377">
        <v>10.876594000000001</v>
      </c>
      <c r="CL17" s="377">
        <v>8.322317</v>
      </c>
      <c r="CM17" s="377">
        <v>18.211960999999999</v>
      </c>
      <c r="CN17" s="377">
        <v>166.144338</v>
      </c>
      <c r="CO17" s="305">
        <f t="shared" si="9"/>
        <v>90.088751999999999</v>
      </c>
    </row>
    <row r="18" spans="1:93" ht="19.5" customHeight="1" x14ac:dyDescent="0.2">
      <c r="A18" s="301" t="s">
        <v>24</v>
      </c>
      <c r="B18" s="302" t="s">
        <v>25</v>
      </c>
      <c r="C18" s="303" t="s">
        <v>40</v>
      </c>
      <c r="D18" s="302" t="s">
        <v>43</v>
      </c>
      <c r="E18" s="304">
        <f t="shared" si="4"/>
        <v>67.368300000000005</v>
      </c>
      <c r="F18" s="305">
        <v>19.200399999999998</v>
      </c>
      <c r="G18" s="305">
        <v>82.630700000000004</v>
      </c>
      <c r="H18" s="305">
        <v>65.294600000000003</v>
      </c>
      <c r="I18" s="305">
        <v>47.191800000000001</v>
      </c>
      <c r="J18" s="305">
        <v>72.611000000000004</v>
      </c>
      <c r="K18" s="305">
        <v>67.368300000000005</v>
      </c>
      <c r="L18" s="305">
        <v>62.794600000000003</v>
      </c>
      <c r="M18" s="305">
        <v>79.424999999999997</v>
      </c>
      <c r="N18" s="305">
        <v>81.794499999999999</v>
      </c>
      <c r="O18" s="305">
        <v>84.502200000000002</v>
      </c>
      <c r="P18" s="305">
        <v>85.696399999999997</v>
      </c>
      <c r="Q18" s="305">
        <v>60.464100000000002</v>
      </c>
      <c r="R18" s="305">
        <v>808.97360000000003</v>
      </c>
      <c r="S18" s="305">
        <f t="shared" si="5"/>
        <v>354.29679999999996</v>
      </c>
      <c r="T18" s="322" t="s">
        <v>358</v>
      </c>
      <c r="V18" s="322" t="s">
        <v>358</v>
      </c>
      <c r="W18" s="323" t="s">
        <v>24</v>
      </c>
      <c r="X18" s="323" t="s">
        <v>230</v>
      </c>
      <c r="Y18" s="328">
        <f t="shared" si="6"/>
        <v>0</v>
      </c>
      <c r="Z18" s="327">
        <v>0</v>
      </c>
      <c r="AA18" s="327">
        <v>0</v>
      </c>
      <c r="AB18" s="327">
        <v>0</v>
      </c>
      <c r="AC18" s="327">
        <v>0</v>
      </c>
      <c r="AD18" s="327">
        <v>3</v>
      </c>
      <c r="AE18" s="327">
        <v>0</v>
      </c>
      <c r="AF18" s="327">
        <v>0</v>
      </c>
      <c r="AG18" s="327">
        <v>0</v>
      </c>
      <c r="AH18" s="327">
        <v>0</v>
      </c>
      <c r="AI18" s="327">
        <v>0</v>
      </c>
      <c r="AJ18" s="327">
        <v>1.31</v>
      </c>
      <c r="AK18" s="327">
        <v>0</v>
      </c>
      <c r="AL18" s="327">
        <v>4.3099999999999996</v>
      </c>
      <c r="AM18" s="305">
        <f t="shared" si="7"/>
        <v>3</v>
      </c>
      <c r="AO18" s="334"/>
      <c r="AP18" s="341">
        <v>13</v>
      </c>
      <c r="AQ18" s="345" t="s">
        <v>56</v>
      </c>
      <c r="AR18" s="343">
        <f t="shared" si="10"/>
        <v>0</v>
      </c>
      <c r="AS18" s="344">
        <v>0</v>
      </c>
      <c r="AT18" s="344">
        <v>0</v>
      </c>
      <c r="AU18" s="344">
        <v>0</v>
      </c>
      <c r="AV18" s="344">
        <v>0</v>
      </c>
      <c r="AW18" s="344">
        <v>0</v>
      </c>
      <c r="AX18" s="344">
        <v>0</v>
      </c>
      <c r="AY18" s="344">
        <v>0</v>
      </c>
      <c r="AZ18" s="344">
        <v>0</v>
      </c>
      <c r="BA18" s="344">
        <v>0</v>
      </c>
      <c r="BB18" s="344">
        <v>0</v>
      </c>
      <c r="BC18" s="344">
        <v>0</v>
      </c>
      <c r="BD18" s="344">
        <v>0</v>
      </c>
      <c r="BE18" s="344">
        <v>0</v>
      </c>
      <c r="BF18" s="304">
        <f t="shared" si="11"/>
        <v>0</v>
      </c>
      <c r="BG18" s="304">
        <f t="shared" si="12"/>
        <v>0</v>
      </c>
      <c r="BH18" s="344">
        <v>0</v>
      </c>
      <c r="BI18" s="344">
        <v>0</v>
      </c>
      <c r="BJ18" s="344">
        <v>0</v>
      </c>
      <c r="BK18" s="344">
        <v>0</v>
      </c>
      <c r="BL18" s="344">
        <v>0</v>
      </c>
      <c r="BM18" s="344">
        <v>0</v>
      </c>
      <c r="BN18" s="344">
        <v>0</v>
      </c>
      <c r="BO18" s="344">
        <v>0</v>
      </c>
      <c r="BP18" s="344">
        <v>0</v>
      </c>
      <c r="BQ18" s="344">
        <v>0</v>
      </c>
      <c r="BR18" s="344">
        <v>0</v>
      </c>
      <c r="BS18" s="344">
        <v>0</v>
      </c>
      <c r="BT18" s="344">
        <v>0</v>
      </c>
      <c r="BU18" s="304">
        <f t="shared" si="13"/>
        <v>0</v>
      </c>
      <c r="BY18" s="75" t="s">
        <v>365</v>
      </c>
      <c r="BZ18" s="375"/>
      <c r="CA18" s="378">
        <f t="shared" si="8"/>
        <v>0</v>
      </c>
      <c r="CB18" s="377">
        <v>0</v>
      </c>
      <c r="CC18" s="377">
        <v>0</v>
      </c>
      <c r="CD18" s="377">
        <v>0</v>
      </c>
      <c r="CE18" s="377">
        <v>0</v>
      </c>
      <c r="CF18" s="377">
        <v>0</v>
      </c>
      <c r="CG18" s="377">
        <v>0</v>
      </c>
      <c r="CH18" s="377">
        <v>0</v>
      </c>
      <c r="CI18" s="377">
        <v>0</v>
      </c>
      <c r="CJ18" s="377">
        <v>0</v>
      </c>
      <c r="CK18" s="377">
        <v>0</v>
      </c>
      <c r="CL18" s="377">
        <v>0</v>
      </c>
      <c r="CM18" s="377">
        <v>0</v>
      </c>
      <c r="CN18" s="377">
        <v>0</v>
      </c>
      <c r="CO18" s="305">
        <f t="shared" si="9"/>
        <v>0</v>
      </c>
    </row>
    <row r="19" spans="1:93" ht="19.5" customHeight="1" x14ac:dyDescent="0.2">
      <c r="A19" s="301" t="s">
        <v>24</v>
      </c>
      <c r="B19" s="302" t="s">
        <v>44</v>
      </c>
      <c r="C19" s="303" t="s">
        <v>26</v>
      </c>
      <c r="D19" s="302" t="s">
        <v>27</v>
      </c>
      <c r="E19" s="304">
        <f t="shared" si="4"/>
        <v>2443.03776005088</v>
      </c>
      <c r="F19" s="305">
        <v>1702.0842229637201</v>
      </c>
      <c r="G19" s="305">
        <v>546.58390860668999</v>
      </c>
      <c r="H19" s="305">
        <v>1499.6289356166101</v>
      </c>
      <c r="I19" s="305">
        <v>1789.7766351835701</v>
      </c>
      <c r="J19" s="305">
        <v>2257.1420287330702</v>
      </c>
      <c r="K19" s="305">
        <v>2443.03776005088</v>
      </c>
      <c r="L19" s="305">
        <v>2735.2124754384399</v>
      </c>
      <c r="M19" s="305">
        <v>2756.9694231490498</v>
      </c>
      <c r="N19" s="305">
        <v>2515.0532393724602</v>
      </c>
      <c r="O19" s="305">
        <v>2154.1072298631998</v>
      </c>
      <c r="P19" s="305">
        <v>2366.0543170883998</v>
      </c>
      <c r="Q19" s="305">
        <v>2394.2617231804102</v>
      </c>
      <c r="R19" s="305">
        <v>25159.911899246501</v>
      </c>
      <c r="S19" s="305">
        <f t="shared" si="5"/>
        <v>10238.253491154541</v>
      </c>
      <c r="T19" s="322" t="s">
        <v>358</v>
      </c>
      <c r="V19" s="322" t="s">
        <v>358</v>
      </c>
      <c r="W19" s="323" t="s">
        <v>24</v>
      </c>
      <c r="X19" s="323" t="s">
        <v>231</v>
      </c>
      <c r="Y19" s="328">
        <f t="shared" si="6"/>
        <v>0</v>
      </c>
      <c r="Z19" s="327">
        <v>0</v>
      </c>
      <c r="AA19" s="327">
        <v>0</v>
      </c>
      <c r="AB19" s="327">
        <v>0</v>
      </c>
      <c r="AC19" s="327">
        <v>0</v>
      </c>
      <c r="AD19" s="327">
        <v>0</v>
      </c>
      <c r="AE19" s="327">
        <v>0</v>
      </c>
      <c r="AF19" s="327">
        <v>0</v>
      </c>
      <c r="AG19" s="327">
        <v>0</v>
      </c>
      <c r="AH19" s="327">
        <v>0</v>
      </c>
      <c r="AI19" s="327">
        <v>0</v>
      </c>
      <c r="AJ19" s="327">
        <v>0</v>
      </c>
      <c r="AK19" s="327">
        <v>0</v>
      </c>
      <c r="AL19" s="327">
        <v>0</v>
      </c>
      <c r="AM19" s="305">
        <f t="shared" si="7"/>
        <v>0</v>
      </c>
      <c r="AO19" s="334"/>
      <c r="AP19" s="347">
        <v>14</v>
      </c>
      <c r="AQ19" s="348" t="s">
        <v>369</v>
      </c>
      <c r="AR19" s="343">
        <f t="shared" si="10"/>
        <v>4.6179520000000007</v>
      </c>
      <c r="AS19" s="349">
        <v>26.879209999999993</v>
      </c>
      <c r="AT19" s="349">
        <v>12.298140999999998</v>
      </c>
      <c r="AU19" s="349">
        <v>13.677903000000011</v>
      </c>
      <c r="AV19" s="349">
        <v>9.9573580000000028</v>
      </c>
      <c r="AW19" s="349">
        <v>23.369554000000008</v>
      </c>
      <c r="AX19" s="349">
        <v>4.6179520000000007</v>
      </c>
      <c r="AY19" s="349">
        <v>21.983313000000003</v>
      </c>
      <c r="AZ19" s="349">
        <v>19.560907999999998</v>
      </c>
      <c r="BA19" s="349">
        <v>14.544499999999996</v>
      </c>
      <c r="BB19" s="349">
        <v>13.181327000000005</v>
      </c>
      <c r="BC19" s="349">
        <v>17.972878999999999</v>
      </c>
      <c r="BD19" s="349">
        <v>13.640016000000008</v>
      </c>
      <c r="BE19" s="349">
        <v>191.68306099999998</v>
      </c>
      <c r="BF19" s="304">
        <f t="shared" si="11"/>
        <v>90.800118000000012</v>
      </c>
      <c r="BG19" s="304">
        <f t="shared" si="12"/>
        <v>11.329999999999998</v>
      </c>
      <c r="BH19" s="349">
        <v>137.625</v>
      </c>
      <c r="BI19" s="349">
        <v>63.764999999999993</v>
      </c>
      <c r="BJ19" s="349">
        <v>67.465000000000003</v>
      </c>
      <c r="BK19" s="349">
        <v>51.364999999999995</v>
      </c>
      <c r="BL19" s="349">
        <v>87.584999999999994</v>
      </c>
      <c r="BM19" s="349">
        <v>11.329999999999998</v>
      </c>
      <c r="BN19" s="349">
        <v>102.825</v>
      </c>
      <c r="BO19" s="349">
        <v>91.31</v>
      </c>
      <c r="BP19" s="349">
        <v>66.89</v>
      </c>
      <c r="BQ19" s="349">
        <v>60.335000000000001</v>
      </c>
      <c r="BR19" s="349">
        <v>83.323999999999998</v>
      </c>
      <c r="BS19" s="349">
        <v>62.81</v>
      </c>
      <c r="BT19" s="349">
        <v>886.62899999999991</v>
      </c>
      <c r="BU19" s="304">
        <f t="shared" si="13"/>
        <v>419.13499999999999</v>
      </c>
      <c r="BY19" s="75"/>
      <c r="BZ19" s="376" t="s">
        <v>210</v>
      </c>
      <c r="CA19" s="378">
        <f t="shared" si="8"/>
        <v>6.7120480000000002</v>
      </c>
      <c r="CB19" s="377">
        <v>110.74579</v>
      </c>
      <c r="CC19" s="377">
        <v>51.466858999999999</v>
      </c>
      <c r="CD19" s="377">
        <v>53.787097000000003</v>
      </c>
      <c r="CE19" s="377">
        <v>41.407642000000003</v>
      </c>
      <c r="CF19" s="377">
        <v>64.215446</v>
      </c>
      <c r="CG19" s="377">
        <v>6.7120480000000002</v>
      </c>
      <c r="CH19" s="377">
        <v>80.841686999999993</v>
      </c>
      <c r="CI19" s="377">
        <v>71.749092000000005</v>
      </c>
      <c r="CJ19" s="377">
        <v>52.345500000000001</v>
      </c>
      <c r="CK19" s="377">
        <v>47.153672999999998</v>
      </c>
      <c r="CL19" s="377">
        <v>65.351121000000006</v>
      </c>
      <c r="CM19" s="377">
        <v>49.169983999999999</v>
      </c>
      <c r="CN19" s="377">
        <v>694.94593899999995</v>
      </c>
      <c r="CO19" s="305">
        <f t="shared" si="9"/>
        <v>328.33488199999999</v>
      </c>
    </row>
    <row r="20" spans="1:93" ht="19.5" customHeight="1" x14ac:dyDescent="0.2">
      <c r="A20" s="301" t="s">
        <v>24</v>
      </c>
      <c r="B20" s="302" t="s">
        <v>44</v>
      </c>
      <c r="C20" s="303" t="s">
        <v>26</v>
      </c>
      <c r="D20" s="302" t="s">
        <v>28</v>
      </c>
      <c r="E20" s="304">
        <f t="shared" si="4"/>
        <v>1457.7964484630199</v>
      </c>
      <c r="F20" s="305">
        <v>873.89183801804097</v>
      </c>
      <c r="G20" s="305">
        <v>337.84003466607197</v>
      </c>
      <c r="H20" s="305">
        <v>738.57899521460399</v>
      </c>
      <c r="I20" s="305">
        <v>1049.77022275267</v>
      </c>
      <c r="J20" s="305">
        <v>1435.49148339167</v>
      </c>
      <c r="K20" s="305">
        <v>1457.7964484630199</v>
      </c>
      <c r="L20" s="305">
        <v>1429.53267835624</v>
      </c>
      <c r="M20" s="305">
        <v>1354.4626739861901</v>
      </c>
      <c r="N20" s="305">
        <v>1292.47314317479</v>
      </c>
      <c r="O20" s="305">
        <v>1193.5503220559999</v>
      </c>
      <c r="P20" s="305">
        <v>1386.1762551788399</v>
      </c>
      <c r="Q20" s="305">
        <v>1454.2294697467601</v>
      </c>
      <c r="R20" s="305">
        <v>14003.7935650049</v>
      </c>
      <c r="S20" s="305">
        <f t="shared" si="5"/>
        <v>5893.3690225060773</v>
      </c>
      <c r="T20" s="322" t="s">
        <v>358</v>
      </c>
      <c r="V20" s="322" t="s">
        <v>358</v>
      </c>
      <c r="W20" s="323" t="s">
        <v>24</v>
      </c>
      <c r="X20" s="323" t="s">
        <v>232</v>
      </c>
      <c r="Y20" s="328">
        <f t="shared" si="6"/>
        <v>2.0000000000000001E-4</v>
      </c>
      <c r="Z20" s="327">
        <v>0.60419999999999996</v>
      </c>
      <c r="AA20" s="327">
        <v>0.94279999999999997</v>
      </c>
      <c r="AB20" s="327">
        <v>0.96889999999999998</v>
      </c>
      <c r="AC20" s="327">
        <v>3.8761000000000001</v>
      </c>
      <c r="AD20" s="327">
        <v>2.1100000000000001E-2</v>
      </c>
      <c r="AE20" s="327">
        <v>2.0000000000000001E-4</v>
      </c>
      <c r="AF20" s="327">
        <v>0.13919999999999999</v>
      </c>
      <c r="AG20" s="327">
        <v>2.0000000000000001E-4</v>
      </c>
      <c r="AH20" s="327">
        <v>0.23419999999999999</v>
      </c>
      <c r="AI20" s="327">
        <v>0.13900000000000001</v>
      </c>
      <c r="AJ20" s="327">
        <v>0.61419999999999997</v>
      </c>
      <c r="AK20" s="327">
        <v>0.5514</v>
      </c>
      <c r="AL20" s="327">
        <v>8.0914999999999999</v>
      </c>
      <c r="AM20" s="305">
        <f t="shared" si="7"/>
        <v>6.4132999999999996</v>
      </c>
      <c r="AO20" s="334"/>
      <c r="AP20" s="341">
        <v>15</v>
      </c>
      <c r="AQ20" s="346" t="s">
        <v>364</v>
      </c>
      <c r="AR20" s="343">
        <f t="shared" si="10"/>
        <v>4.6179520000000007</v>
      </c>
      <c r="AS20" s="344">
        <v>26.879209999999993</v>
      </c>
      <c r="AT20" s="344">
        <v>12.298140999999998</v>
      </c>
      <c r="AU20" s="344">
        <v>13.677903000000011</v>
      </c>
      <c r="AV20" s="344">
        <v>9.9573580000000028</v>
      </c>
      <c r="AW20" s="344">
        <v>23.369554000000008</v>
      </c>
      <c r="AX20" s="344">
        <v>4.6179520000000007</v>
      </c>
      <c r="AY20" s="344">
        <v>21.983313000000003</v>
      </c>
      <c r="AZ20" s="344">
        <v>19.560907999999998</v>
      </c>
      <c r="BA20" s="344">
        <v>14.544499999999996</v>
      </c>
      <c r="BB20" s="344">
        <v>13.181327000000005</v>
      </c>
      <c r="BC20" s="344">
        <v>17.972878999999999</v>
      </c>
      <c r="BD20" s="344">
        <v>13.640016000000008</v>
      </c>
      <c r="BE20" s="344">
        <v>191.68306099999998</v>
      </c>
      <c r="BF20" s="304">
        <f t="shared" si="11"/>
        <v>90.800118000000012</v>
      </c>
      <c r="BG20" s="304">
        <f t="shared" si="12"/>
        <v>11.329999999999998</v>
      </c>
      <c r="BH20" s="344">
        <v>137.625</v>
      </c>
      <c r="BI20" s="344">
        <v>63.764999999999993</v>
      </c>
      <c r="BJ20" s="344">
        <v>67.465000000000003</v>
      </c>
      <c r="BK20" s="344">
        <v>51.364999999999995</v>
      </c>
      <c r="BL20" s="344">
        <v>87.584999999999994</v>
      </c>
      <c r="BM20" s="344">
        <v>11.329999999999998</v>
      </c>
      <c r="BN20" s="344">
        <v>102.825</v>
      </c>
      <c r="BO20" s="344">
        <v>91.31</v>
      </c>
      <c r="BP20" s="344">
        <v>66.89</v>
      </c>
      <c r="BQ20" s="344">
        <v>60.335000000000001</v>
      </c>
      <c r="BR20" s="344">
        <v>83.323999999999998</v>
      </c>
      <c r="BS20" s="344">
        <v>62.81</v>
      </c>
      <c r="BT20" s="344">
        <v>886.62899999999991</v>
      </c>
      <c r="BU20" s="304">
        <f t="shared" si="13"/>
        <v>419.13499999999999</v>
      </c>
      <c r="BX20" s="287" t="s">
        <v>323</v>
      </c>
      <c r="BY20" s="75" t="s">
        <v>24</v>
      </c>
      <c r="BZ20" s="379" t="s">
        <v>45</v>
      </c>
      <c r="CA20" s="378">
        <f t="shared" si="8"/>
        <v>5.7154999999999997E-2</v>
      </c>
      <c r="CB20" s="380">
        <v>4.5899660000000004</v>
      </c>
      <c r="CC20" s="380">
        <v>1.2689170000000001</v>
      </c>
      <c r="CD20" s="380">
        <v>2.0675119999999998</v>
      </c>
      <c r="CE20" s="380">
        <v>1.7963530000000001</v>
      </c>
      <c r="CF20" s="380">
        <v>0.84513300000000002</v>
      </c>
      <c r="CG20" s="380">
        <v>5.7154999999999997E-2</v>
      </c>
      <c r="CH20" s="380">
        <v>3.029382</v>
      </c>
      <c r="CI20" s="380">
        <v>3.2407849999999998</v>
      </c>
      <c r="CJ20" s="380">
        <v>1.6535709999999999</v>
      </c>
      <c r="CK20" s="380">
        <v>0.80525999999999998</v>
      </c>
      <c r="CL20" s="380">
        <v>1.8070539999999999</v>
      </c>
      <c r="CM20" s="380">
        <v>0.71530300000000002</v>
      </c>
      <c r="CN20" s="380">
        <v>21.876391000000002</v>
      </c>
      <c r="CO20" s="305">
        <f t="shared" si="9"/>
        <v>10.625036000000001</v>
      </c>
    </row>
    <row r="21" spans="1:93" ht="19.5" customHeight="1" x14ac:dyDescent="0.2">
      <c r="A21" s="301" t="s">
        <v>24</v>
      </c>
      <c r="B21" s="302" t="s">
        <v>44</v>
      </c>
      <c r="C21" s="303" t="s">
        <v>26</v>
      </c>
      <c r="D21" s="302" t="s">
        <v>29</v>
      </c>
      <c r="E21" s="304">
        <f t="shared" si="4"/>
        <v>694.03107756344798</v>
      </c>
      <c r="F21" s="305">
        <v>365.45226910224898</v>
      </c>
      <c r="G21" s="305">
        <v>142.67826702468901</v>
      </c>
      <c r="H21" s="305">
        <v>631.66865070066103</v>
      </c>
      <c r="I21" s="305">
        <v>632.67797162511602</v>
      </c>
      <c r="J21" s="305">
        <v>670.33671112667503</v>
      </c>
      <c r="K21" s="305">
        <v>694.03107756344798</v>
      </c>
      <c r="L21" s="305">
        <v>446.75618684835399</v>
      </c>
      <c r="M21" s="305">
        <v>255.64906262861999</v>
      </c>
      <c r="N21" s="305">
        <v>335.209146409602</v>
      </c>
      <c r="O21" s="305">
        <v>441.19858089407899</v>
      </c>
      <c r="P21" s="305">
        <v>505.39398709646798</v>
      </c>
      <c r="Q21" s="305">
        <v>304.42189711894599</v>
      </c>
      <c r="R21" s="305">
        <v>5425.4738081389096</v>
      </c>
      <c r="S21" s="305">
        <f t="shared" si="5"/>
        <v>3136.844947142838</v>
      </c>
      <c r="T21" s="322" t="s">
        <v>358</v>
      </c>
      <c r="V21" s="322" t="s">
        <v>358</v>
      </c>
      <c r="W21" s="323" t="s">
        <v>24</v>
      </c>
      <c r="X21" s="323" t="s">
        <v>233</v>
      </c>
      <c r="Y21" s="328">
        <f t="shared" si="6"/>
        <v>0</v>
      </c>
      <c r="Z21" s="327">
        <v>0.83989999999999998</v>
      </c>
      <c r="AA21" s="327">
        <v>0</v>
      </c>
      <c r="AB21" s="327">
        <v>0.45219999999999999</v>
      </c>
      <c r="AC21" s="327">
        <v>0.38669999999999999</v>
      </c>
      <c r="AD21" s="327">
        <v>4.2500000000000003E-2</v>
      </c>
      <c r="AE21" s="327">
        <v>0</v>
      </c>
      <c r="AF21" s="327">
        <v>0.33129999999999998</v>
      </c>
      <c r="AG21" s="327">
        <v>0.1946</v>
      </c>
      <c r="AH21" s="327">
        <v>0.25769999999999998</v>
      </c>
      <c r="AI21" s="327">
        <v>3.5000000000000003E-2</v>
      </c>
      <c r="AJ21" s="327">
        <v>0</v>
      </c>
      <c r="AK21" s="327">
        <v>0.16500000000000001</v>
      </c>
      <c r="AL21" s="327">
        <v>2.7048999999999999</v>
      </c>
      <c r="AM21" s="305">
        <f t="shared" si="7"/>
        <v>1.7213000000000001</v>
      </c>
      <c r="AO21" s="334"/>
      <c r="AP21" s="341">
        <v>16</v>
      </c>
      <c r="AQ21" s="342" t="s">
        <v>64</v>
      </c>
      <c r="AR21" s="343">
        <f t="shared" si="10"/>
        <v>0</v>
      </c>
      <c r="AS21" s="344">
        <v>0</v>
      </c>
      <c r="AT21" s="344">
        <v>0</v>
      </c>
      <c r="AU21" s="344">
        <v>0</v>
      </c>
      <c r="AV21" s="344">
        <v>0</v>
      </c>
      <c r="AW21" s="344">
        <v>0</v>
      </c>
      <c r="AX21" s="344">
        <v>0</v>
      </c>
      <c r="AY21" s="344">
        <v>0</v>
      </c>
      <c r="AZ21" s="344">
        <v>0</v>
      </c>
      <c r="BA21" s="344">
        <v>0</v>
      </c>
      <c r="BB21" s="344">
        <v>0</v>
      </c>
      <c r="BC21" s="344">
        <v>0</v>
      </c>
      <c r="BD21" s="344">
        <v>0</v>
      </c>
      <c r="BE21" s="344">
        <v>0</v>
      </c>
      <c r="BF21" s="304">
        <f t="shared" si="11"/>
        <v>0</v>
      </c>
      <c r="BG21" s="304">
        <f t="shared" si="12"/>
        <v>0</v>
      </c>
      <c r="BH21" s="344">
        <v>0</v>
      </c>
      <c r="BI21" s="344">
        <v>0</v>
      </c>
      <c r="BJ21" s="344">
        <v>0</v>
      </c>
      <c r="BK21" s="344">
        <v>0</v>
      </c>
      <c r="BL21" s="344">
        <v>0</v>
      </c>
      <c r="BM21" s="344">
        <v>0</v>
      </c>
      <c r="BN21" s="344">
        <v>0</v>
      </c>
      <c r="BO21" s="344">
        <v>0</v>
      </c>
      <c r="BP21" s="344">
        <v>0</v>
      </c>
      <c r="BQ21" s="344">
        <v>0</v>
      </c>
      <c r="BR21" s="344">
        <v>0</v>
      </c>
      <c r="BS21" s="344">
        <v>0</v>
      </c>
      <c r="BT21" s="344">
        <v>0</v>
      </c>
      <c r="BU21" s="304">
        <f t="shared" si="13"/>
        <v>0</v>
      </c>
      <c r="BX21" s="287" t="s">
        <v>324</v>
      </c>
      <c r="BY21" s="75" t="s">
        <v>51</v>
      </c>
      <c r="BZ21" s="379" t="s">
        <v>45</v>
      </c>
      <c r="CA21" s="378">
        <f t="shared" si="8"/>
        <v>2.512677</v>
      </c>
      <c r="CB21" s="380">
        <v>4.8869059999999998</v>
      </c>
      <c r="CC21" s="380">
        <v>3.7453479999999999</v>
      </c>
      <c r="CD21" s="380">
        <v>2.116422</v>
      </c>
      <c r="CE21" s="380">
        <v>3.0363389999999999</v>
      </c>
      <c r="CF21" s="380">
        <v>1.5924849999999999</v>
      </c>
      <c r="CG21" s="380">
        <v>2.512677</v>
      </c>
      <c r="CH21" s="380">
        <v>1.6769829999999999</v>
      </c>
      <c r="CI21" s="380">
        <v>2.6912799999999999</v>
      </c>
      <c r="CJ21" s="380">
        <v>2.5900639999999999</v>
      </c>
      <c r="CK21" s="380">
        <v>5.154776</v>
      </c>
      <c r="CL21" s="380">
        <v>3.4384399999999999</v>
      </c>
      <c r="CM21" s="380">
        <v>1.024343</v>
      </c>
      <c r="CN21" s="380">
        <v>34.466062999999998</v>
      </c>
      <c r="CO21" s="305">
        <f t="shared" si="9"/>
        <v>17.890177000000001</v>
      </c>
    </row>
    <row r="22" spans="1:93" ht="19.5" customHeight="1" x14ac:dyDescent="0.2">
      <c r="A22" s="301" t="s">
        <v>24</v>
      </c>
      <c r="B22" s="302" t="s">
        <v>44</v>
      </c>
      <c r="C22" s="303" t="s">
        <v>26</v>
      </c>
      <c r="D22" s="302" t="s">
        <v>30</v>
      </c>
      <c r="E22" s="304">
        <f t="shared" si="4"/>
        <v>876.04333864247405</v>
      </c>
      <c r="F22" s="305">
        <v>367.77592354674402</v>
      </c>
      <c r="G22" s="305">
        <v>118.270826948164</v>
      </c>
      <c r="H22" s="305">
        <v>485.30963322931899</v>
      </c>
      <c r="I22" s="305">
        <v>708.07367051089204</v>
      </c>
      <c r="J22" s="305">
        <v>877.64814061244203</v>
      </c>
      <c r="K22" s="305">
        <v>876.04333864247405</v>
      </c>
      <c r="L22" s="305">
        <v>1104.79984715208</v>
      </c>
      <c r="M22" s="305">
        <v>772.174084012246</v>
      </c>
      <c r="N22" s="305">
        <v>818.873421559387</v>
      </c>
      <c r="O22" s="305">
        <v>737.73048296020897</v>
      </c>
      <c r="P22" s="305">
        <v>710.58104192192297</v>
      </c>
      <c r="Q22" s="305">
        <v>771.647106813047</v>
      </c>
      <c r="R22" s="305">
        <v>8348.92751790892</v>
      </c>
      <c r="S22" s="305">
        <f t="shared" si="5"/>
        <v>3433.1215334900353</v>
      </c>
      <c r="T22" s="322" t="s">
        <v>358</v>
      </c>
      <c r="V22" s="322" t="s">
        <v>358</v>
      </c>
      <c r="W22" s="323" t="s">
        <v>24</v>
      </c>
      <c r="X22" s="323" t="s">
        <v>234</v>
      </c>
      <c r="Y22" s="328">
        <f t="shared" si="6"/>
        <v>-4.2000000000000003E-2</v>
      </c>
      <c r="Z22" s="327">
        <v>0</v>
      </c>
      <c r="AA22" s="327">
        <v>0</v>
      </c>
      <c r="AB22" s="327">
        <v>0</v>
      </c>
      <c r="AC22" s="327">
        <v>0</v>
      </c>
      <c r="AD22" s="327">
        <v>0</v>
      </c>
      <c r="AE22" s="327">
        <v>-4.2000000000000003E-2</v>
      </c>
      <c r="AF22" s="327">
        <v>0</v>
      </c>
      <c r="AG22" s="327">
        <v>0</v>
      </c>
      <c r="AH22" s="327">
        <v>0</v>
      </c>
      <c r="AI22" s="327">
        <v>0</v>
      </c>
      <c r="AJ22" s="327">
        <v>0</v>
      </c>
      <c r="AK22" s="327">
        <v>-0.376</v>
      </c>
      <c r="AL22" s="327">
        <v>-0.41799999999999998</v>
      </c>
      <c r="AM22" s="305">
        <f t="shared" si="7"/>
        <v>-4.2000000000000003E-2</v>
      </c>
      <c r="AO22" s="334"/>
      <c r="AP22" s="341">
        <v>17</v>
      </c>
      <c r="AQ22" s="342" t="s">
        <v>65</v>
      </c>
      <c r="AR22" s="343">
        <f t="shared" si="10"/>
        <v>0</v>
      </c>
      <c r="AS22" s="344">
        <v>0</v>
      </c>
      <c r="AT22" s="344">
        <v>0</v>
      </c>
      <c r="AU22" s="344">
        <v>0</v>
      </c>
      <c r="AV22" s="344">
        <v>0</v>
      </c>
      <c r="AW22" s="344">
        <v>0</v>
      </c>
      <c r="AX22" s="344">
        <v>0</v>
      </c>
      <c r="AY22" s="344">
        <v>0</v>
      </c>
      <c r="AZ22" s="344">
        <v>0</v>
      </c>
      <c r="BA22" s="344">
        <v>0</v>
      </c>
      <c r="BB22" s="344">
        <v>0</v>
      </c>
      <c r="BC22" s="344">
        <v>0</v>
      </c>
      <c r="BD22" s="344">
        <v>0</v>
      </c>
      <c r="BE22" s="344">
        <v>0</v>
      </c>
      <c r="BF22" s="304">
        <f t="shared" si="11"/>
        <v>0</v>
      </c>
      <c r="BG22" s="304">
        <f t="shared" si="12"/>
        <v>0</v>
      </c>
      <c r="BH22" s="344">
        <v>0</v>
      </c>
      <c r="BI22" s="344">
        <v>0</v>
      </c>
      <c r="BJ22" s="344">
        <v>0</v>
      </c>
      <c r="BK22" s="344">
        <v>0</v>
      </c>
      <c r="BL22" s="344">
        <v>0</v>
      </c>
      <c r="BM22" s="344">
        <v>0</v>
      </c>
      <c r="BN22" s="344">
        <v>0</v>
      </c>
      <c r="BO22" s="344">
        <v>0</v>
      </c>
      <c r="BP22" s="344">
        <v>0</v>
      </c>
      <c r="BQ22" s="344">
        <v>0</v>
      </c>
      <c r="BR22" s="344">
        <v>0</v>
      </c>
      <c r="BS22" s="344">
        <v>0</v>
      </c>
      <c r="BT22" s="344">
        <v>0</v>
      </c>
      <c r="BU22" s="304">
        <f t="shared" si="13"/>
        <v>0</v>
      </c>
      <c r="BX22" s="287" t="s">
        <v>325</v>
      </c>
      <c r="BY22" s="75" t="s">
        <v>216</v>
      </c>
      <c r="BZ22" s="379" t="s">
        <v>45</v>
      </c>
      <c r="CA22" s="378">
        <f t="shared" si="8"/>
        <v>4.5724000000000001E-2</v>
      </c>
      <c r="CB22" s="380">
        <v>3.877786</v>
      </c>
      <c r="CC22" s="380">
        <v>0.37513299999999999</v>
      </c>
      <c r="CD22" s="380">
        <v>1.4390670000000001</v>
      </c>
      <c r="CE22" s="380">
        <v>0.47895100000000002</v>
      </c>
      <c r="CF22" s="380">
        <v>0.64333399999999996</v>
      </c>
      <c r="CG22" s="380">
        <v>4.5724000000000001E-2</v>
      </c>
      <c r="CH22" s="380">
        <v>2.5588440000000001</v>
      </c>
      <c r="CI22" s="380">
        <v>2.6872729999999998</v>
      </c>
      <c r="CJ22" s="380">
        <v>1.7494270000000001</v>
      </c>
      <c r="CK22" s="380">
        <v>1.622539</v>
      </c>
      <c r="CL22" s="380">
        <v>1.0995490000000001</v>
      </c>
      <c r="CM22" s="380">
        <v>1.8359300000000001</v>
      </c>
      <c r="CN22" s="380">
        <v>18.413557000000001</v>
      </c>
      <c r="CO22" s="305">
        <f t="shared" si="9"/>
        <v>6.8599950000000005</v>
      </c>
    </row>
    <row r="23" spans="1:93" ht="19.5" customHeight="1" x14ac:dyDescent="0.2">
      <c r="A23" s="301" t="s">
        <v>24</v>
      </c>
      <c r="B23" s="302" t="s">
        <v>44</v>
      </c>
      <c r="C23" s="303" t="s">
        <v>26</v>
      </c>
      <c r="D23" s="302" t="s">
        <v>31</v>
      </c>
      <c r="E23" s="304">
        <f t="shared" si="4"/>
        <v>410.652878872663</v>
      </c>
      <c r="F23" s="305">
        <v>248.767882516469</v>
      </c>
      <c r="G23" s="305">
        <v>50.224853930224</v>
      </c>
      <c r="H23" s="305">
        <v>167.46582964374301</v>
      </c>
      <c r="I23" s="305">
        <v>226.54801130009599</v>
      </c>
      <c r="J23" s="305">
        <v>234.02531370658801</v>
      </c>
      <c r="K23" s="305">
        <v>410.652878872663</v>
      </c>
      <c r="L23" s="305">
        <v>436.81996931158301</v>
      </c>
      <c r="M23" s="305">
        <v>450.92019084443399</v>
      </c>
      <c r="N23" s="305">
        <v>377.14224239368002</v>
      </c>
      <c r="O23" s="305">
        <v>271.81043416553302</v>
      </c>
      <c r="P23" s="305">
        <v>273.94828176388597</v>
      </c>
      <c r="Q23" s="305">
        <v>316.45730066704601</v>
      </c>
      <c r="R23" s="305">
        <v>3464.7831891159499</v>
      </c>
      <c r="S23" s="305">
        <f t="shared" si="5"/>
        <v>1337.684769969783</v>
      </c>
      <c r="T23" s="322" t="s">
        <v>358</v>
      </c>
      <c r="V23" s="322" t="s">
        <v>358</v>
      </c>
      <c r="W23" s="323" t="s">
        <v>24</v>
      </c>
      <c r="X23" s="323" t="s">
        <v>127</v>
      </c>
      <c r="Y23" s="328">
        <f t="shared" si="6"/>
        <v>2.51086275999999</v>
      </c>
      <c r="Z23" s="327">
        <v>0.87101300000000004</v>
      </c>
      <c r="AA23" s="327">
        <v>-52.397480000000002</v>
      </c>
      <c r="AB23" s="327">
        <v>3.27120846</v>
      </c>
      <c r="AC23" s="327">
        <v>-1.4141644400000399</v>
      </c>
      <c r="AD23" s="327">
        <v>0.51772633999999396</v>
      </c>
      <c r="AE23" s="327">
        <v>2.51086275999999</v>
      </c>
      <c r="AF23" s="327">
        <v>6.2721391999998604</v>
      </c>
      <c r="AG23" s="327">
        <v>1.52171996</v>
      </c>
      <c r="AH23" s="327">
        <v>4.3464564399999901</v>
      </c>
      <c r="AI23" s="327">
        <v>-0.45225194000000701</v>
      </c>
      <c r="AJ23" s="327">
        <v>1.95674947999999</v>
      </c>
      <c r="AK23" s="327">
        <v>1.93606067999999</v>
      </c>
      <c r="AL23" s="327">
        <v>-31.059960060000101</v>
      </c>
      <c r="AM23" s="305">
        <f t="shared" si="7"/>
        <v>-46.640833880000066</v>
      </c>
      <c r="AO23" s="334"/>
      <c r="AP23" s="341">
        <v>18</v>
      </c>
      <c r="AQ23" s="345" t="s">
        <v>66</v>
      </c>
      <c r="AR23" s="343">
        <f t="shared" si="10"/>
        <v>0</v>
      </c>
      <c r="AS23" s="344">
        <v>0</v>
      </c>
      <c r="AT23" s="344">
        <v>0</v>
      </c>
      <c r="AU23" s="344">
        <v>0</v>
      </c>
      <c r="AV23" s="344">
        <v>0</v>
      </c>
      <c r="AW23" s="344">
        <v>0</v>
      </c>
      <c r="AX23" s="344">
        <v>0</v>
      </c>
      <c r="AY23" s="344">
        <v>0</v>
      </c>
      <c r="AZ23" s="344">
        <v>0</v>
      </c>
      <c r="BA23" s="344">
        <v>0</v>
      </c>
      <c r="BB23" s="344">
        <v>0</v>
      </c>
      <c r="BC23" s="344">
        <v>0</v>
      </c>
      <c r="BD23" s="344">
        <v>0</v>
      </c>
      <c r="BE23" s="344">
        <v>0</v>
      </c>
      <c r="BF23" s="304">
        <f t="shared" si="11"/>
        <v>0</v>
      </c>
      <c r="BG23" s="304">
        <f t="shared" si="12"/>
        <v>0</v>
      </c>
      <c r="BH23" s="344">
        <v>0</v>
      </c>
      <c r="BI23" s="344">
        <v>0</v>
      </c>
      <c r="BJ23" s="344">
        <v>0</v>
      </c>
      <c r="BK23" s="344">
        <v>0</v>
      </c>
      <c r="BL23" s="344">
        <v>0</v>
      </c>
      <c r="BM23" s="344">
        <v>0</v>
      </c>
      <c r="BN23" s="344">
        <v>0</v>
      </c>
      <c r="BO23" s="344">
        <v>0</v>
      </c>
      <c r="BP23" s="344">
        <v>0</v>
      </c>
      <c r="BQ23" s="344">
        <v>0</v>
      </c>
      <c r="BR23" s="344">
        <v>0</v>
      </c>
      <c r="BS23" s="344">
        <v>0</v>
      </c>
      <c r="BT23" s="344">
        <v>0</v>
      </c>
      <c r="BU23" s="304">
        <f t="shared" si="13"/>
        <v>0</v>
      </c>
      <c r="BX23" s="287" t="s">
        <v>326</v>
      </c>
      <c r="BY23" s="75" t="s">
        <v>53</v>
      </c>
      <c r="BZ23" s="379" t="s">
        <v>45</v>
      </c>
      <c r="CA23" s="378">
        <f t="shared" si="8"/>
        <v>1.1431E-2</v>
      </c>
      <c r="CB23" s="380">
        <v>2.615818</v>
      </c>
      <c r="CC23" s="380">
        <v>1.2358150000000001</v>
      </c>
      <c r="CD23" s="380">
        <v>1.6200889999999999</v>
      </c>
      <c r="CE23" s="380">
        <v>0.479375</v>
      </c>
      <c r="CF23" s="380">
        <v>0.27798600000000001</v>
      </c>
      <c r="CG23" s="380">
        <v>1.1431E-2</v>
      </c>
      <c r="CH23" s="380">
        <v>1.554557</v>
      </c>
      <c r="CI23" s="380">
        <v>1.3309820000000001</v>
      </c>
      <c r="CJ23" s="380">
        <v>0.617255</v>
      </c>
      <c r="CK23" s="380">
        <v>0.78122199999999997</v>
      </c>
      <c r="CL23" s="380">
        <v>0.65335600000000005</v>
      </c>
      <c r="CM23" s="380">
        <v>1.5021370000000001</v>
      </c>
      <c r="CN23" s="380">
        <v>12.680023</v>
      </c>
      <c r="CO23" s="305">
        <f t="shared" si="9"/>
        <v>6.2405140000000001</v>
      </c>
    </row>
    <row r="24" spans="1:93" ht="19.5" customHeight="1" x14ac:dyDescent="0.2">
      <c r="A24" s="301" t="s">
        <v>24</v>
      </c>
      <c r="B24" s="302" t="s">
        <v>44</v>
      </c>
      <c r="C24" s="303" t="s">
        <v>26</v>
      </c>
      <c r="D24" s="302" t="s">
        <v>32</v>
      </c>
      <c r="E24" s="304">
        <f t="shared" si="4"/>
        <v>0</v>
      </c>
      <c r="F24" s="305">
        <v>0</v>
      </c>
      <c r="G24" s="305">
        <v>0</v>
      </c>
      <c r="H24" s="305">
        <v>0</v>
      </c>
      <c r="I24" s="305">
        <v>0</v>
      </c>
      <c r="J24" s="305">
        <v>0</v>
      </c>
      <c r="K24" s="305">
        <v>0</v>
      </c>
      <c r="L24" s="305">
        <v>0</v>
      </c>
      <c r="M24" s="305">
        <v>0</v>
      </c>
      <c r="N24" s="305">
        <v>0</v>
      </c>
      <c r="O24" s="305">
        <v>0</v>
      </c>
      <c r="P24" s="305">
        <v>0</v>
      </c>
      <c r="Q24" s="305">
        <v>0</v>
      </c>
      <c r="R24" s="305">
        <v>0</v>
      </c>
      <c r="S24" s="305">
        <f t="shared" si="5"/>
        <v>0</v>
      </c>
      <c r="T24" s="322" t="s">
        <v>358</v>
      </c>
      <c r="V24" s="322" t="s">
        <v>358</v>
      </c>
      <c r="W24" s="323" t="s">
        <v>24</v>
      </c>
      <c r="X24" s="323" t="s">
        <v>235</v>
      </c>
      <c r="Y24" s="328">
        <f t="shared" si="6"/>
        <v>0</v>
      </c>
      <c r="Z24" s="327">
        <v>0</v>
      </c>
      <c r="AA24" s="327">
        <v>0</v>
      </c>
      <c r="AB24" s="327">
        <v>0</v>
      </c>
      <c r="AC24" s="327">
        <v>0</v>
      </c>
      <c r="AD24" s="327">
        <v>0</v>
      </c>
      <c r="AE24" s="327">
        <v>0</v>
      </c>
      <c r="AF24" s="327">
        <v>0</v>
      </c>
      <c r="AG24" s="327">
        <v>0</v>
      </c>
      <c r="AH24" s="327">
        <v>0</v>
      </c>
      <c r="AI24" s="327">
        <v>0</v>
      </c>
      <c r="AJ24" s="327">
        <v>0</v>
      </c>
      <c r="AK24" s="327">
        <v>0</v>
      </c>
      <c r="AL24" s="327">
        <v>0</v>
      </c>
      <c r="AM24" s="305">
        <f t="shared" si="7"/>
        <v>0</v>
      </c>
      <c r="AO24" s="334"/>
      <c r="AP24" s="341">
        <v>19</v>
      </c>
      <c r="AQ24" s="345" t="s">
        <v>67</v>
      </c>
      <c r="AR24" s="343">
        <f t="shared" si="10"/>
        <v>0</v>
      </c>
      <c r="AS24" s="344">
        <v>0</v>
      </c>
      <c r="AT24" s="344">
        <v>0</v>
      </c>
      <c r="AU24" s="344">
        <v>0</v>
      </c>
      <c r="AV24" s="344">
        <v>0</v>
      </c>
      <c r="AW24" s="344">
        <v>0</v>
      </c>
      <c r="AX24" s="344">
        <v>0</v>
      </c>
      <c r="AY24" s="344">
        <v>0</v>
      </c>
      <c r="AZ24" s="344">
        <v>0</v>
      </c>
      <c r="BA24" s="344">
        <v>0</v>
      </c>
      <c r="BB24" s="344">
        <v>0</v>
      </c>
      <c r="BC24" s="344">
        <v>0</v>
      </c>
      <c r="BD24" s="344">
        <v>0</v>
      </c>
      <c r="BE24" s="344">
        <v>0</v>
      </c>
      <c r="BF24" s="304">
        <f t="shared" si="11"/>
        <v>0</v>
      </c>
      <c r="BG24" s="304">
        <f t="shared" si="12"/>
        <v>0</v>
      </c>
      <c r="BH24" s="344">
        <v>0</v>
      </c>
      <c r="BI24" s="344">
        <v>0</v>
      </c>
      <c r="BJ24" s="344">
        <v>0</v>
      </c>
      <c r="BK24" s="344">
        <v>0</v>
      </c>
      <c r="BL24" s="344">
        <v>0</v>
      </c>
      <c r="BM24" s="344">
        <v>0</v>
      </c>
      <c r="BN24" s="344">
        <v>0</v>
      </c>
      <c r="BO24" s="344">
        <v>0</v>
      </c>
      <c r="BP24" s="344">
        <v>0</v>
      </c>
      <c r="BQ24" s="344">
        <v>0</v>
      </c>
      <c r="BR24" s="344">
        <v>0</v>
      </c>
      <c r="BS24" s="344">
        <v>0</v>
      </c>
      <c r="BT24" s="344">
        <v>0</v>
      </c>
      <c r="BU24" s="304">
        <f t="shared" si="13"/>
        <v>0</v>
      </c>
      <c r="BX24" s="287" t="s">
        <v>327</v>
      </c>
      <c r="BY24" s="75" t="s">
        <v>54</v>
      </c>
      <c r="BZ24" s="379" t="s">
        <v>45</v>
      </c>
      <c r="CA24" s="378">
        <f t="shared" si="8"/>
        <v>0.65606600000000004</v>
      </c>
      <c r="CB24" s="380">
        <v>1.904806</v>
      </c>
      <c r="CC24" s="380">
        <v>3.3561369999999999</v>
      </c>
      <c r="CD24" s="380">
        <v>1.697109</v>
      </c>
      <c r="CE24" s="380">
        <v>1.5253639999999999</v>
      </c>
      <c r="CF24" s="380">
        <v>17.253665999999999</v>
      </c>
      <c r="CG24" s="380">
        <v>0.65606600000000004</v>
      </c>
      <c r="CH24" s="380">
        <v>8.9666320000000006</v>
      </c>
      <c r="CI24" s="380">
        <v>7.1617389999999999</v>
      </c>
      <c r="CJ24" s="380">
        <v>3.7446609999999998</v>
      </c>
      <c r="CK24" s="380">
        <v>1.7791239999999999</v>
      </c>
      <c r="CL24" s="380">
        <v>8.6817969999999995</v>
      </c>
      <c r="CM24" s="380">
        <v>3.5092639999999999</v>
      </c>
      <c r="CN24" s="380">
        <v>60.236364999999999</v>
      </c>
      <c r="CO24" s="305">
        <f t="shared" si="9"/>
        <v>26.393148</v>
      </c>
    </row>
    <row r="25" spans="1:93" ht="19.5" customHeight="1" x14ac:dyDescent="0.2">
      <c r="A25" s="301" t="s">
        <v>24</v>
      </c>
      <c r="B25" s="302" t="s">
        <v>44</v>
      </c>
      <c r="C25" s="303" t="s">
        <v>33</v>
      </c>
      <c r="D25" s="302" t="s">
        <v>34</v>
      </c>
      <c r="E25" s="304">
        <f t="shared" si="4"/>
        <v>4414.7832327420401</v>
      </c>
      <c r="F25" s="305">
        <v>2637.3831403589702</v>
      </c>
      <c r="G25" s="305">
        <v>991.86565388544795</v>
      </c>
      <c r="H25" s="305">
        <v>2662.8773004170598</v>
      </c>
      <c r="I25" s="305">
        <v>3399.7712574490702</v>
      </c>
      <c r="J25" s="305">
        <v>3873.3673432665701</v>
      </c>
      <c r="K25" s="305">
        <v>4414.7832327420401</v>
      </c>
      <c r="L25" s="305">
        <v>4544.5742879865402</v>
      </c>
      <c r="M25" s="305">
        <v>3937.8788805652198</v>
      </c>
      <c r="N25" s="305">
        <v>3949.3344490680602</v>
      </c>
      <c r="O25" s="305">
        <v>3520.9296600120001</v>
      </c>
      <c r="P25" s="305">
        <v>3915.6344755936502</v>
      </c>
      <c r="Q25" s="305">
        <v>3801.1456759984098</v>
      </c>
      <c r="R25" s="305">
        <v>41649.545357342999</v>
      </c>
      <c r="S25" s="305">
        <f t="shared" si="5"/>
        <v>17980.047928119158</v>
      </c>
      <c r="T25" s="322" t="s">
        <v>358</v>
      </c>
      <c r="V25" s="322" t="s">
        <v>358</v>
      </c>
      <c r="W25" s="323" t="s">
        <v>24</v>
      </c>
      <c r="X25" s="323" t="s">
        <v>236</v>
      </c>
      <c r="Y25" s="328">
        <f t="shared" si="6"/>
        <v>0</v>
      </c>
      <c r="Z25" s="327">
        <v>0</v>
      </c>
      <c r="AA25" s="327">
        <v>0</v>
      </c>
      <c r="AB25" s="327">
        <v>0</v>
      </c>
      <c r="AC25" s="327">
        <v>0</v>
      </c>
      <c r="AD25" s="327">
        <v>0</v>
      </c>
      <c r="AE25" s="327">
        <v>0</v>
      </c>
      <c r="AF25" s="327">
        <v>0</v>
      </c>
      <c r="AG25" s="327">
        <v>0</v>
      </c>
      <c r="AH25" s="327">
        <v>0</v>
      </c>
      <c r="AI25" s="327">
        <v>0</v>
      </c>
      <c r="AJ25" s="327">
        <v>0</v>
      </c>
      <c r="AK25" s="327">
        <v>0</v>
      </c>
      <c r="AL25" s="327">
        <v>0</v>
      </c>
      <c r="AM25" s="305">
        <f t="shared" si="7"/>
        <v>0</v>
      </c>
      <c r="AO25" s="334"/>
      <c r="AP25" s="341">
        <v>20</v>
      </c>
      <c r="AQ25" s="342" t="s">
        <v>68</v>
      </c>
      <c r="AR25" s="343">
        <f t="shared" si="10"/>
        <v>0</v>
      </c>
      <c r="AS25" s="344">
        <v>0</v>
      </c>
      <c r="AT25" s="344">
        <v>0</v>
      </c>
      <c r="AU25" s="344">
        <v>0</v>
      </c>
      <c r="AV25" s="344">
        <v>0</v>
      </c>
      <c r="AW25" s="344">
        <v>0</v>
      </c>
      <c r="AX25" s="344">
        <v>0</v>
      </c>
      <c r="AY25" s="344">
        <v>0</v>
      </c>
      <c r="AZ25" s="344">
        <v>0</v>
      </c>
      <c r="BA25" s="344">
        <v>0</v>
      </c>
      <c r="BB25" s="344">
        <v>0</v>
      </c>
      <c r="BC25" s="344">
        <v>0</v>
      </c>
      <c r="BD25" s="344">
        <v>0</v>
      </c>
      <c r="BE25" s="344">
        <v>0</v>
      </c>
      <c r="BF25" s="304">
        <f t="shared" si="11"/>
        <v>0</v>
      </c>
      <c r="BG25" s="304">
        <f t="shared" si="12"/>
        <v>0</v>
      </c>
      <c r="BH25" s="344">
        <v>0</v>
      </c>
      <c r="BI25" s="344">
        <v>0</v>
      </c>
      <c r="BJ25" s="344">
        <v>0</v>
      </c>
      <c r="BK25" s="344">
        <v>0</v>
      </c>
      <c r="BL25" s="344">
        <v>0</v>
      </c>
      <c r="BM25" s="344">
        <v>0</v>
      </c>
      <c r="BN25" s="344">
        <v>0</v>
      </c>
      <c r="BO25" s="344">
        <v>0</v>
      </c>
      <c r="BP25" s="344">
        <v>0</v>
      </c>
      <c r="BQ25" s="344">
        <v>0</v>
      </c>
      <c r="BR25" s="344">
        <v>0</v>
      </c>
      <c r="BS25" s="344">
        <v>0</v>
      </c>
      <c r="BT25" s="344">
        <v>0</v>
      </c>
      <c r="BU25" s="304">
        <f t="shared" si="13"/>
        <v>0</v>
      </c>
      <c r="BX25" s="287" t="s">
        <v>328</v>
      </c>
      <c r="BY25" s="75" t="s">
        <v>55</v>
      </c>
      <c r="BZ25" s="379" t="s">
        <v>45</v>
      </c>
      <c r="CA25" s="378">
        <f t="shared" si="8"/>
        <v>1.3348990000000001</v>
      </c>
      <c r="CB25" s="380">
        <v>9.0039279999999895</v>
      </c>
      <c r="CC25" s="380">
        <v>2.3167909999999998</v>
      </c>
      <c r="CD25" s="380">
        <v>4.7377040000000097</v>
      </c>
      <c r="CE25" s="380">
        <v>2.6409760000000002</v>
      </c>
      <c r="CF25" s="380">
        <v>2.7569499999999998</v>
      </c>
      <c r="CG25" s="380">
        <v>1.3348990000000001</v>
      </c>
      <c r="CH25" s="380">
        <v>4.1969149999999997</v>
      </c>
      <c r="CI25" s="380">
        <v>2.4488490000000001</v>
      </c>
      <c r="CJ25" s="380">
        <v>4.1895219999999904</v>
      </c>
      <c r="CK25" s="380">
        <v>3.0384060000000002</v>
      </c>
      <c r="CL25" s="380">
        <v>2.2926829999999998</v>
      </c>
      <c r="CM25" s="380">
        <v>5.0530390000000098</v>
      </c>
      <c r="CN25" s="380">
        <v>44.010662000000004</v>
      </c>
      <c r="CO25" s="305">
        <f t="shared" si="9"/>
        <v>22.791248</v>
      </c>
    </row>
    <row r="26" spans="1:93" ht="19.5" customHeight="1" x14ac:dyDescent="0.2">
      <c r="A26" s="301" t="s">
        <v>24</v>
      </c>
      <c r="B26" s="302" t="s">
        <v>44</v>
      </c>
      <c r="C26" s="303" t="s">
        <v>33</v>
      </c>
      <c r="D26" s="302" t="s">
        <v>35</v>
      </c>
      <c r="E26" s="304">
        <f t="shared" si="4"/>
        <v>532.38733159317803</v>
      </c>
      <c r="F26" s="305">
        <v>314.265844052967</v>
      </c>
      <c r="G26" s="305">
        <v>47.774495819032403</v>
      </c>
      <c r="H26" s="305">
        <v>259.657292003338</v>
      </c>
      <c r="I26" s="305">
        <v>325.07311940053802</v>
      </c>
      <c r="J26" s="305">
        <v>586.47782772621099</v>
      </c>
      <c r="K26" s="305">
        <v>532.38733159317803</v>
      </c>
      <c r="L26" s="305">
        <v>535.24602150841099</v>
      </c>
      <c r="M26" s="305">
        <v>578.17554131346606</v>
      </c>
      <c r="N26" s="305">
        <v>16.976962192884201</v>
      </c>
      <c r="O26" s="305">
        <v>471.19411028252699</v>
      </c>
      <c r="P26" s="305">
        <v>523.30491215079996</v>
      </c>
      <c r="Q26" s="305">
        <v>578.22695629433201</v>
      </c>
      <c r="R26" s="305">
        <v>4768.7604143376802</v>
      </c>
      <c r="S26" s="305">
        <f t="shared" si="5"/>
        <v>2065.6359105952642</v>
      </c>
      <c r="T26" s="322" t="s">
        <v>358</v>
      </c>
      <c r="V26" s="322" t="s">
        <v>358</v>
      </c>
      <c r="W26" s="323" t="s">
        <v>24</v>
      </c>
      <c r="X26" s="323" t="s">
        <v>237</v>
      </c>
      <c r="Y26" s="328">
        <f t="shared" si="6"/>
        <v>0</v>
      </c>
      <c r="Z26" s="327">
        <v>0</v>
      </c>
      <c r="AA26" s="327">
        <v>0</v>
      </c>
      <c r="AB26" s="327">
        <v>0</v>
      </c>
      <c r="AC26" s="327">
        <v>0</v>
      </c>
      <c r="AD26" s="327">
        <v>0</v>
      </c>
      <c r="AE26" s="327">
        <v>0</v>
      </c>
      <c r="AF26" s="327">
        <v>0</v>
      </c>
      <c r="AG26" s="327">
        <v>0</v>
      </c>
      <c r="AH26" s="327">
        <v>0</v>
      </c>
      <c r="AI26" s="327">
        <v>0</v>
      </c>
      <c r="AJ26" s="327">
        <v>0</v>
      </c>
      <c r="AK26" s="327">
        <v>0</v>
      </c>
      <c r="AL26" s="327">
        <v>0</v>
      </c>
      <c r="AM26" s="305">
        <f t="shared" si="7"/>
        <v>0</v>
      </c>
      <c r="AO26" s="334"/>
      <c r="AP26" s="341">
        <v>21</v>
      </c>
      <c r="AQ26" s="342" t="s">
        <v>69</v>
      </c>
      <c r="AR26" s="343">
        <f t="shared" si="10"/>
        <v>0</v>
      </c>
      <c r="AS26" s="344">
        <v>0</v>
      </c>
      <c r="AT26" s="344">
        <v>0</v>
      </c>
      <c r="AU26" s="344">
        <v>0</v>
      </c>
      <c r="AV26" s="344">
        <v>0</v>
      </c>
      <c r="AW26" s="344">
        <v>0</v>
      </c>
      <c r="AX26" s="344">
        <v>0</v>
      </c>
      <c r="AY26" s="344">
        <v>0</v>
      </c>
      <c r="AZ26" s="344">
        <v>0</v>
      </c>
      <c r="BA26" s="344">
        <v>0</v>
      </c>
      <c r="BB26" s="344">
        <v>0</v>
      </c>
      <c r="BC26" s="344">
        <v>0</v>
      </c>
      <c r="BD26" s="344">
        <v>0</v>
      </c>
      <c r="BE26" s="344">
        <v>0</v>
      </c>
      <c r="BF26" s="304">
        <f t="shared" si="11"/>
        <v>0</v>
      </c>
      <c r="BG26" s="304">
        <f t="shared" si="12"/>
        <v>0</v>
      </c>
      <c r="BH26" s="344">
        <v>0</v>
      </c>
      <c r="BI26" s="344">
        <v>0</v>
      </c>
      <c r="BJ26" s="344">
        <v>0</v>
      </c>
      <c r="BK26" s="344">
        <v>0</v>
      </c>
      <c r="BL26" s="344">
        <v>0</v>
      </c>
      <c r="BM26" s="344">
        <v>0</v>
      </c>
      <c r="BN26" s="344">
        <v>0</v>
      </c>
      <c r="BO26" s="344">
        <v>0</v>
      </c>
      <c r="BP26" s="344">
        <v>0</v>
      </c>
      <c r="BQ26" s="344">
        <v>0</v>
      </c>
      <c r="BR26" s="344">
        <v>0</v>
      </c>
      <c r="BS26" s="344">
        <v>0</v>
      </c>
      <c r="BT26" s="344">
        <v>0</v>
      </c>
      <c r="BU26" s="304">
        <f t="shared" si="13"/>
        <v>0</v>
      </c>
      <c r="BY26" s="75" t="s">
        <v>365</v>
      </c>
      <c r="BZ26" s="379" t="s">
        <v>45</v>
      </c>
      <c r="CA26" s="378">
        <f t="shared" si="8"/>
        <v>0</v>
      </c>
      <c r="CB26" s="380">
        <v>0</v>
      </c>
      <c r="CC26" s="380">
        <v>0</v>
      </c>
      <c r="CD26" s="380">
        <v>0</v>
      </c>
      <c r="CE26" s="380">
        <v>0</v>
      </c>
      <c r="CF26" s="380">
        <v>0</v>
      </c>
      <c r="CG26" s="380">
        <v>0</v>
      </c>
      <c r="CH26" s="380">
        <v>0</v>
      </c>
      <c r="CI26" s="380">
        <v>0</v>
      </c>
      <c r="CJ26" s="380">
        <v>0</v>
      </c>
      <c r="CK26" s="380">
        <v>0</v>
      </c>
      <c r="CL26" s="380">
        <v>0</v>
      </c>
      <c r="CM26" s="380">
        <v>0</v>
      </c>
      <c r="CN26" s="380">
        <v>0</v>
      </c>
      <c r="CO26" s="305">
        <f t="shared" si="9"/>
        <v>0</v>
      </c>
    </row>
    <row r="27" spans="1:93" ht="19.5" customHeight="1" x14ac:dyDescent="0.2">
      <c r="A27" s="301" t="s">
        <v>24</v>
      </c>
      <c r="B27" s="302" t="s">
        <v>44</v>
      </c>
      <c r="C27" s="303" t="s">
        <v>33</v>
      </c>
      <c r="D27" s="302" t="s">
        <v>36</v>
      </c>
      <c r="E27" s="304">
        <f t="shared" si="4"/>
        <v>899.88955459841804</v>
      </c>
      <c r="F27" s="305">
        <v>602.687593291148</v>
      </c>
      <c r="G27" s="305">
        <v>153.47937700064099</v>
      </c>
      <c r="H27" s="305">
        <v>597.45374367561999</v>
      </c>
      <c r="I27" s="305">
        <v>669.76320889971396</v>
      </c>
      <c r="J27" s="305">
        <v>1001.4182136266101</v>
      </c>
      <c r="K27" s="305">
        <v>899.88955459841804</v>
      </c>
      <c r="L27" s="305">
        <v>1000.75269150799</v>
      </c>
      <c r="M27" s="305">
        <v>1025.4231268159499</v>
      </c>
      <c r="N27" s="305">
        <v>1320.50856035067</v>
      </c>
      <c r="O27" s="305">
        <v>760.69811978116002</v>
      </c>
      <c r="P27" s="305">
        <v>752.97379445413901</v>
      </c>
      <c r="Q27" s="305">
        <v>810.17293248116096</v>
      </c>
      <c r="R27" s="305">
        <v>9595.2209164832202</v>
      </c>
      <c r="S27" s="305">
        <f t="shared" si="5"/>
        <v>3924.6916910921509</v>
      </c>
      <c r="T27" s="322" t="s">
        <v>358</v>
      </c>
      <c r="V27" s="322" t="s">
        <v>358</v>
      </c>
      <c r="W27" s="323" t="s">
        <v>24</v>
      </c>
      <c r="X27" s="323" t="s">
        <v>238</v>
      </c>
      <c r="Y27" s="328">
        <f t="shared" si="6"/>
        <v>0</v>
      </c>
      <c r="Z27" s="327">
        <v>0</v>
      </c>
      <c r="AA27" s="327">
        <v>0</v>
      </c>
      <c r="AB27" s="327">
        <v>0</v>
      </c>
      <c r="AC27" s="327">
        <v>0</v>
      </c>
      <c r="AD27" s="327">
        <v>0</v>
      </c>
      <c r="AE27" s="327">
        <v>0</v>
      </c>
      <c r="AF27" s="327">
        <v>0</v>
      </c>
      <c r="AG27" s="327">
        <v>0</v>
      </c>
      <c r="AH27" s="327">
        <v>0</v>
      </c>
      <c r="AI27" s="327">
        <v>0</v>
      </c>
      <c r="AJ27" s="327">
        <v>0</v>
      </c>
      <c r="AK27" s="327">
        <v>0</v>
      </c>
      <c r="AL27" s="327">
        <v>0</v>
      </c>
      <c r="AM27" s="305">
        <f t="shared" si="7"/>
        <v>0</v>
      </c>
      <c r="AO27" s="334"/>
      <c r="AP27" s="341">
        <v>22</v>
      </c>
      <c r="AQ27" s="350" t="s">
        <v>70</v>
      </c>
      <c r="AR27" s="343">
        <f t="shared" si="10"/>
        <v>0</v>
      </c>
      <c r="AS27" s="344">
        <v>0</v>
      </c>
      <c r="AT27" s="344">
        <v>0</v>
      </c>
      <c r="AU27" s="344">
        <v>0</v>
      </c>
      <c r="AV27" s="344">
        <v>0</v>
      </c>
      <c r="AW27" s="344">
        <v>0</v>
      </c>
      <c r="AX27" s="344">
        <v>0</v>
      </c>
      <c r="AY27" s="344">
        <v>0</v>
      </c>
      <c r="AZ27" s="344">
        <v>0</v>
      </c>
      <c r="BA27" s="344">
        <v>0</v>
      </c>
      <c r="BB27" s="344">
        <v>0</v>
      </c>
      <c r="BC27" s="344">
        <v>0</v>
      </c>
      <c r="BD27" s="344">
        <v>0</v>
      </c>
      <c r="BE27" s="344">
        <v>0</v>
      </c>
      <c r="BF27" s="304">
        <f t="shared" si="11"/>
        <v>0</v>
      </c>
      <c r="BG27" s="304">
        <f t="shared" si="12"/>
        <v>0</v>
      </c>
      <c r="BH27" s="344">
        <v>0</v>
      </c>
      <c r="BI27" s="344">
        <v>0</v>
      </c>
      <c r="BJ27" s="344">
        <v>0</v>
      </c>
      <c r="BK27" s="344">
        <v>0</v>
      </c>
      <c r="BL27" s="344">
        <v>0</v>
      </c>
      <c r="BM27" s="344">
        <v>0</v>
      </c>
      <c r="BN27" s="344">
        <v>0</v>
      </c>
      <c r="BO27" s="344">
        <v>0</v>
      </c>
      <c r="BP27" s="344">
        <v>0</v>
      </c>
      <c r="BQ27" s="344">
        <v>0</v>
      </c>
      <c r="BR27" s="344">
        <v>0</v>
      </c>
      <c r="BS27" s="344">
        <v>0</v>
      </c>
      <c r="BT27" s="344">
        <v>0</v>
      </c>
      <c r="BU27" s="304">
        <f t="shared" si="13"/>
        <v>0</v>
      </c>
      <c r="BY27" s="375"/>
      <c r="BZ27" s="376" t="s">
        <v>210</v>
      </c>
      <c r="CA27" s="378">
        <f t="shared" si="8"/>
        <v>4.6179519999999998</v>
      </c>
      <c r="CB27" s="380">
        <v>26.87921</v>
      </c>
      <c r="CC27" s="380">
        <v>12.298140999999999</v>
      </c>
      <c r="CD27" s="380">
        <v>13.677903000000001</v>
      </c>
      <c r="CE27" s="380">
        <v>9.9573579999999993</v>
      </c>
      <c r="CF27" s="380">
        <v>23.369554000000001</v>
      </c>
      <c r="CG27" s="380">
        <v>4.6179519999999998</v>
      </c>
      <c r="CH27" s="380">
        <v>21.983312999999999</v>
      </c>
      <c r="CI27" s="380">
        <v>19.560908000000001</v>
      </c>
      <c r="CJ27" s="380">
        <v>14.544499999999999</v>
      </c>
      <c r="CK27" s="380">
        <v>13.181327</v>
      </c>
      <c r="CL27" s="380">
        <v>17.972878999999999</v>
      </c>
      <c r="CM27" s="380">
        <v>13.640015999999999</v>
      </c>
      <c r="CN27" s="380">
        <v>191.68306100000001</v>
      </c>
      <c r="CO27" s="305">
        <f t="shared" si="9"/>
        <v>90.800117999999998</v>
      </c>
    </row>
    <row r="28" spans="1:93" ht="19.5" customHeight="1" x14ac:dyDescent="0.2">
      <c r="A28" s="301" t="s">
        <v>24</v>
      </c>
      <c r="B28" s="302" t="s">
        <v>44</v>
      </c>
      <c r="C28" s="303" t="s">
        <v>33</v>
      </c>
      <c r="D28" s="302" t="s">
        <v>37</v>
      </c>
      <c r="E28" s="304">
        <f t="shared" si="4"/>
        <v>0</v>
      </c>
      <c r="F28" s="305">
        <v>0.75003752270913904</v>
      </c>
      <c r="G28" s="305">
        <v>0</v>
      </c>
      <c r="H28" s="305">
        <v>0</v>
      </c>
      <c r="I28" s="305">
        <v>1.4036896169441899</v>
      </c>
      <c r="J28" s="305">
        <v>0</v>
      </c>
      <c r="K28" s="305">
        <v>0</v>
      </c>
      <c r="L28" s="305">
        <v>0</v>
      </c>
      <c r="M28" s="305">
        <v>0</v>
      </c>
      <c r="N28" s="305">
        <v>0</v>
      </c>
      <c r="O28" s="305">
        <v>0</v>
      </c>
      <c r="P28" s="305">
        <v>0</v>
      </c>
      <c r="Q28" s="305">
        <v>0</v>
      </c>
      <c r="R28" s="305">
        <v>2.1537271396533302</v>
      </c>
      <c r="S28" s="305">
        <f t="shared" si="5"/>
        <v>2.1537271396533288</v>
      </c>
      <c r="T28" s="322" t="s">
        <v>358</v>
      </c>
      <c r="V28" s="322" t="s">
        <v>358</v>
      </c>
      <c r="W28" s="323" t="s">
        <v>24</v>
      </c>
      <c r="X28" s="323" t="s">
        <v>239</v>
      </c>
      <c r="Y28" s="328">
        <f t="shared" si="6"/>
        <v>0</v>
      </c>
      <c r="Z28" s="327">
        <v>0</v>
      </c>
      <c r="AA28" s="327">
        <v>0</v>
      </c>
      <c r="AB28" s="327">
        <v>0</v>
      </c>
      <c r="AC28" s="327">
        <v>0</v>
      </c>
      <c r="AD28" s="327">
        <v>0</v>
      </c>
      <c r="AE28" s="327">
        <v>0</v>
      </c>
      <c r="AF28" s="327">
        <v>0</v>
      </c>
      <c r="AG28" s="327">
        <v>0</v>
      </c>
      <c r="AH28" s="327">
        <v>0</v>
      </c>
      <c r="AI28" s="327">
        <v>0</v>
      </c>
      <c r="AJ28" s="327">
        <v>0</v>
      </c>
      <c r="AK28" s="327">
        <v>0</v>
      </c>
      <c r="AL28" s="327">
        <v>0</v>
      </c>
      <c r="AM28" s="305">
        <f t="shared" si="7"/>
        <v>0</v>
      </c>
      <c r="AO28" s="334"/>
      <c r="AP28" s="341">
        <v>23</v>
      </c>
      <c r="AQ28" s="350" t="s">
        <v>71</v>
      </c>
      <c r="AR28" s="343">
        <f t="shared" si="10"/>
        <v>0</v>
      </c>
      <c r="AS28" s="344">
        <v>0</v>
      </c>
      <c r="AT28" s="344">
        <v>0</v>
      </c>
      <c r="AU28" s="344">
        <v>0</v>
      </c>
      <c r="AV28" s="344">
        <v>0</v>
      </c>
      <c r="AW28" s="344">
        <v>0</v>
      </c>
      <c r="AX28" s="344">
        <v>0</v>
      </c>
      <c r="AY28" s="344">
        <v>0</v>
      </c>
      <c r="AZ28" s="344">
        <v>0</v>
      </c>
      <c r="BA28" s="344">
        <v>0</v>
      </c>
      <c r="BB28" s="344">
        <v>0</v>
      </c>
      <c r="BC28" s="344">
        <v>0</v>
      </c>
      <c r="BD28" s="344">
        <v>0</v>
      </c>
      <c r="BE28" s="344">
        <v>0</v>
      </c>
      <c r="BF28" s="304">
        <f t="shared" si="11"/>
        <v>0</v>
      </c>
      <c r="BG28" s="304">
        <f t="shared" si="12"/>
        <v>0</v>
      </c>
      <c r="BH28" s="344">
        <v>0</v>
      </c>
      <c r="BI28" s="344">
        <v>0</v>
      </c>
      <c r="BJ28" s="344">
        <v>0</v>
      </c>
      <c r="BK28" s="344">
        <v>0</v>
      </c>
      <c r="BL28" s="344">
        <v>0</v>
      </c>
      <c r="BM28" s="344">
        <v>0</v>
      </c>
      <c r="BN28" s="344">
        <v>0</v>
      </c>
      <c r="BO28" s="344">
        <v>0</v>
      </c>
      <c r="BP28" s="344">
        <v>0</v>
      </c>
      <c r="BQ28" s="344">
        <v>0</v>
      </c>
      <c r="BR28" s="344">
        <v>0</v>
      </c>
      <c r="BS28" s="344">
        <v>0</v>
      </c>
      <c r="BT28" s="344">
        <v>0</v>
      </c>
      <c r="BU28" s="304">
        <f t="shared" si="13"/>
        <v>0</v>
      </c>
      <c r="BX28" s="287" t="s">
        <v>323</v>
      </c>
      <c r="BY28" s="75" t="s">
        <v>24</v>
      </c>
      <c r="BZ28" s="379" t="s">
        <v>47</v>
      </c>
      <c r="CA28" s="378">
        <f t="shared" si="8"/>
        <v>5.7154999999999997E-2</v>
      </c>
      <c r="CB28" s="380">
        <v>4.5899660000000004</v>
      </c>
      <c r="CC28" s="380">
        <v>1.2689170000000001</v>
      </c>
      <c r="CD28" s="380">
        <v>2.0675119999999998</v>
      </c>
      <c r="CE28" s="380">
        <v>1.7963530000000001</v>
      </c>
      <c r="CF28" s="380">
        <v>0.84513300000000002</v>
      </c>
      <c r="CG28" s="380">
        <v>5.7154999999999997E-2</v>
      </c>
      <c r="CH28" s="380">
        <v>3.029382</v>
      </c>
      <c r="CI28" s="380">
        <v>3.2407849999999998</v>
      </c>
      <c r="CJ28" s="380">
        <v>1.6535709999999999</v>
      </c>
      <c r="CK28" s="380">
        <v>0.80525999999999998</v>
      </c>
      <c r="CL28" s="380">
        <v>1.8070539999999999</v>
      </c>
      <c r="CM28" s="380">
        <v>0.71530300000000002</v>
      </c>
      <c r="CN28" s="380">
        <v>21.876391000000002</v>
      </c>
      <c r="CO28" s="305">
        <f t="shared" si="9"/>
        <v>10.625036000000001</v>
      </c>
    </row>
    <row r="29" spans="1:93" ht="19.5" customHeight="1" x14ac:dyDescent="0.2">
      <c r="A29" s="301" t="s">
        <v>24</v>
      </c>
      <c r="B29" s="302" t="s">
        <v>44</v>
      </c>
      <c r="C29" s="303" t="s">
        <v>33</v>
      </c>
      <c r="D29" s="302" t="s">
        <v>38</v>
      </c>
      <c r="E29" s="304">
        <f t="shared" si="4"/>
        <v>33.479445953792101</v>
      </c>
      <c r="F29" s="305">
        <v>2.8855209214375801</v>
      </c>
      <c r="G29" s="305">
        <v>2.4783644707127199</v>
      </c>
      <c r="H29" s="305">
        <v>2.6637083089064002</v>
      </c>
      <c r="I29" s="305">
        <v>10.8352360060856</v>
      </c>
      <c r="J29" s="305">
        <v>13.3802929511366</v>
      </c>
      <c r="K29" s="305">
        <v>33.479445953792101</v>
      </c>
      <c r="L29" s="305">
        <v>68.788754953002496</v>
      </c>
      <c r="M29" s="305">
        <v>48.697885925825098</v>
      </c>
      <c r="N29" s="305">
        <v>51.931221298312401</v>
      </c>
      <c r="O29" s="305">
        <v>33.8708969077421</v>
      </c>
      <c r="P29" s="305">
        <v>41.957374416257203</v>
      </c>
      <c r="Q29" s="305">
        <v>51.335354628958903</v>
      </c>
      <c r="R29" s="305">
        <v>362.304056742169</v>
      </c>
      <c r="S29" s="305">
        <f t="shared" si="5"/>
        <v>65.722568612071001</v>
      </c>
      <c r="T29" s="322" t="s">
        <v>358</v>
      </c>
      <c r="V29" s="322" t="s">
        <v>358</v>
      </c>
      <c r="W29" s="323" t="s">
        <v>24</v>
      </c>
      <c r="X29" s="323" t="s">
        <v>240</v>
      </c>
      <c r="Y29" s="328">
        <f t="shared" si="6"/>
        <v>0</v>
      </c>
      <c r="Z29" s="327">
        <v>0</v>
      </c>
      <c r="AA29" s="327">
        <v>0</v>
      </c>
      <c r="AB29" s="327">
        <v>0</v>
      </c>
      <c r="AC29" s="327">
        <v>0</v>
      </c>
      <c r="AD29" s="327">
        <v>0</v>
      </c>
      <c r="AE29" s="327">
        <v>0</v>
      </c>
      <c r="AF29" s="327">
        <v>0</v>
      </c>
      <c r="AG29" s="327">
        <v>0</v>
      </c>
      <c r="AH29" s="327">
        <v>0</v>
      </c>
      <c r="AI29" s="327">
        <v>0</v>
      </c>
      <c r="AJ29" s="327">
        <v>0</v>
      </c>
      <c r="AK29" s="327">
        <v>0</v>
      </c>
      <c r="AL29" s="327">
        <v>0</v>
      </c>
      <c r="AM29" s="305">
        <f t="shared" si="7"/>
        <v>0</v>
      </c>
      <c r="AO29" s="334"/>
      <c r="AP29" s="341">
        <v>24</v>
      </c>
      <c r="AQ29" s="342" t="s">
        <v>72</v>
      </c>
      <c r="AR29" s="343">
        <f t="shared" si="10"/>
        <v>0</v>
      </c>
      <c r="AS29" s="344">
        <v>0</v>
      </c>
      <c r="AT29" s="344">
        <v>0</v>
      </c>
      <c r="AU29" s="344">
        <v>0</v>
      </c>
      <c r="AV29" s="344">
        <v>0</v>
      </c>
      <c r="AW29" s="344">
        <v>0</v>
      </c>
      <c r="AX29" s="344">
        <v>0</v>
      </c>
      <c r="AY29" s="344">
        <v>0</v>
      </c>
      <c r="AZ29" s="344">
        <v>0</v>
      </c>
      <c r="BA29" s="344">
        <v>0</v>
      </c>
      <c r="BB29" s="344">
        <v>0</v>
      </c>
      <c r="BC29" s="344">
        <v>0</v>
      </c>
      <c r="BD29" s="344">
        <v>0</v>
      </c>
      <c r="BE29" s="344">
        <v>0</v>
      </c>
      <c r="BF29" s="304">
        <f t="shared" si="11"/>
        <v>0</v>
      </c>
      <c r="BG29" s="304">
        <f t="shared" si="12"/>
        <v>0</v>
      </c>
      <c r="BH29" s="344">
        <v>0</v>
      </c>
      <c r="BI29" s="344">
        <v>0</v>
      </c>
      <c r="BJ29" s="344">
        <v>0</v>
      </c>
      <c r="BK29" s="344">
        <v>0</v>
      </c>
      <c r="BL29" s="344">
        <v>0</v>
      </c>
      <c r="BM29" s="344">
        <v>0</v>
      </c>
      <c r="BN29" s="344">
        <v>0</v>
      </c>
      <c r="BO29" s="344">
        <v>0</v>
      </c>
      <c r="BP29" s="344">
        <v>0</v>
      </c>
      <c r="BQ29" s="344">
        <v>0</v>
      </c>
      <c r="BR29" s="344">
        <v>0</v>
      </c>
      <c r="BS29" s="344">
        <v>0</v>
      </c>
      <c r="BT29" s="344">
        <v>0</v>
      </c>
      <c r="BU29" s="304">
        <f t="shared" si="13"/>
        <v>0</v>
      </c>
      <c r="BX29" s="287" t="s">
        <v>324</v>
      </c>
      <c r="BY29" s="75" t="s">
        <v>51</v>
      </c>
      <c r="BZ29" s="379" t="s">
        <v>47</v>
      </c>
      <c r="CA29" s="378">
        <f t="shared" si="8"/>
        <v>2.512677</v>
      </c>
      <c r="CB29" s="380">
        <v>4.8869059999999998</v>
      </c>
      <c r="CC29" s="380">
        <v>3.7453479999999999</v>
      </c>
      <c r="CD29" s="380">
        <v>2.116422</v>
      </c>
      <c r="CE29" s="380">
        <v>3.0363389999999999</v>
      </c>
      <c r="CF29" s="380">
        <v>1.5924849999999999</v>
      </c>
      <c r="CG29" s="380">
        <v>2.512677</v>
      </c>
      <c r="CH29" s="380">
        <v>1.6769829999999999</v>
      </c>
      <c r="CI29" s="380">
        <v>2.6912799999999999</v>
      </c>
      <c r="CJ29" s="380">
        <v>2.5900639999999999</v>
      </c>
      <c r="CK29" s="380">
        <v>5.154776</v>
      </c>
      <c r="CL29" s="380">
        <v>3.4384399999999999</v>
      </c>
      <c r="CM29" s="380">
        <v>1.024343</v>
      </c>
      <c r="CN29" s="380">
        <v>34.466062999999998</v>
      </c>
      <c r="CO29" s="305">
        <f t="shared" si="9"/>
        <v>17.890177000000001</v>
      </c>
    </row>
    <row r="30" spans="1:93" ht="19.5" customHeight="1" x14ac:dyDescent="0.2">
      <c r="A30" s="301" t="s">
        <v>24</v>
      </c>
      <c r="B30" s="302" t="s">
        <v>44</v>
      </c>
      <c r="C30" s="303" t="s">
        <v>33</v>
      </c>
      <c r="D30" s="302" t="s">
        <v>39</v>
      </c>
      <c r="E30" s="304">
        <f t="shared" si="4"/>
        <v>1.02193870509518</v>
      </c>
      <c r="F30" s="305">
        <v>0</v>
      </c>
      <c r="G30" s="305">
        <v>0</v>
      </c>
      <c r="H30" s="305">
        <v>0</v>
      </c>
      <c r="I30" s="305">
        <v>0</v>
      </c>
      <c r="J30" s="305">
        <v>0</v>
      </c>
      <c r="K30" s="305">
        <v>1.02193870509518</v>
      </c>
      <c r="L30" s="305">
        <v>3.7594011507505098</v>
      </c>
      <c r="M30" s="305">
        <v>0</v>
      </c>
      <c r="N30" s="305">
        <v>0</v>
      </c>
      <c r="O30" s="305">
        <v>11.7042629555978</v>
      </c>
      <c r="P30" s="305">
        <v>8.2833264346890108</v>
      </c>
      <c r="Q30" s="305">
        <v>0.13657812338883701</v>
      </c>
      <c r="R30" s="305">
        <v>24.905507369521299</v>
      </c>
      <c r="S30" s="305">
        <f t="shared" si="5"/>
        <v>1.02193870509518</v>
      </c>
      <c r="T30" s="322" t="s">
        <v>358</v>
      </c>
      <c r="V30" s="322" t="s">
        <v>358</v>
      </c>
      <c r="W30" s="323" t="s">
        <v>24</v>
      </c>
      <c r="X30" s="323" t="s">
        <v>241</v>
      </c>
      <c r="Y30" s="328">
        <f t="shared" si="6"/>
        <v>0</v>
      </c>
      <c r="Z30" s="327">
        <v>0</v>
      </c>
      <c r="AA30" s="327">
        <v>0</v>
      </c>
      <c r="AB30" s="327">
        <v>0</v>
      </c>
      <c r="AC30" s="327">
        <v>0</v>
      </c>
      <c r="AD30" s="327">
        <v>0</v>
      </c>
      <c r="AE30" s="327">
        <v>0</v>
      </c>
      <c r="AF30" s="327">
        <v>0</v>
      </c>
      <c r="AG30" s="327">
        <v>0</v>
      </c>
      <c r="AH30" s="327">
        <v>0</v>
      </c>
      <c r="AI30" s="327">
        <v>0</v>
      </c>
      <c r="AJ30" s="327">
        <v>0</v>
      </c>
      <c r="AK30" s="327">
        <v>0</v>
      </c>
      <c r="AL30" s="327">
        <v>0</v>
      </c>
      <c r="AM30" s="305">
        <f t="shared" si="7"/>
        <v>0</v>
      </c>
      <c r="AO30" s="334"/>
      <c r="AP30" s="341">
        <v>25</v>
      </c>
      <c r="AQ30" s="342" t="s">
        <v>73</v>
      </c>
      <c r="AR30" s="343">
        <f t="shared" si="10"/>
        <v>0</v>
      </c>
      <c r="AS30" s="344">
        <v>0</v>
      </c>
      <c r="AT30" s="344">
        <v>0</v>
      </c>
      <c r="AU30" s="344">
        <v>0</v>
      </c>
      <c r="AV30" s="344">
        <v>0</v>
      </c>
      <c r="AW30" s="344">
        <v>0</v>
      </c>
      <c r="AX30" s="344">
        <v>0</v>
      </c>
      <c r="AY30" s="344">
        <v>0</v>
      </c>
      <c r="AZ30" s="344">
        <v>0</v>
      </c>
      <c r="BA30" s="344">
        <v>0</v>
      </c>
      <c r="BB30" s="344">
        <v>0</v>
      </c>
      <c r="BC30" s="344">
        <v>0</v>
      </c>
      <c r="BD30" s="344">
        <v>0</v>
      </c>
      <c r="BE30" s="344">
        <v>0</v>
      </c>
      <c r="BF30" s="304">
        <f t="shared" si="11"/>
        <v>0</v>
      </c>
      <c r="BG30" s="304">
        <f t="shared" si="12"/>
        <v>0</v>
      </c>
      <c r="BH30" s="344">
        <v>0</v>
      </c>
      <c r="BI30" s="344">
        <v>0</v>
      </c>
      <c r="BJ30" s="344">
        <v>0</v>
      </c>
      <c r="BK30" s="344">
        <v>0</v>
      </c>
      <c r="BL30" s="344">
        <v>0</v>
      </c>
      <c r="BM30" s="344">
        <v>0</v>
      </c>
      <c r="BN30" s="344">
        <v>0</v>
      </c>
      <c r="BO30" s="344">
        <v>0</v>
      </c>
      <c r="BP30" s="344">
        <v>0</v>
      </c>
      <c r="BQ30" s="344">
        <v>0</v>
      </c>
      <c r="BR30" s="344">
        <v>0</v>
      </c>
      <c r="BS30" s="344">
        <v>0</v>
      </c>
      <c r="BT30" s="344">
        <v>0</v>
      </c>
      <c r="BU30" s="304">
        <f t="shared" si="13"/>
        <v>0</v>
      </c>
      <c r="BX30" s="287" t="s">
        <v>325</v>
      </c>
      <c r="BY30" s="75" t="s">
        <v>216</v>
      </c>
      <c r="BZ30" s="379" t="s">
        <v>47</v>
      </c>
      <c r="CA30" s="378">
        <f t="shared" si="8"/>
        <v>4.5724000000000001E-2</v>
      </c>
      <c r="CB30" s="380">
        <v>3.877786</v>
      </c>
      <c r="CC30" s="380">
        <v>0.37513299999999999</v>
      </c>
      <c r="CD30" s="380">
        <v>1.4390670000000001</v>
      </c>
      <c r="CE30" s="380">
        <v>0.47895100000000002</v>
      </c>
      <c r="CF30" s="380">
        <v>0.64333399999999996</v>
      </c>
      <c r="CG30" s="380">
        <v>4.5724000000000001E-2</v>
      </c>
      <c r="CH30" s="380">
        <v>2.5588440000000001</v>
      </c>
      <c r="CI30" s="380">
        <v>2.6872729999999998</v>
      </c>
      <c r="CJ30" s="380">
        <v>1.7494270000000001</v>
      </c>
      <c r="CK30" s="380">
        <v>1.622539</v>
      </c>
      <c r="CL30" s="380">
        <v>1.0995490000000001</v>
      </c>
      <c r="CM30" s="380">
        <v>1.8359300000000001</v>
      </c>
      <c r="CN30" s="380">
        <v>18.413557000000001</v>
      </c>
      <c r="CO30" s="305">
        <f t="shared" si="9"/>
        <v>6.8599950000000005</v>
      </c>
    </row>
    <row r="31" spans="1:93" ht="19.5" customHeight="1" x14ac:dyDescent="0.2">
      <c r="A31" s="301" t="s">
        <v>24</v>
      </c>
      <c r="B31" s="302" t="s">
        <v>44</v>
      </c>
      <c r="C31" s="303" t="s">
        <v>40</v>
      </c>
      <c r="D31" s="302" t="s">
        <v>41</v>
      </c>
      <c r="E31" s="304">
        <f t="shared" si="4"/>
        <v>4742.7169809820198</v>
      </c>
      <c r="F31" s="305">
        <v>3288.1401927633501</v>
      </c>
      <c r="G31" s="305">
        <v>873.86070945049801</v>
      </c>
      <c r="H31" s="305">
        <v>3249.6408047104401</v>
      </c>
      <c r="I31" s="305">
        <v>4051.7548745608401</v>
      </c>
      <c r="J31" s="305">
        <v>4535.4304535046003</v>
      </c>
      <c r="K31" s="305">
        <v>4742.7169809820198</v>
      </c>
      <c r="L31" s="305">
        <v>5105.45535416651</v>
      </c>
      <c r="M31" s="305">
        <v>4730.8093507804997</v>
      </c>
      <c r="N31" s="305">
        <v>4392.1360542696702</v>
      </c>
      <c r="O31" s="305">
        <v>4185.9485173072399</v>
      </c>
      <c r="P31" s="305">
        <v>4946.34317131426</v>
      </c>
      <c r="Q31" s="305">
        <v>4909.6002009818603</v>
      </c>
      <c r="R31" s="305">
        <v>49011.836664791801</v>
      </c>
      <c r="S31" s="305">
        <f t="shared" si="5"/>
        <v>20741.544015971747</v>
      </c>
      <c r="T31" s="322" t="s">
        <v>358</v>
      </c>
      <c r="V31" s="322" t="s">
        <v>358</v>
      </c>
      <c r="W31" s="323" t="s">
        <v>24</v>
      </c>
      <c r="X31" s="323" t="s">
        <v>242</v>
      </c>
      <c r="Y31" s="328">
        <f t="shared" si="6"/>
        <v>0</v>
      </c>
      <c r="Z31" s="327">
        <v>0</v>
      </c>
      <c r="AA31" s="327">
        <v>0</v>
      </c>
      <c r="AB31" s="327">
        <v>0</v>
      </c>
      <c r="AC31" s="327">
        <v>0</v>
      </c>
      <c r="AD31" s="327">
        <v>0</v>
      </c>
      <c r="AE31" s="327">
        <v>0</v>
      </c>
      <c r="AF31" s="327">
        <v>0</v>
      </c>
      <c r="AG31" s="327">
        <v>0</v>
      </c>
      <c r="AH31" s="327">
        <v>0</v>
      </c>
      <c r="AI31" s="327">
        <v>0</v>
      </c>
      <c r="AJ31" s="327">
        <v>0</v>
      </c>
      <c r="AK31" s="327">
        <v>0</v>
      </c>
      <c r="AL31" s="327">
        <v>0</v>
      </c>
      <c r="AM31" s="305">
        <f t="shared" si="7"/>
        <v>0</v>
      </c>
      <c r="AO31" s="334"/>
      <c r="AP31" s="341">
        <v>26</v>
      </c>
      <c r="AQ31" s="350" t="s">
        <v>74</v>
      </c>
      <c r="AR31" s="343">
        <f t="shared" si="10"/>
        <v>0</v>
      </c>
      <c r="AS31" s="344">
        <v>0</v>
      </c>
      <c r="AT31" s="344">
        <v>0</v>
      </c>
      <c r="AU31" s="344">
        <v>0</v>
      </c>
      <c r="AV31" s="344">
        <v>0</v>
      </c>
      <c r="AW31" s="344">
        <v>0</v>
      </c>
      <c r="AX31" s="344">
        <v>0</v>
      </c>
      <c r="AY31" s="344">
        <v>0</v>
      </c>
      <c r="AZ31" s="344">
        <v>0</v>
      </c>
      <c r="BA31" s="344">
        <v>0</v>
      </c>
      <c r="BB31" s="344">
        <v>0</v>
      </c>
      <c r="BC31" s="344">
        <v>0</v>
      </c>
      <c r="BD31" s="344">
        <v>0</v>
      </c>
      <c r="BE31" s="344">
        <v>0</v>
      </c>
      <c r="BF31" s="304">
        <f t="shared" si="11"/>
        <v>0</v>
      </c>
      <c r="BG31" s="304">
        <f t="shared" si="12"/>
        <v>0</v>
      </c>
      <c r="BH31" s="344">
        <v>0</v>
      </c>
      <c r="BI31" s="344">
        <v>0</v>
      </c>
      <c r="BJ31" s="344">
        <v>0</v>
      </c>
      <c r="BK31" s="344">
        <v>0</v>
      </c>
      <c r="BL31" s="344">
        <v>0</v>
      </c>
      <c r="BM31" s="344">
        <v>0</v>
      </c>
      <c r="BN31" s="344">
        <v>0</v>
      </c>
      <c r="BO31" s="344">
        <v>0</v>
      </c>
      <c r="BP31" s="344">
        <v>0</v>
      </c>
      <c r="BQ31" s="344">
        <v>0</v>
      </c>
      <c r="BR31" s="344">
        <v>0</v>
      </c>
      <c r="BS31" s="344">
        <v>0</v>
      </c>
      <c r="BT31" s="344">
        <v>0</v>
      </c>
      <c r="BU31" s="304">
        <f t="shared" si="13"/>
        <v>0</v>
      </c>
      <c r="BX31" s="287" t="s">
        <v>326</v>
      </c>
      <c r="BY31" s="75" t="s">
        <v>53</v>
      </c>
      <c r="BZ31" s="379" t="s">
        <v>47</v>
      </c>
      <c r="CA31" s="378">
        <f t="shared" si="8"/>
        <v>1.1431E-2</v>
      </c>
      <c r="CB31" s="380">
        <v>2.615818</v>
      </c>
      <c r="CC31" s="380">
        <v>1.2358150000000001</v>
      </c>
      <c r="CD31" s="380">
        <v>1.6200889999999999</v>
      </c>
      <c r="CE31" s="380">
        <v>0.479375</v>
      </c>
      <c r="CF31" s="380">
        <v>0.27798600000000001</v>
      </c>
      <c r="CG31" s="380">
        <v>1.1431E-2</v>
      </c>
      <c r="CH31" s="380">
        <v>1.554557</v>
      </c>
      <c r="CI31" s="380">
        <v>1.3309820000000001</v>
      </c>
      <c r="CJ31" s="380">
        <v>0.617255</v>
      </c>
      <c r="CK31" s="380">
        <v>0.78122199999999997</v>
      </c>
      <c r="CL31" s="380">
        <v>0.65335600000000005</v>
      </c>
      <c r="CM31" s="380">
        <v>1.5021370000000001</v>
      </c>
      <c r="CN31" s="380">
        <v>12.680023</v>
      </c>
      <c r="CO31" s="305">
        <f t="shared" si="9"/>
        <v>6.2405140000000001</v>
      </c>
    </row>
    <row r="32" spans="1:93" ht="19.5" customHeight="1" x14ac:dyDescent="0.2">
      <c r="A32" s="301" t="s">
        <v>24</v>
      </c>
      <c r="B32" s="302" t="s">
        <v>44</v>
      </c>
      <c r="C32" s="303" t="s">
        <v>40</v>
      </c>
      <c r="D32" s="302" t="s">
        <v>42</v>
      </c>
      <c r="E32" s="304">
        <f t="shared" si="4"/>
        <v>1082.0266716337801</v>
      </c>
      <c r="F32" s="305">
        <v>256.082543272549</v>
      </c>
      <c r="G32" s="305">
        <v>252.341402829667</v>
      </c>
      <c r="H32" s="305">
        <v>217.374476009082</v>
      </c>
      <c r="I32" s="305">
        <v>308.45037286367699</v>
      </c>
      <c r="J32" s="305">
        <v>883.49073985042196</v>
      </c>
      <c r="K32" s="305">
        <v>1082.0266716337801</v>
      </c>
      <c r="L32" s="305">
        <v>989.04225684234996</v>
      </c>
      <c r="M32" s="305">
        <v>790.53145914557604</v>
      </c>
      <c r="N32" s="305">
        <v>875.11065204788702</v>
      </c>
      <c r="O32" s="305">
        <v>538.61068505390597</v>
      </c>
      <c r="P32" s="305">
        <v>230.93242304837901</v>
      </c>
      <c r="Q32" s="305">
        <v>275.81325103908301</v>
      </c>
      <c r="R32" s="305">
        <v>6699.8069336363596</v>
      </c>
      <c r="S32" s="305">
        <f t="shared" si="5"/>
        <v>2999.7662064591768</v>
      </c>
      <c r="T32" s="322" t="s">
        <v>358</v>
      </c>
      <c r="V32" s="322" t="s">
        <v>358</v>
      </c>
      <c r="W32" s="323" t="s">
        <v>24</v>
      </c>
      <c r="X32" s="323" t="s">
        <v>243</v>
      </c>
      <c r="Y32" s="328">
        <f t="shared" si="6"/>
        <v>10.5344</v>
      </c>
      <c r="Z32" s="327">
        <v>0</v>
      </c>
      <c r="AA32" s="327">
        <v>0</v>
      </c>
      <c r="AB32" s="327">
        <v>3.0005999999999999</v>
      </c>
      <c r="AC32" s="327">
        <v>6.5141999999999998</v>
      </c>
      <c r="AD32" s="327">
        <v>15.425800000000001</v>
      </c>
      <c r="AE32" s="327">
        <v>10.5344</v>
      </c>
      <c r="AF32" s="327">
        <v>12.483000000000001</v>
      </c>
      <c r="AG32" s="327">
        <v>12.1389</v>
      </c>
      <c r="AH32" s="327">
        <v>7.0964999999999998</v>
      </c>
      <c r="AI32" s="327">
        <v>11.25597</v>
      </c>
      <c r="AJ32" s="327">
        <v>9.5494000000000003</v>
      </c>
      <c r="AK32" s="327">
        <v>10.3969</v>
      </c>
      <c r="AL32" s="327">
        <v>98.395669999999996</v>
      </c>
      <c r="AM32" s="305">
        <f t="shared" si="7"/>
        <v>35.475000000000001</v>
      </c>
      <c r="AO32" s="334"/>
      <c r="AP32" s="341">
        <v>27</v>
      </c>
      <c r="AQ32" s="345" t="s">
        <v>75</v>
      </c>
      <c r="AR32" s="343">
        <f t="shared" si="10"/>
        <v>0</v>
      </c>
      <c r="AS32" s="344">
        <v>0</v>
      </c>
      <c r="AT32" s="344">
        <v>0</v>
      </c>
      <c r="AU32" s="344">
        <v>0</v>
      </c>
      <c r="AV32" s="344">
        <v>0</v>
      </c>
      <c r="AW32" s="344">
        <v>0</v>
      </c>
      <c r="AX32" s="344">
        <v>0</v>
      </c>
      <c r="AY32" s="344">
        <v>0</v>
      </c>
      <c r="AZ32" s="344">
        <v>0</v>
      </c>
      <c r="BA32" s="344">
        <v>0</v>
      </c>
      <c r="BB32" s="344">
        <v>0</v>
      </c>
      <c r="BC32" s="344">
        <v>0</v>
      </c>
      <c r="BD32" s="344">
        <v>0</v>
      </c>
      <c r="BE32" s="344">
        <v>0</v>
      </c>
      <c r="BF32" s="304">
        <f t="shared" si="11"/>
        <v>0</v>
      </c>
      <c r="BG32" s="304">
        <f t="shared" si="12"/>
        <v>0</v>
      </c>
      <c r="BH32" s="344">
        <v>0</v>
      </c>
      <c r="BI32" s="344">
        <v>0</v>
      </c>
      <c r="BJ32" s="344">
        <v>0</v>
      </c>
      <c r="BK32" s="344">
        <v>0</v>
      </c>
      <c r="BL32" s="344">
        <v>0</v>
      </c>
      <c r="BM32" s="344">
        <v>0</v>
      </c>
      <c r="BN32" s="344">
        <v>0</v>
      </c>
      <c r="BO32" s="344">
        <v>0</v>
      </c>
      <c r="BP32" s="344">
        <v>0</v>
      </c>
      <c r="BQ32" s="344">
        <v>0</v>
      </c>
      <c r="BR32" s="344">
        <v>0</v>
      </c>
      <c r="BS32" s="344">
        <v>0</v>
      </c>
      <c r="BT32" s="344">
        <v>0</v>
      </c>
      <c r="BU32" s="304">
        <f t="shared" si="13"/>
        <v>0</v>
      </c>
      <c r="BX32" s="287" t="s">
        <v>327</v>
      </c>
      <c r="BY32" s="75" t="s">
        <v>54</v>
      </c>
      <c r="BZ32" s="379" t="s">
        <v>47</v>
      </c>
      <c r="CA32" s="378">
        <f t="shared" si="8"/>
        <v>0.65606600000000004</v>
      </c>
      <c r="CB32" s="380">
        <v>1.904806</v>
      </c>
      <c r="CC32" s="380">
        <v>3.3561369999999999</v>
      </c>
      <c r="CD32" s="380">
        <v>1.697109</v>
      </c>
      <c r="CE32" s="380">
        <v>1.5253639999999999</v>
      </c>
      <c r="CF32" s="380">
        <v>17.253665999999999</v>
      </c>
      <c r="CG32" s="380">
        <v>0.65606600000000004</v>
      </c>
      <c r="CH32" s="380">
        <v>8.9666320000000006</v>
      </c>
      <c r="CI32" s="380">
        <v>7.1617389999999999</v>
      </c>
      <c r="CJ32" s="380">
        <v>3.7446609999999998</v>
      </c>
      <c r="CK32" s="380">
        <v>1.7791239999999999</v>
      </c>
      <c r="CL32" s="380">
        <v>8.6817969999999995</v>
      </c>
      <c r="CM32" s="380">
        <v>3.5092639999999999</v>
      </c>
      <c r="CN32" s="380">
        <v>60.236364999999999</v>
      </c>
      <c r="CO32" s="305">
        <f t="shared" si="9"/>
        <v>26.393148</v>
      </c>
    </row>
    <row r="33" spans="1:93" ht="19.5" customHeight="1" x14ac:dyDescent="0.2">
      <c r="A33" s="301" t="s">
        <v>24</v>
      </c>
      <c r="B33" s="302" t="s">
        <v>44</v>
      </c>
      <c r="C33" s="303" t="s">
        <v>40</v>
      </c>
      <c r="D33" s="302" t="s">
        <v>43</v>
      </c>
      <c r="E33" s="304">
        <f t="shared" si="4"/>
        <v>56.817850976674102</v>
      </c>
      <c r="F33" s="305">
        <v>13.7494001113265</v>
      </c>
      <c r="G33" s="305">
        <v>69.395778895673701</v>
      </c>
      <c r="H33" s="305">
        <v>55.636763685413896</v>
      </c>
      <c r="I33" s="305">
        <v>46.641263947820399</v>
      </c>
      <c r="J33" s="305">
        <v>55.722484215417801</v>
      </c>
      <c r="K33" s="305">
        <v>56.817850976674102</v>
      </c>
      <c r="L33" s="305">
        <v>58.623546097823301</v>
      </c>
      <c r="M33" s="305">
        <v>68.834624694464793</v>
      </c>
      <c r="N33" s="305">
        <v>71.5044865923755</v>
      </c>
      <c r="O33" s="305">
        <v>73.837847577881604</v>
      </c>
      <c r="P33" s="305">
        <v>64.878288686884005</v>
      </c>
      <c r="Q33" s="305">
        <v>55.604045505266498</v>
      </c>
      <c r="R33" s="305">
        <v>691.24638098702201</v>
      </c>
      <c r="S33" s="305">
        <f t="shared" si="5"/>
        <v>297.96354183232637</v>
      </c>
      <c r="T33" s="322" t="s">
        <v>358</v>
      </c>
      <c r="V33" s="322" t="s">
        <v>358</v>
      </c>
      <c r="W33" s="323" t="s">
        <v>24</v>
      </c>
      <c r="X33" s="323" t="s">
        <v>244</v>
      </c>
      <c r="Y33" s="328">
        <f t="shared" si="6"/>
        <v>0</v>
      </c>
      <c r="Z33" s="327">
        <v>0</v>
      </c>
      <c r="AA33" s="327">
        <v>0</v>
      </c>
      <c r="AB33" s="327">
        <v>0</v>
      </c>
      <c r="AC33" s="327">
        <v>0</v>
      </c>
      <c r="AD33" s="327">
        <v>0</v>
      </c>
      <c r="AE33" s="327">
        <v>0</v>
      </c>
      <c r="AF33" s="327">
        <v>0</v>
      </c>
      <c r="AG33" s="327">
        <v>0</v>
      </c>
      <c r="AH33" s="327">
        <v>0</v>
      </c>
      <c r="AI33" s="327">
        <v>0</v>
      </c>
      <c r="AJ33" s="327">
        <v>0</v>
      </c>
      <c r="AK33" s="327">
        <v>0</v>
      </c>
      <c r="AL33" s="327">
        <v>0</v>
      </c>
      <c r="AM33" s="305">
        <f t="shared" si="7"/>
        <v>0</v>
      </c>
      <c r="AO33" s="334"/>
      <c r="AP33" s="341">
        <v>28</v>
      </c>
      <c r="AQ33" s="342" t="s">
        <v>76</v>
      </c>
      <c r="AR33" s="343">
        <f t="shared" si="10"/>
        <v>0</v>
      </c>
      <c r="AS33" s="344">
        <v>0</v>
      </c>
      <c r="AT33" s="344">
        <v>0</v>
      </c>
      <c r="AU33" s="344">
        <v>0</v>
      </c>
      <c r="AV33" s="344">
        <v>0</v>
      </c>
      <c r="AW33" s="344">
        <v>0</v>
      </c>
      <c r="AX33" s="344">
        <v>0</v>
      </c>
      <c r="AY33" s="344">
        <v>0</v>
      </c>
      <c r="AZ33" s="344">
        <v>0</v>
      </c>
      <c r="BA33" s="344">
        <v>0</v>
      </c>
      <c r="BB33" s="344">
        <v>0</v>
      </c>
      <c r="BC33" s="344">
        <v>0</v>
      </c>
      <c r="BD33" s="344">
        <v>0</v>
      </c>
      <c r="BE33" s="344">
        <v>0</v>
      </c>
      <c r="BF33" s="304">
        <f t="shared" si="11"/>
        <v>0</v>
      </c>
      <c r="BG33" s="304">
        <f t="shared" si="12"/>
        <v>0</v>
      </c>
      <c r="BH33" s="344">
        <v>0</v>
      </c>
      <c r="BI33" s="344">
        <v>0</v>
      </c>
      <c r="BJ33" s="344">
        <v>0</v>
      </c>
      <c r="BK33" s="344">
        <v>0</v>
      </c>
      <c r="BL33" s="344">
        <v>0</v>
      </c>
      <c r="BM33" s="344">
        <v>0</v>
      </c>
      <c r="BN33" s="344">
        <v>0</v>
      </c>
      <c r="BO33" s="344">
        <v>0</v>
      </c>
      <c r="BP33" s="344">
        <v>0</v>
      </c>
      <c r="BQ33" s="344">
        <v>0</v>
      </c>
      <c r="BR33" s="344">
        <v>0</v>
      </c>
      <c r="BS33" s="344">
        <v>0</v>
      </c>
      <c r="BT33" s="344">
        <v>0</v>
      </c>
      <c r="BU33" s="304">
        <f t="shared" si="13"/>
        <v>0</v>
      </c>
      <c r="BX33" s="287" t="s">
        <v>328</v>
      </c>
      <c r="BY33" s="75" t="s">
        <v>55</v>
      </c>
      <c r="BZ33" s="379" t="s">
        <v>47</v>
      </c>
      <c r="CA33" s="378">
        <f t="shared" si="8"/>
        <v>1.3348990000000001</v>
      </c>
      <c r="CB33" s="380">
        <v>9.0039279999999895</v>
      </c>
      <c r="CC33" s="380">
        <v>2.3167909999999998</v>
      </c>
      <c r="CD33" s="380">
        <v>4.7377040000000097</v>
      </c>
      <c r="CE33" s="380">
        <v>2.6409760000000002</v>
      </c>
      <c r="CF33" s="380">
        <v>2.7569499999999998</v>
      </c>
      <c r="CG33" s="380">
        <v>1.3348990000000001</v>
      </c>
      <c r="CH33" s="380">
        <v>4.1969149999999997</v>
      </c>
      <c r="CI33" s="380">
        <v>2.4488490000000001</v>
      </c>
      <c r="CJ33" s="380">
        <v>4.1895219999999904</v>
      </c>
      <c r="CK33" s="380">
        <v>3.0384060000000002</v>
      </c>
      <c r="CL33" s="380">
        <v>2.2926829999999998</v>
      </c>
      <c r="CM33" s="380">
        <v>5.0530390000000098</v>
      </c>
      <c r="CN33" s="380">
        <v>44.010662000000004</v>
      </c>
      <c r="CO33" s="305">
        <f t="shared" si="9"/>
        <v>22.791248</v>
      </c>
    </row>
    <row r="34" spans="1:93" ht="19.5" customHeight="1" x14ac:dyDescent="0.2">
      <c r="A34" s="306" t="s">
        <v>24</v>
      </c>
      <c r="B34" s="307" t="s">
        <v>45</v>
      </c>
      <c r="C34" s="308" t="s">
        <v>26</v>
      </c>
      <c r="D34" s="307" t="s">
        <v>27</v>
      </c>
      <c r="E34" s="304">
        <f t="shared" si="4"/>
        <v>949.270839949123</v>
      </c>
      <c r="F34" s="309">
        <v>568.92927703627799</v>
      </c>
      <c r="G34" s="309">
        <v>136.51139139330999</v>
      </c>
      <c r="H34" s="309">
        <v>474.13016438339298</v>
      </c>
      <c r="I34" s="309">
        <v>902.29926481643497</v>
      </c>
      <c r="J34" s="309">
        <v>643.12742126692899</v>
      </c>
      <c r="K34" s="309">
        <v>949.270839949123</v>
      </c>
      <c r="L34" s="309">
        <v>1082.07052456156</v>
      </c>
      <c r="M34" s="309">
        <v>1126.3707768509501</v>
      </c>
      <c r="N34" s="309">
        <v>1041.7577606275399</v>
      </c>
      <c r="O34" s="309">
        <v>893.440770136796</v>
      </c>
      <c r="P34" s="309">
        <v>985.05763291159803</v>
      </c>
      <c r="Q34" s="309">
        <v>1034.26217681959</v>
      </c>
      <c r="R34" s="309">
        <v>9837.2280007534901</v>
      </c>
      <c r="S34" s="309">
        <f t="shared" si="5"/>
        <v>3674.2683588454679</v>
      </c>
      <c r="T34" s="322" t="s">
        <v>358</v>
      </c>
      <c r="V34" s="322" t="s">
        <v>358</v>
      </c>
      <c r="W34" s="323" t="s">
        <v>24</v>
      </c>
      <c r="X34" s="323" t="s">
        <v>245</v>
      </c>
      <c r="Y34" s="328">
        <f t="shared" si="6"/>
        <v>0</v>
      </c>
      <c r="Z34" s="327">
        <v>0</v>
      </c>
      <c r="AA34" s="327">
        <v>0</v>
      </c>
      <c r="AB34" s="327">
        <v>0</v>
      </c>
      <c r="AC34" s="327">
        <v>0</v>
      </c>
      <c r="AD34" s="327">
        <v>0</v>
      </c>
      <c r="AE34" s="327">
        <v>0</v>
      </c>
      <c r="AF34" s="327">
        <v>0</v>
      </c>
      <c r="AG34" s="327">
        <v>0</v>
      </c>
      <c r="AH34" s="327">
        <v>0</v>
      </c>
      <c r="AI34" s="327">
        <v>0</v>
      </c>
      <c r="AJ34" s="327">
        <v>0</v>
      </c>
      <c r="AK34" s="327">
        <v>0</v>
      </c>
      <c r="AL34" s="327">
        <v>0</v>
      </c>
      <c r="AM34" s="305">
        <f t="shared" si="7"/>
        <v>0</v>
      </c>
      <c r="AO34" s="334"/>
      <c r="AP34" s="341">
        <v>29</v>
      </c>
      <c r="AQ34" s="342" t="s">
        <v>77</v>
      </c>
      <c r="AR34" s="343">
        <f t="shared" si="10"/>
        <v>0</v>
      </c>
      <c r="AS34" s="344">
        <v>0</v>
      </c>
      <c r="AT34" s="344">
        <v>0</v>
      </c>
      <c r="AU34" s="344">
        <v>0</v>
      </c>
      <c r="AV34" s="344">
        <v>0</v>
      </c>
      <c r="AW34" s="344">
        <v>0</v>
      </c>
      <c r="AX34" s="344">
        <v>0</v>
      </c>
      <c r="AY34" s="344">
        <v>0</v>
      </c>
      <c r="AZ34" s="344">
        <v>0</v>
      </c>
      <c r="BA34" s="344">
        <v>0</v>
      </c>
      <c r="BB34" s="344">
        <v>0</v>
      </c>
      <c r="BC34" s="344">
        <v>0</v>
      </c>
      <c r="BD34" s="344">
        <v>-33.791924999999999</v>
      </c>
      <c r="BE34" s="344">
        <v>-33.791924999999999</v>
      </c>
      <c r="BF34" s="304">
        <f t="shared" si="11"/>
        <v>0</v>
      </c>
      <c r="BG34" s="304">
        <f t="shared" si="12"/>
        <v>0</v>
      </c>
      <c r="BH34" s="344">
        <v>0</v>
      </c>
      <c r="BI34" s="344">
        <v>0</v>
      </c>
      <c r="BJ34" s="344">
        <v>0</v>
      </c>
      <c r="BK34" s="344">
        <v>0</v>
      </c>
      <c r="BL34" s="344">
        <v>0</v>
      </c>
      <c r="BM34" s="344">
        <v>0</v>
      </c>
      <c r="BN34" s="344">
        <v>0</v>
      </c>
      <c r="BO34" s="344">
        <v>0</v>
      </c>
      <c r="BP34" s="344">
        <v>0</v>
      </c>
      <c r="BQ34" s="344">
        <v>0</v>
      </c>
      <c r="BR34" s="344">
        <v>0</v>
      </c>
      <c r="BS34" s="344">
        <v>0</v>
      </c>
      <c r="BT34" s="344">
        <v>0</v>
      </c>
      <c r="BU34" s="304">
        <f t="shared" si="13"/>
        <v>0</v>
      </c>
      <c r="BY34" s="75" t="s">
        <v>365</v>
      </c>
      <c r="BZ34" s="379" t="s">
        <v>47</v>
      </c>
      <c r="CA34" s="378">
        <f t="shared" si="8"/>
        <v>0</v>
      </c>
      <c r="CB34" s="380">
        <v>0</v>
      </c>
      <c r="CC34" s="380">
        <v>0</v>
      </c>
      <c r="CD34" s="380">
        <v>0</v>
      </c>
      <c r="CE34" s="380">
        <v>0</v>
      </c>
      <c r="CF34" s="380">
        <v>0</v>
      </c>
      <c r="CG34" s="380">
        <v>0</v>
      </c>
      <c r="CH34" s="380">
        <v>0</v>
      </c>
      <c r="CI34" s="380">
        <v>0</v>
      </c>
      <c r="CJ34" s="380">
        <v>0</v>
      </c>
      <c r="CK34" s="380">
        <v>0</v>
      </c>
      <c r="CL34" s="380">
        <v>0</v>
      </c>
      <c r="CM34" s="380">
        <v>0</v>
      </c>
      <c r="CN34" s="380">
        <v>0</v>
      </c>
      <c r="CO34" s="305">
        <f t="shared" si="9"/>
        <v>0</v>
      </c>
    </row>
    <row r="35" spans="1:93" ht="19.5" customHeight="1" x14ac:dyDescent="0.2">
      <c r="A35" s="306" t="s">
        <v>24</v>
      </c>
      <c r="B35" s="307" t="s">
        <v>45</v>
      </c>
      <c r="C35" s="308" t="s">
        <v>26</v>
      </c>
      <c r="D35" s="307" t="s">
        <v>28</v>
      </c>
      <c r="E35" s="304">
        <f t="shared" si="4"/>
        <v>564.434851536976</v>
      </c>
      <c r="F35" s="309">
        <v>292.10226198195897</v>
      </c>
      <c r="G35" s="309">
        <v>88.036065333927795</v>
      </c>
      <c r="H35" s="309">
        <v>233.615004785396</v>
      </c>
      <c r="I35" s="309">
        <v>514.04117724732805</v>
      </c>
      <c r="J35" s="309">
        <v>422.767916608326</v>
      </c>
      <c r="K35" s="309">
        <v>564.434851536976</v>
      </c>
      <c r="L35" s="309">
        <v>569.73442164376104</v>
      </c>
      <c r="M35" s="309">
        <v>560.34707601380603</v>
      </c>
      <c r="N35" s="309">
        <v>538.64640682520599</v>
      </c>
      <c r="O35" s="309">
        <v>494.51902794399899</v>
      </c>
      <c r="P35" s="309">
        <v>574.39599482115796</v>
      </c>
      <c r="Q35" s="309">
        <v>622.68303025323803</v>
      </c>
      <c r="R35" s="309">
        <v>5475.3232349950804</v>
      </c>
      <c r="S35" s="309">
        <f t="shared" si="5"/>
        <v>2114.9972774939129</v>
      </c>
      <c r="T35" s="322" t="s">
        <v>358</v>
      </c>
      <c r="V35" s="322" t="s">
        <v>358</v>
      </c>
      <c r="W35" s="323" t="s">
        <v>24</v>
      </c>
      <c r="X35" s="323" t="s">
        <v>246</v>
      </c>
      <c r="Y35" s="328">
        <f t="shared" si="6"/>
        <v>0</v>
      </c>
      <c r="Z35" s="327">
        <v>0</v>
      </c>
      <c r="AA35" s="327">
        <v>0</v>
      </c>
      <c r="AB35" s="327">
        <v>0</v>
      </c>
      <c r="AC35" s="327">
        <v>0</v>
      </c>
      <c r="AD35" s="327">
        <v>0</v>
      </c>
      <c r="AE35" s="327">
        <v>0</v>
      </c>
      <c r="AF35" s="327">
        <v>0</v>
      </c>
      <c r="AG35" s="327">
        <v>0</v>
      </c>
      <c r="AH35" s="327">
        <v>0</v>
      </c>
      <c r="AI35" s="327">
        <v>0</v>
      </c>
      <c r="AJ35" s="327">
        <v>0</v>
      </c>
      <c r="AK35" s="327">
        <v>0</v>
      </c>
      <c r="AL35" s="327">
        <v>0</v>
      </c>
      <c r="AM35" s="305">
        <f t="shared" si="7"/>
        <v>0</v>
      </c>
      <c r="AO35" s="334"/>
      <c r="AP35" s="341">
        <v>30</v>
      </c>
      <c r="AQ35" s="345" t="s">
        <v>78</v>
      </c>
      <c r="AR35" s="343">
        <f t="shared" si="10"/>
        <v>0</v>
      </c>
      <c r="AS35" s="344">
        <v>0</v>
      </c>
      <c r="AT35" s="344">
        <v>0</v>
      </c>
      <c r="AU35" s="344">
        <v>0</v>
      </c>
      <c r="AV35" s="344">
        <v>0</v>
      </c>
      <c r="AW35" s="344">
        <v>0</v>
      </c>
      <c r="AX35" s="344">
        <v>0</v>
      </c>
      <c r="AY35" s="344">
        <v>0</v>
      </c>
      <c r="AZ35" s="344">
        <v>0</v>
      </c>
      <c r="BA35" s="344">
        <v>0</v>
      </c>
      <c r="BB35" s="344">
        <v>0</v>
      </c>
      <c r="BC35" s="344">
        <v>0</v>
      </c>
      <c r="BD35" s="344">
        <v>-111.86617099999998</v>
      </c>
      <c r="BE35" s="344">
        <v>-111.86617099999998</v>
      </c>
      <c r="BF35" s="304">
        <f t="shared" si="11"/>
        <v>0</v>
      </c>
      <c r="BG35" s="304">
        <f t="shared" si="12"/>
        <v>0</v>
      </c>
      <c r="BH35" s="344">
        <v>0</v>
      </c>
      <c r="BI35" s="344">
        <v>0</v>
      </c>
      <c r="BJ35" s="344">
        <v>0</v>
      </c>
      <c r="BK35" s="344">
        <v>0</v>
      </c>
      <c r="BL35" s="344">
        <v>0</v>
      </c>
      <c r="BM35" s="344">
        <v>0</v>
      </c>
      <c r="BN35" s="344">
        <v>0</v>
      </c>
      <c r="BO35" s="344">
        <v>0</v>
      </c>
      <c r="BP35" s="344">
        <v>0</v>
      </c>
      <c r="BQ35" s="344">
        <v>0</v>
      </c>
      <c r="BR35" s="344">
        <v>0</v>
      </c>
      <c r="BS35" s="344">
        <v>0</v>
      </c>
      <c r="BT35" s="344">
        <v>0</v>
      </c>
      <c r="BU35" s="304">
        <f t="shared" si="13"/>
        <v>0</v>
      </c>
      <c r="BY35" s="375"/>
      <c r="BZ35" s="376" t="s">
        <v>210</v>
      </c>
      <c r="CA35" s="378">
        <f t="shared" si="8"/>
        <v>4.6179519999999998</v>
      </c>
      <c r="CB35" s="380">
        <v>26.87921</v>
      </c>
      <c r="CC35" s="380">
        <v>12.298140999999999</v>
      </c>
      <c r="CD35" s="380">
        <v>13.677903000000001</v>
      </c>
      <c r="CE35" s="380">
        <v>9.9573579999999993</v>
      </c>
      <c r="CF35" s="380">
        <v>23.369554000000001</v>
      </c>
      <c r="CG35" s="380">
        <v>4.6179519999999998</v>
      </c>
      <c r="CH35" s="380">
        <v>21.983312999999999</v>
      </c>
      <c r="CI35" s="380">
        <v>19.560908000000001</v>
      </c>
      <c r="CJ35" s="380">
        <v>14.544499999999999</v>
      </c>
      <c r="CK35" s="380">
        <v>13.181327</v>
      </c>
      <c r="CL35" s="380">
        <v>17.972878999999999</v>
      </c>
      <c r="CM35" s="380">
        <v>13.640015999999999</v>
      </c>
      <c r="CN35" s="380">
        <v>191.68306100000001</v>
      </c>
      <c r="CO35" s="305">
        <f t="shared" si="9"/>
        <v>90.800117999999998</v>
      </c>
    </row>
    <row r="36" spans="1:93" ht="19.5" customHeight="1" x14ac:dyDescent="0.2">
      <c r="A36" s="306" t="s">
        <v>24</v>
      </c>
      <c r="B36" s="307" t="s">
        <v>45</v>
      </c>
      <c r="C36" s="308" t="s">
        <v>26</v>
      </c>
      <c r="D36" s="307" t="s">
        <v>29</v>
      </c>
      <c r="E36" s="304">
        <f t="shared" si="4"/>
        <v>356.98310243655197</v>
      </c>
      <c r="F36" s="309">
        <v>180.523920897751</v>
      </c>
      <c r="G36" s="309">
        <v>51.369482975311499</v>
      </c>
      <c r="H36" s="309">
        <v>329.10119929933899</v>
      </c>
      <c r="I36" s="309">
        <v>331.582378374884</v>
      </c>
      <c r="J36" s="309">
        <v>386.497278873325</v>
      </c>
      <c r="K36" s="309">
        <v>356.98310243655197</v>
      </c>
      <c r="L36" s="309">
        <v>238.36487315164601</v>
      </c>
      <c r="M36" s="309">
        <v>132.33114237138</v>
      </c>
      <c r="N36" s="309">
        <v>142.30802359039799</v>
      </c>
      <c r="O36" s="309">
        <v>175.27832410592001</v>
      </c>
      <c r="P36" s="309">
        <v>182.39450290353199</v>
      </c>
      <c r="Q36" s="309">
        <v>194.51241388105501</v>
      </c>
      <c r="R36" s="309">
        <v>2701.2466428610901</v>
      </c>
      <c r="S36" s="309">
        <f t="shared" si="5"/>
        <v>1636.0573628571624</v>
      </c>
      <c r="T36" s="322" t="s">
        <v>358</v>
      </c>
      <c r="V36" s="322" t="s">
        <v>358</v>
      </c>
      <c r="W36" s="323" t="s">
        <v>24</v>
      </c>
      <c r="X36" s="323" t="s">
        <v>247</v>
      </c>
      <c r="Y36" s="328">
        <f t="shared" si="6"/>
        <v>0</v>
      </c>
      <c r="Z36" s="327">
        <v>0</v>
      </c>
      <c r="AA36" s="327">
        <v>0</v>
      </c>
      <c r="AB36" s="327">
        <v>0</v>
      </c>
      <c r="AC36" s="327">
        <v>0</v>
      </c>
      <c r="AD36" s="327">
        <v>0</v>
      </c>
      <c r="AE36" s="327">
        <v>0</v>
      </c>
      <c r="AF36" s="327">
        <v>0</v>
      </c>
      <c r="AG36" s="327">
        <v>0</v>
      </c>
      <c r="AH36" s="327">
        <v>0</v>
      </c>
      <c r="AI36" s="327">
        <v>0</v>
      </c>
      <c r="AJ36" s="327">
        <v>0</v>
      </c>
      <c r="AK36" s="327">
        <v>0</v>
      </c>
      <c r="AL36" s="327">
        <v>0</v>
      </c>
      <c r="AM36" s="305">
        <f t="shared" si="7"/>
        <v>0</v>
      </c>
      <c r="AO36" s="334"/>
      <c r="AP36" s="341">
        <v>31</v>
      </c>
      <c r="AQ36" s="345" t="s">
        <v>79</v>
      </c>
      <c r="AR36" s="343">
        <f t="shared" si="10"/>
        <v>0</v>
      </c>
      <c r="AS36" s="344">
        <v>0</v>
      </c>
      <c r="AT36" s="344">
        <v>0</v>
      </c>
      <c r="AU36" s="344">
        <v>0</v>
      </c>
      <c r="AV36" s="344">
        <v>0</v>
      </c>
      <c r="AW36" s="344">
        <v>0</v>
      </c>
      <c r="AX36" s="344">
        <v>0</v>
      </c>
      <c r="AY36" s="344">
        <v>0</v>
      </c>
      <c r="AZ36" s="344">
        <v>0</v>
      </c>
      <c r="BA36" s="344">
        <v>0</v>
      </c>
      <c r="BB36" s="344">
        <v>0</v>
      </c>
      <c r="BC36" s="344">
        <v>0</v>
      </c>
      <c r="BD36" s="344">
        <v>-75.82296999999997</v>
      </c>
      <c r="BE36" s="344">
        <v>-75.82296999999997</v>
      </c>
      <c r="BF36" s="304">
        <f t="shared" si="11"/>
        <v>0</v>
      </c>
      <c r="BG36" s="304">
        <f t="shared" si="12"/>
        <v>0</v>
      </c>
      <c r="BH36" s="344">
        <v>0</v>
      </c>
      <c r="BI36" s="344">
        <v>0</v>
      </c>
      <c r="BJ36" s="344">
        <v>0</v>
      </c>
      <c r="BK36" s="344">
        <v>0</v>
      </c>
      <c r="BL36" s="344">
        <v>0</v>
      </c>
      <c r="BM36" s="344">
        <v>0</v>
      </c>
      <c r="BN36" s="344">
        <v>0</v>
      </c>
      <c r="BO36" s="344">
        <v>0</v>
      </c>
      <c r="BP36" s="344">
        <v>0</v>
      </c>
      <c r="BQ36" s="344">
        <v>0</v>
      </c>
      <c r="BR36" s="344">
        <v>0</v>
      </c>
      <c r="BS36" s="344">
        <v>0</v>
      </c>
      <c r="BT36" s="344">
        <v>0</v>
      </c>
      <c r="BU36" s="304">
        <f t="shared" si="13"/>
        <v>0</v>
      </c>
    </row>
    <row r="37" spans="1:93" ht="19.5" customHeight="1" x14ac:dyDescent="0.2">
      <c r="A37" s="306" t="s">
        <v>24</v>
      </c>
      <c r="B37" s="307" t="s">
        <v>45</v>
      </c>
      <c r="C37" s="308" t="s">
        <v>26</v>
      </c>
      <c r="D37" s="307" t="s">
        <v>30</v>
      </c>
      <c r="E37" s="304">
        <f t="shared" si="4"/>
        <v>642.00232135752503</v>
      </c>
      <c r="F37" s="309">
        <v>301.32409645325799</v>
      </c>
      <c r="G37" s="309">
        <v>97.978413051836498</v>
      </c>
      <c r="H37" s="309">
        <v>365.64586677068002</v>
      </c>
      <c r="I37" s="309">
        <v>508.14363948910602</v>
      </c>
      <c r="J37" s="309">
        <v>499.85546438756</v>
      </c>
      <c r="K37" s="309">
        <v>642.00232135752503</v>
      </c>
      <c r="L37" s="309">
        <v>-13.9255821520733</v>
      </c>
      <c r="M37" s="309">
        <v>550.54231498775505</v>
      </c>
      <c r="N37" s="309">
        <v>602.976847440612</v>
      </c>
      <c r="O37" s="309">
        <v>564.917987039791</v>
      </c>
      <c r="P37" s="309">
        <v>552.16511207807696</v>
      </c>
      <c r="Q37" s="309">
        <v>622.17811218695294</v>
      </c>
      <c r="R37" s="309">
        <v>5293.8045930910803</v>
      </c>
      <c r="S37" s="309">
        <f t="shared" si="5"/>
        <v>2414.9498015099657</v>
      </c>
      <c r="T37" s="322" t="s">
        <v>358</v>
      </c>
      <c r="V37" s="322" t="s">
        <v>358</v>
      </c>
      <c r="W37" s="323" t="s">
        <v>24</v>
      </c>
      <c r="X37" s="323" t="s">
        <v>248</v>
      </c>
      <c r="Y37" s="328">
        <f t="shared" si="6"/>
        <v>0</v>
      </c>
      <c r="Z37" s="327">
        <v>0</v>
      </c>
      <c r="AA37" s="327">
        <v>0</v>
      </c>
      <c r="AB37" s="327">
        <v>0</v>
      </c>
      <c r="AC37" s="327">
        <v>0</v>
      </c>
      <c r="AD37" s="327">
        <v>0</v>
      </c>
      <c r="AE37" s="327">
        <v>0</v>
      </c>
      <c r="AF37" s="327">
        <v>0</v>
      </c>
      <c r="AG37" s="327">
        <v>0</v>
      </c>
      <c r="AH37" s="327">
        <v>0</v>
      </c>
      <c r="AI37" s="327">
        <v>0</v>
      </c>
      <c r="AJ37" s="327">
        <v>0</v>
      </c>
      <c r="AK37" s="327">
        <v>0</v>
      </c>
      <c r="AL37" s="327">
        <v>0</v>
      </c>
      <c r="AM37" s="305">
        <f t="shared" si="7"/>
        <v>0</v>
      </c>
      <c r="AO37" s="334"/>
      <c r="AP37" s="341">
        <v>32</v>
      </c>
      <c r="AQ37" s="342" t="s">
        <v>80</v>
      </c>
      <c r="AR37" s="343">
        <f t="shared" si="10"/>
        <v>0</v>
      </c>
      <c r="AS37" s="344">
        <v>0</v>
      </c>
      <c r="AT37" s="344">
        <v>0</v>
      </c>
      <c r="AU37" s="344">
        <v>0</v>
      </c>
      <c r="AV37" s="344">
        <v>0</v>
      </c>
      <c r="AW37" s="344">
        <v>0</v>
      </c>
      <c r="AX37" s="344">
        <v>0</v>
      </c>
      <c r="AY37" s="344">
        <v>0</v>
      </c>
      <c r="AZ37" s="344">
        <v>0</v>
      </c>
      <c r="BA37" s="344">
        <v>0</v>
      </c>
      <c r="BB37" s="344">
        <v>0</v>
      </c>
      <c r="BC37" s="344">
        <v>0</v>
      </c>
      <c r="BD37" s="344">
        <v>-86.039237999999997</v>
      </c>
      <c r="BE37" s="344">
        <v>-86.039237999999997</v>
      </c>
      <c r="BF37" s="304">
        <f t="shared" si="11"/>
        <v>0</v>
      </c>
      <c r="BG37" s="304">
        <f t="shared" si="12"/>
        <v>0</v>
      </c>
      <c r="BH37" s="344">
        <v>0</v>
      </c>
      <c r="BI37" s="344">
        <v>0</v>
      </c>
      <c r="BJ37" s="344">
        <v>0</v>
      </c>
      <c r="BK37" s="344">
        <v>0</v>
      </c>
      <c r="BL37" s="344">
        <v>0</v>
      </c>
      <c r="BM37" s="344">
        <v>0</v>
      </c>
      <c r="BN37" s="344">
        <v>0</v>
      </c>
      <c r="BO37" s="344">
        <v>0</v>
      </c>
      <c r="BP37" s="344">
        <v>0</v>
      </c>
      <c r="BQ37" s="344">
        <v>0</v>
      </c>
      <c r="BR37" s="344">
        <v>0</v>
      </c>
      <c r="BS37" s="344">
        <v>0</v>
      </c>
      <c r="BT37" s="344">
        <v>0</v>
      </c>
      <c r="BU37" s="304">
        <f t="shared" si="13"/>
        <v>0</v>
      </c>
    </row>
    <row r="38" spans="1:93" ht="19.5" customHeight="1" x14ac:dyDescent="0.2">
      <c r="A38" s="306" t="s">
        <v>24</v>
      </c>
      <c r="B38" s="307" t="s">
        <v>45</v>
      </c>
      <c r="C38" s="308" t="s">
        <v>26</v>
      </c>
      <c r="D38" s="307" t="s">
        <v>31</v>
      </c>
      <c r="E38" s="304">
        <f t="shared" si="4"/>
        <v>313.65372112733701</v>
      </c>
      <c r="F38" s="309">
        <v>197.227817483531</v>
      </c>
      <c r="G38" s="309">
        <v>40.674246069775997</v>
      </c>
      <c r="H38" s="309">
        <v>141.683370356257</v>
      </c>
      <c r="I38" s="309">
        <v>191.93633869990401</v>
      </c>
      <c r="J38" s="309">
        <v>199.82923629341201</v>
      </c>
      <c r="K38" s="309">
        <v>313.65372112733701</v>
      </c>
      <c r="L38" s="309">
        <v>334.97110068841698</v>
      </c>
      <c r="M38" s="309">
        <v>323.43360915556599</v>
      </c>
      <c r="N38" s="309">
        <v>293.84022760632001</v>
      </c>
      <c r="O38" s="309">
        <v>210.63836583446701</v>
      </c>
      <c r="P38" s="309">
        <v>211.71366823611399</v>
      </c>
      <c r="Q38" s="309">
        <v>254.90584933295401</v>
      </c>
      <c r="R38" s="309">
        <v>2714.50755088405</v>
      </c>
      <c r="S38" s="309">
        <f t="shared" si="5"/>
        <v>1085.0047300302172</v>
      </c>
      <c r="T38" s="322" t="s">
        <v>358</v>
      </c>
      <c r="V38" s="322" t="s">
        <v>358</v>
      </c>
      <c r="W38" s="323" t="s">
        <v>24</v>
      </c>
      <c r="X38" s="323" t="s">
        <v>210</v>
      </c>
      <c r="Y38" s="328">
        <f t="shared" si="6"/>
        <v>649.39850232917797</v>
      </c>
      <c r="Z38" s="327">
        <v>617.15938607889996</v>
      </c>
      <c r="AA38" s="327">
        <v>232.79507275444101</v>
      </c>
      <c r="AB38" s="327">
        <v>696.66281892214204</v>
      </c>
      <c r="AC38" s="327">
        <v>969.18748403385598</v>
      </c>
      <c r="AD38" s="327">
        <v>1035.62394036039</v>
      </c>
      <c r="AE38" s="327">
        <v>649.39850232917797</v>
      </c>
      <c r="AF38" s="327">
        <v>1231.6468876740901</v>
      </c>
      <c r="AG38" s="327">
        <v>1160.96799658328</v>
      </c>
      <c r="AH38" s="327">
        <v>1095.8896566174999</v>
      </c>
      <c r="AI38" s="327">
        <v>988.35911193084405</v>
      </c>
      <c r="AJ38" s="327">
        <v>1076.8315460507099</v>
      </c>
      <c r="AK38" s="327">
        <v>1320.5583921873699</v>
      </c>
      <c r="AL38" s="327">
        <v>11075.080795522699</v>
      </c>
      <c r="AM38" s="305">
        <f t="shared" si="7"/>
        <v>4200.8272044789064</v>
      </c>
      <c r="AO38" s="334"/>
      <c r="AP38" s="341">
        <v>33</v>
      </c>
      <c r="AQ38" s="342" t="s">
        <v>370</v>
      </c>
      <c r="AR38" s="343">
        <f t="shared" si="10"/>
        <v>0</v>
      </c>
      <c r="AS38" s="344">
        <v>0</v>
      </c>
      <c r="AT38" s="344">
        <v>0</v>
      </c>
      <c r="AU38" s="344">
        <v>0</v>
      </c>
      <c r="AV38" s="344">
        <v>0</v>
      </c>
      <c r="AW38" s="344">
        <v>0</v>
      </c>
      <c r="AX38" s="344">
        <v>0</v>
      </c>
      <c r="AY38" s="344">
        <v>0</v>
      </c>
      <c r="AZ38" s="344">
        <v>0</v>
      </c>
      <c r="BA38" s="344">
        <v>0</v>
      </c>
      <c r="BB38" s="344">
        <v>0</v>
      </c>
      <c r="BC38" s="344">
        <v>0</v>
      </c>
      <c r="BD38" s="344">
        <v>0</v>
      </c>
      <c r="BE38" s="344">
        <v>0</v>
      </c>
      <c r="BF38" s="304">
        <f t="shared" si="11"/>
        <v>0</v>
      </c>
      <c r="BG38" s="304">
        <f t="shared" si="12"/>
        <v>0</v>
      </c>
      <c r="BH38" s="344">
        <v>0</v>
      </c>
      <c r="BI38" s="344">
        <v>0</v>
      </c>
      <c r="BJ38" s="344">
        <v>0</v>
      </c>
      <c r="BK38" s="344">
        <v>0</v>
      </c>
      <c r="BL38" s="344">
        <v>0</v>
      </c>
      <c r="BM38" s="344">
        <v>0</v>
      </c>
      <c r="BN38" s="344">
        <v>0</v>
      </c>
      <c r="BO38" s="344">
        <v>0</v>
      </c>
      <c r="BP38" s="344">
        <v>0</v>
      </c>
      <c r="BQ38" s="344">
        <v>0</v>
      </c>
      <c r="BR38" s="344">
        <v>0</v>
      </c>
      <c r="BS38" s="344">
        <v>0</v>
      </c>
      <c r="BT38" s="344">
        <v>0</v>
      </c>
      <c r="BU38" s="304">
        <f t="shared" si="13"/>
        <v>0</v>
      </c>
    </row>
    <row r="39" spans="1:93" ht="19.5" customHeight="1" x14ac:dyDescent="0.2">
      <c r="A39" s="306" t="s">
        <v>24</v>
      </c>
      <c r="B39" s="307" t="s">
        <v>45</v>
      </c>
      <c r="C39" s="308" t="s">
        <v>26</v>
      </c>
      <c r="D39" s="307" t="s">
        <v>32</v>
      </c>
      <c r="E39" s="304">
        <f t="shared" si="4"/>
        <v>7.8365999999999998</v>
      </c>
      <c r="F39" s="309">
        <v>3.1684999999999999</v>
      </c>
      <c r="G39" s="309">
        <v>0.99219999999999997</v>
      </c>
      <c r="H39" s="309">
        <v>1.8535999999999999</v>
      </c>
      <c r="I39" s="309">
        <v>2.4893000000000001</v>
      </c>
      <c r="J39" s="309">
        <v>3.0266000000000002</v>
      </c>
      <c r="K39" s="309">
        <v>7.8365999999999998</v>
      </c>
      <c r="L39" s="309">
        <v>3.8791000000000002</v>
      </c>
      <c r="M39" s="309">
        <v>1.7750999999999999</v>
      </c>
      <c r="N39" s="309">
        <v>4.9833999999999996</v>
      </c>
      <c r="O39" s="309">
        <v>2.1526999999999998</v>
      </c>
      <c r="P39" s="309">
        <v>5.6105</v>
      </c>
      <c r="Q39" s="309">
        <v>5.9123000000000001</v>
      </c>
      <c r="R39" s="309">
        <v>43.679900000000004</v>
      </c>
      <c r="S39" s="309">
        <f t="shared" si="5"/>
        <v>19.366800000000001</v>
      </c>
      <c r="T39" s="322" t="s">
        <v>358</v>
      </c>
      <c r="V39" s="322" t="s">
        <v>358</v>
      </c>
      <c r="W39" s="321"/>
      <c r="X39" s="321"/>
      <c r="Y39" s="328">
        <f t="shared" si="6"/>
        <v>0</v>
      </c>
      <c r="Z39" s="329"/>
      <c r="AA39" s="329"/>
      <c r="AB39" s="329"/>
      <c r="AC39" s="329"/>
      <c r="AD39" s="329"/>
      <c r="AE39" s="329"/>
      <c r="AF39" s="329"/>
      <c r="AG39" s="329"/>
      <c r="AH39" s="329"/>
      <c r="AI39" s="329"/>
      <c r="AJ39" s="329"/>
      <c r="AK39" s="329"/>
      <c r="AL39" s="329"/>
      <c r="AM39" s="305">
        <f t="shared" si="7"/>
        <v>0</v>
      </c>
      <c r="AO39" s="351"/>
      <c r="AP39" s="341">
        <v>34</v>
      </c>
      <c r="AQ39" s="342" t="s">
        <v>81</v>
      </c>
      <c r="AR39" s="343">
        <f t="shared" si="10"/>
        <v>0</v>
      </c>
      <c r="AS39" s="344">
        <v>0</v>
      </c>
      <c r="AT39" s="344">
        <v>0</v>
      </c>
      <c r="AU39" s="344">
        <v>0</v>
      </c>
      <c r="AV39" s="344">
        <v>0</v>
      </c>
      <c r="AW39" s="344">
        <v>0</v>
      </c>
      <c r="AX39" s="344">
        <v>0</v>
      </c>
      <c r="AY39" s="344">
        <v>0</v>
      </c>
      <c r="AZ39" s="344">
        <v>0</v>
      </c>
      <c r="BA39" s="344">
        <v>0</v>
      </c>
      <c r="BB39" s="344">
        <v>0</v>
      </c>
      <c r="BC39" s="344">
        <v>0</v>
      </c>
      <c r="BD39" s="344">
        <v>0</v>
      </c>
      <c r="BE39" s="344">
        <v>0</v>
      </c>
      <c r="BF39" s="304">
        <f t="shared" si="11"/>
        <v>0</v>
      </c>
      <c r="BG39" s="304">
        <f t="shared" si="12"/>
        <v>0</v>
      </c>
      <c r="BH39" s="344">
        <v>0</v>
      </c>
      <c r="BI39" s="344">
        <v>0</v>
      </c>
      <c r="BJ39" s="344">
        <v>0</v>
      </c>
      <c r="BK39" s="344">
        <v>0</v>
      </c>
      <c r="BL39" s="344">
        <v>0</v>
      </c>
      <c r="BM39" s="344">
        <v>0</v>
      </c>
      <c r="BN39" s="344">
        <v>0</v>
      </c>
      <c r="BO39" s="344">
        <v>0</v>
      </c>
      <c r="BP39" s="344">
        <v>0</v>
      </c>
      <c r="BQ39" s="344">
        <v>0</v>
      </c>
      <c r="BR39" s="344">
        <v>0</v>
      </c>
      <c r="BS39" s="344">
        <v>0</v>
      </c>
      <c r="BT39" s="344">
        <v>0</v>
      </c>
      <c r="BU39" s="304">
        <f t="shared" si="13"/>
        <v>0</v>
      </c>
    </row>
    <row r="40" spans="1:93" ht="19.5" customHeight="1" x14ac:dyDescent="0.2">
      <c r="A40" s="306" t="s">
        <v>24</v>
      </c>
      <c r="B40" s="307" t="s">
        <v>45</v>
      </c>
      <c r="C40" s="308" t="s">
        <v>33</v>
      </c>
      <c r="D40" s="307" t="s">
        <v>34</v>
      </c>
      <c r="E40" s="304">
        <f t="shared" si="4"/>
        <v>2378.31560725797</v>
      </c>
      <c r="F40" s="309">
        <v>1310.81806964105</v>
      </c>
      <c r="G40" s="309">
        <v>360.83913611455102</v>
      </c>
      <c r="H40" s="309">
        <v>1361.1722495829499</v>
      </c>
      <c r="I40" s="309">
        <v>1910.7636525509099</v>
      </c>
      <c r="J40" s="309">
        <v>1994.8232017334501</v>
      </c>
      <c r="K40" s="309">
        <v>2378.31560725797</v>
      </c>
      <c r="L40" s="309">
        <v>1684.0022070134601</v>
      </c>
      <c r="M40" s="309">
        <v>2112.25952343478</v>
      </c>
      <c r="N40" s="309">
        <v>2087.5880599319498</v>
      </c>
      <c r="O40" s="309">
        <v>1908.3980149880001</v>
      </c>
      <c r="P40" s="309">
        <v>2107.46081840635</v>
      </c>
      <c r="Q40" s="309">
        <v>2215.6379540015901</v>
      </c>
      <c r="R40" s="309">
        <v>21432.078494656998</v>
      </c>
      <c r="S40" s="309">
        <f t="shared" si="5"/>
        <v>9316.7319168808808</v>
      </c>
      <c r="T40" s="322" t="s">
        <v>358</v>
      </c>
      <c r="V40" s="322" t="s">
        <v>358</v>
      </c>
      <c r="W40" s="321"/>
      <c r="X40" s="321"/>
      <c r="Y40" s="328">
        <f t="shared" si="6"/>
        <v>0</v>
      </c>
      <c r="Z40" s="329"/>
      <c r="AA40" s="329"/>
      <c r="AB40" s="329"/>
      <c r="AC40" s="329"/>
      <c r="AD40" s="329"/>
      <c r="AE40" s="329"/>
      <c r="AF40" s="329"/>
      <c r="AG40" s="329"/>
      <c r="AH40" s="329"/>
      <c r="AI40" s="329"/>
      <c r="AJ40" s="329"/>
      <c r="AK40" s="329"/>
      <c r="AL40" s="329"/>
      <c r="AM40" s="305">
        <f t="shared" si="7"/>
        <v>0</v>
      </c>
      <c r="AO40" s="334"/>
      <c r="AP40" s="341">
        <v>35</v>
      </c>
      <c r="AQ40" s="352" t="s">
        <v>371</v>
      </c>
      <c r="AR40" s="343">
        <f t="shared" si="10"/>
        <v>0</v>
      </c>
      <c r="AS40" s="344">
        <v>0</v>
      </c>
      <c r="AT40" s="344">
        <v>0</v>
      </c>
      <c r="AU40" s="344">
        <v>0</v>
      </c>
      <c r="AV40" s="344">
        <v>0</v>
      </c>
      <c r="AW40" s="344">
        <v>0</v>
      </c>
      <c r="AX40" s="344">
        <v>0</v>
      </c>
      <c r="AY40" s="344">
        <v>0</v>
      </c>
      <c r="AZ40" s="344">
        <v>0</v>
      </c>
      <c r="BA40" s="344">
        <v>0</v>
      </c>
      <c r="BB40" s="344">
        <v>0</v>
      </c>
      <c r="BC40" s="344">
        <v>0</v>
      </c>
      <c r="BD40" s="344">
        <v>-307.52030399999995</v>
      </c>
      <c r="BE40" s="344">
        <v>-307.52030399999984</v>
      </c>
      <c r="BF40" s="304">
        <f t="shared" si="11"/>
        <v>0</v>
      </c>
      <c r="BG40" s="304">
        <f t="shared" si="12"/>
        <v>0</v>
      </c>
      <c r="BH40" s="344">
        <v>0</v>
      </c>
      <c r="BI40" s="344">
        <v>0</v>
      </c>
      <c r="BJ40" s="344">
        <v>0</v>
      </c>
      <c r="BK40" s="344">
        <v>0</v>
      </c>
      <c r="BL40" s="344">
        <v>0</v>
      </c>
      <c r="BM40" s="344">
        <v>0</v>
      </c>
      <c r="BN40" s="344">
        <v>0</v>
      </c>
      <c r="BO40" s="344">
        <v>0</v>
      </c>
      <c r="BP40" s="344">
        <v>0</v>
      </c>
      <c r="BQ40" s="344">
        <v>0</v>
      </c>
      <c r="BR40" s="344">
        <v>0</v>
      </c>
      <c r="BS40" s="344">
        <v>0</v>
      </c>
      <c r="BT40" s="344">
        <v>0</v>
      </c>
      <c r="BU40" s="304">
        <f t="shared" si="13"/>
        <v>0</v>
      </c>
    </row>
    <row r="41" spans="1:93" ht="19.5" customHeight="1" x14ac:dyDescent="0.2">
      <c r="A41" s="306" t="s">
        <v>24</v>
      </c>
      <c r="B41" s="307" t="s">
        <v>45</v>
      </c>
      <c r="C41" s="308" t="s">
        <v>33</v>
      </c>
      <c r="D41" s="307" t="s">
        <v>35</v>
      </c>
      <c r="E41" s="304">
        <f t="shared" si="4"/>
        <v>122.581568406822</v>
      </c>
      <c r="F41" s="309">
        <v>55.266255947033002</v>
      </c>
      <c r="G41" s="309">
        <v>8.5031041809676307</v>
      </c>
      <c r="H41" s="309">
        <v>25.793007996661999</v>
      </c>
      <c r="I41" s="309">
        <v>142.371680599462</v>
      </c>
      <c r="J41" s="309">
        <v>-9.8722277262111202</v>
      </c>
      <c r="K41" s="309">
        <v>122.581568406822</v>
      </c>
      <c r="L41" s="309">
        <v>141.32037849158999</v>
      </c>
      <c r="M41" s="309">
        <v>166.54595868653399</v>
      </c>
      <c r="N41" s="309">
        <v>4.2389378071158097</v>
      </c>
      <c r="O41" s="309">
        <v>123.37858971747301</v>
      </c>
      <c r="P41" s="309">
        <v>102.7319878492</v>
      </c>
      <c r="Q41" s="309">
        <v>168.77114370566801</v>
      </c>
      <c r="R41" s="309">
        <v>1051.6303856623199</v>
      </c>
      <c r="S41" s="309">
        <f t="shared" si="5"/>
        <v>344.6433894047355</v>
      </c>
      <c r="T41" s="322" t="s">
        <v>358</v>
      </c>
      <c r="V41" s="322" t="s">
        <v>358</v>
      </c>
      <c r="W41" s="323" t="s">
        <v>359</v>
      </c>
      <c r="X41" s="323" t="s">
        <v>4</v>
      </c>
      <c r="Y41" s="328" t="str">
        <f t="shared" si="6"/>
        <v>6月</v>
      </c>
      <c r="Z41" s="327" t="s">
        <v>8</v>
      </c>
      <c r="AA41" s="327" t="s">
        <v>9</v>
      </c>
      <c r="AB41" s="327" t="s">
        <v>10</v>
      </c>
      <c r="AC41" s="327" t="s">
        <v>11</v>
      </c>
      <c r="AD41" s="327" t="s">
        <v>12</v>
      </c>
      <c r="AE41" s="327" t="s">
        <v>13</v>
      </c>
      <c r="AF41" s="327" t="s">
        <v>14</v>
      </c>
      <c r="AG41" s="327" t="s">
        <v>15</v>
      </c>
      <c r="AH41" s="327" t="s">
        <v>16</v>
      </c>
      <c r="AI41" s="327" t="s">
        <v>17</v>
      </c>
      <c r="AJ41" s="327" t="s">
        <v>111</v>
      </c>
      <c r="AK41" s="327" t="s">
        <v>19</v>
      </c>
      <c r="AL41" s="327" t="s">
        <v>20</v>
      </c>
      <c r="AM41" s="300" t="s">
        <v>259</v>
      </c>
      <c r="AO41" s="334"/>
      <c r="AP41" s="347">
        <v>36</v>
      </c>
      <c r="AQ41" s="353" t="s">
        <v>372</v>
      </c>
      <c r="AR41" s="343">
        <f t="shared" si="10"/>
        <v>4.6179519999999989</v>
      </c>
      <c r="AS41" s="349">
        <v>26.879209999999993</v>
      </c>
      <c r="AT41" s="349">
        <v>12.298140999999998</v>
      </c>
      <c r="AU41" s="349">
        <v>13.677903000000011</v>
      </c>
      <c r="AV41" s="349">
        <v>9.9573580000000028</v>
      </c>
      <c r="AW41" s="349">
        <v>23.369554000000008</v>
      </c>
      <c r="AX41" s="349">
        <v>4.6179519999999989</v>
      </c>
      <c r="AY41" s="349">
        <v>21.983313000000003</v>
      </c>
      <c r="AZ41" s="349">
        <v>19.560907999999998</v>
      </c>
      <c r="BA41" s="349">
        <v>14.544499999999996</v>
      </c>
      <c r="BB41" s="349">
        <v>13.181327000000005</v>
      </c>
      <c r="BC41" s="349">
        <v>17.972878999999999</v>
      </c>
      <c r="BD41" s="349">
        <v>-293.88028799999995</v>
      </c>
      <c r="BE41" s="349">
        <v>-115.83724299999989</v>
      </c>
      <c r="BF41" s="304">
        <f t="shared" si="11"/>
        <v>90.800118000000012</v>
      </c>
      <c r="BG41" s="304">
        <f t="shared" si="12"/>
        <v>11.329999999999998</v>
      </c>
      <c r="BH41" s="349">
        <v>137.625</v>
      </c>
      <c r="BI41" s="349">
        <v>63.764999999999993</v>
      </c>
      <c r="BJ41" s="349">
        <v>67.465000000000003</v>
      </c>
      <c r="BK41" s="349">
        <v>51.364999999999995</v>
      </c>
      <c r="BL41" s="349">
        <v>87.584999999999994</v>
      </c>
      <c r="BM41" s="349">
        <v>11.329999999999998</v>
      </c>
      <c r="BN41" s="349">
        <v>102.825</v>
      </c>
      <c r="BO41" s="349">
        <v>91.31</v>
      </c>
      <c r="BP41" s="349">
        <v>66.89</v>
      </c>
      <c r="BQ41" s="349">
        <v>60.335000000000001</v>
      </c>
      <c r="BR41" s="349">
        <v>83.323999999999998</v>
      </c>
      <c r="BS41" s="349">
        <v>62.81</v>
      </c>
      <c r="BT41" s="349">
        <v>886.62899999999991</v>
      </c>
      <c r="BU41" s="304">
        <f t="shared" si="13"/>
        <v>419.13499999999999</v>
      </c>
    </row>
    <row r="42" spans="1:93" ht="19.5" customHeight="1" x14ac:dyDescent="0.2">
      <c r="A42" s="306" t="s">
        <v>24</v>
      </c>
      <c r="B42" s="307" t="s">
        <v>45</v>
      </c>
      <c r="C42" s="308" t="s">
        <v>33</v>
      </c>
      <c r="D42" s="307" t="s">
        <v>36</v>
      </c>
      <c r="E42" s="304">
        <f t="shared" si="4"/>
        <v>324.93044540158201</v>
      </c>
      <c r="F42" s="309">
        <v>175.843406708852</v>
      </c>
      <c r="G42" s="309">
        <v>45.234222999358998</v>
      </c>
      <c r="H42" s="309">
        <v>158.13425632438</v>
      </c>
      <c r="I42" s="309">
        <v>393.86149110028498</v>
      </c>
      <c r="J42" s="309">
        <v>165.77473637338699</v>
      </c>
      <c r="K42" s="309">
        <v>324.93044540158201</v>
      </c>
      <c r="L42" s="309">
        <v>372.55130849200998</v>
      </c>
      <c r="M42" s="309">
        <v>402.85602318404898</v>
      </c>
      <c r="N42" s="309">
        <v>514.82598964933402</v>
      </c>
      <c r="O42" s="309">
        <v>292.06323021883998</v>
      </c>
      <c r="P42" s="309">
        <v>279.33600554586098</v>
      </c>
      <c r="Q42" s="309">
        <v>332.14016751883901</v>
      </c>
      <c r="R42" s="309">
        <v>3457.5512835167801</v>
      </c>
      <c r="S42" s="309">
        <f t="shared" si="5"/>
        <v>1263.7785589078449</v>
      </c>
      <c r="T42" s="322" t="s">
        <v>358</v>
      </c>
      <c r="V42" s="322" t="s">
        <v>358</v>
      </c>
      <c r="W42" s="323" t="s">
        <v>51</v>
      </c>
      <c r="X42" s="323" t="s">
        <v>217</v>
      </c>
      <c r="Y42" s="328">
        <f t="shared" si="6"/>
        <v>2.4050503202405702</v>
      </c>
      <c r="Z42" s="327">
        <v>1.2337654905628801</v>
      </c>
      <c r="AA42" s="327">
        <v>2.27690506225367</v>
      </c>
      <c r="AB42" s="327">
        <v>0.98547617842698998</v>
      </c>
      <c r="AC42" s="327">
        <v>0.74046776656264701</v>
      </c>
      <c r="AD42" s="327">
        <v>5.9905980407746497</v>
      </c>
      <c r="AE42" s="327">
        <v>2.4050503202405702</v>
      </c>
      <c r="AF42" s="327">
        <v>2.30053614448313</v>
      </c>
      <c r="AG42" s="327">
        <v>6.80737201745651</v>
      </c>
      <c r="AH42" s="327">
        <v>2.0630558541983399</v>
      </c>
      <c r="AI42" s="327">
        <v>8.4016354396428401</v>
      </c>
      <c r="AJ42" s="327">
        <v>3.3113639693591401</v>
      </c>
      <c r="AK42" s="327">
        <v>6.6348365319763296</v>
      </c>
      <c r="AL42" s="327">
        <v>43.151062815937699</v>
      </c>
      <c r="AM42" s="305">
        <f t="shared" si="7"/>
        <v>13.632262858821406</v>
      </c>
      <c r="AO42" s="334"/>
      <c r="AP42" s="354">
        <v>37</v>
      </c>
      <c r="AQ42" s="355" t="s">
        <v>373</v>
      </c>
      <c r="AR42" s="343">
        <f t="shared" si="10"/>
        <v>841.53526332834804</v>
      </c>
      <c r="AS42" s="356">
        <v>57.192325510113619</v>
      </c>
      <c r="AT42" s="356">
        <v>1.5511565292657679</v>
      </c>
      <c r="AU42" s="356">
        <v>274.45812882950099</v>
      </c>
      <c r="AV42" s="356">
        <v>271.21917855780441</v>
      </c>
      <c r="AW42" s="356">
        <v>454.35071183672414</v>
      </c>
      <c r="AX42" s="356">
        <v>841.53526332834804</v>
      </c>
      <c r="AY42" s="356">
        <v>638.9158263542879</v>
      </c>
      <c r="AZ42" s="356">
        <v>865.22142161097725</v>
      </c>
      <c r="BA42" s="356">
        <v>772.27971882376937</v>
      </c>
      <c r="BB42" s="356">
        <v>604.74276849780995</v>
      </c>
      <c r="BC42" s="356">
        <v>633.35630376550273</v>
      </c>
      <c r="BD42" s="356">
        <v>689.70945370444213</v>
      </c>
      <c r="BE42" s="356">
        <v>6104.5322573485455</v>
      </c>
      <c r="BF42" s="371">
        <f t="shared" si="11"/>
        <v>1900.306764591757</v>
      </c>
      <c r="BG42" s="304">
        <f t="shared" si="12"/>
        <v>19321.226692299693</v>
      </c>
      <c r="BH42" s="356">
        <v>9544.7775698625937</v>
      </c>
      <c r="BI42" s="356">
        <v>3377.19105241751</v>
      </c>
      <c r="BJ42" s="356">
        <v>12560.08317317038</v>
      </c>
      <c r="BK42" s="356">
        <v>13151.868931231515</v>
      </c>
      <c r="BL42" s="356">
        <v>16471.132934187401</v>
      </c>
      <c r="BM42" s="356">
        <v>19321.226692299693</v>
      </c>
      <c r="BN42" s="356">
        <v>21291.755731711928</v>
      </c>
      <c r="BO42" s="356">
        <v>22795.836200012982</v>
      </c>
      <c r="BP42" s="356">
        <v>18743.756855876534</v>
      </c>
      <c r="BQ42" s="356">
        <v>17947.282962845831</v>
      </c>
      <c r="BR42" s="356">
        <v>22548.341861128371</v>
      </c>
      <c r="BS42" s="356">
        <v>24705.721240109051</v>
      </c>
      <c r="BT42" s="356">
        <v>202458.97520485381</v>
      </c>
      <c r="BU42" s="371">
        <f t="shared" si="13"/>
        <v>74426.280353169102</v>
      </c>
    </row>
    <row r="43" spans="1:93" ht="19.5" customHeight="1" x14ac:dyDescent="0.2">
      <c r="A43" s="306" t="s">
        <v>24</v>
      </c>
      <c r="B43" s="307" t="s">
        <v>45</v>
      </c>
      <c r="C43" s="308" t="s">
        <v>33</v>
      </c>
      <c r="D43" s="307" t="s">
        <v>37</v>
      </c>
      <c r="E43" s="304">
        <f t="shared" si="4"/>
        <v>0</v>
      </c>
      <c r="F43" s="309">
        <v>0.20916247729086099</v>
      </c>
      <c r="G43" s="309">
        <v>0</v>
      </c>
      <c r="H43" s="309">
        <v>0</v>
      </c>
      <c r="I43" s="309">
        <v>0.46881038305581402</v>
      </c>
      <c r="J43" s="309">
        <v>0</v>
      </c>
      <c r="K43" s="309">
        <v>0</v>
      </c>
      <c r="L43" s="309">
        <v>0</v>
      </c>
      <c r="M43" s="309">
        <v>0</v>
      </c>
      <c r="N43" s="309">
        <v>0</v>
      </c>
      <c r="O43" s="309">
        <v>0</v>
      </c>
      <c r="P43" s="309">
        <v>0</v>
      </c>
      <c r="Q43" s="309">
        <v>0</v>
      </c>
      <c r="R43" s="309">
        <v>0.67797286034667503</v>
      </c>
      <c r="S43" s="309">
        <f t="shared" si="5"/>
        <v>0.67797286034667503</v>
      </c>
      <c r="T43" s="322" t="s">
        <v>358</v>
      </c>
      <c r="V43" s="322" t="s">
        <v>358</v>
      </c>
      <c r="W43" s="323" t="s">
        <v>51</v>
      </c>
      <c r="X43" s="323" t="s">
        <v>218</v>
      </c>
      <c r="Y43" s="328">
        <f t="shared" si="6"/>
        <v>3.8263560195396999E-2</v>
      </c>
      <c r="Z43" s="327">
        <v>9.9412791603190706E-2</v>
      </c>
      <c r="AA43" s="327">
        <v>3.7798702878786498E-2</v>
      </c>
      <c r="AB43" s="327">
        <v>3.0975869548329399E-2</v>
      </c>
      <c r="AC43" s="327">
        <v>3.3524154249681602E-2</v>
      </c>
      <c r="AD43" s="327">
        <v>3.3962198380982099E-2</v>
      </c>
      <c r="AE43" s="327">
        <v>3.8263560195396999E-2</v>
      </c>
      <c r="AF43" s="327">
        <v>3.8824778052514899E-2</v>
      </c>
      <c r="AG43" s="327">
        <v>3.8662738643214199E-2</v>
      </c>
      <c r="AH43" s="327">
        <v>6.4439706757894497E-2</v>
      </c>
      <c r="AI43" s="327">
        <v>6.0474486717071001E-2</v>
      </c>
      <c r="AJ43" s="327">
        <v>3.58929943765499E-2</v>
      </c>
      <c r="AK43" s="327">
        <v>6.3291621906181497E-2</v>
      </c>
      <c r="AL43" s="327">
        <v>0.57552360330979302</v>
      </c>
      <c r="AM43" s="305">
        <f t="shared" si="7"/>
        <v>0.27393727685636732</v>
      </c>
      <c r="AO43" s="334"/>
      <c r="AP43" s="354">
        <v>60</v>
      </c>
      <c r="AQ43" s="357" t="s">
        <v>285</v>
      </c>
      <c r="AR43" s="343">
        <f t="shared" si="10"/>
        <v>841.53526332834792</v>
      </c>
      <c r="AS43" s="356">
        <v>57.192325510113506</v>
      </c>
      <c r="AT43" s="356">
        <v>1.5511565292657288</v>
      </c>
      <c r="AU43" s="356">
        <v>274.45812882950105</v>
      </c>
      <c r="AV43" s="356">
        <v>271.21917855780436</v>
      </c>
      <c r="AW43" s="356">
        <v>454.35071183672392</v>
      </c>
      <c r="AX43" s="356">
        <v>841.53526332834792</v>
      </c>
      <c r="AY43" s="356">
        <v>638.91582635428779</v>
      </c>
      <c r="AZ43" s="356">
        <v>865.22142161097736</v>
      </c>
      <c r="BA43" s="356">
        <v>772.27971882376926</v>
      </c>
      <c r="BB43" s="356">
        <v>604.74276849780995</v>
      </c>
      <c r="BC43" s="356">
        <v>633.35630376550262</v>
      </c>
      <c r="BD43" s="356">
        <v>689.70945370444224</v>
      </c>
      <c r="BE43" s="356">
        <v>6104.5322573485446</v>
      </c>
      <c r="BF43" s="371">
        <f t="shared" si="11"/>
        <v>1900.3067645917563</v>
      </c>
      <c r="BG43" s="304">
        <f t="shared" si="12"/>
        <v>19178.135588299687</v>
      </c>
      <c r="BH43" s="356">
        <v>9520.066751862596</v>
      </c>
      <c r="BI43" s="356">
        <v>3366.2191644175095</v>
      </c>
      <c r="BJ43" s="356">
        <v>12530.464232170383</v>
      </c>
      <c r="BK43" s="356">
        <v>13131.035753190241</v>
      </c>
      <c r="BL43" s="356">
        <v>16379.494638074197</v>
      </c>
      <c r="BM43" s="356">
        <v>19178.135588299687</v>
      </c>
      <c r="BN43" s="356">
        <v>21077.568308791931</v>
      </c>
      <c r="BO43" s="356">
        <v>22569.60467801298</v>
      </c>
      <c r="BP43" s="356">
        <v>18580.073558876527</v>
      </c>
      <c r="BQ43" s="356">
        <v>17693.308333845835</v>
      </c>
      <c r="BR43" s="356">
        <v>22205.484383128365</v>
      </c>
      <c r="BS43" s="356">
        <v>24309.200055109053</v>
      </c>
      <c r="BT43" s="356">
        <v>200540.65544577932</v>
      </c>
      <c r="BU43" s="371">
        <f t="shared" si="13"/>
        <v>74105.416128014622</v>
      </c>
    </row>
    <row r="44" spans="1:93" ht="19.5" customHeight="1" x14ac:dyDescent="0.2">
      <c r="A44" s="306" t="s">
        <v>24</v>
      </c>
      <c r="B44" s="307" t="s">
        <v>45</v>
      </c>
      <c r="C44" s="308" t="s">
        <v>33</v>
      </c>
      <c r="D44" s="307" t="s">
        <v>38</v>
      </c>
      <c r="E44" s="304">
        <f t="shared" si="4"/>
        <v>8.1239540462078796</v>
      </c>
      <c r="F44" s="309">
        <v>1.1389790785624201</v>
      </c>
      <c r="G44" s="309">
        <v>0.98533552928727497</v>
      </c>
      <c r="H44" s="309">
        <v>0.92969169109359795</v>
      </c>
      <c r="I44" s="309">
        <v>3.02646399391443</v>
      </c>
      <c r="J44" s="309">
        <v>4.3782070488633797</v>
      </c>
      <c r="K44" s="309">
        <v>8.1239540462078796</v>
      </c>
      <c r="L44" s="309">
        <v>16.3364450469975</v>
      </c>
      <c r="M44" s="309">
        <v>13.1385140741749</v>
      </c>
      <c r="N44" s="309">
        <v>17.859678701687599</v>
      </c>
      <c r="O44" s="309">
        <v>14.0374030922579</v>
      </c>
      <c r="P44" s="309">
        <v>19.767725583742799</v>
      </c>
      <c r="Q44" s="309">
        <v>25.886745371041101</v>
      </c>
      <c r="R44" s="309">
        <v>125.60914325783099</v>
      </c>
      <c r="S44" s="309">
        <f t="shared" si="5"/>
        <v>18.582631387928984</v>
      </c>
      <c r="T44" s="322" t="s">
        <v>358</v>
      </c>
      <c r="V44" s="322" t="s">
        <v>358</v>
      </c>
      <c r="W44" s="323" t="s">
        <v>51</v>
      </c>
      <c r="X44" s="323" t="s">
        <v>219</v>
      </c>
      <c r="Y44" s="328">
        <f t="shared" si="6"/>
        <v>0.19038221326173399</v>
      </c>
      <c r="Z44" s="327">
        <v>8.3779882527499502E-2</v>
      </c>
      <c r="AA44" s="327">
        <v>6.1390293343446901E-2</v>
      </c>
      <c r="AB44" s="327">
        <v>0.11652535218658799</v>
      </c>
      <c r="AC44" s="327">
        <v>0.15067911712742199</v>
      </c>
      <c r="AD44" s="327">
        <v>0.15716801954825499</v>
      </c>
      <c r="AE44" s="327">
        <v>0.19038221326173399</v>
      </c>
      <c r="AF44" s="327">
        <v>0.213547296148792</v>
      </c>
      <c r="AG44" s="327">
        <v>0.23707334400074101</v>
      </c>
      <c r="AH44" s="327">
        <v>0.20038723646384901</v>
      </c>
      <c r="AI44" s="327">
        <v>0.19709702504651699</v>
      </c>
      <c r="AJ44" s="327">
        <v>0.188963157342179</v>
      </c>
      <c r="AK44" s="327">
        <v>0.14093399013160299</v>
      </c>
      <c r="AL44" s="327">
        <v>1.9379269271286199</v>
      </c>
      <c r="AM44" s="305">
        <f t="shared" si="7"/>
        <v>0.75992487799494535</v>
      </c>
      <c r="AO44" s="334"/>
      <c r="AP44" s="341">
        <v>38</v>
      </c>
      <c r="AQ44" s="358" t="s">
        <v>364</v>
      </c>
      <c r="AR44" s="343">
        <f t="shared" si="10"/>
        <v>-4.6179520000000007</v>
      </c>
      <c r="AS44" s="344">
        <v>-26.879209999999993</v>
      </c>
      <c r="AT44" s="344">
        <v>-12.298140999999998</v>
      </c>
      <c r="AU44" s="344">
        <v>-13.677903000000011</v>
      </c>
      <c r="AV44" s="344">
        <v>-9.9573580000000028</v>
      </c>
      <c r="AW44" s="344">
        <v>-23.369554000000008</v>
      </c>
      <c r="AX44" s="344">
        <v>-4.6179520000000007</v>
      </c>
      <c r="AY44" s="344">
        <v>-21.983313000000003</v>
      </c>
      <c r="AZ44" s="344">
        <v>-19.560907999999998</v>
      </c>
      <c r="BA44" s="344">
        <v>-14.544499999999996</v>
      </c>
      <c r="BB44" s="344">
        <v>-13.181327000000005</v>
      </c>
      <c r="BC44" s="344">
        <v>-17.972878999999999</v>
      </c>
      <c r="BD44" s="344">
        <v>-13.640016000000008</v>
      </c>
      <c r="BE44" s="344">
        <v>-191.68306099999998</v>
      </c>
      <c r="BF44" s="304">
        <f t="shared" si="11"/>
        <v>-90.800118000000012</v>
      </c>
      <c r="BG44" s="304">
        <f t="shared" si="12"/>
        <v>-11.329999999999998</v>
      </c>
      <c r="BH44" s="344">
        <v>-137.625</v>
      </c>
      <c r="BI44" s="344">
        <v>-63.764999999999993</v>
      </c>
      <c r="BJ44" s="344">
        <v>-67.465000000000003</v>
      </c>
      <c r="BK44" s="344">
        <v>-51.364999999999995</v>
      </c>
      <c r="BL44" s="344">
        <v>-87.584999999999994</v>
      </c>
      <c r="BM44" s="344">
        <v>-11.329999999999998</v>
      </c>
      <c r="BN44" s="344">
        <v>-102.825</v>
      </c>
      <c r="BO44" s="344">
        <v>-91.31</v>
      </c>
      <c r="BP44" s="344">
        <v>-66.89</v>
      </c>
      <c r="BQ44" s="344">
        <v>-60.335000000000001</v>
      </c>
      <c r="BR44" s="344">
        <v>-83.323999999999998</v>
      </c>
      <c r="BS44" s="344">
        <v>-62.81</v>
      </c>
      <c r="BT44" s="344">
        <v>-886.62899999999991</v>
      </c>
      <c r="BU44" s="304">
        <f t="shared" si="13"/>
        <v>-419.13499999999999</v>
      </c>
    </row>
    <row r="45" spans="1:93" ht="19.5" customHeight="1" x14ac:dyDescent="0.2">
      <c r="A45" s="306" t="s">
        <v>24</v>
      </c>
      <c r="B45" s="307" t="s">
        <v>45</v>
      </c>
      <c r="C45" s="308" t="s">
        <v>33</v>
      </c>
      <c r="D45" s="307" t="s">
        <v>39</v>
      </c>
      <c r="E45" s="304">
        <f t="shared" si="4"/>
        <v>0.22986129490481599</v>
      </c>
      <c r="F45" s="309">
        <v>0</v>
      </c>
      <c r="G45" s="309">
        <v>0</v>
      </c>
      <c r="H45" s="309">
        <v>0</v>
      </c>
      <c r="I45" s="309">
        <v>0</v>
      </c>
      <c r="J45" s="309">
        <v>0</v>
      </c>
      <c r="K45" s="309">
        <v>0.22986129490481599</v>
      </c>
      <c r="L45" s="309">
        <v>0.884098849249492</v>
      </c>
      <c r="M45" s="309">
        <v>0</v>
      </c>
      <c r="N45" s="309">
        <v>0</v>
      </c>
      <c r="O45" s="309">
        <v>3.0699370444022498</v>
      </c>
      <c r="P45" s="309">
        <v>2.04087356531099</v>
      </c>
      <c r="Q45" s="309">
        <v>0.23792187661116301</v>
      </c>
      <c r="R45" s="309">
        <v>6.4626926304787098</v>
      </c>
      <c r="S45" s="309">
        <f t="shared" si="5"/>
        <v>0.22986129490481599</v>
      </c>
      <c r="T45" s="322" t="s">
        <v>358</v>
      </c>
      <c r="V45" s="322" t="s">
        <v>358</v>
      </c>
      <c r="W45" s="323" t="s">
        <v>51</v>
      </c>
      <c r="X45" s="323" t="s">
        <v>220</v>
      </c>
      <c r="Y45" s="328">
        <f t="shared" si="6"/>
        <v>3.6243619882253202</v>
      </c>
      <c r="Z45" s="327">
        <v>0.21085012838321701</v>
      </c>
      <c r="AA45" s="327">
        <v>0.52057706997422204</v>
      </c>
      <c r="AB45" s="327">
        <v>0.17624204906577801</v>
      </c>
      <c r="AC45" s="327">
        <v>4.3752837366959101</v>
      </c>
      <c r="AD45" s="327">
        <v>0.385877545181671</v>
      </c>
      <c r="AE45" s="327">
        <v>3.6243619882253202</v>
      </c>
      <c r="AF45" s="327">
        <v>2.0771896415439501</v>
      </c>
      <c r="AG45" s="327">
        <v>4.7354008521392004</v>
      </c>
      <c r="AH45" s="327">
        <v>1.6292861853221301</v>
      </c>
      <c r="AI45" s="327">
        <v>1.1305556222242701</v>
      </c>
      <c r="AJ45" s="327">
        <v>2.5592244230857002</v>
      </c>
      <c r="AK45" s="327">
        <v>2.0710007282552398</v>
      </c>
      <c r="AL45" s="327">
        <v>23.4958499700966</v>
      </c>
      <c r="AM45" s="305">
        <f t="shared" si="7"/>
        <v>9.2931925175261192</v>
      </c>
      <c r="AO45" s="287" t="s">
        <v>330</v>
      </c>
      <c r="AP45" s="341">
        <v>39</v>
      </c>
      <c r="AQ45" s="358" t="s">
        <v>374</v>
      </c>
      <c r="AR45" s="343">
        <f t="shared" si="10"/>
        <v>281.14570630850892</v>
      </c>
      <c r="AS45" s="344">
        <v>46.41587493384543</v>
      </c>
      <c r="AT45" s="344">
        <v>35.937273197399435</v>
      </c>
      <c r="AU45" s="344">
        <v>134.1617845927077</v>
      </c>
      <c r="AV45" s="344">
        <v>116.71529542657197</v>
      </c>
      <c r="AW45" s="344">
        <v>149.0002391474311</v>
      </c>
      <c r="AX45" s="344">
        <v>281.14570630850892</v>
      </c>
      <c r="AY45" s="344">
        <v>283.44338725536738</v>
      </c>
      <c r="AZ45" s="344">
        <v>254.94071415799533</v>
      </c>
      <c r="BA45" s="344">
        <v>274.75634174208676</v>
      </c>
      <c r="BB45" s="344">
        <v>322.38819335559151</v>
      </c>
      <c r="BC45" s="344">
        <v>284.9495793138617</v>
      </c>
      <c r="BD45" s="344">
        <v>442.37208714849703</v>
      </c>
      <c r="BE45" s="344">
        <v>2626.2264765798636</v>
      </c>
      <c r="BF45" s="304">
        <f t="shared" si="11"/>
        <v>763.37617360646459</v>
      </c>
      <c r="BG45" s="304">
        <f t="shared" si="12"/>
        <v>0</v>
      </c>
      <c r="BH45" s="344">
        <v>0</v>
      </c>
      <c r="BI45" s="344">
        <v>0</v>
      </c>
      <c r="BJ45" s="344">
        <v>0</v>
      </c>
      <c r="BK45" s="344">
        <v>0</v>
      </c>
      <c r="BL45" s="344">
        <v>0</v>
      </c>
      <c r="BM45" s="344">
        <v>0</v>
      </c>
      <c r="BN45" s="344">
        <v>0</v>
      </c>
      <c r="BO45" s="344">
        <v>0</v>
      </c>
      <c r="BP45" s="344">
        <v>0</v>
      </c>
      <c r="BQ45" s="344">
        <v>0</v>
      </c>
      <c r="BR45" s="344">
        <v>0</v>
      </c>
      <c r="BS45" s="344">
        <v>0</v>
      </c>
      <c r="BT45" s="344">
        <v>0</v>
      </c>
      <c r="BU45" s="304">
        <f t="shared" si="13"/>
        <v>0</v>
      </c>
    </row>
    <row r="46" spans="1:93" ht="19.5" customHeight="1" x14ac:dyDescent="0.2">
      <c r="A46" s="306" t="s">
        <v>24</v>
      </c>
      <c r="B46" s="307" t="s">
        <v>45</v>
      </c>
      <c r="C46" s="308" t="s">
        <v>40</v>
      </c>
      <c r="D46" s="307" t="s">
        <v>41</v>
      </c>
      <c r="E46" s="304">
        <f t="shared" si="4"/>
        <v>2375.4647290179801</v>
      </c>
      <c r="F46" s="309">
        <v>1463.5641222366501</v>
      </c>
      <c r="G46" s="309">
        <v>385.554970549502</v>
      </c>
      <c r="H46" s="309">
        <v>1486.54152528956</v>
      </c>
      <c r="I46" s="309">
        <v>2352.1225254391602</v>
      </c>
      <c r="J46" s="309">
        <v>1860.5964314954099</v>
      </c>
      <c r="K46" s="309">
        <v>2375.4647290179801</v>
      </c>
      <c r="L46" s="309">
        <v>1819.4798088334901</v>
      </c>
      <c r="M46" s="309">
        <v>2396.9044752195</v>
      </c>
      <c r="N46" s="309">
        <v>2270.1375657303302</v>
      </c>
      <c r="O46" s="309">
        <v>2146.4168826927598</v>
      </c>
      <c r="P46" s="309">
        <v>2425.90056768575</v>
      </c>
      <c r="Q46" s="309">
        <v>2668.8360380181298</v>
      </c>
      <c r="R46" s="309">
        <v>23651.519642208201</v>
      </c>
      <c r="S46" s="309">
        <f t="shared" si="5"/>
        <v>9923.8443040282618</v>
      </c>
      <c r="T46" s="322" t="s">
        <v>358</v>
      </c>
      <c r="V46" s="322" t="s">
        <v>358</v>
      </c>
      <c r="W46" s="323" t="s">
        <v>51</v>
      </c>
      <c r="X46" s="323" t="s">
        <v>211</v>
      </c>
      <c r="Y46" s="328">
        <f t="shared" si="6"/>
        <v>144.83861774568999</v>
      </c>
      <c r="Z46" s="327">
        <v>55.078455023075499</v>
      </c>
      <c r="AA46" s="327">
        <v>-5.7877809664719804</v>
      </c>
      <c r="AB46" s="327">
        <v>44.7953330650124</v>
      </c>
      <c r="AC46" s="327">
        <v>104.68570278177801</v>
      </c>
      <c r="AD46" s="327">
        <v>103.25901966772</v>
      </c>
      <c r="AE46" s="327">
        <v>144.83861774568999</v>
      </c>
      <c r="AF46" s="327">
        <v>80.860542696294999</v>
      </c>
      <c r="AG46" s="327">
        <v>124.958716100887</v>
      </c>
      <c r="AH46" s="327">
        <v>105.132002101002</v>
      </c>
      <c r="AI46" s="327">
        <v>119.92681773702201</v>
      </c>
      <c r="AJ46" s="327">
        <v>92.967302256455795</v>
      </c>
      <c r="AK46" s="327">
        <v>182.26746308998</v>
      </c>
      <c r="AL46" s="327">
        <v>1152.9821912984501</v>
      </c>
      <c r="AM46" s="305">
        <f t="shared" si="7"/>
        <v>446.8693473168039</v>
      </c>
      <c r="AO46" s="287" t="s">
        <v>331</v>
      </c>
      <c r="AP46" s="341">
        <v>40</v>
      </c>
      <c r="AQ46" s="358" t="s">
        <v>375</v>
      </c>
      <c r="AR46" s="343">
        <f t="shared" si="10"/>
        <v>42.397693999999973</v>
      </c>
      <c r="AS46" s="344">
        <v>22.923103000000012</v>
      </c>
      <c r="AT46" s="344">
        <v>9.7064990000000009</v>
      </c>
      <c r="AU46" s="344">
        <v>42.738365000000016</v>
      </c>
      <c r="AV46" s="344">
        <v>20.908469000000011</v>
      </c>
      <c r="AW46" s="344">
        <v>65.840925999999982</v>
      </c>
      <c r="AX46" s="344">
        <v>42.397693999999973</v>
      </c>
      <c r="AY46" s="344">
        <v>62.82247500000004</v>
      </c>
      <c r="AZ46" s="344">
        <v>82.043851999999958</v>
      </c>
      <c r="BA46" s="344">
        <v>59.432694000000026</v>
      </c>
      <c r="BB46" s="344">
        <v>43.345749000000012</v>
      </c>
      <c r="BC46" s="344">
        <v>47.072080999999997</v>
      </c>
      <c r="BD46" s="344">
        <v>51.806059999999988</v>
      </c>
      <c r="BE46" s="344">
        <v>551.03796700000021</v>
      </c>
      <c r="BF46" s="304">
        <f t="shared" si="11"/>
        <v>204.51505599999999</v>
      </c>
      <c r="BG46" s="304">
        <f t="shared" si="12"/>
        <v>0</v>
      </c>
      <c r="BH46" s="344">
        <v>0</v>
      </c>
      <c r="BI46" s="344">
        <v>0</v>
      </c>
      <c r="BJ46" s="344">
        <v>0</v>
      </c>
      <c r="BK46" s="344">
        <v>0</v>
      </c>
      <c r="BL46" s="344">
        <v>0</v>
      </c>
      <c r="BM46" s="344">
        <v>0</v>
      </c>
      <c r="BN46" s="344">
        <v>0</v>
      </c>
      <c r="BO46" s="344">
        <v>0</v>
      </c>
      <c r="BP46" s="344">
        <v>0</v>
      </c>
      <c r="BQ46" s="344">
        <v>0</v>
      </c>
      <c r="BR46" s="344">
        <v>0</v>
      </c>
      <c r="BS46" s="344">
        <v>0</v>
      </c>
      <c r="BT46" s="344">
        <v>0</v>
      </c>
      <c r="BU46" s="304">
        <f t="shared" si="13"/>
        <v>0</v>
      </c>
    </row>
    <row r="47" spans="1:93" ht="19.5" customHeight="1" x14ac:dyDescent="0.2">
      <c r="A47" s="306" t="s">
        <v>24</v>
      </c>
      <c r="B47" s="307" t="s">
        <v>45</v>
      </c>
      <c r="C47" s="308" t="s">
        <v>40</v>
      </c>
      <c r="D47" s="307" t="s">
        <v>42</v>
      </c>
      <c r="E47" s="304">
        <f t="shared" si="4"/>
        <v>448.16625836621699</v>
      </c>
      <c r="F47" s="309">
        <v>74.260751727451193</v>
      </c>
      <c r="G47" s="309">
        <v>16.7719071703327</v>
      </c>
      <c r="H47" s="309">
        <v>49.829843990917801</v>
      </c>
      <c r="I47" s="309">
        <v>97.819037136322706</v>
      </c>
      <c r="J47" s="309">
        <v>277.61897014957799</v>
      </c>
      <c r="K47" s="309">
        <v>448.16625836621699</v>
      </c>
      <c r="L47" s="309">
        <v>391.44357515764898</v>
      </c>
      <c r="M47" s="309">
        <v>287.30516885442398</v>
      </c>
      <c r="N47" s="309">
        <v>344.08508695211299</v>
      </c>
      <c r="O47" s="309">
        <v>183.86593994609399</v>
      </c>
      <c r="P47" s="309">
        <v>64.618731951621299</v>
      </c>
      <c r="Q47" s="309">
        <v>68.977839960916995</v>
      </c>
      <c r="R47" s="309">
        <v>2304.7631113636398</v>
      </c>
      <c r="S47" s="309">
        <f t="shared" si="5"/>
        <v>964.46676854081932</v>
      </c>
      <c r="T47" s="322" t="s">
        <v>358</v>
      </c>
      <c r="V47" s="322" t="s">
        <v>358</v>
      </c>
      <c r="W47" s="323" t="s">
        <v>51</v>
      </c>
      <c r="X47" s="323" t="s">
        <v>221</v>
      </c>
      <c r="Y47" s="328">
        <f t="shared" si="6"/>
        <v>5.3635966920290103</v>
      </c>
      <c r="Z47" s="327">
        <v>6.0388134003032201</v>
      </c>
      <c r="AA47" s="327">
        <v>7.27546832578928</v>
      </c>
      <c r="AB47" s="327">
        <v>6.3031683713156301</v>
      </c>
      <c r="AC47" s="327">
        <v>6.53877328332063</v>
      </c>
      <c r="AD47" s="327">
        <v>7.47734792705816</v>
      </c>
      <c r="AE47" s="327">
        <v>5.3635966920290103</v>
      </c>
      <c r="AF47" s="327">
        <v>9.4798946899786092</v>
      </c>
      <c r="AG47" s="327">
        <v>7.7255735629634401</v>
      </c>
      <c r="AH47" s="327">
        <v>6.9864537156775803</v>
      </c>
      <c r="AI47" s="327">
        <v>6.2803208744117596</v>
      </c>
      <c r="AJ47" s="327">
        <v>5.6782201707657203</v>
      </c>
      <c r="AK47" s="327">
        <v>5.9729668385073396</v>
      </c>
      <c r="AL47" s="327">
        <v>81.120597852120397</v>
      </c>
      <c r="AM47" s="305">
        <f t="shared" si="7"/>
        <v>38.997167999815936</v>
      </c>
      <c r="AO47" s="359" t="s">
        <v>332</v>
      </c>
      <c r="AP47" s="341">
        <v>41</v>
      </c>
      <c r="AQ47" s="358" t="s">
        <v>376</v>
      </c>
      <c r="AR47" s="343">
        <f t="shared" si="10"/>
        <v>522.60981501983906</v>
      </c>
      <c r="AS47" s="344">
        <v>14.732557576268061</v>
      </c>
      <c r="AT47" s="344">
        <v>-31.794474668133713</v>
      </c>
      <c r="AU47" s="344">
        <v>111.23588223679334</v>
      </c>
      <c r="AV47" s="344">
        <v>143.55277213123236</v>
      </c>
      <c r="AW47" s="344">
        <v>262.87910068929284</v>
      </c>
      <c r="AX47" s="344">
        <v>522.60981501983906</v>
      </c>
      <c r="AY47" s="344">
        <v>314.63327709892036</v>
      </c>
      <c r="AZ47" s="344">
        <v>547.79776345298205</v>
      </c>
      <c r="BA47" s="344">
        <v>452.63518308168244</v>
      </c>
      <c r="BB47" s="344">
        <v>252.19015314221841</v>
      </c>
      <c r="BC47" s="344">
        <v>319.30752245164092</v>
      </c>
      <c r="BD47" s="344">
        <v>209.17132255594521</v>
      </c>
      <c r="BE47" s="344">
        <v>3118.9508747686814</v>
      </c>
      <c r="BF47" s="304">
        <f t="shared" si="11"/>
        <v>1023.215652985292</v>
      </c>
      <c r="BG47" s="304">
        <f t="shared" si="12"/>
        <v>0</v>
      </c>
      <c r="BH47" s="344">
        <v>0</v>
      </c>
      <c r="BI47" s="344">
        <v>0</v>
      </c>
      <c r="BJ47" s="344">
        <v>0</v>
      </c>
      <c r="BK47" s="344">
        <v>0</v>
      </c>
      <c r="BL47" s="344">
        <v>0</v>
      </c>
      <c r="BM47" s="344">
        <v>0</v>
      </c>
      <c r="BN47" s="344">
        <v>0</v>
      </c>
      <c r="BO47" s="344">
        <v>0</v>
      </c>
      <c r="BP47" s="344">
        <v>0</v>
      </c>
      <c r="BQ47" s="344">
        <v>0</v>
      </c>
      <c r="BR47" s="344">
        <v>0</v>
      </c>
      <c r="BS47" s="344">
        <v>0</v>
      </c>
      <c r="BT47" s="344">
        <v>0</v>
      </c>
      <c r="BU47" s="304">
        <f t="shared" si="13"/>
        <v>0</v>
      </c>
    </row>
    <row r="48" spans="1:93" ht="19.5" customHeight="1" x14ac:dyDescent="0.2">
      <c r="A48" s="306" t="s">
        <v>24</v>
      </c>
      <c r="B48" s="307" t="s">
        <v>45</v>
      </c>
      <c r="C48" s="308" t="s">
        <v>40</v>
      </c>
      <c r="D48" s="307" t="s">
        <v>43</v>
      </c>
      <c r="E48" s="304">
        <f t="shared" si="4"/>
        <v>10.5504490233259</v>
      </c>
      <c r="F48" s="309">
        <v>5.4509998886735502</v>
      </c>
      <c r="G48" s="309">
        <v>13.2349211043263</v>
      </c>
      <c r="H48" s="309">
        <v>9.6578363145860902</v>
      </c>
      <c r="I48" s="309">
        <v>0.55053605217955903</v>
      </c>
      <c r="J48" s="309">
        <v>16.8885157845822</v>
      </c>
      <c r="K48" s="309">
        <v>10.5504490233259</v>
      </c>
      <c r="L48" s="309">
        <v>4.1710539021766904</v>
      </c>
      <c r="M48" s="309">
        <v>10.590375305535201</v>
      </c>
      <c r="N48" s="309">
        <v>10.2900134076245</v>
      </c>
      <c r="O48" s="309">
        <v>10.6643524221184</v>
      </c>
      <c r="P48" s="309">
        <v>20.818111313115999</v>
      </c>
      <c r="Q48" s="309">
        <v>4.86005449473355</v>
      </c>
      <c r="R48" s="309">
        <v>117.727219012978</v>
      </c>
      <c r="S48" s="309">
        <f t="shared" si="5"/>
        <v>56.333258167673591</v>
      </c>
      <c r="T48" s="322" t="s">
        <v>358</v>
      </c>
      <c r="V48" s="322" t="s">
        <v>358</v>
      </c>
      <c r="W48" s="323" t="s">
        <v>51</v>
      </c>
      <c r="X48" s="323" t="s">
        <v>222</v>
      </c>
      <c r="Y48" s="328">
        <f t="shared" si="6"/>
        <v>4.6810347752075501E-2</v>
      </c>
      <c r="Z48" s="327">
        <v>0.15237537448139199</v>
      </c>
      <c r="AA48" s="327">
        <v>2.26804866312647E-2</v>
      </c>
      <c r="AB48" s="327">
        <v>2.25395724768301E-2</v>
      </c>
      <c r="AC48" s="327">
        <v>5.5703948908974003E-2</v>
      </c>
      <c r="AD48" s="327">
        <v>6.1186966715787897E-2</v>
      </c>
      <c r="AE48" s="327">
        <v>4.6810347752075501E-2</v>
      </c>
      <c r="AF48" s="327">
        <v>3.2268826256315303E-2</v>
      </c>
      <c r="AG48" s="327">
        <v>2.8451173739969499E-2</v>
      </c>
      <c r="AH48" s="327">
        <v>4.4581998641665503E-2</v>
      </c>
      <c r="AI48" s="327">
        <v>3.7608295899323298E-3</v>
      </c>
      <c r="AJ48" s="327">
        <v>6.0603646414646502E-2</v>
      </c>
      <c r="AK48" s="327">
        <v>2.12502913984371E-2</v>
      </c>
      <c r="AL48" s="327">
        <v>0.55221346300729002</v>
      </c>
      <c r="AM48" s="305">
        <f t="shared" si="7"/>
        <v>0.36129669696632416</v>
      </c>
      <c r="AO48" s="287" t="s">
        <v>333</v>
      </c>
      <c r="AP48" s="341">
        <v>42</v>
      </c>
      <c r="AQ48" s="358" t="s">
        <v>377</v>
      </c>
      <c r="AR48" s="343">
        <f t="shared" si="10"/>
        <v>0</v>
      </c>
      <c r="AS48" s="344">
        <v>0</v>
      </c>
      <c r="AT48" s="344">
        <v>0</v>
      </c>
      <c r="AU48" s="344">
        <v>0</v>
      </c>
      <c r="AV48" s="344">
        <v>0</v>
      </c>
      <c r="AW48" s="344">
        <v>0</v>
      </c>
      <c r="AX48" s="344">
        <v>0</v>
      </c>
      <c r="AY48" s="344">
        <v>0</v>
      </c>
      <c r="AZ48" s="344">
        <v>0</v>
      </c>
      <c r="BA48" s="344">
        <v>0</v>
      </c>
      <c r="BB48" s="344">
        <v>0</v>
      </c>
      <c r="BC48" s="344">
        <v>0</v>
      </c>
      <c r="BD48" s="344">
        <v>0</v>
      </c>
      <c r="BE48" s="344">
        <v>0</v>
      </c>
      <c r="BF48" s="304">
        <f t="shared" si="11"/>
        <v>0</v>
      </c>
      <c r="BG48" s="304">
        <f t="shared" si="12"/>
        <v>11147.768713216217</v>
      </c>
      <c r="BH48" s="344">
        <v>4989.1205879010968</v>
      </c>
      <c r="BI48" s="344">
        <v>1585.23869841751</v>
      </c>
      <c r="BJ48" s="344">
        <v>7321.4583293690621</v>
      </c>
      <c r="BK48" s="344">
        <v>6384.849836760317</v>
      </c>
      <c r="BL48" s="344">
        <v>9021.8363143722545</v>
      </c>
      <c r="BM48" s="344">
        <v>11147.768713216217</v>
      </c>
      <c r="BN48" s="344">
        <v>12312.022184452981</v>
      </c>
      <c r="BO48" s="344">
        <v>13249.284322593512</v>
      </c>
      <c r="BP48" s="344">
        <v>10061.882767493977</v>
      </c>
      <c r="BQ48" s="344">
        <v>9640.6792709361525</v>
      </c>
      <c r="BR48" s="344">
        <v>12212.707892583736</v>
      </c>
      <c r="BS48" s="344">
        <v>13697.607303075258</v>
      </c>
      <c r="BT48" s="344">
        <v>111624.45622117208</v>
      </c>
      <c r="BU48" s="304">
        <f t="shared" si="13"/>
        <v>40450.272480036459</v>
      </c>
    </row>
    <row r="49" spans="1:74" ht="19.5" customHeight="1" x14ac:dyDescent="0.2">
      <c r="A49" s="310" t="s">
        <v>24</v>
      </c>
      <c r="B49" s="311" t="s">
        <v>25</v>
      </c>
      <c r="C49" s="312" t="s">
        <v>378</v>
      </c>
      <c r="D49" s="311" t="s">
        <v>378</v>
      </c>
      <c r="E49" s="304">
        <f t="shared" si="4"/>
        <v>8715.7429400000001</v>
      </c>
      <c r="F49" s="313">
        <v>5101.2480100000002</v>
      </c>
      <c r="G49" s="313">
        <v>1611.15969</v>
      </c>
      <c r="H49" s="313">
        <v>5068.6812499999996</v>
      </c>
      <c r="I49" s="313">
        <v>6857.3386099999998</v>
      </c>
      <c r="J49" s="313">
        <v>7629.7475949999998</v>
      </c>
      <c r="K49" s="313">
        <v>8715.7429400000001</v>
      </c>
      <c r="L49" s="313">
        <v>8368.2155949999997</v>
      </c>
      <c r="M49" s="313">
        <v>8284.9754539999994</v>
      </c>
      <c r="N49" s="313">
        <v>7963.2638589999997</v>
      </c>
      <c r="O49" s="313">
        <v>7139.3442249999998</v>
      </c>
      <c r="P49" s="313">
        <v>7753.4912940000004</v>
      </c>
      <c r="Q49" s="313">
        <v>7975.47138</v>
      </c>
      <c r="R49" s="313">
        <v>82468.679902000003</v>
      </c>
      <c r="S49" s="313">
        <f t="shared" si="5"/>
        <v>34983.918095000001</v>
      </c>
      <c r="T49" s="322" t="s">
        <v>358</v>
      </c>
      <c r="V49" s="322" t="s">
        <v>358</v>
      </c>
      <c r="W49" s="323" t="s">
        <v>51</v>
      </c>
      <c r="X49" s="323" t="s">
        <v>223</v>
      </c>
      <c r="Y49" s="328">
        <f t="shared" si="6"/>
        <v>80.867393788739903</v>
      </c>
      <c r="Z49" s="327">
        <v>28.557078680724</v>
      </c>
      <c r="AA49" s="327">
        <v>11.612534510024499</v>
      </c>
      <c r="AB49" s="327">
        <v>39.298414780000002</v>
      </c>
      <c r="AC49" s="327">
        <v>56.668599327000003</v>
      </c>
      <c r="AD49" s="327">
        <v>59.108339184546999</v>
      </c>
      <c r="AE49" s="327">
        <v>80.867393788739903</v>
      </c>
      <c r="AF49" s="327">
        <v>76.335501476999994</v>
      </c>
      <c r="AG49" s="327">
        <v>75.107747054000001</v>
      </c>
      <c r="AH49" s="327">
        <v>76.645666417000001</v>
      </c>
      <c r="AI49" s="327">
        <v>61.155495037000001</v>
      </c>
      <c r="AJ49" s="327">
        <v>67.521707205499993</v>
      </c>
      <c r="AK49" s="327">
        <v>62.716473634552102</v>
      </c>
      <c r="AL49" s="327">
        <v>695.59495109608702</v>
      </c>
      <c r="AM49" s="305">
        <f t="shared" si="7"/>
        <v>276.11236027103541</v>
      </c>
      <c r="AO49" s="287" t="s">
        <v>334</v>
      </c>
      <c r="AP49" s="341">
        <v>43</v>
      </c>
      <c r="AQ49" s="358" t="s">
        <v>379</v>
      </c>
      <c r="AR49" s="343">
        <f t="shared" si="10"/>
        <v>0</v>
      </c>
      <c r="AS49" s="344">
        <v>0</v>
      </c>
      <c r="AT49" s="344">
        <v>0</v>
      </c>
      <c r="AU49" s="344">
        <v>0</v>
      </c>
      <c r="AV49" s="344">
        <v>0</v>
      </c>
      <c r="AW49" s="344">
        <v>0</v>
      </c>
      <c r="AX49" s="344">
        <v>0</v>
      </c>
      <c r="AY49" s="344">
        <v>0</v>
      </c>
      <c r="AZ49" s="344">
        <v>0</v>
      </c>
      <c r="BA49" s="344">
        <v>0</v>
      </c>
      <c r="BB49" s="344">
        <v>0</v>
      </c>
      <c r="BC49" s="344">
        <v>0</v>
      </c>
      <c r="BD49" s="344">
        <v>0</v>
      </c>
      <c r="BE49" s="344">
        <v>0</v>
      </c>
      <c r="BF49" s="304">
        <f t="shared" si="11"/>
        <v>0</v>
      </c>
      <c r="BG49" s="304">
        <f t="shared" si="12"/>
        <v>1416.3785140000002</v>
      </c>
      <c r="BH49" s="344">
        <v>576.86715400000003</v>
      </c>
      <c r="BI49" s="344">
        <v>159.43523099999999</v>
      </c>
      <c r="BJ49" s="344">
        <v>917.56192599999997</v>
      </c>
      <c r="BK49" s="344">
        <v>1021.9145960000001</v>
      </c>
      <c r="BL49" s="344">
        <v>1194.0583929999998</v>
      </c>
      <c r="BM49" s="344">
        <v>1416.3785140000002</v>
      </c>
      <c r="BN49" s="344">
        <v>1600.1345200000001</v>
      </c>
      <c r="BO49" s="344">
        <v>1941.6775769999999</v>
      </c>
      <c r="BP49" s="344">
        <v>1585.4629260000002</v>
      </c>
      <c r="BQ49" s="344">
        <v>1428.0055150000001</v>
      </c>
      <c r="BR49" s="344">
        <v>1189.1162449999999</v>
      </c>
      <c r="BS49" s="344">
        <v>1357.332349</v>
      </c>
      <c r="BT49" s="344">
        <v>14387.944946</v>
      </c>
      <c r="BU49" s="304">
        <f t="shared" si="13"/>
        <v>5286.2158140000001</v>
      </c>
    </row>
    <row r="50" spans="1:74" ht="19.5" customHeight="1" x14ac:dyDescent="0.2">
      <c r="A50" s="310" t="s">
        <v>24</v>
      </c>
      <c r="B50" s="311" t="s">
        <v>44</v>
      </c>
      <c r="C50" s="312" t="s">
        <v>380</v>
      </c>
      <c r="D50" s="311" t="s">
        <v>380</v>
      </c>
      <c r="E50" s="304">
        <f t="shared" si="4"/>
        <v>5881.5615035924902</v>
      </c>
      <c r="F50" s="313">
        <v>3557.9721361472298</v>
      </c>
      <c r="G50" s="313">
        <v>1195.59789117584</v>
      </c>
      <c r="H50" s="313">
        <v>3522.6520444049302</v>
      </c>
      <c r="I50" s="313">
        <v>4406.8465113723396</v>
      </c>
      <c r="J50" s="313">
        <v>5474.6436775704497</v>
      </c>
      <c r="K50" s="313">
        <v>5881.5615035924902</v>
      </c>
      <c r="L50" s="313">
        <v>6153.1211571066897</v>
      </c>
      <c r="M50" s="313">
        <v>5590.1754346205398</v>
      </c>
      <c r="N50" s="313">
        <v>5338.7511929099301</v>
      </c>
      <c r="O50" s="313">
        <v>4798.3970499390298</v>
      </c>
      <c r="P50" s="313">
        <v>5242.1538830495201</v>
      </c>
      <c r="Q50" s="313">
        <v>5241.0174975262198</v>
      </c>
      <c r="R50" s="313">
        <v>56402.889979415202</v>
      </c>
      <c r="S50" s="313">
        <f t="shared" si="5"/>
        <v>24039.273764263278</v>
      </c>
      <c r="T50" s="322" t="s">
        <v>358</v>
      </c>
      <c r="V50" s="322" t="s">
        <v>358</v>
      </c>
      <c r="W50" s="323" t="s">
        <v>51</v>
      </c>
      <c r="X50" s="323" t="s">
        <v>224</v>
      </c>
      <c r="Y50" s="328">
        <f t="shared" si="6"/>
        <v>18.811900947053001</v>
      </c>
      <c r="Z50" s="327">
        <v>-16.571112316979999</v>
      </c>
      <c r="AA50" s="327">
        <v>7.9798436557586703</v>
      </c>
      <c r="AB50" s="327">
        <v>24.795176291766602</v>
      </c>
      <c r="AC50" s="327">
        <v>46.325489851437197</v>
      </c>
      <c r="AD50" s="327">
        <v>33.597629346519597</v>
      </c>
      <c r="AE50" s="327">
        <v>18.811900947053001</v>
      </c>
      <c r="AF50" s="327">
        <v>45.511607332983402</v>
      </c>
      <c r="AG50" s="327">
        <v>28.372333991839501</v>
      </c>
      <c r="AH50" s="327">
        <v>38.344534261826297</v>
      </c>
      <c r="AI50" s="327">
        <v>31.704050633743101</v>
      </c>
      <c r="AJ50" s="327">
        <v>29.346457244201702</v>
      </c>
      <c r="AK50" s="327">
        <v>55.530851570587402</v>
      </c>
      <c r="AL50" s="327">
        <v>343.74876281073699</v>
      </c>
      <c r="AM50" s="305">
        <f t="shared" si="7"/>
        <v>114.93892777555507</v>
      </c>
      <c r="AO50" s="334"/>
      <c r="AP50" s="341">
        <v>44</v>
      </c>
      <c r="AQ50" s="358" t="s">
        <v>381</v>
      </c>
      <c r="AR50" s="343">
        <f t="shared" si="10"/>
        <v>0</v>
      </c>
      <c r="AS50" s="344">
        <v>0</v>
      </c>
      <c r="AT50" s="344">
        <v>0</v>
      </c>
      <c r="AU50" s="344">
        <v>0</v>
      </c>
      <c r="AV50" s="344">
        <v>0</v>
      </c>
      <c r="AW50" s="344">
        <v>0</v>
      </c>
      <c r="AX50" s="344">
        <v>0</v>
      </c>
      <c r="AY50" s="344">
        <v>0</v>
      </c>
      <c r="AZ50" s="344">
        <v>0</v>
      </c>
      <c r="BA50" s="344">
        <v>0</v>
      </c>
      <c r="BB50" s="344">
        <v>0</v>
      </c>
      <c r="BC50" s="344">
        <v>0</v>
      </c>
      <c r="BD50" s="344">
        <v>0</v>
      </c>
      <c r="BE50" s="344">
        <v>0</v>
      </c>
      <c r="BF50" s="304">
        <f t="shared" si="11"/>
        <v>0</v>
      </c>
      <c r="BG50" s="304">
        <f t="shared" si="12"/>
        <v>1809.6431300000002</v>
      </c>
      <c r="BH50" s="344">
        <v>542.26094000000001</v>
      </c>
      <c r="BI50" s="344">
        <v>259.46229999999997</v>
      </c>
      <c r="BJ50" s="344">
        <v>935.9390249999999</v>
      </c>
      <c r="BK50" s="344">
        <v>1452.4131309999998</v>
      </c>
      <c r="BL50" s="344">
        <v>1536.9159069999996</v>
      </c>
      <c r="BM50" s="344">
        <v>1809.6431300000002</v>
      </c>
      <c r="BN50" s="344">
        <v>2145.3886279999997</v>
      </c>
      <c r="BO50" s="344">
        <v>2091.4637050000001</v>
      </c>
      <c r="BP50" s="344">
        <v>2199.4544829999995</v>
      </c>
      <c r="BQ50" s="344">
        <v>2006.9184279999995</v>
      </c>
      <c r="BR50" s="344">
        <v>2915.1875190000001</v>
      </c>
      <c r="BS50" s="344">
        <v>3170.1224100000009</v>
      </c>
      <c r="BT50" s="344">
        <v>21065.169605999999</v>
      </c>
      <c r="BU50" s="304">
        <f t="shared" si="13"/>
        <v>6536.6344329999993</v>
      </c>
    </row>
    <row r="51" spans="1:74" ht="19.5" customHeight="1" x14ac:dyDescent="0.2">
      <c r="A51" s="310" t="s">
        <v>24</v>
      </c>
      <c r="B51" s="311" t="s">
        <v>45</v>
      </c>
      <c r="C51" s="312" t="s">
        <v>382</v>
      </c>
      <c r="D51" s="311" t="s">
        <v>382</v>
      </c>
      <c r="E51" s="304">
        <f t="shared" si="4"/>
        <v>2834.1814364075099</v>
      </c>
      <c r="F51" s="313">
        <v>1543.27587385278</v>
      </c>
      <c r="G51" s="313">
        <v>415.56179882416097</v>
      </c>
      <c r="H51" s="313">
        <v>1546.0292055950699</v>
      </c>
      <c r="I51" s="313">
        <v>2450.4920986276602</v>
      </c>
      <c r="J51" s="313">
        <v>2155.1039174295502</v>
      </c>
      <c r="K51" s="313">
        <v>2834.1814364075099</v>
      </c>
      <c r="L51" s="313">
        <v>2215.09443789331</v>
      </c>
      <c r="M51" s="313">
        <v>2694.8000193794601</v>
      </c>
      <c r="N51" s="313">
        <v>2624.5126660900701</v>
      </c>
      <c r="O51" s="313">
        <v>2340.94717506097</v>
      </c>
      <c r="P51" s="313">
        <v>2511.3374109504798</v>
      </c>
      <c r="Q51" s="313">
        <v>2734.4538824737901</v>
      </c>
      <c r="R51" s="313">
        <v>26065.789922584801</v>
      </c>
      <c r="S51" s="313">
        <f t="shared" si="5"/>
        <v>10944.644330736732</v>
      </c>
      <c r="T51" s="322" t="s">
        <v>358</v>
      </c>
      <c r="V51" s="322" t="s">
        <v>358</v>
      </c>
      <c r="W51" s="323" t="s">
        <v>51</v>
      </c>
      <c r="X51" s="323" t="s">
        <v>225</v>
      </c>
      <c r="Y51" s="328">
        <f t="shared" si="6"/>
        <v>5.7711130044864098E-2</v>
      </c>
      <c r="Z51" s="327">
        <v>7.1903957814396E-2</v>
      </c>
      <c r="AA51" s="327">
        <v>0</v>
      </c>
      <c r="AB51" s="327">
        <v>0.13148751784002</v>
      </c>
      <c r="AC51" s="327">
        <v>6.30851483922234E-2</v>
      </c>
      <c r="AD51" s="327">
        <v>5.7448566066865499E-2</v>
      </c>
      <c r="AE51" s="327">
        <v>5.7711130044864098E-2</v>
      </c>
      <c r="AF51" s="327">
        <v>5.5525653336581902E-2</v>
      </c>
      <c r="AG51" s="327">
        <v>5.8284342223249699E-2</v>
      </c>
      <c r="AH51" s="327">
        <v>0.11463065757971599</v>
      </c>
      <c r="AI51" s="327">
        <v>0.11571454693289</v>
      </c>
      <c r="AJ51" s="327">
        <v>5.92167544638557E-2</v>
      </c>
      <c r="AK51" s="327">
        <v>7.7610103405449396E-2</v>
      </c>
      <c r="AL51" s="327">
        <v>0.86261837810011199</v>
      </c>
      <c r="AM51" s="305">
        <f t="shared" si="7"/>
        <v>0.38163632015836901</v>
      </c>
      <c r="AO51" s="334"/>
      <c r="AP51" s="341">
        <v>45</v>
      </c>
      <c r="AQ51" s="358" t="s">
        <v>383</v>
      </c>
      <c r="AR51" s="343">
        <f t="shared" si="10"/>
        <v>0</v>
      </c>
      <c r="AS51" s="344">
        <v>0</v>
      </c>
      <c r="AT51" s="344">
        <v>0</v>
      </c>
      <c r="AU51" s="344">
        <v>0</v>
      </c>
      <c r="AV51" s="344">
        <v>0</v>
      </c>
      <c r="AW51" s="344">
        <v>0</v>
      </c>
      <c r="AX51" s="344">
        <v>0</v>
      </c>
      <c r="AY51" s="344">
        <v>0</v>
      </c>
      <c r="AZ51" s="344">
        <v>0</v>
      </c>
      <c r="BA51" s="344">
        <v>0</v>
      </c>
      <c r="BB51" s="344">
        <v>0</v>
      </c>
      <c r="BC51" s="344">
        <v>0</v>
      </c>
      <c r="BD51" s="344">
        <v>0</v>
      </c>
      <c r="BE51" s="344">
        <v>0</v>
      </c>
      <c r="BF51" s="304">
        <f t="shared" si="11"/>
        <v>0</v>
      </c>
      <c r="BG51" s="304">
        <f t="shared" si="12"/>
        <v>2678.4250520467635</v>
      </c>
      <c r="BH51" s="344">
        <v>1621.7064170000003</v>
      </c>
      <c r="BI51" s="344">
        <v>637.61542000000009</v>
      </c>
      <c r="BJ51" s="344">
        <v>1920.99456214</v>
      </c>
      <c r="BK51" s="344">
        <v>2485.8377690545808</v>
      </c>
      <c r="BL51" s="344">
        <v>2691.2428877847487</v>
      </c>
      <c r="BM51" s="344">
        <v>2678.4250520467635</v>
      </c>
      <c r="BN51" s="344">
        <v>2982.10835744923</v>
      </c>
      <c r="BO51" s="344">
        <v>3384.5875385929758</v>
      </c>
      <c r="BP51" s="344">
        <v>2781.8174581407338</v>
      </c>
      <c r="BQ51" s="344">
        <v>2798.6537751478236</v>
      </c>
      <c r="BR51" s="344">
        <v>3382.8496770000006</v>
      </c>
      <c r="BS51" s="344">
        <v>3713.9472110000006</v>
      </c>
      <c r="BT51" s="344">
        <v>31079.786125356855</v>
      </c>
      <c r="BU51" s="304">
        <f t="shared" si="13"/>
        <v>12035.822108026094</v>
      </c>
    </row>
    <row r="52" spans="1:74" ht="19.5" customHeight="1" x14ac:dyDescent="0.2">
      <c r="A52" s="310" t="s">
        <v>24</v>
      </c>
      <c r="B52" s="311" t="s">
        <v>46</v>
      </c>
      <c r="C52" s="312" t="s">
        <v>384</v>
      </c>
      <c r="D52" s="311" t="s">
        <v>384</v>
      </c>
      <c r="E52" s="304">
        <f t="shared" si="4"/>
        <v>649.39850232917797</v>
      </c>
      <c r="F52" s="313">
        <v>617.15938607889996</v>
      </c>
      <c r="G52" s="313">
        <v>232.79507275444101</v>
      </c>
      <c r="H52" s="313">
        <v>696.66281892214204</v>
      </c>
      <c r="I52" s="313">
        <v>969.18748403385598</v>
      </c>
      <c r="J52" s="313">
        <v>1035.62394036039</v>
      </c>
      <c r="K52" s="313">
        <v>649.39850232917797</v>
      </c>
      <c r="L52" s="313">
        <v>1231.6468876740901</v>
      </c>
      <c r="M52" s="313">
        <v>1160.96799658328</v>
      </c>
      <c r="N52" s="313">
        <v>1095.8896566174999</v>
      </c>
      <c r="O52" s="313">
        <v>988.35911193084405</v>
      </c>
      <c r="P52" s="313">
        <v>1076.8315460507099</v>
      </c>
      <c r="Q52" s="313">
        <v>1320.5583921873699</v>
      </c>
      <c r="R52" s="313">
        <v>11075.080795522699</v>
      </c>
      <c r="S52" s="313">
        <f t="shared" si="5"/>
        <v>4200.8272044789064</v>
      </c>
      <c r="T52" s="322" t="s">
        <v>358</v>
      </c>
      <c r="V52" s="322" t="s">
        <v>358</v>
      </c>
      <c r="W52" s="323" t="s">
        <v>51</v>
      </c>
      <c r="X52" s="323" t="s">
        <v>226</v>
      </c>
      <c r="Y52" s="328">
        <f t="shared" si="6"/>
        <v>0</v>
      </c>
      <c r="Z52" s="327">
        <v>0</v>
      </c>
      <c r="AA52" s="327">
        <v>0</v>
      </c>
      <c r="AB52" s="327">
        <v>0</v>
      </c>
      <c r="AC52" s="327">
        <v>0</v>
      </c>
      <c r="AD52" s="327">
        <v>4.4950113071890504E-3</v>
      </c>
      <c r="AE52" s="327">
        <v>0</v>
      </c>
      <c r="AF52" s="327">
        <v>0</v>
      </c>
      <c r="AG52" s="327">
        <v>0</v>
      </c>
      <c r="AH52" s="327">
        <v>0</v>
      </c>
      <c r="AI52" s="327">
        <v>0</v>
      </c>
      <c r="AJ52" s="327">
        <v>0</v>
      </c>
      <c r="AK52" s="327">
        <v>0</v>
      </c>
      <c r="AL52" s="327">
        <v>4.4950113071890504E-3</v>
      </c>
      <c r="AM52" s="305">
        <f t="shared" si="7"/>
        <v>4.4950113071890504E-3</v>
      </c>
      <c r="AO52" s="334"/>
      <c r="AP52" s="341">
        <v>46</v>
      </c>
      <c r="AQ52" s="358" t="s">
        <v>385</v>
      </c>
      <c r="AR52" s="343">
        <f t="shared" si="10"/>
        <v>0</v>
      </c>
      <c r="AS52" s="344">
        <v>0</v>
      </c>
      <c r="AT52" s="344">
        <v>0</v>
      </c>
      <c r="AU52" s="344">
        <v>0</v>
      </c>
      <c r="AV52" s="344">
        <v>0</v>
      </c>
      <c r="AW52" s="344">
        <v>0</v>
      </c>
      <c r="AX52" s="344">
        <v>0</v>
      </c>
      <c r="AY52" s="344">
        <v>0</v>
      </c>
      <c r="AZ52" s="344">
        <v>0</v>
      </c>
      <c r="BA52" s="344">
        <v>0</v>
      </c>
      <c r="BB52" s="344">
        <v>0</v>
      </c>
      <c r="BC52" s="344">
        <v>0</v>
      </c>
      <c r="BD52" s="344">
        <v>0</v>
      </c>
      <c r="BE52" s="344">
        <v>0</v>
      </c>
      <c r="BF52" s="304">
        <f t="shared" si="11"/>
        <v>0</v>
      </c>
      <c r="BG52" s="304">
        <f t="shared" si="12"/>
        <v>143.091104</v>
      </c>
      <c r="BH52" s="344">
        <v>24.710818</v>
      </c>
      <c r="BI52" s="344">
        <v>10.971888</v>
      </c>
      <c r="BJ52" s="344">
        <v>29.618940999999996</v>
      </c>
      <c r="BK52" s="344">
        <v>20.83317804127358</v>
      </c>
      <c r="BL52" s="344">
        <v>91.638296113207545</v>
      </c>
      <c r="BM52" s="344">
        <v>143.091104</v>
      </c>
      <c r="BN52" s="344">
        <v>214.18742292000005</v>
      </c>
      <c r="BO52" s="344">
        <v>226.23152199999998</v>
      </c>
      <c r="BP52" s="344">
        <v>163.68329700000001</v>
      </c>
      <c r="BQ52" s="344">
        <v>253.97462899999999</v>
      </c>
      <c r="BR52" s="344">
        <v>342.85747800000001</v>
      </c>
      <c r="BS52" s="344">
        <v>396.521185</v>
      </c>
      <c r="BT52" s="344">
        <v>1918.3197590744812</v>
      </c>
      <c r="BU52" s="304">
        <f t="shared" si="13"/>
        <v>320.86422515448112</v>
      </c>
    </row>
    <row r="53" spans="1:74" ht="19.5" customHeight="1" x14ac:dyDescent="0.2">
      <c r="A53" s="310" t="s">
        <v>24</v>
      </c>
      <c r="B53" s="311" t="s">
        <v>47</v>
      </c>
      <c r="C53" s="312" t="s">
        <v>386</v>
      </c>
      <c r="D53" s="311" t="s">
        <v>386</v>
      </c>
      <c r="E53" s="304">
        <f t="shared" si="4"/>
        <v>2184.7829340783401</v>
      </c>
      <c r="F53" s="313">
        <v>926.116487773877</v>
      </c>
      <c r="G53" s="313">
        <v>182.76672606971999</v>
      </c>
      <c r="H53" s="313">
        <v>849.366386672923</v>
      </c>
      <c r="I53" s="313">
        <v>1481.3046145937999</v>
      </c>
      <c r="J53" s="313">
        <v>1119.47997706916</v>
      </c>
      <c r="K53" s="313">
        <v>2184.7829340783401</v>
      </c>
      <c r="L53" s="313">
        <v>983.44755021921696</v>
      </c>
      <c r="M53" s="313">
        <v>1533.8320227961799</v>
      </c>
      <c r="N53" s="313">
        <v>1528.62300947258</v>
      </c>
      <c r="O53" s="313">
        <v>1352.58806313013</v>
      </c>
      <c r="P53" s="313">
        <v>1434.5058648997699</v>
      </c>
      <c r="Q53" s="313">
        <v>1413.89549028641</v>
      </c>
      <c r="R53" s="313">
        <v>14990.7091270621</v>
      </c>
      <c r="S53" s="313">
        <f t="shared" si="5"/>
        <v>6743.8171262578198</v>
      </c>
      <c r="T53" s="322" t="s">
        <v>358</v>
      </c>
      <c r="V53" s="322" t="s">
        <v>358</v>
      </c>
      <c r="W53" s="323" t="s">
        <v>51</v>
      </c>
      <c r="X53" s="323" t="s">
        <v>227</v>
      </c>
      <c r="Y53" s="328">
        <f t="shared" si="6"/>
        <v>0</v>
      </c>
      <c r="Z53" s="327">
        <v>-116.21277836445699</v>
      </c>
      <c r="AA53" s="327">
        <v>0</v>
      </c>
      <c r="AB53" s="327">
        <v>0</v>
      </c>
      <c r="AC53" s="327">
        <v>7.0426504514316701E-2</v>
      </c>
      <c r="AD53" s="327">
        <v>0.08</v>
      </c>
      <c r="AE53" s="327">
        <v>0</v>
      </c>
      <c r="AF53" s="327">
        <v>0.1825</v>
      </c>
      <c r="AG53" s="327">
        <v>0.25569207265752703</v>
      </c>
      <c r="AH53" s="327">
        <v>0</v>
      </c>
      <c r="AI53" s="327">
        <v>1.80980537800438E-2</v>
      </c>
      <c r="AJ53" s="327">
        <v>1.13313084767228E-2</v>
      </c>
      <c r="AK53" s="327">
        <v>90.0877449227944</v>
      </c>
      <c r="AL53" s="327">
        <v>-25.5069855022344</v>
      </c>
      <c r="AM53" s="305">
        <f t="shared" si="7"/>
        <v>-116.06235185994268</v>
      </c>
      <c r="AO53" s="334"/>
      <c r="AP53" s="341">
        <v>47</v>
      </c>
      <c r="AQ53" s="358" t="s">
        <v>387</v>
      </c>
      <c r="AR53" s="343">
        <f t="shared" si="10"/>
        <v>0</v>
      </c>
      <c r="AS53" s="344">
        <v>0</v>
      </c>
      <c r="AT53" s="344">
        <v>0</v>
      </c>
      <c r="AU53" s="344">
        <v>0</v>
      </c>
      <c r="AV53" s="344">
        <v>0</v>
      </c>
      <c r="AW53" s="344">
        <v>0</v>
      </c>
      <c r="AX53" s="344">
        <v>0</v>
      </c>
      <c r="AY53" s="344">
        <v>0</v>
      </c>
      <c r="AZ53" s="344">
        <v>0</v>
      </c>
      <c r="BA53" s="344">
        <v>0</v>
      </c>
      <c r="BB53" s="344">
        <v>0</v>
      </c>
      <c r="BC53" s="344">
        <v>0</v>
      </c>
      <c r="BD53" s="344">
        <v>0</v>
      </c>
      <c r="BE53" s="344">
        <v>0</v>
      </c>
      <c r="BF53" s="304">
        <f t="shared" si="11"/>
        <v>0</v>
      </c>
      <c r="BG53" s="304">
        <f t="shared" si="12"/>
        <v>1169.7901076656449</v>
      </c>
      <c r="BH53" s="344">
        <v>1053.2248</v>
      </c>
      <c r="BI53" s="344">
        <v>459.02679999999998</v>
      </c>
      <c r="BJ53" s="344">
        <v>817.60599999999999</v>
      </c>
      <c r="BK53" s="344">
        <v>1156.6336000000001</v>
      </c>
      <c r="BL53" s="344">
        <v>1136.3008999999997</v>
      </c>
      <c r="BM53" s="344">
        <v>1169.7901076656449</v>
      </c>
      <c r="BN53" s="344">
        <v>1173.4532999999999</v>
      </c>
      <c r="BO53" s="344">
        <v>877.38549999999998</v>
      </c>
      <c r="BP53" s="344">
        <v>970.36919999999986</v>
      </c>
      <c r="BQ53" s="344">
        <v>858.6558</v>
      </c>
      <c r="BR53" s="344">
        <v>1234.5277200000003</v>
      </c>
      <c r="BS53" s="344">
        <v>615.15710000000001</v>
      </c>
      <c r="BT53" s="344">
        <v>11522.130827665647</v>
      </c>
      <c r="BU53" s="304">
        <f t="shared" si="13"/>
        <v>5792.5822076656459</v>
      </c>
    </row>
    <row r="54" spans="1:74" ht="19.5" customHeight="1" x14ac:dyDescent="0.2">
      <c r="A54" s="314" t="s">
        <v>24</v>
      </c>
      <c r="B54" s="315" t="s">
        <v>48</v>
      </c>
      <c r="C54" s="316" t="s">
        <v>48</v>
      </c>
      <c r="D54" s="315" t="s">
        <v>48</v>
      </c>
      <c r="E54" s="304">
        <f t="shared" si="4"/>
        <v>0.325179557946843</v>
      </c>
      <c r="F54" s="317">
        <v>0.302529081281186</v>
      </c>
      <c r="G54" s="317">
        <v>0.25792713248936899</v>
      </c>
      <c r="H54" s="317">
        <v>0.30501606420704902</v>
      </c>
      <c r="I54" s="317">
        <v>0.35735322958299398</v>
      </c>
      <c r="J54" s="317">
        <v>0.28246070929552802</v>
      </c>
      <c r="K54" s="317">
        <v>0.325179557946843</v>
      </c>
      <c r="L54" s="317">
        <v>0.264703318496816</v>
      </c>
      <c r="M54" s="317">
        <v>0.32526348862969801</v>
      </c>
      <c r="N54" s="317">
        <v>0.32957750899135102</v>
      </c>
      <c r="O54" s="317">
        <v>0.32789386549868599</v>
      </c>
      <c r="P54" s="317">
        <v>0.32389762440229503</v>
      </c>
      <c r="Q54" s="317">
        <v>0.34285796439956501</v>
      </c>
      <c r="R54" s="317">
        <v>0.316068960404842</v>
      </c>
      <c r="S54" s="317">
        <f>S51/S49</f>
        <v>0.31284787201411185</v>
      </c>
      <c r="T54" s="322" t="s">
        <v>358</v>
      </c>
      <c r="V54" s="322" t="s">
        <v>358</v>
      </c>
      <c r="W54" s="323" t="s">
        <v>51</v>
      </c>
      <c r="X54" s="323" t="s">
        <v>367</v>
      </c>
      <c r="Y54" s="328">
        <f t="shared" si="6"/>
        <v>905.01127004937098</v>
      </c>
      <c r="Z54" s="327">
        <v>380.70471099672898</v>
      </c>
      <c r="AA54" s="327">
        <v>159.994843233398</v>
      </c>
      <c r="AB54" s="327">
        <v>478.66470298250198</v>
      </c>
      <c r="AC54" s="327">
        <v>692.70400904628298</v>
      </c>
      <c r="AD54" s="327">
        <v>811.16353311800594</v>
      </c>
      <c r="AE54" s="327">
        <v>905.01127004937098</v>
      </c>
      <c r="AF54" s="327">
        <v>809.79791113433998</v>
      </c>
      <c r="AG54" s="327">
        <v>869.020235228606</v>
      </c>
      <c r="AH54" s="327">
        <v>878.84641664749995</v>
      </c>
      <c r="AI54" s="327">
        <v>700.18772893843004</v>
      </c>
      <c r="AJ54" s="327">
        <v>750.26633768840099</v>
      </c>
      <c r="AK54" s="327">
        <v>696.23232430337805</v>
      </c>
      <c r="AL54" s="327">
        <v>8132.5940233669398</v>
      </c>
      <c r="AM54" s="305">
        <f t="shared" si="7"/>
        <v>3428.2430694262889</v>
      </c>
      <c r="AO54" s="334"/>
      <c r="AP54" s="360">
        <v>48</v>
      </c>
      <c r="AQ54" s="361" t="s">
        <v>388</v>
      </c>
      <c r="AR54" s="343">
        <f t="shared" si="10"/>
        <v>0</v>
      </c>
      <c r="AS54" s="362">
        <v>0</v>
      </c>
      <c r="AT54" s="362">
        <v>0</v>
      </c>
      <c r="AU54" s="362">
        <v>0</v>
      </c>
      <c r="AV54" s="362">
        <v>0</v>
      </c>
      <c r="AW54" s="362">
        <v>0</v>
      </c>
      <c r="AX54" s="362">
        <v>0</v>
      </c>
      <c r="AY54" s="362">
        <v>0</v>
      </c>
      <c r="AZ54" s="362">
        <v>0</v>
      </c>
      <c r="BA54" s="362">
        <v>0</v>
      </c>
      <c r="BB54" s="362">
        <v>0</v>
      </c>
      <c r="BC54" s="362">
        <v>0</v>
      </c>
      <c r="BD54" s="362">
        <v>0</v>
      </c>
      <c r="BE54" s="362">
        <v>0</v>
      </c>
      <c r="BF54" s="304">
        <f t="shared" si="11"/>
        <v>0</v>
      </c>
      <c r="BG54" s="304">
        <f t="shared" si="12"/>
        <v>967.4600713710638</v>
      </c>
      <c r="BH54" s="362">
        <v>874.51185296149617</v>
      </c>
      <c r="BI54" s="362">
        <v>329.205715</v>
      </c>
      <c r="BJ54" s="362">
        <v>684.36938966131811</v>
      </c>
      <c r="BK54" s="362">
        <v>680.75182037534489</v>
      </c>
      <c r="BL54" s="362">
        <v>886.72523591719346</v>
      </c>
      <c r="BM54" s="362">
        <v>967.4600713710638</v>
      </c>
      <c r="BN54" s="362">
        <v>967.28631888972086</v>
      </c>
      <c r="BO54" s="362">
        <v>1116.5160348264917</v>
      </c>
      <c r="BP54" s="362">
        <v>1047.9767242418222</v>
      </c>
      <c r="BQ54" s="362">
        <v>1020.7305447618569</v>
      </c>
      <c r="BR54" s="362">
        <v>1354.419329544633</v>
      </c>
      <c r="BS54" s="362">
        <v>1817.8436820337897</v>
      </c>
      <c r="BT54" s="362">
        <v>11747.79671958473</v>
      </c>
      <c r="BU54" s="304">
        <f t="shared" si="13"/>
        <v>4423.0240852864163</v>
      </c>
    </row>
    <row r="55" spans="1:74" ht="19.5" customHeight="1" x14ac:dyDescent="0.2">
      <c r="A55" s="314" t="s">
        <v>24</v>
      </c>
      <c r="B55" s="315" t="s">
        <v>49</v>
      </c>
      <c r="C55" s="316" t="s">
        <v>49</v>
      </c>
      <c r="D55" s="315" t="s">
        <v>49</v>
      </c>
      <c r="E55" s="304">
        <f t="shared" si="4"/>
        <v>7.4508680074630407E-2</v>
      </c>
      <c r="F55" s="317">
        <v>0.120982039075355</v>
      </c>
      <c r="G55" s="317">
        <v>0.14448913673755201</v>
      </c>
      <c r="H55" s="317">
        <v>0.13744459052779101</v>
      </c>
      <c r="I55" s="317">
        <v>0.14133580666710799</v>
      </c>
      <c r="J55" s="317">
        <v>0.135735019732378</v>
      </c>
      <c r="K55" s="317">
        <v>7.4508680074630407E-2</v>
      </c>
      <c r="L55" s="317">
        <v>0.14718154350731599</v>
      </c>
      <c r="M55" s="317">
        <v>0.14012932241371501</v>
      </c>
      <c r="N55" s="317">
        <v>0.13761815205695299</v>
      </c>
      <c r="O55" s="317">
        <v>0.13843836083290201</v>
      </c>
      <c r="P55" s="317">
        <v>0.138883440403682</v>
      </c>
      <c r="Q55" s="317">
        <v>0.165577472386011</v>
      </c>
      <c r="R55" s="317">
        <v>0.13429438677427</v>
      </c>
      <c r="S55" s="317">
        <f>S52/S49</f>
        <v>0.12007880858488805</v>
      </c>
      <c r="T55" s="322" t="s">
        <v>358</v>
      </c>
      <c r="V55" s="322" t="s">
        <v>358</v>
      </c>
      <c r="W55" s="323" t="s">
        <v>51</v>
      </c>
      <c r="X55" s="323" t="s">
        <v>229</v>
      </c>
      <c r="Y55" s="328">
        <f t="shared" si="6"/>
        <v>-43.213741317683599</v>
      </c>
      <c r="Z55" s="327">
        <v>44.062604793111397</v>
      </c>
      <c r="AA55" s="327">
        <v>-2.4747309265619001E-2</v>
      </c>
      <c r="AB55" s="327">
        <v>-56.263708741732202</v>
      </c>
      <c r="AC55" s="327">
        <v>-39.329877214122</v>
      </c>
      <c r="AD55" s="327">
        <v>-29.500233000000499</v>
      </c>
      <c r="AE55" s="327">
        <v>-43.213741317683599</v>
      </c>
      <c r="AF55" s="327">
        <v>-16.846578000000001</v>
      </c>
      <c r="AG55" s="327">
        <v>-50.829866000000003</v>
      </c>
      <c r="AH55" s="327">
        <v>-48.167023385980997</v>
      </c>
      <c r="AI55" s="327">
        <v>-47.092854000000003</v>
      </c>
      <c r="AJ55" s="327">
        <v>-53.174255000000002</v>
      </c>
      <c r="AK55" s="327">
        <v>-40.776632681986897</v>
      </c>
      <c r="AL55" s="327">
        <v>-381.15691185766002</v>
      </c>
      <c r="AM55" s="305">
        <f t="shared" si="7"/>
        <v>-124.26970278969253</v>
      </c>
      <c r="AO55" s="363"/>
      <c r="AP55" s="364">
        <v>49</v>
      </c>
      <c r="AQ55" s="365" t="s">
        <v>389</v>
      </c>
      <c r="AR55" s="343">
        <f t="shared" si="10"/>
        <v>846.1532153283481</v>
      </c>
      <c r="AS55" s="366">
        <v>84.071535510113449</v>
      </c>
      <c r="AT55" s="366">
        <v>13.849297529265755</v>
      </c>
      <c r="AU55" s="366">
        <v>288.13603182950101</v>
      </c>
      <c r="AV55" s="366">
        <v>281.17653655780441</v>
      </c>
      <c r="AW55" s="366">
        <v>477.72026583672402</v>
      </c>
      <c r="AX55" s="366">
        <v>846.1532153283481</v>
      </c>
      <c r="AY55" s="366">
        <v>660.89913935428763</v>
      </c>
      <c r="AZ55" s="366">
        <v>884.78232961097717</v>
      </c>
      <c r="BA55" s="366">
        <v>786.82421882376934</v>
      </c>
      <c r="BB55" s="366">
        <v>617.92409549780973</v>
      </c>
      <c r="BC55" s="366">
        <v>651.32918276550265</v>
      </c>
      <c r="BD55" s="366">
        <v>703.34946970444241</v>
      </c>
      <c r="BE55" s="366">
        <v>6296.2153183485452</v>
      </c>
      <c r="BF55" s="372">
        <f t="shared" si="11"/>
        <v>1991.1068825917566</v>
      </c>
      <c r="BG55" s="304">
        <f t="shared" si="12"/>
        <v>19332.556692299688</v>
      </c>
      <c r="BH55" s="366">
        <v>9682.4025698625937</v>
      </c>
      <c r="BI55" s="366">
        <v>3440.9560524175099</v>
      </c>
      <c r="BJ55" s="366">
        <v>12627.54817317038</v>
      </c>
      <c r="BK55" s="366">
        <v>13203.233931231514</v>
      </c>
      <c r="BL55" s="366">
        <v>16558.717934187403</v>
      </c>
      <c r="BM55" s="366">
        <v>19332.556692299688</v>
      </c>
      <c r="BN55" s="366">
        <v>21394.580731711932</v>
      </c>
      <c r="BO55" s="366">
        <v>22887.146200012983</v>
      </c>
      <c r="BP55" s="366">
        <v>18810.646855876534</v>
      </c>
      <c r="BQ55" s="366">
        <v>18007.617962845834</v>
      </c>
      <c r="BR55" s="366">
        <v>22631.665861128371</v>
      </c>
      <c r="BS55" s="366">
        <v>24768.531240109049</v>
      </c>
      <c r="BT55" s="366">
        <v>203345.60420485382</v>
      </c>
      <c r="BU55" s="304">
        <f t="shared" si="13"/>
        <v>74845.415353169083</v>
      </c>
    </row>
    <row r="56" spans="1:74" ht="19.5" customHeight="1" x14ac:dyDescent="0.2">
      <c r="A56" s="314" t="s">
        <v>24</v>
      </c>
      <c r="B56" s="315" t="s">
        <v>50</v>
      </c>
      <c r="C56" s="316" t="s">
        <v>50</v>
      </c>
      <c r="D56" s="315" t="s">
        <v>50</v>
      </c>
      <c r="E56" s="304">
        <f t="shared" si="4"/>
        <v>0.25067087787221198</v>
      </c>
      <c r="F56" s="317">
        <v>0.18154704220583001</v>
      </c>
      <c r="G56" s="317">
        <v>0.113437995751818</v>
      </c>
      <c r="H56" s="317">
        <v>0.16757147367925801</v>
      </c>
      <c r="I56" s="317">
        <v>0.21601742291588499</v>
      </c>
      <c r="J56" s="317">
        <v>0.14672568956314999</v>
      </c>
      <c r="K56" s="317">
        <v>0.25067087787221198</v>
      </c>
      <c r="L56" s="317">
        <v>0.11752177498950001</v>
      </c>
      <c r="M56" s="317">
        <v>0.185134166215984</v>
      </c>
      <c r="N56" s="317">
        <v>0.191959356934399</v>
      </c>
      <c r="O56" s="317">
        <v>0.18945550466578401</v>
      </c>
      <c r="P56" s="317">
        <v>0.185014183998614</v>
      </c>
      <c r="Q56" s="317">
        <v>0.177280492013554</v>
      </c>
      <c r="R56" s="317">
        <v>0.18177457363057101</v>
      </c>
      <c r="S56" s="317">
        <f>S53/S49</f>
        <v>0.19276906342922365</v>
      </c>
      <c r="T56" s="322" t="s">
        <v>358</v>
      </c>
      <c r="V56" s="322" t="s">
        <v>358</v>
      </c>
      <c r="W56" s="323" t="s">
        <v>51</v>
      </c>
      <c r="X56" s="323" t="s">
        <v>230</v>
      </c>
      <c r="Y56" s="328">
        <f t="shared" si="6"/>
        <v>0</v>
      </c>
      <c r="Z56" s="327">
        <v>0</v>
      </c>
      <c r="AA56" s="327">
        <v>0.1113405707353</v>
      </c>
      <c r="AB56" s="327">
        <v>0</v>
      </c>
      <c r="AC56" s="327">
        <v>0.87739999999999996</v>
      </c>
      <c r="AD56" s="327">
        <v>8.4981898216372094E-3</v>
      </c>
      <c r="AE56" s="327">
        <v>0</v>
      </c>
      <c r="AF56" s="327">
        <v>0</v>
      </c>
      <c r="AG56" s="327">
        <v>1.94934046112537E-3</v>
      </c>
      <c r="AH56" s="327">
        <v>6.6047405395060002E-3</v>
      </c>
      <c r="AI56" s="327">
        <v>0</v>
      </c>
      <c r="AJ56" s="327">
        <v>2.0175000000000001</v>
      </c>
      <c r="AK56" s="327">
        <v>0</v>
      </c>
      <c r="AL56" s="327">
        <v>3.0232928415575699</v>
      </c>
      <c r="AM56" s="305">
        <f t="shared" si="7"/>
        <v>0.99723876055693716</v>
      </c>
      <c r="AO56" s="287" t="s">
        <v>329</v>
      </c>
      <c r="AP56" s="341">
        <v>50</v>
      </c>
      <c r="AQ56" s="358" t="s">
        <v>349</v>
      </c>
      <c r="AR56" s="343">
        <f t="shared" si="10"/>
        <v>-40.35467399157853</v>
      </c>
      <c r="AS56" s="344">
        <v>-24.491599486559974</v>
      </c>
      <c r="AT56" s="344">
        <v>-7.990846482397421</v>
      </c>
      <c r="AU56" s="344">
        <v>-23.603529407187217</v>
      </c>
      <c r="AV56" s="344">
        <v>-32.012549609912924</v>
      </c>
      <c r="AW56" s="344">
        <v>-35.322028627231425</v>
      </c>
      <c r="AX56" s="344">
        <v>-40.35467399157853</v>
      </c>
      <c r="AY56" s="344">
        <v>-38.561891859475907</v>
      </c>
      <c r="AZ56" s="344">
        <v>-41.7588881173779</v>
      </c>
      <c r="BA56" s="344">
        <v>-41.808857359057384</v>
      </c>
      <c r="BB56" s="344">
        <v>-35.569360178440448</v>
      </c>
      <c r="BC56" s="344">
        <v>-39.229621564476659</v>
      </c>
      <c r="BD56" s="344">
        <v>-41.710847224734636</v>
      </c>
      <c r="BE56" s="344">
        <v>-402.41469390843042</v>
      </c>
      <c r="BF56" s="304">
        <f t="shared" si="11"/>
        <v>-163.77522760486747</v>
      </c>
      <c r="BG56" s="304">
        <f t="shared" si="12"/>
        <v>0</v>
      </c>
      <c r="BH56" s="344">
        <v>0</v>
      </c>
      <c r="BI56" s="344">
        <v>0</v>
      </c>
      <c r="BJ56" s="344">
        <v>0</v>
      </c>
      <c r="BK56" s="344">
        <v>0</v>
      </c>
      <c r="BL56" s="344">
        <v>0</v>
      </c>
      <c r="BM56" s="344">
        <v>0</v>
      </c>
      <c r="BN56" s="344">
        <v>0</v>
      </c>
      <c r="BO56" s="344">
        <v>0</v>
      </c>
      <c r="BP56" s="344">
        <v>0</v>
      </c>
      <c r="BQ56" s="344">
        <v>0</v>
      </c>
      <c r="BR56" s="344">
        <v>0</v>
      </c>
      <c r="BS56" s="344">
        <v>0</v>
      </c>
      <c r="BT56" s="344">
        <v>0</v>
      </c>
      <c r="BU56" s="304">
        <f t="shared" si="13"/>
        <v>0</v>
      </c>
    </row>
    <row r="57" spans="1:74" ht="19.5" customHeight="1" x14ac:dyDescent="0.2">
      <c r="A57" s="301" t="s">
        <v>51</v>
      </c>
      <c r="B57" s="302" t="s">
        <v>25</v>
      </c>
      <c r="C57" s="303" t="s">
        <v>26</v>
      </c>
      <c r="D57" s="302" t="s">
        <v>27</v>
      </c>
      <c r="E57" s="304">
        <f t="shared" si="4"/>
        <v>3117.4992000000002</v>
      </c>
      <c r="F57" s="305">
        <v>1267.982</v>
      </c>
      <c r="G57" s="305">
        <v>462.08920000000001</v>
      </c>
      <c r="H57" s="305">
        <v>1662.8542</v>
      </c>
      <c r="I57" s="305">
        <v>2178.1392999999998</v>
      </c>
      <c r="J57" s="305">
        <v>2534.8027999999999</v>
      </c>
      <c r="K57" s="305">
        <v>3117.4992000000002</v>
      </c>
      <c r="L57" s="305">
        <v>3082.3380999999999</v>
      </c>
      <c r="M57" s="305">
        <v>3147.1489999999999</v>
      </c>
      <c r="N57" s="305">
        <v>3189.1349</v>
      </c>
      <c r="O57" s="305">
        <v>2495.2218499999999</v>
      </c>
      <c r="P57" s="305">
        <v>2539.8758499999999</v>
      </c>
      <c r="Q57" s="305">
        <v>2606.0131999999999</v>
      </c>
      <c r="R57" s="305">
        <v>28283.099600000001</v>
      </c>
      <c r="S57" s="305">
        <f t="shared" si="5"/>
        <v>11223.3667</v>
      </c>
      <c r="T57" s="322" t="s">
        <v>358</v>
      </c>
      <c r="V57" s="322" t="s">
        <v>358</v>
      </c>
      <c r="W57" s="323" t="s">
        <v>51</v>
      </c>
      <c r="X57" s="323" t="s">
        <v>231</v>
      </c>
      <c r="Y57" s="328">
        <f t="shared" si="6"/>
        <v>0</v>
      </c>
      <c r="Z57" s="327">
        <v>4.2632564145606001E-13</v>
      </c>
      <c r="AA57" s="327">
        <v>0</v>
      </c>
      <c r="AB57" s="327">
        <v>0</v>
      </c>
      <c r="AC57" s="327">
        <v>0</v>
      </c>
      <c r="AD57" s="327">
        <v>0</v>
      </c>
      <c r="AE57" s="327">
        <v>0</v>
      </c>
      <c r="AF57" s="327">
        <v>0</v>
      </c>
      <c r="AG57" s="327">
        <v>0</v>
      </c>
      <c r="AH57" s="327">
        <v>0</v>
      </c>
      <c r="AI57" s="327">
        <v>0</v>
      </c>
      <c r="AJ57" s="327">
        <v>0</v>
      </c>
      <c r="AK57" s="327">
        <v>0</v>
      </c>
      <c r="AL57" s="327">
        <v>0</v>
      </c>
      <c r="AM57" s="305">
        <f t="shared" si="7"/>
        <v>4.2632564145606001E-13</v>
      </c>
      <c r="AO57" s="334"/>
      <c r="AP57" s="341">
        <v>51</v>
      </c>
      <c r="AQ57" s="358" t="s">
        <v>364</v>
      </c>
      <c r="AR57" s="343">
        <f t="shared" si="10"/>
        <v>-4.6179520000000007</v>
      </c>
      <c r="AS57" s="344">
        <v>-26.879209999999993</v>
      </c>
      <c r="AT57" s="344">
        <v>-12.298140999999998</v>
      </c>
      <c r="AU57" s="344">
        <v>-13.677903000000011</v>
      </c>
      <c r="AV57" s="344">
        <v>-9.9573580000000028</v>
      </c>
      <c r="AW57" s="344">
        <v>-23.369554000000008</v>
      </c>
      <c r="AX57" s="344">
        <v>-4.6179520000000007</v>
      </c>
      <c r="AY57" s="344">
        <v>-21.983313000000003</v>
      </c>
      <c r="AZ57" s="344">
        <v>-19.560907999999998</v>
      </c>
      <c r="BA57" s="344">
        <v>-14.544499999999996</v>
      </c>
      <c r="BB57" s="344">
        <v>-13.181327000000005</v>
      </c>
      <c r="BC57" s="344">
        <v>-17.972878999999999</v>
      </c>
      <c r="BD57" s="344">
        <v>-13.640016000000008</v>
      </c>
      <c r="BE57" s="344">
        <v>-191.68306099999998</v>
      </c>
      <c r="BF57" s="304">
        <f t="shared" si="11"/>
        <v>-90.800118000000012</v>
      </c>
      <c r="BG57" s="304">
        <f t="shared" si="12"/>
        <v>-11.329999999999998</v>
      </c>
      <c r="BH57" s="344">
        <v>-137.625</v>
      </c>
      <c r="BI57" s="344">
        <v>-63.764999999999993</v>
      </c>
      <c r="BJ57" s="344">
        <v>-67.465000000000003</v>
      </c>
      <c r="BK57" s="344">
        <v>-51.364999999999995</v>
      </c>
      <c r="BL57" s="344">
        <v>-87.584999999999994</v>
      </c>
      <c r="BM57" s="344">
        <v>-11.329999999999998</v>
      </c>
      <c r="BN57" s="344">
        <v>-102.825</v>
      </c>
      <c r="BO57" s="344">
        <v>-91.31</v>
      </c>
      <c r="BP57" s="344">
        <v>-66.89</v>
      </c>
      <c r="BQ57" s="344">
        <v>-60.335000000000001</v>
      </c>
      <c r="BR57" s="344">
        <v>-83.323999999999998</v>
      </c>
      <c r="BS57" s="344">
        <v>-62.81</v>
      </c>
      <c r="BT57" s="344">
        <v>-886.62899999999991</v>
      </c>
      <c r="BU57" s="304">
        <f t="shared" si="13"/>
        <v>-419.13499999999999</v>
      </c>
    </row>
    <row r="58" spans="1:74" ht="19.5" customHeight="1" x14ac:dyDescent="0.2">
      <c r="A58" s="301" t="s">
        <v>51</v>
      </c>
      <c r="B58" s="302" t="s">
        <v>25</v>
      </c>
      <c r="C58" s="303" t="s">
        <v>26</v>
      </c>
      <c r="D58" s="302" t="s">
        <v>28</v>
      </c>
      <c r="E58" s="304">
        <f t="shared" si="4"/>
        <v>1656.3277</v>
      </c>
      <c r="F58" s="305">
        <v>783.70690000000002</v>
      </c>
      <c r="G58" s="305">
        <v>373.90710000000001</v>
      </c>
      <c r="H58" s="305">
        <v>863.49519999999995</v>
      </c>
      <c r="I58" s="305">
        <v>1288.4574</v>
      </c>
      <c r="J58" s="305">
        <v>1625.4286</v>
      </c>
      <c r="K58" s="305">
        <v>1656.3277</v>
      </c>
      <c r="L58" s="305">
        <v>1720.8137999999999</v>
      </c>
      <c r="M58" s="305">
        <v>1704.7670000000001</v>
      </c>
      <c r="N58" s="305">
        <v>1657.9933000000001</v>
      </c>
      <c r="O58" s="305">
        <v>1440.9286999999999</v>
      </c>
      <c r="P58" s="305">
        <v>1524.5967000000001</v>
      </c>
      <c r="Q58" s="305">
        <v>1531.8616</v>
      </c>
      <c r="R58" s="305">
        <v>16172.284</v>
      </c>
      <c r="S58" s="305">
        <f t="shared" si="5"/>
        <v>6591.3229000000001</v>
      </c>
      <c r="T58" s="322" t="s">
        <v>358</v>
      </c>
      <c r="V58" s="322" t="s">
        <v>358</v>
      </c>
      <c r="W58" s="323" t="s">
        <v>51</v>
      </c>
      <c r="X58" s="323" t="s">
        <v>232</v>
      </c>
      <c r="Y58" s="328">
        <f t="shared" si="6"/>
        <v>2.3530000000000002</v>
      </c>
      <c r="Z58" s="327">
        <v>0.2223</v>
      </c>
      <c r="AA58" s="327">
        <v>6.43209909607799</v>
      </c>
      <c r="AB58" s="327">
        <v>-24.880942468692702</v>
      </c>
      <c r="AC58" s="327">
        <v>1.49570242581726</v>
      </c>
      <c r="AD58" s="327">
        <v>2.4209000000000001</v>
      </c>
      <c r="AE58" s="327">
        <v>2.3530000000000002</v>
      </c>
      <c r="AF58" s="327">
        <v>1.4779018416186001</v>
      </c>
      <c r="AG58" s="327">
        <v>1.19690460375005E-2</v>
      </c>
      <c r="AH58" s="327">
        <v>5.6112926740485699E-3</v>
      </c>
      <c r="AI58" s="327">
        <v>0.1716</v>
      </c>
      <c r="AJ58" s="327">
        <v>0.98947117656078298</v>
      </c>
      <c r="AK58" s="327">
        <v>1.0378246049511901</v>
      </c>
      <c r="AL58" s="327">
        <v>-8.2625629849553306</v>
      </c>
      <c r="AM58" s="305">
        <f t="shared" si="7"/>
        <v>-11.956940946797454</v>
      </c>
      <c r="AO58" s="334"/>
      <c r="AP58" s="341">
        <v>39</v>
      </c>
      <c r="AQ58" s="358" t="s">
        <v>577</v>
      </c>
      <c r="AR58" s="343">
        <f t="shared" si="10"/>
        <v>281.14570630850892</v>
      </c>
      <c r="AS58" s="344">
        <v>46.41587493384543</v>
      </c>
      <c r="AT58" s="344">
        <v>35.937273197399435</v>
      </c>
      <c r="AU58" s="344">
        <v>134.1617845927077</v>
      </c>
      <c r="AV58" s="344">
        <v>116.71529542657197</v>
      </c>
      <c r="AW58" s="344">
        <v>149.0002391474311</v>
      </c>
      <c r="AX58" s="344">
        <v>281.14570630850892</v>
      </c>
      <c r="AY58" s="344">
        <v>283.44338725536738</v>
      </c>
      <c r="AZ58" s="344">
        <v>254.94071415799533</v>
      </c>
      <c r="BA58" s="344">
        <v>274.75634174208676</v>
      </c>
      <c r="BB58" s="344">
        <v>322.38819335559151</v>
      </c>
      <c r="BC58" s="344">
        <v>284.9495793138617</v>
      </c>
      <c r="BD58" s="344">
        <v>442.37208714849703</v>
      </c>
      <c r="BE58" s="344">
        <v>2626.2264765798636</v>
      </c>
      <c r="BF58" s="304">
        <f t="shared" ref="BF58" si="14">SUMIFS(AS58:BD58,$AS$3:$BD$3,"是")</f>
        <v>763.37617360646459</v>
      </c>
      <c r="BG58" s="304">
        <f t="shared" si="12"/>
        <v>0</v>
      </c>
      <c r="BH58" s="344"/>
      <c r="BI58" s="344"/>
      <c r="BJ58" s="344"/>
      <c r="BK58" s="344"/>
      <c r="BL58" s="344"/>
      <c r="BM58" s="344"/>
      <c r="BN58" s="344"/>
      <c r="BO58" s="344"/>
      <c r="BP58" s="344"/>
      <c r="BQ58" s="344"/>
      <c r="BR58" s="344"/>
      <c r="BS58" s="344"/>
      <c r="BT58" s="344"/>
      <c r="BU58" s="304">
        <f t="shared" si="13"/>
        <v>0</v>
      </c>
    </row>
    <row r="59" spans="1:74" ht="19.5" customHeight="1" x14ac:dyDescent="0.2">
      <c r="A59" s="301" t="s">
        <v>51</v>
      </c>
      <c r="B59" s="302" t="s">
        <v>25</v>
      </c>
      <c r="C59" s="303" t="s">
        <v>26</v>
      </c>
      <c r="D59" s="302" t="s">
        <v>29</v>
      </c>
      <c r="E59" s="304">
        <f t="shared" si="4"/>
        <v>937.38644999999997</v>
      </c>
      <c r="F59" s="305">
        <v>375.42270000000002</v>
      </c>
      <c r="G59" s="305">
        <v>191.6028</v>
      </c>
      <c r="H59" s="305">
        <v>628.82680000000096</v>
      </c>
      <c r="I59" s="305">
        <v>1059.0568000000001</v>
      </c>
      <c r="J59" s="305">
        <v>1030.2569000000001</v>
      </c>
      <c r="K59" s="305">
        <v>937.38644999999997</v>
      </c>
      <c r="L59" s="305">
        <v>595.93835000000001</v>
      </c>
      <c r="M59" s="305">
        <v>500.80171999999999</v>
      </c>
      <c r="N59" s="305">
        <v>574.28088700000001</v>
      </c>
      <c r="O59" s="305">
        <v>573.988734999999</v>
      </c>
      <c r="P59" s="305">
        <v>716.40975000000003</v>
      </c>
      <c r="Q59" s="305">
        <v>394.90105299999999</v>
      </c>
      <c r="R59" s="305">
        <v>7578.8729450000001</v>
      </c>
      <c r="S59" s="305">
        <f t="shared" si="5"/>
        <v>4222.552450000001</v>
      </c>
      <c r="T59" s="322" t="s">
        <v>358</v>
      </c>
      <c r="V59" s="322" t="s">
        <v>358</v>
      </c>
      <c r="W59" s="323" t="s">
        <v>51</v>
      </c>
      <c r="X59" s="323" t="s">
        <v>233</v>
      </c>
      <c r="Y59" s="328">
        <f t="shared" si="6"/>
        <v>0.126105021793989</v>
      </c>
      <c r="Z59" s="327">
        <v>0.20305248678186399</v>
      </c>
      <c r="AA59" s="327">
        <v>2.1016186839815198E-3</v>
      </c>
      <c r="AB59" s="327">
        <v>0.41837520491851399</v>
      </c>
      <c r="AC59" s="327">
        <v>0.256164273110777</v>
      </c>
      <c r="AD59" s="327">
        <v>1.3645143744548401E-2</v>
      </c>
      <c r="AE59" s="327">
        <v>0.126105021793989</v>
      </c>
      <c r="AF59" s="327">
        <v>0.336840812691518</v>
      </c>
      <c r="AG59" s="327">
        <v>7.6633523488188707E-2</v>
      </c>
      <c r="AH59" s="327">
        <v>1.6584653649646799E-2</v>
      </c>
      <c r="AI59" s="327">
        <v>0.141555200581748</v>
      </c>
      <c r="AJ59" s="327">
        <v>0</v>
      </c>
      <c r="AK59" s="327">
        <v>0</v>
      </c>
      <c r="AL59" s="327">
        <v>1.5910579394447799</v>
      </c>
      <c r="AM59" s="305">
        <f t="shared" si="7"/>
        <v>1.0194437490336739</v>
      </c>
      <c r="AO59" s="334"/>
      <c r="AP59" s="341">
        <v>52</v>
      </c>
      <c r="AQ59" s="358" t="s">
        <v>375</v>
      </c>
      <c r="AR59" s="343">
        <f t="shared" si="10"/>
        <v>42.397693999999973</v>
      </c>
      <c r="AS59" s="344">
        <v>22.923103000000012</v>
      </c>
      <c r="AT59" s="344">
        <v>9.7064990000000009</v>
      </c>
      <c r="AU59" s="344">
        <v>42.738365000000016</v>
      </c>
      <c r="AV59" s="344">
        <v>20.908469000000011</v>
      </c>
      <c r="AW59" s="344">
        <v>65.840925999999982</v>
      </c>
      <c r="AX59" s="344">
        <v>42.397693999999973</v>
      </c>
      <c r="AY59" s="344">
        <v>62.82247500000004</v>
      </c>
      <c r="AZ59" s="344">
        <v>82.043851999999958</v>
      </c>
      <c r="BA59" s="344">
        <v>59.432694000000026</v>
      </c>
      <c r="BB59" s="344">
        <v>43.345749000000012</v>
      </c>
      <c r="BC59" s="344">
        <v>47.072080999999997</v>
      </c>
      <c r="BD59" s="344">
        <v>51.806059999999988</v>
      </c>
      <c r="BE59" s="344">
        <v>551.03796700000021</v>
      </c>
      <c r="BF59" s="304">
        <f t="shared" si="11"/>
        <v>204.51505599999999</v>
      </c>
      <c r="BG59" s="304">
        <f t="shared" si="12"/>
        <v>0</v>
      </c>
      <c r="BH59" s="344">
        <v>0</v>
      </c>
      <c r="BI59" s="344">
        <v>0</v>
      </c>
      <c r="BJ59" s="344">
        <v>0</v>
      </c>
      <c r="BK59" s="344">
        <v>0</v>
      </c>
      <c r="BL59" s="344">
        <v>0</v>
      </c>
      <c r="BM59" s="344">
        <v>0</v>
      </c>
      <c r="BN59" s="344">
        <v>0</v>
      </c>
      <c r="BO59" s="344">
        <v>0</v>
      </c>
      <c r="BP59" s="344">
        <v>0</v>
      </c>
      <c r="BQ59" s="344">
        <v>0</v>
      </c>
      <c r="BR59" s="344">
        <v>0</v>
      </c>
      <c r="BS59" s="344">
        <v>0</v>
      </c>
      <c r="BT59" s="344">
        <v>0</v>
      </c>
      <c r="BU59" s="304">
        <f t="shared" si="13"/>
        <v>0</v>
      </c>
      <c r="BV59" s="381"/>
    </row>
    <row r="60" spans="1:74" ht="19.5" customHeight="1" x14ac:dyDescent="0.2">
      <c r="A60" s="301" t="s">
        <v>51</v>
      </c>
      <c r="B60" s="302" t="s">
        <v>25</v>
      </c>
      <c r="C60" s="303" t="s">
        <v>26</v>
      </c>
      <c r="D60" s="302" t="s">
        <v>30</v>
      </c>
      <c r="E60" s="304">
        <f t="shared" si="4"/>
        <v>1297.208918</v>
      </c>
      <c r="F60" s="305">
        <v>510.66034999999999</v>
      </c>
      <c r="G60" s="305">
        <v>231.36802</v>
      </c>
      <c r="H60" s="305">
        <v>642.94380000000001</v>
      </c>
      <c r="I60" s="305">
        <v>970.09019199999705</v>
      </c>
      <c r="J60" s="305">
        <v>1246.2392890000001</v>
      </c>
      <c r="K60" s="305">
        <v>1297.208918</v>
      </c>
      <c r="L60" s="305">
        <v>736.75658699999894</v>
      </c>
      <c r="M60" s="305">
        <v>1328.804621</v>
      </c>
      <c r="N60" s="305">
        <v>1437.934896</v>
      </c>
      <c r="O60" s="305">
        <v>1053.438682</v>
      </c>
      <c r="P60" s="305">
        <v>1154.329792</v>
      </c>
      <c r="Q60" s="305">
        <v>1030.896489</v>
      </c>
      <c r="R60" s="305">
        <v>11640.671635999999</v>
      </c>
      <c r="S60" s="305">
        <f t="shared" si="5"/>
        <v>4898.5105689999973</v>
      </c>
      <c r="T60" s="322" t="s">
        <v>358</v>
      </c>
      <c r="V60" s="322" t="s">
        <v>358</v>
      </c>
      <c r="W60" s="323" t="s">
        <v>51</v>
      </c>
      <c r="X60" s="323" t="s">
        <v>234</v>
      </c>
      <c r="Y60" s="328">
        <f t="shared" si="6"/>
        <v>0</v>
      </c>
      <c r="Z60" s="327">
        <v>0</v>
      </c>
      <c r="AA60" s="327">
        <v>0</v>
      </c>
      <c r="AB60" s="327">
        <v>0</v>
      </c>
      <c r="AC60" s="327">
        <v>0</v>
      </c>
      <c r="AD60" s="327">
        <v>0</v>
      </c>
      <c r="AE60" s="327">
        <v>0</v>
      </c>
      <c r="AF60" s="327">
        <v>0</v>
      </c>
      <c r="AG60" s="327">
        <v>0.28899999999999998</v>
      </c>
      <c r="AH60" s="327">
        <v>0</v>
      </c>
      <c r="AI60" s="327">
        <v>0</v>
      </c>
      <c r="AJ60" s="327">
        <v>0</v>
      </c>
      <c r="AK60" s="327">
        <v>-0.56379999999999997</v>
      </c>
      <c r="AL60" s="327">
        <v>-0.27479999999999999</v>
      </c>
      <c r="AM60" s="305">
        <f t="shared" si="7"/>
        <v>0</v>
      </c>
      <c r="AO60" s="334"/>
      <c r="AP60" s="341">
        <v>53</v>
      </c>
      <c r="AQ60" s="358" t="s">
        <v>376</v>
      </c>
      <c r="AR60" s="343">
        <f t="shared" si="10"/>
        <v>522.60981501983906</v>
      </c>
      <c r="AS60" s="367">
        <v>14.732557576268061</v>
      </c>
      <c r="AT60" s="344">
        <v>-31.794474668133713</v>
      </c>
      <c r="AU60" s="344">
        <v>111.23588223679334</v>
      </c>
      <c r="AV60" s="344">
        <v>143.55277213123236</v>
      </c>
      <c r="AW60" s="344">
        <v>262.87910068929284</v>
      </c>
      <c r="AX60" s="344">
        <v>522.60981501983906</v>
      </c>
      <c r="AY60" s="344">
        <v>314.63327709892036</v>
      </c>
      <c r="AZ60" s="344">
        <v>547.79776345298205</v>
      </c>
      <c r="BA60" s="344">
        <v>452.63518308168244</v>
      </c>
      <c r="BB60" s="344">
        <v>252.19015314221841</v>
      </c>
      <c r="BC60" s="344">
        <v>319.30752245164092</v>
      </c>
      <c r="BD60" s="344">
        <v>209.17132255594521</v>
      </c>
      <c r="BE60" s="344">
        <v>3118.9508747686814</v>
      </c>
      <c r="BF60" s="304">
        <f t="shared" si="11"/>
        <v>1023.215652985292</v>
      </c>
      <c r="BG60" s="304">
        <f t="shared" si="12"/>
        <v>0</v>
      </c>
      <c r="BH60" s="305">
        <v>0</v>
      </c>
      <c r="BI60" s="344">
        <v>0</v>
      </c>
      <c r="BJ60" s="344">
        <v>0</v>
      </c>
      <c r="BK60" s="344">
        <v>0</v>
      </c>
      <c r="BL60" s="344">
        <v>0</v>
      </c>
      <c r="BM60" s="344">
        <v>0</v>
      </c>
      <c r="BN60" s="344">
        <v>0</v>
      </c>
      <c r="BO60" s="344">
        <v>0</v>
      </c>
      <c r="BP60" s="344">
        <v>0</v>
      </c>
      <c r="BQ60" s="344">
        <v>0</v>
      </c>
      <c r="BR60" s="344">
        <v>0</v>
      </c>
      <c r="BS60" s="344">
        <v>0</v>
      </c>
      <c r="BT60" s="344">
        <v>0</v>
      </c>
      <c r="BU60" s="304">
        <f t="shared" si="13"/>
        <v>0</v>
      </c>
      <c r="BV60" s="382"/>
    </row>
    <row r="61" spans="1:74" ht="19.5" customHeight="1" x14ac:dyDescent="0.2">
      <c r="A61" s="301" t="s">
        <v>51</v>
      </c>
      <c r="B61" s="302" t="s">
        <v>25</v>
      </c>
      <c r="C61" s="303" t="s">
        <v>26</v>
      </c>
      <c r="D61" s="302" t="s">
        <v>31</v>
      </c>
      <c r="E61" s="304">
        <f t="shared" si="4"/>
        <v>830.47825</v>
      </c>
      <c r="F61" s="305">
        <v>359.85680000000002</v>
      </c>
      <c r="G61" s="305">
        <v>126.99986</v>
      </c>
      <c r="H61" s="305">
        <v>349.90845000000002</v>
      </c>
      <c r="I61" s="305">
        <v>501.0498</v>
      </c>
      <c r="J61" s="305">
        <v>589.42268000000001</v>
      </c>
      <c r="K61" s="305">
        <v>830.47825</v>
      </c>
      <c r="L61" s="305">
        <v>875.29942000000005</v>
      </c>
      <c r="M61" s="305">
        <v>846.50522000000001</v>
      </c>
      <c r="N61" s="305">
        <v>754.010175</v>
      </c>
      <c r="O61" s="305">
        <v>500.10989999999998</v>
      </c>
      <c r="P61" s="305">
        <v>569.18674999999996</v>
      </c>
      <c r="Q61" s="305">
        <v>457.25236100000001</v>
      </c>
      <c r="R61" s="305">
        <v>6760.0796659999996</v>
      </c>
      <c r="S61" s="305">
        <f t="shared" si="5"/>
        <v>2757.7158400000003</v>
      </c>
      <c r="T61" s="322" t="s">
        <v>358</v>
      </c>
      <c r="V61" s="322" t="s">
        <v>358</v>
      </c>
      <c r="W61" s="323" t="s">
        <v>51</v>
      </c>
      <c r="X61" s="323" t="s">
        <v>127</v>
      </c>
      <c r="Y61" s="328">
        <f t="shared" si="6"/>
        <v>1.75971538124269</v>
      </c>
      <c r="Z61" s="327">
        <v>0.16951999948593099</v>
      </c>
      <c r="AA61" s="327">
        <v>-93.173563546318803</v>
      </c>
      <c r="AB61" s="327">
        <v>2.5771829406863001</v>
      </c>
      <c r="AC61" s="327">
        <v>-0.40421479066185401</v>
      </c>
      <c r="AD61" s="327">
        <v>1.35652573397256</v>
      </c>
      <c r="AE61" s="327">
        <v>1.75971538124269</v>
      </c>
      <c r="AF61" s="327">
        <v>-7.1340329710247898</v>
      </c>
      <c r="AG61" s="327">
        <v>1.88780424663422</v>
      </c>
      <c r="AH61" s="327">
        <v>1.9125924119681801</v>
      </c>
      <c r="AI61" s="327">
        <v>4.2972807375534696</v>
      </c>
      <c r="AJ61" s="327">
        <v>1.66907098936948</v>
      </c>
      <c r="AK61" s="327">
        <v>1.2044714750715799</v>
      </c>
      <c r="AL61" s="327">
        <v>-83.877647392020904</v>
      </c>
      <c r="AM61" s="305">
        <f t="shared" si="7"/>
        <v>-87.714834281593184</v>
      </c>
      <c r="AO61" s="334"/>
      <c r="AP61" s="341">
        <v>54</v>
      </c>
      <c r="AQ61" s="358" t="s">
        <v>390</v>
      </c>
      <c r="AR61" s="343">
        <f t="shared" si="10"/>
        <v>0</v>
      </c>
      <c r="AS61" s="367">
        <v>0</v>
      </c>
      <c r="AT61" s="344">
        <v>0</v>
      </c>
      <c r="AU61" s="344">
        <v>0</v>
      </c>
      <c r="AV61" s="344">
        <v>0</v>
      </c>
      <c r="AW61" s="344">
        <v>0</v>
      </c>
      <c r="AX61" s="344">
        <v>0</v>
      </c>
      <c r="AY61" s="344">
        <v>0</v>
      </c>
      <c r="AZ61" s="344">
        <v>0</v>
      </c>
      <c r="BA61" s="344">
        <v>0</v>
      </c>
      <c r="BB61" s="344">
        <v>0</v>
      </c>
      <c r="BC61" s="344">
        <v>0</v>
      </c>
      <c r="BD61" s="344">
        <v>0</v>
      </c>
      <c r="BE61" s="344">
        <v>0</v>
      </c>
      <c r="BF61" s="304">
        <f t="shared" si="11"/>
        <v>0</v>
      </c>
      <c r="BG61" s="304">
        <f t="shared" si="12"/>
        <v>11147.768713216217</v>
      </c>
      <c r="BH61" s="305">
        <v>4989.1205879010968</v>
      </c>
      <c r="BI61" s="344">
        <v>1585.23869841751</v>
      </c>
      <c r="BJ61" s="344">
        <v>7321.4583293690621</v>
      </c>
      <c r="BK61" s="344">
        <v>6384.849836760317</v>
      </c>
      <c r="BL61" s="344">
        <v>9021.8363143722545</v>
      </c>
      <c r="BM61" s="344">
        <v>11147.768713216217</v>
      </c>
      <c r="BN61" s="344">
        <v>12312.022184452981</v>
      </c>
      <c r="BO61" s="344">
        <v>13249.284322593512</v>
      </c>
      <c r="BP61" s="344">
        <v>10061.882767493977</v>
      </c>
      <c r="BQ61" s="344">
        <v>9640.6792709361525</v>
      </c>
      <c r="BR61" s="344">
        <v>12212.707892583736</v>
      </c>
      <c r="BS61" s="344">
        <v>13697.607303075258</v>
      </c>
      <c r="BT61" s="344">
        <v>111624.45622117208</v>
      </c>
      <c r="BU61" s="304">
        <f t="shared" si="13"/>
        <v>40450.272480036459</v>
      </c>
      <c r="BV61" s="382"/>
    </row>
    <row r="62" spans="1:74" ht="19.5" customHeight="1" x14ac:dyDescent="0.2">
      <c r="A62" s="301" t="s">
        <v>51</v>
      </c>
      <c r="B62" s="302" t="s">
        <v>25</v>
      </c>
      <c r="C62" s="303" t="s">
        <v>26</v>
      </c>
      <c r="D62" s="302" t="s">
        <v>32</v>
      </c>
      <c r="E62" s="304">
        <f t="shared" si="4"/>
        <v>1.1649</v>
      </c>
      <c r="F62" s="305">
        <v>0.46589999999999998</v>
      </c>
      <c r="G62" s="305">
        <v>0.06</v>
      </c>
      <c r="H62" s="305">
        <v>0.27550000000000002</v>
      </c>
      <c r="I62" s="305">
        <v>2.339</v>
      </c>
      <c r="J62" s="305">
        <v>0.91710000000000003</v>
      </c>
      <c r="K62" s="305">
        <v>1.1649</v>
      </c>
      <c r="L62" s="305">
        <v>4.0907999999999998</v>
      </c>
      <c r="M62" s="305">
        <v>0.25650000000000001</v>
      </c>
      <c r="N62" s="305">
        <v>2.5084</v>
      </c>
      <c r="O62" s="305">
        <v>1.6803999999999999</v>
      </c>
      <c r="P62" s="305">
        <v>1.7739</v>
      </c>
      <c r="Q62" s="305">
        <v>1.6975</v>
      </c>
      <c r="R62" s="305">
        <v>17.229900000000001</v>
      </c>
      <c r="S62" s="305">
        <f t="shared" si="5"/>
        <v>5.2224000000000004</v>
      </c>
      <c r="T62" s="322" t="s">
        <v>358</v>
      </c>
      <c r="V62" s="322" t="s">
        <v>358</v>
      </c>
      <c r="W62" s="323" t="s">
        <v>51</v>
      </c>
      <c r="X62" s="323" t="s">
        <v>235</v>
      </c>
      <c r="Y62" s="328">
        <f t="shared" si="6"/>
        <v>0</v>
      </c>
      <c r="Z62" s="327">
        <v>0</v>
      </c>
      <c r="AA62" s="327">
        <v>0</v>
      </c>
      <c r="AB62" s="327">
        <v>0</v>
      </c>
      <c r="AC62" s="327">
        <v>0</v>
      </c>
      <c r="AD62" s="327">
        <v>0</v>
      </c>
      <c r="AE62" s="327">
        <v>0</v>
      </c>
      <c r="AF62" s="327">
        <v>0</v>
      </c>
      <c r="AG62" s="327">
        <v>0</v>
      </c>
      <c r="AH62" s="327">
        <v>0</v>
      </c>
      <c r="AI62" s="327">
        <v>0</v>
      </c>
      <c r="AJ62" s="327">
        <v>0</v>
      </c>
      <c r="AK62" s="327">
        <v>0</v>
      </c>
      <c r="AL62" s="327">
        <v>0</v>
      </c>
      <c r="AM62" s="305">
        <f t="shared" si="7"/>
        <v>0</v>
      </c>
      <c r="AO62" s="287" t="s">
        <v>336</v>
      </c>
      <c r="AP62" s="341">
        <v>55</v>
      </c>
      <c r="AQ62" s="358" t="s">
        <v>292</v>
      </c>
      <c r="AR62" s="343">
        <f t="shared" si="10"/>
        <v>0</v>
      </c>
      <c r="AS62" s="367">
        <v>0</v>
      </c>
      <c r="AT62" s="344">
        <v>0</v>
      </c>
      <c r="AU62" s="344">
        <v>0</v>
      </c>
      <c r="AV62" s="344">
        <v>0</v>
      </c>
      <c r="AW62" s="344">
        <v>0</v>
      </c>
      <c r="AX62" s="344">
        <v>0</v>
      </c>
      <c r="AY62" s="344">
        <v>0</v>
      </c>
      <c r="AZ62" s="344">
        <v>0</v>
      </c>
      <c r="BA62" s="344">
        <v>0</v>
      </c>
      <c r="BB62" s="344">
        <v>0</v>
      </c>
      <c r="BC62" s="344">
        <v>0</v>
      </c>
      <c r="BD62" s="344">
        <v>0</v>
      </c>
      <c r="BE62" s="344">
        <v>0</v>
      </c>
      <c r="BF62" s="304">
        <f t="shared" si="11"/>
        <v>0</v>
      </c>
      <c r="BG62" s="304">
        <f t="shared" si="12"/>
        <v>1416.3785140000002</v>
      </c>
      <c r="BH62" s="305">
        <v>576.86715400000003</v>
      </c>
      <c r="BI62" s="344">
        <v>159.43523099999999</v>
      </c>
      <c r="BJ62" s="344">
        <v>917.56192599999997</v>
      </c>
      <c r="BK62" s="344">
        <v>1021.9145960000001</v>
      </c>
      <c r="BL62" s="344">
        <v>1194.0583929999998</v>
      </c>
      <c r="BM62" s="344">
        <v>1416.3785140000002</v>
      </c>
      <c r="BN62" s="344">
        <v>1600.1345200000001</v>
      </c>
      <c r="BO62" s="344">
        <v>1941.6775769999999</v>
      </c>
      <c r="BP62" s="344">
        <v>1585.4629260000002</v>
      </c>
      <c r="BQ62" s="344">
        <v>1428.0055150000001</v>
      </c>
      <c r="BR62" s="344">
        <v>1189.1162449999999</v>
      </c>
      <c r="BS62" s="344">
        <v>1357.332349</v>
      </c>
      <c r="BT62" s="344">
        <v>14387.944946</v>
      </c>
      <c r="BU62" s="304">
        <f t="shared" si="13"/>
        <v>5286.2158140000001</v>
      </c>
      <c r="BV62" s="382"/>
    </row>
    <row r="63" spans="1:74" ht="19.5" customHeight="1" x14ac:dyDescent="0.2">
      <c r="A63" s="301" t="s">
        <v>51</v>
      </c>
      <c r="B63" s="302" t="s">
        <v>25</v>
      </c>
      <c r="C63" s="303" t="s">
        <v>33</v>
      </c>
      <c r="D63" s="302" t="s">
        <v>34</v>
      </c>
      <c r="E63" s="304">
        <f t="shared" si="4"/>
        <v>5483.2189180000096</v>
      </c>
      <c r="F63" s="305">
        <v>2414.57015000002</v>
      </c>
      <c r="G63" s="305">
        <v>1053.59548</v>
      </c>
      <c r="H63" s="305">
        <v>2978.2010500000201</v>
      </c>
      <c r="I63" s="305">
        <v>4366.5628919999799</v>
      </c>
      <c r="J63" s="305">
        <v>5079.8260690000097</v>
      </c>
      <c r="K63" s="305">
        <v>5483.2189180000096</v>
      </c>
      <c r="L63" s="305">
        <v>4693.4770570000101</v>
      </c>
      <c r="M63" s="305">
        <v>5332.3226610000002</v>
      </c>
      <c r="N63" s="305">
        <v>5641.8525580000096</v>
      </c>
      <c r="O63" s="305">
        <v>4410.1184169999997</v>
      </c>
      <c r="P63" s="305">
        <v>4902.4398920000003</v>
      </c>
      <c r="Q63" s="305">
        <v>4321.3643030000003</v>
      </c>
      <c r="R63" s="305">
        <v>50677.549446999998</v>
      </c>
      <c r="S63" s="305">
        <f t="shared" si="5"/>
        <v>21375.974559000038</v>
      </c>
      <c r="T63" s="322" t="s">
        <v>358</v>
      </c>
      <c r="V63" s="322" t="s">
        <v>358</v>
      </c>
      <c r="W63" s="323" t="s">
        <v>51</v>
      </c>
      <c r="X63" s="323" t="s">
        <v>236</v>
      </c>
      <c r="Y63" s="328">
        <f t="shared" si="6"/>
        <v>0</v>
      </c>
      <c r="Z63" s="327">
        <v>0</v>
      </c>
      <c r="AA63" s="327">
        <v>0</v>
      </c>
      <c r="AB63" s="327">
        <v>0</v>
      </c>
      <c r="AC63" s="327">
        <v>0</v>
      </c>
      <c r="AD63" s="327">
        <v>0</v>
      </c>
      <c r="AE63" s="327">
        <v>0</v>
      </c>
      <c r="AF63" s="327">
        <v>0</v>
      </c>
      <c r="AG63" s="327">
        <v>0</v>
      </c>
      <c r="AH63" s="327">
        <v>0</v>
      </c>
      <c r="AI63" s="327">
        <v>0</v>
      </c>
      <c r="AJ63" s="327">
        <v>0</v>
      </c>
      <c r="AK63" s="327">
        <v>0</v>
      </c>
      <c r="AL63" s="327">
        <v>0</v>
      </c>
      <c r="AM63" s="305">
        <f t="shared" si="7"/>
        <v>0</v>
      </c>
      <c r="AO63" s="287" t="s">
        <v>338</v>
      </c>
      <c r="AP63" s="341">
        <v>56</v>
      </c>
      <c r="AQ63" s="358" t="s">
        <v>294</v>
      </c>
      <c r="AR63" s="343">
        <f t="shared" si="10"/>
        <v>0</v>
      </c>
      <c r="AS63" s="367">
        <v>0</v>
      </c>
      <c r="AT63" s="344">
        <v>0</v>
      </c>
      <c r="AU63" s="344">
        <v>0</v>
      </c>
      <c r="AV63" s="344">
        <v>0</v>
      </c>
      <c r="AW63" s="344">
        <v>0</v>
      </c>
      <c r="AX63" s="344">
        <v>0</v>
      </c>
      <c r="AY63" s="344">
        <v>0</v>
      </c>
      <c r="AZ63" s="344">
        <v>0</v>
      </c>
      <c r="BA63" s="344">
        <v>0</v>
      </c>
      <c r="BB63" s="344">
        <v>0</v>
      </c>
      <c r="BC63" s="344">
        <v>0</v>
      </c>
      <c r="BD63" s="344">
        <v>0</v>
      </c>
      <c r="BE63" s="344">
        <v>0</v>
      </c>
      <c r="BF63" s="304">
        <f t="shared" si="11"/>
        <v>0</v>
      </c>
      <c r="BG63" s="304">
        <f t="shared" si="12"/>
        <v>1276.9801000000002</v>
      </c>
      <c r="BH63" s="305">
        <v>336.31910000000005</v>
      </c>
      <c r="BI63" s="344">
        <v>143.95319999999998</v>
      </c>
      <c r="BJ63" s="344">
        <v>499.4548999999999</v>
      </c>
      <c r="BK63" s="344">
        <v>888.88609999999994</v>
      </c>
      <c r="BL63" s="344">
        <v>980.88299999999981</v>
      </c>
      <c r="BM63" s="344">
        <v>1276.9801000000002</v>
      </c>
      <c r="BN63" s="344">
        <v>1453.3094000000001</v>
      </c>
      <c r="BO63" s="344">
        <v>1487.9737</v>
      </c>
      <c r="BP63" s="344">
        <v>1448.9400529999996</v>
      </c>
      <c r="BQ63" s="344">
        <v>1362.3326999999995</v>
      </c>
      <c r="BR63" s="344">
        <v>1793.6121000000003</v>
      </c>
      <c r="BS63" s="344">
        <v>1985.1321999999996</v>
      </c>
      <c r="BT63" s="344">
        <v>13657.776553</v>
      </c>
      <c r="BU63" s="304">
        <f t="shared" si="13"/>
        <v>4126.4763999999996</v>
      </c>
      <c r="BV63" s="382"/>
    </row>
    <row r="64" spans="1:74" ht="19.5" customHeight="1" x14ac:dyDescent="0.2">
      <c r="A64" s="301" t="s">
        <v>51</v>
      </c>
      <c r="B64" s="302" t="s">
        <v>25</v>
      </c>
      <c r="C64" s="303" t="s">
        <v>33</v>
      </c>
      <c r="D64" s="302" t="s">
        <v>35</v>
      </c>
      <c r="E64" s="304">
        <f t="shared" si="4"/>
        <v>675.76559999999995</v>
      </c>
      <c r="F64" s="305">
        <v>265.06130000000002</v>
      </c>
      <c r="G64" s="305">
        <v>84.259900000000002</v>
      </c>
      <c r="H64" s="305">
        <v>385.63709999999998</v>
      </c>
      <c r="I64" s="305">
        <v>471.03030000000001</v>
      </c>
      <c r="J64" s="305">
        <v>589.77430000000004</v>
      </c>
      <c r="K64" s="305">
        <v>675.76559999999995</v>
      </c>
      <c r="L64" s="305">
        <v>834.05709999999999</v>
      </c>
      <c r="M64" s="305">
        <v>701.73490000000004</v>
      </c>
      <c r="N64" s="305">
        <v>-75.41</v>
      </c>
      <c r="O64" s="305">
        <v>660.01850000000002</v>
      </c>
      <c r="P64" s="305">
        <v>543.14980000000003</v>
      </c>
      <c r="Q64" s="305">
        <v>647.75139999999999</v>
      </c>
      <c r="R64" s="305">
        <v>5782.8302000000003</v>
      </c>
      <c r="S64" s="305">
        <f t="shared" si="5"/>
        <v>2471.5285000000003</v>
      </c>
      <c r="T64" s="322" t="s">
        <v>358</v>
      </c>
      <c r="V64" s="322" t="s">
        <v>358</v>
      </c>
      <c r="W64" s="323" t="s">
        <v>51</v>
      </c>
      <c r="X64" s="323" t="s">
        <v>237</v>
      </c>
      <c r="Y64" s="328">
        <f t="shared" si="6"/>
        <v>0</v>
      </c>
      <c r="Z64" s="327">
        <v>0</v>
      </c>
      <c r="AA64" s="327">
        <v>0</v>
      </c>
      <c r="AB64" s="327">
        <v>0</v>
      </c>
      <c r="AC64" s="327">
        <v>0</v>
      </c>
      <c r="AD64" s="327">
        <v>0</v>
      </c>
      <c r="AE64" s="327">
        <v>0</v>
      </c>
      <c r="AF64" s="327">
        <v>0</v>
      </c>
      <c r="AG64" s="327">
        <v>0</v>
      </c>
      <c r="AH64" s="327">
        <v>0</v>
      </c>
      <c r="AI64" s="327">
        <v>0</v>
      </c>
      <c r="AJ64" s="327">
        <v>0</v>
      </c>
      <c r="AK64" s="327">
        <v>0</v>
      </c>
      <c r="AL64" s="327">
        <v>0</v>
      </c>
      <c r="AM64" s="305">
        <f t="shared" si="7"/>
        <v>0</v>
      </c>
      <c r="AO64" s="287" t="s">
        <v>342</v>
      </c>
      <c r="AP64" s="341">
        <v>58</v>
      </c>
      <c r="AQ64" s="358" t="s">
        <v>298</v>
      </c>
      <c r="AR64" s="343">
        <f t="shared" si="10"/>
        <v>0</v>
      </c>
      <c r="AS64" s="367">
        <v>0</v>
      </c>
      <c r="AT64" s="344">
        <v>0</v>
      </c>
      <c r="AU64" s="344">
        <v>0</v>
      </c>
      <c r="AV64" s="344">
        <v>0</v>
      </c>
      <c r="AW64" s="344">
        <v>0</v>
      </c>
      <c r="AX64" s="344">
        <v>0</v>
      </c>
      <c r="AY64" s="344">
        <v>0</v>
      </c>
      <c r="AZ64" s="344">
        <v>0</v>
      </c>
      <c r="BA64" s="344">
        <v>0</v>
      </c>
      <c r="BB64" s="344">
        <v>0</v>
      </c>
      <c r="BC64" s="344">
        <v>0</v>
      </c>
      <c r="BD64" s="344">
        <v>0</v>
      </c>
      <c r="BE64" s="344">
        <v>0</v>
      </c>
      <c r="BF64" s="304">
        <f t="shared" si="11"/>
        <v>0</v>
      </c>
      <c r="BG64" s="304">
        <f t="shared" si="12"/>
        <v>532.66302999999994</v>
      </c>
      <c r="BH64" s="305">
        <v>205.94183999999996</v>
      </c>
      <c r="BI64" s="344">
        <v>115.50909999999999</v>
      </c>
      <c r="BJ64" s="344">
        <v>436.48412500000001</v>
      </c>
      <c r="BK64" s="344">
        <v>563.52703099999985</v>
      </c>
      <c r="BL64" s="344">
        <v>556.0329069999998</v>
      </c>
      <c r="BM64" s="344">
        <v>532.66302999999994</v>
      </c>
      <c r="BN64" s="344">
        <v>692.07922799999972</v>
      </c>
      <c r="BO64" s="344">
        <v>603.49000500000011</v>
      </c>
      <c r="BP64" s="344">
        <v>750.51442999999995</v>
      </c>
      <c r="BQ64" s="344">
        <v>644.58572800000013</v>
      </c>
      <c r="BR64" s="344">
        <v>1121.5754189999998</v>
      </c>
      <c r="BS64" s="344">
        <v>1184.9902100000013</v>
      </c>
      <c r="BT64" s="344">
        <v>7407.3930529999998</v>
      </c>
      <c r="BU64" s="304">
        <f t="shared" si="13"/>
        <v>2410.1580329999997</v>
      </c>
      <c r="BV64" s="382"/>
    </row>
    <row r="65" spans="1:74" ht="19.5" customHeight="1" x14ac:dyDescent="0.2">
      <c r="A65" s="301" t="s">
        <v>51</v>
      </c>
      <c r="B65" s="302" t="s">
        <v>25</v>
      </c>
      <c r="C65" s="303" t="s">
        <v>33</v>
      </c>
      <c r="D65" s="302" t="s">
        <v>36</v>
      </c>
      <c r="E65" s="304">
        <f t="shared" si="4"/>
        <v>1633.6687999999999</v>
      </c>
      <c r="F65" s="305">
        <v>614.1377</v>
      </c>
      <c r="G65" s="305">
        <v>245.9486</v>
      </c>
      <c r="H65" s="305">
        <v>775.82809999999995</v>
      </c>
      <c r="I65" s="305">
        <v>1147.2275</v>
      </c>
      <c r="J65" s="305">
        <v>1347.578</v>
      </c>
      <c r="K65" s="305">
        <v>1633.6687999999999</v>
      </c>
      <c r="L65" s="305">
        <v>1436.3198</v>
      </c>
      <c r="M65" s="305">
        <v>1435.5355999999999</v>
      </c>
      <c r="N65" s="305">
        <v>1967.4321</v>
      </c>
      <c r="O65" s="305">
        <v>938.45084999999995</v>
      </c>
      <c r="P65" s="305">
        <v>980.28954999999996</v>
      </c>
      <c r="Q65" s="305">
        <v>970.6952</v>
      </c>
      <c r="R65" s="305">
        <v>13493.111800000001</v>
      </c>
      <c r="S65" s="305">
        <f t="shared" si="5"/>
        <v>5764.3886999999995</v>
      </c>
      <c r="T65" s="322" t="s">
        <v>358</v>
      </c>
      <c r="V65" s="322" t="s">
        <v>358</v>
      </c>
      <c r="W65" s="323" t="s">
        <v>51</v>
      </c>
      <c r="X65" s="323" t="s">
        <v>238</v>
      </c>
      <c r="Y65" s="328">
        <f t="shared" si="6"/>
        <v>0</v>
      </c>
      <c r="Z65" s="327">
        <v>0</v>
      </c>
      <c r="AA65" s="327">
        <v>0</v>
      </c>
      <c r="AB65" s="327">
        <v>0</v>
      </c>
      <c r="AC65" s="327">
        <v>0</v>
      </c>
      <c r="AD65" s="327">
        <v>0</v>
      </c>
      <c r="AE65" s="327">
        <v>0</v>
      </c>
      <c r="AF65" s="327">
        <v>0</v>
      </c>
      <c r="AG65" s="327">
        <v>0</v>
      </c>
      <c r="AH65" s="327">
        <v>0</v>
      </c>
      <c r="AI65" s="327">
        <v>0</v>
      </c>
      <c r="AJ65" s="327">
        <v>0</v>
      </c>
      <c r="AK65" s="327">
        <v>0</v>
      </c>
      <c r="AL65" s="327">
        <v>0</v>
      </c>
      <c r="AM65" s="305">
        <f t="shared" si="7"/>
        <v>0</v>
      </c>
      <c r="AO65" s="287" t="s">
        <v>340</v>
      </c>
      <c r="AP65" s="341">
        <v>59</v>
      </c>
      <c r="AQ65" s="358" t="s">
        <v>296</v>
      </c>
      <c r="AR65" s="343">
        <f t="shared" si="10"/>
        <v>0</v>
      </c>
      <c r="AS65" s="367">
        <v>0</v>
      </c>
      <c r="AT65" s="344">
        <v>0</v>
      </c>
      <c r="AU65" s="344">
        <v>0</v>
      </c>
      <c r="AV65" s="344">
        <v>0</v>
      </c>
      <c r="AW65" s="344">
        <v>0</v>
      </c>
      <c r="AX65" s="344">
        <v>0</v>
      </c>
      <c r="AY65" s="344">
        <v>0</v>
      </c>
      <c r="AZ65" s="344">
        <v>0</v>
      </c>
      <c r="BA65" s="344">
        <v>0</v>
      </c>
      <c r="BB65" s="344">
        <v>0</v>
      </c>
      <c r="BC65" s="344">
        <v>0</v>
      </c>
      <c r="BD65" s="344">
        <v>0</v>
      </c>
      <c r="BE65" s="344">
        <v>0</v>
      </c>
      <c r="BF65" s="304">
        <f t="shared" ref="BF65:BF68" si="15">SUMIFS(AS65:BD65,$AS$3:$BD$3,"是")</f>
        <v>0</v>
      </c>
      <c r="BG65" s="304">
        <f t="shared" si="12"/>
        <v>1832.2189420467635</v>
      </c>
      <c r="BH65" s="305">
        <v>1164.3910370000003</v>
      </c>
      <c r="BI65" s="344">
        <v>371.48740000000009</v>
      </c>
      <c r="BJ65" s="344">
        <v>1192.8492671399999</v>
      </c>
      <c r="BK65" s="344">
        <v>1565.6838680545807</v>
      </c>
      <c r="BL65" s="344">
        <v>1860.6483677847486</v>
      </c>
      <c r="BM65" s="344">
        <v>1832.2189420467635</v>
      </c>
      <c r="BN65" s="344">
        <v>2131.2929474492298</v>
      </c>
      <c r="BO65" s="344">
        <v>2292.1806745929762</v>
      </c>
      <c r="BP65" s="344">
        <v>1987.2349531407338</v>
      </c>
      <c r="BQ65" s="344">
        <v>1870.3037501478236</v>
      </c>
      <c r="BR65" s="344">
        <v>2376.0636470000009</v>
      </c>
      <c r="BS65" s="344">
        <v>2647.6303780000007</v>
      </c>
      <c r="BT65" s="344">
        <v>21291.985232356856</v>
      </c>
      <c r="BU65" s="304">
        <f t="shared" si="13"/>
        <v>7987.2788820260939</v>
      </c>
      <c r="BV65" s="382"/>
    </row>
    <row r="66" spans="1:74" ht="19.5" customHeight="1" x14ac:dyDescent="0.2">
      <c r="A66" s="301" t="s">
        <v>51</v>
      </c>
      <c r="B66" s="302" t="s">
        <v>25</v>
      </c>
      <c r="C66" s="303" t="s">
        <v>33</v>
      </c>
      <c r="D66" s="302" t="s">
        <v>37</v>
      </c>
      <c r="E66" s="304">
        <f t="shared" si="4"/>
        <v>0</v>
      </c>
      <c r="F66" s="305">
        <v>0</v>
      </c>
      <c r="G66" s="305">
        <v>0</v>
      </c>
      <c r="H66" s="305">
        <v>0</v>
      </c>
      <c r="I66" s="305">
        <v>0</v>
      </c>
      <c r="J66" s="305">
        <v>0</v>
      </c>
      <c r="K66" s="305">
        <v>0</v>
      </c>
      <c r="L66" s="305">
        <v>0</v>
      </c>
      <c r="M66" s="305">
        <v>0</v>
      </c>
      <c r="N66" s="305">
        <v>0</v>
      </c>
      <c r="O66" s="305">
        <v>0</v>
      </c>
      <c r="P66" s="305">
        <v>0</v>
      </c>
      <c r="Q66" s="305">
        <v>0</v>
      </c>
      <c r="R66" s="305">
        <v>0</v>
      </c>
      <c r="S66" s="305">
        <f t="shared" si="5"/>
        <v>0</v>
      </c>
      <c r="T66" s="322" t="s">
        <v>358</v>
      </c>
      <c r="V66" s="322" t="s">
        <v>358</v>
      </c>
      <c r="W66" s="323" t="s">
        <v>51</v>
      </c>
      <c r="X66" s="323" t="s">
        <v>239</v>
      </c>
      <c r="Y66" s="328">
        <f t="shared" si="6"/>
        <v>0</v>
      </c>
      <c r="Z66" s="327">
        <v>0</v>
      </c>
      <c r="AA66" s="327">
        <v>0</v>
      </c>
      <c r="AB66" s="327">
        <v>0</v>
      </c>
      <c r="AC66" s="327">
        <v>0</v>
      </c>
      <c r="AD66" s="327">
        <v>0</v>
      </c>
      <c r="AE66" s="327">
        <v>0</v>
      </c>
      <c r="AF66" s="327">
        <v>0</v>
      </c>
      <c r="AG66" s="327">
        <v>0</v>
      </c>
      <c r="AH66" s="327">
        <v>0</v>
      </c>
      <c r="AI66" s="327">
        <v>0</v>
      </c>
      <c r="AJ66" s="327">
        <v>0</v>
      </c>
      <c r="AK66" s="327">
        <v>0</v>
      </c>
      <c r="AL66" s="327">
        <v>0</v>
      </c>
      <c r="AM66" s="305">
        <f t="shared" si="7"/>
        <v>0</v>
      </c>
      <c r="AO66" s="287"/>
      <c r="AP66" s="341">
        <v>42</v>
      </c>
      <c r="AQ66" s="358" t="s">
        <v>377</v>
      </c>
      <c r="AR66" s="343">
        <f t="shared" si="10"/>
        <v>0</v>
      </c>
      <c r="AS66" s="344">
        <v>0</v>
      </c>
      <c r="AT66" s="344">
        <v>0</v>
      </c>
      <c r="AU66" s="344">
        <v>0</v>
      </c>
      <c r="AV66" s="344">
        <v>0</v>
      </c>
      <c r="AW66" s="344">
        <v>0</v>
      </c>
      <c r="AX66" s="344">
        <v>0</v>
      </c>
      <c r="AY66" s="344">
        <v>0</v>
      </c>
      <c r="AZ66" s="344">
        <v>0</v>
      </c>
      <c r="BA66" s="344">
        <v>0</v>
      </c>
      <c r="BB66" s="344">
        <v>0</v>
      </c>
      <c r="BC66" s="344">
        <v>0</v>
      </c>
      <c r="BD66" s="344">
        <v>0</v>
      </c>
      <c r="BE66" s="344">
        <v>0</v>
      </c>
      <c r="BF66" s="304">
        <f t="shared" si="15"/>
        <v>0</v>
      </c>
      <c r="BG66" s="304">
        <f t="shared" si="12"/>
        <v>846.20611000000008</v>
      </c>
      <c r="BH66" s="344">
        <v>457.31538000000006</v>
      </c>
      <c r="BI66" s="344">
        <v>266.12801999999999</v>
      </c>
      <c r="BJ66" s="344">
        <v>728.14529500000003</v>
      </c>
      <c r="BK66" s="344">
        <v>920.15390100000013</v>
      </c>
      <c r="BL66" s="344">
        <v>830.5945200000001</v>
      </c>
      <c r="BM66" s="344">
        <v>846.20611000000008</v>
      </c>
      <c r="BN66" s="344">
        <v>850.81541000000004</v>
      </c>
      <c r="BO66" s="344">
        <v>1092.4068639999998</v>
      </c>
      <c r="BP66" s="344">
        <v>794.58250500000008</v>
      </c>
      <c r="BQ66" s="344">
        <v>928.35002499999996</v>
      </c>
      <c r="BR66" s="344">
        <v>1006.78603</v>
      </c>
      <c r="BS66" s="344">
        <v>1066.3168329999999</v>
      </c>
      <c r="BT66" s="344">
        <v>9787.8008929999996</v>
      </c>
      <c r="BU66" s="304">
        <f t="shared" si="13"/>
        <v>4048.5432260000002</v>
      </c>
    </row>
    <row r="67" spans="1:74" ht="19.5" customHeight="1" x14ac:dyDescent="0.2">
      <c r="A67" s="301" t="s">
        <v>51</v>
      </c>
      <c r="B67" s="302" t="s">
        <v>25</v>
      </c>
      <c r="C67" s="303" t="s">
        <v>33</v>
      </c>
      <c r="D67" s="302" t="s">
        <v>38</v>
      </c>
      <c r="E67" s="304">
        <f t="shared" si="4"/>
        <v>47.412100000000002</v>
      </c>
      <c r="F67" s="305">
        <v>4.3254999999999999</v>
      </c>
      <c r="G67" s="305">
        <v>2.2229999999999999</v>
      </c>
      <c r="H67" s="305">
        <v>8.6377000000000006</v>
      </c>
      <c r="I67" s="305">
        <v>14.3118</v>
      </c>
      <c r="J67" s="305">
        <v>9.8889999999999993</v>
      </c>
      <c r="K67" s="305">
        <v>47.412100000000002</v>
      </c>
      <c r="L67" s="305">
        <v>51.383099999999999</v>
      </c>
      <c r="M67" s="305">
        <v>58.690899999999999</v>
      </c>
      <c r="N67" s="305">
        <v>81.987899999999996</v>
      </c>
      <c r="O67" s="305">
        <v>51.4557</v>
      </c>
      <c r="P67" s="305">
        <v>75.657600000000002</v>
      </c>
      <c r="Q67" s="305">
        <v>77.078999999999994</v>
      </c>
      <c r="R67" s="305">
        <v>483.05329999999998</v>
      </c>
      <c r="S67" s="305">
        <f t="shared" si="5"/>
        <v>86.79910000000001</v>
      </c>
      <c r="T67" s="322" t="s">
        <v>358</v>
      </c>
      <c r="V67" s="322" t="s">
        <v>358</v>
      </c>
      <c r="W67" s="323" t="s">
        <v>51</v>
      </c>
      <c r="X67" s="323" t="s">
        <v>240</v>
      </c>
      <c r="Y67" s="328">
        <f t="shared" si="6"/>
        <v>0</v>
      </c>
      <c r="Z67" s="327">
        <v>0</v>
      </c>
      <c r="AA67" s="327">
        <v>0</v>
      </c>
      <c r="AB67" s="327">
        <v>0</v>
      </c>
      <c r="AC67" s="327">
        <v>0</v>
      </c>
      <c r="AD67" s="327">
        <v>0</v>
      </c>
      <c r="AE67" s="327">
        <v>0</v>
      </c>
      <c r="AF67" s="327">
        <v>0</v>
      </c>
      <c r="AG67" s="327">
        <v>0</v>
      </c>
      <c r="AH67" s="327">
        <v>0</v>
      </c>
      <c r="AI67" s="327">
        <v>0</v>
      </c>
      <c r="AJ67" s="327">
        <v>0</v>
      </c>
      <c r="AK67" s="327">
        <v>0</v>
      </c>
      <c r="AL67" s="327">
        <v>0</v>
      </c>
      <c r="AM67" s="305">
        <f t="shared" si="7"/>
        <v>0</v>
      </c>
      <c r="AO67" s="287" t="s">
        <v>337</v>
      </c>
      <c r="AP67" s="341">
        <v>61</v>
      </c>
      <c r="AQ67" s="358" t="s">
        <v>293</v>
      </c>
      <c r="AR67" s="343">
        <f t="shared" si="10"/>
        <v>0</v>
      </c>
      <c r="AS67" s="344">
        <v>0</v>
      </c>
      <c r="AT67" s="344">
        <v>0</v>
      </c>
      <c r="AU67" s="344">
        <v>0</v>
      </c>
      <c r="AV67" s="344">
        <v>0</v>
      </c>
      <c r="AW67" s="344">
        <v>0</v>
      </c>
      <c r="AX67" s="344">
        <v>0</v>
      </c>
      <c r="AY67" s="344">
        <v>0</v>
      </c>
      <c r="AZ67" s="344">
        <v>0</v>
      </c>
      <c r="BA67" s="344">
        <v>0</v>
      </c>
      <c r="BB67" s="344">
        <v>0</v>
      </c>
      <c r="BC67" s="344">
        <v>0</v>
      </c>
      <c r="BD67" s="344">
        <v>0</v>
      </c>
      <c r="BE67" s="344">
        <v>0</v>
      </c>
      <c r="BF67" s="304">
        <f t="shared" si="15"/>
        <v>0</v>
      </c>
      <c r="BG67" s="304">
        <f t="shared" si="12"/>
        <v>1063.2130076656449</v>
      </c>
      <c r="BH67" s="344">
        <v>971.33600000000001</v>
      </c>
      <c r="BI67" s="344">
        <v>429.4237</v>
      </c>
      <c r="BJ67" s="344">
        <v>768.66629999999998</v>
      </c>
      <c r="BK67" s="344">
        <v>1074.0597</v>
      </c>
      <c r="BL67" s="344">
        <v>1076.9335999999998</v>
      </c>
      <c r="BM67" s="344">
        <v>1063.2130076656449</v>
      </c>
      <c r="BN67" s="344">
        <v>1116.9007999999999</v>
      </c>
      <c r="BO67" s="344">
        <v>797.41679999999997</v>
      </c>
      <c r="BP67" s="344">
        <v>888.08399999999983</v>
      </c>
      <c r="BQ67" s="344">
        <v>781.11130000000003</v>
      </c>
      <c r="BR67" s="344">
        <v>1130.2895200000003</v>
      </c>
      <c r="BS67" s="344">
        <v>547.81100000000004</v>
      </c>
      <c r="BT67" s="344">
        <v>10645.245727665648</v>
      </c>
      <c r="BU67" s="304">
        <f t="shared" si="13"/>
        <v>5383.6323076656445</v>
      </c>
    </row>
    <row r="68" spans="1:74" ht="19.5" customHeight="1" x14ac:dyDescent="0.2">
      <c r="A68" s="301" t="s">
        <v>51</v>
      </c>
      <c r="B68" s="302" t="s">
        <v>25</v>
      </c>
      <c r="C68" s="303" t="s">
        <v>33</v>
      </c>
      <c r="D68" s="302" t="s">
        <v>39</v>
      </c>
      <c r="E68" s="304">
        <f t="shared" si="4"/>
        <v>0</v>
      </c>
      <c r="F68" s="305">
        <v>0</v>
      </c>
      <c r="G68" s="305">
        <v>0</v>
      </c>
      <c r="H68" s="305">
        <v>0</v>
      </c>
      <c r="I68" s="305">
        <v>0</v>
      </c>
      <c r="J68" s="305">
        <v>0</v>
      </c>
      <c r="K68" s="305">
        <v>0</v>
      </c>
      <c r="L68" s="305">
        <v>0</v>
      </c>
      <c r="M68" s="305">
        <v>0</v>
      </c>
      <c r="N68" s="305">
        <v>0</v>
      </c>
      <c r="O68" s="305">
        <v>5.3247999999999998</v>
      </c>
      <c r="P68" s="305">
        <v>4.6359000000000004</v>
      </c>
      <c r="Q68" s="305">
        <v>5.7031999999999998</v>
      </c>
      <c r="R68" s="305">
        <v>15.6639</v>
      </c>
      <c r="S68" s="305">
        <f t="shared" si="5"/>
        <v>0</v>
      </c>
      <c r="T68" s="322" t="s">
        <v>358</v>
      </c>
      <c r="V68" s="322" t="s">
        <v>358</v>
      </c>
      <c r="W68" s="323" t="s">
        <v>51</v>
      </c>
      <c r="X68" s="323" t="s">
        <v>241</v>
      </c>
      <c r="Y68" s="328">
        <f t="shared" si="6"/>
        <v>0</v>
      </c>
      <c r="Z68" s="327">
        <v>0</v>
      </c>
      <c r="AA68" s="327">
        <v>0</v>
      </c>
      <c r="AB68" s="327">
        <v>0</v>
      </c>
      <c r="AC68" s="327">
        <v>0</v>
      </c>
      <c r="AD68" s="327">
        <v>0</v>
      </c>
      <c r="AE68" s="327">
        <v>0</v>
      </c>
      <c r="AF68" s="327">
        <v>0</v>
      </c>
      <c r="AG68" s="327">
        <v>0</v>
      </c>
      <c r="AH68" s="327">
        <v>0</v>
      </c>
      <c r="AI68" s="327">
        <v>0</v>
      </c>
      <c r="AJ68" s="327">
        <v>0</v>
      </c>
      <c r="AK68" s="327">
        <v>0</v>
      </c>
      <c r="AL68" s="327">
        <v>0</v>
      </c>
      <c r="AM68" s="305">
        <f t="shared" si="7"/>
        <v>0</v>
      </c>
      <c r="AO68" s="287" t="s">
        <v>335</v>
      </c>
      <c r="AP68" s="341">
        <v>62</v>
      </c>
      <c r="AQ68" s="358" t="s">
        <v>291</v>
      </c>
      <c r="AR68" s="343">
        <f t="shared" si="10"/>
        <v>0</v>
      </c>
      <c r="AS68" s="344">
        <v>0</v>
      </c>
      <c r="AT68" s="344">
        <v>0</v>
      </c>
      <c r="AU68" s="344">
        <v>0</v>
      </c>
      <c r="AV68" s="344">
        <v>0</v>
      </c>
      <c r="AW68" s="344">
        <v>0</v>
      </c>
      <c r="AX68" s="344">
        <v>0</v>
      </c>
      <c r="AY68" s="344">
        <v>0</v>
      </c>
      <c r="AZ68" s="344">
        <v>0</v>
      </c>
      <c r="BA68" s="344">
        <v>0</v>
      </c>
      <c r="BB68" s="344">
        <v>0</v>
      </c>
      <c r="BC68" s="344">
        <v>0</v>
      </c>
      <c r="BD68" s="344">
        <v>0</v>
      </c>
      <c r="BE68" s="344">
        <v>0</v>
      </c>
      <c r="BF68" s="305">
        <f t="shared" si="15"/>
        <v>0</v>
      </c>
      <c r="BG68" s="304">
        <f t="shared" si="12"/>
        <v>106.5771</v>
      </c>
      <c r="BH68" s="344">
        <v>81.888800000000003</v>
      </c>
      <c r="BI68" s="344">
        <v>29.603099999999998</v>
      </c>
      <c r="BJ68" s="344">
        <v>48.939700000000002</v>
      </c>
      <c r="BK68" s="344">
        <v>82.573900000000009</v>
      </c>
      <c r="BL68" s="344">
        <v>59.3673</v>
      </c>
      <c r="BM68" s="344">
        <v>106.5771</v>
      </c>
      <c r="BN68" s="344">
        <v>56.552499999999995</v>
      </c>
      <c r="BO68" s="344">
        <v>79.968699999999998</v>
      </c>
      <c r="BP68" s="344">
        <v>82.285200000000003</v>
      </c>
      <c r="BQ68" s="344">
        <v>77.544499999999999</v>
      </c>
      <c r="BR68" s="344">
        <v>104.23820000000001</v>
      </c>
      <c r="BS68" s="344">
        <v>67.346100000000007</v>
      </c>
      <c r="BT68" s="344">
        <v>876.88509999999997</v>
      </c>
      <c r="BU68" s="304">
        <f t="shared" si="13"/>
        <v>408.94989999999996</v>
      </c>
    </row>
    <row r="69" spans="1:74" ht="19.5" customHeight="1" x14ac:dyDescent="0.2">
      <c r="A69" s="301" t="s">
        <v>51</v>
      </c>
      <c r="B69" s="302" t="s">
        <v>25</v>
      </c>
      <c r="C69" s="303" t="s">
        <v>40</v>
      </c>
      <c r="D69" s="302" t="s">
        <v>41</v>
      </c>
      <c r="E69" s="304">
        <f t="shared" ref="E69:E132" si="16">K69</f>
        <v>6435.3942649999999</v>
      </c>
      <c r="F69" s="305">
        <v>3039.30629</v>
      </c>
      <c r="G69" s="305">
        <v>1161.7508700000001</v>
      </c>
      <c r="H69" s="305">
        <v>3758.7073350000001</v>
      </c>
      <c r="I69" s="305">
        <v>5489.9960350000001</v>
      </c>
      <c r="J69" s="305">
        <v>5849.7405500000004</v>
      </c>
      <c r="K69" s="305">
        <v>6435.3942649999999</v>
      </c>
      <c r="L69" s="305">
        <v>5683.3975300000002</v>
      </c>
      <c r="M69" s="305">
        <v>6274.1508169999997</v>
      </c>
      <c r="N69" s="305">
        <v>5903.3265719999999</v>
      </c>
      <c r="O69" s="305">
        <v>5329.1688050000002</v>
      </c>
      <c r="P69" s="305">
        <v>6079.670967</v>
      </c>
      <c r="Q69" s="305">
        <v>5641.4006639999998</v>
      </c>
      <c r="R69" s="305">
        <v>60646.010699999999</v>
      </c>
      <c r="S69" s="305">
        <f t="shared" ref="S69:S132" si="17">SUMIFS(F69:Q69,$F$2:$Q$2,"是")</f>
        <v>25734.895345000001</v>
      </c>
      <c r="T69" s="322" t="s">
        <v>358</v>
      </c>
      <c r="V69" s="322" t="s">
        <v>358</v>
      </c>
      <c r="W69" s="323" t="s">
        <v>51</v>
      </c>
      <c r="X69" s="323" t="s">
        <v>242</v>
      </c>
      <c r="Y69" s="328">
        <f t="shared" ref="Y69:Y132" si="18">AE69</f>
        <v>0</v>
      </c>
      <c r="Z69" s="327">
        <v>0</v>
      </c>
      <c r="AA69" s="327">
        <v>0</v>
      </c>
      <c r="AB69" s="327">
        <v>0</v>
      </c>
      <c r="AC69" s="327">
        <v>0</v>
      </c>
      <c r="AD69" s="327">
        <v>0</v>
      </c>
      <c r="AE69" s="327">
        <v>0</v>
      </c>
      <c r="AF69" s="327">
        <v>0</v>
      </c>
      <c r="AG69" s="327">
        <v>0</v>
      </c>
      <c r="AH69" s="327">
        <v>0</v>
      </c>
      <c r="AI69" s="327">
        <v>0</v>
      </c>
      <c r="AJ69" s="327">
        <v>0</v>
      </c>
      <c r="AK69" s="327">
        <v>0</v>
      </c>
      <c r="AL69" s="327">
        <v>0</v>
      </c>
      <c r="AM69" s="305">
        <f t="shared" ref="AM69:AM132" si="19">SUMIFS(Z69:AK69,$Z$2:$AK$2,"是")</f>
        <v>0</v>
      </c>
      <c r="AO69" s="287" t="s">
        <v>341</v>
      </c>
      <c r="AP69" s="341">
        <v>63</v>
      </c>
      <c r="AQ69" s="358" t="s">
        <v>297</v>
      </c>
      <c r="AR69" s="343">
        <f t="shared" si="10"/>
        <v>0</v>
      </c>
      <c r="AS69" s="344">
        <v>0</v>
      </c>
      <c r="AT69" s="344">
        <v>0</v>
      </c>
      <c r="AU69" s="344">
        <v>0</v>
      </c>
      <c r="AV69" s="344">
        <v>0</v>
      </c>
      <c r="AW69" s="344">
        <v>0</v>
      </c>
      <c r="AX69" s="344">
        <v>0</v>
      </c>
      <c r="AY69" s="344">
        <v>0</v>
      </c>
      <c r="AZ69" s="344">
        <v>0</v>
      </c>
      <c r="BA69" s="344">
        <v>0</v>
      </c>
      <c r="BB69" s="344">
        <v>0</v>
      </c>
      <c r="BC69" s="344">
        <v>0</v>
      </c>
      <c r="BD69" s="344">
        <v>0</v>
      </c>
      <c r="BE69" s="344">
        <v>0</v>
      </c>
      <c r="BF69" s="305">
        <f t="shared" ref="BF69:BF83" si="20">SUMIFS(AS69:BD69,$AS$3:$BD$3,"是")</f>
        <v>0</v>
      </c>
      <c r="BG69" s="304">
        <f t="shared" si="12"/>
        <v>839.60357137106382</v>
      </c>
      <c r="BH69" s="344">
        <v>767.86478296149619</v>
      </c>
      <c r="BI69" s="344">
        <v>289.86649999999997</v>
      </c>
      <c r="BJ69" s="344">
        <v>601.70098966131809</v>
      </c>
      <c r="BK69" s="344">
        <v>595.37199537534491</v>
      </c>
      <c r="BL69" s="344">
        <v>768.69931091719343</v>
      </c>
      <c r="BM69" s="344">
        <v>839.60357137106382</v>
      </c>
      <c r="BN69" s="344">
        <v>805.62437088972081</v>
      </c>
      <c r="BO69" s="344">
        <v>956.88848182649167</v>
      </c>
      <c r="BP69" s="344">
        <v>911.75217424182222</v>
      </c>
      <c r="BQ69" s="344">
        <v>858.60748476185688</v>
      </c>
      <c r="BR69" s="344">
        <v>1154.132679544633</v>
      </c>
      <c r="BS69" s="344">
        <v>1539.2292620337923</v>
      </c>
      <c r="BT69" s="344">
        <v>10089.341603584733</v>
      </c>
      <c r="BU69" s="304">
        <f t="shared" si="13"/>
        <v>3863.1071502864165</v>
      </c>
    </row>
    <row r="70" spans="1:74" ht="19.5" customHeight="1" x14ac:dyDescent="0.2">
      <c r="A70" s="301" t="s">
        <v>51</v>
      </c>
      <c r="B70" s="302" t="s">
        <v>25</v>
      </c>
      <c r="C70" s="303" t="s">
        <v>40</v>
      </c>
      <c r="D70" s="302" t="s">
        <v>42</v>
      </c>
      <c r="E70" s="304">
        <f t="shared" si="16"/>
        <v>1343.981953</v>
      </c>
      <c r="F70" s="305">
        <v>241.90366</v>
      </c>
      <c r="G70" s="305">
        <v>163.86981</v>
      </c>
      <c r="H70" s="305">
        <v>339.12541499999998</v>
      </c>
      <c r="I70" s="305">
        <v>455.86265700000001</v>
      </c>
      <c r="J70" s="305">
        <v>1132.889919</v>
      </c>
      <c r="K70" s="305">
        <v>1343.981953</v>
      </c>
      <c r="L70" s="305">
        <v>1269.672227</v>
      </c>
      <c r="M70" s="305">
        <v>1193.803844</v>
      </c>
      <c r="N70" s="305">
        <v>1645.238486</v>
      </c>
      <c r="O70" s="305">
        <v>671.09506199999998</v>
      </c>
      <c r="P70" s="305">
        <v>372.45167500000002</v>
      </c>
      <c r="Q70" s="305">
        <v>325.89473900000002</v>
      </c>
      <c r="R70" s="305">
        <v>9155.7894469999992</v>
      </c>
      <c r="S70" s="305">
        <f t="shared" si="17"/>
        <v>3677.6334139999999</v>
      </c>
      <c r="T70" s="322" t="s">
        <v>358</v>
      </c>
      <c r="V70" s="322" t="s">
        <v>358</v>
      </c>
      <c r="W70" s="323" t="s">
        <v>51</v>
      </c>
      <c r="X70" s="323" t="s">
        <v>243</v>
      </c>
      <c r="Y70" s="328">
        <f t="shared" si="18"/>
        <v>15.3256</v>
      </c>
      <c r="Z70" s="327">
        <v>0</v>
      </c>
      <c r="AA70" s="327">
        <v>0</v>
      </c>
      <c r="AB70" s="327">
        <v>5.7462439694186997</v>
      </c>
      <c r="AC70" s="327">
        <v>5.9147999999999996</v>
      </c>
      <c r="AD70" s="327">
        <v>30.109979980820501</v>
      </c>
      <c r="AE70" s="327">
        <v>15.3256</v>
      </c>
      <c r="AF70" s="327">
        <v>13.322581838833299</v>
      </c>
      <c r="AG70" s="327">
        <v>9.0437870682469992</v>
      </c>
      <c r="AH70" s="327">
        <v>8.3003122986251103</v>
      </c>
      <c r="AI70" s="327">
        <v>13.4531266333013</v>
      </c>
      <c r="AJ70" s="327">
        <v>9.4852052927672901</v>
      </c>
      <c r="AK70" s="327">
        <v>14.227394490124301</v>
      </c>
      <c r="AL70" s="327">
        <v>124.929031572138</v>
      </c>
      <c r="AM70" s="305">
        <f t="shared" si="19"/>
        <v>57.096623950239199</v>
      </c>
      <c r="AO70" s="287" t="s">
        <v>339</v>
      </c>
      <c r="AP70" s="341">
        <v>64</v>
      </c>
      <c r="AQ70" s="358" t="s">
        <v>295</v>
      </c>
      <c r="AR70" s="343">
        <f t="shared" si="10"/>
        <v>0</v>
      </c>
      <c r="AS70" s="344">
        <v>0</v>
      </c>
      <c r="AT70" s="344">
        <v>0</v>
      </c>
      <c r="AU70" s="344">
        <v>0</v>
      </c>
      <c r="AV70" s="344">
        <v>0</v>
      </c>
      <c r="AW70" s="344">
        <v>0</v>
      </c>
      <c r="AX70" s="344">
        <v>0</v>
      </c>
      <c r="AY70" s="344">
        <v>0</v>
      </c>
      <c r="AZ70" s="344">
        <v>0</v>
      </c>
      <c r="BA70" s="344">
        <v>0</v>
      </c>
      <c r="BB70" s="344">
        <v>0</v>
      </c>
      <c r="BC70" s="344">
        <v>0</v>
      </c>
      <c r="BD70" s="344">
        <v>0</v>
      </c>
      <c r="BE70" s="344">
        <v>0</v>
      </c>
      <c r="BF70" s="305">
        <f t="shared" si="20"/>
        <v>0</v>
      </c>
      <c r="BG70" s="304">
        <f t="shared" si="12"/>
        <v>127.8565</v>
      </c>
      <c r="BH70" s="344">
        <v>106.64707</v>
      </c>
      <c r="BI70" s="344">
        <v>39.339215000000003</v>
      </c>
      <c r="BJ70" s="344">
        <v>82.668400000000005</v>
      </c>
      <c r="BK70" s="344">
        <v>85.379824999999983</v>
      </c>
      <c r="BL70" s="344">
        <v>118.025925</v>
      </c>
      <c r="BM70" s="344">
        <v>127.8565</v>
      </c>
      <c r="BN70" s="344">
        <v>161.66194800000002</v>
      </c>
      <c r="BO70" s="344">
        <v>159.62755300000001</v>
      </c>
      <c r="BP70" s="344">
        <v>136.22454999999999</v>
      </c>
      <c r="BQ70" s="344">
        <v>162.12306000000001</v>
      </c>
      <c r="BR70" s="344">
        <v>200.28664999999998</v>
      </c>
      <c r="BS70" s="344">
        <v>278.61441999999744</v>
      </c>
      <c r="BT70" s="344">
        <v>1658.4551159999978</v>
      </c>
      <c r="BU70" s="304">
        <f t="shared" si="13"/>
        <v>559.91693499999997</v>
      </c>
    </row>
    <row r="71" spans="1:74" ht="19.5" customHeight="1" x14ac:dyDescent="0.2">
      <c r="A71" s="301" t="s">
        <v>51</v>
      </c>
      <c r="B71" s="302" t="s">
        <v>25</v>
      </c>
      <c r="C71" s="303" t="s">
        <v>40</v>
      </c>
      <c r="D71" s="302" t="s">
        <v>43</v>
      </c>
      <c r="E71" s="304">
        <f t="shared" si="16"/>
        <v>60.6892</v>
      </c>
      <c r="F71" s="305">
        <v>16.884699999999999</v>
      </c>
      <c r="G71" s="305">
        <v>60.406300000000002</v>
      </c>
      <c r="H71" s="305">
        <v>50.471200000000003</v>
      </c>
      <c r="I71" s="305">
        <v>53.273800000000001</v>
      </c>
      <c r="J71" s="305">
        <v>44.436900000000001</v>
      </c>
      <c r="K71" s="305">
        <v>60.6892</v>
      </c>
      <c r="L71" s="305">
        <v>62.167299999999997</v>
      </c>
      <c r="M71" s="305">
        <v>60.3294</v>
      </c>
      <c r="N71" s="305">
        <v>67.297499999999999</v>
      </c>
      <c r="O71" s="305">
        <v>65.104399999999998</v>
      </c>
      <c r="P71" s="305">
        <v>54.0501</v>
      </c>
      <c r="Q71" s="305">
        <v>55.297699999999999</v>
      </c>
      <c r="R71" s="305">
        <v>650.4085</v>
      </c>
      <c r="S71" s="305">
        <f t="shared" si="17"/>
        <v>286.16210000000001</v>
      </c>
      <c r="T71" s="322" t="s">
        <v>358</v>
      </c>
      <c r="V71" s="322" t="s">
        <v>358</v>
      </c>
      <c r="W71" s="323" t="s">
        <v>51</v>
      </c>
      <c r="X71" s="323" t="s">
        <v>244</v>
      </c>
      <c r="Y71" s="328">
        <f t="shared" si="18"/>
        <v>0</v>
      </c>
      <c r="Z71" s="327">
        <v>0</v>
      </c>
      <c r="AA71" s="327">
        <v>0</v>
      </c>
      <c r="AB71" s="327">
        <v>0</v>
      </c>
      <c r="AC71" s="327">
        <v>0</v>
      </c>
      <c r="AD71" s="327">
        <v>0</v>
      </c>
      <c r="AE71" s="327">
        <v>0</v>
      </c>
      <c r="AF71" s="327">
        <v>0</v>
      </c>
      <c r="AG71" s="327">
        <v>0</v>
      </c>
      <c r="AH71" s="327">
        <v>0</v>
      </c>
      <c r="AI71" s="327">
        <v>0</v>
      </c>
      <c r="AJ71" s="327">
        <v>0</v>
      </c>
      <c r="AK71" s="327">
        <v>0</v>
      </c>
      <c r="AL71" s="327">
        <v>0</v>
      </c>
      <c r="AM71" s="305">
        <f t="shared" si="19"/>
        <v>0</v>
      </c>
      <c r="AO71" s="287" t="s">
        <v>343</v>
      </c>
      <c r="AP71" s="341">
        <v>65</v>
      </c>
      <c r="AQ71" s="358" t="s">
        <v>299</v>
      </c>
      <c r="AR71" s="343">
        <f t="shared" ref="AR71:AR83" si="21">AX71</f>
        <v>0</v>
      </c>
      <c r="AS71" s="344">
        <v>0</v>
      </c>
      <c r="AT71" s="344">
        <v>0</v>
      </c>
      <c r="AU71" s="344">
        <v>0</v>
      </c>
      <c r="AV71" s="344">
        <v>0</v>
      </c>
      <c r="AW71" s="344">
        <v>0</v>
      </c>
      <c r="AX71" s="344">
        <v>0</v>
      </c>
      <c r="AY71" s="344">
        <v>0</v>
      </c>
      <c r="AZ71" s="344">
        <v>0</v>
      </c>
      <c r="BA71" s="344">
        <v>0</v>
      </c>
      <c r="BB71" s="344">
        <v>0</v>
      </c>
      <c r="BC71" s="344">
        <v>0</v>
      </c>
      <c r="BD71" s="344">
        <v>0</v>
      </c>
      <c r="BE71" s="344">
        <v>0</v>
      </c>
      <c r="BF71" s="305">
        <f t="shared" si="20"/>
        <v>0</v>
      </c>
      <c r="BG71" s="304">
        <f t="shared" ref="BG71:BG83" si="22">BM71</f>
        <v>103.66370000000001</v>
      </c>
      <c r="BH71" s="344">
        <v>20.732900000000001</v>
      </c>
      <c r="BI71" s="344">
        <v>3.5689000000000002</v>
      </c>
      <c r="BJ71" s="344">
        <v>15.037599999999999</v>
      </c>
      <c r="BK71" s="344">
        <v>7.5273000000000003</v>
      </c>
      <c r="BL71" s="344">
        <v>63.012599999999999</v>
      </c>
      <c r="BM71" s="344">
        <v>103.66370000000001</v>
      </c>
      <c r="BN71" s="344">
        <v>141.31280000000001</v>
      </c>
      <c r="BO71" s="344">
        <v>163.28809999999999</v>
      </c>
      <c r="BP71" s="344">
        <v>113.1202</v>
      </c>
      <c r="BQ71" s="344">
        <v>197.36709999999999</v>
      </c>
      <c r="BR71" s="344">
        <v>278.61680000000001</v>
      </c>
      <c r="BS71" s="344">
        <v>325.56099999999998</v>
      </c>
      <c r="BT71" s="344">
        <v>1432.809</v>
      </c>
      <c r="BU71" s="304">
        <f t="shared" si="13"/>
        <v>213.54300000000001</v>
      </c>
    </row>
    <row r="72" spans="1:74" ht="19.5" customHeight="1" x14ac:dyDescent="0.2">
      <c r="A72" s="301" t="s">
        <v>51</v>
      </c>
      <c r="B72" s="302" t="s">
        <v>44</v>
      </c>
      <c r="C72" s="303" t="s">
        <v>26</v>
      </c>
      <c r="D72" s="302" t="s">
        <v>27</v>
      </c>
      <c r="E72" s="304">
        <f t="shared" si="16"/>
        <v>2253.0527247058099</v>
      </c>
      <c r="F72" s="305">
        <v>950.329954974722</v>
      </c>
      <c r="G72" s="305">
        <v>366.60054290937097</v>
      </c>
      <c r="H72" s="305">
        <v>1263.8392354125999</v>
      </c>
      <c r="I72" s="305">
        <v>1468.20060419736</v>
      </c>
      <c r="J72" s="305">
        <v>1957.2696774449701</v>
      </c>
      <c r="K72" s="305">
        <v>2253.0527247058099</v>
      </c>
      <c r="L72" s="305">
        <v>2208.6436669739701</v>
      </c>
      <c r="M72" s="305">
        <v>2234.5583671608101</v>
      </c>
      <c r="N72" s="305">
        <v>2260.7026083701999</v>
      </c>
      <c r="O72" s="305">
        <v>1763.63913816637</v>
      </c>
      <c r="P72" s="305">
        <v>1790.1419038643401</v>
      </c>
      <c r="Q72" s="305">
        <v>1816.1143049966599</v>
      </c>
      <c r="R72" s="305">
        <v>20333.092729177199</v>
      </c>
      <c r="S72" s="305">
        <f t="shared" si="17"/>
        <v>8259.2927396448322</v>
      </c>
      <c r="T72" s="322" t="s">
        <v>358</v>
      </c>
      <c r="V72" s="322" t="s">
        <v>358</v>
      </c>
      <c r="W72" s="323" t="s">
        <v>51</v>
      </c>
      <c r="X72" s="323" t="s">
        <v>245</v>
      </c>
      <c r="Y72" s="328">
        <f t="shared" si="18"/>
        <v>0</v>
      </c>
      <c r="Z72" s="327">
        <v>0</v>
      </c>
      <c r="AA72" s="327">
        <v>0</v>
      </c>
      <c r="AB72" s="327">
        <v>0</v>
      </c>
      <c r="AC72" s="327">
        <v>0</v>
      </c>
      <c r="AD72" s="327">
        <v>0</v>
      </c>
      <c r="AE72" s="327">
        <v>0</v>
      </c>
      <c r="AF72" s="327">
        <v>0</v>
      </c>
      <c r="AG72" s="327">
        <v>0</v>
      </c>
      <c r="AH72" s="327">
        <v>0</v>
      </c>
      <c r="AI72" s="327">
        <v>0</v>
      </c>
      <c r="AJ72" s="327">
        <v>0</v>
      </c>
      <c r="AK72" s="327">
        <v>0</v>
      </c>
      <c r="AL72" s="327">
        <v>0</v>
      </c>
      <c r="AM72" s="305">
        <f t="shared" si="19"/>
        <v>0</v>
      </c>
      <c r="AO72" s="287" t="s">
        <v>344</v>
      </c>
      <c r="AP72" s="341">
        <v>66</v>
      </c>
      <c r="AQ72" s="352" t="s">
        <v>300</v>
      </c>
      <c r="AR72" s="343">
        <f t="shared" si="21"/>
        <v>0</v>
      </c>
      <c r="AS72" s="344">
        <v>0</v>
      </c>
      <c r="AT72" s="344">
        <v>0</v>
      </c>
      <c r="AU72" s="344">
        <v>0</v>
      </c>
      <c r="AV72" s="344">
        <v>0</v>
      </c>
      <c r="AW72" s="344">
        <v>0</v>
      </c>
      <c r="AX72" s="344">
        <v>0</v>
      </c>
      <c r="AY72" s="344">
        <v>0</v>
      </c>
      <c r="AZ72" s="344">
        <v>0</v>
      </c>
      <c r="BA72" s="344">
        <v>0</v>
      </c>
      <c r="BB72" s="344">
        <v>0</v>
      </c>
      <c r="BC72" s="344">
        <v>0</v>
      </c>
      <c r="BD72" s="344">
        <v>0</v>
      </c>
      <c r="BE72" s="344">
        <v>0</v>
      </c>
      <c r="BF72" s="305">
        <f t="shared" si="20"/>
        <v>0</v>
      </c>
      <c r="BG72" s="304">
        <f t="shared" si="22"/>
        <v>15.380842999999997</v>
      </c>
      <c r="BH72" s="344">
        <v>1.891918</v>
      </c>
      <c r="BI72" s="344">
        <v>3.8613879999999998</v>
      </c>
      <c r="BJ72" s="344">
        <v>8.7601409999999991</v>
      </c>
      <c r="BK72" s="344">
        <v>5.9751780412735798</v>
      </c>
      <c r="BL72" s="344">
        <v>15.223596113207549</v>
      </c>
      <c r="BM72" s="344">
        <v>15.380842999999997</v>
      </c>
      <c r="BN72" s="344">
        <v>31.072294420000002</v>
      </c>
      <c r="BO72" s="344">
        <v>20.762337999999996</v>
      </c>
      <c r="BP72" s="344">
        <v>22.316697000000001</v>
      </c>
      <c r="BQ72" s="344">
        <v>30.054981000000005</v>
      </c>
      <c r="BR72" s="344">
        <v>32.715043000000009</v>
      </c>
      <c r="BS72" s="344">
        <v>39.665960999999989</v>
      </c>
      <c r="BT72" s="344">
        <v>227.68037857448115</v>
      </c>
      <c r="BU72" s="304">
        <f t="shared" si="13"/>
        <v>51.093064154481127</v>
      </c>
    </row>
    <row r="73" spans="1:74" ht="19.5" customHeight="1" x14ac:dyDescent="0.2">
      <c r="A73" s="301" t="s">
        <v>51</v>
      </c>
      <c r="B73" s="302" t="s">
        <v>44</v>
      </c>
      <c r="C73" s="303" t="s">
        <v>26</v>
      </c>
      <c r="D73" s="302" t="s">
        <v>28</v>
      </c>
      <c r="E73" s="304">
        <f t="shared" si="16"/>
        <v>1193.8596853491699</v>
      </c>
      <c r="F73" s="305">
        <v>587.37438148994204</v>
      </c>
      <c r="G73" s="305">
        <v>293.801596341258</v>
      </c>
      <c r="H73" s="305">
        <v>656.14560638267596</v>
      </c>
      <c r="I73" s="305">
        <v>868.02420065217302</v>
      </c>
      <c r="J73" s="305">
        <v>1251.3591444671799</v>
      </c>
      <c r="K73" s="305">
        <v>1193.8596853491699</v>
      </c>
      <c r="L73" s="305">
        <v>1231.6885560053099</v>
      </c>
      <c r="M73" s="305">
        <v>1208.2259885833</v>
      </c>
      <c r="N73" s="305">
        <v>1172.55174178112</v>
      </c>
      <c r="O73" s="305">
        <v>1018.93633258493</v>
      </c>
      <c r="P73" s="305">
        <v>1075.94348405595</v>
      </c>
      <c r="Q73" s="305">
        <v>1068.5572036160399</v>
      </c>
      <c r="R73" s="305">
        <v>11626.467921309</v>
      </c>
      <c r="S73" s="305">
        <f t="shared" si="17"/>
        <v>4850.5646146823992</v>
      </c>
      <c r="T73" s="322" t="s">
        <v>358</v>
      </c>
      <c r="V73" s="322" t="s">
        <v>358</v>
      </c>
      <c r="W73" s="323" t="s">
        <v>51</v>
      </c>
      <c r="X73" s="323" t="s">
        <v>246</v>
      </c>
      <c r="Y73" s="328">
        <f t="shared" si="18"/>
        <v>0</v>
      </c>
      <c r="Z73" s="327">
        <v>0</v>
      </c>
      <c r="AA73" s="327">
        <v>0</v>
      </c>
      <c r="AB73" s="327">
        <v>0</v>
      </c>
      <c r="AC73" s="327">
        <v>0</v>
      </c>
      <c r="AD73" s="327">
        <v>0</v>
      </c>
      <c r="AE73" s="327">
        <v>0</v>
      </c>
      <c r="AF73" s="327">
        <v>0</v>
      </c>
      <c r="AG73" s="327">
        <v>0</v>
      </c>
      <c r="AH73" s="327">
        <v>0</v>
      </c>
      <c r="AI73" s="327">
        <v>0</v>
      </c>
      <c r="AJ73" s="327">
        <v>0</v>
      </c>
      <c r="AK73" s="327">
        <v>0</v>
      </c>
      <c r="AL73" s="327">
        <v>0</v>
      </c>
      <c r="AM73" s="305">
        <f t="shared" si="19"/>
        <v>0</v>
      </c>
      <c r="AO73" s="287" t="s">
        <v>345</v>
      </c>
      <c r="AP73" s="341">
        <v>67</v>
      </c>
      <c r="AQ73" s="352" t="s">
        <v>301</v>
      </c>
      <c r="AR73" s="343">
        <f t="shared" si="21"/>
        <v>0</v>
      </c>
      <c r="AS73" s="344">
        <v>0</v>
      </c>
      <c r="AT73" s="344">
        <v>0</v>
      </c>
      <c r="AU73" s="344">
        <v>0</v>
      </c>
      <c r="AV73" s="344">
        <v>0</v>
      </c>
      <c r="AW73" s="344">
        <v>0</v>
      </c>
      <c r="AX73" s="344">
        <v>0</v>
      </c>
      <c r="AY73" s="344">
        <v>0</v>
      </c>
      <c r="AZ73" s="344">
        <v>0</v>
      </c>
      <c r="BA73" s="344">
        <v>0</v>
      </c>
      <c r="BB73" s="344">
        <v>0</v>
      </c>
      <c r="BC73" s="344">
        <v>0</v>
      </c>
      <c r="BD73" s="344">
        <v>0</v>
      </c>
      <c r="BE73" s="344">
        <v>0</v>
      </c>
      <c r="BF73" s="305">
        <f t="shared" si="20"/>
        <v>0</v>
      </c>
      <c r="BG73" s="304">
        <f t="shared" si="22"/>
        <v>15.354900000000001</v>
      </c>
      <c r="BH73" s="344">
        <v>2.0859999999999999</v>
      </c>
      <c r="BI73" s="344">
        <v>3.5415999999999999</v>
      </c>
      <c r="BJ73" s="344">
        <v>5.8212000000000002</v>
      </c>
      <c r="BK73" s="344">
        <v>7.3307000000000002</v>
      </c>
      <c r="BL73" s="344">
        <v>13.402100000000001</v>
      </c>
      <c r="BM73" s="344">
        <v>15.354900000000001</v>
      </c>
      <c r="BN73" s="344">
        <v>35.8996</v>
      </c>
      <c r="BO73" s="344">
        <v>18.287299999999998</v>
      </c>
      <c r="BP73" s="344">
        <v>10.9185</v>
      </c>
      <c r="BQ73" s="344">
        <v>22.4907</v>
      </c>
      <c r="BR73" s="344">
        <v>19.551300000000001</v>
      </c>
      <c r="BS73" s="344">
        <v>26.553899999999999</v>
      </c>
      <c r="BT73" s="344">
        <v>181.23779999999999</v>
      </c>
      <c r="BU73" s="304">
        <f t="shared" ref="BU73:BU76" si="23">SUMIFS(BH73:BS73,$BH$3:$BS$3,"是")</f>
        <v>47.536500000000004</v>
      </c>
    </row>
    <row r="74" spans="1:74" ht="19.5" customHeight="1" x14ac:dyDescent="0.2">
      <c r="A74" s="301" t="s">
        <v>51</v>
      </c>
      <c r="B74" s="302" t="s">
        <v>44</v>
      </c>
      <c r="C74" s="303" t="s">
        <v>26</v>
      </c>
      <c r="D74" s="302" t="s">
        <v>29</v>
      </c>
      <c r="E74" s="304">
        <f t="shared" si="16"/>
        <v>630.75860350270705</v>
      </c>
      <c r="F74" s="305">
        <v>235.58801353391101</v>
      </c>
      <c r="G74" s="305">
        <v>129.55694085195501</v>
      </c>
      <c r="H74" s="305">
        <v>412.47395925902401</v>
      </c>
      <c r="I74" s="305">
        <v>655.23546200053295</v>
      </c>
      <c r="J74" s="305">
        <v>639.37609930304802</v>
      </c>
      <c r="K74" s="305">
        <v>630.75860350270705</v>
      </c>
      <c r="L74" s="305">
        <v>370.97204905800203</v>
      </c>
      <c r="M74" s="305">
        <v>330.82392412938799</v>
      </c>
      <c r="N74" s="305">
        <v>380.26134010502898</v>
      </c>
      <c r="O74" s="305">
        <v>420.19177127209099</v>
      </c>
      <c r="P74" s="305">
        <v>502.62747096221398</v>
      </c>
      <c r="Q74" s="305">
        <v>249.45209170534599</v>
      </c>
      <c r="R74" s="305">
        <v>4957.3177256832496</v>
      </c>
      <c r="S74" s="305">
        <f t="shared" si="17"/>
        <v>2702.9890784511781</v>
      </c>
      <c r="T74" s="322" t="s">
        <v>358</v>
      </c>
      <c r="V74" s="322" t="s">
        <v>358</v>
      </c>
      <c r="W74" s="323" t="s">
        <v>51</v>
      </c>
      <c r="X74" s="323" t="s">
        <v>247</v>
      </c>
      <c r="Y74" s="328">
        <f t="shared" si="18"/>
        <v>0</v>
      </c>
      <c r="Z74" s="327">
        <v>0</v>
      </c>
      <c r="AA74" s="327">
        <v>0</v>
      </c>
      <c r="AB74" s="327">
        <v>0</v>
      </c>
      <c r="AC74" s="327">
        <v>0</v>
      </c>
      <c r="AD74" s="327">
        <v>0</v>
      </c>
      <c r="AE74" s="327">
        <v>0</v>
      </c>
      <c r="AF74" s="327">
        <v>0</v>
      </c>
      <c r="AG74" s="327">
        <v>0</v>
      </c>
      <c r="AH74" s="327">
        <v>0</v>
      </c>
      <c r="AI74" s="327">
        <v>0</v>
      </c>
      <c r="AJ74" s="327">
        <v>0</v>
      </c>
      <c r="AK74" s="327">
        <v>0</v>
      </c>
      <c r="AL74" s="327">
        <v>0</v>
      </c>
      <c r="AM74" s="305">
        <f t="shared" si="19"/>
        <v>0</v>
      </c>
      <c r="AO74" s="287" t="s">
        <v>346</v>
      </c>
      <c r="AP74" s="341">
        <v>68</v>
      </c>
      <c r="AQ74" s="352" t="s">
        <v>302</v>
      </c>
      <c r="AR74" s="343">
        <f t="shared" si="21"/>
        <v>0</v>
      </c>
      <c r="AS74" s="344">
        <v>0</v>
      </c>
      <c r="AT74" s="344">
        <v>0</v>
      </c>
      <c r="AU74" s="344">
        <v>0</v>
      </c>
      <c r="AV74" s="344">
        <v>0</v>
      </c>
      <c r="AW74" s="344">
        <v>0</v>
      </c>
      <c r="AX74" s="344">
        <v>0</v>
      </c>
      <c r="AY74" s="344">
        <v>0</v>
      </c>
      <c r="AZ74" s="344">
        <v>0</v>
      </c>
      <c r="BA74" s="344">
        <v>0</v>
      </c>
      <c r="BB74" s="344">
        <v>0</v>
      </c>
      <c r="BC74" s="344">
        <v>0</v>
      </c>
      <c r="BD74" s="344">
        <v>0</v>
      </c>
      <c r="BE74" s="344">
        <v>0</v>
      </c>
      <c r="BF74" s="305">
        <f t="shared" si="20"/>
        <v>0</v>
      </c>
      <c r="BG74" s="304">
        <f t="shared" si="22"/>
        <v>0.50929999999999997</v>
      </c>
      <c r="BH74" s="344">
        <v>0</v>
      </c>
      <c r="BI74" s="344">
        <v>0</v>
      </c>
      <c r="BJ74" s="344">
        <v>0</v>
      </c>
      <c r="BK74" s="344">
        <v>0</v>
      </c>
      <c r="BL74" s="344">
        <v>0</v>
      </c>
      <c r="BM74" s="344">
        <v>0.50929999999999997</v>
      </c>
      <c r="BN74" s="344">
        <v>4.0340379999999998</v>
      </c>
      <c r="BO74" s="344">
        <v>18.419504</v>
      </c>
      <c r="BP74" s="344">
        <v>10.163053999999999</v>
      </c>
      <c r="BQ74" s="344">
        <v>2.767166</v>
      </c>
      <c r="BR74" s="344">
        <v>10.713887999999999</v>
      </c>
      <c r="BS74" s="344">
        <v>3.9907470000000003</v>
      </c>
      <c r="BT74" s="344">
        <v>50.597696999999997</v>
      </c>
      <c r="BU74" s="304">
        <f t="shared" si="23"/>
        <v>0.50929999999999997</v>
      </c>
    </row>
    <row r="75" spans="1:74" ht="19.5" customHeight="1" x14ac:dyDescent="0.2">
      <c r="A75" s="301" t="s">
        <v>51</v>
      </c>
      <c r="B75" s="302" t="s">
        <v>44</v>
      </c>
      <c r="C75" s="303" t="s">
        <v>26</v>
      </c>
      <c r="D75" s="302" t="s">
        <v>30</v>
      </c>
      <c r="E75" s="304">
        <f t="shared" si="16"/>
        <v>737.97474478353695</v>
      </c>
      <c r="F75" s="305">
        <v>305.05918467948101</v>
      </c>
      <c r="G75" s="305">
        <v>137.86969181690799</v>
      </c>
      <c r="H75" s="305">
        <v>382.53562588856101</v>
      </c>
      <c r="I75" s="305">
        <v>600.71364731954702</v>
      </c>
      <c r="J75" s="305">
        <v>819.06052757100804</v>
      </c>
      <c r="K75" s="305">
        <v>737.97474478353695</v>
      </c>
      <c r="L75" s="305">
        <v>869.422384802078</v>
      </c>
      <c r="M75" s="305">
        <v>775.59232632018495</v>
      </c>
      <c r="N75" s="305">
        <v>863.57721317257699</v>
      </c>
      <c r="O75" s="305">
        <v>590.81950805264</v>
      </c>
      <c r="P75" s="305">
        <v>676.53117432323495</v>
      </c>
      <c r="Q75" s="305">
        <v>544.30546686543096</v>
      </c>
      <c r="R75" s="305">
        <v>7303.4614955951902</v>
      </c>
      <c r="S75" s="305">
        <f t="shared" si="17"/>
        <v>2983.2134220590424</v>
      </c>
      <c r="T75" s="322" t="s">
        <v>358</v>
      </c>
      <c r="V75" s="322" t="s">
        <v>358</v>
      </c>
      <c r="W75" s="323" t="s">
        <v>51</v>
      </c>
      <c r="X75" s="323" t="s">
        <v>248</v>
      </c>
      <c r="Y75" s="328">
        <f t="shared" si="18"/>
        <v>0</v>
      </c>
      <c r="Z75" s="327">
        <v>0</v>
      </c>
      <c r="AA75" s="327">
        <v>0</v>
      </c>
      <c r="AB75" s="327">
        <v>0</v>
      </c>
      <c r="AC75" s="327">
        <v>0</v>
      </c>
      <c r="AD75" s="327">
        <v>0</v>
      </c>
      <c r="AE75" s="327">
        <v>0</v>
      </c>
      <c r="AF75" s="327">
        <v>0</v>
      </c>
      <c r="AG75" s="327">
        <v>0</v>
      </c>
      <c r="AH75" s="327">
        <v>0</v>
      </c>
      <c r="AI75" s="327">
        <v>0</v>
      </c>
      <c r="AJ75" s="327">
        <v>0</v>
      </c>
      <c r="AK75" s="327">
        <v>0</v>
      </c>
      <c r="AL75" s="327">
        <v>0</v>
      </c>
      <c r="AM75" s="305">
        <f t="shared" si="19"/>
        <v>0</v>
      </c>
      <c r="AO75" s="287" t="s">
        <v>347</v>
      </c>
      <c r="AP75" s="341">
        <v>69</v>
      </c>
      <c r="AQ75" s="352" t="s">
        <v>303</v>
      </c>
      <c r="AR75" s="343">
        <f t="shared" si="21"/>
        <v>0</v>
      </c>
      <c r="AS75" s="344">
        <v>0</v>
      </c>
      <c r="AT75" s="344">
        <v>0</v>
      </c>
      <c r="AU75" s="344">
        <v>0</v>
      </c>
      <c r="AV75" s="344">
        <v>0</v>
      </c>
      <c r="AW75" s="344">
        <v>0</v>
      </c>
      <c r="AX75" s="344">
        <v>0</v>
      </c>
      <c r="AY75" s="344">
        <v>0</v>
      </c>
      <c r="AZ75" s="344">
        <v>0</v>
      </c>
      <c r="BA75" s="344">
        <v>0</v>
      </c>
      <c r="BB75" s="344">
        <v>0</v>
      </c>
      <c r="BC75" s="344">
        <v>0</v>
      </c>
      <c r="BD75" s="344">
        <v>0</v>
      </c>
      <c r="BE75" s="344">
        <v>0</v>
      </c>
      <c r="BF75" s="305">
        <f t="shared" si="20"/>
        <v>0</v>
      </c>
      <c r="BG75" s="304">
        <f t="shared" si="22"/>
        <v>0</v>
      </c>
      <c r="BH75" s="344">
        <v>0</v>
      </c>
      <c r="BI75" s="344">
        <v>0</v>
      </c>
      <c r="BJ75" s="344">
        <v>0</v>
      </c>
      <c r="BK75" s="344">
        <v>0</v>
      </c>
      <c r="BL75" s="344">
        <v>0</v>
      </c>
      <c r="BM75" s="344">
        <v>0</v>
      </c>
      <c r="BN75" s="344">
        <v>0.32871650000000002</v>
      </c>
      <c r="BO75" s="344">
        <v>0</v>
      </c>
      <c r="BP75" s="344">
        <v>3.0609580000000003</v>
      </c>
      <c r="BQ75" s="344">
        <v>0</v>
      </c>
      <c r="BR75" s="344">
        <v>0.35764800000000002</v>
      </c>
      <c r="BS75" s="344">
        <v>0</v>
      </c>
      <c r="BT75" s="344">
        <v>3.7473225000000006</v>
      </c>
      <c r="BU75" s="304">
        <f t="shared" si="23"/>
        <v>0</v>
      </c>
    </row>
    <row r="76" spans="1:74" ht="19.5" customHeight="1" x14ac:dyDescent="0.2">
      <c r="A76" s="301" t="s">
        <v>51</v>
      </c>
      <c r="B76" s="302" t="s">
        <v>44</v>
      </c>
      <c r="C76" s="303" t="s">
        <v>26</v>
      </c>
      <c r="D76" s="302" t="s">
        <v>31</v>
      </c>
      <c r="E76" s="304">
        <f t="shared" si="16"/>
        <v>473.48542399794599</v>
      </c>
      <c r="F76" s="305">
        <v>195.08447425739899</v>
      </c>
      <c r="G76" s="305">
        <v>69.391407903130101</v>
      </c>
      <c r="H76" s="305">
        <v>187.106215609797</v>
      </c>
      <c r="I76" s="305">
        <v>269.81953318402498</v>
      </c>
      <c r="J76" s="305">
        <v>317.96995321883702</v>
      </c>
      <c r="K76" s="305">
        <v>473.48542399794599</v>
      </c>
      <c r="L76" s="305">
        <v>497.53205630729502</v>
      </c>
      <c r="M76" s="305">
        <v>494.75409467534098</v>
      </c>
      <c r="N76" s="305">
        <v>418.00083534327001</v>
      </c>
      <c r="O76" s="305">
        <v>272.79953577845299</v>
      </c>
      <c r="P76" s="305">
        <v>312.15197370342298</v>
      </c>
      <c r="Q76" s="305">
        <v>250.08621085772501</v>
      </c>
      <c r="R76" s="305">
        <v>3758.1817148366399</v>
      </c>
      <c r="S76" s="305">
        <f t="shared" si="17"/>
        <v>1512.8570081711341</v>
      </c>
      <c r="T76" s="322" t="s">
        <v>358</v>
      </c>
      <c r="V76" s="322" t="s">
        <v>358</v>
      </c>
      <c r="W76" s="323" t="s">
        <v>51</v>
      </c>
      <c r="X76" s="323" t="s">
        <v>210</v>
      </c>
      <c r="Y76" s="328">
        <f t="shared" si="18"/>
        <v>1137.6060378679599</v>
      </c>
      <c r="Z76" s="327">
        <v>384.10473232414603</v>
      </c>
      <c r="AA76" s="327">
        <v>97.341490803492405</v>
      </c>
      <c r="AB76" s="327">
        <v>522.91719293474</v>
      </c>
      <c r="AC76" s="327">
        <v>881.22171936041298</v>
      </c>
      <c r="AD76" s="327">
        <v>1025.7859216401901</v>
      </c>
      <c r="AE76" s="327">
        <v>1137.6060378679599</v>
      </c>
      <c r="AF76" s="327">
        <v>1018.04256319254</v>
      </c>
      <c r="AG76" s="327">
        <v>1077.82681970403</v>
      </c>
      <c r="AH76" s="327">
        <v>1072.1461367934401</v>
      </c>
      <c r="AI76" s="327">
        <v>900.15245779597603</v>
      </c>
      <c r="AJ76" s="327">
        <v>912.99361327754104</v>
      </c>
      <c r="AK76" s="327">
        <v>1076.94600551503</v>
      </c>
      <c r="AL76" s="327">
        <v>10107.0846912095</v>
      </c>
      <c r="AM76" s="305">
        <f t="shared" si="19"/>
        <v>4048.9770949309413</v>
      </c>
      <c r="AO76" s="287" t="s">
        <v>348</v>
      </c>
      <c r="AP76" s="341">
        <v>70</v>
      </c>
      <c r="AQ76" s="352" t="s">
        <v>304</v>
      </c>
      <c r="AR76" s="343">
        <f t="shared" si="21"/>
        <v>0</v>
      </c>
      <c r="AS76" s="344">
        <v>0</v>
      </c>
      <c r="AT76" s="344">
        <v>0</v>
      </c>
      <c r="AU76" s="344">
        <v>0</v>
      </c>
      <c r="AV76" s="344">
        <v>0</v>
      </c>
      <c r="AW76" s="344">
        <v>0</v>
      </c>
      <c r="AX76" s="344">
        <v>0</v>
      </c>
      <c r="AY76" s="344">
        <v>0</v>
      </c>
      <c r="AZ76" s="344">
        <v>0</v>
      </c>
      <c r="BA76" s="344">
        <v>0</v>
      </c>
      <c r="BB76" s="344">
        <v>0</v>
      </c>
      <c r="BC76" s="344">
        <v>0</v>
      </c>
      <c r="BD76" s="344">
        <v>0</v>
      </c>
      <c r="BE76" s="344">
        <v>0</v>
      </c>
      <c r="BF76" s="305">
        <f t="shared" si="20"/>
        <v>0</v>
      </c>
      <c r="BG76" s="304">
        <f t="shared" si="22"/>
        <v>8.182361000000002</v>
      </c>
      <c r="BH76" s="344">
        <v>0</v>
      </c>
      <c r="BI76" s="344">
        <v>0</v>
      </c>
      <c r="BJ76" s="344">
        <v>0</v>
      </c>
      <c r="BK76" s="344">
        <v>0</v>
      </c>
      <c r="BL76" s="344">
        <v>0</v>
      </c>
      <c r="BM76" s="344">
        <v>8.182361000000002</v>
      </c>
      <c r="BN76" s="344">
        <v>1.5399740000000002</v>
      </c>
      <c r="BO76" s="344">
        <v>5.4742800000000003</v>
      </c>
      <c r="BP76" s="344">
        <v>4.1038880000000004</v>
      </c>
      <c r="BQ76" s="344">
        <v>1.2946820000000001</v>
      </c>
      <c r="BR76" s="344">
        <v>0.90279900000000002</v>
      </c>
      <c r="BS76" s="344">
        <v>0.74957700000000005</v>
      </c>
      <c r="BT76" s="344">
        <v>22.247561000000001</v>
      </c>
      <c r="BU76" s="304">
        <f t="shared" si="23"/>
        <v>8.182361000000002</v>
      </c>
    </row>
    <row r="77" spans="1:74" ht="19.5" customHeight="1" x14ac:dyDescent="0.2">
      <c r="A77" s="301" t="s">
        <v>51</v>
      </c>
      <c r="B77" s="302" t="s">
        <v>44</v>
      </c>
      <c r="C77" s="303" t="s">
        <v>26</v>
      </c>
      <c r="D77" s="302" t="s">
        <v>32</v>
      </c>
      <c r="E77" s="304">
        <f t="shared" si="16"/>
        <v>0</v>
      </c>
      <c r="F77" s="305">
        <v>0</v>
      </c>
      <c r="G77" s="305">
        <v>0</v>
      </c>
      <c r="H77" s="305">
        <v>0</v>
      </c>
      <c r="I77" s="305">
        <v>0</v>
      </c>
      <c r="J77" s="305">
        <v>0</v>
      </c>
      <c r="K77" s="305">
        <v>0</v>
      </c>
      <c r="L77" s="305">
        <v>0</v>
      </c>
      <c r="M77" s="305">
        <v>0</v>
      </c>
      <c r="N77" s="305">
        <v>0</v>
      </c>
      <c r="O77" s="305">
        <v>0</v>
      </c>
      <c r="P77" s="305">
        <v>0</v>
      </c>
      <c r="Q77" s="305">
        <v>0</v>
      </c>
      <c r="R77" s="305">
        <v>0</v>
      </c>
      <c r="S77" s="305">
        <f t="shared" si="17"/>
        <v>0</v>
      </c>
      <c r="T77" s="322" t="s">
        <v>358</v>
      </c>
      <c r="V77" s="322" t="s">
        <v>358</v>
      </c>
      <c r="W77" s="321"/>
      <c r="X77" s="321"/>
      <c r="Y77" s="328">
        <f t="shared" si="18"/>
        <v>0</v>
      </c>
      <c r="Z77" s="329"/>
      <c r="AA77" s="329"/>
      <c r="AB77" s="329"/>
      <c r="AC77" s="329"/>
      <c r="AD77" s="329"/>
      <c r="AE77" s="329"/>
      <c r="AF77" s="329"/>
      <c r="AG77" s="329"/>
      <c r="AH77" s="329"/>
      <c r="AI77" s="329"/>
      <c r="AJ77" s="329"/>
      <c r="AK77" s="329"/>
      <c r="AL77" s="329"/>
      <c r="AM77" s="305">
        <f t="shared" si="19"/>
        <v>0</v>
      </c>
      <c r="AP77" s="384"/>
      <c r="AQ77" s="385"/>
      <c r="AR77" s="343">
        <f t="shared" si="21"/>
        <v>0</v>
      </c>
      <c r="AS77" s="386"/>
      <c r="AT77" s="386"/>
      <c r="AU77" s="386"/>
      <c r="AV77" s="386"/>
      <c r="AW77" s="386"/>
      <c r="AX77" s="386"/>
      <c r="AY77" s="386"/>
      <c r="AZ77" s="386"/>
      <c r="BA77" s="386"/>
      <c r="BB77" s="386"/>
      <c r="BC77" s="386"/>
      <c r="BD77" s="386"/>
      <c r="BE77" s="386"/>
      <c r="BF77" s="382">
        <f t="shared" si="20"/>
        <v>0</v>
      </c>
      <c r="BG77" s="304">
        <f t="shared" si="22"/>
        <v>0</v>
      </c>
      <c r="BH77" s="386"/>
      <c r="BI77" s="386"/>
      <c r="BJ77" s="386"/>
      <c r="BK77" s="386"/>
      <c r="BL77" s="386"/>
      <c r="BM77" s="386"/>
      <c r="BN77" s="386"/>
      <c r="BO77" s="386"/>
      <c r="BP77" s="386"/>
      <c r="BQ77" s="386"/>
      <c r="BR77" s="386"/>
      <c r="BS77" s="386"/>
      <c r="BT77" s="386"/>
      <c r="BU77" s="382"/>
    </row>
    <row r="78" spans="1:74" ht="19.5" customHeight="1" x14ac:dyDescent="0.2">
      <c r="A78" s="301" t="s">
        <v>51</v>
      </c>
      <c r="B78" s="302" t="s">
        <v>44</v>
      </c>
      <c r="C78" s="303" t="s">
        <v>33</v>
      </c>
      <c r="D78" s="302" t="s">
        <v>34</v>
      </c>
      <c r="E78" s="304">
        <f t="shared" si="16"/>
        <v>3529.2012905865299</v>
      </c>
      <c r="F78" s="305">
        <v>1578.6016533008101</v>
      </c>
      <c r="G78" s="305">
        <v>737.28688800943905</v>
      </c>
      <c r="H78" s="305">
        <v>1951.99541218997</v>
      </c>
      <c r="I78" s="305">
        <v>2781.24882667774</v>
      </c>
      <c r="J78" s="305">
        <v>3273.54805431763</v>
      </c>
      <c r="K78" s="305">
        <v>3529.2012905865299</v>
      </c>
      <c r="L78" s="305">
        <v>3444.5298631881401</v>
      </c>
      <c r="M78" s="305">
        <v>3432.4952574704898</v>
      </c>
      <c r="N78" s="305">
        <v>3686.4932778974899</v>
      </c>
      <c r="O78" s="305">
        <v>2842.8953021224602</v>
      </c>
      <c r="P78" s="305">
        <v>3146.9841217489002</v>
      </c>
      <c r="Q78" s="305">
        <v>2689.3468461904699</v>
      </c>
      <c r="R78" s="305">
        <v>33094.626793700103</v>
      </c>
      <c r="S78" s="305">
        <f t="shared" si="17"/>
        <v>13851.88212508212</v>
      </c>
      <c r="T78" s="322" t="s">
        <v>358</v>
      </c>
      <c r="V78" s="322" t="s">
        <v>358</v>
      </c>
      <c r="W78" s="321"/>
      <c r="X78" s="321"/>
      <c r="Y78" s="328">
        <f t="shared" si="18"/>
        <v>0</v>
      </c>
      <c r="Z78" s="329"/>
      <c r="AA78" s="329"/>
      <c r="AB78" s="329"/>
      <c r="AC78" s="329"/>
      <c r="AD78" s="329"/>
      <c r="AE78" s="329"/>
      <c r="AF78" s="329"/>
      <c r="AG78" s="329"/>
      <c r="AH78" s="329"/>
      <c r="AI78" s="329"/>
      <c r="AJ78" s="329"/>
      <c r="AK78" s="329"/>
      <c r="AL78" s="329"/>
      <c r="AM78" s="305">
        <f t="shared" si="19"/>
        <v>0</v>
      </c>
      <c r="AO78" s="387"/>
      <c r="AP78" s="384"/>
      <c r="AQ78" s="385"/>
      <c r="AR78" s="343">
        <f t="shared" si="21"/>
        <v>0</v>
      </c>
      <c r="AS78" s="386"/>
      <c r="AT78" s="386"/>
      <c r="AU78" s="386"/>
      <c r="AV78" s="386"/>
      <c r="AW78" s="386"/>
      <c r="AX78" s="386"/>
      <c r="AY78" s="386"/>
      <c r="AZ78" s="386"/>
      <c r="BA78" s="386"/>
      <c r="BB78" s="386"/>
      <c r="BC78" s="386"/>
      <c r="BD78" s="386"/>
      <c r="BE78" s="386"/>
      <c r="BF78" s="382">
        <f t="shared" si="20"/>
        <v>0</v>
      </c>
      <c r="BG78" s="304">
        <f t="shared" si="22"/>
        <v>0</v>
      </c>
      <c r="BH78" s="386"/>
      <c r="BI78" s="386"/>
      <c r="BJ78" s="386"/>
      <c r="BK78" s="386"/>
      <c r="BL78" s="386"/>
      <c r="BM78" s="386"/>
      <c r="BN78" s="386"/>
      <c r="BO78" s="386"/>
      <c r="BP78" s="386"/>
      <c r="BQ78" s="386"/>
      <c r="BR78" s="386"/>
      <c r="BS78" s="386"/>
      <c r="BT78" s="386"/>
      <c r="BU78" s="382"/>
    </row>
    <row r="79" spans="1:74" ht="19.5" customHeight="1" x14ac:dyDescent="0.2">
      <c r="A79" s="301" t="s">
        <v>51</v>
      </c>
      <c r="B79" s="302" t="s">
        <v>44</v>
      </c>
      <c r="C79" s="303" t="s">
        <v>33</v>
      </c>
      <c r="D79" s="302" t="s">
        <v>35</v>
      </c>
      <c r="E79" s="304">
        <f t="shared" si="16"/>
        <v>547.60413994338796</v>
      </c>
      <c r="F79" s="305">
        <v>222.57593683059301</v>
      </c>
      <c r="G79" s="305">
        <v>70.686024114499006</v>
      </c>
      <c r="H79" s="305">
        <v>327.66384036388803</v>
      </c>
      <c r="I79" s="305">
        <v>337.17171671125499</v>
      </c>
      <c r="J79" s="305">
        <v>592.27000199930796</v>
      </c>
      <c r="K79" s="305">
        <v>547.60413994338796</v>
      </c>
      <c r="L79" s="305">
        <v>659.46983588457101</v>
      </c>
      <c r="M79" s="305">
        <v>545.14356761572299</v>
      </c>
      <c r="N79" s="305">
        <v>-45.187398398007304</v>
      </c>
      <c r="O79" s="305">
        <v>510.837406608447</v>
      </c>
      <c r="P79" s="305">
        <v>448.44573324371498</v>
      </c>
      <c r="Q79" s="305">
        <v>500.35329189905599</v>
      </c>
      <c r="R79" s="305">
        <v>4717.0340968164401</v>
      </c>
      <c r="S79" s="305">
        <f t="shared" si="17"/>
        <v>2097.971659962931</v>
      </c>
      <c r="T79" s="322" t="s">
        <v>358</v>
      </c>
      <c r="V79" s="322" t="s">
        <v>358</v>
      </c>
      <c r="W79" s="323" t="s">
        <v>359</v>
      </c>
      <c r="X79" s="323" t="s">
        <v>4</v>
      </c>
      <c r="Y79" s="328" t="str">
        <f t="shared" si="18"/>
        <v>6月</v>
      </c>
      <c r="Z79" s="327" t="s">
        <v>8</v>
      </c>
      <c r="AA79" s="327" t="s">
        <v>9</v>
      </c>
      <c r="AB79" s="327" t="s">
        <v>10</v>
      </c>
      <c r="AC79" s="327" t="s">
        <v>11</v>
      </c>
      <c r="AD79" s="327" t="s">
        <v>12</v>
      </c>
      <c r="AE79" s="327" t="s">
        <v>13</v>
      </c>
      <c r="AF79" s="327" t="s">
        <v>14</v>
      </c>
      <c r="AG79" s="327" t="s">
        <v>15</v>
      </c>
      <c r="AH79" s="327" t="s">
        <v>16</v>
      </c>
      <c r="AI79" s="327" t="s">
        <v>17</v>
      </c>
      <c r="AJ79" s="327" t="s">
        <v>111</v>
      </c>
      <c r="AK79" s="327" t="s">
        <v>19</v>
      </c>
      <c r="AL79" s="327" t="s">
        <v>20</v>
      </c>
      <c r="AM79" s="300" t="s">
        <v>259</v>
      </c>
      <c r="AP79" s="388"/>
      <c r="AQ79" s="359" t="s">
        <v>350</v>
      </c>
      <c r="AR79" s="343">
        <f t="shared" si="21"/>
        <v>0</v>
      </c>
      <c r="AS79" s="389"/>
      <c r="AT79" s="389"/>
      <c r="AU79" s="389"/>
      <c r="AV79" s="389"/>
      <c r="AW79" s="389"/>
      <c r="AX79" s="389"/>
      <c r="AY79" s="389"/>
      <c r="AZ79" s="389"/>
      <c r="BA79" s="389"/>
      <c r="BB79" s="389"/>
      <c r="BC79" s="389"/>
      <c r="BD79" s="389"/>
      <c r="BE79" s="389"/>
      <c r="BF79" s="305">
        <f t="shared" si="20"/>
        <v>0</v>
      </c>
      <c r="BG79" s="304">
        <f t="shared" si="22"/>
        <v>19321.226692299686</v>
      </c>
      <c r="BH79" s="390">
        <f t="shared" ref="BH79:BT79" si="24">SUM(BH61:BH76)+BH57</f>
        <v>9544.7775698625956</v>
      </c>
      <c r="BI79" s="390">
        <f t="shared" si="24"/>
        <v>3377.19105241751</v>
      </c>
      <c r="BJ79" s="390">
        <f t="shared" si="24"/>
        <v>12560.083173170384</v>
      </c>
      <c r="BK79" s="390">
        <f t="shared" si="24"/>
        <v>13151.868931231515</v>
      </c>
      <c r="BL79" s="390">
        <f t="shared" si="24"/>
        <v>16471.132934187401</v>
      </c>
      <c r="BM79" s="390">
        <f t="shared" si="24"/>
        <v>19321.226692299686</v>
      </c>
      <c r="BN79" s="390">
        <f t="shared" si="24"/>
        <v>21291.755731711932</v>
      </c>
      <c r="BO79" s="390">
        <f t="shared" si="24"/>
        <v>22795.836200012978</v>
      </c>
      <c r="BP79" s="390">
        <f t="shared" si="24"/>
        <v>18743.756855876527</v>
      </c>
      <c r="BQ79" s="390">
        <f t="shared" si="24"/>
        <v>17947.282962845835</v>
      </c>
      <c r="BR79" s="390">
        <f t="shared" si="24"/>
        <v>22548.341861128363</v>
      </c>
      <c r="BS79" s="390">
        <f t="shared" si="24"/>
        <v>24705.721240109047</v>
      </c>
      <c r="BT79" s="390">
        <f t="shared" si="24"/>
        <v>202458.97520485381</v>
      </c>
      <c r="BU79" s="304">
        <f t="shared" ref="BU79:BU83" si="25">SUMIFS(BH79:BS79,$BH$3:$BS$3,"是")</f>
        <v>74426.280353169088</v>
      </c>
    </row>
    <row r="80" spans="1:74" ht="19.5" customHeight="1" x14ac:dyDescent="0.2">
      <c r="A80" s="301" t="s">
        <v>51</v>
      </c>
      <c r="B80" s="302" t="s">
        <v>44</v>
      </c>
      <c r="C80" s="303" t="s">
        <v>33</v>
      </c>
      <c r="D80" s="302" t="s">
        <v>36</v>
      </c>
      <c r="E80" s="304">
        <f t="shared" si="16"/>
        <v>1174.4726541105799</v>
      </c>
      <c r="F80" s="305">
        <v>468.87078928134798</v>
      </c>
      <c r="G80" s="305">
        <v>187.43320534937601</v>
      </c>
      <c r="H80" s="305">
        <v>615.82607695208901</v>
      </c>
      <c r="I80" s="305">
        <v>733.15778240972304</v>
      </c>
      <c r="J80" s="305">
        <v>1111.6485973829999</v>
      </c>
      <c r="K80" s="305">
        <v>1174.4726541105799</v>
      </c>
      <c r="L80" s="305">
        <v>1033.7331264863601</v>
      </c>
      <c r="M80" s="305">
        <v>1020.00275761714</v>
      </c>
      <c r="N80" s="305">
        <v>1393.26804776572</v>
      </c>
      <c r="O80" s="305">
        <v>672.03313563915594</v>
      </c>
      <c r="P80" s="305">
        <v>705.43004836057901</v>
      </c>
      <c r="Q80" s="305">
        <v>683.33545426846797</v>
      </c>
      <c r="R80" s="305">
        <v>9799.2116756235391</v>
      </c>
      <c r="S80" s="305">
        <f t="shared" si="17"/>
        <v>4291.4091054861155</v>
      </c>
      <c r="T80" s="322" t="s">
        <v>358</v>
      </c>
      <c r="V80" s="322" t="s">
        <v>358</v>
      </c>
      <c r="W80" s="323" t="s">
        <v>216</v>
      </c>
      <c r="X80" s="323" t="s">
        <v>217</v>
      </c>
      <c r="Y80" s="328">
        <f t="shared" si="18"/>
        <v>1.36404006480359</v>
      </c>
      <c r="Z80" s="327">
        <v>1.2629298069458901</v>
      </c>
      <c r="AA80" s="327">
        <v>1.6716098680036</v>
      </c>
      <c r="AB80" s="327">
        <v>0.74875986800360195</v>
      </c>
      <c r="AC80" s="327">
        <v>2.7373730648035899</v>
      </c>
      <c r="AD80" s="327">
        <v>2.3383400648035901</v>
      </c>
      <c r="AE80" s="327">
        <v>1.36404006480359</v>
      </c>
      <c r="AF80" s="327">
        <v>5.3480400648035902</v>
      </c>
      <c r="AG80" s="327">
        <v>3.17184006480359</v>
      </c>
      <c r="AH80" s="327">
        <v>2.9560400648035898</v>
      </c>
      <c r="AI80" s="327">
        <v>7.8347070648035899</v>
      </c>
      <c r="AJ80" s="327">
        <v>3.7523110648035898</v>
      </c>
      <c r="AK80" s="327">
        <v>3.7523110648035898</v>
      </c>
      <c r="AL80" s="327">
        <v>36.938302126185398</v>
      </c>
      <c r="AM80" s="305">
        <f t="shared" si="19"/>
        <v>10.123052737363862</v>
      </c>
      <c r="AP80" s="388"/>
      <c r="AQ80" s="359" t="s">
        <v>351</v>
      </c>
      <c r="AR80" s="343">
        <f t="shared" si="21"/>
        <v>0</v>
      </c>
      <c r="AS80" s="390"/>
      <c r="AT80" s="390"/>
      <c r="AU80" s="390"/>
      <c r="AV80" s="390"/>
      <c r="AW80" s="390"/>
      <c r="AX80" s="390"/>
      <c r="AY80" s="390"/>
      <c r="AZ80" s="390"/>
      <c r="BA80" s="390"/>
      <c r="BB80" s="390"/>
      <c r="BC80" s="390"/>
      <c r="BD80" s="390"/>
      <c r="BE80" s="390"/>
      <c r="BF80" s="305">
        <f t="shared" si="20"/>
        <v>0</v>
      </c>
      <c r="BG80" s="304">
        <f t="shared" si="22"/>
        <v>19325.844644299686</v>
      </c>
      <c r="BH80" s="390">
        <f t="shared" ref="BH80:BT80" si="26">SUM(BH61:BH76)-CB19</f>
        <v>9571.6567798625947</v>
      </c>
      <c r="BI80" s="390">
        <f t="shared" si="26"/>
        <v>3389.4891934175098</v>
      </c>
      <c r="BJ80" s="390">
        <f t="shared" si="26"/>
        <v>12573.761076170384</v>
      </c>
      <c r="BK80" s="390">
        <f t="shared" si="26"/>
        <v>13161.826289231514</v>
      </c>
      <c r="BL80" s="390">
        <f t="shared" si="26"/>
        <v>16494.502488187401</v>
      </c>
      <c r="BM80" s="390">
        <f t="shared" si="26"/>
        <v>19325.844644299686</v>
      </c>
      <c r="BN80" s="390">
        <f t="shared" si="26"/>
        <v>21313.739044711932</v>
      </c>
      <c r="BO80" s="390">
        <f t="shared" si="26"/>
        <v>22815.397108012981</v>
      </c>
      <c r="BP80" s="390">
        <f t="shared" si="26"/>
        <v>18758.301355876527</v>
      </c>
      <c r="BQ80" s="390">
        <f t="shared" si="26"/>
        <v>17960.464289845833</v>
      </c>
      <c r="BR80" s="390">
        <f t="shared" si="26"/>
        <v>22566.314740128364</v>
      </c>
      <c r="BS80" s="390">
        <f t="shared" si="26"/>
        <v>24719.361256109049</v>
      </c>
      <c r="BT80" s="390">
        <f t="shared" si="26"/>
        <v>202650.6582658538</v>
      </c>
      <c r="BU80" s="304">
        <f t="shared" si="25"/>
        <v>74517.080471169087</v>
      </c>
    </row>
    <row r="81" spans="1:73" ht="19.5" customHeight="1" x14ac:dyDescent="0.2">
      <c r="A81" s="301" t="s">
        <v>51</v>
      </c>
      <c r="B81" s="302" t="s">
        <v>44</v>
      </c>
      <c r="C81" s="303" t="s">
        <v>33</v>
      </c>
      <c r="D81" s="302" t="s">
        <v>37</v>
      </c>
      <c r="E81" s="304">
        <f t="shared" si="16"/>
        <v>0</v>
      </c>
      <c r="F81" s="305">
        <v>0</v>
      </c>
      <c r="G81" s="305">
        <v>0</v>
      </c>
      <c r="H81" s="305">
        <v>0</v>
      </c>
      <c r="I81" s="305">
        <v>0</v>
      </c>
      <c r="J81" s="305">
        <v>0</v>
      </c>
      <c r="K81" s="305">
        <v>0</v>
      </c>
      <c r="L81" s="305">
        <v>0</v>
      </c>
      <c r="M81" s="305">
        <v>0</v>
      </c>
      <c r="N81" s="305">
        <v>0</v>
      </c>
      <c r="O81" s="305">
        <v>0</v>
      </c>
      <c r="P81" s="305">
        <v>0</v>
      </c>
      <c r="Q81" s="305">
        <v>0</v>
      </c>
      <c r="R81" s="305">
        <v>0</v>
      </c>
      <c r="S81" s="305">
        <f t="shared" si="17"/>
        <v>0</v>
      </c>
      <c r="T81" s="322" t="s">
        <v>358</v>
      </c>
      <c r="V81" s="322" t="s">
        <v>358</v>
      </c>
      <c r="W81" s="323" t="s">
        <v>216</v>
      </c>
      <c r="X81" s="323" t="s">
        <v>218</v>
      </c>
      <c r="Y81" s="328">
        <f t="shared" si="18"/>
        <v>3.9851999999999999E-2</v>
      </c>
      <c r="Z81" s="327">
        <v>0.103518</v>
      </c>
      <c r="AA81" s="327">
        <v>4.1309999999999999E-2</v>
      </c>
      <c r="AB81" s="327">
        <v>3.2562000000000001E-2</v>
      </c>
      <c r="AC81" s="327">
        <v>3.1104E-2</v>
      </c>
      <c r="AD81" s="327">
        <v>3.5964000000000003E-2</v>
      </c>
      <c r="AE81" s="327">
        <v>3.9851999999999999E-2</v>
      </c>
      <c r="AF81" s="327">
        <v>4.2282E-2</v>
      </c>
      <c r="AG81" s="327">
        <v>4.2282E-2</v>
      </c>
      <c r="AH81" s="327">
        <v>6.9498000000000004E-2</v>
      </c>
      <c r="AI81" s="327">
        <v>0.102024</v>
      </c>
      <c r="AJ81" s="327">
        <v>3.8879999999999998E-2</v>
      </c>
      <c r="AK81" s="327">
        <v>7.0956000000000005E-2</v>
      </c>
      <c r="AL81" s="327">
        <v>0.65023200000000003</v>
      </c>
      <c r="AM81" s="305">
        <f t="shared" si="19"/>
        <v>0.28431000000000001</v>
      </c>
      <c r="AP81" s="388"/>
      <c r="AQ81" s="359" t="s">
        <v>352</v>
      </c>
      <c r="AR81" s="343">
        <f t="shared" si="21"/>
        <v>0</v>
      </c>
      <c r="AS81" s="390"/>
      <c r="AT81" s="390"/>
      <c r="AU81" s="390"/>
      <c r="AV81" s="390"/>
      <c r="AW81" s="390"/>
      <c r="AX81" s="390"/>
      <c r="AY81" s="390"/>
      <c r="AZ81" s="390"/>
      <c r="BA81" s="390"/>
      <c r="BB81" s="390"/>
      <c r="BC81" s="390"/>
      <c r="BD81" s="390"/>
      <c r="BE81" s="390"/>
      <c r="BF81" s="305">
        <f t="shared" si="20"/>
        <v>0</v>
      </c>
      <c r="BG81" s="304">
        <f t="shared" si="22"/>
        <v>-4.6179520000005141</v>
      </c>
      <c r="BH81" s="390">
        <f t="shared" ref="BH81:BT81" si="27">BH79-BH80</f>
        <v>-26.879209999999148</v>
      </c>
      <c r="BI81" s="390">
        <f t="shared" si="27"/>
        <v>-12.29814099999976</v>
      </c>
      <c r="BJ81" s="390">
        <f t="shared" si="27"/>
        <v>-13.677902999999787</v>
      </c>
      <c r="BK81" s="390">
        <f t="shared" si="27"/>
        <v>-9.9573579999996582</v>
      </c>
      <c r="BL81" s="390">
        <f t="shared" si="27"/>
        <v>-23.36955400000079</v>
      </c>
      <c r="BM81" s="390">
        <f t="shared" si="27"/>
        <v>-4.6179520000005141</v>
      </c>
      <c r="BN81" s="390">
        <f t="shared" si="27"/>
        <v>-21.983313000000635</v>
      </c>
      <c r="BO81" s="390">
        <f t="shared" si="27"/>
        <v>-19.56090800000311</v>
      </c>
      <c r="BP81" s="390">
        <f t="shared" si="27"/>
        <v>-14.544499999999971</v>
      </c>
      <c r="BQ81" s="390">
        <f t="shared" si="27"/>
        <v>-13.181326999998419</v>
      </c>
      <c r="BR81" s="390">
        <f t="shared" si="27"/>
        <v>-17.97287900000083</v>
      </c>
      <c r="BS81" s="390">
        <f t="shared" si="27"/>
        <v>-13.640016000001197</v>
      </c>
      <c r="BT81" s="390">
        <f t="shared" si="27"/>
        <v>-191.68306099998881</v>
      </c>
      <c r="BU81" s="304">
        <f t="shared" si="25"/>
        <v>-90.800117999999657</v>
      </c>
    </row>
    <row r="82" spans="1:73" ht="19.5" customHeight="1" x14ac:dyDescent="0.2">
      <c r="A82" s="301" t="s">
        <v>51</v>
      </c>
      <c r="B82" s="302" t="s">
        <v>44</v>
      </c>
      <c r="C82" s="303" t="s">
        <v>33</v>
      </c>
      <c r="D82" s="302" t="s">
        <v>38</v>
      </c>
      <c r="E82" s="304">
        <f t="shared" si="16"/>
        <v>37.853097698624602</v>
      </c>
      <c r="F82" s="305">
        <v>3.3876295226788198</v>
      </c>
      <c r="G82" s="305">
        <v>1.8140623493041299</v>
      </c>
      <c r="H82" s="305">
        <v>6.6153130466865999</v>
      </c>
      <c r="I82" s="305">
        <v>10.4151215549127</v>
      </c>
      <c r="J82" s="305">
        <v>7.5687483051140703</v>
      </c>
      <c r="K82" s="305">
        <v>37.853097698624602</v>
      </c>
      <c r="L82" s="305">
        <v>40.525887587552504</v>
      </c>
      <c r="M82" s="305">
        <v>46.313118165620303</v>
      </c>
      <c r="N82" s="305">
        <v>60.519811506933102</v>
      </c>
      <c r="O82" s="305">
        <v>36.2007838885689</v>
      </c>
      <c r="P82" s="305">
        <v>52.862535131944398</v>
      </c>
      <c r="Q82" s="305">
        <v>51.010733215480499</v>
      </c>
      <c r="R82" s="305">
        <v>355.08684197342097</v>
      </c>
      <c r="S82" s="305">
        <f t="shared" si="17"/>
        <v>67.65397247732092</v>
      </c>
      <c r="T82" s="322" t="s">
        <v>358</v>
      </c>
      <c r="V82" s="322" t="s">
        <v>358</v>
      </c>
      <c r="W82" s="323" t="s">
        <v>216</v>
      </c>
      <c r="X82" s="323" t="s">
        <v>219</v>
      </c>
      <c r="Y82" s="328">
        <f t="shared" si="18"/>
        <v>0.17904</v>
      </c>
      <c r="Z82" s="327">
        <v>0.1512</v>
      </c>
      <c r="AA82" s="327">
        <v>5.9119999999999999E-2</v>
      </c>
      <c r="AB82" s="327">
        <v>0.10920000000000001</v>
      </c>
      <c r="AC82" s="327">
        <v>0.13808000000000001</v>
      </c>
      <c r="AD82" s="327">
        <v>0.21648600000000001</v>
      </c>
      <c r="AE82" s="327">
        <v>0.17904</v>
      </c>
      <c r="AF82" s="327">
        <v>0.20935999999999999</v>
      </c>
      <c r="AG82" s="327">
        <v>0.27077099999999998</v>
      </c>
      <c r="AH82" s="327">
        <v>0.19416</v>
      </c>
      <c r="AI82" s="327">
        <v>0.18951999999999999</v>
      </c>
      <c r="AJ82" s="327">
        <v>0.24287500000000001</v>
      </c>
      <c r="AK82" s="327">
        <v>0.27919899999999997</v>
      </c>
      <c r="AL82" s="327">
        <v>2.2390110000000001</v>
      </c>
      <c r="AM82" s="305">
        <f t="shared" si="19"/>
        <v>0.85312599999999994</v>
      </c>
      <c r="AP82" s="388"/>
      <c r="AQ82" s="359" t="s">
        <v>353</v>
      </c>
      <c r="AR82" s="343">
        <f t="shared" si="21"/>
        <v>-805.7985413367694</v>
      </c>
      <c r="AS82" s="390">
        <f>-(AS60+AS59+AS58+AS56)</f>
        <v>-59.579936023553529</v>
      </c>
      <c r="AT82" s="390">
        <f t="shared" ref="AT82:BE82" si="28">-(AT60+AT59+AT58+AT56)</f>
        <v>-5.8584510468683018</v>
      </c>
      <c r="AU82" s="390">
        <f t="shared" si="28"/>
        <v>-264.53250242231383</v>
      </c>
      <c r="AV82" s="390">
        <f t="shared" si="28"/>
        <v>-249.16398694789143</v>
      </c>
      <c r="AW82" s="390">
        <f t="shared" si="28"/>
        <v>-442.39823720949249</v>
      </c>
      <c r="AX82" s="390">
        <f t="shared" si="28"/>
        <v>-805.7985413367694</v>
      </c>
      <c r="AY82" s="390">
        <f t="shared" si="28"/>
        <v>-622.33724749481189</v>
      </c>
      <c r="AZ82" s="390">
        <f t="shared" si="28"/>
        <v>-843.02344149359953</v>
      </c>
      <c r="BA82" s="390">
        <f t="shared" si="28"/>
        <v>-745.01536146471187</v>
      </c>
      <c r="BB82" s="390">
        <f t="shared" si="28"/>
        <v>-582.35473531936952</v>
      </c>
      <c r="BC82" s="390">
        <f t="shared" si="28"/>
        <v>-612.09956120102595</v>
      </c>
      <c r="BD82" s="390">
        <f t="shared" si="28"/>
        <v>-661.63862247970769</v>
      </c>
      <c r="BE82" s="390">
        <f t="shared" si="28"/>
        <v>-5893.8006244401149</v>
      </c>
      <c r="BF82" s="305">
        <f t="shared" si="20"/>
        <v>-1827.3316549868889</v>
      </c>
      <c r="BG82" s="304">
        <f t="shared" si="22"/>
        <v>0</v>
      </c>
      <c r="BH82" s="390"/>
      <c r="BI82" s="390"/>
      <c r="BJ82" s="390"/>
      <c r="BK82" s="390"/>
      <c r="BL82" s="390"/>
      <c r="BM82" s="390"/>
      <c r="BN82" s="390"/>
      <c r="BO82" s="390"/>
      <c r="BP82" s="390"/>
      <c r="BQ82" s="390"/>
      <c r="BR82" s="390"/>
      <c r="BS82" s="390"/>
      <c r="BT82" s="390"/>
      <c r="BU82" s="304">
        <f t="shared" si="25"/>
        <v>0</v>
      </c>
    </row>
    <row r="83" spans="1:73" ht="19.5" customHeight="1" x14ac:dyDescent="0.2">
      <c r="A83" s="301" t="s">
        <v>51</v>
      </c>
      <c r="B83" s="302" t="s">
        <v>44</v>
      </c>
      <c r="C83" s="303" t="s">
        <v>33</v>
      </c>
      <c r="D83" s="302" t="s">
        <v>39</v>
      </c>
      <c r="E83" s="304">
        <f t="shared" si="16"/>
        <v>0</v>
      </c>
      <c r="F83" s="305">
        <v>0</v>
      </c>
      <c r="G83" s="305">
        <v>0</v>
      </c>
      <c r="H83" s="305">
        <v>0</v>
      </c>
      <c r="I83" s="305">
        <v>0</v>
      </c>
      <c r="J83" s="305">
        <v>0</v>
      </c>
      <c r="K83" s="305">
        <v>0</v>
      </c>
      <c r="L83" s="305">
        <v>0</v>
      </c>
      <c r="M83" s="305">
        <v>0</v>
      </c>
      <c r="N83" s="305">
        <v>0</v>
      </c>
      <c r="O83" s="305">
        <v>4.4196575957600803</v>
      </c>
      <c r="P83" s="305">
        <v>3.6735684239941699</v>
      </c>
      <c r="Q83" s="305">
        <v>4.4689524677244004</v>
      </c>
      <c r="R83" s="305">
        <v>12.562178487478601</v>
      </c>
      <c r="S83" s="305">
        <f t="shared" si="17"/>
        <v>0</v>
      </c>
      <c r="T83" s="322" t="s">
        <v>358</v>
      </c>
      <c r="V83" s="322" t="s">
        <v>358</v>
      </c>
      <c r="W83" s="323" t="s">
        <v>216</v>
      </c>
      <c r="X83" s="323" t="s">
        <v>220</v>
      </c>
      <c r="Y83" s="328">
        <f t="shared" si="18"/>
        <v>2.0453363033897101</v>
      </c>
      <c r="Z83" s="327">
        <v>0.21673799999999999</v>
      </c>
      <c r="AA83" s="327">
        <v>0.30476300000000001</v>
      </c>
      <c r="AB83" s="327">
        <v>0.85966193020886394</v>
      </c>
      <c r="AC83" s="327">
        <v>3.7478612341070798</v>
      </c>
      <c r="AD83" s="327">
        <v>0.20222000000000001</v>
      </c>
      <c r="AE83" s="327">
        <v>2.0453363033897101</v>
      </c>
      <c r="AF83" s="327">
        <v>2.94675893793951</v>
      </c>
      <c r="AG83" s="327">
        <v>1.20461313463104</v>
      </c>
      <c r="AH83" s="327">
        <v>1.5120780418435</v>
      </c>
      <c r="AI83" s="327">
        <v>3.0610810000000002</v>
      </c>
      <c r="AJ83" s="327">
        <v>0.993865</v>
      </c>
      <c r="AK83" s="327">
        <v>3.0007619999999999</v>
      </c>
      <c r="AL83" s="327">
        <v>20.095738582119701</v>
      </c>
      <c r="AM83" s="305">
        <f t="shared" si="19"/>
        <v>7.3765804677056526</v>
      </c>
      <c r="AP83" s="388"/>
      <c r="AQ83" s="359" t="s">
        <v>354</v>
      </c>
      <c r="AR83" s="343">
        <f t="shared" si="21"/>
        <v>801.18058933676957</v>
      </c>
      <c r="AS83" s="391">
        <f t="shared" ref="AS83:BE83" si="29">AS60+AS44+AS56+AS45+AS46</f>
        <v>32.700726023553536</v>
      </c>
      <c r="AT83" s="391">
        <f t="shared" si="29"/>
        <v>-6.4396899531316976</v>
      </c>
      <c r="AU83" s="391">
        <f t="shared" si="29"/>
        <v>250.85459942231384</v>
      </c>
      <c r="AV83" s="391">
        <f t="shared" si="29"/>
        <v>239.20662894789143</v>
      </c>
      <c r="AW83" s="391">
        <f t="shared" si="29"/>
        <v>419.0286832094925</v>
      </c>
      <c r="AX83" s="391">
        <f t="shared" si="29"/>
        <v>801.18058933676957</v>
      </c>
      <c r="AY83" s="391">
        <f t="shared" si="29"/>
        <v>600.35393449481182</v>
      </c>
      <c r="AZ83" s="391">
        <f t="shared" si="29"/>
        <v>823.46253349359949</v>
      </c>
      <c r="BA83" s="391">
        <f t="shared" si="29"/>
        <v>730.47086146471179</v>
      </c>
      <c r="BB83" s="391">
        <f t="shared" si="29"/>
        <v>569.1734083193694</v>
      </c>
      <c r="BC83" s="391">
        <f t="shared" si="29"/>
        <v>594.12668220102603</v>
      </c>
      <c r="BD83" s="391">
        <f t="shared" si="29"/>
        <v>647.99860647970763</v>
      </c>
      <c r="BE83" s="391">
        <f t="shared" si="29"/>
        <v>5702.1175634401152</v>
      </c>
      <c r="BF83" s="305">
        <f t="shared" si="20"/>
        <v>1736.5315369868893</v>
      </c>
      <c r="BG83" s="304">
        <f t="shared" si="22"/>
        <v>0</v>
      </c>
      <c r="BH83" s="390"/>
      <c r="BI83" s="390"/>
      <c r="BJ83" s="390"/>
      <c r="BK83" s="390"/>
      <c r="BL83" s="390"/>
      <c r="BM83" s="390"/>
      <c r="BN83" s="390"/>
      <c r="BO83" s="390"/>
      <c r="BP83" s="390"/>
      <c r="BQ83" s="390"/>
      <c r="BR83" s="390"/>
      <c r="BS83" s="390"/>
      <c r="BT83" s="390"/>
      <c r="BU83" s="304">
        <f t="shared" si="25"/>
        <v>0</v>
      </c>
    </row>
    <row r="84" spans="1:73" ht="19.5" customHeight="1" x14ac:dyDescent="0.2">
      <c r="A84" s="301" t="s">
        <v>51</v>
      </c>
      <c r="B84" s="302" t="s">
        <v>44</v>
      </c>
      <c r="C84" s="303" t="s">
        <v>40</v>
      </c>
      <c r="D84" s="302" t="s">
        <v>41</v>
      </c>
      <c r="E84" s="304">
        <f t="shared" si="16"/>
        <v>4287.7584520827004</v>
      </c>
      <c r="F84" s="305">
        <v>2081.8426241961602</v>
      </c>
      <c r="G84" s="305">
        <v>805.40369648509795</v>
      </c>
      <c r="H84" s="305">
        <v>2585.13787462756</v>
      </c>
      <c r="I84" s="305">
        <v>3482.0832080422401</v>
      </c>
      <c r="J84" s="305">
        <v>4073.7703964827201</v>
      </c>
      <c r="K84" s="305">
        <v>4287.7584520827004</v>
      </c>
      <c r="L84" s="305">
        <v>4196.3219683659199</v>
      </c>
      <c r="M84" s="305">
        <v>4102.6595038670903</v>
      </c>
      <c r="N84" s="305">
        <v>3854.34350534343</v>
      </c>
      <c r="O84" s="305">
        <v>3512.42264767387</v>
      </c>
      <c r="P84" s="305">
        <v>4025.61103634758</v>
      </c>
      <c r="Q84" s="305">
        <v>3643.8658118911899</v>
      </c>
      <c r="R84" s="305">
        <v>40651.220725405597</v>
      </c>
      <c r="S84" s="305">
        <f t="shared" si="17"/>
        <v>17315.996251916476</v>
      </c>
      <c r="T84" s="322" t="s">
        <v>358</v>
      </c>
      <c r="V84" s="322" t="s">
        <v>358</v>
      </c>
      <c r="W84" s="323" t="s">
        <v>216</v>
      </c>
      <c r="X84" s="323" t="s">
        <v>211</v>
      </c>
      <c r="Y84" s="328">
        <f t="shared" si="18"/>
        <v>515.590914</v>
      </c>
      <c r="Z84" s="327">
        <v>56.418680999999999</v>
      </c>
      <c r="AA84" s="327">
        <v>54.368692014967998</v>
      </c>
      <c r="AB84" s="327">
        <v>-10.443339999999999</v>
      </c>
      <c r="AC84" s="327">
        <v>64.076926999999998</v>
      </c>
      <c r="AD84" s="327">
        <v>94.214292999999998</v>
      </c>
      <c r="AE84" s="327">
        <v>515.590914</v>
      </c>
      <c r="AF84" s="327">
        <v>-436.850661</v>
      </c>
      <c r="AG84" s="327">
        <v>101.155035</v>
      </c>
      <c r="AH84" s="327">
        <v>77.520392999999999</v>
      </c>
      <c r="AI84" s="327">
        <v>90.766542999999999</v>
      </c>
      <c r="AJ84" s="327">
        <v>73.525582</v>
      </c>
      <c r="AK84" s="327">
        <v>83.744594000000006</v>
      </c>
      <c r="AL84" s="327">
        <v>764.08765301496805</v>
      </c>
      <c r="AM84" s="305">
        <f t="shared" si="19"/>
        <v>774.22616701496804</v>
      </c>
      <c r="AP84" s="388"/>
      <c r="AQ84" s="388"/>
      <c r="AR84" s="392"/>
      <c r="AS84" s="393"/>
      <c r="AT84" s="393"/>
      <c r="AU84" s="393"/>
      <c r="AV84" s="393"/>
      <c r="AW84" s="393"/>
      <c r="AX84" s="393"/>
      <c r="AY84" s="393"/>
      <c r="AZ84" s="393"/>
      <c r="BA84" s="393"/>
      <c r="BB84" s="393"/>
      <c r="BC84" s="393"/>
      <c r="BD84" s="393"/>
      <c r="BE84" s="393"/>
      <c r="BF84" s="393"/>
      <c r="BG84" s="396"/>
      <c r="BH84" s="396"/>
      <c r="BI84" s="396"/>
      <c r="BJ84" s="396"/>
      <c r="BK84" s="396"/>
      <c r="BL84" s="396"/>
      <c r="BM84" s="396"/>
      <c r="BN84" s="396"/>
      <c r="BO84" s="396"/>
      <c r="BP84" s="396"/>
      <c r="BQ84" s="396"/>
      <c r="BR84" s="396"/>
      <c r="BS84" s="396"/>
      <c r="BT84" s="396"/>
    </row>
    <row r="85" spans="1:73" ht="19.5" customHeight="1" x14ac:dyDescent="0.2">
      <c r="A85" s="301" t="s">
        <v>51</v>
      </c>
      <c r="B85" s="302" t="s">
        <v>44</v>
      </c>
      <c r="C85" s="303" t="s">
        <v>40</v>
      </c>
      <c r="D85" s="302" t="s">
        <v>42</v>
      </c>
      <c r="E85" s="304">
        <f t="shared" si="16"/>
        <v>955.41211188510795</v>
      </c>
      <c r="F85" s="305">
        <v>183.25690423597899</v>
      </c>
      <c r="G85" s="305">
        <v>144.00123526330501</v>
      </c>
      <c r="H85" s="305">
        <v>273.68228072004598</v>
      </c>
      <c r="I85" s="305">
        <v>335.68204708521</v>
      </c>
      <c r="J85" s="305">
        <v>875.85319353653301</v>
      </c>
      <c r="K85" s="305">
        <v>955.41211188510795</v>
      </c>
      <c r="L85" s="305">
        <v>932.55297411588299</v>
      </c>
      <c r="M85" s="305">
        <v>887.37755016511096</v>
      </c>
      <c r="N85" s="305">
        <v>1188.5576865191799</v>
      </c>
      <c r="O85" s="305">
        <v>501.09501964049599</v>
      </c>
      <c r="P85" s="305">
        <v>289.959011119134</v>
      </c>
      <c r="Q85" s="305">
        <v>236.08673673448399</v>
      </c>
      <c r="R85" s="305">
        <v>6803.5167510204701</v>
      </c>
      <c r="S85" s="305">
        <f t="shared" si="17"/>
        <v>2767.8877727261811</v>
      </c>
      <c r="T85" s="322" t="s">
        <v>358</v>
      </c>
      <c r="V85" s="322" t="s">
        <v>358</v>
      </c>
      <c r="W85" s="323" t="s">
        <v>216</v>
      </c>
      <c r="X85" s="323" t="s">
        <v>221</v>
      </c>
      <c r="Y85" s="328">
        <f t="shared" si="18"/>
        <v>3.8375526718750002</v>
      </c>
      <c r="Z85" s="327">
        <v>5.8006957105263197</v>
      </c>
      <c r="AA85" s="327">
        <v>6.6240581052631597</v>
      </c>
      <c r="AB85" s="327">
        <v>5.7068792999999998</v>
      </c>
      <c r="AC85" s="327">
        <v>5.5776933</v>
      </c>
      <c r="AD85" s="327">
        <v>4.7764557384615403</v>
      </c>
      <c r="AE85" s="327">
        <v>3.8375526718750002</v>
      </c>
      <c r="AF85" s="327">
        <v>9.9685284531249998</v>
      </c>
      <c r="AG85" s="327">
        <v>6.8855510000000004</v>
      </c>
      <c r="AH85" s="327">
        <v>6.5850730000000004</v>
      </c>
      <c r="AI85" s="327">
        <v>6.0116430000000003</v>
      </c>
      <c r="AJ85" s="327">
        <v>5.6996830000000003</v>
      </c>
      <c r="AK85" s="327">
        <v>5.3939219999999999</v>
      </c>
      <c r="AL85" s="327">
        <v>72.867735279250994</v>
      </c>
      <c r="AM85" s="305">
        <f t="shared" si="19"/>
        <v>32.323334826126022</v>
      </c>
      <c r="AP85" s="388"/>
      <c r="AQ85" s="388"/>
      <c r="AR85" s="392"/>
      <c r="AS85" s="393"/>
      <c r="AT85" s="393"/>
      <c r="AU85" s="393"/>
      <c r="AV85" s="393"/>
      <c r="AW85" s="393"/>
      <c r="AX85" s="393"/>
      <c r="AY85" s="393"/>
      <c r="AZ85" s="393"/>
      <c r="BA85" s="393"/>
      <c r="BB85" s="393"/>
      <c r="BC85" s="393"/>
      <c r="BD85" s="393"/>
      <c r="BE85" s="393"/>
      <c r="BF85" s="393"/>
      <c r="BG85" s="396"/>
      <c r="BH85" s="396"/>
      <c r="BI85" s="396"/>
      <c r="BJ85" s="396"/>
      <c r="BK85" s="396"/>
      <c r="BL85" s="396"/>
      <c r="BM85" s="396"/>
      <c r="BN85" s="396"/>
      <c r="BO85" s="396"/>
      <c r="BP85" s="396"/>
      <c r="BQ85" s="396"/>
      <c r="BR85" s="396"/>
      <c r="BS85" s="396"/>
      <c r="BT85" s="396"/>
    </row>
    <row r="86" spans="1:73" ht="19.5" customHeight="1" x14ac:dyDescent="0.2">
      <c r="A86" s="301" t="s">
        <v>51</v>
      </c>
      <c r="B86" s="302" t="s">
        <v>44</v>
      </c>
      <c r="C86" s="303" t="s">
        <v>40</v>
      </c>
      <c r="D86" s="302" t="s">
        <v>43</v>
      </c>
      <c r="E86" s="304">
        <f t="shared" si="16"/>
        <v>45.960618371368</v>
      </c>
      <c r="F86" s="305">
        <v>8.3364805033128793</v>
      </c>
      <c r="G86" s="305">
        <v>47.815248074219298</v>
      </c>
      <c r="H86" s="305">
        <v>43.280487205056197</v>
      </c>
      <c r="I86" s="305">
        <v>44.228192226187097</v>
      </c>
      <c r="J86" s="305">
        <v>35.411811985782201</v>
      </c>
      <c r="K86" s="305">
        <v>45.960618371368</v>
      </c>
      <c r="L86" s="305">
        <v>49.383770664853799</v>
      </c>
      <c r="M86" s="305">
        <v>53.917646836827601</v>
      </c>
      <c r="N86" s="305">
        <v>52.192546909590398</v>
      </c>
      <c r="O86" s="305">
        <v>52.868618540114703</v>
      </c>
      <c r="P86" s="305">
        <v>41.825959442444699</v>
      </c>
      <c r="Q86" s="305">
        <v>48.5627294155329</v>
      </c>
      <c r="R86" s="305">
        <v>523.78411017529004</v>
      </c>
      <c r="S86" s="305">
        <f t="shared" si="17"/>
        <v>225.03283836592567</v>
      </c>
      <c r="T86" s="322" t="s">
        <v>358</v>
      </c>
      <c r="V86" s="322" t="s">
        <v>358</v>
      </c>
      <c r="W86" s="323" t="s">
        <v>216</v>
      </c>
      <c r="X86" s="323" t="s">
        <v>222</v>
      </c>
      <c r="Y86" s="328">
        <f t="shared" si="18"/>
        <v>0.26286999999999999</v>
      </c>
      <c r="Z86" s="327">
        <v>0.17131399999999999</v>
      </c>
      <c r="AA86" s="327">
        <v>0</v>
      </c>
      <c r="AB86" s="327">
        <v>3.5999999999999997E-2</v>
      </c>
      <c r="AC86" s="327">
        <v>3.3000000000000002E-2</v>
      </c>
      <c r="AD86" s="327">
        <v>8.9999999999999993E-3</v>
      </c>
      <c r="AE86" s="327">
        <v>0.26286999999999999</v>
      </c>
      <c r="AF86" s="327">
        <v>1.296</v>
      </c>
      <c r="AG86" s="327">
        <v>2.7E-2</v>
      </c>
      <c r="AH86" s="327">
        <v>0.35775000000000001</v>
      </c>
      <c r="AI86" s="327">
        <v>5.0250000000000003E-2</v>
      </c>
      <c r="AJ86" s="327">
        <v>1.7999999999999999E-2</v>
      </c>
      <c r="AK86" s="327">
        <v>7.4249999999999997E-2</v>
      </c>
      <c r="AL86" s="327">
        <v>2.3354339999999998</v>
      </c>
      <c r="AM86" s="305">
        <f t="shared" si="19"/>
        <v>0.51218399999999997</v>
      </c>
      <c r="AP86" s="394"/>
      <c r="AQ86" s="394"/>
      <c r="AR86" s="392"/>
      <c r="AS86" s="395"/>
      <c r="AT86" s="395"/>
      <c r="AU86" s="395"/>
      <c r="AV86" s="395"/>
      <c r="AW86" s="395"/>
      <c r="AX86" s="395"/>
      <c r="AY86" s="395"/>
      <c r="AZ86" s="395"/>
      <c r="BA86" s="395"/>
      <c r="BB86" s="395"/>
      <c r="BC86" s="395"/>
      <c r="BD86" s="395"/>
      <c r="BE86" s="395"/>
      <c r="BF86" s="395"/>
      <c r="BG86" s="397">
        <f>BG79-BG80-AR82-AR83</f>
        <v>0</v>
      </c>
      <c r="BH86" s="397">
        <f t="shared" ref="BH86:BU86" si="30">BH79-BH80-AS82-AS83</f>
        <v>8.4554585555451922E-13</v>
      </c>
      <c r="BI86" s="397">
        <f t="shared" si="30"/>
        <v>2.3980817331903381E-13</v>
      </c>
      <c r="BJ86" s="397">
        <f t="shared" si="30"/>
        <v>0</v>
      </c>
      <c r="BK86" s="397">
        <f t="shared" si="30"/>
        <v>3.4106051316484809E-13</v>
      </c>
      <c r="BL86" s="397">
        <f t="shared" si="30"/>
        <v>-7.9580786405131221E-13</v>
      </c>
      <c r="BM86" s="397">
        <f t="shared" si="30"/>
        <v>0</v>
      </c>
      <c r="BN86" s="397">
        <f t="shared" si="30"/>
        <v>0</v>
      </c>
      <c r="BO86" s="397">
        <f t="shared" si="30"/>
        <v>-3.0695446184836328E-12</v>
      </c>
      <c r="BP86" s="397">
        <f t="shared" si="30"/>
        <v>0</v>
      </c>
      <c r="BQ86" s="397">
        <f t="shared" si="30"/>
        <v>1.7053025658242404E-12</v>
      </c>
      <c r="BR86" s="397">
        <f t="shared" si="30"/>
        <v>-9.0949470177292824E-13</v>
      </c>
      <c r="BS86" s="397">
        <f t="shared" si="30"/>
        <v>-1.1368683772161603E-12</v>
      </c>
      <c r="BT86" s="397">
        <f t="shared" si="30"/>
        <v>1.0913936421275139E-11</v>
      </c>
      <c r="BU86" s="397">
        <f t="shared" si="30"/>
        <v>0</v>
      </c>
    </row>
    <row r="87" spans="1:73" ht="19.5" customHeight="1" x14ac:dyDescent="0.2">
      <c r="A87" s="306" t="s">
        <v>51</v>
      </c>
      <c r="B87" s="307" t="s">
        <v>45</v>
      </c>
      <c r="C87" s="308" t="s">
        <v>26</v>
      </c>
      <c r="D87" s="307" t="s">
        <v>27</v>
      </c>
      <c r="E87" s="304">
        <f t="shared" si="16"/>
        <v>864.44647529418705</v>
      </c>
      <c r="F87" s="309">
        <v>317.65204502527803</v>
      </c>
      <c r="G87" s="309">
        <v>95.488657090628905</v>
      </c>
      <c r="H87" s="309">
        <v>399.01496458739803</v>
      </c>
      <c r="I87" s="309">
        <v>709.93869580264504</v>
      </c>
      <c r="J87" s="309">
        <v>577.53312255502703</v>
      </c>
      <c r="K87" s="309">
        <v>864.44647529418705</v>
      </c>
      <c r="L87" s="309">
        <v>873.69443302603099</v>
      </c>
      <c r="M87" s="309">
        <v>912.59063283918704</v>
      </c>
      <c r="N87" s="309">
        <v>928.43229162980401</v>
      </c>
      <c r="O87" s="309">
        <v>731.58271183363001</v>
      </c>
      <c r="P87" s="309">
        <v>749.73394613565995</v>
      </c>
      <c r="Q87" s="309">
        <v>789.89889500333697</v>
      </c>
      <c r="R87" s="309">
        <v>7950.00687082281</v>
      </c>
      <c r="S87" s="309">
        <f t="shared" si="17"/>
        <v>2964.0739603551642</v>
      </c>
      <c r="T87" s="322" t="s">
        <v>358</v>
      </c>
      <c r="V87" s="322" t="s">
        <v>358</v>
      </c>
      <c r="W87" s="323" t="s">
        <v>216</v>
      </c>
      <c r="X87" s="323" t="s">
        <v>223</v>
      </c>
      <c r="Y87" s="328">
        <f t="shared" si="18"/>
        <v>63.372333196500001</v>
      </c>
      <c r="Z87" s="327">
        <v>32.436578377499998</v>
      </c>
      <c r="AA87" s="327">
        <v>8.8609483000000004</v>
      </c>
      <c r="AB87" s="327">
        <v>34.273396678499999</v>
      </c>
      <c r="AC87" s="327">
        <v>48.070939614499999</v>
      </c>
      <c r="AD87" s="327">
        <v>47.148524000000002</v>
      </c>
      <c r="AE87" s="327">
        <v>63.372333196500001</v>
      </c>
      <c r="AF87" s="327">
        <v>67.871914474500002</v>
      </c>
      <c r="AG87" s="327">
        <v>67.576359834499996</v>
      </c>
      <c r="AH87" s="327">
        <v>69.166518871999997</v>
      </c>
      <c r="AI87" s="327">
        <v>52.623744575000003</v>
      </c>
      <c r="AJ87" s="327">
        <v>61.625501999999997</v>
      </c>
      <c r="AK87" s="327">
        <v>65.559375617499995</v>
      </c>
      <c r="AL87" s="327">
        <v>618.58613554049998</v>
      </c>
      <c r="AM87" s="305">
        <f t="shared" si="19"/>
        <v>234.162720167</v>
      </c>
      <c r="AP87" s="394"/>
      <c r="AQ87" s="394"/>
      <c r="AR87" s="392"/>
      <c r="AS87" s="395"/>
      <c r="AT87" s="395"/>
      <c r="AU87" s="395"/>
      <c r="AV87" s="395"/>
      <c r="AW87" s="395"/>
      <c r="AX87" s="395"/>
      <c r="AY87" s="395"/>
      <c r="AZ87" s="395"/>
      <c r="BA87" s="395"/>
      <c r="BB87" s="395"/>
      <c r="BC87" s="395"/>
      <c r="BD87" s="395"/>
      <c r="BE87" s="395"/>
      <c r="BF87" s="395"/>
      <c r="BG87" s="397"/>
      <c r="BH87" s="397"/>
      <c r="BI87" s="397"/>
      <c r="BJ87" s="397"/>
      <c r="BK87" s="397"/>
      <c r="BL87" s="397"/>
      <c r="BM87" s="397"/>
      <c r="BN87" s="397"/>
      <c r="BO87" s="397"/>
      <c r="BP87" s="397"/>
      <c r="BQ87" s="397"/>
      <c r="BR87" s="397"/>
      <c r="BS87" s="397"/>
      <c r="BT87" s="397"/>
    </row>
    <row r="88" spans="1:73" ht="19.5" customHeight="1" x14ac:dyDescent="0.2">
      <c r="A88" s="306" t="s">
        <v>51</v>
      </c>
      <c r="B88" s="307" t="s">
        <v>45</v>
      </c>
      <c r="C88" s="308" t="s">
        <v>26</v>
      </c>
      <c r="D88" s="307" t="s">
        <v>28</v>
      </c>
      <c r="E88" s="304">
        <f t="shared" si="16"/>
        <v>462.46801465083001</v>
      </c>
      <c r="F88" s="309">
        <v>196.33251851005801</v>
      </c>
      <c r="G88" s="309">
        <v>80.105503658742194</v>
      </c>
      <c r="H88" s="309">
        <v>207.34959361732399</v>
      </c>
      <c r="I88" s="309">
        <v>420.43319934782699</v>
      </c>
      <c r="J88" s="309">
        <v>374.06945553281997</v>
      </c>
      <c r="K88" s="309">
        <v>462.46801465083001</v>
      </c>
      <c r="L88" s="309">
        <v>489.12524399469402</v>
      </c>
      <c r="M88" s="309">
        <v>496.54101141669997</v>
      </c>
      <c r="N88" s="309">
        <v>485.44155821888103</v>
      </c>
      <c r="O88" s="309">
        <v>421.99236741507002</v>
      </c>
      <c r="P88" s="309">
        <v>448.65321594404901</v>
      </c>
      <c r="Q88" s="309">
        <v>463.304396383962</v>
      </c>
      <c r="R88" s="309">
        <v>4545.8160786909602</v>
      </c>
      <c r="S88" s="309">
        <f t="shared" si="17"/>
        <v>1740.7582853176013</v>
      </c>
      <c r="T88" s="322" t="s">
        <v>358</v>
      </c>
      <c r="V88" s="322" t="s">
        <v>358</v>
      </c>
      <c r="W88" s="323" t="s">
        <v>216</v>
      </c>
      <c r="X88" s="323" t="s">
        <v>224</v>
      </c>
      <c r="Y88" s="328">
        <f t="shared" si="18"/>
        <v>20.844861000000002</v>
      </c>
      <c r="Z88" s="327">
        <v>-16.004632000000001</v>
      </c>
      <c r="AA88" s="327">
        <v>0.50824999999999998</v>
      </c>
      <c r="AB88" s="327">
        <v>31.468651000000001</v>
      </c>
      <c r="AC88" s="327">
        <v>25.292750000000002</v>
      </c>
      <c r="AD88" s="327">
        <v>21.554349999999999</v>
      </c>
      <c r="AE88" s="327">
        <v>20.844861000000002</v>
      </c>
      <c r="AF88" s="327">
        <v>28.943349999999999</v>
      </c>
      <c r="AG88" s="327">
        <v>20.37115</v>
      </c>
      <c r="AH88" s="327">
        <v>26.056812000000001</v>
      </c>
      <c r="AI88" s="327">
        <v>25.0259</v>
      </c>
      <c r="AJ88" s="327">
        <v>21.397500000000001</v>
      </c>
      <c r="AK88" s="327">
        <v>46.545650000000002</v>
      </c>
      <c r="AL88" s="327">
        <v>252.004592</v>
      </c>
      <c r="AM88" s="305">
        <f t="shared" si="19"/>
        <v>83.664230000000003</v>
      </c>
      <c r="AP88" s="394"/>
      <c r="AQ88" s="394"/>
      <c r="AR88" s="392"/>
      <c r="AS88" s="395"/>
      <c r="AT88" s="395"/>
      <c r="AU88" s="395"/>
      <c r="AV88" s="395"/>
      <c r="AW88" s="395"/>
      <c r="AX88" s="395"/>
      <c r="AY88" s="395"/>
      <c r="AZ88" s="395"/>
      <c r="BA88" s="395"/>
      <c r="BB88" s="395"/>
      <c r="BC88" s="395"/>
      <c r="BD88" s="395"/>
      <c r="BE88" s="395"/>
      <c r="BF88" s="395"/>
      <c r="BG88" s="397"/>
      <c r="BH88" s="397"/>
      <c r="BI88" s="397"/>
      <c r="BJ88" s="397"/>
      <c r="BK88" s="397"/>
      <c r="BL88" s="397"/>
      <c r="BM88" s="397"/>
      <c r="BN88" s="397"/>
      <c r="BO88" s="397"/>
      <c r="BP88" s="397"/>
      <c r="BQ88" s="397"/>
      <c r="BR88" s="397"/>
      <c r="BS88" s="397"/>
      <c r="BT88" s="397"/>
    </row>
    <row r="89" spans="1:73" ht="19.5" customHeight="1" x14ac:dyDescent="0.2">
      <c r="A89" s="306" t="s">
        <v>51</v>
      </c>
      <c r="B89" s="307" t="s">
        <v>45</v>
      </c>
      <c r="C89" s="308" t="s">
        <v>26</v>
      </c>
      <c r="D89" s="307" t="s">
        <v>29</v>
      </c>
      <c r="E89" s="304">
        <f t="shared" si="16"/>
        <v>306.62784649729298</v>
      </c>
      <c r="F89" s="309">
        <v>139.83468646608901</v>
      </c>
      <c r="G89" s="309">
        <v>62.045859148044897</v>
      </c>
      <c r="H89" s="309">
        <v>216.352840740977</v>
      </c>
      <c r="I89" s="309">
        <v>403.821337999467</v>
      </c>
      <c r="J89" s="309">
        <v>390.88080069695201</v>
      </c>
      <c r="K89" s="309">
        <v>306.62784649729298</v>
      </c>
      <c r="L89" s="309">
        <v>224.96630094199801</v>
      </c>
      <c r="M89" s="309">
        <v>169.977795870612</v>
      </c>
      <c r="N89" s="309">
        <v>194.019546894971</v>
      </c>
      <c r="O89" s="309">
        <v>153.79696372790801</v>
      </c>
      <c r="P89" s="309">
        <v>213.782279037786</v>
      </c>
      <c r="Q89" s="309">
        <v>145.448961294654</v>
      </c>
      <c r="R89" s="309">
        <v>2621.55521931675</v>
      </c>
      <c r="S89" s="309">
        <f t="shared" si="17"/>
        <v>1519.5633715488229</v>
      </c>
      <c r="T89" s="322" t="s">
        <v>358</v>
      </c>
      <c r="V89" s="322" t="s">
        <v>358</v>
      </c>
      <c r="W89" s="323" t="s">
        <v>216</v>
      </c>
      <c r="X89" s="323" t="s">
        <v>225</v>
      </c>
      <c r="Y89" s="328">
        <f t="shared" si="18"/>
        <v>6.8374000000000004E-2</v>
      </c>
      <c r="Z89" s="327">
        <v>7.3677000000000006E-2</v>
      </c>
      <c r="AA89" s="327">
        <v>0</v>
      </c>
      <c r="AB89" s="327">
        <v>0.14735400000000001</v>
      </c>
      <c r="AC89" s="327">
        <v>7.3657E-2</v>
      </c>
      <c r="AD89" s="327">
        <v>6.8374000000000004E-2</v>
      </c>
      <c r="AE89" s="327">
        <v>6.8374000000000004E-2</v>
      </c>
      <c r="AF89" s="327">
        <v>6.8374000000000004E-2</v>
      </c>
      <c r="AG89" s="327">
        <v>0.142155</v>
      </c>
      <c r="AH89" s="327">
        <v>8.0546999999999994E-2</v>
      </c>
      <c r="AI89" s="327">
        <v>8.0546999999999994E-2</v>
      </c>
      <c r="AJ89" s="327">
        <v>8.0546999999999994E-2</v>
      </c>
      <c r="AK89" s="327">
        <v>0.75590000000000002</v>
      </c>
      <c r="AL89" s="327">
        <v>1.6395059999999999</v>
      </c>
      <c r="AM89" s="305">
        <f t="shared" si="19"/>
        <v>0.43143600000000004</v>
      </c>
      <c r="AP89" s="394"/>
      <c r="AQ89" s="394"/>
      <c r="AR89" s="392"/>
      <c r="AS89" s="395"/>
      <c r="AT89" s="395"/>
      <c r="AU89" s="395"/>
      <c r="AV89" s="395"/>
      <c r="AW89" s="395"/>
      <c r="AX89" s="395"/>
      <c r="AY89" s="395"/>
      <c r="AZ89" s="395"/>
      <c r="BA89" s="395"/>
      <c r="BB89" s="395"/>
      <c r="BC89" s="395"/>
      <c r="BD89" s="395"/>
      <c r="BE89" s="395"/>
      <c r="BF89" s="395"/>
      <c r="BG89" s="397"/>
      <c r="BH89" s="397"/>
      <c r="BI89" s="397"/>
      <c r="BJ89" s="397"/>
      <c r="BK89" s="397"/>
      <c r="BL89" s="397"/>
      <c r="BM89" s="397"/>
      <c r="BN89" s="397"/>
      <c r="BO89" s="397"/>
      <c r="BP89" s="397"/>
      <c r="BQ89" s="397"/>
      <c r="BR89" s="397"/>
      <c r="BS89" s="397"/>
      <c r="BT89" s="397"/>
    </row>
    <row r="90" spans="1:73" ht="19.5" customHeight="1" x14ac:dyDescent="0.2">
      <c r="A90" s="306" t="s">
        <v>51</v>
      </c>
      <c r="B90" s="307" t="s">
        <v>45</v>
      </c>
      <c r="C90" s="308" t="s">
        <v>26</v>
      </c>
      <c r="D90" s="307" t="s">
        <v>30</v>
      </c>
      <c r="E90" s="304">
        <f t="shared" si="16"/>
        <v>559.23417321646104</v>
      </c>
      <c r="F90" s="309">
        <v>205.60116532052001</v>
      </c>
      <c r="G90" s="309">
        <v>93.4983281830919</v>
      </c>
      <c r="H90" s="309">
        <v>260.408174111439</v>
      </c>
      <c r="I90" s="309">
        <v>369.37654468045002</v>
      </c>
      <c r="J90" s="309">
        <v>427.17876142899098</v>
      </c>
      <c r="K90" s="309">
        <v>559.23417321646104</v>
      </c>
      <c r="L90" s="309">
        <v>-132.66579780207999</v>
      </c>
      <c r="M90" s="309">
        <v>553.212294679813</v>
      </c>
      <c r="N90" s="309">
        <v>574.35768282741901</v>
      </c>
      <c r="O90" s="309">
        <v>462.619173947359</v>
      </c>
      <c r="P90" s="309">
        <v>477.79861767676601</v>
      </c>
      <c r="Q90" s="309">
        <v>486.59102213456902</v>
      </c>
      <c r="R90" s="309">
        <v>4337.2101404047999</v>
      </c>
      <c r="S90" s="309">
        <f t="shared" si="17"/>
        <v>1915.2971469409531</v>
      </c>
      <c r="T90" s="322" t="s">
        <v>358</v>
      </c>
      <c r="V90" s="322" t="s">
        <v>358</v>
      </c>
      <c r="W90" s="323" t="s">
        <v>216</v>
      </c>
      <c r="X90" s="323" t="s">
        <v>226</v>
      </c>
      <c r="Y90" s="328">
        <f t="shared" si="18"/>
        <v>0.19939999999999999</v>
      </c>
      <c r="Z90" s="327">
        <v>0</v>
      </c>
      <c r="AA90" s="327">
        <v>0</v>
      </c>
      <c r="AB90" s="327">
        <v>0</v>
      </c>
      <c r="AC90" s="327">
        <v>0</v>
      </c>
      <c r="AD90" s="327">
        <v>0</v>
      </c>
      <c r="AE90" s="327">
        <v>0.19939999999999999</v>
      </c>
      <c r="AF90" s="327">
        <v>0</v>
      </c>
      <c r="AG90" s="327">
        <v>0</v>
      </c>
      <c r="AH90" s="327">
        <v>0</v>
      </c>
      <c r="AI90" s="327">
        <v>0</v>
      </c>
      <c r="AJ90" s="327">
        <v>0</v>
      </c>
      <c r="AK90" s="327">
        <v>0</v>
      </c>
      <c r="AL90" s="327">
        <v>0.19939999999999999</v>
      </c>
      <c r="AM90" s="305">
        <f t="shared" si="19"/>
        <v>0.19939999999999999</v>
      </c>
      <c r="AP90" s="394"/>
      <c r="AQ90" s="394"/>
      <c r="AR90" s="392"/>
      <c r="AS90" s="395"/>
      <c r="AT90" s="395"/>
      <c r="AU90" s="395"/>
      <c r="AV90" s="395"/>
      <c r="AW90" s="395"/>
      <c r="AX90" s="395"/>
      <c r="AY90" s="395"/>
      <c r="AZ90" s="395"/>
      <c r="BA90" s="395"/>
      <c r="BB90" s="395"/>
      <c r="BC90" s="395"/>
      <c r="BD90" s="395"/>
      <c r="BE90" s="395"/>
      <c r="BF90" s="395"/>
      <c r="BG90" s="397"/>
      <c r="BH90" s="397"/>
      <c r="BI90" s="397"/>
      <c r="BJ90" s="397"/>
      <c r="BK90" s="397"/>
      <c r="BL90" s="397"/>
      <c r="BM90" s="397"/>
      <c r="BN90" s="397"/>
      <c r="BO90" s="397"/>
      <c r="BP90" s="397"/>
      <c r="BQ90" s="397"/>
      <c r="BR90" s="397"/>
      <c r="BS90" s="397"/>
      <c r="BT90" s="397"/>
    </row>
    <row r="91" spans="1:73" ht="19.5" customHeight="1" x14ac:dyDescent="0.2">
      <c r="A91" s="306" t="s">
        <v>51</v>
      </c>
      <c r="B91" s="307" t="s">
        <v>45</v>
      </c>
      <c r="C91" s="308" t="s">
        <v>26</v>
      </c>
      <c r="D91" s="307" t="s">
        <v>31</v>
      </c>
      <c r="E91" s="304">
        <f t="shared" si="16"/>
        <v>356.99282600205402</v>
      </c>
      <c r="F91" s="309">
        <v>164.772325742601</v>
      </c>
      <c r="G91" s="309">
        <v>57.608452096870003</v>
      </c>
      <c r="H91" s="309">
        <v>162.80223439020301</v>
      </c>
      <c r="I91" s="309">
        <v>231.230266815975</v>
      </c>
      <c r="J91" s="309">
        <v>271.45272678116299</v>
      </c>
      <c r="K91" s="309">
        <v>356.99282600205402</v>
      </c>
      <c r="L91" s="309">
        <v>377.76736369270498</v>
      </c>
      <c r="M91" s="309">
        <v>351.75112532465801</v>
      </c>
      <c r="N91" s="309">
        <v>336.00933965672999</v>
      </c>
      <c r="O91" s="309">
        <v>227.31036422154699</v>
      </c>
      <c r="P91" s="309">
        <v>257.03477629657601</v>
      </c>
      <c r="Q91" s="309">
        <v>207.166150142275</v>
      </c>
      <c r="R91" s="309">
        <v>3001.8979511633602</v>
      </c>
      <c r="S91" s="309">
        <f t="shared" si="17"/>
        <v>1244.858831828866</v>
      </c>
      <c r="T91" s="322" t="s">
        <v>358</v>
      </c>
      <c r="V91" s="322" t="s">
        <v>358</v>
      </c>
      <c r="W91" s="323" t="s">
        <v>216</v>
      </c>
      <c r="X91" s="323" t="s">
        <v>227</v>
      </c>
      <c r="Y91" s="328">
        <f t="shared" si="18"/>
        <v>0</v>
      </c>
      <c r="Z91" s="327">
        <v>-117.02549999999999</v>
      </c>
      <c r="AA91" s="327">
        <v>0</v>
      </c>
      <c r="AB91" s="327">
        <v>0</v>
      </c>
      <c r="AC91" s="327">
        <v>0.20880000000000001</v>
      </c>
      <c r="AD91" s="327">
        <v>2.25</v>
      </c>
      <c r="AE91" s="327">
        <v>0</v>
      </c>
      <c r="AF91" s="327">
        <v>0</v>
      </c>
      <c r="AG91" s="327">
        <v>0</v>
      </c>
      <c r="AH91" s="327">
        <v>0</v>
      </c>
      <c r="AI91" s="327">
        <v>0</v>
      </c>
      <c r="AJ91" s="327">
        <v>0.12</v>
      </c>
      <c r="AK91" s="327">
        <v>48.005699999999997</v>
      </c>
      <c r="AL91" s="327">
        <v>-66.441000000000003</v>
      </c>
      <c r="AM91" s="305">
        <f t="shared" si="19"/>
        <v>-114.5667</v>
      </c>
      <c r="AP91" s="394"/>
      <c r="AQ91" s="394"/>
      <c r="AR91" s="392"/>
      <c r="AS91" s="395"/>
      <c r="AT91" s="395"/>
      <c r="AU91" s="395"/>
      <c r="AV91" s="395"/>
      <c r="AW91" s="395"/>
      <c r="AX91" s="395"/>
      <c r="AY91" s="395"/>
      <c r="AZ91" s="395"/>
      <c r="BA91" s="395"/>
      <c r="BB91" s="395"/>
      <c r="BC91" s="395"/>
      <c r="BD91" s="395"/>
      <c r="BE91" s="395"/>
      <c r="BF91" s="395"/>
      <c r="BG91" s="397"/>
      <c r="BH91" s="397"/>
      <c r="BI91" s="397"/>
      <c r="BJ91" s="397"/>
      <c r="BK91" s="397"/>
      <c r="BL91" s="397"/>
      <c r="BM91" s="397"/>
      <c r="BN91" s="397"/>
      <c r="BO91" s="397"/>
      <c r="BP91" s="397"/>
      <c r="BQ91" s="397"/>
      <c r="BR91" s="397"/>
      <c r="BS91" s="397"/>
      <c r="BT91" s="397"/>
    </row>
    <row r="92" spans="1:73" ht="19.5" customHeight="1" x14ac:dyDescent="0.2">
      <c r="A92" s="306" t="s">
        <v>51</v>
      </c>
      <c r="B92" s="307" t="s">
        <v>45</v>
      </c>
      <c r="C92" s="308" t="s">
        <v>26</v>
      </c>
      <c r="D92" s="307" t="s">
        <v>32</v>
      </c>
      <c r="E92" s="304">
        <f t="shared" si="16"/>
        <v>1.1649</v>
      </c>
      <c r="F92" s="309">
        <v>0.46589999999999998</v>
      </c>
      <c r="G92" s="309">
        <v>0.06</v>
      </c>
      <c r="H92" s="309">
        <v>0.27550000000000002</v>
      </c>
      <c r="I92" s="309">
        <v>2.339</v>
      </c>
      <c r="J92" s="309">
        <v>0.91710000000000003</v>
      </c>
      <c r="K92" s="309">
        <v>1.1649</v>
      </c>
      <c r="L92" s="309">
        <v>4.0907999999999998</v>
      </c>
      <c r="M92" s="309">
        <v>0.25650000000000001</v>
      </c>
      <c r="N92" s="309">
        <v>2.5084</v>
      </c>
      <c r="O92" s="309">
        <v>1.6803999999999999</v>
      </c>
      <c r="P92" s="309">
        <v>1.7739</v>
      </c>
      <c r="Q92" s="309">
        <v>1.6975</v>
      </c>
      <c r="R92" s="309">
        <v>17.229900000000001</v>
      </c>
      <c r="S92" s="309">
        <f t="shared" si="17"/>
        <v>5.2224000000000004</v>
      </c>
      <c r="T92" s="322" t="s">
        <v>358</v>
      </c>
      <c r="V92" s="322" t="s">
        <v>358</v>
      </c>
      <c r="W92" s="323" t="s">
        <v>216</v>
      </c>
      <c r="X92" s="323" t="s">
        <v>367</v>
      </c>
      <c r="Y92" s="328">
        <f t="shared" si="18"/>
        <v>751.96635219720304</v>
      </c>
      <c r="Z92" s="327">
        <v>425.77897008989299</v>
      </c>
      <c r="AA92" s="327">
        <v>123.623229184328</v>
      </c>
      <c r="AB92" s="327">
        <v>426.28393861629399</v>
      </c>
      <c r="AC92" s="327">
        <v>594.38956265765898</v>
      </c>
      <c r="AD92" s="327">
        <v>645.97295802943904</v>
      </c>
      <c r="AE92" s="327">
        <v>751.96635219720304</v>
      </c>
      <c r="AF92" s="327">
        <v>740.63434559547397</v>
      </c>
      <c r="AG92" s="327">
        <v>814.61984078458499</v>
      </c>
      <c r="AH92" s="327">
        <v>811.19275596512</v>
      </c>
      <c r="AI92" s="327">
        <v>648.23878374895105</v>
      </c>
      <c r="AJ92" s="327">
        <v>721.26832235578502</v>
      </c>
      <c r="AK92" s="327">
        <v>765.18706069591803</v>
      </c>
      <c r="AL92" s="327">
        <v>7469.1561199206499</v>
      </c>
      <c r="AM92" s="305">
        <f t="shared" si="19"/>
        <v>2968.0150107748159</v>
      </c>
      <c r="AP92" s="394"/>
      <c r="AQ92" s="394"/>
      <c r="AR92" s="392"/>
      <c r="AS92" s="395"/>
      <c r="AT92" s="395"/>
      <c r="AU92" s="395"/>
      <c r="AV92" s="395"/>
      <c r="AW92" s="395"/>
      <c r="AX92" s="395"/>
      <c r="AY92" s="395"/>
      <c r="AZ92" s="395"/>
      <c r="BA92" s="395"/>
      <c r="BB92" s="395"/>
      <c r="BC92" s="395"/>
      <c r="BD92" s="395"/>
      <c r="BE92" s="395"/>
      <c r="BF92" s="395"/>
      <c r="BG92" s="397"/>
      <c r="BH92" s="397"/>
      <c r="BI92" s="397"/>
      <c r="BJ92" s="397"/>
      <c r="BK92" s="397"/>
      <c r="BL92" s="397"/>
      <c r="BM92" s="397"/>
      <c r="BN92" s="397"/>
      <c r="BO92" s="397"/>
      <c r="BP92" s="397"/>
      <c r="BQ92" s="397"/>
      <c r="BR92" s="397"/>
      <c r="BS92" s="397"/>
      <c r="BT92" s="397"/>
    </row>
    <row r="93" spans="1:73" ht="19.5" customHeight="1" x14ac:dyDescent="0.2">
      <c r="A93" s="306" t="s">
        <v>51</v>
      </c>
      <c r="B93" s="307" t="s">
        <v>45</v>
      </c>
      <c r="C93" s="308" t="s">
        <v>33</v>
      </c>
      <c r="D93" s="307" t="s">
        <v>34</v>
      </c>
      <c r="E93" s="304">
        <f t="shared" si="16"/>
        <v>1954.0176274134801</v>
      </c>
      <c r="F93" s="309">
        <v>835.96849669920198</v>
      </c>
      <c r="G93" s="309">
        <v>316.30859199056403</v>
      </c>
      <c r="H93" s="309">
        <v>1026.2056378100399</v>
      </c>
      <c r="I93" s="309">
        <v>1585.3140653222399</v>
      </c>
      <c r="J93" s="309">
        <v>1806.27801468238</v>
      </c>
      <c r="K93" s="309">
        <v>1954.0176274134801</v>
      </c>
      <c r="L93" s="309">
        <v>1248.94719381187</v>
      </c>
      <c r="M93" s="309">
        <v>1899.8274035295101</v>
      </c>
      <c r="N93" s="309">
        <v>1955.35928010251</v>
      </c>
      <c r="O93" s="309">
        <v>1567.22311487754</v>
      </c>
      <c r="P93" s="309">
        <v>1755.4557702511099</v>
      </c>
      <c r="Q93" s="309">
        <v>1632.0174568095299</v>
      </c>
      <c r="R93" s="309">
        <v>17582.9226533</v>
      </c>
      <c r="S93" s="309">
        <f t="shared" si="17"/>
        <v>7524.0924339179055</v>
      </c>
      <c r="T93" s="322" t="s">
        <v>358</v>
      </c>
      <c r="V93" s="322" t="s">
        <v>358</v>
      </c>
      <c r="W93" s="323" t="s">
        <v>216</v>
      </c>
      <c r="X93" s="323" t="s">
        <v>229</v>
      </c>
      <c r="Y93" s="328">
        <f t="shared" si="18"/>
        <v>-44.443086000000001</v>
      </c>
      <c r="Z93" s="327">
        <v>51.937693000000003</v>
      </c>
      <c r="AA93" s="327">
        <v>-2.306047</v>
      </c>
      <c r="AB93" s="327">
        <v>-52.152777</v>
      </c>
      <c r="AC93" s="327">
        <v>-22.909386000000001</v>
      </c>
      <c r="AD93" s="327">
        <v>-14.8559249999999</v>
      </c>
      <c r="AE93" s="327">
        <v>-44.443086000000001</v>
      </c>
      <c r="AF93" s="327">
        <v>-16.285301</v>
      </c>
      <c r="AG93" s="327">
        <v>-42.7629459999999</v>
      </c>
      <c r="AH93" s="327">
        <v>-35.484687999999998</v>
      </c>
      <c r="AI93" s="327">
        <v>-49.577812000000002</v>
      </c>
      <c r="AJ93" s="327">
        <v>-44.325761</v>
      </c>
      <c r="AK93" s="327">
        <v>-41.577823000000002</v>
      </c>
      <c r="AL93" s="327">
        <v>-314.74385899999999</v>
      </c>
      <c r="AM93" s="305">
        <f t="shared" si="19"/>
        <v>-84.729527999999902</v>
      </c>
      <c r="AP93" s="394"/>
      <c r="AQ93" s="394"/>
      <c r="AR93" s="392"/>
      <c r="AS93" s="395"/>
      <c r="AT93" s="395"/>
      <c r="AU93" s="395"/>
      <c r="AV93" s="395"/>
      <c r="AW93" s="395"/>
      <c r="AX93" s="395"/>
      <c r="AY93" s="395"/>
      <c r="AZ93" s="395"/>
      <c r="BA93" s="395"/>
      <c r="BB93" s="395"/>
      <c r="BC93" s="395"/>
      <c r="BD93" s="395"/>
      <c r="BE93" s="395"/>
      <c r="BF93" s="395"/>
      <c r="BG93" s="397"/>
      <c r="BH93" s="397"/>
      <c r="BI93" s="397"/>
      <c r="BJ93" s="397"/>
      <c r="BK93" s="397"/>
      <c r="BL93" s="397"/>
      <c r="BM93" s="397"/>
      <c r="BN93" s="397"/>
      <c r="BO93" s="397"/>
      <c r="BP93" s="397"/>
      <c r="BQ93" s="397"/>
      <c r="BR93" s="397"/>
      <c r="BS93" s="397"/>
      <c r="BT93" s="397"/>
    </row>
    <row r="94" spans="1:73" ht="19.5" customHeight="1" x14ac:dyDescent="0.2">
      <c r="A94" s="306" t="s">
        <v>51</v>
      </c>
      <c r="B94" s="307" t="s">
        <v>45</v>
      </c>
      <c r="C94" s="308" t="s">
        <v>33</v>
      </c>
      <c r="D94" s="307" t="s">
        <v>35</v>
      </c>
      <c r="E94" s="304">
        <f t="shared" si="16"/>
        <v>128.16146005661199</v>
      </c>
      <c r="F94" s="309">
        <v>42.4853631694073</v>
      </c>
      <c r="G94" s="309">
        <v>13.573875885501</v>
      </c>
      <c r="H94" s="309">
        <v>57.973259636111798</v>
      </c>
      <c r="I94" s="309">
        <v>133.858583288745</v>
      </c>
      <c r="J94" s="309">
        <v>-2.4957019993078098</v>
      </c>
      <c r="K94" s="309">
        <v>128.16146005661199</v>
      </c>
      <c r="L94" s="309">
        <v>174.58726411542901</v>
      </c>
      <c r="M94" s="309">
        <v>156.591332384277</v>
      </c>
      <c r="N94" s="309">
        <v>-30.2226016019927</v>
      </c>
      <c r="O94" s="309">
        <v>149.18109339155299</v>
      </c>
      <c r="P94" s="309">
        <v>94.704066756285002</v>
      </c>
      <c r="Q94" s="309">
        <v>147.398108100944</v>
      </c>
      <c r="R94" s="309">
        <v>1065.79610318356</v>
      </c>
      <c r="S94" s="309">
        <f t="shared" si="17"/>
        <v>373.55684003706926</v>
      </c>
      <c r="T94" s="322" t="s">
        <v>358</v>
      </c>
      <c r="V94" s="322" t="s">
        <v>358</v>
      </c>
      <c r="W94" s="323" t="s">
        <v>216</v>
      </c>
      <c r="X94" s="323" t="s">
        <v>230</v>
      </c>
      <c r="Y94" s="328">
        <f t="shared" si="18"/>
        <v>2.5</v>
      </c>
      <c r="Z94" s="327">
        <v>0.21110000000000001</v>
      </c>
      <c r="AA94" s="327">
        <v>0</v>
      </c>
      <c r="AB94" s="327">
        <v>0.14000000000000001</v>
      </c>
      <c r="AC94" s="327">
        <v>0.19600000000000001</v>
      </c>
      <c r="AD94" s="327">
        <v>0</v>
      </c>
      <c r="AE94" s="327">
        <v>2.5</v>
      </c>
      <c r="AF94" s="327">
        <v>0</v>
      </c>
      <c r="AG94" s="327">
        <v>12.690099999999999</v>
      </c>
      <c r="AH94" s="327">
        <v>0</v>
      </c>
      <c r="AI94" s="327">
        <v>0</v>
      </c>
      <c r="AJ94" s="327">
        <v>1.55</v>
      </c>
      <c r="AK94" s="327">
        <v>0</v>
      </c>
      <c r="AL94" s="327">
        <v>17.287199999999999</v>
      </c>
      <c r="AM94" s="305">
        <f t="shared" si="19"/>
        <v>3.0470999999999999</v>
      </c>
      <c r="AP94" s="394"/>
      <c r="AQ94" s="394"/>
      <c r="AR94" s="392"/>
      <c r="AS94" s="395"/>
      <c r="AT94" s="395"/>
      <c r="AU94" s="395"/>
      <c r="AV94" s="395"/>
      <c r="AW94" s="395"/>
      <c r="AX94" s="395"/>
      <c r="AY94" s="395"/>
      <c r="AZ94" s="395"/>
      <c r="BA94" s="395"/>
      <c r="BB94" s="395"/>
      <c r="BC94" s="395"/>
      <c r="BD94" s="395"/>
      <c r="BE94" s="395"/>
      <c r="BF94" s="395"/>
      <c r="BG94" s="397"/>
      <c r="BH94" s="397"/>
      <c r="BI94" s="397"/>
      <c r="BJ94" s="397"/>
      <c r="BK94" s="397"/>
      <c r="BL94" s="397"/>
      <c r="BM94" s="397"/>
      <c r="BN94" s="397"/>
      <c r="BO94" s="397"/>
      <c r="BP94" s="397"/>
      <c r="BQ94" s="397"/>
      <c r="BR94" s="397"/>
      <c r="BS94" s="397"/>
      <c r="BT94" s="397"/>
    </row>
    <row r="95" spans="1:73" ht="19.5" customHeight="1" x14ac:dyDescent="0.2">
      <c r="A95" s="306" t="s">
        <v>51</v>
      </c>
      <c r="B95" s="307" t="s">
        <v>45</v>
      </c>
      <c r="C95" s="308" t="s">
        <v>33</v>
      </c>
      <c r="D95" s="307" t="s">
        <v>36</v>
      </c>
      <c r="E95" s="304">
        <f t="shared" si="16"/>
        <v>459.19614588942198</v>
      </c>
      <c r="F95" s="309">
        <v>145.26691071865201</v>
      </c>
      <c r="G95" s="309">
        <v>58.515394650624202</v>
      </c>
      <c r="H95" s="309">
        <v>160.002023047911</v>
      </c>
      <c r="I95" s="309">
        <v>414.06971759027698</v>
      </c>
      <c r="J95" s="309">
        <v>235.929402617005</v>
      </c>
      <c r="K95" s="309">
        <v>459.19614588942198</v>
      </c>
      <c r="L95" s="309">
        <v>402.58667351364198</v>
      </c>
      <c r="M95" s="309">
        <v>415.53284238285698</v>
      </c>
      <c r="N95" s="309">
        <v>574.16405223427603</v>
      </c>
      <c r="O95" s="309">
        <v>266.417714360844</v>
      </c>
      <c r="P95" s="309">
        <v>274.85950163942101</v>
      </c>
      <c r="Q95" s="309">
        <v>287.35974573153197</v>
      </c>
      <c r="R95" s="309">
        <v>3693.9001243764601</v>
      </c>
      <c r="S95" s="309">
        <f t="shared" si="17"/>
        <v>1472.9795945138912</v>
      </c>
      <c r="T95" s="322" t="s">
        <v>358</v>
      </c>
      <c r="V95" s="322" t="s">
        <v>358</v>
      </c>
      <c r="W95" s="323" t="s">
        <v>216</v>
      </c>
      <c r="X95" s="323" t="s">
        <v>231</v>
      </c>
      <c r="Y95" s="328">
        <f t="shared" si="18"/>
        <v>0</v>
      </c>
      <c r="Z95" s="327">
        <v>0</v>
      </c>
      <c r="AA95" s="327">
        <v>0</v>
      </c>
      <c r="AB95" s="327">
        <v>0</v>
      </c>
      <c r="AC95" s="327">
        <v>0</v>
      </c>
      <c r="AD95" s="327">
        <v>0</v>
      </c>
      <c r="AE95" s="327">
        <v>0</v>
      </c>
      <c r="AF95" s="327">
        <v>0</v>
      </c>
      <c r="AG95" s="327">
        <v>0</v>
      </c>
      <c r="AH95" s="327">
        <v>0</v>
      </c>
      <c r="AI95" s="327">
        <v>0</v>
      </c>
      <c r="AJ95" s="327">
        <v>0</v>
      </c>
      <c r="AK95" s="327">
        <v>0</v>
      </c>
      <c r="AL95" s="327">
        <v>0</v>
      </c>
      <c r="AM95" s="305">
        <f t="shared" si="19"/>
        <v>0</v>
      </c>
      <c r="AP95" s="394"/>
      <c r="AQ95" s="394"/>
      <c r="AR95" s="392"/>
      <c r="AS95" s="395"/>
      <c r="AT95" s="395"/>
      <c r="AU95" s="395"/>
      <c r="AV95" s="395"/>
      <c r="AW95" s="395"/>
      <c r="AX95" s="395"/>
      <c r="AY95" s="395"/>
      <c r="AZ95" s="395"/>
      <c r="BA95" s="395"/>
      <c r="BB95" s="395"/>
      <c r="BC95" s="395"/>
      <c r="BD95" s="395"/>
      <c r="BE95" s="395"/>
      <c r="BF95" s="395"/>
      <c r="BG95" s="397"/>
      <c r="BH95" s="397"/>
      <c r="BI95" s="397"/>
      <c r="BJ95" s="397"/>
      <c r="BK95" s="397"/>
      <c r="BL95" s="397"/>
      <c r="BM95" s="397"/>
      <c r="BN95" s="397"/>
      <c r="BO95" s="397"/>
      <c r="BP95" s="397"/>
      <c r="BQ95" s="397"/>
      <c r="BR95" s="397"/>
      <c r="BS95" s="397"/>
      <c r="BT95" s="397"/>
    </row>
    <row r="96" spans="1:73" ht="19.5" customHeight="1" x14ac:dyDescent="0.2">
      <c r="A96" s="306" t="s">
        <v>51</v>
      </c>
      <c r="B96" s="307" t="s">
        <v>45</v>
      </c>
      <c r="C96" s="308" t="s">
        <v>33</v>
      </c>
      <c r="D96" s="307" t="s">
        <v>37</v>
      </c>
      <c r="E96" s="304">
        <f t="shared" si="16"/>
        <v>0</v>
      </c>
      <c r="F96" s="309">
        <v>0</v>
      </c>
      <c r="G96" s="309">
        <v>0</v>
      </c>
      <c r="H96" s="309">
        <v>0</v>
      </c>
      <c r="I96" s="309">
        <v>0</v>
      </c>
      <c r="J96" s="309">
        <v>0</v>
      </c>
      <c r="K96" s="309">
        <v>0</v>
      </c>
      <c r="L96" s="309">
        <v>0</v>
      </c>
      <c r="M96" s="309">
        <v>0</v>
      </c>
      <c r="N96" s="309">
        <v>0</v>
      </c>
      <c r="O96" s="309">
        <v>0</v>
      </c>
      <c r="P96" s="309">
        <v>0</v>
      </c>
      <c r="Q96" s="309">
        <v>0</v>
      </c>
      <c r="R96" s="309">
        <v>0</v>
      </c>
      <c r="S96" s="309">
        <f t="shared" si="17"/>
        <v>0</v>
      </c>
      <c r="T96" s="322" t="s">
        <v>358</v>
      </c>
      <c r="V96" s="322" t="s">
        <v>358</v>
      </c>
      <c r="W96" s="323" t="s">
        <v>216</v>
      </c>
      <c r="X96" s="323" t="s">
        <v>232</v>
      </c>
      <c r="Y96" s="328">
        <f t="shared" si="18"/>
        <v>2E-3</v>
      </c>
      <c r="Z96" s="327">
        <v>0.28589999999999999</v>
      </c>
      <c r="AA96" s="327">
        <v>0.85119999999999996</v>
      </c>
      <c r="AB96" s="327">
        <v>-0.63980000000000004</v>
      </c>
      <c r="AC96" s="327">
        <v>2.64E-2</v>
      </c>
      <c r="AD96" s="327">
        <v>0</v>
      </c>
      <c r="AE96" s="327">
        <v>2E-3</v>
      </c>
      <c r="AF96" s="327">
        <v>0.1368</v>
      </c>
      <c r="AG96" s="327">
        <v>0</v>
      </c>
      <c r="AH96" s="327">
        <v>0</v>
      </c>
      <c r="AI96" s="327">
        <v>0.7208</v>
      </c>
      <c r="AJ96" s="327">
        <v>0.75109999999999999</v>
      </c>
      <c r="AK96" s="327">
        <v>0.20349999999999999</v>
      </c>
      <c r="AL96" s="327">
        <v>2.3378999999999999</v>
      </c>
      <c r="AM96" s="305">
        <f t="shared" si="19"/>
        <v>0.52569999999999995</v>
      </c>
      <c r="AP96" s="394"/>
      <c r="AQ96" s="394"/>
      <c r="AR96" s="392"/>
      <c r="AS96" s="395"/>
      <c r="AT96" s="395"/>
      <c r="AU96" s="395"/>
      <c r="AV96" s="395"/>
      <c r="AW96" s="395"/>
      <c r="AX96" s="395"/>
      <c r="AY96" s="395"/>
      <c r="AZ96" s="395"/>
      <c r="BA96" s="395"/>
      <c r="BB96" s="395"/>
      <c r="BC96" s="395"/>
      <c r="BD96" s="395"/>
      <c r="BE96" s="395"/>
      <c r="BF96" s="395"/>
      <c r="BG96" s="397"/>
      <c r="BH96" s="397"/>
      <c r="BI96" s="397"/>
      <c r="BJ96" s="397"/>
      <c r="BK96" s="397"/>
      <c r="BL96" s="397"/>
      <c r="BM96" s="397"/>
      <c r="BN96" s="397"/>
      <c r="BO96" s="397"/>
      <c r="BP96" s="397"/>
      <c r="BQ96" s="397"/>
      <c r="BR96" s="397"/>
      <c r="BS96" s="397"/>
      <c r="BT96" s="397"/>
    </row>
    <row r="97" spans="1:72" ht="19.5" customHeight="1" x14ac:dyDescent="0.2">
      <c r="A97" s="306" t="s">
        <v>51</v>
      </c>
      <c r="B97" s="307" t="s">
        <v>45</v>
      </c>
      <c r="C97" s="308" t="s">
        <v>33</v>
      </c>
      <c r="D97" s="307" t="s">
        <v>38</v>
      </c>
      <c r="E97" s="304">
        <f t="shared" si="16"/>
        <v>9.5590023013754006</v>
      </c>
      <c r="F97" s="309">
        <v>0.93787047732117501</v>
      </c>
      <c r="G97" s="309">
        <v>0.40893765069586702</v>
      </c>
      <c r="H97" s="309">
        <v>2.0223869533133998</v>
      </c>
      <c r="I97" s="309">
        <v>3.89667844508732</v>
      </c>
      <c r="J97" s="309">
        <v>2.32025169488593</v>
      </c>
      <c r="K97" s="309">
        <v>9.5590023013754006</v>
      </c>
      <c r="L97" s="309">
        <v>10.857212412447501</v>
      </c>
      <c r="M97" s="309">
        <v>12.3777818343797</v>
      </c>
      <c r="N97" s="309">
        <v>21.468088493066901</v>
      </c>
      <c r="O97" s="309">
        <v>15.2549161114311</v>
      </c>
      <c r="P97" s="309">
        <v>22.795064868055601</v>
      </c>
      <c r="Q97" s="309">
        <v>26.068266784519398</v>
      </c>
      <c r="R97" s="309">
        <v>127.96645802657901</v>
      </c>
      <c r="S97" s="309">
        <f t="shared" si="17"/>
        <v>19.145127522679093</v>
      </c>
      <c r="T97" s="322" t="s">
        <v>358</v>
      </c>
      <c r="V97" s="322" t="s">
        <v>358</v>
      </c>
      <c r="W97" s="323" t="s">
        <v>216</v>
      </c>
      <c r="X97" s="323" t="s">
        <v>233</v>
      </c>
      <c r="Y97" s="328">
        <f t="shared" si="18"/>
        <v>0</v>
      </c>
      <c r="Z97" s="327">
        <v>0.21959999999999999</v>
      </c>
      <c r="AA97" s="327">
        <v>0.1996</v>
      </c>
      <c r="AB97" s="327">
        <v>0.62119999999999997</v>
      </c>
      <c r="AC97" s="327">
        <v>0.35920000000000002</v>
      </c>
      <c r="AD97" s="327">
        <v>0</v>
      </c>
      <c r="AE97" s="327">
        <v>0</v>
      </c>
      <c r="AF97" s="327">
        <v>0.54354199999999997</v>
      </c>
      <c r="AG97" s="327">
        <v>0.14879999999999999</v>
      </c>
      <c r="AH97" s="327">
        <v>0</v>
      </c>
      <c r="AI97" s="327">
        <v>0</v>
      </c>
      <c r="AJ97" s="327">
        <v>0</v>
      </c>
      <c r="AK97" s="327">
        <v>2.4400000000000002E-2</v>
      </c>
      <c r="AL97" s="327">
        <v>2.1163419999999999</v>
      </c>
      <c r="AM97" s="305">
        <f t="shared" si="19"/>
        <v>1.3996</v>
      </c>
      <c r="AP97" s="394"/>
      <c r="AQ97" s="394"/>
      <c r="AR97" s="392"/>
      <c r="AS97" s="395"/>
      <c r="AT97" s="395"/>
      <c r="AU97" s="395"/>
      <c r="AV97" s="395"/>
      <c r="AW97" s="395"/>
      <c r="AX97" s="395"/>
      <c r="AY97" s="395"/>
      <c r="AZ97" s="395"/>
      <c r="BA97" s="395"/>
      <c r="BB97" s="395"/>
      <c r="BC97" s="395"/>
      <c r="BD97" s="395"/>
      <c r="BE97" s="395"/>
      <c r="BF97" s="395"/>
      <c r="BG97" s="397"/>
      <c r="BH97" s="397"/>
      <c r="BI97" s="397"/>
      <c r="BJ97" s="397"/>
      <c r="BK97" s="397"/>
      <c r="BL97" s="397"/>
      <c r="BM97" s="397"/>
      <c r="BN97" s="397"/>
      <c r="BO97" s="397"/>
      <c r="BP97" s="397"/>
      <c r="BQ97" s="397"/>
      <c r="BR97" s="397"/>
      <c r="BS97" s="397"/>
      <c r="BT97" s="397"/>
    </row>
    <row r="98" spans="1:72" ht="19.5" customHeight="1" x14ac:dyDescent="0.2">
      <c r="A98" s="306" t="s">
        <v>51</v>
      </c>
      <c r="B98" s="307" t="s">
        <v>45</v>
      </c>
      <c r="C98" s="308" t="s">
        <v>33</v>
      </c>
      <c r="D98" s="307" t="s">
        <v>39</v>
      </c>
      <c r="E98" s="304">
        <f t="shared" si="16"/>
        <v>0</v>
      </c>
      <c r="F98" s="309">
        <v>0</v>
      </c>
      <c r="G98" s="309">
        <v>0</v>
      </c>
      <c r="H98" s="309">
        <v>0</v>
      </c>
      <c r="I98" s="309">
        <v>0</v>
      </c>
      <c r="J98" s="309">
        <v>0</v>
      </c>
      <c r="K98" s="309">
        <v>0</v>
      </c>
      <c r="L98" s="309">
        <v>0</v>
      </c>
      <c r="M98" s="309">
        <v>0</v>
      </c>
      <c r="N98" s="309">
        <v>0</v>
      </c>
      <c r="O98" s="309">
        <v>0.90514240423992398</v>
      </c>
      <c r="P98" s="309">
        <v>0.96233157600583497</v>
      </c>
      <c r="Q98" s="309">
        <v>1.2342475322755999</v>
      </c>
      <c r="R98" s="309">
        <v>3.10172151252136</v>
      </c>
      <c r="S98" s="309">
        <f t="shared" si="17"/>
        <v>0</v>
      </c>
      <c r="T98" s="322" t="s">
        <v>358</v>
      </c>
      <c r="V98" s="322" t="s">
        <v>358</v>
      </c>
      <c r="W98" s="323" t="s">
        <v>216</v>
      </c>
      <c r="X98" s="323" t="s">
        <v>234</v>
      </c>
      <c r="Y98" s="328">
        <f t="shared" si="18"/>
        <v>0</v>
      </c>
      <c r="Z98" s="327">
        <v>0</v>
      </c>
      <c r="AA98" s="327">
        <v>0</v>
      </c>
      <c r="AB98" s="327">
        <v>0</v>
      </c>
      <c r="AC98" s="327">
        <v>0</v>
      </c>
      <c r="AD98" s="327">
        <v>0</v>
      </c>
      <c r="AE98" s="327">
        <v>0</v>
      </c>
      <c r="AF98" s="327">
        <v>0</v>
      </c>
      <c r="AG98" s="327">
        <v>0</v>
      </c>
      <c r="AH98" s="327">
        <v>0</v>
      </c>
      <c r="AI98" s="327">
        <v>0.75570000000000004</v>
      </c>
      <c r="AJ98" s="327">
        <v>0</v>
      </c>
      <c r="AK98" s="327">
        <v>0</v>
      </c>
      <c r="AL98" s="327">
        <v>0.75570000000000004</v>
      </c>
      <c r="AM98" s="305">
        <f t="shared" si="19"/>
        <v>0</v>
      </c>
      <c r="AP98" s="394"/>
      <c r="AQ98" s="394"/>
      <c r="AR98" s="392"/>
      <c r="AS98" s="395"/>
      <c r="AT98" s="395"/>
      <c r="AU98" s="395"/>
      <c r="AV98" s="395"/>
      <c r="AW98" s="395"/>
      <c r="AX98" s="395"/>
      <c r="AY98" s="395"/>
      <c r="AZ98" s="395"/>
      <c r="BA98" s="395"/>
      <c r="BB98" s="395"/>
      <c r="BC98" s="395"/>
      <c r="BD98" s="395"/>
      <c r="BE98" s="395"/>
      <c r="BF98" s="395"/>
      <c r="BG98" s="397"/>
      <c r="BH98" s="397"/>
      <c r="BI98" s="397"/>
      <c r="BJ98" s="397"/>
      <c r="BK98" s="397"/>
      <c r="BL98" s="397"/>
      <c r="BM98" s="397"/>
      <c r="BN98" s="397"/>
      <c r="BO98" s="397"/>
      <c r="BP98" s="397"/>
      <c r="BQ98" s="397"/>
      <c r="BR98" s="397"/>
      <c r="BS98" s="397"/>
      <c r="BT98" s="397"/>
    </row>
    <row r="99" spans="1:72" ht="19.5" customHeight="1" x14ac:dyDescent="0.2">
      <c r="A99" s="306" t="s">
        <v>51</v>
      </c>
      <c r="B99" s="307" t="s">
        <v>45</v>
      </c>
      <c r="C99" s="308" t="s">
        <v>40</v>
      </c>
      <c r="D99" s="307" t="s">
        <v>41</v>
      </c>
      <c r="E99" s="304">
        <f t="shared" si="16"/>
        <v>2147.6358129173</v>
      </c>
      <c r="F99" s="309">
        <v>957.46366580383801</v>
      </c>
      <c r="G99" s="309">
        <v>356.34717351490201</v>
      </c>
      <c r="H99" s="309">
        <v>1173.5694603724401</v>
      </c>
      <c r="I99" s="309">
        <v>2007.91282695776</v>
      </c>
      <c r="J99" s="309">
        <v>1775.9701535172801</v>
      </c>
      <c r="K99" s="309">
        <v>2147.6358129173</v>
      </c>
      <c r="L99" s="309">
        <v>1487.07556163408</v>
      </c>
      <c r="M99" s="309">
        <v>2171.4913131329099</v>
      </c>
      <c r="N99" s="309">
        <v>2048.9830666565599</v>
      </c>
      <c r="O99" s="309">
        <v>1816.7461573261301</v>
      </c>
      <c r="P99" s="309">
        <v>2054.05993065242</v>
      </c>
      <c r="Q99" s="309">
        <v>1997.5348521088099</v>
      </c>
      <c r="R99" s="309">
        <v>19994.789974594401</v>
      </c>
      <c r="S99" s="309">
        <f t="shared" si="17"/>
        <v>8418.8990930835189</v>
      </c>
      <c r="T99" s="322" t="s">
        <v>358</v>
      </c>
      <c r="V99" s="322" t="s">
        <v>358</v>
      </c>
      <c r="W99" s="323" t="s">
        <v>216</v>
      </c>
      <c r="X99" s="323" t="s">
        <v>127</v>
      </c>
      <c r="Y99" s="328">
        <f t="shared" si="18"/>
        <v>2.5581683199999898</v>
      </c>
      <c r="Z99" s="327">
        <v>0.63692899999999997</v>
      </c>
      <c r="AA99" s="327">
        <v>-47.371004999999997</v>
      </c>
      <c r="AB99" s="327">
        <v>2.89734538</v>
      </c>
      <c r="AC99" s="327">
        <v>2.1014413600000799</v>
      </c>
      <c r="AD99" s="327">
        <v>0.73290460999999796</v>
      </c>
      <c r="AE99" s="327">
        <v>2.5581683199999898</v>
      </c>
      <c r="AF99" s="327">
        <v>-0.71927333999997201</v>
      </c>
      <c r="AG99" s="327">
        <v>1.4216613199999999</v>
      </c>
      <c r="AH99" s="327">
        <v>-12.407805</v>
      </c>
      <c r="AI99" s="327">
        <v>1.462531</v>
      </c>
      <c r="AJ99" s="327">
        <v>1.8627257399999899</v>
      </c>
      <c r="AK99" s="327">
        <v>2.4683360999999899</v>
      </c>
      <c r="AL99" s="327">
        <v>-44.3560405099999</v>
      </c>
      <c r="AM99" s="305">
        <f t="shared" si="19"/>
        <v>-38.444216329999925</v>
      </c>
      <c r="AP99" s="394"/>
      <c r="AQ99" s="394"/>
      <c r="AR99" s="392"/>
      <c r="AS99" s="395"/>
      <c r="AT99" s="395"/>
      <c r="AU99" s="395"/>
      <c r="AV99" s="395"/>
      <c r="AW99" s="395"/>
      <c r="AX99" s="395"/>
      <c r="AY99" s="395"/>
      <c r="AZ99" s="395"/>
      <c r="BA99" s="395"/>
      <c r="BB99" s="395"/>
      <c r="BC99" s="395"/>
      <c r="BD99" s="395"/>
      <c r="BE99" s="395"/>
      <c r="BF99" s="395"/>
      <c r="BG99" s="397"/>
      <c r="BH99" s="397"/>
      <c r="BI99" s="397"/>
      <c r="BJ99" s="397"/>
      <c r="BK99" s="397"/>
      <c r="BL99" s="397"/>
      <c r="BM99" s="397"/>
      <c r="BN99" s="397"/>
      <c r="BO99" s="397"/>
      <c r="BP99" s="397"/>
      <c r="BQ99" s="397"/>
      <c r="BR99" s="397"/>
      <c r="BS99" s="397"/>
      <c r="BT99" s="397"/>
    </row>
    <row r="100" spans="1:72" ht="19.5" customHeight="1" x14ac:dyDescent="0.2">
      <c r="A100" s="306" t="s">
        <v>51</v>
      </c>
      <c r="B100" s="307" t="s">
        <v>45</v>
      </c>
      <c r="C100" s="308" t="s">
        <v>40</v>
      </c>
      <c r="D100" s="307" t="s">
        <v>42</v>
      </c>
      <c r="E100" s="304">
        <f t="shared" si="16"/>
        <v>388.56984111489197</v>
      </c>
      <c r="F100" s="309">
        <v>58.646755764021002</v>
      </c>
      <c r="G100" s="309">
        <v>19.868574736695301</v>
      </c>
      <c r="H100" s="309">
        <v>65.443134279954293</v>
      </c>
      <c r="I100" s="309">
        <v>120.18060991479</v>
      </c>
      <c r="J100" s="309">
        <v>257.03672546346797</v>
      </c>
      <c r="K100" s="309">
        <v>388.56984111489197</v>
      </c>
      <c r="L100" s="309">
        <v>337.119252884118</v>
      </c>
      <c r="M100" s="309">
        <v>306.42629383488901</v>
      </c>
      <c r="N100" s="309">
        <v>456.68079948081902</v>
      </c>
      <c r="O100" s="309">
        <v>170.00004235950399</v>
      </c>
      <c r="P100" s="309">
        <v>82.492663880865706</v>
      </c>
      <c r="Q100" s="309">
        <v>89.808002265515697</v>
      </c>
      <c r="R100" s="309">
        <v>2352.27269597953</v>
      </c>
      <c r="S100" s="309">
        <f t="shared" si="17"/>
        <v>909.74564127382041</v>
      </c>
      <c r="T100" s="322" t="s">
        <v>358</v>
      </c>
      <c r="V100" s="322" t="s">
        <v>358</v>
      </c>
      <c r="W100" s="323" t="s">
        <v>216</v>
      </c>
      <c r="X100" s="323" t="s">
        <v>235</v>
      </c>
      <c r="Y100" s="328">
        <f t="shared" si="18"/>
        <v>0</v>
      </c>
      <c r="Z100" s="327">
        <v>0</v>
      </c>
      <c r="AA100" s="327">
        <v>0</v>
      </c>
      <c r="AB100" s="327">
        <v>0</v>
      </c>
      <c r="AC100" s="327">
        <v>0</v>
      </c>
      <c r="AD100" s="327">
        <v>0</v>
      </c>
      <c r="AE100" s="327">
        <v>0</v>
      </c>
      <c r="AF100" s="327">
        <v>0</v>
      </c>
      <c r="AG100" s="327">
        <v>0</v>
      </c>
      <c r="AH100" s="327">
        <v>0</v>
      </c>
      <c r="AI100" s="327">
        <v>0</v>
      </c>
      <c r="AJ100" s="327">
        <v>0</v>
      </c>
      <c r="AK100" s="327">
        <v>0</v>
      </c>
      <c r="AL100" s="327">
        <v>0</v>
      </c>
      <c r="AM100" s="305">
        <f t="shared" si="19"/>
        <v>0</v>
      </c>
      <c r="AP100" s="394"/>
      <c r="AQ100" s="394"/>
      <c r="AR100" s="392"/>
      <c r="AS100" s="395"/>
      <c r="AT100" s="395"/>
      <c r="AU100" s="395"/>
      <c r="AV100" s="395"/>
      <c r="AW100" s="395"/>
      <c r="AX100" s="395"/>
      <c r="AY100" s="395"/>
      <c r="AZ100" s="395"/>
      <c r="BA100" s="395"/>
      <c r="BB100" s="395"/>
      <c r="BC100" s="395"/>
      <c r="BD100" s="395"/>
      <c r="BE100" s="395"/>
      <c r="BF100" s="395"/>
      <c r="BG100" s="397"/>
      <c r="BH100" s="397"/>
      <c r="BI100" s="397"/>
      <c r="BJ100" s="397"/>
      <c r="BK100" s="397"/>
      <c r="BL100" s="397"/>
      <c r="BM100" s="397"/>
      <c r="BN100" s="397"/>
      <c r="BO100" s="397"/>
      <c r="BP100" s="397"/>
      <c r="BQ100" s="397"/>
      <c r="BR100" s="397"/>
      <c r="BS100" s="397"/>
      <c r="BT100" s="397"/>
    </row>
    <row r="101" spans="1:72" ht="19.5" customHeight="1" x14ac:dyDescent="0.2">
      <c r="A101" s="306" t="s">
        <v>51</v>
      </c>
      <c r="B101" s="307" t="s">
        <v>45</v>
      </c>
      <c r="C101" s="308" t="s">
        <v>40</v>
      </c>
      <c r="D101" s="307" t="s">
        <v>43</v>
      </c>
      <c r="E101" s="304">
        <f t="shared" si="16"/>
        <v>14.728581628632</v>
      </c>
      <c r="F101" s="309">
        <v>8.5482194966871194</v>
      </c>
      <c r="G101" s="309">
        <v>12.5910519257807</v>
      </c>
      <c r="H101" s="309">
        <v>7.1907127949437903</v>
      </c>
      <c r="I101" s="309">
        <v>9.0456077738129501</v>
      </c>
      <c r="J101" s="309">
        <v>9.0250880142178396</v>
      </c>
      <c r="K101" s="309">
        <v>14.728581628632</v>
      </c>
      <c r="L101" s="309">
        <v>12.7835293351462</v>
      </c>
      <c r="M101" s="309">
        <v>6.41175316317244</v>
      </c>
      <c r="N101" s="309">
        <v>15.1049530904096</v>
      </c>
      <c r="O101" s="309">
        <v>12.235781459885301</v>
      </c>
      <c r="P101" s="309">
        <v>12.2241405575553</v>
      </c>
      <c r="Q101" s="309">
        <v>6.7349705844670797</v>
      </c>
      <c r="R101" s="309">
        <v>126.62438982470999</v>
      </c>
      <c r="S101" s="309">
        <f t="shared" si="17"/>
        <v>61.12926163407441</v>
      </c>
      <c r="T101" s="322" t="s">
        <v>358</v>
      </c>
      <c r="V101" s="322" t="s">
        <v>358</v>
      </c>
      <c r="W101" s="323" t="s">
        <v>216</v>
      </c>
      <c r="X101" s="323" t="s">
        <v>236</v>
      </c>
      <c r="Y101" s="328">
        <f t="shared" si="18"/>
        <v>0</v>
      </c>
      <c r="Z101" s="327">
        <v>0</v>
      </c>
      <c r="AA101" s="327">
        <v>0</v>
      </c>
      <c r="AB101" s="327">
        <v>0</v>
      </c>
      <c r="AC101" s="327">
        <v>0</v>
      </c>
      <c r="AD101" s="327">
        <v>0</v>
      </c>
      <c r="AE101" s="327">
        <v>0</v>
      </c>
      <c r="AF101" s="327">
        <v>0</v>
      </c>
      <c r="AG101" s="327">
        <v>0</v>
      </c>
      <c r="AH101" s="327">
        <v>0</v>
      </c>
      <c r="AI101" s="327">
        <v>0</v>
      </c>
      <c r="AJ101" s="327">
        <v>0</v>
      </c>
      <c r="AK101" s="327">
        <v>0</v>
      </c>
      <c r="AL101" s="327">
        <v>0</v>
      </c>
      <c r="AM101" s="305">
        <f t="shared" si="19"/>
        <v>0</v>
      </c>
      <c r="AP101" s="394"/>
      <c r="AQ101" s="394"/>
      <c r="AR101" s="392"/>
      <c r="AS101" s="395"/>
      <c r="AT101" s="395"/>
      <c r="AU101" s="395"/>
      <c r="AV101" s="395"/>
      <c r="AW101" s="395"/>
      <c r="AX101" s="395"/>
      <c r="AY101" s="395"/>
      <c r="AZ101" s="395"/>
      <c r="BA101" s="395"/>
      <c r="BB101" s="395"/>
      <c r="BC101" s="395"/>
      <c r="BD101" s="395"/>
      <c r="BE101" s="395"/>
      <c r="BF101" s="395"/>
      <c r="BG101" s="397"/>
      <c r="BH101" s="397"/>
      <c r="BI101" s="397"/>
      <c r="BJ101" s="397"/>
      <c r="BK101" s="397"/>
      <c r="BL101" s="397"/>
      <c r="BM101" s="397"/>
      <c r="BN101" s="397"/>
      <c r="BO101" s="397"/>
      <c r="BP101" s="397"/>
      <c r="BQ101" s="397"/>
      <c r="BR101" s="397"/>
      <c r="BS101" s="397"/>
      <c r="BT101" s="397"/>
    </row>
    <row r="102" spans="1:72" ht="19.5" customHeight="1" x14ac:dyDescent="0.2">
      <c r="A102" s="310" t="s">
        <v>51</v>
      </c>
      <c r="B102" s="311" t="s">
        <v>25</v>
      </c>
      <c r="C102" s="312" t="s">
        <v>378</v>
      </c>
      <c r="D102" s="311" t="s">
        <v>378</v>
      </c>
      <c r="E102" s="304">
        <f t="shared" si="16"/>
        <v>7840.0654180000001</v>
      </c>
      <c r="F102" s="313">
        <v>3298.09465</v>
      </c>
      <c r="G102" s="313">
        <v>1386.0269800000001</v>
      </c>
      <c r="H102" s="313">
        <v>4148.3039500000004</v>
      </c>
      <c r="I102" s="313">
        <v>5999.1324919999997</v>
      </c>
      <c r="J102" s="313">
        <v>7027.0673690000003</v>
      </c>
      <c r="K102" s="313">
        <v>7840.0654180000001</v>
      </c>
      <c r="L102" s="313">
        <v>7015.2370570000003</v>
      </c>
      <c r="M102" s="313">
        <v>7528.2840610000003</v>
      </c>
      <c r="N102" s="313">
        <v>7615.8625579999998</v>
      </c>
      <c r="O102" s="313">
        <v>6065.3682669999998</v>
      </c>
      <c r="P102" s="313">
        <v>6506.1727419999997</v>
      </c>
      <c r="Q102" s="313">
        <v>6022.6222029999999</v>
      </c>
      <c r="R102" s="313">
        <v>70452.237747000006</v>
      </c>
      <c r="S102" s="313">
        <f t="shared" si="17"/>
        <v>29698.690859000002</v>
      </c>
      <c r="T102" s="322" t="s">
        <v>358</v>
      </c>
      <c r="V102" s="322" t="s">
        <v>358</v>
      </c>
      <c r="W102" s="323" t="s">
        <v>216</v>
      </c>
      <c r="X102" s="323" t="s">
        <v>237</v>
      </c>
      <c r="Y102" s="328">
        <f t="shared" si="18"/>
        <v>0</v>
      </c>
      <c r="Z102" s="327">
        <v>0</v>
      </c>
      <c r="AA102" s="327">
        <v>0</v>
      </c>
      <c r="AB102" s="327">
        <v>0</v>
      </c>
      <c r="AC102" s="327">
        <v>0</v>
      </c>
      <c r="AD102" s="327">
        <v>0</v>
      </c>
      <c r="AE102" s="327">
        <v>0</v>
      </c>
      <c r="AF102" s="327">
        <v>0</v>
      </c>
      <c r="AG102" s="327">
        <v>0</v>
      </c>
      <c r="AH102" s="327">
        <v>0</v>
      </c>
      <c r="AI102" s="327">
        <v>0</v>
      </c>
      <c r="AJ102" s="327">
        <v>0</v>
      </c>
      <c r="AK102" s="327">
        <v>0</v>
      </c>
      <c r="AL102" s="327">
        <v>0</v>
      </c>
      <c r="AM102" s="305">
        <f t="shared" si="19"/>
        <v>0</v>
      </c>
      <c r="AP102" s="394"/>
      <c r="AQ102" s="394"/>
      <c r="AR102" s="392"/>
      <c r="AS102" s="395"/>
      <c r="AT102" s="395"/>
      <c r="AU102" s="395"/>
      <c r="AV102" s="395"/>
      <c r="AW102" s="395"/>
      <c r="AX102" s="395"/>
      <c r="AY102" s="395"/>
      <c r="AZ102" s="395"/>
      <c r="BA102" s="395"/>
      <c r="BB102" s="395"/>
      <c r="BC102" s="395"/>
      <c r="BD102" s="395"/>
      <c r="BE102" s="395"/>
      <c r="BF102" s="395"/>
      <c r="BG102" s="397"/>
      <c r="BH102" s="397"/>
      <c r="BI102" s="397"/>
      <c r="BJ102" s="397"/>
      <c r="BK102" s="397"/>
      <c r="BL102" s="397"/>
      <c r="BM102" s="397"/>
      <c r="BN102" s="397"/>
      <c r="BO102" s="397"/>
      <c r="BP102" s="397"/>
      <c r="BQ102" s="397"/>
      <c r="BR102" s="397"/>
      <c r="BS102" s="397"/>
      <c r="BT102" s="397"/>
    </row>
    <row r="103" spans="1:72" ht="19.5" customHeight="1" x14ac:dyDescent="0.2">
      <c r="A103" s="310" t="s">
        <v>51</v>
      </c>
      <c r="B103" s="311" t="s">
        <v>44</v>
      </c>
      <c r="C103" s="312" t="s">
        <v>380</v>
      </c>
      <c r="D103" s="311" t="s">
        <v>380</v>
      </c>
      <c r="E103" s="304">
        <f t="shared" si="16"/>
        <v>5289.1311823391698</v>
      </c>
      <c r="F103" s="313">
        <v>2273.43600893546</v>
      </c>
      <c r="G103" s="313">
        <v>997.22017982262298</v>
      </c>
      <c r="H103" s="313">
        <v>2902.1006425526598</v>
      </c>
      <c r="I103" s="313">
        <v>3861.99344735363</v>
      </c>
      <c r="J103" s="313">
        <v>4985.0354020050499</v>
      </c>
      <c r="K103" s="313">
        <v>5289.1311823391698</v>
      </c>
      <c r="L103" s="313">
        <v>5178.2587131466498</v>
      </c>
      <c r="M103" s="313">
        <v>5043.9547008690297</v>
      </c>
      <c r="N103" s="313">
        <v>5095.0937387721897</v>
      </c>
      <c r="O103" s="313">
        <v>4066.3862858544899</v>
      </c>
      <c r="P103" s="313">
        <v>4357.39600690916</v>
      </c>
      <c r="Q103" s="313">
        <v>3928.5152780412</v>
      </c>
      <c r="R103" s="313">
        <v>47978.521586601302</v>
      </c>
      <c r="S103" s="313">
        <f t="shared" si="17"/>
        <v>20308.916863008591</v>
      </c>
      <c r="T103" s="322" t="s">
        <v>358</v>
      </c>
      <c r="V103" s="322" t="s">
        <v>358</v>
      </c>
      <c r="W103" s="323" t="s">
        <v>216</v>
      </c>
      <c r="X103" s="323" t="s">
        <v>238</v>
      </c>
      <c r="Y103" s="328">
        <f t="shared" si="18"/>
        <v>0</v>
      </c>
      <c r="Z103" s="327">
        <v>0</v>
      </c>
      <c r="AA103" s="327">
        <v>0</v>
      </c>
      <c r="AB103" s="327">
        <v>0</v>
      </c>
      <c r="AC103" s="327">
        <v>0</v>
      </c>
      <c r="AD103" s="327">
        <v>0</v>
      </c>
      <c r="AE103" s="327">
        <v>0</v>
      </c>
      <c r="AF103" s="327">
        <v>0</v>
      </c>
      <c r="AG103" s="327">
        <v>0</v>
      </c>
      <c r="AH103" s="327">
        <v>0</v>
      </c>
      <c r="AI103" s="327">
        <v>0</v>
      </c>
      <c r="AJ103" s="327">
        <v>0</v>
      </c>
      <c r="AK103" s="327">
        <v>0</v>
      </c>
      <c r="AL103" s="327">
        <v>0</v>
      </c>
      <c r="AM103" s="305">
        <f t="shared" si="19"/>
        <v>0</v>
      </c>
      <c r="AP103" s="394"/>
      <c r="AQ103" s="394"/>
      <c r="AR103" s="392"/>
      <c r="AS103" s="395"/>
      <c r="AT103" s="395"/>
      <c r="AU103" s="395"/>
      <c r="AV103" s="395"/>
      <c r="AW103" s="395"/>
      <c r="AX103" s="395"/>
      <c r="AY103" s="395"/>
      <c r="AZ103" s="395"/>
      <c r="BA103" s="395"/>
      <c r="BB103" s="395"/>
      <c r="BC103" s="395"/>
      <c r="BD103" s="395"/>
      <c r="BE103" s="395"/>
      <c r="BF103" s="395"/>
      <c r="BG103" s="397"/>
      <c r="BH103" s="397"/>
      <c r="BI103" s="397"/>
      <c r="BJ103" s="397"/>
      <c r="BK103" s="397"/>
      <c r="BL103" s="397"/>
      <c r="BM103" s="397"/>
      <c r="BN103" s="397"/>
      <c r="BO103" s="397"/>
      <c r="BP103" s="397"/>
      <c r="BQ103" s="397"/>
      <c r="BR103" s="397"/>
      <c r="BS103" s="397"/>
      <c r="BT103" s="397"/>
    </row>
    <row r="104" spans="1:72" ht="19.5" customHeight="1" x14ac:dyDescent="0.2">
      <c r="A104" s="310" t="s">
        <v>51</v>
      </c>
      <c r="B104" s="311" t="s">
        <v>45</v>
      </c>
      <c r="C104" s="312" t="s">
        <v>382</v>
      </c>
      <c r="D104" s="311" t="s">
        <v>382</v>
      </c>
      <c r="E104" s="304">
        <f t="shared" si="16"/>
        <v>2550.9342356608299</v>
      </c>
      <c r="F104" s="313">
        <v>1024.65864106455</v>
      </c>
      <c r="G104" s="313">
        <v>388.80680017737802</v>
      </c>
      <c r="H104" s="313">
        <v>1246.20330744734</v>
      </c>
      <c r="I104" s="313">
        <v>2137.1390446463602</v>
      </c>
      <c r="J104" s="313">
        <v>2042.0319669949499</v>
      </c>
      <c r="K104" s="313">
        <v>2550.9342356608299</v>
      </c>
      <c r="L104" s="313">
        <v>1836.97834385335</v>
      </c>
      <c r="M104" s="313">
        <v>2484.3293601309701</v>
      </c>
      <c r="N104" s="313">
        <v>2520.7688192278001</v>
      </c>
      <c r="O104" s="313">
        <v>1998.98198114551</v>
      </c>
      <c r="P104" s="313">
        <v>2148.7767350908398</v>
      </c>
      <c r="Q104" s="313">
        <v>2094.1069249587999</v>
      </c>
      <c r="R104" s="313">
        <v>22473.716160398701</v>
      </c>
      <c r="S104" s="313">
        <f t="shared" si="17"/>
        <v>9389.7739959914088</v>
      </c>
      <c r="T104" s="322" t="s">
        <v>358</v>
      </c>
      <c r="V104" s="322" t="s">
        <v>358</v>
      </c>
      <c r="W104" s="323" t="s">
        <v>216</v>
      </c>
      <c r="X104" s="323" t="s">
        <v>239</v>
      </c>
      <c r="Y104" s="328">
        <f t="shared" si="18"/>
        <v>0</v>
      </c>
      <c r="Z104" s="327">
        <v>0</v>
      </c>
      <c r="AA104" s="327">
        <v>0</v>
      </c>
      <c r="AB104" s="327">
        <v>0</v>
      </c>
      <c r="AC104" s="327">
        <v>0</v>
      </c>
      <c r="AD104" s="327">
        <v>0</v>
      </c>
      <c r="AE104" s="327">
        <v>0</v>
      </c>
      <c r="AF104" s="327">
        <v>0</v>
      </c>
      <c r="AG104" s="327">
        <v>0</v>
      </c>
      <c r="AH104" s="327">
        <v>0</v>
      </c>
      <c r="AI104" s="327">
        <v>0</v>
      </c>
      <c r="AJ104" s="327">
        <v>0</v>
      </c>
      <c r="AK104" s="327">
        <v>0</v>
      </c>
      <c r="AL104" s="327">
        <v>0</v>
      </c>
      <c r="AM104" s="305">
        <f t="shared" si="19"/>
        <v>0</v>
      </c>
      <c r="AP104" s="394"/>
      <c r="AQ104" s="394"/>
      <c r="AR104" s="392"/>
      <c r="AS104" s="395"/>
      <c r="AT104" s="395"/>
      <c r="AU104" s="395"/>
      <c r="AV104" s="395"/>
      <c r="AW104" s="395"/>
      <c r="AX104" s="395"/>
      <c r="AY104" s="395"/>
      <c r="AZ104" s="395"/>
      <c r="BA104" s="395"/>
      <c r="BB104" s="395"/>
      <c r="BC104" s="395"/>
      <c r="BD104" s="395"/>
      <c r="BE104" s="395"/>
      <c r="BF104" s="395"/>
      <c r="BG104" s="397"/>
      <c r="BH104" s="397"/>
      <c r="BI104" s="397"/>
      <c r="BJ104" s="397"/>
      <c r="BK104" s="397"/>
      <c r="BL104" s="397"/>
      <c r="BM104" s="397"/>
      <c r="BN104" s="397"/>
      <c r="BO104" s="397"/>
      <c r="BP104" s="397"/>
      <c r="BQ104" s="397"/>
      <c r="BR104" s="397"/>
      <c r="BS104" s="397"/>
      <c r="BT104" s="397"/>
    </row>
    <row r="105" spans="1:72" ht="19.5" customHeight="1" x14ac:dyDescent="0.2">
      <c r="A105" s="310" t="s">
        <v>51</v>
      </c>
      <c r="B105" s="311" t="s">
        <v>46</v>
      </c>
      <c r="C105" s="312" t="s">
        <v>384</v>
      </c>
      <c r="D105" s="311" t="s">
        <v>384</v>
      </c>
      <c r="E105" s="304">
        <f t="shared" si="16"/>
        <v>1137.6060378679599</v>
      </c>
      <c r="F105" s="313">
        <v>384.10473232414603</v>
      </c>
      <c r="G105" s="313">
        <v>97.341490803492405</v>
      </c>
      <c r="H105" s="313">
        <v>522.91719293474</v>
      </c>
      <c r="I105" s="313">
        <v>881.22171936041298</v>
      </c>
      <c r="J105" s="313">
        <v>1025.7859216401901</v>
      </c>
      <c r="K105" s="313">
        <v>1137.6060378679599</v>
      </c>
      <c r="L105" s="313">
        <v>1018.04256319254</v>
      </c>
      <c r="M105" s="313">
        <v>1077.82681970403</v>
      </c>
      <c r="N105" s="313">
        <v>1072.1461367934401</v>
      </c>
      <c r="O105" s="313">
        <v>900.15245779597603</v>
      </c>
      <c r="P105" s="313">
        <v>912.99361327754104</v>
      </c>
      <c r="Q105" s="313">
        <v>1076.94600551503</v>
      </c>
      <c r="R105" s="313">
        <v>10107.0846912095</v>
      </c>
      <c r="S105" s="313">
        <f t="shared" si="17"/>
        <v>4048.9770949309413</v>
      </c>
      <c r="T105" s="322" t="s">
        <v>358</v>
      </c>
      <c r="V105" s="322" t="s">
        <v>358</v>
      </c>
      <c r="W105" s="323" t="s">
        <v>216</v>
      </c>
      <c r="X105" s="323" t="s">
        <v>240</v>
      </c>
      <c r="Y105" s="328">
        <f t="shared" si="18"/>
        <v>0</v>
      </c>
      <c r="Z105" s="327">
        <v>0</v>
      </c>
      <c r="AA105" s="327">
        <v>0</v>
      </c>
      <c r="AB105" s="327">
        <v>0</v>
      </c>
      <c r="AC105" s="327">
        <v>0</v>
      </c>
      <c r="AD105" s="327">
        <v>0</v>
      </c>
      <c r="AE105" s="327">
        <v>0</v>
      </c>
      <c r="AF105" s="327">
        <v>0</v>
      </c>
      <c r="AG105" s="327">
        <v>0</v>
      </c>
      <c r="AH105" s="327">
        <v>0</v>
      </c>
      <c r="AI105" s="327">
        <v>0</v>
      </c>
      <c r="AJ105" s="327">
        <v>0</v>
      </c>
      <c r="AK105" s="327">
        <v>0</v>
      </c>
      <c r="AL105" s="327">
        <v>0</v>
      </c>
      <c r="AM105" s="305">
        <f t="shared" si="19"/>
        <v>0</v>
      </c>
      <c r="AP105" s="394"/>
      <c r="AQ105" s="394"/>
      <c r="AR105" s="392"/>
      <c r="AS105" s="395"/>
      <c r="AT105" s="395"/>
      <c r="AU105" s="395"/>
      <c r="AV105" s="395"/>
      <c r="AW105" s="395"/>
      <c r="AX105" s="395"/>
      <c r="AY105" s="395"/>
      <c r="AZ105" s="395"/>
      <c r="BA105" s="395"/>
      <c r="BB105" s="395"/>
      <c r="BC105" s="395"/>
      <c r="BD105" s="395"/>
      <c r="BE105" s="395"/>
      <c r="BF105" s="395"/>
      <c r="BG105" s="397"/>
      <c r="BH105" s="397"/>
      <c r="BI105" s="397"/>
      <c r="BJ105" s="397"/>
      <c r="BK105" s="397"/>
      <c r="BL105" s="397"/>
      <c r="BM105" s="397"/>
      <c r="BN105" s="397"/>
      <c r="BO105" s="397"/>
      <c r="BP105" s="397"/>
      <c r="BQ105" s="397"/>
      <c r="BR105" s="397"/>
      <c r="BS105" s="397"/>
      <c r="BT105" s="397"/>
    </row>
    <row r="106" spans="1:72" ht="19.5" customHeight="1" x14ac:dyDescent="0.2">
      <c r="A106" s="310" t="s">
        <v>51</v>
      </c>
      <c r="B106" s="311" t="s">
        <v>47</v>
      </c>
      <c r="C106" s="312" t="s">
        <v>386</v>
      </c>
      <c r="D106" s="311" t="s">
        <v>386</v>
      </c>
      <c r="E106" s="304">
        <f t="shared" si="16"/>
        <v>1413.32819779287</v>
      </c>
      <c r="F106" s="313">
        <v>640.55390874039904</v>
      </c>
      <c r="G106" s="313">
        <v>291.46530937388502</v>
      </c>
      <c r="H106" s="313">
        <v>723.28611451260201</v>
      </c>
      <c r="I106" s="313">
        <v>1255.91732528595</v>
      </c>
      <c r="J106" s="313">
        <v>1016.24604535477</v>
      </c>
      <c r="K106" s="313">
        <v>1413.32819779287</v>
      </c>
      <c r="L106" s="313">
        <v>818.93578066081102</v>
      </c>
      <c r="M106" s="313">
        <v>1406.50254042695</v>
      </c>
      <c r="N106" s="313">
        <v>1448.6226824343601</v>
      </c>
      <c r="O106" s="313">
        <v>1098.8295233495401</v>
      </c>
      <c r="P106" s="313">
        <v>1235.7831218133001</v>
      </c>
      <c r="Q106" s="313">
        <v>1017.16091944376</v>
      </c>
      <c r="R106" s="313">
        <v>12366.6314691892</v>
      </c>
      <c r="S106" s="313">
        <f t="shared" si="17"/>
        <v>5340.7969010604756</v>
      </c>
      <c r="T106" s="322" t="s">
        <v>358</v>
      </c>
      <c r="V106" s="322" t="s">
        <v>358</v>
      </c>
      <c r="W106" s="323" t="s">
        <v>216</v>
      </c>
      <c r="X106" s="323" t="s">
        <v>241</v>
      </c>
      <c r="Y106" s="328">
        <f t="shared" si="18"/>
        <v>0</v>
      </c>
      <c r="Z106" s="327">
        <v>0</v>
      </c>
      <c r="AA106" s="327">
        <v>0</v>
      </c>
      <c r="AB106" s="327">
        <v>0</v>
      </c>
      <c r="AC106" s="327">
        <v>0</v>
      </c>
      <c r="AD106" s="327">
        <v>0</v>
      </c>
      <c r="AE106" s="327">
        <v>0</v>
      </c>
      <c r="AF106" s="327">
        <v>0</v>
      </c>
      <c r="AG106" s="327">
        <v>0</v>
      </c>
      <c r="AH106" s="327">
        <v>0</v>
      </c>
      <c r="AI106" s="327">
        <v>0</v>
      </c>
      <c r="AJ106" s="327">
        <v>0</v>
      </c>
      <c r="AK106" s="327">
        <v>0</v>
      </c>
      <c r="AL106" s="327">
        <v>0</v>
      </c>
      <c r="AM106" s="305">
        <f t="shared" si="19"/>
        <v>0</v>
      </c>
      <c r="AP106" s="394"/>
      <c r="AQ106" s="394"/>
      <c r="AR106" s="392"/>
      <c r="AS106" s="395"/>
      <c r="AT106" s="395"/>
      <c r="AU106" s="395"/>
      <c r="AV106" s="395"/>
      <c r="AW106" s="395"/>
      <c r="AX106" s="395"/>
      <c r="AY106" s="395"/>
      <c r="AZ106" s="395"/>
      <c r="BA106" s="395"/>
      <c r="BB106" s="395"/>
      <c r="BC106" s="395"/>
      <c r="BD106" s="395"/>
      <c r="BE106" s="395"/>
      <c r="BF106" s="395"/>
      <c r="BG106" s="397"/>
      <c r="BH106" s="397"/>
      <c r="BI106" s="397"/>
      <c r="BJ106" s="397"/>
      <c r="BK106" s="397"/>
      <c r="BL106" s="397"/>
      <c r="BM106" s="397"/>
      <c r="BN106" s="397"/>
      <c r="BO106" s="397"/>
      <c r="BP106" s="397"/>
      <c r="BQ106" s="397"/>
      <c r="BR106" s="397"/>
      <c r="BS106" s="397"/>
      <c r="BT106" s="397"/>
    </row>
    <row r="107" spans="1:72" ht="19.5" customHeight="1" x14ac:dyDescent="0.2">
      <c r="A107" s="314" t="s">
        <v>51</v>
      </c>
      <c r="B107" s="315" t="s">
        <v>48</v>
      </c>
      <c r="C107" s="316" t="s">
        <v>48</v>
      </c>
      <c r="D107" s="315" t="s">
        <v>48</v>
      </c>
      <c r="E107" s="304">
        <f t="shared" si="16"/>
        <v>0.32537154980928301</v>
      </c>
      <c r="F107" s="317">
        <v>0.31068199970081101</v>
      </c>
      <c r="G107" s="317">
        <v>0.28051892624585001</v>
      </c>
      <c r="H107" s="317">
        <v>0.30041272830245302</v>
      </c>
      <c r="I107" s="317">
        <v>0.35624134781091998</v>
      </c>
      <c r="J107" s="317">
        <v>0.29059518854243599</v>
      </c>
      <c r="K107" s="317">
        <v>0.32537154980928301</v>
      </c>
      <c r="L107" s="317">
        <v>0.26185549097309002</v>
      </c>
      <c r="M107" s="317">
        <v>0.32999941819424</v>
      </c>
      <c r="N107" s="317">
        <v>0.33098927403566297</v>
      </c>
      <c r="O107" s="317">
        <v>0.32957306022478899</v>
      </c>
      <c r="P107" s="317">
        <v>0.33026739687060702</v>
      </c>
      <c r="Q107" s="317">
        <v>0.34770683837941502</v>
      </c>
      <c r="R107" s="317">
        <v>0.31899222621009898</v>
      </c>
      <c r="S107" s="317">
        <f>S104/S102</f>
        <v>0.31616794290937228</v>
      </c>
      <c r="T107" s="322" t="s">
        <v>358</v>
      </c>
      <c r="V107" s="322" t="s">
        <v>358</v>
      </c>
      <c r="W107" s="323" t="s">
        <v>216</v>
      </c>
      <c r="X107" s="323" t="s">
        <v>242</v>
      </c>
      <c r="Y107" s="328">
        <f t="shared" si="18"/>
        <v>0</v>
      </c>
      <c r="Z107" s="327">
        <v>0</v>
      </c>
      <c r="AA107" s="327">
        <v>0</v>
      </c>
      <c r="AB107" s="327">
        <v>0</v>
      </c>
      <c r="AC107" s="327">
        <v>0</v>
      </c>
      <c r="AD107" s="327">
        <v>0</v>
      </c>
      <c r="AE107" s="327">
        <v>0</v>
      </c>
      <c r="AF107" s="327">
        <v>0</v>
      </c>
      <c r="AG107" s="327">
        <v>0</v>
      </c>
      <c r="AH107" s="327">
        <v>0</v>
      </c>
      <c r="AI107" s="327">
        <v>0</v>
      </c>
      <c r="AJ107" s="327">
        <v>0</v>
      </c>
      <c r="AK107" s="327">
        <v>0</v>
      </c>
      <c r="AL107" s="327">
        <v>0</v>
      </c>
      <c r="AM107" s="305">
        <f t="shared" si="19"/>
        <v>0</v>
      </c>
      <c r="AP107" s="394"/>
      <c r="AQ107" s="394"/>
      <c r="AR107" s="392"/>
      <c r="AS107" s="395"/>
      <c r="AT107" s="395"/>
      <c r="AU107" s="395"/>
      <c r="AV107" s="395"/>
      <c r="AW107" s="395"/>
      <c r="AX107" s="395"/>
      <c r="AY107" s="395"/>
      <c r="AZ107" s="395"/>
      <c r="BA107" s="395"/>
      <c r="BB107" s="395"/>
      <c r="BC107" s="395"/>
      <c r="BD107" s="395"/>
      <c r="BE107" s="395"/>
      <c r="BF107" s="395"/>
      <c r="BG107" s="397"/>
      <c r="BH107" s="397"/>
      <c r="BI107" s="397"/>
      <c r="BJ107" s="397"/>
      <c r="BK107" s="397"/>
      <c r="BL107" s="397"/>
      <c r="BM107" s="397"/>
      <c r="BN107" s="397"/>
      <c r="BO107" s="397"/>
      <c r="BP107" s="397"/>
      <c r="BQ107" s="397"/>
      <c r="BR107" s="397"/>
      <c r="BS107" s="397"/>
      <c r="BT107" s="397"/>
    </row>
    <row r="108" spans="1:72" ht="19.5" customHeight="1" x14ac:dyDescent="0.2">
      <c r="A108" s="314" t="s">
        <v>51</v>
      </c>
      <c r="B108" s="315" t="s">
        <v>49</v>
      </c>
      <c r="C108" s="316" t="s">
        <v>49</v>
      </c>
      <c r="D108" s="315" t="s">
        <v>49</v>
      </c>
      <c r="E108" s="304">
        <f t="shared" si="16"/>
        <v>0.14510160020554499</v>
      </c>
      <c r="F108" s="317">
        <v>0.116462616475894</v>
      </c>
      <c r="G108" s="317">
        <v>7.02305887317521E-2</v>
      </c>
      <c r="H108" s="317">
        <v>0.12605566015352801</v>
      </c>
      <c r="I108" s="317">
        <v>0.14689152482222201</v>
      </c>
      <c r="J108" s="317">
        <v>0.14597638926381301</v>
      </c>
      <c r="K108" s="317">
        <v>0.14510160020554499</v>
      </c>
      <c r="L108" s="317">
        <v>0.145118768606216</v>
      </c>
      <c r="M108" s="317">
        <v>0.14317031756116499</v>
      </c>
      <c r="N108" s="317">
        <v>0.14077803119847801</v>
      </c>
      <c r="O108" s="317">
        <v>0.14840854143901799</v>
      </c>
      <c r="P108" s="317">
        <v>0.14032729370737301</v>
      </c>
      <c r="Q108" s="317">
        <v>0.17881679594290001</v>
      </c>
      <c r="R108" s="317">
        <v>0.14346009458925801</v>
      </c>
      <c r="S108" s="317">
        <f>S105/S102</f>
        <v>0.13633520461067475</v>
      </c>
      <c r="T108" s="322" t="s">
        <v>358</v>
      </c>
      <c r="V108" s="322" t="s">
        <v>358</v>
      </c>
      <c r="W108" s="323" t="s">
        <v>216</v>
      </c>
      <c r="X108" s="323" t="s">
        <v>243</v>
      </c>
      <c r="Y108" s="328">
        <f t="shared" si="18"/>
        <v>12.913699583333299</v>
      </c>
      <c r="Z108" s="327">
        <v>0</v>
      </c>
      <c r="AA108" s="327">
        <v>0</v>
      </c>
      <c r="AB108" s="327">
        <v>3.0113530000000002</v>
      </c>
      <c r="AC108" s="327">
        <v>9.8925000000000001</v>
      </c>
      <c r="AD108" s="327">
        <v>14.251799999999999</v>
      </c>
      <c r="AE108" s="327">
        <v>12.913699583333299</v>
      </c>
      <c r="AF108" s="327">
        <v>12.145899999999999</v>
      </c>
      <c r="AG108" s="327">
        <v>9.8637999999999995</v>
      </c>
      <c r="AH108" s="327">
        <v>9.3658000000000001</v>
      </c>
      <c r="AI108" s="327">
        <v>11.709137999999999</v>
      </c>
      <c r="AJ108" s="327">
        <v>7.9436999999999998</v>
      </c>
      <c r="AK108" s="327">
        <v>12.854699999999999</v>
      </c>
      <c r="AL108" s="327">
        <v>103.952390583333</v>
      </c>
      <c r="AM108" s="305">
        <f t="shared" si="19"/>
        <v>40.069352583333298</v>
      </c>
      <c r="AP108" s="394"/>
      <c r="AQ108" s="394"/>
      <c r="AR108" s="392"/>
      <c r="AS108" s="395"/>
      <c r="AT108" s="395"/>
      <c r="AU108" s="395"/>
      <c r="AV108" s="395"/>
      <c r="AW108" s="395"/>
      <c r="AX108" s="395"/>
      <c r="AY108" s="395"/>
      <c r="AZ108" s="395"/>
      <c r="BA108" s="395"/>
      <c r="BB108" s="395"/>
      <c r="BC108" s="395"/>
      <c r="BD108" s="395"/>
      <c r="BE108" s="395"/>
      <c r="BF108" s="395"/>
      <c r="BG108" s="397"/>
      <c r="BH108" s="397"/>
      <c r="BI108" s="397"/>
      <c r="BJ108" s="397"/>
      <c r="BK108" s="397"/>
      <c r="BL108" s="397"/>
      <c r="BM108" s="397"/>
      <c r="BN108" s="397"/>
      <c r="BO108" s="397"/>
      <c r="BP108" s="397"/>
      <c r="BQ108" s="397"/>
      <c r="BR108" s="397"/>
      <c r="BS108" s="397"/>
      <c r="BT108" s="397"/>
    </row>
    <row r="109" spans="1:72" ht="19.5" customHeight="1" x14ac:dyDescent="0.2">
      <c r="A109" s="314" t="s">
        <v>51</v>
      </c>
      <c r="B109" s="315" t="s">
        <v>50</v>
      </c>
      <c r="C109" s="316" t="s">
        <v>50</v>
      </c>
      <c r="D109" s="315" t="s">
        <v>50</v>
      </c>
      <c r="E109" s="304">
        <f t="shared" si="16"/>
        <v>0.18026994960373799</v>
      </c>
      <c r="F109" s="317">
        <v>0.194219383224917</v>
      </c>
      <c r="G109" s="317">
        <v>0.21028833751409701</v>
      </c>
      <c r="H109" s="317">
        <v>0.17435706814892399</v>
      </c>
      <c r="I109" s="317">
        <v>0.209349822988699</v>
      </c>
      <c r="J109" s="317">
        <v>0.14461879927862201</v>
      </c>
      <c r="K109" s="317">
        <v>0.18026994960373799</v>
      </c>
      <c r="L109" s="317">
        <v>0.11673672236687301</v>
      </c>
      <c r="M109" s="317">
        <v>0.18682910063307601</v>
      </c>
      <c r="N109" s="317">
        <v>0.19021124283718499</v>
      </c>
      <c r="O109" s="317">
        <v>0.181164518785771</v>
      </c>
      <c r="P109" s="317">
        <v>0.18994010316323301</v>
      </c>
      <c r="Q109" s="317">
        <v>0.16889004243651501</v>
      </c>
      <c r="R109" s="317">
        <v>0.175532131620841</v>
      </c>
      <c r="S109" s="317">
        <f>S106/S102</f>
        <v>0.17983273829869778</v>
      </c>
      <c r="T109" s="322" t="s">
        <v>358</v>
      </c>
      <c r="V109" s="322" t="s">
        <v>358</v>
      </c>
      <c r="W109" s="323" t="s">
        <v>216</v>
      </c>
      <c r="X109" s="323" t="s">
        <v>244</v>
      </c>
      <c r="Y109" s="328">
        <f t="shared" si="18"/>
        <v>0</v>
      </c>
      <c r="Z109" s="327">
        <v>0</v>
      </c>
      <c r="AA109" s="327">
        <v>0</v>
      </c>
      <c r="AB109" s="327">
        <v>0</v>
      </c>
      <c r="AC109" s="327">
        <v>0</v>
      </c>
      <c r="AD109" s="327">
        <v>0</v>
      </c>
      <c r="AE109" s="327">
        <v>0</v>
      </c>
      <c r="AF109" s="327">
        <v>0</v>
      </c>
      <c r="AG109" s="327">
        <v>0</v>
      </c>
      <c r="AH109" s="327">
        <v>0</v>
      </c>
      <c r="AI109" s="327">
        <v>0</v>
      </c>
      <c r="AJ109" s="327">
        <v>0</v>
      </c>
      <c r="AK109" s="327">
        <v>0</v>
      </c>
      <c r="AL109" s="327">
        <v>0</v>
      </c>
      <c r="AM109" s="305">
        <f t="shared" si="19"/>
        <v>0</v>
      </c>
      <c r="AP109" s="394"/>
      <c r="AQ109" s="394"/>
      <c r="AR109" s="392"/>
      <c r="AS109" s="395"/>
      <c r="AT109" s="395"/>
      <c r="AU109" s="395"/>
      <c r="AV109" s="395"/>
      <c r="AW109" s="395"/>
      <c r="AX109" s="395"/>
      <c r="AY109" s="395"/>
      <c r="AZ109" s="395"/>
      <c r="BA109" s="395"/>
      <c r="BB109" s="395"/>
      <c r="BC109" s="395"/>
      <c r="BD109" s="395"/>
      <c r="BE109" s="395"/>
      <c r="BF109" s="395"/>
      <c r="BG109" s="397"/>
      <c r="BH109" s="397"/>
      <c r="BI109" s="397"/>
      <c r="BJ109" s="397"/>
      <c r="BK109" s="397"/>
      <c r="BL109" s="397"/>
      <c r="BM109" s="397"/>
      <c r="BN109" s="397"/>
      <c r="BO109" s="397"/>
      <c r="BP109" s="397"/>
      <c r="BQ109" s="397"/>
      <c r="BR109" s="397"/>
      <c r="BS109" s="397"/>
      <c r="BT109" s="397"/>
    </row>
    <row r="110" spans="1:72" ht="19.5" customHeight="1" x14ac:dyDescent="0.2">
      <c r="A110" s="301" t="s">
        <v>216</v>
      </c>
      <c r="B110" s="302" t="s">
        <v>25</v>
      </c>
      <c r="C110" s="303" t="s">
        <v>26</v>
      </c>
      <c r="D110" s="302" t="s">
        <v>27</v>
      </c>
      <c r="E110" s="304">
        <f t="shared" si="16"/>
        <v>2509.3202500000002</v>
      </c>
      <c r="F110" s="305">
        <v>1438.4580000000001</v>
      </c>
      <c r="G110" s="305">
        <v>415.22300000000001</v>
      </c>
      <c r="H110" s="305">
        <v>1317.1505</v>
      </c>
      <c r="I110" s="305">
        <v>1932.7181</v>
      </c>
      <c r="J110" s="305">
        <v>2013.9346</v>
      </c>
      <c r="K110" s="305">
        <v>2509.3202500000002</v>
      </c>
      <c r="L110" s="305">
        <v>2684.9429</v>
      </c>
      <c r="M110" s="305">
        <v>3018.2910000000002</v>
      </c>
      <c r="N110" s="305">
        <v>2827.9218999999998</v>
      </c>
      <c r="O110" s="305">
        <v>2320.9520000000002</v>
      </c>
      <c r="P110" s="305">
        <v>2499.4684999999999</v>
      </c>
      <c r="Q110" s="305">
        <v>2734.4944999999998</v>
      </c>
      <c r="R110" s="305">
        <v>25712.875250000001</v>
      </c>
      <c r="S110" s="305">
        <f t="shared" si="17"/>
        <v>9626.8044500000015</v>
      </c>
      <c r="T110" s="322" t="s">
        <v>358</v>
      </c>
      <c r="V110" s="322" t="s">
        <v>358</v>
      </c>
      <c r="W110" s="323" t="s">
        <v>216</v>
      </c>
      <c r="X110" s="323" t="s">
        <v>245</v>
      </c>
      <c r="Y110" s="328">
        <f t="shared" si="18"/>
        <v>0</v>
      </c>
      <c r="Z110" s="327">
        <v>0</v>
      </c>
      <c r="AA110" s="327">
        <v>0</v>
      </c>
      <c r="AB110" s="327">
        <v>0</v>
      </c>
      <c r="AC110" s="327">
        <v>0</v>
      </c>
      <c r="AD110" s="327">
        <v>0</v>
      </c>
      <c r="AE110" s="327">
        <v>0</v>
      </c>
      <c r="AF110" s="327">
        <v>0</v>
      </c>
      <c r="AG110" s="327">
        <v>0</v>
      </c>
      <c r="AH110" s="327">
        <v>0</v>
      </c>
      <c r="AI110" s="327">
        <v>0</v>
      </c>
      <c r="AJ110" s="327">
        <v>0</v>
      </c>
      <c r="AK110" s="327">
        <v>0</v>
      </c>
      <c r="AL110" s="327">
        <v>0</v>
      </c>
      <c r="AM110" s="305">
        <f t="shared" si="19"/>
        <v>0</v>
      </c>
      <c r="AP110" s="394"/>
      <c r="AQ110" s="394"/>
      <c r="AR110" s="392"/>
      <c r="AS110" s="395"/>
      <c r="AT110" s="395"/>
      <c r="AU110" s="395"/>
      <c r="AV110" s="395"/>
      <c r="AW110" s="395"/>
      <c r="AX110" s="395"/>
      <c r="AY110" s="395"/>
      <c r="AZ110" s="395"/>
      <c r="BA110" s="395"/>
      <c r="BB110" s="395"/>
      <c r="BC110" s="395"/>
      <c r="BD110" s="395"/>
      <c r="BE110" s="395"/>
      <c r="BF110" s="395"/>
      <c r="BG110" s="397"/>
      <c r="BH110" s="397"/>
      <c r="BI110" s="397"/>
      <c r="BJ110" s="397"/>
      <c r="BK110" s="397"/>
      <c r="BL110" s="397"/>
      <c r="BM110" s="397"/>
      <c r="BN110" s="397"/>
      <c r="BO110" s="397"/>
      <c r="BP110" s="397"/>
      <c r="BQ110" s="397"/>
      <c r="BR110" s="397"/>
      <c r="BS110" s="397"/>
      <c r="BT110" s="397"/>
    </row>
    <row r="111" spans="1:72" ht="19.5" customHeight="1" x14ac:dyDescent="0.2">
      <c r="A111" s="301" t="s">
        <v>216</v>
      </c>
      <c r="B111" s="302" t="s">
        <v>25</v>
      </c>
      <c r="C111" s="303" t="s">
        <v>26</v>
      </c>
      <c r="D111" s="302" t="s">
        <v>28</v>
      </c>
      <c r="E111" s="304">
        <f t="shared" si="16"/>
        <v>1530.8996500000001</v>
      </c>
      <c r="F111" s="305">
        <v>867.46410000000003</v>
      </c>
      <c r="G111" s="305">
        <v>277.37389999999999</v>
      </c>
      <c r="H111" s="305">
        <v>685.39070000000004</v>
      </c>
      <c r="I111" s="305">
        <v>1160.9255000000001</v>
      </c>
      <c r="J111" s="305">
        <v>1350.6522</v>
      </c>
      <c r="K111" s="305">
        <v>1530.8996500000001</v>
      </c>
      <c r="L111" s="305">
        <v>1573.7963999999999</v>
      </c>
      <c r="M111" s="305">
        <v>1611.079</v>
      </c>
      <c r="N111" s="305">
        <v>1562.2617</v>
      </c>
      <c r="O111" s="305">
        <v>1359.9798000000001</v>
      </c>
      <c r="P111" s="305">
        <v>1566.1206500000001</v>
      </c>
      <c r="Q111" s="305">
        <v>1607.5341000000001</v>
      </c>
      <c r="R111" s="305">
        <v>15153.477699999999</v>
      </c>
      <c r="S111" s="305">
        <f t="shared" si="17"/>
        <v>5872.7060499999998</v>
      </c>
      <c r="T111" s="322" t="s">
        <v>358</v>
      </c>
      <c r="V111" s="322" t="s">
        <v>358</v>
      </c>
      <c r="W111" s="323" t="s">
        <v>216</v>
      </c>
      <c r="X111" s="323" t="s">
        <v>246</v>
      </c>
      <c r="Y111" s="328">
        <f t="shared" si="18"/>
        <v>0</v>
      </c>
      <c r="Z111" s="327">
        <v>0</v>
      </c>
      <c r="AA111" s="327">
        <v>0</v>
      </c>
      <c r="AB111" s="327">
        <v>0</v>
      </c>
      <c r="AC111" s="327">
        <v>0</v>
      </c>
      <c r="AD111" s="327">
        <v>0</v>
      </c>
      <c r="AE111" s="327">
        <v>0</v>
      </c>
      <c r="AF111" s="327">
        <v>0</v>
      </c>
      <c r="AG111" s="327">
        <v>0</v>
      </c>
      <c r="AH111" s="327">
        <v>0</v>
      </c>
      <c r="AI111" s="327">
        <v>0</v>
      </c>
      <c r="AJ111" s="327">
        <v>0</v>
      </c>
      <c r="AK111" s="327">
        <v>0</v>
      </c>
      <c r="AL111" s="327">
        <v>0</v>
      </c>
      <c r="AM111" s="305">
        <f t="shared" si="19"/>
        <v>0</v>
      </c>
      <c r="AP111" s="394"/>
      <c r="AQ111" s="394"/>
      <c r="AR111" s="392"/>
      <c r="AS111" s="395"/>
      <c r="AT111" s="395"/>
      <c r="AU111" s="395"/>
      <c r="AV111" s="395"/>
      <c r="AW111" s="395"/>
      <c r="AX111" s="395"/>
      <c r="AY111" s="395"/>
      <c r="AZ111" s="395"/>
      <c r="BA111" s="395"/>
      <c r="BB111" s="395"/>
      <c r="BC111" s="395"/>
      <c r="BD111" s="395"/>
      <c r="BE111" s="395"/>
      <c r="BF111" s="395"/>
      <c r="BG111" s="397"/>
      <c r="BH111" s="397"/>
      <c r="BI111" s="397"/>
      <c r="BJ111" s="397"/>
      <c r="BK111" s="397"/>
      <c r="BL111" s="397"/>
      <c r="BM111" s="397"/>
      <c r="BN111" s="397"/>
      <c r="BO111" s="397"/>
      <c r="BP111" s="397"/>
      <c r="BQ111" s="397"/>
      <c r="BR111" s="397"/>
      <c r="BS111" s="397"/>
      <c r="BT111" s="397"/>
    </row>
    <row r="112" spans="1:72" ht="19.5" customHeight="1" x14ac:dyDescent="0.2">
      <c r="A112" s="301" t="s">
        <v>216</v>
      </c>
      <c r="B112" s="302" t="s">
        <v>25</v>
      </c>
      <c r="C112" s="303" t="s">
        <v>26</v>
      </c>
      <c r="D112" s="302" t="s">
        <v>29</v>
      </c>
      <c r="E112" s="304">
        <f t="shared" si="16"/>
        <v>641.72893999999997</v>
      </c>
      <c r="F112" s="305">
        <v>418.22140000000002</v>
      </c>
      <c r="G112" s="305">
        <v>138.41540000000001</v>
      </c>
      <c r="H112" s="305">
        <v>766.34400000000005</v>
      </c>
      <c r="I112" s="305">
        <v>738.50199999999995</v>
      </c>
      <c r="J112" s="305">
        <v>694.30651999999998</v>
      </c>
      <c r="K112" s="305">
        <v>641.72893999999997</v>
      </c>
      <c r="L112" s="305">
        <v>488.07029</v>
      </c>
      <c r="M112" s="305">
        <v>380.54263500000002</v>
      </c>
      <c r="N112" s="305">
        <v>461.607415</v>
      </c>
      <c r="O112" s="305">
        <v>339.39031499999999</v>
      </c>
      <c r="P112" s="305">
        <v>613.93713600000001</v>
      </c>
      <c r="Q112" s="305">
        <v>403.26824099999999</v>
      </c>
      <c r="R112" s="305">
        <v>6084.3342919999996</v>
      </c>
      <c r="S112" s="305">
        <f t="shared" si="17"/>
        <v>3397.5182599999998</v>
      </c>
      <c r="T112" s="322" t="s">
        <v>358</v>
      </c>
      <c r="V112" s="322" t="s">
        <v>358</v>
      </c>
      <c r="W112" s="323" t="s">
        <v>216</v>
      </c>
      <c r="X112" s="323" t="s">
        <v>247</v>
      </c>
      <c r="Y112" s="328">
        <f t="shared" si="18"/>
        <v>0</v>
      </c>
      <c r="Z112" s="327">
        <v>0</v>
      </c>
      <c r="AA112" s="327">
        <v>0</v>
      </c>
      <c r="AB112" s="327">
        <v>0</v>
      </c>
      <c r="AC112" s="327">
        <v>0</v>
      </c>
      <c r="AD112" s="327">
        <v>0</v>
      </c>
      <c r="AE112" s="327">
        <v>0</v>
      </c>
      <c r="AF112" s="327">
        <v>0</v>
      </c>
      <c r="AG112" s="327">
        <v>0</v>
      </c>
      <c r="AH112" s="327">
        <v>0</v>
      </c>
      <c r="AI112" s="327">
        <v>0</v>
      </c>
      <c r="AJ112" s="327">
        <v>0</v>
      </c>
      <c r="AK112" s="327">
        <v>0</v>
      </c>
      <c r="AL112" s="327">
        <v>0</v>
      </c>
      <c r="AM112" s="305">
        <f t="shared" si="19"/>
        <v>0</v>
      </c>
      <c r="AP112" s="394"/>
      <c r="AQ112" s="394"/>
      <c r="AR112" s="392"/>
      <c r="AS112" s="395"/>
      <c r="AT112" s="395"/>
      <c r="AU112" s="395"/>
      <c r="AV112" s="395"/>
      <c r="AW112" s="395"/>
      <c r="AX112" s="395"/>
      <c r="AY112" s="395"/>
      <c r="AZ112" s="395"/>
      <c r="BA112" s="395"/>
      <c r="BB112" s="395"/>
      <c r="BC112" s="395"/>
      <c r="BD112" s="395"/>
      <c r="BE112" s="395"/>
      <c r="BF112" s="395"/>
      <c r="BG112" s="397"/>
      <c r="BH112" s="397"/>
      <c r="BI112" s="397"/>
      <c r="BJ112" s="397"/>
      <c r="BK112" s="397"/>
      <c r="BL112" s="397"/>
      <c r="BM112" s="397"/>
      <c r="BN112" s="397"/>
      <c r="BO112" s="397"/>
      <c r="BP112" s="397"/>
      <c r="BQ112" s="397"/>
      <c r="BR112" s="397"/>
      <c r="BS112" s="397"/>
      <c r="BT112" s="397"/>
    </row>
    <row r="113" spans="1:73" ht="19.5" customHeight="1" x14ac:dyDescent="0.2">
      <c r="A113" s="301" t="s">
        <v>216</v>
      </c>
      <c r="B113" s="302" t="s">
        <v>25</v>
      </c>
      <c r="C113" s="303" t="s">
        <v>26</v>
      </c>
      <c r="D113" s="302" t="s">
        <v>30</v>
      </c>
      <c r="E113" s="304">
        <f t="shared" si="16"/>
        <v>1111.7218889999999</v>
      </c>
      <c r="F113" s="305">
        <v>556.11390500000198</v>
      </c>
      <c r="G113" s="305">
        <v>174.30383499999999</v>
      </c>
      <c r="H113" s="305">
        <v>614.18987100000095</v>
      </c>
      <c r="I113" s="305">
        <v>933.973522</v>
      </c>
      <c r="J113" s="305">
        <v>1108.1532649999999</v>
      </c>
      <c r="K113" s="305">
        <v>1111.7218889999999</v>
      </c>
      <c r="L113" s="305">
        <v>932.30820699999902</v>
      </c>
      <c r="M113" s="305">
        <v>1223.643147</v>
      </c>
      <c r="N113" s="305">
        <v>1384.91146</v>
      </c>
      <c r="O113" s="305">
        <v>1112.7469799999999</v>
      </c>
      <c r="P113" s="305">
        <v>1092.5906620000001</v>
      </c>
      <c r="Q113" s="305">
        <v>1277.541446</v>
      </c>
      <c r="R113" s="305">
        <v>11522.198189000001</v>
      </c>
      <c r="S113" s="305">
        <f t="shared" si="17"/>
        <v>4498.4562870000027</v>
      </c>
      <c r="T113" s="322" t="s">
        <v>358</v>
      </c>
      <c r="V113" s="322" t="s">
        <v>358</v>
      </c>
      <c r="W113" s="323" t="s">
        <v>216</v>
      </c>
      <c r="X113" s="323" t="s">
        <v>248</v>
      </c>
      <c r="Y113" s="328">
        <f t="shared" si="18"/>
        <v>0</v>
      </c>
      <c r="Z113" s="327">
        <v>0</v>
      </c>
      <c r="AA113" s="327">
        <v>0</v>
      </c>
      <c r="AB113" s="327">
        <v>0</v>
      </c>
      <c r="AC113" s="327">
        <v>0</v>
      </c>
      <c r="AD113" s="327">
        <v>0</v>
      </c>
      <c r="AE113" s="327">
        <v>0</v>
      </c>
      <c r="AF113" s="327">
        <v>0</v>
      </c>
      <c r="AG113" s="327">
        <v>0</v>
      </c>
      <c r="AH113" s="327">
        <v>0</v>
      </c>
      <c r="AI113" s="327">
        <v>0</v>
      </c>
      <c r="AJ113" s="327">
        <v>0</v>
      </c>
      <c r="AK113" s="327">
        <v>0</v>
      </c>
      <c r="AL113" s="327">
        <v>0</v>
      </c>
      <c r="AM113" s="305">
        <f t="shared" si="19"/>
        <v>0</v>
      </c>
      <c r="AP113" s="394"/>
      <c r="AQ113" s="394"/>
      <c r="AR113" s="392"/>
      <c r="AS113" s="395"/>
      <c r="AT113" s="395"/>
      <c r="AU113" s="395"/>
      <c r="AV113" s="395"/>
      <c r="AW113" s="395"/>
      <c r="AX113" s="395"/>
      <c r="AY113" s="395"/>
      <c r="AZ113" s="395"/>
      <c r="BA113" s="395"/>
      <c r="BB113" s="395"/>
      <c r="BC113" s="395"/>
      <c r="BD113" s="395"/>
      <c r="BE113" s="395"/>
      <c r="BF113" s="395"/>
      <c r="BG113" s="397"/>
      <c r="BH113" s="397"/>
      <c r="BI113" s="397"/>
      <c r="BJ113" s="397"/>
      <c r="BK113" s="397"/>
      <c r="BL113" s="397"/>
      <c r="BM113" s="397"/>
      <c r="BN113" s="397"/>
      <c r="BO113" s="397"/>
      <c r="BP113" s="397"/>
      <c r="BQ113" s="397"/>
      <c r="BR113" s="397"/>
      <c r="BS113" s="397"/>
      <c r="BT113" s="397"/>
    </row>
    <row r="114" spans="1:73" ht="19.5" customHeight="1" x14ac:dyDescent="0.2">
      <c r="A114" s="301" t="s">
        <v>216</v>
      </c>
      <c r="B114" s="302" t="s">
        <v>25</v>
      </c>
      <c r="C114" s="303" t="s">
        <v>26</v>
      </c>
      <c r="D114" s="302" t="s">
        <v>31</v>
      </c>
      <c r="E114" s="304">
        <f t="shared" si="16"/>
        <v>719.37715000000003</v>
      </c>
      <c r="F114" s="305">
        <v>407.0136</v>
      </c>
      <c r="G114" s="305">
        <v>65.312349999999995</v>
      </c>
      <c r="H114" s="305">
        <v>306.03555</v>
      </c>
      <c r="I114" s="305">
        <v>384.78694999999999</v>
      </c>
      <c r="J114" s="305">
        <v>427.82995</v>
      </c>
      <c r="K114" s="305">
        <v>719.37715000000003</v>
      </c>
      <c r="L114" s="305">
        <v>733.63630000000001</v>
      </c>
      <c r="M114" s="305">
        <v>821.5412</v>
      </c>
      <c r="N114" s="305">
        <v>786.34355000000005</v>
      </c>
      <c r="O114" s="305">
        <v>471.54887000000002</v>
      </c>
      <c r="P114" s="305">
        <v>486.09829999999999</v>
      </c>
      <c r="Q114" s="305">
        <v>603.8963</v>
      </c>
      <c r="R114" s="305">
        <v>6213.4200700000001</v>
      </c>
      <c r="S114" s="305">
        <f t="shared" si="17"/>
        <v>2310.3555500000002</v>
      </c>
      <c r="T114" s="322" t="s">
        <v>358</v>
      </c>
      <c r="V114" s="322" t="s">
        <v>358</v>
      </c>
      <c r="W114" s="323" t="s">
        <v>216</v>
      </c>
      <c r="X114" s="323" t="s">
        <v>210</v>
      </c>
      <c r="Y114" s="328">
        <f t="shared" si="18"/>
        <v>1333.3017073371</v>
      </c>
      <c r="Z114" s="327">
        <v>442.67539198486497</v>
      </c>
      <c r="AA114" s="327">
        <v>147.435728472563</v>
      </c>
      <c r="AB114" s="327">
        <v>443.100384773006</v>
      </c>
      <c r="AC114" s="327">
        <v>734.04390323106998</v>
      </c>
      <c r="AD114" s="327">
        <v>818.91574444270498</v>
      </c>
      <c r="AE114" s="327">
        <v>1333.3017073371</v>
      </c>
      <c r="AF114" s="327">
        <v>416.29996018584302</v>
      </c>
      <c r="AG114" s="327">
        <v>996.82801313851996</v>
      </c>
      <c r="AH114" s="327">
        <v>957.16493294376698</v>
      </c>
      <c r="AI114" s="327">
        <v>799.055100388754</v>
      </c>
      <c r="AJ114" s="327">
        <v>856.54483216058895</v>
      </c>
      <c r="AK114" s="327">
        <v>996.34279347822201</v>
      </c>
      <c r="AL114" s="327">
        <v>8941.7084925370109</v>
      </c>
      <c r="AM114" s="305">
        <f t="shared" si="19"/>
        <v>3919.4728602413088</v>
      </c>
      <c r="AP114" s="331" t="s">
        <v>391</v>
      </c>
      <c r="AQ114" s="332"/>
      <c r="AR114" s="333"/>
      <c r="AS114" s="333"/>
      <c r="AT114" s="333"/>
      <c r="AU114" s="333"/>
      <c r="AV114" s="333"/>
      <c r="AW114" s="333"/>
      <c r="AX114" s="333"/>
      <c r="AY114" s="333"/>
      <c r="AZ114" s="333"/>
      <c r="BA114" s="333"/>
      <c r="BB114" s="333"/>
      <c r="BC114" s="333"/>
      <c r="BD114" s="333"/>
      <c r="BE114" s="333"/>
      <c r="BF114" s="333"/>
      <c r="BG114" s="333"/>
      <c r="BH114" s="333"/>
      <c r="BI114" s="333"/>
      <c r="BJ114" s="333"/>
      <c r="BK114" s="333"/>
      <c r="BL114" s="333"/>
      <c r="BM114" s="333"/>
      <c r="BN114" s="333"/>
      <c r="BO114" s="333"/>
      <c r="BP114" s="333"/>
      <c r="BQ114" s="333"/>
      <c r="BR114" s="333"/>
      <c r="BS114" s="333"/>
      <c r="BT114" s="373"/>
    </row>
    <row r="115" spans="1:73" ht="19.5" customHeight="1" x14ac:dyDescent="0.2">
      <c r="A115" s="301" t="s">
        <v>216</v>
      </c>
      <c r="B115" s="302" t="s">
        <v>25</v>
      </c>
      <c r="C115" s="303" t="s">
        <v>26</v>
      </c>
      <c r="D115" s="302" t="s">
        <v>32</v>
      </c>
      <c r="E115" s="304">
        <f t="shared" si="16"/>
        <v>1.1974</v>
      </c>
      <c r="F115" s="305">
        <v>1.1604000000000001</v>
      </c>
      <c r="G115" s="305">
        <v>0.31309999999999999</v>
      </c>
      <c r="H115" s="305">
        <v>0.96319999999999995</v>
      </c>
      <c r="I115" s="305">
        <v>1.1367</v>
      </c>
      <c r="J115" s="305">
        <v>1.1535</v>
      </c>
      <c r="K115" s="305">
        <v>1.1974</v>
      </c>
      <c r="L115" s="305">
        <v>3.3226</v>
      </c>
      <c r="M115" s="305">
        <v>1.9166000000000001</v>
      </c>
      <c r="N115" s="305">
        <v>1.5955999999999999</v>
      </c>
      <c r="O115" s="305">
        <v>1.5781000000000001</v>
      </c>
      <c r="P115" s="305">
        <v>2.3311000000000002</v>
      </c>
      <c r="Q115" s="305">
        <v>1.9359999999999999</v>
      </c>
      <c r="R115" s="305">
        <v>18.604299999999999</v>
      </c>
      <c r="S115" s="305">
        <f t="shared" si="17"/>
        <v>5.9243000000000006</v>
      </c>
      <c r="T115" s="322" t="s">
        <v>358</v>
      </c>
      <c r="V115" s="322" t="s">
        <v>358</v>
      </c>
      <c r="W115" s="321"/>
      <c r="X115" s="321"/>
      <c r="Y115" s="328">
        <f t="shared" si="18"/>
        <v>0</v>
      </c>
      <c r="Z115" s="329"/>
      <c r="AA115" s="329"/>
      <c r="AB115" s="329"/>
      <c r="AC115" s="329"/>
      <c r="AD115" s="329"/>
      <c r="AE115" s="329"/>
      <c r="AF115" s="329"/>
      <c r="AG115" s="329"/>
      <c r="AH115" s="329"/>
      <c r="AI115" s="329"/>
      <c r="AJ115" s="329"/>
      <c r="AK115" s="329"/>
      <c r="AL115" s="329"/>
      <c r="AM115" s="305">
        <f t="shared" si="19"/>
        <v>0</v>
      </c>
      <c r="AP115" s="335" t="s">
        <v>137</v>
      </c>
      <c r="AQ115" s="336" t="s">
        <v>3</v>
      </c>
      <c r="AR115" s="337"/>
      <c r="AS115" s="338" t="s">
        <v>362</v>
      </c>
      <c r="AT115" s="338"/>
      <c r="AU115" s="338"/>
      <c r="AV115" s="338"/>
      <c r="AW115" s="338"/>
      <c r="AX115" s="338"/>
      <c r="AY115" s="338"/>
      <c r="AZ115" s="338"/>
      <c r="BA115" s="338"/>
      <c r="BB115" s="338"/>
      <c r="BC115" s="338"/>
      <c r="BD115" s="338"/>
      <c r="BE115" s="338"/>
      <c r="BF115" s="369"/>
      <c r="BG115" s="369"/>
      <c r="BH115" s="338" t="s">
        <v>363</v>
      </c>
      <c r="BI115" s="338"/>
      <c r="BJ115" s="338"/>
      <c r="BK115" s="338"/>
      <c r="BL115" s="338"/>
      <c r="BM115" s="338"/>
      <c r="BN115" s="338"/>
      <c r="BO115" s="338"/>
      <c r="BP115" s="338"/>
      <c r="BQ115" s="338"/>
      <c r="BR115" s="338"/>
      <c r="BS115" s="338"/>
      <c r="BT115" s="338"/>
    </row>
    <row r="116" spans="1:73" ht="19.5" customHeight="1" x14ac:dyDescent="0.2">
      <c r="A116" s="301" t="s">
        <v>216</v>
      </c>
      <c r="B116" s="302" t="s">
        <v>25</v>
      </c>
      <c r="C116" s="303" t="s">
        <v>33</v>
      </c>
      <c r="D116" s="302" t="s">
        <v>34</v>
      </c>
      <c r="E116" s="304">
        <f t="shared" si="16"/>
        <v>4619.300279</v>
      </c>
      <c r="F116" s="305">
        <v>3334.7271050000199</v>
      </c>
      <c r="G116" s="305">
        <v>844.89228499999899</v>
      </c>
      <c r="H116" s="305">
        <v>2829.1538210000099</v>
      </c>
      <c r="I116" s="305">
        <v>3697.0606719999901</v>
      </c>
      <c r="J116" s="305">
        <v>4044.8259350000098</v>
      </c>
      <c r="K116" s="305">
        <v>4619.300279</v>
      </c>
      <c r="L116" s="305">
        <v>4527.9283969999997</v>
      </c>
      <c r="M116" s="305">
        <v>4988.3200820000002</v>
      </c>
      <c r="N116" s="305">
        <v>5290.5584250000102</v>
      </c>
      <c r="O116" s="305">
        <v>4394.9331650000004</v>
      </c>
      <c r="P116" s="305">
        <v>4893.7789979999998</v>
      </c>
      <c r="Q116" s="305">
        <v>5143.3091869999998</v>
      </c>
      <c r="R116" s="305">
        <v>48608.788351000097</v>
      </c>
      <c r="S116" s="305">
        <f t="shared" si="17"/>
        <v>19369.960097000028</v>
      </c>
      <c r="T116" s="322" t="s">
        <v>358</v>
      </c>
      <c r="V116" s="322" t="s">
        <v>358</v>
      </c>
      <c r="W116" s="321"/>
      <c r="X116" s="321"/>
      <c r="Y116" s="328">
        <f t="shared" si="18"/>
        <v>0</v>
      </c>
      <c r="Z116" s="329"/>
      <c r="AA116" s="329"/>
      <c r="AB116" s="329"/>
      <c r="AC116" s="329"/>
      <c r="AD116" s="329"/>
      <c r="AE116" s="329"/>
      <c r="AF116" s="329"/>
      <c r="AG116" s="329"/>
      <c r="AH116" s="329"/>
      <c r="AI116" s="329"/>
      <c r="AJ116" s="329"/>
      <c r="AK116" s="329"/>
      <c r="AL116" s="329"/>
      <c r="AM116" s="305">
        <f t="shared" si="19"/>
        <v>0</v>
      </c>
      <c r="AO116" s="387"/>
      <c r="AP116" s="335"/>
      <c r="AQ116" s="336"/>
      <c r="AR116" s="337"/>
      <c r="AS116" s="340" t="s">
        <v>8</v>
      </c>
      <c r="AT116" s="340" t="s">
        <v>9</v>
      </c>
      <c r="AU116" s="340" t="s">
        <v>10</v>
      </c>
      <c r="AV116" s="340" t="s">
        <v>11</v>
      </c>
      <c r="AW116" s="340" t="s">
        <v>12</v>
      </c>
      <c r="AX116" s="340" t="s">
        <v>13</v>
      </c>
      <c r="AY116" s="340" t="s">
        <v>14</v>
      </c>
      <c r="AZ116" s="340" t="s">
        <v>15</v>
      </c>
      <c r="BA116" s="340" t="s">
        <v>16</v>
      </c>
      <c r="BB116" s="340" t="s">
        <v>17</v>
      </c>
      <c r="BC116" s="340" t="s">
        <v>111</v>
      </c>
      <c r="BD116" s="340" t="s">
        <v>19</v>
      </c>
      <c r="BE116" s="369" t="s">
        <v>321</v>
      </c>
      <c r="BF116" s="369"/>
      <c r="BG116" s="369"/>
      <c r="BH116" s="340" t="s">
        <v>8</v>
      </c>
      <c r="BI116" s="340" t="s">
        <v>9</v>
      </c>
      <c r="BJ116" s="340" t="s">
        <v>10</v>
      </c>
      <c r="BK116" s="340" t="s">
        <v>11</v>
      </c>
      <c r="BL116" s="340" t="s">
        <v>12</v>
      </c>
      <c r="BM116" s="340" t="s">
        <v>13</v>
      </c>
      <c r="BN116" s="340" t="s">
        <v>14</v>
      </c>
      <c r="BO116" s="340" t="s">
        <v>15</v>
      </c>
      <c r="BP116" s="340" t="s">
        <v>16</v>
      </c>
      <c r="BQ116" s="340" t="s">
        <v>17</v>
      </c>
      <c r="BR116" s="340" t="s">
        <v>111</v>
      </c>
      <c r="BS116" s="340" t="s">
        <v>19</v>
      </c>
      <c r="BT116" s="369" t="s">
        <v>322</v>
      </c>
    </row>
    <row r="117" spans="1:73" ht="19.5" customHeight="1" x14ac:dyDescent="0.2">
      <c r="A117" s="301" t="s">
        <v>216</v>
      </c>
      <c r="B117" s="302" t="s">
        <v>25</v>
      </c>
      <c r="C117" s="303" t="s">
        <v>33</v>
      </c>
      <c r="D117" s="302" t="s">
        <v>35</v>
      </c>
      <c r="E117" s="304">
        <f t="shared" si="16"/>
        <v>543.6454</v>
      </c>
      <c r="F117" s="305">
        <v>79.351299999999995</v>
      </c>
      <c r="G117" s="305">
        <v>44.735799999999998</v>
      </c>
      <c r="H117" s="305">
        <v>194.63820000000001</v>
      </c>
      <c r="I117" s="305">
        <v>367.774</v>
      </c>
      <c r="J117" s="305">
        <v>397.15390000000002</v>
      </c>
      <c r="K117" s="305">
        <v>543.6454</v>
      </c>
      <c r="L117" s="305">
        <v>574.00620000000004</v>
      </c>
      <c r="M117" s="305">
        <v>626.59730000000002</v>
      </c>
      <c r="N117" s="305">
        <v>178.0598</v>
      </c>
      <c r="O117" s="305">
        <v>370.23939999999999</v>
      </c>
      <c r="P117" s="305">
        <v>472.48669999999998</v>
      </c>
      <c r="Q117" s="305">
        <v>499.39550000000003</v>
      </c>
      <c r="R117" s="305">
        <v>4348.0834999999997</v>
      </c>
      <c r="S117" s="305">
        <f t="shared" si="17"/>
        <v>1627.2986000000001</v>
      </c>
      <c r="T117" s="322" t="s">
        <v>358</v>
      </c>
      <c r="V117" s="322" t="s">
        <v>358</v>
      </c>
      <c r="W117" s="323" t="s">
        <v>359</v>
      </c>
      <c r="X117" s="323" t="s">
        <v>4</v>
      </c>
      <c r="Y117" s="328" t="str">
        <f t="shared" si="18"/>
        <v>6月</v>
      </c>
      <c r="Z117" s="327" t="s">
        <v>8</v>
      </c>
      <c r="AA117" s="327" t="s">
        <v>9</v>
      </c>
      <c r="AB117" s="327" t="s">
        <v>10</v>
      </c>
      <c r="AC117" s="327" t="s">
        <v>11</v>
      </c>
      <c r="AD117" s="327" t="s">
        <v>12</v>
      </c>
      <c r="AE117" s="327" t="s">
        <v>13</v>
      </c>
      <c r="AF117" s="327" t="s">
        <v>14</v>
      </c>
      <c r="AG117" s="327" t="s">
        <v>15</v>
      </c>
      <c r="AH117" s="327" t="s">
        <v>16</v>
      </c>
      <c r="AI117" s="327" t="s">
        <v>17</v>
      </c>
      <c r="AJ117" s="327" t="s">
        <v>111</v>
      </c>
      <c r="AK117" s="327" t="s">
        <v>19</v>
      </c>
      <c r="AL117" s="327" t="s">
        <v>20</v>
      </c>
      <c r="AM117" s="300" t="s">
        <v>259</v>
      </c>
      <c r="AP117" s="341">
        <v>1</v>
      </c>
      <c r="AQ117" s="342" t="s">
        <v>24</v>
      </c>
      <c r="AR117" s="342"/>
      <c r="AS117" s="344"/>
      <c r="AT117" s="344"/>
      <c r="AU117" s="344"/>
      <c r="AV117" s="344"/>
      <c r="AW117" s="344"/>
      <c r="AX117" s="344"/>
      <c r="AY117" s="344"/>
      <c r="AZ117" s="344"/>
      <c r="BA117" s="344"/>
      <c r="BB117" s="344"/>
      <c r="BC117" s="344"/>
      <c r="BD117" s="344"/>
      <c r="BE117" s="344"/>
      <c r="BF117" s="344"/>
      <c r="BG117" s="344"/>
      <c r="BH117" s="344"/>
      <c r="BI117" s="344"/>
      <c r="BJ117" s="344"/>
      <c r="BK117" s="344"/>
      <c r="BL117" s="344"/>
      <c r="BM117" s="344"/>
      <c r="BN117" s="344"/>
      <c r="BO117" s="344"/>
      <c r="BP117" s="344"/>
      <c r="BQ117" s="344"/>
      <c r="BR117" s="344"/>
      <c r="BS117" s="344"/>
      <c r="BT117" s="344"/>
    </row>
    <row r="118" spans="1:73" ht="19.5" customHeight="1" x14ac:dyDescent="0.2">
      <c r="A118" s="301" t="s">
        <v>216</v>
      </c>
      <c r="B118" s="302" t="s">
        <v>25</v>
      </c>
      <c r="C118" s="303" t="s">
        <v>33</v>
      </c>
      <c r="D118" s="302" t="s">
        <v>36</v>
      </c>
      <c r="E118" s="304">
        <f t="shared" si="16"/>
        <v>1341.7619</v>
      </c>
      <c r="F118" s="305">
        <v>272.77339999999998</v>
      </c>
      <c r="G118" s="305">
        <v>181.3135</v>
      </c>
      <c r="H118" s="305">
        <v>666.05010000000004</v>
      </c>
      <c r="I118" s="305">
        <v>1085.3916999999999</v>
      </c>
      <c r="J118" s="305">
        <v>1145.5282</v>
      </c>
      <c r="K118" s="305">
        <v>1341.7619</v>
      </c>
      <c r="L118" s="305">
        <v>1300.2191</v>
      </c>
      <c r="M118" s="305">
        <v>1421.8524</v>
      </c>
      <c r="N118" s="305">
        <v>1528.9867999999999</v>
      </c>
      <c r="O118" s="305">
        <v>796.88059999999996</v>
      </c>
      <c r="P118" s="305">
        <v>855.14745000000005</v>
      </c>
      <c r="Q118" s="305">
        <v>964.78639999999996</v>
      </c>
      <c r="R118" s="305">
        <v>11560.69155</v>
      </c>
      <c r="S118" s="305">
        <f t="shared" si="17"/>
        <v>4692.8187999999991</v>
      </c>
      <c r="T118" s="322" t="s">
        <v>358</v>
      </c>
      <c r="V118" s="322" t="s">
        <v>358</v>
      </c>
      <c r="W118" s="323" t="s">
        <v>53</v>
      </c>
      <c r="X118" s="323" t="s">
        <v>217</v>
      </c>
      <c r="Y118" s="328">
        <f t="shared" si="18"/>
        <v>-1.8977557387475901</v>
      </c>
      <c r="Z118" s="327">
        <v>1.0710133802922801</v>
      </c>
      <c r="AA118" s="327">
        <v>1.3868565562768</v>
      </c>
      <c r="AB118" s="327">
        <v>1.0968565562768</v>
      </c>
      <c r="AC118" s="327">
        <v>1.09924426125241</v>
      </c>
      <c r="AD118" s="327">
        <v>1.23424426125241</v>
      </c>
      <c r="AE118" s="327">
        <v>-1.8977557387475901</v>
      </c>
      <c r="AF118" s="327">
        <v>1.4791612612524101</v>
      </c>
      <c r="AG118" s="327">
        <v>1.5291612612524099</v>
      </c>
      <c r="AH118" s="327">
        <v>1.5291612612524099</v>
      </c>
      <c r="AI118" s="327">
        <v>7.8547512612524102</v>
      </c>
      <c r="AJ118" s="327">
        <v>2.7391612612524101</v>
      </c>
      <c r="AK118" s="327">
        <v>-0.10363873874759399</v>
      </c>
      <c r="AL118" s="327">
        <v>19.0182168441175</v>
      </c>
      <c r="AM118" s="305">
        <f t="shared" si="19"/>
        <v>3.9904592766031106</v>
      </c>
      <c r="AP118" s="341">
        <v>2</v>
      </c>
      <c r="AQ118" s="287" t="s">
        <v>364</v>
      </c>
      <c r="AR118" s="287"/>
      <c r="AS118" s="344"/>
      <c r="AT118" s="344"/>
      <c r="AU118" s="344"/>
      <c r="AV118" s="344"/>
      <c r="AW118" s="344"/>
      <c r="AX118" s="344"/>
      <c r="AY118" s="344"/>
      <c r="AZ118" s="344"/>
      <c r="BA118" s="344"/>
      <c r="BB118" s="344"/>
      <c r="BC118" s="344"/>
      <c r="BD118" s="344"/>
      <c r="BE118" s="344"/>
      <c r="BF118" s="344"/>
      <c r="BG118" s="344"/>
      <c r="BH118" s="344"/>
      <c r="BI118" s="344"/>
      <c r="BJ118" s="344"/>
      <c r="BK118" s="344"/>
      <c r="BL118" s="344"/>
      <c r="BM118" s="344"/>
      <c r="BN118" s="344"/>
      <c r="BO118" s="344"/>
      <c r="BP118" s="344"/>
      <c r="BQ118" s="344"/>
      <c r="BR118" s="344"/>
      <c r="BS118" s="344"/>
      <c r="BT118" s="344"/>
    </row>
    <row r="119" spans="1:73" ht="19.5" customHeight="1" x14ac:dyDescent="0.2">
      <c r="A119" s="301" t="s">
        <v>216</v>
      </c>
      <c r="B119" s="302" t="s">
        <v>25</v>
      </c>
      <c r="C119" s="303" t="s">
        <v>33</v>
      </c>
      <c r="D119" s="302" t="s">
        <v>37</v>
      </c>
      <c r="E119" s="304">
        <f t="shared" si="16"/>
        <v>0</v>
      </c>
      <c r="F119" s="305">
        <v>0</v>
      </c>
      <c r="G119" s="305">
        <v>0</v>
      </c>
      <c r="H119" s="305">
        <v>0</v>
      </c>
      <c r="I119" s="305">
        <v>0</v>
      </c>
      <c r="J119" s="305">
        <v>0</v>
      </c>
      <c r="K119" s="305">
        <v>0</v>
      </c>
      <c r="L119" s="305">
        <v>0</v>
      </c>
      <c r="M119" s="305">
        <v>0.4224</v>
      </c>
      <c r="N119" s="305">
        <v>0</v>
      </c>
      <c r="O119" s="305">
        <v>0</v>
      </c>
      <c r="P119" s="305">
        <v>0</v>
      </c>
      <c r="Q119" s="305">
        <v>0</v>
      </c>
      <c r="R119" s="305">
        <v>0.4224</v>
      </c>
      <c r="S119" s="305">
        <f t="shared" si="17"/>
        <v>0</v>
      </c>
      <c r="T119" s="322" t="s">
        <v>358</v>
      </c>
      <c r="V119" s="322" t="s">
        <v>358</v>
      </c>
      <c r="W119" s="323" t="s">
        <v>53</v>
      </c>
      <c r="X119" s="323" t="s">
        <v>218</v>
      </c>
      <c r="Y119" s="328">
        <f t="shared" si="18"/>
        <v>4.7142000000000003E-2</v>
      </c>
      <c r="Z119" s="327">
        <v>0.187726</v>
      </c>
      <c r="AA119" s="327">
        <v>4.8599999999999997E-2</v>
      </c>
      <c r="AB119" s="327">
        <v>8.7969000000000006E-2</v>
      </c>
      <c r="AC119" s="327">
        <v>3.6450000000000003E-2</v>
      </c>
      <c r="AD119" s="327">
        <v>4.2282E-2</v>
      </c>
      <c r="AE119" s="327">
        <v>4.7142000000000003E-2</v>
      </c>
      <c r="AF119" s="327">
        <v>4.9571999999999998E-2</v>
      </c>
      <c r="AG119" s="327">
        <v>4.9571999999999998E-2</v>
      </c>
      <c r="AH119" s="327">
        <v>8.1647999999999998E-2</v>
      </c>
      <c r="AI119" s="327">
        <v>0.108862</v>
      </c>
      <c r="AJ119" s="327">
        <v>4.5684000000000002E-2</v>
      </c>
      <c r="AK119" s="327">
        <v>8.3105999999999999E-2</v>
      </c>
      <c r="AL119" s="327">
        <v>0.86861299999999997</v>
      </c>
      <c r="AM119" s="305">
        <f t="shared" si="19"/>
        <v>0.45016899999999999</v>
      </c>
      <c r="AP119" s="341">
        <v>3</v>
      </c>
      <c r="AQ119" s="342" t="s">
        <v>51</v>
      </c>
      <c r="AR119" s="342"/>
      <c r="AS119" s="344"/>
      <c r="AT119" s="344"/>
      <c r="AU119" s="344"/>
      <c r="AV119" s="344"/>
      <c r="AW119" s="344"/>
      <c r="AX119" s="344"/>
      <c r="AY119" s="344"/>
      <c r="AZ119" s="344"/>
      <c r="BA119" s="344"/>
      <c r="BB119" s="344"/>
      <c r="BC119" s="344"/>
      <c r="BD119" s="344"/>
      <c r="BE119" s="344"/>
      <c r="BF119" s="344"/>
      <c r="BG119" s="344"/>
      <c r="BH119" s="344"/>
      <c r="BI119" s="344"/>
      <c r="BJ119" s="344"/>
      <c r="BK119" s="344"/>
      <c r="BL119" s="344"/>
      <c r="BM119" s="344"/>
      <c r="BN119" s="344"/>
      <c r="BO119" s="344"/>
      <c r="BP119" s="344"/>
      <c r="BQ119" s="344"/>
      <c r="BR119" s="344"/>
      <c r="BS119" s="344"/>
      <c r="BT119" s="344"/>
    </row>
    <row r="120" spans="1:73" ht="19.5" customHeight="1" x14ac:dyDescent="0.2">
      <c r="A120" s="301" t="s">
        <v>216</v>
      </c>
      <c r="B120" s="302" t="s">
        <v>25</v>
      </c>
      <c r="C120" s="303" t="s">
        <v>33</v>
      </c>
      <c r="D120" s="302" t="s">
        <v>38</v>
      </c>
      <c r="E120" s="304">
        <f t="shared" si="16"/>
        <v>9.5376999999999992</v>
      </c>
      <c r="F120" s="305">
        <v>1.5795999999999999</v>
      </c>
      <c r="G120" s="305">
        <v>0</v>
      </c>
      <c r="H120" s="305">
        <v>0.23169999999999999</v>
      </c>
      <c r="I120" s="305">
        <v>1.8164</v>
      </c>
      <c r="J120" s="305">
        <v>8.5220000000000002</v>
      </c>
      <c r="K120" s="305">
        <v>9.5376999999999992</v>
      </c>
      <c r="L120" s="305">
        <v>13.923</v>
      </c>
      <c r="M120" s="305">
        <v>19.821400000000001</v>
      </c>
      <c r="N120" s="305">
        <v>27.0366</v>
      </c>
      <c r="O120" s="305">
        <v>44.142899999999997</v>
      </c>
      <c r="P120" s="305">
        <v>39.133200000000002</v>
      </c>
      <c r="Q120" s="305">
        <v>18.360800000000001</v>
      </c>
      <c r="R120" s="305">
        <v>184.1053</v>
      </c>
      <c r="S120" s="305">
        <f t="shared" si="17"/>
        <v>21.687399999999997</v>
      </c>
      <c r="T120" s="322" t="s">
        <v>358</v>
      </c>
      <c r="V120" s="322" t="s">
        <v>358</v>
      </c>
      <c r="W120" s="323" t="s">
        <v>53</v>
      </c>
      <c r="X120" s="323" t="s">
        <v>219</v>
      </c>
      <c r="Y120" s="328">
        <f t="shared" si="18"/>
        <v>0.15959999999999999</v>
      </c>
      <c r="Z120" s="327">
        <v>0.30887999999999999</v>
      </c>
      <c r="AA120" s="327">
        <v>5.296E-2</v>
      </c>
      <c r="AB120" s="327">
        <v>9.7919999999999993E-2</v>
      </c>
      <c r="AC120" s="327">
        <v>0.12304</v>
      </c>
      <c r="AD120" s="327">
        <v>0.1328</v>
      </c>
      <c r="AE120" s="327">
        <v>0.15959999999999999</v>
      </c>
      <c r="AF120" s="327">
        <v>0.18656</v>
      </c>
      <c r="AG120" s="327">
        <v>0.20824000000000001</v>
      </c>
      <c r="AH120" s="327">
        <v>0.17304</v>
      </c>
      <c r="AI120" s="327">
        <v>0.17338000000000001</v>
      </c>
      <c r="AJ120" s="327">
        <v>0.16302</v>
      </c>
      <c r="AK120" s="327">
        <v>0.12606500000000001</v>
      </c>
      <c r="AL120" s="327">
        <v>1.905505</v>
      </c>
      <c r="AM120" s="305">
        <f t="shared" si="19"/>
        <v>0.87519999999999998</v>
      </c>
      <c r="AP120" s="341">
        <v>4</v>
      </c>
      <c r="AQ120" s="287" t="s">
        <v>364</v>
      </c>
      <c r="AR120" s="287"/>
      <c r="AS120" s="344"/>
      <c r="AT120" s="344"/>
      <c r="AU120" s="344"/>
      <c r="AV120" s="344"/>
      <c r="AW120" s="344"/>
      <c r="AX120" s="344"/>
      <c r="AY120" s="344"/>
      <c r="AZ120" s="344"/>
      <c r="BA120" s="344"/>
      <c r="BB120" s="344"/>
      <c r="BC120" s="344"/>
      <c r="BD120" s="344"/>
      <c r="BE120" s="344"/>
      <c r="BF120" s="344"/>
      <c r="BG120" s="344"/>
      <c r="BH120" s="344"/>
      <c r="BI120" s="344"/>
      <c r="BJ120" s="344"/>
      <c r="BK120" s="344"/>
      <c r="BL120" s="344"/>
      <c r="BM120" s="344"/>
      <c r="BN120" s="344"/>
      <c r="BO120" s="344"/>
      <c r="BP120" s="344"/>
      <c r="BQ120" s="344"/>
      <c r="BR120" s="344"/>
      <c r="BS120" s="344"/>
      <c r="BT120" s="344"/>
    </row>
    <row r="121" spans="1:73" ht="19.5" customHeight="1" x14ac:dyDescent="0.2">
      <c r="A121" s="301" t="s">
        <v>216</v>
      </c>
      <c r="B121" s="302" t="s">
        <v>25</v>
      </c>
      <c r="C121" s="303" t="s">
        <v>33</v>
      </c>
      <c r="D121" s="302" t="s">
        <v>39</v>
      </c>
      <c r="E121" s="304">
        <f t="shared" si="16"/>
        <v>0</v>
      </c>
      <c r="F121" s="305">
        <v>0</v>
      </c>
      <c r="G121" s="305">
        <v>0</v>
      </c>
      <c r="H121" s="305">
        <v>0</v>
      </c>
      <c r="I121" s="305">
        <v>0</v>
      </c>
      <c r="J121" s="305">
        <v>0</v>
      </c>
      <c r="K121" s="305">
        <v>0</v>
      </c>
      <c r="L121" s="305">
        <v>0</v>
      </c>
      <c r="M121" s="305">
        <v>0</v>
      </c>
      <c r="N121" s="305">
        <v>0</v>
      </c>
      <c r="O121" s="305">
        <v>0</v>
      </c>
      <c r="P121" s="305">
        <v>0</v>
      </c>
      <c r="Q121" s="305">
        <v>2.7844000000000002</v>
      </c>
      <c r="R121" s="305">
        <v>2.7844000000000002</v>
      </c>
      <c r="S121" s="305">
        <f t="shared" si="17"/>
        <v>0</v>
      </c>
      <c r="T121" s="322" t="s">
        <v>358</v>
      </c>
      <c r="V121" s="322" t="s">
        <v>358</v>
      </c>
      <c r="W121" s="323" t="s">
        <v>53</v>
      </c>
      <c r="X121" s="323" t="s">
        <v>220</v>
      </c>
      <c r="Y121" s="328">
        <f t="shared" si="18"/>
        <v>0.20632300000000001</v>
      </c>
      <c r="Z121" s="327">
        <v>0.50500800000000001</v>
      </c>
      <c r="AA121" s="327">
        <v>0.393121</v>
      </c>
      <c r="AB121" s="327">
        <v>0.19863700000000001</v>
      </c>
      <c r="AC121" s="327">
        <v>1.982715</v>
      </c>
      <c r="AD121" s="327">
        <v>0.20556099999999999</v>
      </c>
      <c r="AE121" s="327">
        <v>0.20632300000000001</v>
      </c>
      <c r="AF121" s="327">
        <v>0.25452200000000003</v>
      </c>
      <c r="AG121" s="327">
        <v>0.178816</v>
      </c>
      <c r="AH121" s="327">
        <v>0.21850900000000001</v>
      </c>
      <c r="AI121" s="327">
        <v>2.6478739999999998</v>
      </c>
      <c r="AJ121" s="327">
        <v>0.21713199999999999</v>
      </c>
      <c r="AK121" s="327">
        <v>1.8320799999999999</v>
      </c>
      <c r="AL121" s="327">
        <v>8.8402980000000007</v>
      </c>
      <c r="AM121" s="305">
        <f t="shared" si="19"/>
        <v>3.4913649999999996</v>
      </c>
      <c r="AP121" s="341">
        <v>5</v>
      </c>
      <c r="AQ121" s="342" t="s">
        <v>216</v>
      </c>
      <c r="AR121" s="342"/>
      <c r="AS121" s="344"/>
      <c r="AT121" s="344"/>
      <c r="AU121" s="344"/>
      <c r="AV121" s="344"/>
      <c r="AW121" s="344"/>
      <c r="AX121" s="344"/>
      <c r="AY121" s="344"/>
      <c r="AZ121" s="344"/>
      <c r="BA121" s="344"/>
      <c r="BB121" s="344"/>
      <c r="BC121" s="344"/>
      <c r="BD121" s="344"/>
      <c r="BE121" s="344"/>
      <c r="BF121" s="344"/>
      <c r="BG121" s="344"/>
      <c r="BH121" s="344"/>
      <c r="BI121" s="344"/>
      <c r="BJ121" s="344"/>
      <c r="BK121" s="344"/>
      <c r="BL121" s="344"/>
      <c r="BM121" s="344"/>
      <c r="BN121" s="344"/>
      <c r="BO121" s="344"/>
      <c r="BP121" s="344"/>
      <c r="BQ121" s="344"/>
      <c r="BR121" s="344"/>
      <c r="BS121" s="344"/>
      <c r="BT121" s="344"/>
    </row>
    <row r="122" spans="1:73" ht="19.5" customHeight="1" x14ac:dyDescent="0.2">
      <c r="A122" s="301" t="s">
        <v>216</v>
      </c>
      <c r="B122" s="302" t="s">
        <v>25</v>
      </c>
      <c r="C122" s="303" t="s">
        <v>40</v>
      </c>
      <c r="D122" s="302" t="s">
        <v>41</v>
      </c>
      <c r="E122" s="304">
        <f t="shared" si="16"/>
        <v>5494.983604</v>
      </c>
      <c r="F122" s="305">
        <v>3347.973305</v>
      </c>
      <c r="G122" s="305">
        <v>811.99549999999999</v>
      </c>
      <c r="H122" s="305">
        <v>3335.4513659999998</v>
      </c>
      <c r="I122" s="305">
        <v>4831.2909399999999</v>
      </c>
      <c r="J122" s="305">
        <v>4958.1655520000004</v>
      </c>
      <c r="K122" s="305">
        <v>5494.983604</v>
      </c>
      <c r="L122" s="305">
        <v>5270.3445099999999</v>
      </c>
      <c r="M122" s="305">
        <v>5930.7288520000002</v>
      </c>
      <c r="N122" s="305">
        <v>5645.6974849999997</v>
      </c>
      <c r="O122" s="305">
        <v>4907.7179900000001</v>
      </c>
      <c r="P122" s="305">
        <v>5942.7423580000004</v>
      </c>
      <c r="Q122" s="305">
        <v>6253.3026259999997</v>
      </c>
      <c r="R122" s="305">
        <v>56730.394088000001</v>
      </c>
      <c r="S122" s="305">
        <f t="shared" si="17"/>
        <v>22779.860267000004</v>
      </c>
      <c r="T122" s="322" t="s">
        <v>358</v>
      </c>
      <c r="V122" s="322" t="s">
        <v>358</v>
      </c>
      <c r="W122" s="323" t="s">
        <v>53</v>
      </c>
      <c r="X122" s="323" t="s">
        <v>211</v>
      </c>
      <c r="Y122" s="328">
        <f t="shared" si="18"/>
        <v>-348.81127099999998</v>
      </c>
      <c r="Z122" s="327">
        <v>71.364455000000007</v>
      </c>
      <c r="AA122" s="327">
        <v>83.807497046237998</v>
      </c>
      <c r="AB122" s="327">
        <v>48.926585000000003</v>
      </c>
      <c r="AC122" s="327">
        <v>73.487382999999994</v>
      </c>
      <c r="AD122" s="327">
        <v>59.676533999999997</v>
      </c>
      <c r="AE122" s="327">
        <v>-348.81127099999998</v>
      </c>
      <c r="AF122" s="327">
        <v>42.56691</v>
      </c>
      <c r="AG122" s="327">
        <v>87.152416000000002</v>
      </c>
      <c r="AH122" s="327">
        <v>66.195114000000004</v>
      </c>
      <c r="AI122" s="327">
        <v>94.874055999999996</v>
      </c>
      <c r="AJ122" s="327">
        <v>76.182873000000001</v>
      </c>
      <c r="AK122" s="327">
        <v>106.7808</v>
      </c>
      <c r="AL122" s="327">
        <v>462.20335204623802</v>
      </c>
      <c r="AM122" s="305">
        <f t="shared" si="19"/>
        <v>-11.548816953761957</v>
      </c>
      <c r="AP122" s="341">
        <v>6</v>
      </c>
      <c r="AQ122" s="287" t="s">
        <v>364</v>
      </c>
      <c r="AR122" s="287"/>
      <c r="AS122" s="344"/>
      <c r="AT122" s="344"/>
      <c r="AU122" s="344"/>
      <c r="AV122" s="344"/>
      <c r="AW122" s="344"/>
      <c r="AX122" s="344"/>
      <c r="AY122" s="344"/>
      <c r="AZ122" s="344"/>
      <c r="BA122" s="344"/>
      <c r="BB122" s="344"/>
      <c r="BC122" s="344"/>
      <c r="BD122" s="344"/>
      <c r="BE122" s="344"/>
      <c r="BF122" s="344"/>
      <c r="BG122" s="344"/>
      <c r="BH122" s="344"/>
      <c r="BI122" s="344"/>
      <c r="BJ122" s="344"/>
      <c r="BK122" s="344"/>
      <c r="BL122" s="344"/>
      <c r="BM122" s="344"/>
      <c r="BN122" s="344"/>
      <c r="BO122" s="344"/>
      <c r="BP122" s="344"/>
      <c r="BQ122" s="344"/>
      <c r="BR122" s="344"/>
      <c r="BS122" s="344"/>
      <c r="BT122" s="344"/>
    </row>
    <row r="123" spans="1:73" ht="19.5" customHeight="1" x14ac:dyDescent="0.2">
      <c r="A123" s="301" t="s">
        <v>216</v>
      </c>
      <c r="B123" s="302" t="s">
        <v>25</v>
      </c>
      <c r="C123" s="303" t="s">
        <v>40</v>
      </c>
      <c r="D123" s="302" t="s">
        <v>42</v>
      </c>
      <c r="E123" s="304">
        <f t="shared" si="16"/>
        <v>973.32817499999999</v>
      </c>
      <c r="F123" s="305">
        <v>328.67250000000001</v>
      </c>
      <c r="G123" s="305">
        <v>194.284885</v>
      </c>
      <c r="H123" s="305">
        <v>307.723455</v>
      </c>
      <c r="I123" s="305">
        <v>279.74553200000003</v>
      </c>
      <c r="J123" s="305">
        <v>592.47648300000003</v>
      </c>
      <c r="K123" s="305">
        <v>973.32817499999999</v>
      </c>
      <c r="L123" s="305">
        <v>1095.101287</v>
      </c>
      <c r="M123" s="305">
        <v>1058.1317300000001</v>
      </c>
      <c r="N123" s="305">
        <v>1307.11124</v>
      </c>
      <c r="O123" s="305">
        <v>644.87827500000003</v>
      </c>
      <c r="P123" s="305">
        <v>258.27829000000003</v>
      </c>
      <c r="Q123" s="305">
        <v>321.40766100000002</v>
      </c>
      <c r="R123" s="305">
        <v>7361.1395130000001</v>
      </c>
      <c r="S123" s="305">
        <f t="shared" si="17"/>
        <v>2676.2310299999999</v>
      </c>
      <c r="T123" s="322" t="s">
        <v>358</v>
      </c>
      <c r="V123" s="322" t="s">
        <v>358</v>
      </c>
      <c r="W123" s="323" t="s">
        <v>53</v>
      </c>
      <c r="X123" s="323" t="s">
        <v>221</v>
      </c>
      <c r="Y123" s="328">
        <f t="shared" si="18"/>
        <v>5.9715930400000001</v>
      </c>
      <c r="Z123" s="327">
        <v>8.2832922702702696</v>
      </c>
      <c r="AA123" s="327">
        <v>8.7646901538461606</v>
      </c>
      <c r="AB123" s="327">
        <v>4.7052113958333299</v>
      </c>
      <c r="AC123" s="327">
        <v>4.9339719000000004</v>
      </c>
      <c r="AD123" s="327">
        <v>3.4223900784313699</v>
      </c>
      <c r="AE123" s="327">
        <v>5.9715930400000001</v>
      </c>
      <c r="AF123" s="327">
        <v>6.4260733043478302</v>
      </c>
      <c r="AG123" s="327">
        <v>5.6573779999999996</v>
      </c>
      <c r="AH123" s="327">
        <v>5.6123260000000004</v>
      </c>
      <c r="AI123" s="327">
        <v>6.6439000000000004</v>
      </c>
      <c r="AJ123" s="327">
        <v>4.9656919999999998</v>
      </c>
      <c r="AK123" s="327">
        <v>5.1056920000000003</v>
      </c>
      <c r="AL123" s="327">
        <v>70.492210142728993</v>
      </c>
      <c r="AM123" s="305">
        <f t="shared" si="19"/>
        <v>36.081148838381132</v>
      </c>
      <c r="AP123" s="341">
        <v>7</v>
      </c>
      <c r="AQ123" s="342" t="s">
        <v>53</v>
      </c>
      <c r="AR123" s="342"/>
      <c r="AS123" s="344"/>
      <c r="AT123" s="344"/>
      <c r="AU123" s="344"/>
      <c r="AV123" s="344"/>
      <c r="AW123" s="344"/>
      <c r="AX123" s="344"/>
      <c r="AY123" s="344"/>
      <c r="AZ123" s="344"/>
      <c r="BA123" s="344"/>
      <c r="BB123" s="344"/>
      <c r="BC123" s="344"/>
      <c r="BD123" s="344"/>
      <c r="BE123" s="344"/>
      <c r="BF123" s="344"/>
      <c r="BG123" s="344"/>
      <c r="BH123" s="344"/>
      <c r="BI123" s="344"/>
      <c r="BJ123" s="344"/>
      <c r="BK123" s="344"/>
      <c r="BL123" s="344"/>
      <c r="BM123" s="344"/>
      <c r="BN123" s="344"/>
      <c r="BO123" s="344"/>
      <c r="BP123" s="344"/>
      <c r="BQ123" s="344"/>
      <c r="BR123" s="344"/>
      <c r="BS123" s="344"/>
      <c r="BT123" s="344"/>
    </row>
    <row r="124" spans="1:73" ht="19.5" customHeight="1" x14ac:dyDescent="0.2">
      <c r="A124" s="301" t="s">
        <v>216</v>
      </c>
      <c r="B124" s="302" t="s">
        <v>25</v>
      </c>
      <c r="C124" s="303" t="s">
        <v>40</v>
      </c>
      <c r="D124" s="302" t="s">
        <v>43</v>
      </c>
      <c r="E124" s="304">
        <f t="shared" si="16"/>
        <v>45.933500000000002</v>
      </c>
      <c r="F124" s="305">
        <v>11.785600000000001</v>
      </c>
      <c r="G124" s="305">
        <v>64.661199999999994</v>
      </c>
      <c r="H124" s="305">
        <v>46.899000000000001</v>
      </c>
      <c r="I124" s="305">
        <v>41.006300000000003</v>
      </c>
      <c r="J124" s="305">
        <v>45.387999999999998</v>
      </c>
      <c r="K124" s="305">
        <v>45.933500000000002</v>
      </c>
      <c r="L124" s="305">
        <v>50.630899999999997</v>
      </c>
      <c r="M124" s="305">
        <v>68.153000000000006</v>
      </c>
      <c r="N124" s="305">
        <v>71.832899999999995</v>
      </c>
      <c r="O124" s="305">
        <v>53.599800000000002</v>
      </c>
      <c r="P124" s="305">
        <v>59.525700000000001</v>
      </c>
      <c r="Q124" s="305">
        <v>53.926000000000002</v>
      </c>
      <c r="R124" s="305">
        <v>613.34190000000001</v>
      </c>
      <c r="S124" s="305">
        <f t="shared" si="17"/>
        <v>255.67360000000002</v>
      </c>
      <c r="T124" s="322" t="s">
        <v>358</v>
      </c>
      <c r="V124" s="322" t="s">
        <v>358</v>
      </c>
      <c r="W124" s="323" t="s">
        <v>53</v>
      </c>
      <c r="X124" s="323" t="s">
        <v>222</v>
      </c>
      <c r="Y124" s="328">
        <f t="shared" si="18"/>
        <v>0</v>
      </c>
      <c r="Z124" s="327">
        <v>0.19691400000000001</v>
      </c>
      <c r="AA124" s="327">
        <v>0</v>
      </c>
      <c r="AB124" s="327">
        <v>0</v>
      </c>
      <c r="AC124" s="327">
        <v>0</v>
      </c>
      <c r="AD124" s="327">
        <v>0</v>
      </c>
      <c r="AE124" s="327">
        <v>0</v>
      </c>
      <c r="AF124" s="327">
        <v>0</v>
      </c>
      <c r="AG124" s="327">
        <v>0</v>
      </c>
      <c r="AH124" s="327">
        <v>0</v>
      </c>
      <c r="AI124" s="327">
        <v>2.7E-2</v>
      </c>
      <c r="AJ124" s="327">
        <v>0</v>
      </c>
      <c r="AK124" s="327">
        <v>1.35E-2</v>
      </c>
      <c r="AL124" s="327">
        <v>0.23741399999999999</v>
      </c>
      <c r="AM124" s="305">
        <f t="shared" si="19"/>
        <v>0.19691400000000001</v>
      </c>
      <c r="AP124" s="341">
        <v>8</v>
      </c>
      <c r="AQ124" s="287" t="s">
        <v>364</v>
      </c>
      <c r="AR124" s="287"/>
      <c r="AS124" s="344"/>
      <c r="AT124" s="344"/>
      <c r="AU124" s="344"/>
      <c r="AV124" s="344"/>
      <c r="AW124" s="344"/>
      <c r="AX124" s="344"/>
      <c r="AY124" s="344"/>
      <c r="AZ124" s="344"/>
      <c r="BA124" s="344"/>
      <c r="BB124" s="344"/>
      <c r="BC124" s="344"/>
      <c r="BD124" s="344"/>
      <c r="BE124" s="344"/>
      <c r="BF124" s="344"/>
      <c r="BG124" s="344"/>
      <c r="BH124" s="344"/>
      <c r="BI124" s="344"/>
      <c r="BJ124" s="344"/>
      <c r="BK124" s="344"/>
      <c r="BL124" s="344"/>
      <c r="BM124" s="344"/>
      <c r="BN124" s="344"/>
      <c r="BO124" s="344"/>
      <c r="BP124" s="344"/>
      <c r="BQ124" s="344"/>
      <c r="BR124" s="344"/>
      <c r="BS124" s="344"/>
      <c r="BT124" s="344"/>
    </row>
    <row r="125" spans="1:73" ht="19.5" customHeight="1" x14ac:dyDescent="0.2">
      <c r="A125" s="301" t="s">
        <v>216</v>
      </c>
      <c r="B125" s="302" t="s">
        <v>44</v>
      </c>
      <c r="C125" s="303" t="s">
        <v>26</v>
      </c>
      <c r="D125" s="302" t="s">
        <v>27</v>
      </c>
      <c r="E125" s="304">
        <f t="shared" si="16"/>
        <v>1810.50680732919</v>
      </c>
      <c r="F125" s="305">
        <v>1078.0986846603701</v>
      </c>
      <c r="G125" s="305">
        <v>332.92361444979298</v>
      </c>
      <c r="H125" s="305">
        <v>1000.815569351</v>
      </c>
      <c r="I125" s="305">
        <v>1297.34916473369</v>
      </c>
      <c r="J125" s="305">
        <v>1564.6862947044999</v>
      </c>
      <c r="K125" s="305">
        <v>1810.50680732919</v>
      </c>
      <c r="L125" s="305">
        <v>1924.5145760727501</v>
      </c>
      <c r="M125" s="305">
        <v>2148.57754247511</v>
      </c>
      <c r="N125" s="305">
        <v>2005.07459317446</v>
      </c>
      <c r="O125" s="305">
        <v>1642.4970272619801</v>
      </c>
      <c r="P125" s="305">
        <v>1765.76848128692</v>
      </c>
      <c r="Q125" s="305">
        <v>1914.5122442132999</v>
      </c>
      <c r="R125" s="305">
        <v>18485.324599713102</v>
      </c>
      <c r="S125" s="305">
        <f t="shared" si="17"/>
        <v>7084.3801352285427</v>
      </c>
      <c r="T125" s="322" t="s">
        <v>358</v>
      </c>
      <c r="V125" s="322" t="s">
        <v>358</v>
      </c>
      <c r="W125" s="323" t="s">
        <v>53</v>
      </c>
      <c r="X125" s="323" t="s">
        <v>223</v>
      </c>
      <c r="Y125" s="328">
        <f t="shared" si="18"/>
        <v>60.130053165</v>
      </c>
      <c r="Z125" s="327">
        <v>36.285553849000003</v>
      </c>
      <c r="AA125" s="327">
        <v>11.494689344999999</v>
      </c>
      <c r="AB125" s="327">
        <v>34.858954807499998</v>
      </c>
      <c r="AC125" s="327">
        <v>46.170320683</v>
      </c>
      <c r="AD125" s="327">
        <v>43.177561410999999</v>
      </c>
      <c r="AE125" s="327">
        <v>60.130053165</v>
      </c>
      <c r="AF125" s="327">
        <v>62.909493377499999</v>
      </c>
      <c r="AG125" s="327">
        <v>69.239526566999999</v>
      </c>
      <c r="AH125" s="327">
        <v>73.616036119499995</v>
      </c>
      <c r="AI125" s="327">
        <v>61.997058796499999</v>
      </c>
      <c r="AJ125" s="327">
        <v>70.054368830000001</v>
      </c>
      <c r="AK125" s="327">
        <v>76.668224388499993</v>
      </c>
      <c r="AL125" s="327">
        <v>646.60184133949997</v>
      </c>
      <c r="AM125" s="305">
        <f t="shared" si="19"/>
        <v>232.1171332605</v>
      </c>
      <c r="AP125" s="341">
        <v>9</v>
      </c>
      <c r="AQ125" s="345" t="s">
        <v>366</v>
      </c>
      <c r="AR125" s="345"/>
      <c r="AS125" s="344"/>
      <c r="AT125" s="344"/>
      <c r="AU125" s="344"/>
      <c r="AV125" s="344"/>
      <c r="AW125" s="344"/>
      <c r="AX125" s="344"/>
      <c r="AY125" s="344"/>
      <c r="AZ125" s="344"/>
      <c r="BA125" s="344"/>
      <c r="BB125" s="344"/>
      <c r="BC125" s="344"/>
      <c r="BD125" s="344"/>
      <c r="BE125" s="344"/>
      <c r="BF125" s="344"/>
      <c r="BG125" s="344"/>
      <c r="BH125" s="344"/>
      <c r="BI125" s="344"/>
      <c r="BJ125" s="344"/>
      <c r="BK125" s="344"/>
      <c r="BL125" s="344"/>
      <c r="BM125" s="344"/>
      <c r="BN125" s="344"/>
      <c r="BO125" s="344"/>
      <c r="BP125" s="344"/>
      <c r="BQ125" s="344"/>
      <c r="BR125" s="344"/>
      <c r="BS125" s="344"/>
      <c r="BT125" s="344"/>
    </row>
    <row r="126" spans="1:73" ht="19.5" customHeight="1" x14ac:dyDescent="0.2">
      <c r="A126" s="301" t="s">
        <v>216</v>
      </c>
      <c r="B126" s="302" t="s">
        <v>44</v>
      </c>
      <c r="C126" s="303" t="s">
        <v>26</v>
      </c>
      <c r="D126" s="302" t="s">
        <v>28</v>
      </c>
      <c r="E126" s="304">
        <f t="shared" si="16"/>
        <v>1104.5661388670001</v>
      </c>
      <c r="F126" s="305">
        <v>650.14891307225798</v>
      </c>
      <c r="G126" s="305">
        <v>221.30197134026201</v>
      </c>
      <c r="H126" s="305">
        <v>520.68076515777602</v>
      </c>
      <c r="I126" s="305">
        <v>781.79654599899004</v>
      </c>
      <c r="J126" s="305">
        <v>1043.2390399916601</v>
      </c>
      <c r="K126" s="305">
        <v>1104.5661388670001</v>
      </c>
      <c r="L126" s="305">
        <v>1127.10785276773</v>
      </c>
      <c r="M126" s="305">
        <v>1143.42628103889</v>
      </c>
      <c r="N126" s="305">
        <v>1105.9640686929799</v>
      </c>
      <c r="O126" s="305">
        <v>962.47277176421403</v>
      </c>
      <c r="P126" s="305">
        <v>1107.92521733121</v>
      </c>
      <c r="Q126" s="305">
        <v>1125.4050907590899</v>
      </c>
      <c r="R126" s="305">
        <v>10894.0346567821</v>
      </c>
      <c r="S126" s="305">
        <f t="shared" si="17"/>
        <v>4321.7333744279458</v>
      </c>
      <c r="T126" s="322" t="s">
        <v>358</v>
      </c>
      <c r="V126" s="322" t="s">
        <v>358</v>
      </c>
      <c r="W126" s="323" t="s">
        <v>53</v>
      </c>
      <c r="X126" s="323" t="s">
        <v>224</v>
      </c>
      <c r="Y126" s="328">
        <f t="shared" si="18"/>
        <v>14.180851000000001</v>
      </c>
      <c r="Z126" s="327">
        <v>35.885404000000001</v>
      </c>
      <c r="AA126" s="327">
        <v>1.535353</v>
      </c>
      <c r="AB126" s="327">
        <v>13.09745</v>
      </c>
      <c r="AC126" s="327">
        <v>37.264651999999998</v>
      </c>
      <c r="AD126" s="327">
        <v>15.281199000000001</v>
      </c>
      <c r="AE126" s="327">
        <v>14.180851000000001</v>
      </c>
      <c r="AF126" s="327">
        <v>35.90607</v>
      </c>
      <c r="AG126" s="327">
        <v>13.566954000000001</v>
      </c>
      <c r="AH126" s="327">
        <v>22.934605000000001</v>
      </c>
      <c r="AI126" s="327">
        <v>24.035654999999998</v>
      </c>
      <c r="AJ126" s="327">
        <v>22.450071000000001</v>
      </c>
      <c r="AK126" s="327">
        <v>43.110652000000002</v>
      </c>
      <c r="AL126" s="327">
        <v>279.24891600000001</v>
      </c>
      <c r="AM126" s="305">
        <f t="shared" si="19"/>
        <v>117.24490900000001</v>
      </c>
      <c r="AP126" s="341">
        <v>10</v>
      </c>
      <c r="AQ126" s="287" t="s">
        <v>364</v>
      </c>
      <c r="AR126" s="287"/>
      <c r="AS126" s="344"/>
      <c r="AT126" s="344"/>
      <c r="AU126" s="344"/>
      <c r="AV126" s="344"/>
      <c r="AW126" s="344"/>
      <c r="AX126" s="344"/>
      <c r="AY126" s="344"/>
      <c r="AZ126" s="344"/>
      <c r="BA126" s="344"/>
      <c r="BB126" s="344"/>
      <c r="BC126" s="344"/>
      <c r="BD126" s="344"/>
      <c r="BE126" s="344"/>
      <c r="BF126" s="344"/>
      <c r="BG126" s="344"/>
      <c r="BH126" s="344"/>
      <c r="BI126" s="344"/>
      <c r="BJ126" s="344"/>
      <c r="BK126" s="344"/>
      <c r="BL126" s="344"/>
      <c r="BM126" s="344"/>
      <c r="BN126" s="344"/>
      <c r="BO126" s="344"/>
      <c r="BP126" s="344"/>
      <c r="BQ126" s="344"/>
      <c r="BR126" s="344"/>
      <c r="BS126" s="344"/>
      <c r="BT126" s="344"/>
      <c r="BU126" s="344"/>
    </row>
    <row r="127" spans="1:73" ht="19.5" customHeight="1" x14ac:dyDescent="0.2">
      <c r="A127" s="301" t="s">
        <v>216</v>
      </c>
      <c r="B127" s="302" t="s">
        <v>44</v>
      </c>
      <c r="C127" s="303" t="s">
        <v>26</v>
      </c>
      <c r="D127" s="302" t="s">
        <v>29</v>
      </c>
      <c r="E127" s="304">
        <f t="shared" si="16"/>
        <v>424.34356300019601</v>
      </c>
      <c r="F127" s="305">
        <v>269.12536985460503</v>
      </c>
      <c r="G127" s="305">
        <v>91.578939632516395</v>
      </c>
      <c r="H127" s="305">
        <v>489.71330289243298</v>
      </c>
      <c r="I127" s="305">
        <v>467.67732440753002</v>
      </c>
      <c r="J127" s="305">
        <v>435.61195378628298</v>
      </c>
      <c r="K127" s="305">
        <v>424.34356300019601</v>
      </c>
      <c r="L127" s="305">
        <v>306.570519792418</v>
      </c>
      <c r="M127" s="305">
        <v>247.86664347936801</v>
      </c>
      <c r="N127" s="305">
        <v>301.57697439030301</v>
      </c>
      <c r="O127" s="305">
        <v>249.97432646302499</v>
      </c>
      <c r="P127" s="305">
        <v>445.01789462775702</v>
      </c>
      <c r="Q127" s="305">
        <v>252.552415612175</v>
      </c>
      <c r="R127" s="305">
        <v>3981.6092279386098</v>
      </c>
      <c r="S127" s="305">
        <f t="shared" si="17"/>
        <v>2178.0504535735636</v>
      </c>
      <c r="T127" s="322" t="s">
        <v>358</v>
      </c>
      <c r="V127" s="322" t="s">
        <v>358</v>
      </c>
      <c r="W127" s="323" t="s">
        <v>53</v>
      </c>
      <c r="X127" s="323" t="s">
        <v>225</v>
      </c>
      <c r="Y127" s="328">
        <f t="shared" si="18"/>
        <v>0.12703999999999999</v>
      </c>
      <c r="Z127" s="327">
        <v>0.122862</v>
      </c>
      <c r="AA127" s="327">
        <v>0</v>
      </c>
      <c r="AB127" s="327">
        <v>0.24574399999999999</v>
      </c>
      <c r="AC127" s="327">
        <v>0.12275700000000001</v>
      </c>
      <c r="AD127" s="327">
        <v>0.12275700000000001</v>
      </c>
      <c r="AE127" s="327">
        <v>0.12703999999999999</v>
      </c>
      <c r="AF127" s="327">
        <v>0.12703999999999999</v>
      </c>
      <c r="AG127" s="327">
        <v>8.0693000000000001E-2</v>
      </c>
      <c r="AH127" s="327">
        <v>6.6269999999999996E-2</v>
      </c>
      <c r="AI127" s="327">
        <v>6.7246E-2</v>
      </c>
      <c r="AJ127" s="327">
        <v>6.7246E-2</v>
      </c>
      <c r="AK127" s="327">
        <v>2.9485749999999999</v>
      </c>
      <c r="AL127" s="327">
        <v>4.09823</v>
      </c>
      <c r="AM127" s="305">
        <f t="shared" si="19"/>
        <v>0.74116000000000004</v>
      </c>
      <c r="AP127" s="341">
        <v>11</v>
      </c>
      <c r="AQ127" s="345" t="s">
        <v>368</v>
      </c>
      <c r="AR127" s="345"/>
      <c r="AS127" s="344"/>
      <c r="AT127" s="344"/>
      <c r="AU127" s="344"/>
      <c r="AV127" s="344"/>
      <c r="AW127" s="344"/>
      <c r="AX127" s="344"/>
      <c r="AY127" s="344"/>
      <c r="AZ127" s="344"/>
      <c r="BA127" s="344"/>
      <c r="BB127" s="344"/>
      <c r="BC127" s="344"/>
      <c r="BD127" s="344"/>
      <c r="BE127" s="344"/>
      <c r="BF127" s="344"/>
      <c r="BG127" s="344"/>
      <c r="BH127" s="344"/>
      <c r="BI127" s="344"/>
      <c r="BJ127" s="344"/>
      <c r="BK127" s="344"/>
      <c r="BL127" s="344"/>
      <c r="BM127" s="344"/>
      <c r="BN127" s="344"/>
      <c r="BO127" s="344"/>
      <c r="BP127" s="344"/>
      <c r="BQ127" s="344"/>
      <c r="BR127" s="344"/>
      <c r="BS127" s="344"/>
      <c r="BT127" s="344"/>
      <c r="BU127" s="344"/>
    </row>
    <row r="128" spans="1:73" ht="19.5" customHeight="1" x14ac:dyDescent="0.2">
      <c r="A128" s="301" t="s">
        <v>216</v>
      </c>
      <c r="B128" s="302" t="s">
        <v>44</v>
      </c>
      <c r="C128" s="303" t="s">
        <v>26</v>
      </c>
      <c r="D128" s="302" t="s">
        <v>30</v>
      </c>
      <c r="E128" s="304">
        <f t="shared" si="16"/>
        <v>650.83292860570896</v>
      </c>
      <c r="F128" s="305">
        <v>313.03924368287397</v>
      </c>
      <c r="G128" s="305">
        <v>109.767133736761</v>
      </c>
      <c r="H128" s="305">
        <v>363.70005104543401</v>
      </c>
      <c r="I128" s="305">
        <v>568.63190784850406</v>
      </c>
      <c r="J128" s="305">
        <v>717.12256133024903</v>
      </c>
      <c r="K128" s="305">
        <v>650.83292860570896</v>
      </c>
      <c r="L128" s="305">
        <v>930.33286700978897</v>
      </c>
      <c r="M128" s="305">
        <v>718.381446779974</v>
      </c>
      <c r="N128" s="305">
        <v>837.17721143072197</v>
      </c>
      <c r="O128" s="305">
        <v>648.072904609386</v>
      </c>
      <c r="P128" s="305">
        <v>625.29839976971402</v>
      </c>
      <c r="Q128" s="305">
        <v>711.27256592454398</v>
      </c>
      <c r="R128" s="305">
        <v>7193.62922177366</v>
      </c>
      <c r="S128" s="305">
        <f t="shared" si="17"/>
        <v>2723.093826249531</v>
      </c>
      <c r="T128" s="322" t="s">
        <v>358</v>
      </c>
      <c r="V128" s="322" t="s">
        <v>358</v>
      </c>
      <c r="W128" s="323" t="s">
        <v>53</v>
      </c>
      <c r="X128" s="323" t="s">
        <v>226</v>
      </c>
      <c r="Y128" s="328">
        <f t="shared" si="18"/>
        <v>0</v>
      </c>
      <c r="Z128" s="327">
        <v>0.13</v>
      </c>
      <c r="AA128" s="327">
        <v>0</v>
      </c>
      <c r="AB128" s="327">
        <v>0</v>
      </c>
      <c r="AC128" s="327">
        <v>0</v>
      </c>
      <c r="AD128" s="327">
        <v>0.14990000000000001</v>
      </c>
      <c r="AE128" s="327">
        <v>0</v>
      </c>
      <c r="AF128" s="327">
        <v>0</v>
      </c>
      <c r="AG128" s="327">
        <v>0</v>
      </c>
      <c r="AH128" s="327">
        <v>0</v>
      </c>
      <c r="AI128" s="327">
        <v>0</v>
      </c>
      <c r="AJ128" s="327">
        <v>0</v>
      </c>
      <c r="AK128" s="327">
        <v>0</v>
      </c>
      <c r="AL128" s="327">
        <v>0.27989999999999998</v>
      </c>
      <c r="AM128" s="305">
        <f t="shared" si="19"/>
        <v>0.27990000000000004</v>
      </c>
      <c r="AP128" s="341">
        <v>12</v>
      </c>
      <c r="AQ128" s="346" t="s">
        <v>364</v>
      </c>
      <c r="AR128" s="346"/>
      <c r="AS128" s="344"/>
      <c r="AT128" s="344"/>
      <c r="AU128" s="344"/>
      <c r="AV128" s="344"/>
      <c r="AW128" s="344"/>
      <c r="AX128" s="344"/>
      <c r="AY128" s="344"/>
      <c r="AZ128" s="344"/>
      <c r="BA128" s="344"/>
      <c r="BB128" s="344"/>
      <c r="BC128" s="344"/>
      <c r="BD128" s="344"/>
      <c r="BE128" s="344"/>
      <c r="BF128" s="344"/>
      <c r="BG128" s="344"/>
      <c r="BH128" s="344"/>
      <c r="BI128" s="344"/>
      <c r="BJ128" s="344"/>
      <c r="BK128" s="344"/>
      <c r="BL128" s="344"/>
      <c r="BM128" s="344"/>
      <c r="BN128" s="344"/>
      <c r="BO128" s="344"/>
      <c r="BP128" s="344"/>
      <c r="BQ128" s="344"/>
      <c r="BR128" s="344"/>
      <c r="BS128" s="344"/>
      <c r="BT128" s="344"/>
      <c r="BU128" s="344"/>
    </row>
    <row r="129" spans="1:73" ht="19.5" customHeight="1" x14ac:dyDescent="0.2">
      <c r="A129" s="301" t="s">
        <v>216</v>
      </c>
      <c r="B129" s="302" t="s">
        <v>44</v>
      </c>
      <c r="C129" s="303" t="s">
        <v>26</v>
      </c>
      <c r="D129" s="302" t="s">
        <v>31</v>
      </c>
      <c r="E129" s="304">
        <f t="shared" si="16"/>
        <v>410.90445259381499</v>
      </c>
      <c r="F129" s="305">
        <v>227.044428981945</v>
      </c>
      <c r="G129" s="305">
        <v>36.5702370344207</v>
      </c>
      <c r="H129" s="305">
        <v>167.765430611195</v>
      </c>
      <c r="I129" s="305">
        <v>212.74569603226601</v>
      </c>
      <c r="J129" s="305">
        <v>233.64030994682199</v>
      </c>
      <c r="K129" s="305">
        <v>410.90445259381499</v>
      </c>
      <c r="L129" s="305">
        <v>420.709659522435</v>
      </c>
      <c r="M129" s="305">
        <v>486.23134605433899</v>
      </c>
      <c r="N129" s="305">
        <v>443.48736111345698</v>
      </c>
      <c r="O129" s="305">
        <v>262.47545661100997</v>
      </c>
      <c r="P129" s="305">
        <v>269.35268120272298</v>
      </c>
      <c r="Q129" s="305">
        <v>338.959105102541</v>
      </c>
      <c r="R129" s="305">
        <v>3509.8861648069701</v>
      </c>
      <c r="S129" s="305">
        <f t="shared" si="17"/>
        <v>1288.6705552004637</v>
      </c>
      <c r="T129" s="322" t="s">
        <v>358</v>
      </c>
      <c r="V129" s="322" t="s">
        <v>358</v>
      </c>
      <c r="W129" s="323" t="s">
        <v>53</v>
      </c>
      <c r="X129" s="323" t="s">
        <v>227</v>
      </c>
      <c r="Y129" s="328">
        <f t="shared" si="18"/>
        <v>0</v>
      </c>
      <c r="Z129" s="327">
        <v>-105.92910000000001</v>
      </c>
      <c r="AA129" s="327">
        <v>0</v>
      </c>
      <c r="AB129" s="327">
        <v>0</v>
      </c>
      <c r="AC129" s="327">
        <v>0</v>
      </c>
      <c r="AD129" s="327">
        <v>0</v>
      </c>
      <c r="AE129" s="327">
        <v>0</v>
      </c>
      <c r="AF129" s="327">
        <v>0</v>
      </c>
      <c r="AG129" s="327">
        <v>0</v>
      </c>
      <c r="AH129" s="327">
        <v>0</v>
      </c>
      <c r="AI129" s="327">
        <v>0</v>
      </c>
      <c r="AJ129" s="327">
        <v>0</v>
      </c>
      <c r="AK129" s="327">
        <v>54.305799999999998</v>
      </c>
      <c r="AL129" s="327">
        <v>-51.6233</v>
      </c>
      <c r="AM129" s="305">
        <f t="shared" si="19"/>
        <v>-105.92910000000001</v>
      </c>
      <c r="AP129" s="341">
        <v>13</v>
      </c>
      <c r="AQ129" s="345" t="s">
        <v>56</v>
      </c>
      <c r="AR129" s="345"/>
      <c r="AS129" s="344"/>
      <c r="AT129" s="344"/>
      <c r="AU129" s="344"/>
      <c r="AV129" s="344"/>
      <c r="AW129" s="344"/>
      <c r="AX129" s="344"/>
      <c r="AY129" s="344"/>
      <c r="AZ129" s="344"/>
      <c r="BA129" s="344"/>
      <c r="BB129" s="344"/>
      <c r="BC129" s="344"/>
      <c r="BD129" s="344"/>
      <c r="BE129" s="344"/>
      <c r="BF129" s="344"/>
      <c r="BG129" s="344"/>
      <c r="BH129" s="344"/>
      <c r="BI129" s="344"/>
      <c r="BJ129" s="344"/>
      <c r="BK129" s="344"/>
      <c r="BL129" s="344"/>
      <c r="BM129" s="344"/>
      <c r="BN129" s="344"/>
      <c r="BO129" s="344"/>
      <c r="BP129" s="344"/>
      <c r="BQ129" s="344"/>
      <c r="BR129" s="344"/>
      <c r="BS129" s="344"/>
      <c r="BT129" s="344"/>
      <c r="BU129" s="344"/>
    </row>
    <row r="130" spans="1:73" ht="19.5" customHeight="1" x14ac:dyDescent="0.2">
      <c r="A130" s="301" t="s">
        <v>216</v>
      </c>
      <c r="B130" s="302" t="s">
        <v>44</v>
      </c>
      <c r="C130" s="303" t="s">
        <v>26</v>
      </c>
      <c r="D130" s="302" t="s">
        <v>32</v>
      </c>
      <c r="E130" s="304">
        <f t="shared" si="16"/>
        <v>0</v>
      </c>
      <c r="F130" s="305">
        <v>0</v>
      </c>
      <c r="G130" s="305">
        <v>0</v>
      </c>
      <c r="H130" s="305">
        <v>0</v>
      </c>
      <c r="I130" s="305">
        <v>0</v>
      </c>
      <c r="J130" s="305">
        <v>0</v>
      </c>
      <c r="K130" s="305">
        <v>0</v>
      </c>
      <c r="L130" s="305">
        <v>0</v>
      </c>
      <c r="M130" s="305">
        <v>0</v>
      </c>
      <c r="N130" s="305">
        <v>0</v>
      </c>
      <c r="O130" s="305">
        <v>0</v>
      </c>
      <c r="P130" s="305">
        <v>0</v>
      </c>
      <c r="Q130" s="305">
        <v>0</v>
      </c>
      <c r="R130" s="305">
        <v>0</v>
      </c>
      <c r="S130" s="305">
        <f t="shared" si="17"/>
        <v>0</v>
      </c>
      <c r="T130" s="322" t="s">
        <v>358</v>
      </c>
      <c r="V130" s="322" t="s">
        <v>358</v>
      </c>
      <c r="W130" s="323" t="s">
        <v>53</v>
      </c>
      <c r="X130" s="323" t="s">
        <v>367</v>
      </c>
      <c r="Y130" s="328">
        <f t="shared" si="18"/>
        <v>777.73722850640399</v>
      </c>
      <c r="Z130" s="327">
        <v>482.29400037837399</v>
      </c>
      <c r="AA130" s="327">
        <v>159.452208082841</v>
      </c>
      <c r="AB130" s="327">
        <v>437.79459699226601</v>
      </c>
      <c r="AC130" s="327">
        <v>574.84131553402597</v>
      </c>
      <c r="AD130" s="327">
        <v>591.43888737926602</v>
      </c>
      <c r="AE130" s="327">
        <v>777.73722850640399</v>
      </c>
      <c r="AF130" s="327">
        <v>722.52461319506597</v>
      </c>
      <c r="AG130" s="327">
        <v>857.73948358173902</v>
      </c>
      <c r="AH130" s="327">
        <v>887.72878781145096</v>
      </c>
      <c r="AI130" s="327">
        <v>771.15956197554203</v>
      </c>
      <c r="AJ130" s="327">
        <v>854.51732900482602</v>
      </c>
      <c r="AK130" s="327">
        <v>924.26154966233196</v>
      </c>
      <c r="AL130" s="327">
        <v>8041.4895621041296</v>
      </c>
      <c r="AM130" s="305">
        <f t="shared" si="19"/>
        <v>3023.5582368731766</v>
      </c>
      <c r="AP130" s="347">
        <v>14</v>
      </c>
      <c r="AQ130" s="348" t="s">
        <v>369</v>
      </c>
      <c r="AR130" s="348"/>
      <c r="AS130" s="349"/>
      <c r="AT130" s="349"/>
      <c r="AU130" s="349"/>
      <c r="AV130" s="349"/>
      <c r="AW130" s="349"/>
      <c r="AX130" s="349"/>
      <c r="AY130" s="349"/>
      <c r="AZ130" s="349"/>
      <c r="BA130" s="349"/>
      <c r="BB130" s="349"/>
      <c r="BC130" s="349"/>
      <c r="BD130" s="349"/>
      <c r="BE130" s="349"/>
      <c r="BF130" s="349"/>
      <c r="BG130" s="349"/>
      <c r="BH130" s="349"/>
      <c r="BI130" s="349"/>
      <c r="BJ130" s="349"/>
      <c r="BK130" s="349"/>
      <c r="BL130" s="349"/>
      <c r="BM130" s="349"/>
      <c r="BN130" s="349"/>
      <c r="BO130" s="349"/>
      <c r="BP130" s="349"/>
      <c r="BQ130" s="349"/>
      <c r="BR130" s="349"/>
      <c r="BS130" s="349"/>
      <c r="BT130" s="349"/>
      <c r="BU130" s="349"/>
    </row>
    <row r="131" spans="1:73" ht="19.5" customHeight="1" x14ac:dyDescent="0.2">
      <c r="A131" s="301" t="s">
        <v>216</v>
      </c>
      <c r="B131" s="302" t="s">
        <v>44</v>
      </c>
      <c r="C131" s="303" t="s">
        <v>33</v>
      </c>
      <c r="D131" s="302" t="s">
        <v>34</v>
      </c>
      <c r="E131" s="304">
        <f t="shared" si="16"/>
        <v>2989.4293574416802</v>
      </c>
      <c r="F131" s="305">
        <v>2256.32212183722</v>
      </c>
      <c r="G131" s="305">
        <v>613.11456672471002</v>
      </c>
      <c r="H131" s="305">
        <v>1802.9425635351599</v>
      </c>
      <c r="I131" s="305">
        <v>2315.3266786611098</v>
      </c>
      <c r="J131" s="305">
        <v>2658.7802895893001</v>
      </c>
      <c r="K131" s="305">
        <v>2989.4293574416802</v>
      </c>
      <c r="L131" s="305">
        <v>3291.7769372010398</v>
      </c>
      <c r="M131" s="305">
        <v>3213.8812561779</v>
      </c>
      <c r="N131" s="305">
        <v>3432.08688403732</v>
      </c>
      <c r="O131" s="305">
        <v>2848.36786293365</v>
      </c>
      <c r="P131" s="305">
        <v>3163.5669294321801</v>
      </c>
      <c r="Q131" s="305">
        <v>3241.8093010388202</v>
      </c>
      <c r="R131" s="305">
        <v>31827.404748610101</v>
      </c>
      <c r="S131" s="305">
        <f t="shared" si="17"/>
        <v>12635.915577789181</v>
      </c>
      <c r="T131" s="322" t="s">
        <v>358</v>
      </c>
      <c r="V131" s="322" t="s">
        <v>358</v>
      </c>
      <c r="W131" s="323" t="s">
        <v>53</v>
      </c>
      <c r="X131" s="323" t="s">
        <v>229</v>
      </c>
      <c r="Y131" s="328">
        <f t="shared" si="18"/>
        <v>-29.151229000000001</v>
      </c>
      <c r="Z131" s="327">
        <v>39.939239000000001</v>
      </c>
      <c r="AA131" s="327">
        <v>-0.75247399999999898</v>
      </c>
      <c r="AB131" s="327">
        <v>-31.129207999999998</v>
      </c>
      <c r="AC131" s="327">
        <v>0.74112800000000001</v>
      </c>
      <c r="AD131" s="327">
        <v>-35.148772999999998</v>
      </c>
      <c r="AE131" s="327">
        <v>-29.151229000000001</v>
      </c>
      <c r="AF131" s="327">
        <v>-8.3552309999999999</v>
      </c>
      <c r="AG131" s="327">
        <v>-35.957318000000001</v>
      </c>
      <c r="AH131" s="327">
        <v>-29.393511</v>
      </c>
      <c r="AI131" s="327">
        <v>-22.495118999999999</v>
      </c>
      <c r="AJ131" s="327">
        <v>-33.808414999999997</v>
      </c>
      <c r="AK131" s="327">
        <v>-26.375157000000002</v>
      </c>
      <c r="AL131" s="327">
        <v>-211.88606799999999</v>
      </c>
      <c r="AM131" s="305">
        <f t="shared" si="19"/>
        <v>-55.501317</v>
      </c>
      <c r="AP131" s="341">
        <v>15</v>
      </c>
      <c r="AQ131" s="346" t="s">
        <v>364</v>
      </c>
      <c r="AR131" s="346"/>
      <c r="AS131" s="344"/>
      <c r="AT131" s="344"/>
      <c r="AU131" s="344"/>
      <c r="AV131" s="344"/>
      <c r="AW131" s="344"/>
      <c r="AX131" s="344"/>
      <c r="AY131" s="344"/>
      <c r="AZ131" s="344"/>
      <c r="BA131" s="344"/>
      <c r="BB131" s="344"/>
      <c r="BC131" s="344"/>
      <c r="BD131" s="344"/>
      <c r="BE131" s="344"/>
      <c r="BF131" s="344"/>
      <c r="BG131" s="344"/>
      <c r="BH131" s="344"/>
      <c r="BI131" s="344"/>
      <c r="BJ131" s="344"/>
      <c r="BK131" s="344"/>
      <c r="BL131" s="344"/>
      <c r="BM131" s="344"/>
      <c r="BN131" s="344"/>
      <c r="BO131" s="344"/>
      <c r="BP131" s="344"/>
      <c r="BQ131" s="344"/>
      <c r="BR131" s="344"/>
      <c r="BS131" s="344"/>
      <c r="BT131" s="344"/>
      <c r="BU131" s="344"/>
    </row>
    <row r="132" spans="1:73" ht="19.5" customHeight="1" x14ac:dyDescent="0.2">
      <c r="A132" s="301" t="s">
        <v>216</v>
      </c>
      <c r="B132" s="302" t="s">
        <v>44</v>
      </c>
      <c r="C132" s="303" t="s">
        <v>33</v>
      </c>
      <c r="D132" s="302" t="s">
        <v>35</v>
      </c>
      <c r="E132" s="304">
        <f t="shared" si="16"/>
        <v>426.13429609437702</v>
      </c>
      <c r="F132" s="305">
        <v>67.742448959105005</v>
      </c>
      <c r="G132" s="305">
        <v>38.181945650156102</v>
      </c>
      <c r="H132" s="305">
        <v>183.690369198778</v>
      </c>
      <c r="I132" s="305">
        <v>274.63109748735502</v>
      </c>
      <c r="J132" s="305">
        <v>385.03788199514099</v>
      </c>
      <c r="K132" s="305">
        <v>426.13429609437702</v>
      </c>
      <c r="L132" s="305">
        <v>457.25784882072497</v>
      </c>
      <c r="M132" s="305">
        <v>495.35516064820803</v>
      </c>
      <c r="N132" s="305">
        <v>143.03843600242899</v>
      </c>
      <c r="O132" s="305">
        <v>302.483753258153</v>
      </c>
      <c r="P132" s="305">
        <v>387.858037438655</v>
      </c>
      <c r="Q132" s="305">
        <v>394.14358865884901</v>
      </c>
      <c r="R132" s="305">
        <v>3555.5548642119302</v>
      </c>
      <c r="S132" s="305">
        <f t="shared" si="17"/>
        <v>1375.4180393849122</v>
      </c>
      <c r="T132" s="322" t="s">
        <v>358</v>
      </c>
      <c r="V132" s="322" t="s">
        <v>358</v>
      </c>
      <c r="W132" s="323" t="s">
        <v>53</v>
      </c>
      <c r="X132" s="323" t="s">
        <v>230</v>
      </c>
      <c r="Y132" s="328">
        <f t="shared" si="18"/>
        <v>0</v>
      </c>
      <c r="Z132" s="327">
        <v>0</v>
      </c>
      <c r="AA132" s="327">
        <v>0</v>
      </c>
      <c r="AB132" s="327">
        <v>0</v>
      </c>
      <c r="AC132" s="327">
        <v>0</v>
      </c>
      <c r="AD132" s="327">
        <v>0</v>
      </c>
      <c r="AE132" s="327">
        <v>0</v>
      </c>
      <c r="AF132" s="327">
        <v>0</v>
      </c>
      <c r="AG132" s="327">
        <v>0</v>
      </c>
      <c r="AH132" s="327">
        <v>8.0000000000000002E-3</v>
      </c>
      <c r="AI132" s="327">
        <v>0.70509999999999995</v>
      </c>
      <c r="AJ132" s="327">
        <v>1.26</v>
      </c>
      <c r="AK132" s="327">
        <v>0</v>
      </c>
      <c r="AL132" s="327">
        <v>1.9731000000000001</v>
      </c>
      <c r="AM132" s="305">
        <f t="shared" si="19"/>
        <v>0</v>
      </c>
      <c r="AP132" s="341">
        <v>16</v>
      </c>
      <c r="AQ132" s="342" t="s">
        <v>64</v>
      </c>
      <c r="AR132" s="342"/>
      <c r="AS132" s="344"/>
      <c r="AT132" s="344"/>
      <c r="AU132" s="344"/>
      <c r="AV132" s="344"/>
      <c r="AW132" s="344"/>
      <c r="AX132" s="344"/>
      <c r="AY132" s="344"/>
      <c r="AZ132" s="344"/>
      <c r="BA132" s="344"/>
      <c r="BB132" s="344"/>
      <c r="BC132" s="344"/>
      <c r="BD132" s="344"/>
      <c r="BE132" s="344"/>
      <c r="BF132" s="344"/>
      <c r="BG132" s="344"/>
      <c r="BH132" s="344"/>
      <c r="BI132" s="344"/>
      <c r="BJ132" s="344"/>
      <c r="BK132" s="344"/>
      <c r="BL132" s="344"/>
      <c r="BM132" s="344"/>
      <c r="BN132" s="344"/>
      <c r="BO132" s="344"/>
      <c r="BP132" s="344"/>
      <c r="BQ132" s="344"/>
      <c r="BR132" s="344"/>
      <c r="BS132" s="344"/>
      <c r="BT132" s="344"/>
      <c r="BU132" s="344"/>
    </row>
    <row r="133" spans="1:73" ht="19.5" customHeight="1" x14ac:dyDescent="0.2">
      <c r="A133" s="301" t="s">
        <v>216</v>
      </c>
      <c r="B133" s="302" t="s">
        <v>44</v>
      </c>
      <c r="C133" s="303" t="s">
        <v>33</v>
      </c>
      <c r="D133" s="302" t="s">
        <v>36</v>
      </c>
      <c r="E133" s="304">
        <f t="shared" ref="E133:E196" si="31">K133</f>
        <v>977.92861143942696</v>
      </c>
      <c r="F133" s="305">
        <v>212.035719370881</v>
      </c>
      <c r="G133" s="305">
        <v>140.84538381888501</v>
      </c>
      <c r="H133" s="305">
        <v>555.80853205779101</v>
      </c>
      <c r="I133" s="305">
        <v>736.69839650580298</v>
      </c>
      <c r="J133" s="305">
        <v>943.66417564326798</v>
      </c>
      <c r="K133" s="305">
        <v>977.92861143942696</v>
      </c>
      <c r="L133" s="305">
        <v>948.86783005266898</v>
      </c>
      <c r="M133" s="305">
        <v>1018.66511932878</v>
      </c>
      <c r="N133" s="305">
        <v>1097.73935543876</v>
      </c>
      <c r="O133" s="305">
        <v>580.97469666338702</v>
      </c>
      <c r="P133" s="305">
        <v>632.27054164479205</v>
      </c>
      <c r="Q133" s="305">
        <v>691.58857641229497</v>
      </c>
      <c r="R133" s="305">
        <v>8537.0869383767404</v>
      </c>
      <c r="S133" s="305">
        <f t="shared" ref="S133:S196" si="32">SUMIFS(F133:Q133,$F$2:$Q$2,"是")</f>
        <v>3566.9808188360548</v>
      </c>
      <c r="T133" s="322" t="s">
        <v>358</v>
      </c>
      <c r="V133" s="322" t="s">
        <v>358</v>
      </c>
      <c r="W133" s="323" t="s">
        <v>53</v>
      </c>
      <c r="X133" s="323" t="s">
        <v>231</v>
      </c>
      <c r="Y133" s="328">
        <f t="shared" ref="Y133:Y196" si="33">AE133</f>
        <v>0</v>
      </c>
      <c r="Z133" s="327">
        <v>0</v>
      </c>
      <c r="AA133" s="327">
        <v>0</v>
      </c>
      <c r="AB133" s="327">
        <v>0</v>
      </c>
      <c r="AC133" s="327">
        <v>0</v>
      </c>
      <c r="AD133" s="327">
        <v>0</v>
      </c>
      <c r="AE133" s="327">
        <v>0</v>
      </c>
      <c r="AF133" s="327">
        <v>0</v>
      </c>
      <c r="AG133" s="327">
        <v>0</v>
      </c>
      <c r="AH133" s="327">
        <v>0</v>
      </c>
      <c r="AI133" s="327">
        <v>0</v>
      </c>
      <c r="AJ133" s="327">
        <v>0</v>
      </c>
      <c r="AK133" s="327">
        <v>0</v>
      </c>
      <c r="AL133" s="327">
        <v>0</v>
      </c>
      <c r="AM133" s="305">
        <f t="shared" ref="AM133:AM196" si="34">SUMIFS(Z133:AK133,$Z$2:$AK$2,"是")</f>
        <v>0</v>
      </c>
      <c r="AP133" s="341">
        <v>17</v>
      </c>
      <c r="AQ133" s="342" t="s">
        <v>65</v>
      </c>
      <c r="AR133" s="342"/>
      <c r="AS133" s="344"/>
      <c r="AT133" s="344"/>
      <c r="AU133" s="344"/>
      <c r="AV133" s="344"/>
      <c r="AW133" s="344"/>
      <c r="AX133" s="344"/>
      <c r="AY133" s="344"/>
      <c r="AZ133" s="344"/>
      <c r="BA133" s="344"/>
      <c r="BB133" s="344"/>
      <c r="BC133" s="344"/>
      <c r="BD133" s="344"/>
      <c r="BE133" s="344"/>
      <c r="BF133" s="344"/>
      <c r="BG133" s="344"/>
      <c r="BH133" s="344"/>
      <c r="BI133" s="344"/>
      <c r="BJ133" s="344"/>
      <c r="BK133" s="344"/>
      <c r="BL133" s="344"/>
      <c r="BM133" s="344"/>
      <c r="BN133" s="344"/>
      <c r="BO133" s="344"/>
      <c r="BP133" s="344"/>
      <c r="BQ133" s="344"/>
      <c r="BR133" s="344"/>
      <c r="BS133" s="344"/>
      <c r="BT133" s="344"/>
      <c r="BU133" s="344"/>
    </row>
    <row r="134" spans="1:73" ht="19.5" customHeight="1" x14ac:dyDescent="0.2">
      <c r="A134" s="301" t="s">
        <v>216</v>
      </c>
      <c r="B134" s="302" t="s">
        <v>44</v>
      </c>
      <c r="C134" s="303" t="s">
        <v>33</v>
      </c>
      <c r="D134" s="302" t="s">
        <v>37</v>
      </c>
      <c r="E134" s="304">
        <f t="shared" si="31"/>
        <v>0</v>
      </c>
      <c r="F134" s="305">
        <v>0</v>
      </c>
      <c r="G134" s="305">
        <v>0</v>
      </c>
      <c r="H134" s="305">
        <v>0</v>
      </c>
      <c r="I134" s="305">
        <v>0</v>
      </c>
      <c r="J134" s="305">
        <v>0</v>
      </c>
      <c r="K134" s="305">
        <v>0</v>
      </c>
      <c r="L134" s="305">
        <v>0</v>
      </c>
      <c r="M134" s="305">
        <v>0.32117871906227002</v>
      </c>
      <c r="N134" s="305">
        <v>0</v>
      </c>
      <c r="O134" s="305">
        <v>0</v>
      </c>
      <c r="P134" s="305">
        <v>0</v>
      </c>
      <c r="Q134" s="305">
        <v>0</v>
      </c>
      <c r="R134" s="305">
        <v>0.32117871906227002</v>
      </c>
      <c r="S134" s="305">
        <f t="shared" si="32"/>
        <v>0</v>
      </c>
      <c r="T134" s="322" t="s">
        <v>358</v>
      </c>
      <c r="V134" s="322" t="s">
        <v>358</v>
      </c>
      <c r="W134" s="323" t="s">
        <v>53</v>
      </c>
      <c r="X134" s="323" t="s">
        <v>232</v>
      </c>
      <c r="Y134" s="328">
        <f t="shared" si="33"/>
        <v>1.3043</v>
      </c>
      <c r="Z134" s="327">
        <v>1.5083</v>
      </c>
      <c r="AA134" s="327">
        <v>1.8778999999999999</v>
      </c>
      <c r="AB134" s="327">
        <v>3.9192999999999998</v>
      </c>
      <c r="AC134" s="327">
        <v>0.85629999999999995</v>
      </c>
      <c r="AD134" s="327">
        <v>0.35680000000000001</v>
      </c>
      <c r="AE134" s="327">
        <v>1.3043</v>
      </c>
      <c r="AF134" s="327">
        <v>-1.9201999999999999</v>
      </c>
      <c r="AG134" s="327">
        <v>-0.23150000000000001</v>
      </c>
      <c r="AH134" s="327">
        <v>0</v>
      </c>
      <c r="AI134" s="327">
        <v>0.19980000000000001</v>
      </c>
      <c r="AJ134" s="327">
        <v>2.3494999999999999</v>
      </c>
      <c r="AK134" s="327">
        <v>0.13109999999999999</v>
      </c>
      <c r="AL134" s="327">
        <v>10.351599999999999</v>
      </c>
      <c r="AM134" s="305">
        <f t="shared" si="34"/>
        <v>9.8228999999999989</v>
      </c>
      <c r="AP134" s="341">
        <v>18</v>
      </c>
      <c r="AQ134" s="345" t="s">
        <v>66</v>
      </c>
      <c r="AR134" s="345"/>
      <c r="AS134" s="344"/>
      <c r="AT134" s="344"/>
      <c r="AU134" s="344"/>
      <c r="AV134" s="344"/>
      <c r="AW134" s="344"/>
      <c r="AX134" s="344"/>
      <c r="AY134" s="344"/>
      <c r="AZ134" s="344"/>
      <c r="BA134" s="344"/>
      <c r="BB134" s="344"/>
      <c r="BC134" s="344"/>
      <c r="BD134" s="344"/>
      <c r="BE134" s="344"/>
      <c r="BF134" s="344"/>
      <c r="BG134" s="344"/>
      <c r="BH134" s="344"/>
      <c r="BI134" s="344"/>
      <c r="BJ134" s="344"/>
      <c r="BK134" s="344"/>
      <c r="BL134" s="344"/>
      <c r="BM134" s="344"/>
      <c r="BN134" s="344"/>
      <c r="BO134" s="344"/>
      <c r="BP134" s="344"/>
      <c r="BQ134" s="344"/>
      <c r="BR134" s="344"/>
      <c r="BS134" s="344"/>
      <c r="BT134" s="344"/>
      <c r="BU134" s="344"/>
    </row>
    <row r="135" spans="1:73" ht="19.5" customHeight="1" x14ac:dyDescent="0.2">
      <c r="A135" s="301" t="s">
        <v>216</v>
      </c>
      <c r="B135" s="302" t="s">
        <v>44</v>
      </c>
      <c r="C135" s="303" t="s">
        <v>33</v>
      </c>
      <c r="D135" s="302" t="s">
        <v>38</v>
      </c>
      <c r="E135" s="304">
        <f t="shared" si="31"/>
        <v>7.66162542045506</v>
      </c>
      <c r="F135" s="305">
        <v>1.3563500848266199</v>
      </c>
      <c r="G135" s="305">
        <v>0</v>
      </c>
      <c r="H135" s="305">
        <v>0.23365426611441301</v>
      </c>
      <c r="I135" s="305">
        <v>1.5444663667251599</v>
      </c>
      <c r="J135" s="305">
        <v>6.8178125318387002</v>
      </c>
      <c r="K135" s="305">
        <v>7.66162542045506</v>
      </c>
      <c r="L135" s="305">
        <v>11.332859090681801</v>
      </c>
      <c r="M135" s="305">
        <v>16.260544953647901</v>
      </c>
      <c r="N135" s="305">
        <v>20.415533323387699</v>
      </c>
      <c r="O135" s="305">
        <v>33.666173854389001</v>
      </c>
      <c r="P135" s="305">
        <v>29.6671657026696</v>
      </c>
      <c r="Q135" s="305">
        <v>12.988670570451101</v>
      </c>
      <c r="R135" s="305">
        <v>141.94485616518699</v>
      </c>
      <c r="S135" s="305">
        <f t="shared" si="32"/>
        <v>17.613908669959955</v>
      </c>
      <c r="T135" s="322" t="s">
        <v>358</v>
      </c>
      <c r="V135" s="322" t="s">
        <v>358</v>
      </c>
      <c r="W135" s="323" t="s">
        <v>53</v>
      </c>
      <c r="X135" s="323" t="s">
        <v>233</v>
      </c>
      <c r="Y135" s="328">
        <f t="shared" si="33"/>
        <v>0</v>
      </c>
      <c r="Z135" s="327">
        <v>4.9200000000000001E-2</v>
      </c>
      <c r="AA135" s="327">
        <v>3.2800000000000003E-2</v>
      </c>
      <c r="AB135" s="327">
        <v>0.60550000000000004</v>
      </c>
      <c r="AC135" s="327">
        <v>0.25540000000000002</v>
      </c>
      <c r="AD135" s="327">
        <v>0</v>
      </c>
      <c r="AE135" s="327">
        <v>0</v>
      </c>
      <c r="AF135" s="327">
        <v>0.47560000000000002</v>
      </c>
      <c r="AG135" s="327">
        <v>0.20549999999999999</v>
      </c>
      <c r="AH135" s="327">
        <v>0</v>
      </c>
      <c r="AI135" s="327">
        <v>0</v>
      </c>
      <c r="AJ135" s="327">
        <v>0</v>
      </c>
      <c r="AK135" s="327">
        <v>0</v>
      </c>
      <c r="AL135" s="327">
        <v>1.6240000000000001</v>
      </c>
      <c r="AM135" s="305">
        <f t="shared" si="34"/>
        <v>0.94290000000000007</v>
      </c>
      <c r="AP135" s="341">
        <v>19</v>
      </c>
      <c r="AQ135" s="345" t="s">
        <v>67</v>
      </c>
      <c r="AR135" s="345"/>
      <c r="AS135" s="344"/>
      <c r="AT135" s="344"/>
      <c r="AU135" s="344"/>
      <c r="AV135" s="344"/>
      <c r="AW135" s="344"/>
      <c r="AX135" s="344"/>
      <c r="AY135" s="344"/>
      <c r="AZ135" s="344"/>
      <c r="BA135" s="344"/>
      <c r="BB135" s="344"/>
      <c r="BC135" s="344"/>
      <c r="BD135" s="344"/>
      <c r="BE135" s="344"/>
      <c r="BF135" s="344"/>
      <c r="BG135" s="344"/>
      <c r="BH135" s="344"/>
      <c r="BI135" s="344"/>
      <c r="BJ135" s="344"/>
      <c r="BK135" s="344"/>
      <c r="BL135" s="344"/>
      <c r="BM135" s="344"/>
      <c r="BN135" s="344"/>
      <c r="BO135" s="344"/>
      <c r="BP135" s="344"/>
      <c r="BQ135" s="344"/>
      <c r="BR135" s="344"/>
      <c r="BS135" s="344"/>
      <c r="BT135" s="344"/>
      <c r="BU135" s="344"/>
    </row>
    <row r="136" spans="1:73" ht="19.5" customHeight="1" x14ac:dyDescent="0.2">
      <c r="A136" s="301" t="s">
        <v>216</v>
      </c>
      <c r="B136" s="302" t="s">
        <v>44</v>
      </c>
      <c r="C136" s="303" t="s">
        <v>33</v>
      </c>
      <c r="D136" s="302" t="s">
        <v>39</v>
      </c>
      <c r="E136" s="304">
        <f t="shared" si="31"/>
        <v>0</v>
      </c>
      <c r="F136" s="305">
        <v>0</v>
      </c>
      <c r="G136" s="305">
        <v>0</v>
      </c>
      <c r="H136" s="305">
        <v>0</v>
      </c>
      <c r="I136" s="305">
        <v>0</v>
      </c>
      <c r="J136" s="305">
        <v>0</v>
      </c>
      <c r="K136" s="305">
        <v>0</v>
      </c>
      <c r="L136" s="305">
        <v>0</v>
      </c>
      <c r="M136" s="305">
        <v>0</v>
      </c>
      <c r="N136" s="305">
        <v>0</v>
      </c>
      <c r="O136" s="305">
        <v>0</v>
      </c>
      <c r="P136" s="305">
        <v>0</v>
      </c>
      <c r="Q136" s="305">
        <v>2.1712849312428602</v>
      </c>
      <c r="R136" s="305">
        <v>2.1712849312428602</v>
      </c>
      <c r="S136" s="305">
        <f t="shared" si="32"/>
        <v>0</v>
      </c>
      <c r="T136" s="322" t="s">
        <v>358</v>
      </c>
      <c r="V136" s="322" t="s">
        <v>358</v>
      </c>
      <c r="W136" s="323" t="s">
        <v>53</v>
      </c>
      <c r="X136" s="323" t="s">
        <v>234</v>
      </c>
      <c r="Y136" s="328">
        <f t="shared" si="33"/>
        <v>0</v>
      </c>
      <c r="Z136" s="327">
        <v>0.27689999999999998</v>
      </c>
      <c r="AA136" s="327">
        <v>0</v>
      </c>
      <c r="AB136" s="327">
        <v>0</v>
      </c>
      <c r="AC136" s="327">
        <v>0</v>
      </c>
      <c r="AD136" s="327">
        <v>8.4000000000000005E-2</v>
      </c>
      <c r="AE136" s="327">
        <v>0</v>
      </c>
      <c r="AF136" s="327">
        <v>0</v>
      </c>
      <c r="AG136" s="327">
        <v>0.13744999999999999</v>
      </c>
      <c r="AH136" s="327">
        <v>0.03</v>
      </c>
      <c r="AI136" s="327">
        <v>0</v>
      </c>
      <c r="AJ136" s="327">
        <v>0</v>
      </c>
      <c r="AK136" s="327">
        <v>0</v>
      </c>
      <c r="AL136" s="327">
        <v>0.52834999999999999</v>
      </c>
      <c r="AM136" s="305">
        <f t="shared" si="34"/>
        <v>0.3609</v>
      </c>
      <c r="AP136" s="341">
        <v>20</v>
      </c>
      <c r="AQ136" s="342" t="s">
        <v>68</v>
      </c>
      <c r="AR136" s="342"/>
      <c r="AS136" s="344"/>
      <c r="AT136" s="344"/>
      <c r="AU136" s="344"/>
      <c r="AV136" s="344"/>
      <c r="AW136" s="344"/>
      <c r="AX136" s="344"/>
      <c r="AY136" s="344"/>
      <c r="AZ136" s="344"/>
      <c r="BA136" s="344"/>
      <c r="BB136" s="344"/>
      <c r="BC136" s="344"/>
      <c r="BD136" s="344"/>
      <c r="BE136" s="344"/>
      <c r="BF136" s="344"/>
      <c r="BG136" s="344"/>
      <c r="BH136" s="344"/>
      <c r="BI136" s="344"/>
      <c r="BJ136" s="344"/>
      <c r="BK136" s="344"/>
      <c r="BL136" s="344"/>
      <c r="BM136" s="344"/>
      <c r="BN136" s="344"/>
      <c r="BO136" s="344"/>
      <c r="BP136" s="344"/>
      <c r="BQ136" s="344"/>
      <c r="BR136" s="344"/>
      <c r="BS136" s="344"/>
      <c r="BT136" s="344"/>
      <c r="BU136" s="344"/>
    </row>
    <row r="137" spans="1:73" ht="19.5" customHeight="1" x14ac:dyDescent="0.2">
      <c r="A137" s="301" t="s">
        <v>216</v>
      </c>
      <c r="B137" s="302" t="s">
        <v>44</v>
      </c>
      <c r="C137" s="303" t="s">
        <v>40</v>
      </c>
      <c r="D137" s="302" t="s">
        <v>41</v>
      </c>
      <c r="E137" s="304">
        <f t="shared" si="31"/>
        <v>3692.3703129553701</v>
      </c>
      <c r="F137" s="305">
        <v>2274.24987959484</v>
      </c>
      <c r="G137" s="305">
        <v>576.33214986985297</v>
      </c>
      <c r="H137" s="305">
        <v>2243.82182043373</v>
      </c>
      <c r="I137" s="305">
        <v>3089.6012177856501</v>
      </c>
      <c r="J137" s="305">
        <v>3494.2242354743798</v>
      </c>
      <c r="K137" s="305">
        <v>3692.3703129553701</v>
      </c>
      <c r="L137" s="305">
        <v>3898.8972076766599</v>
      </c>
      <c r="M137" s="305">
        <v>3910.2866880235501</v>
      </c>
      <c r="N137" s="305">
        <v>3687.5307887262402</v>
      </c>
      <c r="O137" s="305">
        <v>3233.76550697425</v>
      </c>
      <c r="P137" s="305">
        <v>3956.0095065495998</v>
      </c>
      <c r="Q137" s="305">
        <v>4066.92189140141</v>
      </c>
      <c r="R137" s="305">
        <v>38124.011205465496</v>
      </c>
      <c r="S137" s="305">
        <f t="shared" si="32"/>
        <v>15370.599616113823</v>
      </c>
      <c r="T137" s="322" t="s">
        <v>358</v>
      </c>
      <c r="V137" s="322" t="s">
        <v>358</v>
      </c>
      <c r="W137" s="323" t="s">
        <v>53</v>
      </c>
      <c r="X137" s="323" t="s">
        <v>127</v>
      </c>
      <c r="Y137" s="328">
        <f t="shared" si="33"/>
        <v>1.9930326</v>
      </c>
      <c r="Z137" s="327">
        <v>4.5989409999999999</v>
      </c>
      <c r="AA137" s="327">
        <v>-30.936889000000001</v>
      </c>
      <c r="AB137" s="327">
        <v>2.9695668799999999</v>
      </c>
      <c r="AC137" s="327">
        <v>1.1572974199999599</v>
      </c>
      <c r="AD137" s="327">
        <v>-0.84163189999999699</v>
      </c>
      <c r="AE137" s="327">
        <v>1.9930326</v>
      </c>
      <c r="AF137" s="327">
        <v>1.05467150000004</v>
      </c>
      <c r="AG137" s="327">
        <v>2.1238237600000098</v>
      </c>
      <c r="AH137" s="327">
        <v>2.0938606399999999</v>
      </c>
      <c r="AI137" s="327">
        <v>2.0643935600000001</v>
      </c>
      <c r="AJ137" s="327">
        <v>1.94484696</v>
      </c>
      <c r="AK137" s="327">
        <v>2.4721202799999999</v>
      </c>
      <c r="AL137" s="327">
        <v>-9.3059662999999393</v>
      </c>
      <c r="AM137" s="305">
        <f t="shared" si="34"/>
        <v>-21.059683000000039</v>
      </c>
      <c r="AP137" s="341">
        <v>21</v>
      </c>
      <c r="AQ137" s="342" t="s">
        <v>69</v>
      </c>
      <c r="AR137" s="342"/>
      <c r="AS137" s="344">
        <v>0</v>
      </c>
      <c r="AT137" s="344">
        <v>0</v>
      </c>
      <c r="AU137" s="344">
        <v>0</v>
      </c>
      <c r="AV137" s="344">
        <v>0</v>
      </c>
      <c r="AW137" s="344">
        <v>0</v>
      </c>
      <c r="AX137" s="344">
        <v>-29.5823</v>
      </c>
      <c r="AY137" s="344">
        <v>-45.1995</v>
      </c>
      <c r="AZ137" s="344">
        <v>-38.308900000000001</v>
      </c>
      <c r="BA137" s="344">
        <v>-36.888100000000001</v>
      </c>
      <c r="BB137" s="344">
        <v>-28.081600000000002</v>
      </c>
      <c r="BC137" s="344">
        <v>-49.955399999999997</v>
      </c>
      <c r="BD137" s="344">
        <v>-24.498000000000001</v>
      </c>
      <c r="BE137" s="344">
        <v>-252.5138</v>
      </c>
      <c r="BF137" s="344"/>
      <c r="BG137" s="344"/>
      <c r="BH137" s="344"/>
      <c r="BI137" s="344"/>
      <c r="BJ137" s="344"/>
      <c r="BK137" s="344"/>
      <c r="BL137" s="344"/>
      <c r="BM137" s="344"/>
      <c r="BN137" s="344"/>
      <c r="BO137" s="344"/>
      <c r="BP137" s="344"/>
      <c r="BQ137" s="344"/>
      <c r="BR137" s="344"/>
      <c r="BS137" s="344"/>
      <c r="BT137" s="344"/>
      <c r="BU137" s="344"/>
    </row>
    <row r="138" spans="1:73" ht="19.5" customHeight="1" x14ac:dyDescent="0.2">
      <c r="A138" s="301" t="s">
        <v>216</v>
      </c>
      <c r="B138" s="302" t="s">
        <v>44</v>
      </c>
      <c r="C138" s="303" t="s">
        <v>40</v>
      </c>
      <c r="D138" s="302" t="s">
        <v>42</v>
      </c>
      <c r="E138" s="304">
        <f t="shared" si="31"/>
        <v>668.22811795997495</v>
      </c>
      <c r="F138" s="305">
        <v>248.08608401494101</v>
      </c>
      <c r="G138" s="305">
        <v>172.03567316608701</v>
      </c>
      <c r="H138" s="305">
        <v>258.54710556262398</v>
      </c>
      <c r="I138" s="305">
        <v>204.19174241348699</v>
      </c>
      <c r="J138" s="305">
        <v>460.77225237924199</v>
      </c>
      <c r="K138" s="305">
        <v>668.22811795997495</v>
      </c>
      <c r="L138" s="305">
        <v>767.65035152507005</v>
      </c>
      <c r="M138" s="305">
        <v>776.56026200717702</v>
      </c>
      <c r="N138" s="305">
        <v>946.582345236131</v>
      </c>
      <c r="O138" s="305">
        <v>482.34366743231601</v>
      </c>
      <c r="P138" s="305">
        <v>205.883882212195</v>
      </c>
      <c r="Q138" s="305">
        <v>228.954752768715</v>
      </c>
      <c r="R138" s="305">
        <v>5419.8362366779602</v>
      </c>
      <c r="S138" s="305">
        <f t="shared" si="32"/>
        <v>2011.8609754963559</v>
      </c>
      <c r="T138" s="322" t="s">
        <v>358</v>
      </c>
      <c r="V138" s="322" t="s">
        <v>358</v>
      </c>
      <c r="W138" s="323" t="s">
        <v>53</v>
      </c>
      <c r="X138" s="323" t="s">
        <v>235</v>
      </c>
      <c r="Y138" s="328">
        <f t="shared" si="33"/>
        <v>0</v>
      </c>
      <c r="Z138" s="327">
        <v>0</v>
      </c>
      <c r="AA138" s="327">
        <v>0</v>
      </c>
      <c r="AB138" s="327">
        <v>0</v>
      </c>
      <c r="AC138" s="327">
        <v>0</v>
      </c>
      <c r="AD138" s="327">
        <v>0</v>
      </c>
      <c r="AE138" s="327">
        <v>0</v>
      </c>
      <c r="AF138" s="327">
        <v>0</v>
      </c>
      <c r="AG138" s="327">
        <v>0</v>
      </c>
      <c r="AH138" s="327">
        <v>0</v>
      </c>
      <c r="AI138" s="327">
        <v>0</v>
      </c>
      <c r="AJ138" s="327">
        <v>0</v>
      </c>
      <c r="AK138" s="327">
        <v>0</v>
      </c>
      <c r="AL138" s="327">
        <v>0</v>
      </c>
      <c r="AM138" s="305">
        <f t="shared" si="34"/>
        <v>0</v>
      </c>
      <c r="AP138" s="341">
        <v>22</v>
      </c>
      <c r="AQ138" s="350" t="s">
        <v>70</v>
      </c>
      <c r="AR138" s="350"/>
      <c r="AS138" s="344"/>
      <c r="AT138" s="344"/>
      <c r="AU138" s="344"/>
      <c r="AV138" s="344"/>
      <c r="AW138" s="344"/>
      <c r="AX138" s="344"/>
      <c r="AY138" s="344"/>
      <c r="AZ138" s="344"/>
      <c r="BA138" s="344"/>
      <c r="BB138" s="344"/>
      <c r="BC138" s="344"/>
      <c r="BD138" s="344"/>
      <c r="BE138" s="344"/>
      <c r="BF138" s="344"/>
      <c r="BG138" s="344"/>
      <c r="BH138" s="344"/>
      <c r="BI138" s="344"/>
      <c r="BJ138" s="344"/>
      <c r="BK138" s="344"/>
      <c r="BL138" s="344"/>
      <c r="BM138" s="344"/>
      <c r="BN138" s="344"/>
      <c r="BO138" s="344"/>
      <c r="BP138" s="344"/>
      <c r="BQ138" s="344"/>
      <c r="BR138" s="344"/>
      <c r="BS138" s="344"/>
      <c r="BT138" s="344"/>
      <c r="BU138" s="344"/>
    </row>
    <row r="139" spans="1:73" ht="19.5" customHeight="1" x14ac:dyDescent="0.2">
      <c r="A139" s="301" t="s">
        <v>216</v>
      </c>
      <c r="B139" s="302" t="s">
        <v>44</v>
      </c>
      <c r="C139" s="303" t="s">
        <v>40</v>
      </c>
      <c r="D139" s="302" t="s">
        <v>43</v>
      </c>
      <c r="E139" s="304">
        <f t="shared" si="31"/>
        <v>40.555459480561701</v>
      </c>
      <c r="F139" s="305">
        <v>15.1206766422697</v>
      </c>
      <c r="G139" s="305">
        <v>43.774073157813</v>
      </c>
      <c r="H139" s="305">
        <v>40.306193061492102</v>
      </c>
      <c r="I139" s="305">
        <v>34.407678821842197</v>
      </c>
      <c r="J139" s="305">
        <v>39.303671905883398</v>
      </c>
      <c r="K139" s="305">
        <v>40.555459480561701</v>
      </c>
      <c r="L139" s="305">
        <v>42.687915963402197</v>
      </c>
      <c r="M139" s="305">
        <v>57.636309796942903</v>
      </c>
      <c r="N139" s="305">
        <v>59.167074839552001</v>
      </c>
      <c r="O139" s="305">
        <v>49.3833123030468</v>
      </c>
      <c r="P139" s="305">
        <v>51.469285456526002</v>
      </c>
      <c r="Q139" s="305">
        <v>46.824777441525796</v>
      </c>
      <c r="R139" s="305">
        <v>520.63642887085803</v>
      </c>
      <c r="S139" s="305">
        <f t="shared" si="32"/>
        <v>213.46775306986208</v>
      </c>
      <c r="T139" s="322" t="s">
        <v>358</v>
      </c>
      <c r="V139" s="322" t="s">
        <v>358</v>
      </c>
      <c r="W139" s="323" t="s">
        <v>53</v>
      </c>
      <c r="X139" s="323" t="s">
        <v>236</v>
      </c>
      <c r="Y139" s="328">
        <f t="shared" si="33"/>
        <v>0</v>
      </c>
      <c r="Z139" s="327">
        <v>0</v>
      </c>
      <c r="AA139" s="327">
        <v>0</v>
      </c>
      <c r="AB139" s="327">
        <v>0</v>
      </c>
      <c r="AC139" s="327">
        <v>0</v>
      </c>
      <c r="AD139" s="327">
        <v>0</v>
      </c>
      <c r="AE139" s="327">
        <v>0</v>
      </c>
      <c r="AF139" s="327">
        <v>0</v>
      </c>
      <c r="AG139" s="327">
        <v>0</v>
      </c>
      <c r="AH139" s="327">
        <v>0</v>
      </c>
      <c r="AI139" s="327">
        <v>0</v>
      </c>
      <c r="AJ139" s="327">
        <v>0</v>
      </c>
      <c r="AK139" s="327">
        <v>0</v>
      </c>
      <c r="AL139" s="327">
        <v>0</v>
      </c>
      <c r="AM139" s="305">
        <f t="shared" si="34"/>
        <v>0</v>
      </c>
      <c r="AP139" s="341">
        <v>23</v>
      </c>
      <c r="AQ139" s="350" t="s">
        <v>71</v>
      </c>
      <c r="AR139" s="350"/>
      <c r="AS139" s="344"/>
      <c r="AT139" s="344"/>
      <c r="AU139" s="344"/>
      <c r="AV139" s="344"/>
      <c r="AW139" s="344"/>
      <c r="AX139" s="344"/>
      <c r="AY139" s="344"/>
      <c r="AZ139" s="344"/>
      <c r="BA139" s="344"/>
      <c r="BB139" s="344"/>
      <c r="BC139" s="344"/>
      <c r="BD139" s="344"/>
      <c r="BE139" s="344"/>
      <c r="BF139" s="344"/>
      <c r="BG139" s="344"/>
      <c r="BH139" s="344"/>
      <c r="BI139" s="344"/>
      <c r="BJ139" s="344"/>
      <c r="BK139" s="344"/>
      <c r="BL139" s="344"/>
      <c r="BM139" s="344"/>
      <c r="BN139" s="344"/>
      <c r="BO139" s="344"/>
      <c r="BP139" s="344"/>
      <c r="BQ139" s="344"/>
      <c r="BR139" s="344"/>
      <c r="BS139" s="344"/>
      <c r="BT139" s="344"/>
      <c r="BU139" s="344"/>
    </row>
    <row r="140" spans="1:73" ht="19.5" customHeight="1" x14ac:dyDescent="0.2">
      <c r="A140" s="306" t="s">
        <v>216</v>
      </c>
      <c r="B140" s="307" t="s">
        <v>45</v>
      </c>
      <c r="C140" s="308" t="s">
        <v>26</v>
      </c>
      <c r="D140" s="307" t="s">
        <v>27</v>
      </c>
      <c r="E140" s="304">
        <f t="shared" si="31"/>
        <v>698.81344267081204</v>
      </c>
      <c r="F140" s="309">
        <v>360.35931533962702</v>
      </c>
      <c r="G140" s="309">
        <v>82.299385550206907</v>
      </c>
      <c r="H140" s="309">
        <v>316.33493064899699</v>
      </c>
      <c r="I140" s="309">
        <v>635.36893526630695</v>
      </c>
      <c r="J140" s="309">
        <v>449.24830529550098</v>
      </c>
      <c r="K140" s="309">
        <v>698.81344267081204</v>
      </c>
      <c r="L140" s="309">
        <v>760.42832392724699</v>
      </c>
      <c r="M140" s="309">
        <v>869.71345752489196</v>
      </c>
      <c r="N140" s="309">
        <v>822.847306825543</v>
      </c>
      <c r="O140" s="309">
        <v>678.45497273801595</v>
      </c>
      <c r="P140" s="309">
        <v>733.70001871307795</v>
      </c>
      <c r="Q140" s="309">
        <v>819.98225578669599</v>
      </c>
      <c r="R140" s="309">
        <v>7227.5506502869202</v>
      </c>
      <c r="S140" s="309">
        <f t="shared" si="32"/>
        <v>2542.4243147714506</v>
      </c>
      <c r="T140" s="322" t="s">
        <v>358</v>
      </c>
      <c r="V140" s="322" t="s">
        <v>358</v>
      </c>
      <c r="W140" s="323" t="s">
        <v>53</v>
      </c>
      <c r="X140" s="323" t="s">
        <v>237</v>
      </c>
      <c r="Y140" s="328">
        <f t="shared" si="33"/>
        <v>0</v>
      </c>
      <c r="Z140" s="327">
        <v>0</v>
      </c>
      <c r="AA140" s="327">
        <v>0</v>
      </c>
      <c r="AB140" s="327">
        <v>0</v>
      </c>
      <c r="AC140" s="327">
        <v>0</v>
      </c>
      <c r="AD140" s="327">
        <v>0</v>
      </c>
      <c r="AE140" s="327">
        <v>0</v>
      </c>
      <c r="AF140" s="327">
        <v>0</v>
      </c>
      <c r="AG140" s="327">
        <v>0</v>
      </c>
      <c r="AH140" s="327">
        <v>0</v>
      </c>
      <c r="AI140" s="327">
        <v>0</v>
      </c>
      <c r="AJ140" s="327">
        <v>0</v>
      </c>
      <c r="AK140" s="327">
        <v>0</v>
      </c>
      <c r="AL140" s="327">
        <v>0</v>
      </c>
      <c r="AM140" s="305">
        <f t="shared" si="34"/>
        <v>0</v>
      </c>
      <c r="AP140" s="341">
        <v>24</v>
      </c>
      <c r="AQ140" s="342" t="s">
        <v>72</v>
      </c>
      <c r="AR140" s="342"/>
      <c r="AS140" s="344"/>
      <c r="AT140" s="344"/>
      <c r="AU140" s="344"/>
      <c r="AV140" s="344"/>
      <c r="AW140" s="344"/>
      <c r="AX140" s="344"/>
      <c r="AY140" s="344"/>
      <c r="AZ140" s="344"/>
      <c r="BA140" s="344"/>
      <c r="BB140" s="344"/>
      <c r="BC140" s="344"/>
      <c r="BD140" s="344"/>
      <c r="BE140" s="344"/>
      <c r="BF140" s="344"/>
      <c r="BG140" s="344"/>
      <c r="BH140" s="344"/>
      <c r="BI140" s="344"/>
      <c r="BJ140" s="344"/>
      <c r="BK140" s="344"/>
      <c r="BL140" s="344"/>
      <c r="BM140" s="344"/>
      <c r="BN140" s="344"/>
      <c r="BO140" s="344"/>
      <c r="BP140" s="344"/>
      <c r="BQ140" s="344"/>
      <c r="BR140" s="344"/>
      <c r="BS140" s="344"/>
      <c r="BT140" s="344"/>
      <c r="BU140" s="344"/>
    </row>
    <row r="141" spans="1:73" ht="19.5" customHeight="1" x14ac:dyDescent="0.2">
      <c r="A141" s="306" t="s">
        <v>216</v>
      </c>
      <c r="B141" s="307" t="s">
        <v>45</v>
      </c>
      <c r="C141" s="308" t="s">
        <v>26</v>
      </c>
      <c r="D141" s="307" t="s">
        <v>28</v>
      </c>
      <c r="E141" s="304">
        <f t="shared" si="31"/>
        <v>426.33351113299801</v>
      </c>
      <c r="F141" s="309">
        <v>217.31518692774199</v>
      </c>
      <c r="G141" s="309">
        <v>56.071928659738198</v>
      </c>
      <c r="H141" s="309">
        <v>164.70993484222399</v>
      </c>
      <c r="I141" s="309">
        <v>379.12895400101002</v>
      </c>
      <c r="J141" s="309">
        <v>307.41316000833598</v>
      </c>
      <c r="K141" s="309">
        <v>426.33351113299801</v>
      </c>
      <c r="L141" s="309">
        <v>446.68854723227201</v>
      </c>
      <c r="M141" s="309">
        <v>467.65271896111102</v>
      </c>
      <c r="N141" s="309">
        <v>456.297631307019</v>
      </c>
      <c r="O141" s="309">
        <v>397.50702823578501</v>
      </c>
      <c r="P141" s="309">
        <v>458.19543266879498</v>
      </c>
      <c r="Q141" s="309">
        <v>482.129009240914</v>
      </c>
      <c r="R141" s="309">
        <v>4259.4430432179397</v>
      </c>
      <c r="S141" s="309">
        <f t="shared" si="32"/>
        <v>1550.972675572048</v>
      </c>
      <c r="T141" s="322" t="s">
        <v>358</v>
      </c>
      <c r="V141" s="322" t="s">
        <v>358</v>
      </c>
      <c r="W141" s="323" t="s">
        <v>53</v>
      </c>
      <c r="X141" s="323" t="s">
        <v>238</v>
      </c>
      <c r="Y141" s="328">
        <f t="shared" si="33"/>
        <v>0</v>
      </c>
      <c r="Z141" s="327">
        <v>0</v>
      </c>
      <c r="AA141" s="327">
        <v>0</v>
      </c>
      <c r="AB141" s="327">
        <v>0</v>
      </c>
      <c r="AC141" s="327">
        <v>0</v>
      </c>
      <c r="AD141" s="327">
        <v>0</v>
      </c>
      <c r="AE141" s="327">
        <v>0</v>
      </c>
      <c r="AF141" s="327">
        <v>0</v>
      </c>
      <c r="AG141" s="327">
        <v>0</v>
      </c>
      <c r="AH141" s="327">
        <v>0</v>
      </c>
      <c r="AI141" s="327">
        <v>0</v>
      </c>
      <c r="AJ141" s="327">
        <v>0</v>
      </c>
      <c r="AK141" s="327">
        <v>0</v>
      </c>
      <c r="AL141" s="327">
        <v>0</v>
      </c>
      <c r="AM141" s="305">
        <f t="shared" si="34"/>
        <v>0</v>
      </c>
      <c r="AP141" s="341">
        <v>25</v>
      </c>
      <c r="AQ141" s="342" t="s">
        <v>73</v>
      </c>
      <c r="AR141" s="342"/>
      <c r="AS141" s="344"/>
      <c r="AT141" s="344"/>
      <c r="AU141" s="344"/>
      <c r="AV141" s="344"/>
      <c r="AW141" s="344"/>
      <c r="AX141" s="344"/>
      <c r="AY141" s="344"/>
      <c r="AZ141" s="344"/>
      <c r="BA141" s="344"/>
      <c r="BB141" s="344"/>
      <c r="BC141" s="344"/>
      <c r="BD141" s="344"/>
      <c r="BE141" s="344"/>
      <c r="BF141" s="344"/>
      <c r="BG141" s="344"/>
      <c r="BH141" s="344"/>
      <c r="BI141" s="344"/>
      <c r="BJ141" s="344"/>
      <c r="BK141" s="344"/>
      <c r="BL141" s="344"/>
      <c r="BM141" s="344"/>
      <c r="BN141" s="344"/>
      <c r="BO141" s="344"/>
      <c r="BP141" s="344"/>
      <c r="BQ141" s="344"/>
      <c r="BR141" s="344"/>
      <c r="BS141" s="344"/>
      <c r="BT141" s="344"/>
      <c r="BU141" s="344"/>
    </row>
    <row r="142" spans="1:73" ht="19.5" customHeight="1" x14ac:dyDescent="0.2">
      <c r="A142" s="306" t="s">
        <v>216</v>
      </c>
      <c r="B142" s="307" t="s">
        <v>45</v>
      </c>
      <c r="C142" s="308" t="s">
        <v>26</v>
      </c>
      <c r="D142" s="307" t="s">
        <v>29</v>
      </c>
      <c r="E142" s="304">
        <f t="shared" si="31"/>
        <v>217.385376999805</v>
      </c>
      <c r="F142" s="309">
        <v>149.09603014539499</v>
      </c>
      <c r="G142" s="309">
        <v>46.836460367483603</v>
      </c>
      <c r="H142" s="309">
        <v>276.63069710756702</v>
      </c>
      <c r="I142" s="309">
        <v>270.82467559246902</v>
      </c>
      <c r="J142" s="309">
        <v>258.694566213717</v>
      </c>
      <c r="K142" s="309">
        <v>217.385376999805</v>
      </c>
      <c r="L142" s="309">
        <v>181.499770207582</v>
      </c>
      <c r="M142" s="309">
        <v>132.67599152063201</v>
      </c>
      <c r="N142" s="309">
        <v>160.03044060969799</v>
      </c>
      <c r="O142" s="309">
        <v>89.415988536975604</v>
      </c>
      <c r="P142" s="309">
        <v>168.91924137224299</v>
      </c>
      <c r="Q142" s="309">
        <v>150.71582538782499</v>
      </c>
      <c r="R142" s="309">
        <v>2102.7250640613902</v>
      </c>
      <c r="S142" s="309">
        <f t="shared" si="32"/>
        <v>1219.4678064264367</v>
      </c>
      <c r="T142" s="322" t="s">
        <v>358</v>
      </c>
      <c r="V142" s="322" t="s">
        <v>358</v>
      </c>
      <c r="W142" s="323" t="s">
        <v>53</v>
      </c>
      <c r="X142" s="323" t="s">
        <v>239</v>
      </c>
      <c r="Y142" s="328">
        <f t="shared" si="33"/>
        <v>0</v>
      </c>
      <c r="Z142" s="327">
        <v>0</v>
      </c>
      <c r="AA142" s="327">
        <v>0</v>
      </c>
      <c r="AB142" s="327">
        <v>0</v>
      </c>
      <c r="AC142" s="327">
        <v>0</v>
      </c>
      <c r="AD142" s="327">
        <v>0</v>
      </c>
      <c r="AE142" s="327">
        <v>0</v>
      </c>
      <c r="AF142" s="327">
        <v>0</v>
      </c>
      <c r="AG142" s="327">
        <v>0</v>
      </c>
      <c r="AH142" s="327">
        <v>0</v>
      </c>
      <c r="AI142" s="327">
        <v>0</v>
      </c>
      <c r="AJ142" s="327">
        <v>0</v>
      </c>
      <c r="AK142" s="327">
        <v>0</v>
      </c>
      <c r="AL142" s="327">
        <v>0</v>
      </c>
      <c r="AM142" s="305">
        <f t="shared" si="34"/>
        <v>0</v>
      </c>
      <c r="AP142" s="341">
        <v>26</v>
      </c>
      <c r="AQ142" s="350" t="s">
        <v>74</v>
      </c>
      <c r="AR142" s="350"/>
      <c r="AS142" s="344"/>
      <c r="AT142" s="344"/>
      <c r="AU142" s="344"/>
      <c r="AV142" s="344"/>
      <c r="AW142" s="344"/>
      <c r="AX142" s="344"/>
      <c r="AY142" s="344"/>
      <c r="AZ142" s="344"/>
      <c r="BA142" s="344"/>
      <c r="BB142" s="344"/>
      <c r="BC142" s="344"/>
      <c r="BD142" s="344"/>
      <c r="BE142" s="344"/>
      <c r="BF142" s="344"/>
      <c r="BG142" s="344"/>
      <c r="BH142" s="344"/>
      <c r="BI142" s="344"/>
      <c r="BJ142" s="344"/>
      <c r="BK142" s="344"/>
      <c r="BL142" s="344"/>
      <c r="BM142" s="344"/>
      <c r="BN142" s="344"/>
      <c r="BO142" s="344"/>
      <c r="BP142" s="344"/>
      <c r="BQ142" s="344"/>
      <c r="BR142" s="344"/>
      <c r="BS142" s="344"/>
      <c r="BT142" s="344"/>
      <c r="BU142" s="344"/>
    </row>
    <row r="143" spans="1:73" ht="19.5" customHeight="1" x14ac:dyDescent="0.2">
      <c r="A143" s="306" t="s">
        <v>216</v>
      </c>
      <c r="B143" s="307" t="s">
        <v>45</v>
      </c>
      <c r="C143" s="308" t="s">
        <v>26</v>
      </c>
      <c r="D143" s="307" t="s">
        <v>30</v>
      </c>
      <c r="E143" s="304">
        <f t="shared" si="31"/>
        <v>460.88896039429102</v>
      </c>
      <c r="F143" s="309">
        <v>243.07466131712701</v>
      </c>
      <c r="G143" s="309">
        <v>64.536701263238797</v>
      </c>
      <c r="H143" s="309">
        <v>250.489819954567</v>
      </c>
      <c r="I143" s="309">
        <v>365.341614151496</v>
      </c>
      <c r="J143" s="309">
        <v>391.03070366974998</v>
      </c>
      <c r="K143" s="309">
        <v>460.88896039429102</v>
      </c>
      <c r="L143" s="309">
        <v>1.97533999021016</v>
      </c>
      <c r="M143" s="309">
        <v>505.26170022002702</v>
      </c>
      <c r="N143" s="309">
        <v>547.73424856927602</v>
      </c>
      <c r="O143" s="309">
        <v>464.67407539061401</v>
      </c>
      <c r="P143" s="309">
        <v>467.29226223028598</v>
      </c>
      <c r="Q143" s="309">
        <v>566.26888007545699</v>
      </c>
      <c r="R143" s="309">
        <v>4328.5689672263397</v>
      </c>
      <c r="S143" s="309">
        <f t="shared" si="32"/>
        <v>1775.3624607504698</v>
      </c>
      <c r="T143" s="322" t="s">
        <v>358</v>
      </c>
      <c r="V143" s="322" t="s">
        <v>358</v>
      </c>
      <c r="W143" s="323" t="s">
        <v>53</v>
      </c>
      <c r="X143" s="323" t="s">
        <v>240</v>
      </c>
      <c r="Y143" s="328">
        <f t="shared" si="33"/>
        <v>0</v>
      </c>
      <c r="Z143" s="327">
        <v>0</v>
      </c>
      <c r="AA143" s="327">
        <v>0</v>
      </c>
      <c r="AB143" s="327">
        <v>0</v>
      </c>
      <c r="AC143" s="327">
        <v>0</v>
      </c>
      <c r="AD143" s="327">
        <v>0</v>
      </c>
      <c r="AE143" s="327">
        <v>0</v>
      </c>
      <c r="AF143" s="327">
        <v>0</v>
      </c>
      <c r="AG143" s="327">
        <v>0</v>
      </c>
      <c r="AH143" s="327">
        <v>0</v>
      </c>
      <c r="AI143" s="327">
        <v>0</v>
      </c>
      <c r="AJ143" s="327">
        <v>0</v>
      </c>
      <c r="AK143" s="327">
        <v>0</v>
      </c>
      <c r="AL143" s="327">
        <v>0</v>
      </c>
      <c r="AM143" s="305">
        <f t="shared" si="34"/>
        <v>0</v>
      </c>
      <c r="AP143" s="341">
        <v>27</v>
      </c>
      <c r="AQ143" s="345" t="s">
        <v>75</v>
      </c>
      <c r="AR143" s="345"/>
      <c r="AS143" s="344"/>
      <c r="AT143" s="344"/>
      <c r="AU143" s="344"/>
      <c r="AV143" s="344"/>
      <c r="AW143" s="344"/>
      <c r="AX143" s="344"/>
      <c r="AY143" s="344"/>
      <c r="AZ143" s="344"/>
      <c r="BA143" s="344"/>
      <c r="BB143" s="344"/>
      <c r="BC143" s="344"/>
      <c r="BD143" s="344"/>
      <c r="BE143" s="344"/>
      <c r="BF143" s="344"/>
      <c r="BG143" s="344"/>
      <c r="BH143" s="344"/>
      <c r="BI143" s="344"/>
      <c r="BJ143" s="344"/>
      <c r="BK143" s="344"/>
      <c r="BL143" s="344"/>
      <c r="BM143" s="344"/>
      <c r="BN143" s="344"/>
      <c r="BO143" s="344"/>
      <c r="BP143" s="344"/>
      <c r="BQ143" s="344"/>
      <c r="BR143" s="344"/>
      <c r="BS143" s="344"/>
      <c r="BT143" s="344"/>
      <c r="BU143" s="344"/>
    </row>
    <row r="144" spans="1:73" ht="19.5" customHeight="1" x14ac:dyDescent="0.2">
      <c r="A144" s="306" t="s">
        <v>216</v>
      </c>
      <c r="B144" s="307" t="s">
        <v>45</v>
      </c>
      <c r="C144" s="308" t="s">
        <v>26</v>
      </c>
      <c r="D144" s="307" t="s">
        <v>31</v>
      </c>
      <c r="E144" s="304">
        <f t="shared" si="31"/>
        <v>308.47269740618498</v>
      </c>
      <c r="F144" s="309">
        <v>179.96917101805499</v>
      </c>
      <c r="G144" s="309">
        <v>28.742112965579299</v>
      </c>
      <c r="H144" s="309">
        <v>138.270119388805</v>
      </c>
      <c r="I144" s="309">
        <v>172.04125396773401</v>
      </c>
      <c r="J144" s="309">
        <v>194.18964005317801</v>
      </c>
      <c r="K144" s="309">
        <v>308.47269740618498</v>
      </c>
      <c r="L144" s="309">
        <v>312.926640477565</v>
      </c>
      <c r="M144" s="309">
        <v>335.30985394566102</v>
      </c>
      <c r="N144" s="309">
        <v>342.85618888654301</v>
      </c>
      <c r="O144" s="309">
        <v>209.07341338898999</v>
      </c>
      <c r="P144" s="309">
        <v>216.74561879727699</v>
      </c>
      <c r="Q144" s="309">
        <v>264.93719489745899</v>
      </c>
      <c r="R144" s="309">
        <v>2703.53390519303</v>
      </c>
      <c r="S144" s="309">
        <f t="shared" si="32"/>
        <v>1021.6849947995363</v>
      </c>
      <c r="T144" s="322" t="s">
        <v>358</v>
      </c>
      <c r="V144" s="322" t="s">
        <v>358</v>
      </c>
      <c r="W144" s="323" t="s">
        <v>53</v>
      </c>
      <c r="X144" s="323" t="s">
        <v>241</v>
      </c>
      <c r="Y144" s="328">
        <f t="shared" si="33"/>
        <v>0</v>
      </c>
      <c r="Z144" s="327">
        <v>0</v>
      </c>
      <c r="AA144" s="327">
        <v>0</v>
      </c>
      <c r="AB144" s="327">
        <v>0</v>
      </c>
      <c r="AC144" s="327">
        <v>0</v>
      </c>
      <c r="AD144" s="327">
        <v>0</v>
      </c>
      <c r="AE144" s="327">
        <v>0</v>
      </c>
      <c r="AF144" s="327">
        <v>0</v>
      </c>
      <c r="AG144" s="327">
        <v>0</v>
      </c>
      <c r="AH144" s="327">
        <v>0</v>
      </c>
      <c r="AI144" s="327">
        <v>0</v>
      </c>
      <c r="AJ144" s="327">
        <v>0</v>
      </c>
      <c r="AK144" s="327">
        <v>0</v>
      </c>
      <c r="AL144" s="327">
        <v>0</v>
      </c>
      <c r="AM144" s="305">
        <f t="shared" si="34"/>
        <v>0</v>
      </c>
      <c r="AP144" s="341">
        <v>28</v>
      </c>
      <c r="AQ144" s="342" t="s">
        <v>76</v>
      </c>
      <c r="AR144" s="342"/>
      <c r="AS144" s="344"/>
      <c r="AT144" s="344"/>
      <c r="AU144" s="344"/>
      <c r="AV144" s="344"/>
      <c r="AW144" s="344"/>
      <c r="AX144" s="344"/>
      <c r="AY144" s="344"/>
      <c r="AZ144" s="344"/>
      <c r="BA144" s="344"/>
      <c r="BB144" s="344"/>
      <c r="BC144" s="344"/>
      <c r="BD144" s="344"/>
      <c r="BE144" s="344"/>
      <c r="BF144" s="344"/>
      <c r="BG144" s="344"/>
      <c r="BH144" s="344"/>
      <c r="BI144" s="344"/>
      <c r="BJ144" s="344"/>
      <c r="BK144" s="344"/>
      <c r="BL144" s="344"/>
      <c r="BM144" s="344"/>
      <c r="BN144" s="344"/>
      <c r="BO144" s="344"/>
      <c r="BP144" s="344"/>
      <c r="BQ144" s="344"/>
      <c r="BR144" s="344"/>
      <c r="BS144" s="344"/>
      <c r="BT144" s="344"/>
      <c r="BU144" s="344"/>
    </row>
    <row r="145" spans="1:73" ht="19.5" customHeight="1" x14ac:dyDescent="0.2">
      <c r="A145" s="306" t="s">
        <v>216</v>
      </c>
      <c r="B145" s="307" t="s">
        <v>45</v>
      </c>
      <c r="C145" s="308" t="s">
        <v>26</v>
      </c>
      <c r="D145" s="307" t="s">
        <v>32</v>
      </c>
      <c r="E145" s="304">
        <f t="shared" si="31"/>
        <v>1.1974</v>
      </c>
      <c r="F145" s="309">
        <v>1.1604000000000001</v>
      </c>
      <c r="G145" s="309">
        <v>0.31309999999999999</v>
      </c>
      <c r="H145" s="309">
        <v>0.96319999999999995</v>
      </c>
      <c r="I145" s="309">
        <v>1.1367</v>
      </c>
      <c r="J145" s="309">
        <v>1.1535</v>
      </c>
      <c r="K145" s="309">
        <v>1.1974</v>
      </c>
      <c r="L145" s="309">
        <v>3.3226</v>
      </c>
      <c r="M145" s="309">
        <v>1.9166000000000001</v>
      </c>
      <c r="N145" s="309">
        <v>1.5955999999999999</v>
      </c>
      <c r="O145" s="309">
        <v>1.5781000000000001</v>
      </c>
      <c r="P145" s="309">
        <v>2.3311000000000002</v>
      </c>
      <c r="Q145" s="309">
        <v>1.9359999999999999</v>
      </c>
      <c r="R145" s="309">
        <v>18.604299999999999</v>
      </c>
      <c r="S145" s="309">
        <f t="shared" si="32"/>
        <v>5.9243000000000006</v>
      </c>
      <c r="T145" s="322" t="s">
        <v>358</v>
      </c>
      <c r="V145" s="322" t="s">
        <v>358</v>
      </c>
      <c r="W145" s="323" t="s">
        <v>53</v>
      </c>
      <c r="X145" s="323" t="s">
        <v>242</v>
      </c>
      <c r="Y145" s="328">
        <f t="shared" si="33"/>
        <v>0</v>
      </c>
      <c r="Z145" s="327">
        <v>0</v>
      </c>
      <c r="AA145" s="327">
        <v>0</v>
      </c>
      <c r="AB145" s="327">
        <v>0</v>
      </c>
      <c r="AC145" s="327">
        <v>0</v>
      </c>
      <c r="AD145" s="327">
        <v>0</v>
      </c>
      <c r="AE145" s="327">
        <v>0</v>
      </c>
      <c r="AF145" s="327">
        <v>0</v>
      </c>
      <c r="AG145" s="327">
        <v>0</v>
      </c>
      <c r="AH145" s="327">
        <v>0</v>
      </c>
      <c r="AI145" s="327">
        <v>0</v>
      </c>
      <c r="AJ145" s="327">
        <v>0</v>
      </c>
      <c r="AK145" s="327">
        <v>0</v>
      </c>
      <c r="AL145" s="327">
        <v>0</v>
      </c>
      <c r="AM145" s="305">
        <f t="shared" si="34"/>
        <v>0</v>
      </c>
      <c r="AP145" s="341">
        <v>29</v>
      </c>
      <c r="AQ145" s="342" t="s">
        <v>77</v>
      </c>
      <c r="AR145" s="342"/>
      <c r="AS145" s="344"/>
      <c r="AT145" s="344"/>
      <c r="AU145" s="344"/>
      <c r="AV145" s="344"/>
      <c r="AW145" s="344"/>
      <c r="AX145" s="344"/>
      <c r="AY145" s="344"/>
      <c r="AZ145" s="344"/>
      <c r="BA145" s="344"/>
      <c r="BB145" s="344"/>
      <c r="BC145" s="344"/>
      <c r="BD145" s="344"/>
      <c r="BE145" s="344"/>
      <c r="BF145" s="344"/>
      <c r="BG145" s="344"/>
      <c r="BH145" s="344"/>
      <c r="BI145" s="344"/>
      <c r="BJ145" s="344"/>
      <c r="BK145" s="344"/>
      <c r="BL145" s="344"/>
      <c r="BM145" s="344"/>
      <c r="BN145" s="344"/>
      <c r="BO145" s="344"/>
      <c r="BP145" s="344"/>
      <c r="BQ145" s="344"/>
      <c r="BR145" s="344"/>
      <c r="BS145" s="344"/>
      <c r="BT145" s="344"/>
      <c r="BU145" s="344"/>
    </row>
    <row r="146" spans="1:73" ht="19.5" customHeight="1" x14ac:dyDescent="0.2">
      <c r="A146" s="306" t="s">
        <v>216</v>
      </c>
      <c r="B146" s="307" t="s">
        <v>45</v>
      </c>
      <c r="C146" s="308" t="s">
        <v>33</v>
      </c>
      <c r="D146" s="307" t="s">
        <v>34</v>
      </c>
      <c r="E146" s="304">
        <f t="shared" si="31"/>
        <v>1629.8709215583301</v>
      </c>
      <c r="F146" s="309">
        <v>1078.4049831627999</v>
      </c>
      <c r="G146" s="309">
        <v>231.777718275289</v>
      </c>
      <c r="H146" s="309">
        <v>1026.21125746486</v>
      </c>
      <c r="I146" s="309">
        <v>1381.7339933388801</v>
      </c>
      <c r="J146" s="309">
        <v>1386.04564541071</v>
      </c>
      <c r="K146" s="309">
        <v>1629.8709215583301</v>
      </c>
      <c r="L146" s="309">
        <v>1236.1514597989601</v>
      </c>
      <c r="M146" s="309">
        <v>1774.4388258220999</v>
      </c>
      <c r="N146" s="309">
        <v>1858.4715409626799</v>
      </c>
      <c r="O146" s="309">
        <v>1546.5653020663599</v>
      </c>
      <c r="P146" s="309">
        <v>1730.2120685678201</v>
      </c>
      <c r="Q146" s="309">
        <v>1901.4998859611801</v>
      </c>
      <c r="R146" s="309">
        <v>16781.38360239</v>
      </c>
      <c r="S146" s="309">
        <f t="shared" si="32"/>
        <v>6734.0445192108691</v>
      </c>
      <c r="T146" s="322" t="s">
        <v>358</v>
      </c>
      <c r="V146" s="322" t="s">
        <v>358</v>
      </c>
      <c r="W146" s="323" t="s">
        <v>53</v>
      </c>
      <c r="X146" s="323" t="s">
        <v>243</v>
      </c>
      <c r="Y146" s="328">
        <f t="shared" si="33"/>
        <v>7.944</v>
      </c>
      <c r="Z146" s="327">
        <v>0</v>
      </c>
      <c r="AA146" s="327">
        <v>0</v>
      </c>
      <c r="AB146" s="327">
        <v>8.5145999999999997</v>
      </c>
      <c r="AC146" s="327">
        <v>11.3232</v>
      </c>
      <c r="AD146" s="327">
        <v>13.7715</v>
      </c>
      <c r="AE146" s="327">
        <v>7.944</v>
      </c>
      <c r="AF146" s="327">
        <v>9.0715000000000003</v>
      </c>
      <c r="AG146" s="327">
        <v>7.9542000000000002</v>
      </c>
      <c r="AH146" s="327">
        <v>7.4781000000000004</v>
      </c>
      <c r="AI146" s="327">
        <v>9.6612589999999994</v>
      </c>
      <c r="AJ146" s="327">
        <v>7.7712000000000003</v>
      </c>
      <c r="AK146" s="327">
        <v>8.2157999999999998</v>
      </c>
      <c r="AL146" s="327">
        <v>91.705359000000001</v>
      </c>
      <c r="AM146" s="305">
        <f t="shared" si="34"/>
        <v>41.553300000000007</v>
      </c>
      <c r="AP146" s="341">
        <v>30</v>
      </c>
      <c r="AQ146" s="345" t="s">
        <v>78</v>
      </c>
      <c r="AR146" s="345"/>
      <c r="AS146" s="344"/>
      <c r="AT146" s="344"/>
      <c r="AU146" s="344"/>
      <c r="AV146" s="344"/>
      <c r="AW146" s="344"/>
      <c r="AX146" s="344"/>
      <c r="AY146" s="344"/>
      <c r="AZ146" s="344"/>
      <c r="BA146" s="344"/>
      <c r="BB146" s="344"/>
      <c r="BC146" s="344"/>
      <c r="BD146" s="344"/>
      <c r="BE146" s="344"/>
      <c r="BF146" s="344"/>
      <c r="BG146" s="344"/>
      <c r="BH146" s="344"/>
      <c r="BI146" s="344"/>
      <c r="BJ146" s="344"/>
      <c r="BK146" s="344"/>
      <c r="BL146" s="344"/>
      <c r="BM146" s="344"/>
      <c r="BN146" s="344"/>
      <c r="BO146" s="344"/>
      <c r="BP146" s="344"/>
      <c r="BQ146" s="344"/>
      <c r="BR146" s="344"/>
      <c r="BS146" s="344"/>
      <c r="BT146" s="344"/>
      <c r="BU146" s="344"/>
    </row>
    <row r="147" spans="1:73" ht="19.5" customHeight="1" x14ac:dyDescent="0.2">
      <c r="A147" s="306" t="s">
        <v>216</v>
      </c>
      <c r="B147" s="307" t="s">
        <v>45</v>
      </c>
      <c r="C147" s="308" t="s">
        <v>33</v>
      </c>
      <c r="D147" s="307" t="s">
        <v>35</v>
      </c>
      <c r="E147" s="304">
        <f t="shared" si="31"/>
        <v>117.511103905623</v>
      </c>
      <c r="F147" s="309">
        <v>11.608851040895001</v>
      </c>
      <c r="G147" s="309">
        <v>6.5538543498439497</v>
      </c>
      <c r="H147" s="309">
        <v>10.947830801222199</v>
      </c>
      <c r="I147" s="309">
        <v>93.142902512645406</v>
      </c>
      <c r="J147" s="309">
        <v>12.1160180048585</v>
      </c>
      <c r="K147" s="309">
        <v>117.511103905623</v>
      </c>
      <c r="L147" s="309">
        <v>116.74835117927501</v>
      </c>
      <c r="M147" s="309">
        <v>131.24213935179199</v>
      </c>
      <c r="N147" s="309">
        <v>35.0213639975712</v>
      </c>
      <c r="O147" s="309">
        <v>67.755646741846604</v>
      </c>
      <c r="P147" s="309">
        <v>84.628662561345394</v>
      </c>
      <c r="Q147" s="309">
        <v>105.251911341151</v>
      </c>
      <c r="R147" s="309">
        <v>792.52863578806898</v>
      </c>
      <c r="S147" s="309">
        <f t="shared" si="32"/>
        <v>251.88056061508806</v>
      </c>
      <c r="T147" s="322" t="s">
        <v>358</v>
      </c>
      <c r="V147" s="322" t="s">
        <v>358</v>
      </c>
      <c r="W147" s="323" t="s">
        <v>53</v>
      </c>
      <c r="X147" s="323" t="s">
        <v>244</v>
      </c>
      <c r="Y147" s="328">
        <f t="shared" si="33"/>
        <v>0</v>
      </c>
      <c r="Z147" s="327">
        <v>0</v>
      </c>
      <c r="AA147" s="327">
        <v>0</v>
      </c>
      <c r="AB147" s="327">
        <v>0</v>
      </c>
      <c r="AC147" s="327">
        <v>0</v>
      </c>
      <c r="AD147" s="327">
        <v>0</v>
      </c>
      <c r="AE147" s="327">
        <v>0</v>
      </c>
      <c r="AF147" s="327">
        <v>0</v>
      </c>
      <c r="AG147" s="327">
        <v>0</v>
      </c>
      <c r="AH147" s="327">
        <v>0</v>
      </c>
      <c r="AI147" s="327">
        <v>0</v>
      </c>
      <c r="AJ147" s="327">
        <v>0</v>
      </c>
      <c r="AK147" s="327">
        <v>0</v>
      </c>
      <c r="AL147" s="327">
        <v>0</v>
      </c>
      <c r="AM147" s="305">
        <f t="shared" si="34"/>
        <v>0</v>
      </c>
      <c r="AP147" s="341">
        <v>31</v>
      </c>
      <c r="AQ147" s="345" t="s">
        <v>79</v>
      </c>
      <c r="AR147" s="345"/>
      <c r="AS147" s="344"/>
      <c r="AT147" s="344"/>
      <c r="AU147" s="344"/>
      <c r="AV147" s="344"/>
      <c r="AW147" s="344"/>
      <c r="AX147" s="344"/>
      <c r="AY147" s="344"/>
      <c r="AZ147" s="344"/>
      <c r="BA147" s="344"/>
      <c r="BB147" s="344"/>
      <c r="BC147" s="344"/>
      <c r="BD147" s="344"/>
      <c r="BE147" s="344"/>
      <c r="BF147" s="344"/>
      <c r="BG147" s="344"/>
      <c r="BH147" s="344"/>
      <c r="BI147" s="344"/>
      <c r="BJ147" s="344"/>
      <c r="BK147" s="344"/>
      <c r="BL147" s="344"/>
      <c r="BM147" s="344"/>
      <c r="BN147" s="344"/>
      <c r="BO147" s="344"/>
      <c r="BP147" s="344"/>
      <c r="BQ147" s="344"/>
      <c r="BR147" s="344"/>
      <c r="BS147" s="344"/>
      <c r="BT147" s="344"/>
      <c r="BU147" s="344"/>
    </row>
    <row r="148" spans="1:73" ht="19.5" customHeight="1" x14ac:dyDescent="0.2">
      <c r="A148" s="306" t="s">
        <v>216</v>
      </c>
      <c r="B148" s="307" t="s">
        <v>45</v>
      </c>
      <c r="C148" s="308" t="s">
        <v>33</v>
      </c>
      <c r="D148" s="307" t="s">
        <v>36</v>
      </c>
      <c r="E148" s="304">
        <f t="shared" si="31"/>
        <v>363.83328856057301</v>
      </c>
      <c r="F148" s="309">
        <v>60.7376806291186</v>
      </c>
      <c r="G148" s="309">
        <v>40.468116181115199</v>
      </c>
      <c r="H148" s="309">
        <v>110.24156794220799</v>
      </c>
      <c r="I148" s="309">
        <v>348.69330349419698</v>
      </c>
      <c r="J148" s="309">
        <v>201.86402435673199</v>
      </c>
      <c r="K148" s="309">
        <v>363.83328856057301</v>
      </c>
      <c r="L148" s="309">
        <v>351.35126994733099</v>
      </c>
      <c r="M148" s="309">
        <v>403.187280671216</v>
      </c>
      <c r="N148" s="309">
        <v>431.24744456123801</v>
      </c>
      <c r="O148" s="309">
        <v>215.90590333661299</v>
      </c>
      <c r="P148" s="309">
        <v>222.876908355208</v>
      </c>
      <c r="Q148" s="309">
        <v>273.19782358770499</v>
      </c>
      <c r="R148" s="309">
        <v>3023.6046116232501</v>
      </c>
      <c r="S148" s="309">
        <f t="shared" si="32"/>
        <v>1125.8379811639438</v>
      </c>
      <c r="T148" s="322" t="s">
        <v>358</v>
      </c>
      <c r="V148" s="322" t="s">
        <v>358</v>
      </c>
      <c r="W148" s="323" t="s">
        <v>53</v>
      </c>
      <c r="X148" s="323" t="s">
        <v>245</v>
      </c>
      <c r="Y148" s="328">
        <f t="shared" si="33"/>
        <v>0</v>
      </c>
      <c r="Z148" s="327">
        <v>0</v>
      </c>
      <c r="AA148" s="327">
        <v>0</v>
      </c>
      <c r="AB148" s="327">
        <v>0</v>
      </c>
      <c r="AC148" s="327">
        <v>0</v>
      </c>
      <c r="AD148" s="327">
        <v>0</v>
      </c>
      <c r="AE148" s="327">
        <v>0</v>
      </c>
      <c r="AF148" s="327">
        <v>0</v>
      </c>
      <c r="AG148" s="327">
        <v>0</v>
      </c>
      <c r="AH148" s="327">
        <v>0</v>
      </c>
      <c r="AI148" s="327">
        <v>0</v>
      </c>
      <c r="AJ148" s="327">
        <v>0</v>
      </c>
      <c r="AK148" s="327">
        <v>0</v>
      </c>
      <c r="AL148" s="327">
        <v>0</v>
      </c>
      <c r="AM148" s="305">
        <f t="shared" si="34"/>
        <v>0</v>
      </c>
      <c r="AP148" s="341">
        <v>32</v>
      </c>
      <c r="AQ148" s="342" t="s">
        <v>80</v>
      </c>
      <c r="AR148" s="342"/>
      <c r="AS148" s="344"/>
      <c r="AT148" s="344"/>
      <c r="AU148" s="344"/>
      <c r="AV148" s="344"/>
      <c r="AW148" s="344"/>
      <c r="AX148" s="344"/>
      <c r="AY148" s="344"/>
      <c r="AZ148" s="344"/>
      <c r="BA148" s="344"/>
      <c r="BB148" s="344"/>
      <c r="BC148" s="344"/>
      <c r="BD148" s="344"/>
      <c r="BE148" s="344"/>
      <c r="BF148" s="344"/>
      <c r="BG148" s="344"/>
      <c r="BH148" s="344"/>
      <c r="BI148" s="344"/>
      <c r="BJ148" s="344"/>
      <c r="BK148" s="344"/>
      <c r="BL148" s="344"/>
      <c r="BM148" s="344"/>
      <c r="BN148" s="344"/>
      <c r="BO148" s="344"/>
      <c r="BP148" s="344"/>
      <c r="BQ148" s="344"/>
      <c r="BR148" s="344"/>
      <c r="BS148" s="344"/>
      <c r="BT148" s="344"/>
      <c r="BU148" s="344"/>
    </row>
    <row r="149" spans="1:73" ht="19.5" customHeight="1" x14ac:dyDescent="0.2">
      <c r="A149" s="306" t="s">
        <v>216</v>
      </c>
      <c r="B149" s="307" t="s">
        <v>45</v>
      </c>
      <c r="C149" s="308" t="s">
        <v>33</v>
      </c>
      <c r="D149" s="307" t="s">
        <v>37</v>
      </c>
      <c r="E149" s="304">
        <f t="shared" si="31"/>
        <v>0</v>
      </c>
      <c r="F149" s="309">
        <v>0</v>
      </c>
      <c r="G149" s="309">
        <v>0</v>
      </c>
      <c r="H149" s="309">
        <v>0</v>
      </c>
      <c r="I149" s="309">
        <v>0</v>
      </c>
      <c r="J149" s="309">
        <v>0</v>
      </c>
      <c r="K149" s="309">
        <v>0</v>
      </c>
      <c r="L149" s="309">
        <v>0</v>
      </c>
      <c r="M149" s="309">
        <v>0.10122128093773</v>
      </c>
      <c r="N149" s="309">
        <v>0</v>
      </c>
      <c r="O149" s="309">
        <v>0</v>
      </c>
      <c r="P149" s="309">
        <v>0</v>
      </c>
      <c r="Q149" s="309">
        <v>0</v>
      </c>
      <c r="R149" s="309">
        <v>0.10122128093773</v>
      </c>
      <c r="S149" s="309">
        <f t="shared" si="32"/>
        <v>0</v>
      </c>
      <c r="T149" s="322" t="s">
        <v>358</v>
      </c>
      <c r="V149" s="322" t="s">
        <v>358</v>
      </c>
      <c r="W149" s="323" t="s">
        <v>53</v>
      </c>
      <c r="X149" s="323" t="s">
        <v>246</v>
      </c>
      <c r="Y149" s="328">
        <f t="shared" si="33"/>
        <v>0</v>
      </c>
      <c r="Z149" s="327">
        <v>0</v>
      </c>
      <c r="AA149" s="327">
        <v>0</v>
      </c>
      <c r="AB149" s="327">
        <v>0</v>
      </c>
      <c r="AC149" s="327">
        <v>0</v>
      </c>
      <c r="AD149" s="327">
        <v>0</v>
      </c>
      <c r="AE149" s="327">
        <v>0</v>
      </c>
      <c r="AF149" s="327">
        <v>0</v>
      </c>
      <c r="AG149" s="327">
        <v>0</v>
      </c>
      <c r="AH149" s="327">
        <v>0</v>
      </c>
      <c r="AI149" s="327">
        <v>0</v>
      </c>
      <c r="AJ149" s="327">
        <v>0</v>
      </c>
      <c r="AK149" s="327">
        <v>0</v>
      </c>
      <c r="AL149" s="327">
        <v>0</v>
      </c>
      <c r="AM149" s="305">
        <f t="shared" si="34"/>
        <v>0</v>
      </c>
      <c r="AP149" s="341">
        <v>33</v>
      </c>
      <c r="AQ149" s="342" t="s">
        <v>370</v>
      </c>
      <c r="AR149" s="342"/>
      <c r="AS149" s="344"/>
      <c r="AT149" s="344"/>
      <c r="AU149" s="344"/>
      <c r="AV149" s="344"/>
      <c r="AW149" s="344"/>
      <c r="AX149" s="344"/>
      <c r="AY149" s="344"/>
      <c r="AZ149" s="344"/>
      <c r="BA149" s="344"/>
      <c r="BB149" s="344"/>
      <c r="BC149" s="344"/>
      <c r="BD149" s="344"/>
      <c r="BE149" s="344"/>
      <c r="BF149" s="344"/>
      <c r="BG149" s="344"/>
      <c r="BH149" s="344"/>
      <c r="BI149" s="344"/>
      <c r="BJ149" s="344"/>
      <c r="BK149" s="344"/>
      <c r="BL149" s="344"/>
      <c r="BM149" s="344"/>
      <c r="BN149" s="344"/>
      <c r="BO149" s="344"/>
      <c r="BP149" s="344"/>
      <c r="BQ149" s="344"/>
      <c r="BR149" s="344"/>
      <c r="BS149" s="344"/>
      <c r="BT149" s="344"/>
      <c r="BU149" s="344"/>
    </row>
    <row r="150" spans="1:73" ht="19.5" customHeight="1" x14ac:dyDescent="0.2">
      <c r="A150" s="306" t="s">
        <v>216</v>
      </c>
      <c r="B150" s="307" t="s">
        <v>45</v>
      </c>
      <c r="C150" s="308" t="s">
        <v>33</v>
      </c>
      <c r="D150" s="307" t="s">
        <v>38</v>
      </c>
      <c r="E150" s="304">
        <f t="shared" si="31"/>
        <v>1.8760745795449401</v>
      </c>
      <c r="F150" s="309">
        <v>0.22324991517338499</v>
      </c>
      <c r="G150" s="309">
        <v>0</v>
      </c>
      <c r="H150" s="309">
        <v>-1.95426611441299E-3</v>
      </c>
      <c r="I150" s="309">
        <v>0.27193363327483899</v>
      </c>
      <c r="J150" s="309">
        <v>1.7041874681613001</v>
      </c>
      <c r="K150" s="309">
        <v>1.8760745795449401</v>
      </c>
      <c r="L150" s="309">
        <v>2.5901409093182099</v>
      </c>
      <c r="M150" s="309">
        <v>3.5608550463520698</v>
      </c>
      <c r="N150" s="309">
        <v>6.6210666766122603</v>
      </c>
      <c r="O150" s="309">
        <v>10.476726145611</v>
      </c>
      <c r="P150" s="309">
        <v>9.4660342973304097</v>
      </c>
      <c r="Q150" s="309">
        <v>5.3721294295489299</v>
      </c>
      <c r="R150" s="309">
        <v>42.160443834813002</v>
      </c>
      <c r="S150" s="309">
        <f t="shared" si="32"/>
        <v>4.073491330040051</v>
      </c>
      <c r="T150" s="322" t="s">
        <v>358</v>
      </c>
      <c r="V150" s="322" t="s">
        <v>358</v>
      </c>
      <c r="W150" s="323" t="s">
        <v>53</v>
      </c>
      <c r="X150" s="323" t="s">
        <v>247</v>
      </c>
      <c r="Y150" s="328">
        <f t="shared" si="33"/>
        <v>0</v>
      </c>
      <c r="Z150" s="327">
        <v>0</v>
      </c>
      <c r="AA150" s="327">
        <v>0</v>
      </c>
      <c r="AB150" s="327">
        <v>0</v>
      </c>
      <c r="AC150" s="327">
        <v>0</v>
      </c>
      <c r="AD150" s="327">
        <v>0</v>
      </c>
      <c r="AE150" s="327">
        <v>0</v>
      </c>
      <c r="AF150" s="327">
        <v>0</v>
      </c>
      <c r="AG150" s="327">
        <v>0</v>
      </c>
      <c r="AH150" s="327">
        <v>0</v>
      </c>
      <c r="AI150" s="327">
        <v>0</v>
      </c>
      <c r="AJ150" s="327">
        <v>0</v>
      </c>
      <c r="AK150" s="327">
        <v>0</v>
      </c>
      <c r="AL150" s="327">
        <v>0</v>
      </c>
      <c r="AM150" s="305">
        <f t="shared" si="34"/>
        <v>0</v>
      </c>
      <c r="AP150" s="341">
        <v>34</v>
      </c>
      <c r="AQ150" s="342" t="s">
        <v>81</v>
      </c>
      <c r="AR150" s="342"/>
      <c r="AS150" s="344"/>
      <c r="AT150" s="344"/>
      <c r="AU150" s="344"/>
      <c r="AV150" s="344"/>
      <c r="AW150" s="344"/>
      <c r="AX150" s="344"/>
      <c r="AY150" s="344"/>
      <c r="AZ150" s="344"/>
      <c r="BA150" s="344"/>
      <c r="BB150" s="344"/>
      <c r="BC150" s="344"/>
      <c r="BD150" s="344"/>
      <c r="BE150" s="344"/>
      <c r="BF150" s="344"/>
      <c r="BG150" s="344"/>
      <c r="BH150" s="344"/>
      <c r="BI150" s="344"/>
      <c r="BJ150" s="344"/>
      <c r="BK150" s="344"/>
      <c r="BL150" s="344"/>
      <c r="BM150" s="344"/>
      <c r="BN150" s="344"/>
      <c r="BO150" s="344"/>
      <c r="BP150" s="344"/>
      <c r="BQ150" s="344"/>
      <c r="BR150" s="344"/>
      <c r="BS150" s="344"/>
      <c r="BT150" s="344"/>
      <c r="BU150" s="344"/>
    </row>
    <row r="151" spans="1:73" ht="19.5" customHeight="1" x14ac:dyDescent="0.2">
      <c r="A151" s="306" t="s">
        <v>216</v>
      </c>
      <c r="B151" s="307" t="s">
        <v>45</v>
      </c>
      <c r="C151" s="308" t="s">
        <v>33</v>
      </c>
      <c r="D151" s="307" t="s">
        <v>39</v>
      </c>
      <c r="E151" s="304">
        <f t="shared" si="31"/>
        <v>0</v>
      </c>
      <c r="F151" s="309">
        <v>0</v>
      </c>
      <c r="G151" s="309">
        <v>0</v>
      </c>
      <c r="H151" s="309">
        <v>0</v>
      </c>
      <c r="I151" s="309">
        <v>0</v>
      </c>
      <c r="J151" s="309">
        <v>0</v>
      </c>
      <c r="K151" s="309">
        <v>0</v>
      </c>
      <c r="L151" s="309">
        <v>0</v>
      </c>
      <c r="M151" s="309">
        <v>0</v>
      </c>
      <c r="N151" s="309">
        <v>0</v>
      </c>
      <c r="O151" s="309">
        <v>0</v>
      </c>
      <c r="P151" s="309">
        <v>0</v>
      </c>
      <c r="Q151" s="309">
        <v>0.61311506875713695</v>
      </c>
      <c r="R151" s="309">
        <v>0.61311506875713695</v>
      </c>
      <c r="S151" s="309">
        <f t="shared" si="32"/>
        <v>0</v>
      </c>
      <c r="T151" s="322" t="s">
        <v>358</v>
      </c>
      <c r="V151" s="322" t="s">
        <v>358</v>
      </c>
      <c r="W151" s="323" t="s">
        <v>53</v>
      </c>
      <c r="X151" s="323" t="s">
        <v>248</v>
      </c>
      <c r="Y151" s="328">
        <f t="shared" si="33"/>
        <v>0</v>
      </c>
      <c r="Z151" s="327">
        <v>0</v>
      </c>
      <c r="AA151" s="327">
        <v>0</v>
      </c>
      <c r="AB151" s="327">
        <v>0</v>
      </c>
      <c r="AC151" s="327">
        <v>0</v>
      </c>
      <c r="AD151" s="327">
        <v>0</v>
      </c>
      <c r="AE151" s="327">
        <v>0</v>
      </c>
      <c r="AF151" s="327">
        <v>0</v>
      </c>
      <c r="AG151" s="327">
        <v>0</v>
      </c>
      <c r="AH151" s="327">
        <v>0</v>
      </c>
      <c r="AI151" s="327">
        <v>0</v>
      </c>
      <c r="AJ151" s="327">
        <v>0</v>
      </c>
      <c r="AK151" s="327">
        <v>0</v>
      </c>
      <c r="AL151" s="327">
        <v>0</v>
      </c>
      <c r="AM151" s="305">
        <f t="shared" si="34"/>
        <v>0</v>
      </c>
      <c r="AP151" s="341">
        <v>35</v>
      </c>
      <c r="AQ151" s="352" t="s">
        <v>371</v>
      </c>
      <c r="AR151" s="352"/>
      <c r="AS151" s="344"/>
      <c r="AT151" s="344"/>
      <c r="AU151" s="344"/>
      <c r="AV151" s="344"/>
      <c r="AW151" s="344"/>
      <c r="AX151" s="344"/>
      <c r="AY151" s="344"/>
      <c r="AZ151" s="344"/>
      <c r="BA151" s="344"/>
      <c r="BB151" s="344"/>
      <c r="BC151" s="344"/>
      <c r="BD151" s="344"/>
      <c r="BE151" s="344"/>
      <c r="BF151" s="344"/>
      <c r="BG151" s="344"/>
      <c r="BH151" s="344"/>
      <c r="BI151" s="344"/>
      <c r="BJ151" s="344"/>
      <c r="BK151" s="344"/>
      <c r="BL151" s="344"/>
      <c r="BM151" s="344"/>
      <c r="BN151" s="344"/>
      <c r="BO151" s="344"/>
      <c r="BP151" s="344"/>
      <c r="BQ151" s="344"/>
      <c r="BR151" s="344"/>
      <c r="BS151" s="344"/>
      <c r="BT151" s="344"/>
      <c r="BU151" s="344"/>
    </row>
    <row r="152" spans="1:73" ht="19.5" customHeight="1" x14ac:dyDescent="0.2">
      <c r="A152" s="306" t="s">
        <v>216</v>
      </c>
      <c r="B152" s="307" t="s">
        <v>45</v>
      </c>
      <c r="C152" s="308" t="s">
        <v>40</v>
      </c>
      <c r="D152" s="307" t="s">
        <v>41</v>
      </c>
      <c r="E152" s="304">
        <f t="shared" si="31"/>
        <v>1802.6132910446299</v>
      </c>
      <c r="F152" s="309">
        <v>1073.72342540516</v>
      </c>
      <c r="G152" s="309">
        <v>235.66335013014699</v>
      </c>
      <c r="H152" s="309">
        <v>1091.6295455662801</v>
      </c>
      <c r="I152" s="309">
        <v>1741.68972221435</v>
      </c>
      <c r="J152" s="309">
        <v>1463.9413165256201</v>
      </c>
      <c r="K152" s="309">
        <v>1802.6132910446299</v>
      </c>
      <c r="L152" s="309">
        <v>1371.44730232334</v>
      </c>
      <c r="M152" s="309">
        <v>2020.44216397645</v>
      </c>
      <c r="N152" s="309">
        <v>1958.16669627376</v>
      </c>
      <c r="O152" s="309">
        <v>1673.9524830257501</v>
      </c>
      <c r="P152" s="309">
        <v>1986.7328514503999</v>
      </c>
      <c r="Q152" s="309">
        <v>2186.3807345985902</v>
      </c>
      <c r="R152" s="309">
        <v>18606.382882534501</v>
      </c>
      <c r="S152" s="309">
        <f t="shared" si="32"/>
        <v>7409.2606508861863</v>
      </c>
      <c r="T152" s="322" t="s">
        <v>358</v>
      </c>
      <c r="V152" s="322" t="s">
        <v>358</v>
      </c>
      <c r="W152" s="323" t="s">
        <v>53</v>
      </c>
      <c r="X152" s="323" t="s">
        <v>210</v>
      </c>
      <c r="Y152" s="328">
        <f t="shared" si="33"/>
        <v>489.94090757265701</v>
      </c>
      <c r="Z152" s="327">
        <v>577.07858887793702</v>
      </c>
      <c r="AA152" s="327">
        <v>237.157312184202</v>
      </c>
      <c r="AB152" s="327">
        <v>525.98968363187601</v>
      </c>
      <c r="AC152" s="327">
        <v>754.39517479827805</v>
      </c>
      <c r="AD152" s="327">
        <v>693.10601122995104</v>
      </c>
      <c r="AE152" s="327">
        <v>489.94090757265701</v>
      </c>
      <c r="AF152" s="327">
        <v>872.75635563816604</v>
      </c>
      <c r="AG152" s="327">
        <v>1009.6343961699901</v>
      </c>
      <c r="AH152" s="327">
        <v>1038.3719468321999</v>
      </c>
      <c r="AI152" s="327">
        <v>959.72477859329399</v>
      </c>
      <c r="AJ152" s="327">
        <v>1010.91970905608</v>
      </c>
      <c r="AK152" s="327">
        <v>1199.5762685920799</v>
      </c>
      <c r="AL152" s="327">
        <v>9368.6511331767197</v>
      </c>
      <c r="AM152" s="305">
        <f t="shared" si="34"/>
        <v>3277.6676782949012</v>
      </c>
      <c r="AP152" s="347">
        <v>36</v>
      </c>
      <c r="AQ152" s="353" t="s">
        <v>372</v>
      </c>
      <c r="AR152" s="353"/>
      <c r="AS152" s="349">
        <v>0</v>
      </c>
      <c r="AT152" s="349">
        <v>0</v>
      </c>
      <c r="AU152" s="349">
        <v>0</v>
      </c>
      <c r="AV152" s="349">
        <v>0</v>
      </c>
      <c r="AW152" s="349">
        <v>0</v>
      </c>
      <c r="AX152" s="349">
        <v>-29.5823</v>
      </c>
      <c r="AY152" s="349">
        <v>-45.1995</v>
      </c>
      <c r="AZ152" s="349">
        <v>-38.308900000000001</v>
      </c>
      <c r="BA152" s="349">
        <v>-36.888100000000001</v>
      </c>
      <c r="BB152" s="349">
        <v>-28.081600000000002</v>
      </c>
      <c r="BC152" s="349">
        <v>-49.955399999999997</v>
      </c>
      <c r="BD152" s="349">
        <v>-24.498000000000001</v>
      </c>
      <c r="BE152" s="349">
        <v>-252.5138</v>
      </c>
      <c r="BF152" s="349"/>
      <c r="BG152" s="349"/>
      <c r="BH152" s="349"/>
      <c r="BI152" s="349"/>
      <c r="BJ152" s="349"/>
      <c r="BK152" s="349"/>
      <c r="BL152" s="349"/>
      <c r="BM152" s="349"/>
      <c r="BN152" s="349"/>
      <c r="BO152" s="349"/>
      <c r="BP152" s="349"/>
      <c r="BQ152" s="349"/>
      <c r="BR152" s="349"/>
      <c r="BS152" s="349"/>
      <c r="BT152" s="349"/>
      <c r="BU152" s="349"/>
    </row>
    <row r="153" spans="1:73" ht="19.5" customHeight="1" x14ac:dyDescent="0.2">
      <c r="A153" s="306" t="s">
        <v>216</v>
      </c>
      <c r="B153" s="307" t="s">
        <v>45</v>
      </c>
      <c r="C153" s="308" t="s">
        <v>40</v>
      </c>
      <c r="D153" s="307" t="s">
        <v>42</v>
      </c>
      <c r="E153" s="304">
        <f t="shared" si="31"/>
        <v>305.10005704002498</v>
      </c>
      <c r="F153" s="309">
        <v>80.586415985059205</v>
      </c>
      <c r="G153" s="309">
        <v>22.249211833912899</v>
      </c>
      <c r="H153" s="309">
        <v>49.176349437375798</v>
      </c>
      <c r="I153" s="309">
        <v>75.553789586513503</v>
      </c>
      <c r="J153" s="309">
        <v>131.70423062075801</v>
      </c>
      <c r="K153" s="309">
        <v>305.10005704002498</v>
      </c>
      <c r="L153" s="309">
        <v>327.450935474929</v>
      </c>
      <c r="M153" s="309">
        <v>281.57146799282401</v>
      </c>
      <c r="N153" s="309">
        <v>360.528894763869</v>
      </c>
      <c r="O153" s="309">
        <v>162.53460756768399</v>
      </c>
      <c r="P153" s="309">
        <v>52.394407787805399</v>
      </c>
      <c r="Q153" s="309">
        <v>92.452908231285207</v>
      </c>
      <c r="R153" s="309">
        <v>1941.3032763220399</v>
      </c>
      <c r="S153" s="309">
        <f t="shared" si="32"/>
        <v>664.3700545036445</v>
      </c>
      <c r="T153" s="322" t="s">
        <v>358</v>
      </c>
      <c r="V153" s="322" t="s">
        <v>358</v>
      </c>
      <c r="W153" s="321"/>
      <c r="X153" s="321"/>
      <c r="Y153" s="328">
        <f t="shared" si="33"/>
        <v>0</v>
      </c>
      <c r="Z153" s="329"/>
      <c r="AA153" s="329"/>
      <c r="AB153" s="329"/>
      <c r="AC153" s="329"/>
      <c r="AD153" s="329"/>
      <c r="AE153" s="329"/>
      <c r="AF153" s="329"/>
      <c r="AG153" s="329"/>
      <c r="AH153" s="329"/>
      <c r="AI153" s="329"/>
      <c r="AJ153" s="329"/>
      <c r="AK153" s="329"/>
      <c r="AL153" s="329"/>
      <c r="AM153" s="305">
        <f t="shared" si="34"/>
        <v>0</v>
      </c>
      <c r="AP153" s="398">
        <v>37</v>
      </c>
      <c r="AQ153" s="399" t="s">
        <v>373</v>
      </c>
      <c r="AR153" s="399"/>
      <c r="AS153" s="400">
        <v>-742.24381940191802</v>
      </c>
      <c r="AT153" s="400">
        <v>-240.81848910714399</v>
      </c>
      <c r="AU153" s="400">
        <v>-1191.50308852943</v>
      </c>
      <c r="AV153" s="400">
        <v>875.89399982443604</v>
      </c>
      <c r="AW153" s="400">
        <v>-656.76543702170102</v>
      </c>
      <c r="AX153" s="400">
        <v>-657.72629856783601</v>
      </c>
      <c r="AY153" s="400">
        <v>-800.65400650911704</v>
      </c>
      <c r="AZ153" s="400">
        <v>-872.72352150137397</v>
      </c>
      <c r="BA153" s="400">
        <v>-660.30022318726105</v>
      </c>
      <c r="BB153" s="400">
        <v>-911.83555946083402</v>
      </c>
      <c r="BC153" s="400">
        <v>-464.61342402919797</v>
      </c>
      <c r="BD153" s="400">
        <v>-787.47601815227301</v>
      </c>
      <c r="BE153" s="400">
        <v>-7110.7658856436501</v>
      </c>
      <c r="BF153" s="400"/>
      <c r="BG153" s="400"/>
      <c r="BH153" s="400">
        <v>4117.6846739615003</v>
      </c>
      <c r="BI153" s="400">
        <v>1696.282123</v>
      </c>
      <c r="BJ153" s="400">
        <v>2826.7627268013198</v>
      </c>
      <c r="BK153" s="400">
        <v>12864.6403382057</v>
      </c>
      <c r="BL153" s="400">
        <v>8726.4518219232104</v>
      </c>
      <c r="BM153" s="400">
        <v>9426.3140457526806</v>
      </c>
      <c r="BN153" s="400">
        <v>10594.484852904799</v>
      </c>
      <c r="BO153" s="400">
        <v>11344.381838393399</v>
      </c>
      <c r="BP153" s="400">
        <v>9267.0176658765304</v>
      </c>
      <c r="BQ153" s="400">
        <v>9051.5452181535802</v>
      </c>
      <c r="BR153" s="400">
        <v>11438.841201822101</v>
      </c>
      <c r="BS153" s="400">
        <v>12178.387428177501</v>
      </c>
      <c r="BT153" s="400">
        <v>103532.793934972</v>
      </c>
      <c r="BU153" s="400">
        <v>103532.793934972</v>
      </c>
    </row>
    <row r="154" spans="1:73" ht="19.5" customHeight="1" x14ac:dyDescent="0.2">
      <c r="A154" s="306" t="s">
        <v>216</v>
      </c>
      <c r="B154" s="307" t="s">
        <v>45</v>
      </c>
      <c r="C154" s="308" t="s">
        <v>40</v>
      </c>
      <c r="D154" s="307" t="s">
        <v>43</v>
      </c>
      <c r="E154" s="304">
        <f t="shared" si="31"/>
        <v>5.3780405194382803</v>
      </c>
      <c r="F154" s="309">
        <v>-3.3350766422697302</v>
      </c>
      <c r="G154" s="309">
        <v>20.887126842187001</v>
      </c>
      <c r="H154" s="309">
        <v>6.59280693850787</v>
      </c>
      <c r="I154" s="309">
        <v>6.5986211781578001</v>
      </c>
      <c r="J154" s="309">
        <v>6.0843280941166098</v>
      </c>
      <c r="K154" s="309">
        <v>5.3780405194382803</v>
      </c>
      <c r="L154" s="309">
        <v>7.9429840365978102</v>
      </c>
      <c r="M154" s="309">
        <v>10.516690203057101</v>
      </c>
      <c r="N154" s="309">
        <v>12.665825160448</v>
      </c>
      <c r="O154" s="309">
        <v>4.2164876969531502</v>
      </c>
      <c r="P154" s="309">
        <v>8.0564145434740304</v>
      </c>
      <c r="Q154" s="309">
        <v>7.1012225584741797</v>
      </c>
      <c r="R154" s="309">
        <v>92.705471129141998</v>
      </c>
      <c r="S154" s="309">
        <f t="shared" si="32"/>
        <v>42.205846930137831</v>
      </c>
      <c r="T154" s="322" t="s">
        <v>358</v>
      </c>
      <c r="V154" s="322" t="s">
        <v>358</v>
      </c>
      <c r="W154" s="321"/>
      <c r="X154" s="321"/>
      <c r="Y154" s="328">
        <f t="shared" si="33"/>
        <v>0</v>
      </c>
      <c r="Z154" s="329"/>
      <c r="AA154" s="329"/>
      <c r="AB154" s="329"/>
      <c r="AC154" s="329"/>
      <c r="AD154" s="329"/>
      <c r="AE154" s="329"/>
      <c r="AF154" s="329"/>
      <c r="AG154" s="329"/>
      <c r="AH154" s="329"/>
      <c r="AI154" s="329"/>
      <c r="AJ154" s="329"/>
      <c r="AK154" s="329"/>
      <c r="AL154" s="329"/>
      <c r="AM154" s="305">
        <f t="shared" si="34"/>
        <v>0</v>
      </c>
      <c r="AO154" s="387"/>
      <c r="AP154" s="341">
        <v>38</v>
      </c>
      <c r="AQ154" s="358" t="s">
        <v>364</v>
      </c>
      <c r="AR154" s="358"/>
      <c r="AS154" s="344"/>
      <c r="AT154" s="344"/>
      <c r="AU154" s="344"/>
      <c r="AV154" s="344"/>
      <c r="AW154" s="344"/>
      <c r="AX154" s="344"/>
      <c r="AY154" s="344"/>
      <c r="AZ154" s="344"/>
      <c r="BA154" s="344"/>
      <c r="BB154" s="344"/>
      <c r="BC154" s="344"/>
      <c r="BD154" s="344"/>
      <c r="BE154" s="344"/>
      <c r="BF154" s="344"/>
      <c r="BG154" s="344"/>
      <c r="BH154" s="344"/>
      <c r="BI154" s="344"/>
      <c r="BJ154" s="344"/>
      <c r="BK154" s="344"/>
      <c r="BL154" s="344"/>
      <c r="BM154" s="344"/>
      <c r="BN154" s="344"/>
      <c r="BO154" s="344"/>
      <c r="BP154" s="344"/>
      <c r="BQ154" s="344"/>
      <c r="BR154" s="344"/>
      <c r="BS154" s="344"/>
      <c r="BT154" s="344"/>
      <c r="BU154" s="344"/>
    </row>
    <row r="155" spans="1:73" ht="19.5" customHeight="1" x14ac:dyDescent="0.2">
      <c r="A155" s="310" t="s">
        <v>216</v>
      </c>
      <c r="B155" s="311" t="s">
        <v>25</v>
      </c>
      <c r="C155" s="312" t="s">
        <v>378</v>
      </c>
      <c r="D155" s="311" t="s">
        <v>378</v>
      </c>
      <c r="E155" s="304">
        <f t="shared" si="31"/>
        <v>6514.2452789999998</v>
      </c>
      <c r="F155" s="313">
        <v>3688.4314049999998</v>
      </c>
      <c r="G155" s="313">
        <v>1070.941585</v>
      </c>
      <c r="H155" s="313">
        <v>3690.073821</v>
      </c>
      <c r="I155" s="313">
        <v>5152.0427719999998</v>
      </c>
      <c r="J155" s="313">
        <v>5596.0300349999998</v>
      </c>
      <c r="K155" s="313">
        <v>6514.2452789999998</v>
      </c>
      <c r="L155" s="313">
        <v>6416.0766970000004</v>
      </c>
      <c r="M155" s="313">
        <v>7057.0135819999996</v>
      </c>
      <c r="N155" s="313">
        <v>7024.6416250000002</v>
      </c>
      <c r="O155" s="313">
        <v>5606.1960650000001</v>
      </c>
      <c r="P155" s="313">
        <v>6260.5463479999999</v>
      </c>
      <c r="Q155" s="313">
        <v>6628.6705869999996</v>
      </c>
      <c r="R155" s="313">
        <v>64704.909801000002</v>
      </c>
      <c r="S155" s="313">
        <f t="shared" si="32"/>
        <v>25711.764896999997</v>
      </c>
      <c r="T155" s="322" t="s">
        <v>358</v>
      </c>
      <c r="V155" s="322" t="s">
        <v>358</v>
      </c>
      <c r="W155" s="323" t="s">
        <v>359</v>
      </c>
      <c r="X155" s="323" t="s">
        <v>4</v>
      </c>
      <c r="Y155" s="328" t="str">
        <f t="shared" si="33"/>
        <v>6月</v>
      </c>
      <c r="Z155" s="327" t="s">
        <v>8</v>
      </c>
      <c r="AA155" s="327" t="s">
        <v>9</v>
      </c>
      <c r="AB155" s="327" t="s">
        <v>10</v>
      </c>
      <c r="AC155" s="327" t="s">
        <v>11</v>
      </c>
      <c r="AD155" s="327" t="s">
        <v>12</v>
      </c>
      <c r="AE155" s="327" t="s">
        <v>13</v>
      </c>
      <c r="AF155" s="327" t="s">
        <v>14</v>
      </c>
      <c r="AG155" s="327" t="s">
        <v>15</v>
      </c>
      <c r="AH155" s="327" t="s">
        <v>16</v>
      </c>
      <c r="AI155" s="327" t="s">
        <v>17</v>
      </c>
      <c r="AJ155" s="327" t="s">
        <v>111</v>
      </c>
      <c r="AK155" s="327" t="s">
        <v>19</v>
      </c>
      <c r="AL155" s="327" t="s">
        <v>20</v>
      </c>
      <c r="AM155" s="300" t="s">
        <v>259</v>
      </c>
      <c r="AP155" s="341">
        <v>39</v>
      </c>
      <c r="AQ155" s="358" t="s">
        <v>374</v>
      </c>
      <c r="AR155" s="358"/>
      <c r="AS155" s="344">
        <v>-620.56541427058505</v>
      </c>
      <c r="AT155" s="344">
        <v>-230.35994106735399</v>
      </c>
      <c r="AU155" s="344">
        <v>-982.554331789917</v>
      </c>
      <c r="AV155" s="344">
        <v>803.98731464729303</v>
      </c>
      <c r="AW155" s="344">
        <v>-529.57000991333405</v>
      </c>
      <c r="AX155" s="344">
        <v>-513.49849107964201</v>
      </c>
      <c r="AY155" s="344">
        <v>-633.20234983885598</v>
      </c>
      <c r="AZ155" s="344">
        <v>-702.73472374207404</v>
      </c>
      <c r="BA155" s="344">
        <v>-479.84988223841202</v>
      </c>
      <c r="BB155" s="344">
        <v>-445.96876245618</v>
      </c>
      <c r="BC155" s="344">
        <v>-626.74667850474998</v>
      </c>
      <c r="BD155" s="344">
        <v>-574.94041875232494</v>
      </c>
      <c r="BE155" s="344">
        <v>-5536.0036890061401</v>
      </c>
      <c r="BF155" s="344"/>
      <c r="BG155" s="344"/>
      <c r="BH155" s="344"/>
      <c r="BI155" s="344"/>
      <c r="BJ155" s="344"/>
      <c r="BK155" s="344"/>
      <c r="BL155" s="344"/>
      <c r="BM155" s="344"/>
      <c r="BN155" s="344"/>
      <c r="BO155" s="344"/>
      <c r="BP155" s="344"/>
      <c r="BQ155" s="344"/>
      <c r="BR155" s="344"/>
      <c r="BS155" s="344"/>
      <c r="BT155" s="344"/>
      <c r="BU155" s="344"/>
    </row>
    <row r="156" spans="1:73" ht="19.5" customHeight="1" x14ac:dyDescent="0.2">
      <c r="A156" s="310" t="s">
        <v>216</v>
      </c>
      <c r="B156" s="311" t="s">
        <v>44</v>
      </c>
      <c r="C156" s="312" t="s">
        <v>380</v>
      </c>
      <c r="D156" s="311" t="s">
        <v>380</v>
      </c>
      <c r="E156" s="304">
        <f t="shared" si="31"/>
        <v>4401.1538903959099</v>
      </c>
      <c r="F156" s="313">
        <v>2537.45664025206</v>
      </c>
      <c r="G156" s="313">
        <v>792.14189619375304</v>
      </c>
      <c r="H156" s="313">
        <v>2542.6751190578402</v>
      </c>
      <c r="I156" s="313">
        <v>3328.2006390209799</v>
      </c>
      <c r="J156" s="313">
        <v>3994.3001597595198</v>
      </c>
      <c r="K156" s="313">
        <v>4401.1538903959099</v>
      </c>
      <c r="L156" s="313">
        <v>4709.2354751651201</v>
      </c>
      <c r="M156" s="313">
        <v>4744.4832598276798</v>
      </c>
      <c r="N156" s="313">
        <v>4693.2802088019198</v>
      </c>
      <c r="O156" s="313">
        <v>3765.4924867096202</v>
      </c>
      <c r="P156" s="313">
        <v>4213.3626742183196</v>
      </c>
      <c r="Q156" s="313">
        <v>4342.7014216116504</v>
      </c>
      <c r="R156" s="313">
        <v>44064.483871014403</v>
      </c>
      <c r="S156" s="313">
        <f t="shared" si="32"/>
        <v>17595.928344680062</v>
      </c>
      <c r="T156" s="322" t="s">
        <v>358</v>
      </c>
      <c r="V156" s="322" t="s">
        <v>358</v>
      </c>
      <c r="W156" s="323" t="s">
        <v>54</v>
      </c>
      <c r="X156" s="323" t="s">
        <v>217</v>
      </c>
      <c r="Y156" s="328">
        <f t="shared" si="33"/>
        <v>5.4008518081880199</v>
      </c>
      <c r="Z156" s="327">
        <v>0.22744246284167599</v>
      </c>
      <c r="AA156" s="327">
        <v>0.45750965622371598</v>
      </c>
      <c r="AB156" s="327">
        <v>0.41412854005039601</v>
      </c>
      <c r="AC156" s="327">
        <v>0.324722361865943</v>
      </c>
      <c r="AD156" s="327">
        <v>0.968592087653945</v>
      </c>
      <c r="AE156" s="327">
        <v>5.4008518081880199</v>
      </c>
      <c r="AF156" s="327">
        <v>0.68291398394545999</v>
      </c>
      <c r="AG156" s="327">
        <v>2.6218181109720802</v>
      </c>
      <c r="AH156" s="327">
        <v>0.84613427423024601</v>
      </c>
      <c r="AI156" s="327">
        <v>5.6379226887857499</v>
      </c>
      <c r="AJ156" s="327">
        <v>7.5600591590694499</v>
      </c>
      <c r="AK156" s="327">
        <v>6.1432335964522604</v>
      </c>
      <c r="AL156" s="327">
        <v>31.285328730278898</v>
      </c>
      <c r="AM156" s="305">
        <f t="shared" si="34"/>
        <v>7.793246916823696</v>
      </c>
      <c r="AP156" s="341">
        <v>40</v>
      </c>
      <c r="AQ156" s="358" t="s">
        <v>375</v>
      </c>
      <c r="AR156" s="358"/>
      <c r="AS156" s="344">
        <v>-97.505360999999994</v>
      </c>
      <c r="AT156" s="344">
        <v>-22.649985999999998</v>
      </c>
      <c r="AU156" s="344">
        <v>-186.16777400000001</v>
      </c>
      <c r="AV156" s="344">
        <v>97.113018600000103</v>
      </c>
      <c r="AW156" s="344">
        <v>-96.337329600000004</v>
      </c>
      <c r="AX156" s="344">
        <v>-112.12543960000001</v>
      </c>
      <c r="AY156" s="344">
        <v>-127.9270496</v>
      </c>
      <c r="AZ156" s="344">
        <v>-125.60568856875</v>
      </c>
      <c r="BA156" s="344">
        <v>-143.007306</v>
      </c>
      <c r="BB156" s="344">
        <v>-428.19431800000001</v>
      </c>
      <c r="BC156" s="344">
        <v>204.3497366</v>
      </c>
      <c r="BD156" s="344">
        <v>-112.9306816</v>
      </c>
      <c r="BE156" s="344">
        <v>-1150.98817876875</v>
      </c>
      <c r="BF156" s="344"/>
      <c r="BG156" s="344"/>
      <c r="BH156" s="344">
        <v>0</v>
      </c>
      <c r="BI156" s="344">
        <v>0</v>
      </c>
      <c r="BJ156" s="344">
        <v>0</v>
      </c>
      <c r="BK156" s="344">
        <v>0</v>
      </c>
      <c r="BL156" s="344">
        <v>0</v>
      </c>
      <c r="BM156" s="344">
        <v>0</v>
      </c>
      <c r="BN156" s="344">
        <v>0</v>
      </c>
      <c r="BO156" s="344">
        <v>0</v>
      </c>
      <c r="BP156" s="344">
        <v>0</v>
      </c>
      <c r="BQ156" s="344">
        <v>0</v>
      </c>
      <c r="BR156" s="344">
        <v>0</v>
      </c>
      <c r="BS156" s="344">
        <v>0</v>
      </c>
      <c r="BT156" s="344">
        <v>0</v>
      </c>
      <c r="BU156" s="344">
        <v>0</v>
      </c>
    </row>
    <row r="157" spans="1:73" ht="19.5" customHeight="1" x14ac:dyDescent="0.2">
      <c r="A157" s="310" t="s">
        <v>216</v>
      </c>
      <c r="B157" s="311" t="s">
        <v>45</v>
      </c>
      <c r="C157" s="312" t="s">
        <v>382</v>
      </c>
      <c r="D157" s="311" t="s">
        <v>382</v>
      </c>
      <c r="E157" s="304">
        <f t="shared" si="31"/>
        <v>2113.0913886040898</v>
      </c>
      <c r="F157" s="313">
        <v>1150.9747647479501</v>
      </c>
      <c r="G157" s="313">
        <v>278.79968880624699</v>
      </c>
      <c r="H157" s="313">
        <v>1147.39870194216</v>
      </c>
      <c r="I157" s="313">
        <v>1823.8421329790201</v>
      </c>
      <c r="J157" s="313">
        <v>1601.7298752404799</v>
      </c>
      <c r="K157" s="313">
        <v>2113.0913886040898</v>
      </c>
      <c r="L157" s="313">
        <v>1706.8412218348799</v>
      </c>
      <c r="M157" s="313">
        <v>2312.5303221723202</v>
      </c>
      <c r="N157" s="313">
        <v>2331.36141619808</v>
      </c>
      <c r="O157" s="313">
        <v>1840.7035782903799</v>
      </c>
      <c r="P157" s="313">
        <v>2047.18367378168</v>
      </c>
      <c r="Q157" s="313">
        <v>2285.9691653883501</v>
      </c>
      <c r="R157" s="313">
        <v>20640.425929985598</v>
      </c>
      <c r="S157" s="313">
        <f t="shared" si="32"/>
        <v>8115.8365523199473</v>
      </c>
      <c r="T157" s="322" t="s">
        <v>358</v>
      </c>
      <c r="V157" s="322" t="s">
        <v>358</v>
      </c>
      <c r="W157" s="323" t="s">
        <v>54</v>
      </c>
      <c r="X157" s="323" t="s">
        <v>218</v>
      </c>
      <c r="Y157" s="328">
        <f t="shared" si="33"/>
        <v>4.6786439804603099E-2</v>
      </c>
      <c r="Z157" s="327">
        <v>2.6461208396809301E-2</v>
      </c>
      <c r="AA157" s="327">
        <v>4.9681297121213497E-2</v>
      </c>
      <c r="AB157" s="327">
        <v>3.8522130451670598E-2</v>
      </c>
      <c r="AC157" s="327">
        <v>3.68318457503184E-2</v>
      </c>
      <c r="AD157" s="327">
        <v>4.2339801619017903E-2</v>
      </c>
      <c r="AE157" s="327">
        <v>4.6786439804603099E-2</v>
      </c>
      <c r="AF157" s="327">
        <v>5.1571221947485098E-2</v>
      </c>
      <c r="AG157" s="327">
        <v>5.1733261356785798E-2</v>
      </c>
      <c r="AH157" s="327">
        <v>8.3790293242105504E-2</v>
      </c>
      <c r="AI157" s="327">
        <v>7.7549513282929E-2</v>
      </c>
      <c r="AJ157" s="327">
        <v>4.6727005623450099E-2</v>
      </c>
      <c r="AK157" s="327">
        <v>8.7368378093818505E-2</v>
      </c>
      <c r="AL157" s="327">
        <v>0.639362396690207</v>
      </c>
      <c r="AM157" s="305">
        <f t="shared" si="34"/>
        <v>0.24062272314363278</v>
      </c>
      <c r="AP157" s="341">
        <v>41</v>
      </c>
      <c r="AQ157" s="358" t="s">
        <v>376</v>
      </c>
      <c r="AR157" s="358"/>
      <c r="AS157" s="344">
        <v>1.4135260000000001</v>
      </c>
      <c r="AT157" s="344">
        <v>20.051799742210001</v>
      </c>
      <c r="AU157" s="344">
        <v>2.0050409999999999</v>
      </c>
      <c r="AV157" s="344">
        <v>2.0050409999999999</v>
      </c>
      <c r="AW157" s="344">
        <v>2.0050409999999999</v>
      </c>
      <c r="AX157" s="344">
        <v>7.9938269999999996</v>
      </c>
      <c r="AY157" s="344">
        <v>1.9006350000000001</v>
      </c>
      <c r="AZ157" s="344">
        <v>1.9577040000000001</v>
      </c>
      <c r="BA157" s="344">
        <v>1.9072450000000001</v>
      </c>
      <c r="BB157" s="344">
        <v>1.9072450000000001</v>
      </c>
      <c r="BC157" s="344">
        <v>1.8736060000000001</v>
      </c>
      <c r="BD157" s="344">
        <v>-42.344242999999999</v>
      </c>
      <c r="BE157" s="344">
        <v>2.6764677422099798</v>
      </c>
      <c r="BF157" s="344"/>
      <c r="BG157" s="344"/>
      <c r="BH157" s="344">
        <v>0</v>
      </c>
      <c r="BI157" s="344">
        <v>0</v>
      </c>
      <c r="BJ157" s="344">
        <v>0</v>
      </c>
      <c r="BK157" s="344">
        <v>0</v>
      </c>
      <c r="BL157" s="344">
        <v>0</v>
      </c>
      <c r="BM157" s="344">
        <v>0</v>
      </c>
      <c r="BN157" s="344">
        <v>0</v>
      </c>
      <c r="BO157" s="344">
        <v>0</v>
      </c>
      <c r="BP157" s="344">
        <v>0</v>
      </c>
      <c r="BQ157" s="344">
        <v>0</v>
      </c>
      <c r="BR157" s="344">
        <v>0</v>
      </c>
      <c r="BS157" s="344">
        <v>0</v>
      </c>
      <c r="BT157" s="344">
        <v>0</v>
      </c>
      <c r="BU157" s="344">
        <v>0</v>
      </c>
    </row>
    <row r="158" spans="1:73" ht="19.5" customHeight="1" x14ac:dyDescent="0.2">
      <c r="A158" s="310" t="s">
        <v>216</v>
      </c>
      <c r="B158" s="311" t="s">
        <v>46</v>
      </c>
      <c r="C158" s="312" t="s">
        <v>384</v>
      </c>
      <c r="D158" s="311" t="s">
        <v>384</v>
      </c>
      <c r="E158" s="304">
        <f t="shared" si="31"/>
        <v>1333.3017073371</v>
      </c>
      <c r="F158" s="313">
        <v>442.67539198486497</v>
      </c>
      <c r="G158" s="313">
        <v>147.435728472563</v>
      </c>
      <c r="H158" s="313">
        <v>443.100384773006</v>
      </c>
      <c r="I158" s="313">
        <v>734.04390323106998</v>
      </c>
      <c r="J158" s="313">
        <v>818.91574444270498</v>
      </c>
      <c r="K158" s="313">
        <v>1333.3017073371</v>
      </c>
      <c r="L158" s="313">
        <v>416.29996018584302</v>
      </c>
      <c r="M158" s="313">
        <v>996.82801313851996</v>
      </c>
      <c r="N158" s="313">
        <v>957.16493294376698</v>
      </c>
      <c r="O158" s="313">
        <v>799.055100388754</v>
      </c>
      <c r="P158" s="313">
        <v>856.54483216058895</v>
      </c>
      <c r="Q158" s="313">
        <v>996.34279347822201</v>
      </c>
      <c r="R158" s="313">
        <v>8941.7084925370109</v>
      </c>
      <c r="S158" s="313">
        <f t="shared" si="32"/>
        <v>3919.4728602413088</v>
      </c>
      <c r="T158" s="322" t="s">
        <v>358</v>
      </c>
      <c r="V158" s="322" t="s">
        <v>358</v>
      </c>
      <c r="W158" s="323" t="s">
        <v>54</v>
      </c>
      <c r="X158" s="323" t="s">
        <v>219</v>
      </c>
      <c r="Y158" s="328">
        <f t="shared" si="33"/>
        <v>0.20057778673826601</v>
      </c>
      <c r="Z158" s="327">
        <v>2.2300117472500498E-2</v>
      </c>
      <c r="AA158" s="327">
        <v>6.9009706656553094E-2</v>
      </c>
      <c r="AB158" s="327">
        <v>0.124514647813412</v>
      </c>
      <c r="AC158" s="327">
        <v>0.157620882872578</v>
      </c>
      <c r="AD158" s="327">
        <v>0.16819198045174499</v>
      </c>
      <c r="AE158" s="327">
        <v>0.20057778673826601</v>
      </c>
      <c r="AF158" s="327">
        <v>0.24365270385120799</v>
      </c>
      <c r="AG158" s="327">
        <v>0.27316665599925899</v>
      </c>
      <c r="AH158" s="327">
        <v>0.22353276353615101</v>
      </c>
      <c r="AI158" s="327">
        <v>0.21682297495348299</v>
      </c>
      <c r="AJ158" s="327">
        <v>0.21041684265782201</v>
      </c>
      <c r="AK158" s="327">
        <v>0.16791100986839699</v>
      </c>
      <c r="AL158" s="327">
        <v>2.07771807287138</v>
      </c>
      <c r="AM158" s="305">
        <f t="shared" si="34"/>
        <v>0.74221512200505457</v>
      </c>
      <c r="AP158" s="341">
        <v>42</v>
      </c>
      <c r="AQ158" s="358" t="s">
        <v>377</v>
      </c>
      <c r="AR158" s="358"/>
      <c r="AS158" s="344"/>
      <c r="AT158" s="344"/>
      <c r="AU158" s="344"/>
      <c r="AV158" s="344"/>
      <c r="AW158" s="344"/>
      <c r="AX158" s="344"/>
      <c r="AY158" s="344"/>
      <c r="AZ158" s="344"/>
      <c r="BA158" s="344"/>
      <c r="BB158" s="344"/>
      <c r="BC158" s="344"/>
      <c r="BD158" s="344"/>
      <c r="BE158" s="344"/>
      <c r="BF158" s="344"/>
      <c r="BG158" s="344"/>
      <c r="BH158" s="344">
        <v>1.2698460000065099</v>
      </c>
      <c r="BI158" s="344">
        <v>0</v>
      </c>
      <c r="BJ158" s="344">
        <v>56.367714000001797</v>
      </c>
      <c r="BK158" s="344">
        <v>7460.1979299345003</v>
      </c>
      <c r="BL158" s="344">
        <v>3334.2371649080601</v>
      </c>
      <c r="BM158" s="344">
        <v>3849.6952966692102</v>
      </c>
      <c r="BN158" s="344">
        <v>4463.2655606458802</v>
      </c>
      <c r="BO158" s="344">
        <v>4810.5342481739299</v>
      </c>
      <c r="BP158" s="344">
        <v>3528.8427674939799</v>
      </c>
      <c r="BQ158" s="344">
        <v>3334.8125008439001</v>
      </c>
      <c r="BR158" s="344">
        <v>4335.8167336774804</v>
      </c>
      <c r="BS158" s="344">
        <v>4626.5620605436698</v>
      </c>
      <c r="BT158" s="344">
        <v>39801.601822890603</v>
      </c>
      <c r="BU158" s="344">
        <v>39801.601822890603</v>
      </c>
    </row>
    <row r="159" spans="1:73" ht="19.5" customHeight="1" x14ac:dyDescent="0.2">
      <c r="A159" s="310" t="s">
        <v>216</v>
      </c>
      <c r="B159" s="311" t="s">
        <v>47</v>
      </c>
      <c r="C159" s="312" t="s">
        <v>386</v>
      </c>
      <c r="D159" s="311" t="s">
        <v>386</v>
      </c>
      <c r="E159" s="304">
        <f t="shared" si="31"/>
        <v>779.78968126698601</v>
      </c>
      <c r="F159" s="313">
        <v>708.29937276308101</v>
      </c>
      <c r="G159" s="313">
        <v>131.36396033368399</v>
      </c>
      <c r="H159" s="313">
        <v>704.29831716915396</v>
      </c>
      <c r="I159" s="313">
        <v>1089.79822974795</v>
      </c>
      <c r="J159" s="313">
        <v>782.81413079777803</v>
      </c>
      <c r="K159" s="313">
        <v>779.78968126698601</v>
      </c>
      <c r="L159" s="313">
        <v>1290.54126164903</v>
      </c>
      <c r="M159" s="313">
        <v>1315.7023090338</v>
      </c>
      <c r="N159" s="313">
        <v>1374.1964832543099</v>
      </c>
      <c r="O159" s="313">
        <v>1041.64847790163</v>
      </c>
      <c r="P159" s="313">
        <v>1190.63884162109</v>
      </c>
      <c r="Q159" s="313">
        <v>1289.62637191013</v>
      </c>
      <c r="R159" s="313">
        <v>11698.7174374486</v>
      </c>
      <c r="S159" s="313">
        <f t="shared" si="32"/>
        <v>4196.363692078633</v>
      </c>
      <c r="T159" s="322" t="s">
        <v>358</v>
      </c>
      <c r="V159" s="322" t="s">
        <v>358</v>
      </c>
      <c r="W159" s="323" t="s">
        <v>54</v>
      </c>
      <c r="X159" s="323" t="s">
        <v>220</v>
      </c>
      <c r="Y159" s="328">
        <f t="shared" si="33"/>
        <v>4.5069820524303097</v>
      </c>
      <c r="Z159" s="327">
        <v>8.0848871616783599E-2</v>
      </c>
      <c r="AA159" s="327">
        <v>0.52704781285817803</v>
      </c>
      <c r="AB159" s="327">
        <v>0.33949595093422202</v>
      </c>
      <c r="AC159" s="327">
        <v>4.83824804848601</v>
      </c>
      <c r="AD159" s="327">
        <v>2.2576554548183299</v>
      </c>
      <c r="AE159" s="327">
        <v>4.5069820524303097</v>
      </c>
      <c r="AF159" s="327">
        <v>4.9234079810382898</v>
      </c>
      <c r="AG159" s="327">
        <v>6.4860658020402804</v>
      </c>
      <c r="AH159" s="327">
        <v>6.4261788146778596</v>
      </c>
      <c r="AI159" s="327">
        <v>1.06281119517954</v>
      </c>
      <c r="AJ159" s="327">
        <v>4.3657580176544499</v>
      </c>
      <c r="AK159" s="327">
        <v>8.5518082717447594</v>
      </c>
      <c r="AL159" s="327">
        <v>44.366308273479</v>
      </c>
      <c r="AM159" s="305">
        <f t="shared" si="34"/>
        <v>12.550278191143834</v>
      </c>
      <c r="AP159" s="341">
        <v>43</v>
      </c>
      <c r="AQ159" s="358" t="s">
        <v>379</v>
      </c>
      <c r="AR159" s="358"/>
      <c r="AS159" s="344"/>
      <c r="AT159" s="344"/>
      <c r="AU159" s="344"/>
      <c r="AV159" s="344"/>
      <c r="AW159" s="344"/>
      <c r="AX159" s="344"/>
      <c r="AY159" s="344"/>
      <c r="AZ159" s="344"/>
      <c r="BA159" s="344"/>
      <c r="BB159" s="344"/>
      <c r="BC159" s="344"/>
      <c r="BD159" s="344"/>
      <c r="BE159" s="344"/>
      <c r="BF159" s="344"/>
      <c r="BG159" s="344"/>
      <c r="BH159" s="344">
        <v>0</v>
      </c>
      <c r="BI159" s="344">
        <v>0</v>
      </c>
      <c r="BJ159" s="344">
        <v>3.2404000000000202</v>
      </c>
      <c r="BK159" s="344">
        <v>922.53171080000004</v>
      </c>
      <c r="BL159" s="344">
        <v>398.1637872</v>
      </c>
      <c r="BM159" s="344">
        <v>450.70183400000002</v>
      </c>
      <c r="BN159" s="344">
        <v>565.20215800000005</v>
      </c>
      <c r="BO159" s="344">
        <v>704.93823280000004</v>
      </c>
      <c r="BP159" s="344">
        <v>460.59292599999998</v>
      </c>
      <c r="BQ159" s="344">
        <v>529.54268839999997</v>
      </c>
      <c r="BR159" s="344">
        <v>388.5390036</v>
      </c>
      <c r="BS159" s="344">
        <v>483.77657959999999</v>
      </c>
      <c r="BT159" s="344">
        <v>4907.2293203999998</v>
      </c>
      <c r="BU159" s="344">
        <v>4907.2293203999998</v>
      </c>
    </row>
    <row r="160" spans="1:73" ht="19.5" customHeight="1" x14ac:dyDescent="0.2">
      <c r="A160" s="314" t="s">
        <v>216</v>
      </c>
      <c r="B160" s="315" t="s">
        <v>48</v>
      </c>
      <c r="C160" s="316" t="s">
        <v>48</v>
      </c>
      <c r="D160" s="315" t="s">
        <v>48</v>
      </c>
      <c r="E160" s="304">
        <f t="shared" si="31"/>
        <v>0.32438007752272902</v>
      </c>
      <c r="F160" s="317">
        <v>0.31204993081549398</v>
      </c>
      <c r="G160" s="317">
        <v>0.26033136887316499</v>
      </c>
      <c r="H160" s="317">
        <v>0.31094193709957202</v>
      </c>
      <c r="I160" s="317">
        <v>0.35400368624482698</v>
      </c>
      <c r="J160" s="317">
        <v>0.28622610408138799</v>
      </c>
      <c r="K160" s="317">
        <v>0.32438007752272902</v>
      </c>
      <c r="L160" s="317">
        <v>0.26602568866312898</v>
      </c>
      <c r="M160" s="317">
        <v>0.32769248568130699</v>
      </c>
      <c r="N160" s="317">
        <v>0.33188332453871999</v>
      </c>
      <c r="O160" s="317">
        <v>0.32833378585919698</v>
      </c>
      <c r="P160" s="317">
        <v>0.32699760691583601</v>
      </c>
      <c r="Q160" s="317">
        <v>0.34486087902324503</v>
      </c>
      <c r="R160" s="317">
        <v>0.31899319531493497</v>
      </c>
      <c r="S160" s="317">
        <f t="shared" si="32"/>
        <v>1.8479331046371752</v>
      </c>
      <c r="T160" s="322" t="s">
        <v>358</v>
      </c>
      <c r="V160" s="322" t="s">
        <v>358</v>
      </c>
      <c r="W160" s="323" t="s">
        <v>54</v>
      </c>
      <c r="X160" s="323" t="s">
        <v>211</v>
      </c>
      <c r="Y160" s="328">
        <f t="shared" si="33"/>
        <v>646.23352574276498</v>
      </c>
      <c r="Z160" s="327">
        <v>9.5331459769244997</v>
      </c>
      <c r="AA160" s="327">
        <v>69.175144680645303</v>
      </c>
      <c r="AB160" s="327">
        <v>85.409848059418593</v>
      </c>
      <c r="AC160" s="327">
        <v>69.932934088431097</v>
      </c>
      <c r="AD160" s="327">
        <v>100.70568533228</v>
      </c>
      <c r="AE160" s="327">
        <v>646.23352574276498</v>
      </c>
      <c r="AF160" s="327">
        <v>100.47269030370499</v>
      </c>
      <c r="AG160" s="327">
        <v>130.938374899113</v>
      </c>
      <c r="AH160" s="327">
        <v>93.285450898998306</v>
      </c>
      <c r="AI160" s="327">
        <v>116.130764262978</v>
      </c>
      <c r="AJ160" s="327">
        <v>91.334873743544193</v>
      </c>
      <c r="AK160" s="327">
        <v>244.51502291002001</v>
      </c>
      <c r="AL160" s="327">
        <v>1757.6674608988201</v>
      </c>
      <c r="AM160" s="305">
        <f t="shared" si="34"/>
        <v>980.9902838804644</v>
      </c>
      <c r="AP160" s="341">
        <v>44</v>
      </c>
      <c r="AQ160" s="358" t="s">
        <v>381</v>
      </c>
      <c r="AR160" s="358"/>
      <c r="AS160" s="344"/>
      <c r="AT160" s="344"/>
      <c r="AU160" s="344"/>
      <c r="AV160" s="344"/>
      <c r="AW160" s="344"/>
      <c r="AX160" s="344"/>
      <c r="AY160" s="344"/>
      <c r="AZ160" s="344"/>
      <c r="BA160" s="344"/>
      <c r="BB160" s="344"/>
      <c r="BC160" s="344"/>
      <c r="BD160" s="344"/>
      <c r="BE160" s="344"/>
      <c r="BF160" s="344"/>
      <c r="BG160" s="344"/>
      <c r="BH160" s="344">
        <v>542.26094000000001</v>
      </c>
      <c r="BI160" s="344">
        <v>259.46230000000003</v>
      </c>
      <c r="BJ160" s="344">
        <v>-685.43427999999994</v>
      </c>
      <c r="BK160" s="344">
        <v>137.85433</v>
      </c>
      <c r="BL160" s="344">
        <v>188.14355</v>
      </c>
      <c r="BM160" s="344">
        <v>167.15057999999999</v>
      </c>
      <c r="BN160" s="344">
        <v>228.98173499999999</v>
      </c>
      <c r="BO160" s="344">
        <v>224.188762</v>
      </c>
      <c r="BP160" s="344">
        <v>313.73529300000001</v>
      </c>
      <c r="BQ160" s="344">
        <v>255.17527999999899</v>
      </c>
      <c r="BR160" s="344">
        <v>399.83125999999999</v>
      </c>
      <c r="BS160" s="344">
        <v>524.57961000000103</v>
      </c>
      <c r="BT160" s="344">
        <v>2555.9293600000001</v>
      </c>
      <c r="BU160" s="344">
        <v>2555.9293600000001</v>
      </c>
    </row>
    <row r="161" spans="1:73" ht="19.5" customHeight="1" x14ac:dyDescent="0.2">
      <c r="A161" s="314" t="s">
        <v>216</v>
      </c>
      <c r="B161" s="315" t="s">
        <v>49</v>
      </c>
      <c r="C161" s="316" t="s">
        <v>49</v>
      </c>
      <c r="D161" s="315" t="s">
        <v>49</v>
      </c>
      <c r="E161" s="304">
        <f t="shared" si="31"/>
        <v>0.204674778156615</v>
      </c>
      <c r="F161" s="317">
        <v>0.120017249442345</v>
      </c>
      <c r="G161" s="317">
        <v>0.137669253428573</v>
      </c>
      <c r="H161" s="317">
        <v>0.120079002824103</v>
      </c>
      <c r="I161" s="317">
        <v>0.142476282848505</v>
      </c>
      <c r="J161" s="317">
        <v>0.14633869713365599</v>
      </c>
      <c r="K161" s="317">
        <v>0.204674778156615</v>
      </c>
      <c r="L161" s="317">
        <v>6.4883881512902405E-2</v>
      </c>
      <c r="M161" s="317">
        <v>0.14125352056585</v>
      </c>
      <c r="N161" s="317">
        <v>0.13625818711339099</v>
      </c>
      <c r="O161" s="317">
        <v>0.142530709080499</v>
      </c>
      <c r="P161" s="317">
        <v>0.13681630716370599</v>
      </c>
      <c r="Q161" s="317">
        <v>0.150308086727409</v>
      </c>
      <c r="R161" s="317">
        <v>0.13819211741484899</v>
      </c>
      <c r="S161" s="317">
        <f t="shared" si="32"/>
        <v>0.87125526383379692</v>
      </c>
      <c r="T161" s="322" t="s">
        <v>358</v>
      </c>
      <c r="V161" s="322" t="s">
        <v>358</v>
      </c>
      <c r="W161" s="323" t="s">
        <v>54</v>
      </c>
      <c r="X161" s="323" t="s">
        <v>221</v>
      </c>
      <c r="Y161" s="328">
        <f t="shared" si="33"/>
        <v>6.5531903527471096</v>
      </c>
      <c r="Z161" s="327">
        <v>1.8632226982475</v>
      </c>
      <c r="AA161" s="327">
        <v>1.7628900937171801</v>
      </c>
      <c r="AB161" s="327">
        <v>7.0708817229813796</v>
      </c>
      <c r="AC161" s="327">
        <v>7.6017161904591202</v>
      </c>
      <c r="AD161" s="327">
        <v>8.3175110373958905</v>
      </c>
      <c r="AE161" s="327">
        <v>6.5531903527471096</v>
      </c>
      <c r="AF161" s="327">
        <v>8.8785222731792803</v>
      </c>
      <c r="AG161" s="327">
        <v>12.064453437036599</v>
      </c>
      <c r="AH161" s="327">
        <v>3.0937392843224201</v>
      </c>
      <c r="AI161" s="327">
        <v>7.0313861255882397</v>
      </c>
      <c r="AJ161" s="327">
        <v>6.8811258292342803</v>
      </c>
      <c r="AK161" s="327">
        <v>6.9872771614926599</v>
      </c>
      <c r="AL161" s="327">
        <v>78.105916206401602</v>
      </c>
      <c r="AM161" s="305">
        <f t="shared" si="34"/>
        <v>33.169412095548175</v>
      </c>
      <c r="AP161" s="341">
        <v>45</v>
      </c>
      <c r="AQ161" s="358" t="s">
        <v>383</v>
      </c>
      <c r="AR161" s="358"/>
      <c r="AS161" s="344"/>
      <c r="AT161" s="344"/>
      <c r="AU161" s="344"/>
      <c r="AV161" s="344"/>
      <c r="AW161" s="344"/>
      <c r="AX161" s="344"/>
      <c r="AY161" s="344"/>
      <c r="AZ161" s="344"/>
      <c r="BA161" s="344"/>
      <c r="BB161" s="344"/>
      <c r="BC161" s="344"/>
      <c r="BD161" s="344"/>
      <c r="BE161" s="344"/>
      <c r="BF161" s="344"/>
      <c r="BG161" s="344"/>
      <c r="BH161" s="344">
        <v>1621.7064170000001</v>
      </c>
      <c r="BI161" s="344">
        <v>637.61541999999997</v>
      </c>
      <c r="BJ161" s="344">
        <v>1920.99456214</v>
      </c>
      <c r="BK161" s="344">
        <v>2485.8377690545799</v>
      </c>
      <c r="BL161" s="344">
        <v>2691.2428877847501</v>
      </c>
      <c r="BM161" s="344">
        <v>2678.4250520467599</v>
      </c>
      <c r="BN161" s="344">
        <v>2982.10835744923</v>
      </c>
      <c r="BO161" s="344">
        <v>3384.5875385929799</v>
      </c>
      <c r="BP161" s="344">
        <v>2781.8174581407302</v>
      </c>
      <c r="BQ161" s="344">
        <v>2798.6537751478199</v>
      </c>
      <c r="BR161" s="344">
        <v>3382.8496770000002</v>
      </c>
      <c r="BS161" s="344">
        <v>3713.9472110000002</v>
      </c>
      <c r="BT161" s="344">
        <v>31079.786125356899</v>
      </c>
      <c r="BU161" s="344">
        <v>31079.786125356899</v>
      </c>
    </row>
    <row r="162" spans="1:73" ht="19.5" customHeight="1" x14ac:dyDescent="0.2">
      <c r="A162" s="314" t="s">
        <v>216</v>
      </c>
      <c r="B162" s="315" t="s">
        <v>50</v>
      </c>
      <c r="C162" s="316" t="s">
        <v>50</v>
      </c>
      <c r="D162" s="315" t="s">
        <v>50</v>
      </c>
      <c r="E162" s="304">
        <f t="shared" si="31"/>
        <v>0.119705299366113</v>
      </c>
      <c r="F162" s="317">
        <v>0.19203268137314899</v>
      </c>
      <c r="G162" s="317">
        <v>0.122662115444592</v>
      </c>
      <c r="H162" s="317">
        <v>0.19086293427546899</v>
      </c>
      <c r="I162" s="317">
        <v>0.21152740339632101</v>
      </c>
      <c r="J162" s="317">
        <v>0.139887406947732</v>
      </c>
      <c r="K162" s="317">
        <v>0.119705299366113</v>
      </c>
      <c r="L162" s="317">
        <v>0.201141807150226</v>
      </c>
      <c r="M162" s="317">
        <v>0.18643896511545699</v>
      </c>
      <c r="N162" s="317">
        <v>0.195625137425329</v>
      </c>
      <c r="O162" s="317">
        <v>0.18580307677869701</v>
      </c>
      <c r="P162" s="317">
        <v>0.19018129975213</v>
      </c>
      <c r="Q162" s="317">
        <v>0.194552792295836</v>
      </c>
      <c r="R162" s="317">
        <v>0.18080107790008601</v>
      </c>
      <c r="S162" s="317">
        <f t="shared" si="32"/>
        <v>0.97667784080337605</v>
      </c>
      <c r="T162" s="322" t="s">
        <v>358</v>
      </c>
      <c r="V162" s="322" t="s">
        <v>358</v>
      </c>
      <c r="W162" s="323" t="s">
        <v>54</v>
      </c>
      <c r="X162" s="323" t="s">
        <v>222</v>
      </c>
      <c r="Y162" s="328">
        <f t="shared" si="33"/>
        <v>0.108439652247925</v>
      </c>
      <c r="Z162" s="327">
        <v>0.166252625518608</v>
      </c>
      <c r="AA162" s="327">
        <v>4.8195133687352603E-3</v>
      </c>
      <c r="AB162" s="327">
        <v>4.4604275231699096E-3</v>
      </c>
      <c r="AC162" s="327">
        <v>1.1796051091025999E-2</v>
      </c>
      <c r="AD162" s="327">
        <v>1.08130332842121E-2</v>
      </c>
      <c r="AE162" s="327">
        <v>0.108439652247925</v>
      </c>
      <c r="AF162" s="327">
        <v>2.17311737436847E-2</v>
      </c>
      <c r="AG162" s="327">
        <v>0.108798826260031</v>
      </c>
      <c r="AH162" s="327">
        <v>9.4180013583344997E-3</v>
      </c>
      <c r="AI162" s="327">
        <v>7.3917041006767105E-4</v>
      </c>
      <c r="AJ162" s="327">
        <v>4.0996353585353397E-2</v>
      </c>
      <c r="AK162" s="327">
        <v>0.26899970860156303</v>
      </c>
      <c r="AL162" s="327">
        <v>0.75726453699271001</v>
      </c>
      <c r="AM162" s="305">
        <f t="shared" si="34"/>
        <v>0.30658130303367626</v>
      </c>
      <c r="AP162" s="341">
        <v>46</v>
      </c>
      <c r="AQ162" s="358" t="s">
        <v>385</v>
      </c>
      <c r="AR162" s="358"/>
      <c r="AS162" s="344">
        <v>-1.0949706447723899</v>
      </c>
      <c r="AT162" s="344">
        <v>0.13048470039750401</v>
      </c>
      <c r="AU162" s="344">
        <v>-1.18249433232214</v>
      </c>
      <c r="AV162" s="344">
        <v>4.8011751870553603</v>
      </c>
      <c r="AW162" s="344">
        <v>2.45889011886478</v>
      </c>
      <c r="AX162" s="344">
        <v>0.25847910338448699</v>
      </c>
      <c r="AY162" s="344">
        <v>-2.8633502107850002</v>
      </c>
      <c r="AZ162" s="344">
        <v>-4.58192507317266</v>
      </c>
      <c r="BA162" s="344">
        <v>2.4585774102079698</v>
      </c>
      <c r="BB162" s="344">
        <v>-4.0103638262138404</v>
      </c>
      <c r="BC162" s="344">
        <v>-4.8604665599711101</v>
      </c>
      <c r="BD162" s="344">
        <v>-15.5498275752133</v>
      </c>
      <c r="BE162" s="344">
        <v>-24.035791702540401</v>
      </c>
      <c r="BF162" s="344"/>
      <c r="BG162" s="344"/>
      <c r="BH162" s="344">
        <v>24.710818</v>
      </c>
      <c r="BI162" s="344">
        <v>10.971888</v>
      </c>
      <c r="BJ162" s="344">
        <v>29.618941</v>
      </c>
      <c r="BK162" s="344">
        <v>20.833178041273602</v>
      </c>
      <c r="BL162" s="344">
        <v>91.638296113207502</v>
      </c>
      <c r="BM162" s="344">
        <v>143.091104</v>
      </c>
      <c r="BN162" s="344">
        <v>214.18742291999999</v>
      </c>
      <c r="BO162" s="344">
        <v>226.23152200000001</v>
      </c>
      <c r="BP162" s="344">
        <v>163.68329700000001</v>
      </c>
      <c r="BQ162" s="344">
        <v>253.97462899999999</v>
      </c>
      <c r="BR162" s="344">
        <v>342.85747800000001</v>
      </c>
      <c r="BS162" s="344">
        <v>396.521185</v>
      </c>
      <c r="BT162" s="344">
        <v>1918.3197590744801</v>
      </c>
      <c r="BU162" s="344">
        <v>1918.3197590744801</v>
      </c>
    </row>
    <row r="163" spans="1:73" ht="19.5" customHeight="1" x14ac:dyDescent="0.2">
      <c r="A163" s="301" t="s">
        <v>53</v>
      </c>
      <c r="B163" s="302" t="s">
        <v>25</v>
      </c>
      <c r="C163" s="303" t="s">
        <v>26</v>
      </c>
      <c r="D163" s="302" t="s">
        <v>27</v>
      </c>
      <c r="E163" s="304">
        <f t="shared" si="31"/>
        <v>2648.2743</v>
      </c>
      <c r="F163" s="305">
        <v>1846.4994999999999</v>
      </c>
      <c r="G163" s="305">
        <v>541.38900000000001</v>
      </c>
      <c r="H163" s="305">
        <v>1447.5055</v>
      </c>
      <c r="I163" s="305">
        <v>1991.3986</v>
      </c>
      <c r="J163" s="305">
        <v>1957.4117000000001</v>
      </c>
      <c r="K163" s="305">
        <v>2648.2743</v>
      </c>
      <c r="L163" s="305">
        <v>2867.3755999999998</v>
      </c>
      <c r="M163" s="305">
        <v>3344.2761</v>
      </c>
      <c r="N163" s="305">
        <v>3231.2001</v>
      </c>
      <c r="O163" s="305">
        <v>2868.5223999999998</v>
      </c>
      <c r="P163" s="305">
        <v>3083.6907500000002</v>
      </c>
      <c r="Q163" s="305">
        <v>3298.2876000000001</v>
      </c>
      <c r="R163" s="305">
        <v>29125.831150000002</v>
      </c>
      <c r="S163" s="305">
        <f t="shared" si="32"/>
        <v>10432.478600000002</v>
      </c>
      <c r="T163" s="322" t="s">
        <v>358</v>
      </c>
      <c r="V163" s="322" t="s">
        <v>358</v>
      </c>
      <c r="W163" s="323" t="s">
        <v>54</v>
      </c>
      <c r="X163" s="323" t="s">
        <v>223</v>
      </c>
      <c r="Y163" s="328">
        <f t="shared" si="33"/>
        <v>93.140602779760101</v>
      </c>
      <c r="Z163" s="327">
        <v>56.394952620776003</v>
      </c>
      <c r="AA163" s="327">
        <v>16.829018377975501</v>
      </c>
      <c r="AB163" s="327">
        <v>60.036201332499999</v>
      </c>
      <c r="AC163" s="327">
        <v>78.936188422000001</v>
      </c>
      <c r="AD163" s="327">
        <v>81.789029746453096</v>
      </c>
      <c r="AE163" s="327">
        <v>93.140602779760101</v>
      </c>
      <c r="AF163" s="327">
        <v>106.075880258</v>
      </c>
      <c r="AG163" s="327">
        <v>98.585872890999994</v>
      </c>
      <c r="AH163" s="327">
        <v>99.995533878000003</v>
      </c>
      <c r="AI163" s="327">
        <v>81.425000634</v>
      </c>
      <c r="AJ163" s="327">
        <v>89.0892962195</v>
      </c>
      <c r="AK163" s="327">
        <v>103.58275406894801</v>
      </c>
      <c r="AL163" s="327">
        <v>965.88033122891295</v>
      </c>
      <c r="AM163" s="305">
        <f t="shared" si="34"/>
        <v>387.12599327946469</v>
      </c>
      <c r="AP163" s="341">
        <v>47</v>
      </c>
      <c r="AQ163" s="358" t="s">
        <v>387</v>
      </c>
      <c r="AR163" s="358"/>
      <c r="AS163" s="344"/>
      <c r="AT163" s="344"/>
      <c r="AU163" s="344"/>
      <c r="AV163" s="344"/>
      <c r="AW163" s="344"/>
      <c r="AX163" s="344"/>
      <c r="AY163" s="344"/>
      <c r="AZ163" s="344"/>
      <c r="BA163" s="344"/>
      <c r="BB163" s="344"/>
      <c r="BC163" s="344"/>
      <c r="BD163" s="344"/>
      <c r="BE163" s="344"/>
      <c r="BF163" s="344"/>
      <c r="BG163" s="344"/>
      <c r="BH163" s="344">
        <v>1053.2248</v>
      </c>
      <c r="BI163" s="344">
        <v>459.02679999999998</v>
      </c>
      <c r="BJ163" s="344">
        <v>817.60599999999999</v>
      </c>
      <c r="BK163" s="344">
        <v>1156.6335999999999</v>
      </c>
      <c r="BL163" s="344">
        <v>1136.3009</v>
      </c>
      <c r="BM163" s="344">
        <v>1169.7901076656401</v>
      </c>
      <c r="BN163" s="344">
        <v>1173.4532999999999</v>
      </c>
      <c r="BO163" s="344">
        <v>877.38549999999998</v>
      </c>
      <c r="BP163" s="344">
        <v>970.36919999999998</v>
      </c>
      <c r="BQ163" s="344">
        <v>858.6558</v>
      </c>
      <c r="BR163" s="344">
        <v>1234.52772</v>
      </c>
      <c r="BS163" s="344">
        <v>615.15710000000001</v>
      </c>
      <c r="BT163" s="344">
        <v>11522.1308276656</v>
      </c>
      <c r="BU163" s="344">
        <v>11522.1308276656</v>
      </c>
    </row>
    <row r="164" spans="1:73" ht="19.5" customHeight="1" x14ac:dyDescent="0.2">
      <c r="A164" s="301" t="s">
        <v>53</v>
      </c>
      <c r="B164" s="302" t="s">
        <v>25</v>
      </c>
      <c r="C164" s="303" t="s">
        <v>26</v>
      </c>
      <c r="D164" s="302" t="s">
        <v>28</v>
      </c>
      <c r="E164" s="304">
        <f t="shared" si="31"/>
        <v>1434.0273</v>
      </c>
      <c r="F164" s="305">
        <v>930.69259999999997</v>
      </c>
      <c r="G164" s="305">
        <v>299.59800000000001</v>
      </c>
      <c r="H164" s="305">
        <v>761.17139999999995</v>
      </c>
      <c r="I164" s="305">
        <v>1049.3342</v>
      </c>
      <c r="J164" s="305">
        <v>1080.0079000000001</v>
      </c>
      <c r="K164" s="305">
        <v>1434.0273</v>
      </c>
      <c r="L164" s="305">
        <v>1580.4483</v>
      </c>
      <c r="M164" s="305">
        <v>1731.8689999999999</v>
      </c>
      <c r="N164" s="305">
        <v>1558.0906500000001</v>
      </c>
      <c r="O164" s="305">
        <v>1629.31015</v>
      </c>
      <c r="P164" s="305">
        <v>1772.3459499999999</v>
      </c>
      <c r="Q164" s="305">
        <v>2015.6337000000001</v>
      </c>
      <c r="R164" s="305">
        <v>15842.52915</v>
      </c>
      <c r="S164" s="305">
        <f t="shared" si="32"/>
        <v>5554.8313999999991</v>
      </c>
      <c r="T164" s="322" t="s">
        <v>358</v>
      </c>
      <c r="V164" s="322" t="s">
        <v>358</v>
      </c>
      <c r="W164" s="323" t="s">
        <v>54</v>
      </c>
      <c r="X164" s="323" t="s">
        <v>224</v>
      </c>
      <c r="Y164" s="328">
        <f t="shared" si="33"/>
        <v>10.879310052947</v>
      </c>
      <c r="Z164" s="327">
        <v>-46.537337683019999</v>
      </c>
      <c r="AA164" s="327">
        <v>1.0974163442413201</v>
      </c>
      <c r="AB164" s="327">
        <v>27.3180297082334</v>
      </c>
      <c r="AC164" s="327">
        <v>49.169132148562802</v>
      </c>
      <c r="AD164" s="327">
        <v>32.577275653480399</v>
      </c>
      <c r="AE164" s="327">
        <v>10.879310052947</v>
      </c>
      <c r="AF164" s="327">
        <v>49.079314667016597</v>
      </c>
      <c r="AG164" s="327">
        <v>36.641239008160497</v>
      </c>
      <c r="AH164" s="327">
        <v>27.4384197381737</v>
      </c>
      <c r="AI164" s="327">
        <v>24.0415893662569</v>
      </c>
      <c r="AJ164" s="327">
        <v>44.240194755798299</v>
      </c>
      <c r="AK164" s="327">
        <v>66.343231429412597</v>
      </c>
      <c r="AL164" s="327">
        <v>322.28781518926399</v>
      </c>
      <c r="AM164" s="305">
        <f t="shared" si="34"/>
        <v>74.503826224444921</v>
      </c>
      <c r="AP164" s="341">
        <v>48</v>
      </c>
      <c r="AQ164" s="358" t="s">
        <v>388</v>
      </c>
      <c r="AR164" s="358"/>
      <c r="AS164" s="344"/>
      <c r="AT164" s="344"/>
      <c r="AU164" s="344"/>
      <c r="AV164" s="344"/>
      <c r="AW164" s="344"/>
      <c r="AX164" s="344"/>
      <c r="AY164" s="344"/>
      <c r="AZ164" s="344"/>
      <c r="BA164" s="344"/>
      <c r="BB164" s="344"/>
      <c r="BC164" s="344"/>
      <c r="BD164" s="344"/>
      <c r="BE164" s="344"/>
      <c r="BF164" s="344"/>
      <c r="BG164" s="344"/>
      <c r="BH164" s="344">
        <v>874.51185296149595</v>
      </c>
      <c r="BI164" s="344">
        <v>329.205715</v>
      </c>
      <c r="BJ164" s="344">
        <v>684.369389661318</v>
      </c>
      <c r="BK164" s="344">
        <v>680.75182037534501</v>
      </c>
      <c r="BL164" s="344">
        <v>886.725235917193</v>
      </c>
      <c r="BM164" s="344">
        <v>967.46007137106403</v>
      </c>
      <c r="BN164" s="344">
        <v>967.28631888972097</v>
      </c>
      <c r="BO164" s="344">
        <v>1116.5160348264901</v>
      </c>
      <c r="BP164" s="344">
        <v>1047.97672424182</v>
      </c>
      <c r="BQ164" s="344">
        <v>1020.73054476186</v>
      </c>
      <c r="BR164" s="344">
        <v>1354.41932954463</v>
      </c>
      <c r="BS164" s="344">
        <v>1817.8436820337899</v>
      </c>
      <c r="BT164" s="344">
        <v>11747.7967195847</v>
      </c>
      <c r="BU164" s="344">
        <v>11747.7967195847</v>
      </c>
    </row>
    <row r="165" spans="1:73" ht="19.5" customHeight="1" x14ac:dyDescent="0.2">
      <c r="A165" s="301" t="s">
        <v>53</v>
      </c>
      <c r="B165" s="302" t="s">
        <v>25</v>
      </c>
      <c r="C165" s="303" t="s">
        <v>26</v>
      </c>
      <c r="D165" s="302" t="s">
        <v>29</v>
      </c>
      <c r="E165" s="304">
        <f t="shared" si="31"/>
        <v>722.49767499999996</v>
      </c>
      <c r="F165" s="305">
        <v>456.35342000000003</v>
      </c>
      <c r="G165" s="305">
        <v>108.2278</v>
      </c>
      <c r="H165" s="305">
        <v>774.53740000000005</v>
      </c>
      <c r="I165" s="305">
        <v>785.09491000000003</v>
      </c>
      <c r="J165" s="305">
        <v>751.98604</v>
      </c>
      <c r="K165" s="305">
        <v>722.49767499999996</v>
      </c>
      <c r="L165" s="305">
        <v>522.57375000000002</v>
      </c>
      <c r="M165" s="305">
        <v>408.857415</v>
      </c>
      <c r="N165" s="305">
        <v>714.90598</v>
      </c>
      <c r="O165" s="305">
        <v>588.53179</v>
      </c>
      <c r="P165" s="305">
        <v>792.24561000000006</v>
      </c>
      <c r="Q165" s="305">
        <v>709.10660299999995</v>
      </c>
      <c r="R165" s="305">
        <v>7334.9183929999999</v>
      </c>
      <c r="S165" s="305">
        <f t="shared" si="32"/>
        <v>3598.6972449999998</v>
      </c>
      <c r="T165" s="322" t="s">
        <v>358</v>
      </c>
      <c r="V165" s="322" t="s">
        <v>358</v>
      </c>
      <c r="W165" s="323" t="s">
        <v>54</v>
      </c>
      <c r="X165" s="323" t="s">
        <v>225</v>
      </c>
      <c r="Y165" s="328">
        <f t="shared" si="33"/>
        <v>1.6378869955135902E-2</v>
      </c>
      <c r="Z165" s="327">
        <v>1.9139042185603999E-2</v>
      </c>
      <c r="AA165" s="327">
        <v>0</v>
      </c>
      <c r="AB165" s="327">
        <v>2.6020482159979499E-2</v>
      </c>
      <c r="AC165" s="327">
        <v>1.9701851607776599E-2</v>
      </c>
      <c r="AD165" s="327">
        <v>1.6641433933134501E-2</v>
      </c>
      <c r="AE165" s="327">
        <v>1.6378869955135902E-2</v>
      </c>
      <c r="AF165" s="327">
        <v>1.8564346663418101E-2</v>
      </c>
      <c r="AG165" s="327">
        <v>7.1916657776750298E-2</v>
      </c>
      <c r="AH165" s="327">
        <v>8.2580342420283601E-2</v>
      </c>
      <c r="AI165" s="327">
        <v>8.1496453067110397E-2</v>
      </c>
      <c r="AJ165" s="327">
        <v>7.0847245536144299E-2</v>
      </c>
      <c r="AK165" s="327">
        <v>0.40872889659455103</v>
      </c>
      <c r="AL165" s="327">
        <v>0.83201562189988798</v>
      </c>
      <c r="AM165" s="305">
        <f t="shared" si="34"/>
        <v>9.7881679841630501E-2</v>
      </c>
      <c r="AP165" s="360">
        <v>49</v>
      </c>
      <c r="AQ165" s="361" t="s">
        <v>389</v>
      </c>
      <c r="AR165" s="361"/>
      <c r="AS165" s="362">
        <v>-717.75221991535795</v>
      </c>
      <c r="AT165" s="362">
        <v>-232.827642624747</v>
      </c>
      <c r="AU165" s="362">
        <v>-1167.8995591222399</v>
      </c>
      <c r="AV165" s="362">
        <v>907.90654943434902</v>
      </c>
      <c r="AW165" s="362">
        <v>-621.44340839446897</v>
      </c>
      <c r="AX165" s="362">
        <v>-617.37162457625698</v>
      </c>
      <c r="AY165" s="362">
        <v>-762.09211464964096</v>
      </c>
      <c r="AZ165" s="362">
        <v>-830.96463338399599</v>
      </c>
      <c r="BA165" s="362">
        <v>-618.49136582820404</v>
      </c>
      <c r="BB165" s="362">
        <v>-876.26619928239404</v>
      </c>
      <c r="BC165" s="362">
        <v>-425.38380246472099</v>
      </c>
      <c r="BD165" s="362">
        <v>-745.76517092753795</v>
      </c>
      <c r="BE165" s="362">
        <v>-6708.3511917352198</v>
      </c>
      <c r="BF165" s="362"/>
      <c r="BG165" s="362"/>
      <c r="BH165" s="362">
        <v>4117.6846739615003</v>
      </c>
      <c r="BI165" s="362">
        <v>1696.282123</v>
      </c>
      <c r="BJ165" s="362">
        <v>2826.7627268013198</v>
      </c>
      <c r="BK165" s="362">
        <v>12864.6403382057</v>
      </c>
      <c r="BL165" s="362">
        <v>8726.4518219232104</v>
      </c>
      <c r="BM165" s="362">
        <v>9426.3140457526806</v>
      </c>
      <c r="BN165" s="362">
        <v>10594.484852904799</v>
      </c>
      <c r="BO165" s="362">
        <v>11344.381838393399</v>
      </c>
      <c r="BP165" s="362">
        <v>9267.0176658765304</v>
      </c>
      <c r="BQ165" s="362">
        <v>9051.5452181535802</v>
      </c>
      <c r="BR165" s="362">
        <v>11438.841201822101</v>
      </c>
      <c r="BS165" s="362">
        <v>12178.387428177501</v>
      </c>
      <c r="BT165" s="362">
        <v>103532.793934972</v>
      </c>
      <c r="BU165" s="362">
        <v>103532.793934972</v>
      </c>
    </row>
    <row r="166" spans="1:73" ht="19.5" customHeight="1" x14ac:dyDescent="0.2">
      <c r="A166" s="301" t="s">
        <v>53</v>
      </c>
      <c r="B166" s="302" t="s">
        <v>25</v>
      </c>
      <c r="C166" s="303" t="s">
        <v>26</v>
      </c>
      <c r="D166" s="302" t="s">
        <v>30</v>
      </c>
      <c r="E166" s="304">
        <f t="shared" si="31"/>
        <v>1355.5926810000001</v>
      </c>
      <c r="F166" s="305">
        <v>572.60164400000201</v>
      </c>
      <c r="G166" s="305">
        <v>365.39510999999999</v>
      </c>
      <c r="H166" s="305">
        <v>591.23280400000203</v>
      </c>
      <c r="I166" s="305">
        <v>836.59575699999903</v>
      </c>
      <c r="J166" s="305">
        <v>991.56640599999901</v>
      </c>
      <c r="K166" s="305">
        <v>1355.5926810000001</v>
      </c>
      <c r="L166" s="305">
        <v>771.33338000000401</v>
      </c>
      <c r="M166" s="305">
        <v>1182.3550829999999</v>
      </c>
      <c r="N166" s="305">
        <v>1407.7368959999999</v>
      </c>
      <c r="O166" s="305">
        <v>1147.147164</v>
      </c>
      <c r="P166" s="305">
        <v>1333.788781</v>
      </c>
      <c r="Q166" s="305">
        <v>1323.1122829999999</v>
      </c>
      <c r="R166" s="305">
        <v>11878.457989</v>
      </c>
      <c r="S166" s="305">
        <f t="shared" si="32"/>
        <v>4712.9844020000019</v>
      </c>
      <c r="T166" s="322" t="s">
        <v>358</v>
      </c>
      <c r="V166" s="322" t="s">
        <v>358</v>
      </c>
      <c r="W166" s="323" t="s">
        <v>54</v>
      </c>
      <c r="X166" s="323" t="s">
        <v>226</v>
      </c>
      <c r="Y166" s="328">
        <f t="shared" si="33"/>
        <v>0</v>
      </c>
      <c r="Z166" s="327">
        <v>0</v>
      </c>
      <c r="AA166" s="327">
        <v>0</v>
      </c>
      <c r="AB166" s="327">
        <v>0</v>
      </c>
      <c r="AC166" s="327">
        <v>0</v>
      </c>
      <c r="AD166" s="327">
        <v>7.6404988692810899E-2</v>
      </c>
      <c r="AE166" s="327">
        <v>0</v>
      </c>
      <c r="AF166" s="327">
        <v>0</v>
      </c>
      <c r="AG166" s="327">
        <v>0</v>
      </c>
      <c r="AH166" s="327">
        <v>0</v>
      </c>
      <c r="AI166" s="327">
        <v>0</v>
      </c>
      <c r="AJ166" s="327">
        <v>0</v>
      </c>
      <c r="AK166" s="327">
        <v>0</v>
      </c>
      <c r="AL166" s="327">
        <v>7.6404988692810899E-2</v>
      </c>
      <c r="AM166" s="305">
        <f t="shared" si="34"/>
        <v>7.6404988692810899E-2</v>
      </c>
      <c r="AP166" s="341">
        <v>50</v>
      </c>
      <c r="AQ166" s="358" t="s">
        <v>349</v>
      </c>
      <c r="AR166" s="358"/>
      <c r="AS166" s="344"/>
      <c r="AT166" s="344"/>
      <c r="AU166" s="344"/>
      <c r="AV166" s="344"/>
      <c r="AW166" s="344"/>
      <c r="AX166" s="344"/>
      <c r="AY166" s="344"/>
      <c r="AZ166" s="344"/>
      <c r="BA166" s="344"/>
      <c r="BB166" s="344"/>
      <c r="BC166" s="344"/>
      <c r="BD166" s="344"/>
      <c r="BE166" s="344"/>
      <c r="BF166" s="344"/>
      <c r="BG166" s="344"/>
      <c r="BH166" s="344"/>
      <c r="BI166" s="344"/>
      <c r="BJ166" s="344"/>
      <c r="BK166" s="344"/>
      <c r="BL166" s="344"/>
      <c r="BM166" s="344"/>
      <c r="BN166" s="344"/>
      <c r="BO166" s="344"/>
      <c r="BP166" s="344"/>
      <c r="BQ166" s="344"/>
      <c r="BR166" s="344"/>
      <c r="BS166" s="344"/>
      <c r="BT166" s="344"/>
      <c r="BU166" s="344"/>
    </row>
    <row r="167" spans="1:73" ht="19.5" customHeight="1" x14ac:dyDescent="0.2">
      <c r="A167" s="301" t="s">
        <v>53</v>
      </c>
      <c r="B167" s="302" t="s">
        <v>25</v>
      </c>
      <c r="C167" s="303" t="s">
        <v>26</v>
      </c>
      <c r="D167" s="302" t="s">
        <v>31</v>
      </c>
      <c r="E167" s="304">
        <f t="shared" si="31"/>
        <v>573.22307999999998</v>
      </c>
      <c r="F167" s="305">
        <v>365.46710000000002</v>
      </c>
      <c r="G167" s="305">
        <v>64.876450000000006</v>
      </c>
      <c r="H167" s="305">
        <v>214.2302</v>
      </c>
      <c r="I167" s="305">
        <v>320.78066000000001</v>
      </c>
      <c r="J167" s="305">
        <v>341.13977999999997</v>
      </c>
      <c r="K167" s="305">
        <v>573.22307999999998</v>
      </c>
      <c r="L167" s="305">
        <v>507.3494</v>
      </c>
      <c r="M167" s="305">
        <v>757.20640000000003</v>
      </c>
      <c r="N167" s="305">
        <v>772.57764999999995</v>
      </c>
      <c r="O167" s="305">
        <v>442.44305000000003</v>
      </c>
      <c r="P167" s="305">
        <v>427.20965000000001</v>
      </c>
      <c r="Q167" s="305">
        <v>630.15554999999995</v>
      </c>
      <c r="R167" s="305">
        <v>5416.6589700000004</v>
      </c>
      <c r="S167" s="305">
        <f t="shared" si="32"/>
        <v>1879.7172699999999</v>
      </c>
      <c r="T167" s="322" t="s">
        <v>358</v>
      </c>
      <c r="V167" s="322" t="s">
        <v>358</v>
      </c>
      <c r="W167" s="323" t="s">
        <v>54</v>
      </c>
      <c r="X167" s="323" t="s">
        <v>227</v>
      </c>
      <c r="Y167" s="328">
        <f t="shared" si="33"/>
        <v>0</v>
      </c>
      <c r="Z167" s="327">
        <v>-149.697031635543</v>
      </c>
      <c r="AA167" s="327">
        <v>0</v>
      </c>
      <c r="AB167" s="327">
        <v>0</v>
      </c>
      <c r="AC167" s="327">
        <v>0.187573495485683</v>
      </c>
      <c r="AD167" s="327">
        <v>0</v>
      </c>
      <c r="AE167" s="327">
        <v>0</v>
      </c>
      <c r="AF167" s="327">
        <v>3.6499999999999998E-2</v>
      </c>
      <c r="AG167" s="327">
        <v>0.34830792734247301</v>
      </c>
      <c r="AH167" s="327">
        <v>0</v>
      </c>
      <c r="AI167" s="327">
        <v>0.29940194621995603</v>
      </c>
      <c r="AJ167" s="327">
        <v>0.187668691523277</v>
      </c>
      <c r="AK167" s="327">
        <v>91.342455077205599</v>
      </c>
      <c r="AL167" s="327">
        <v>-57.295124497765599</v>
      </c>
      <c r="AM167" s="305">
        <f t="shared" si="34"/>
        <v>-149.50945814005732</v>
      </c>
      <c r="AP167" s="341">
        <v>51</v>
      </c>
      <c r="AQ167" s="358" t="s">
        <v>364</v>
      </c>
      <c r="AR167" s="358"/>
      <c r="AS167" s="344"/>
      <c r="AT167" s="344"/>
      <c r="AU167" s="344"/>
      <c r="AV167" s="344"/>
      <c r="AW167" s="344"/>
      <c r="AX167" s="344"/>
      <c r="AY167" s="344"/>
      <c r="AZ167" s="344"/>
      <c r="BA167" s="344"/>
      <c r="BB167" s="344"/>
      <c r="BC167" s="344"/>
      <c r="BD167" s="344"/>
      <c r="BE167" s="344"/>
      <c r="BF167" s="344"/>
      <c r="BG167" s="344"/>
      <c r="BH167" s="344"/>
      <c r="BI167" s="344"/>
      <c r="BJ167" s="344"/>
      <c r="BK167" s="344"/>
      <c r="BL167" s="344"/>
      <c r="BM167" s="344"/>
      <c r="BN167" s="344"/>
      <c r="BO167" s="344"/>
      <c r="BP167" s="344"/>
      <c r="BQ167" s="344"/>
      <c r="BR167" s="344"/>
      <c r="BS167" s="344"/>
      <c r="BT167" s="344"/>
      <c r="BU167" s="344"/>
    </row>
    <row r="168" spans="1:73" ht="19.5" customHeight="1" x14ac:dyDescent="0.2">
      <c r="A168" s="301" t="s">
        <v>53</v>
      </c>
      <c r="B168" s="302" t="s">
        <v>25</v>
      </c>
      <c r="C168" s="303" t="s">
        <v>26</v>
      </c>
      <c r="D168" s="302" t="s">
        <v>32</v>
      </c>
      <c r="E168" s="304">
        <f t="shared" si="31"/>
        <v>3.8820000000000001</v>
      </c>
      <c r="F168" s="305">
        <v>6.4734999999999996</v>
      </c>
      <c r="G168" s="305">
        <v>1.8398000000000001</v>
      </c>
      <c r="H168" s="305">
        <v>2.0444</v>
      </c>
      <c r="I168" s="305">
        <v>2.0924999999999998</v>
      </c>
      <c r="J168" s="305">
        <v>1.4923999999999999</v>
      </c>
      <c r="K168" s="305">
        <v>3.8820000000000001</v>
      </c>
      <c r="L168" s="305">
        <v>13.7088</v>
      </c>
      <c r="M168" s="305">
        <v>5.9884000000000004</v>
      </c>
      <c r="N168" s="305">
        <v>5.8369</v>
      </c>
      <c r="O168" s="305">
        <v>4.5605000000000002</v>
      </c>
      <c r="P168" s="305">
        <v>12.6778</v>
      </c>
      <c r="Q168" s="305">
        <v>4.0118999999999998</v>
      </c>
      <c r="R168" s="305">
        <v>64.608900000000006</v>
      </c>
      <c r="S168" s="305">
        <f t="shared" si="32"/>
        <v>17.8246</v>
      </c>
      <c r="T168" s="322" t="s">
        <v>358</v>
      </c>
      <c r="V168" s="322" t="s">
        <v>358</v>
      </c>
      <c r="W168" s="323" t="s">
        <v>54</v>
      </c>
      <c r="X168" s="323" t="s">
        <v>367</v>
      </c>
      <c r="Y168" s="328">
        <f t="shared" si="33"/>
        <v>1049.8704597416099</v>
      </c>
      <c r="Z168" s="327">
        <v>701.52547530691902</v>
      </c>
      <c r="AA168" s="327">
        <v>220.19877014542001</v>
      </c>
      <c r="AB168" s="327">
        <v>699.96408601248595</v>
      </c>
      <c r="AC168" s="327">
        <v>897.74542784009202</v>
      </c>
      <c r="AD168" s="327">
        <v>1038.43579004904</v>
      </c>
      <c r="AE168" s="327">
        <v>1049.8704597416099</v>
      </c>
      <c r="AF168" s="327">
        <v>1115.24453322255</v>
      </c>
      <c r="AG168" s="327">
        <v>1121.0896260239499</v>
      </c>
      <c r="AH168" s="327">
        <v>1133.6147467021799</v>
      </c>
      <c r="AI168" s="327">
        <v>923.28589666685502</v>
      </c>
      <c r="AJ168" s="327">
        <v>969.87606596260798</v>
      </c>
      <c r="AK168" s="327">
        <v>1124.6236002092701</v>
      </c>
      <c r="AL168" s="327">
        <v>10995.474477883001</v>
      </c>
      <c r="AM168" s="305">
        <f t="shared" si="34"/>
        <v>4607.7400090955671</v>
      </c>
      <c r="AP168" s="341">
        <v>52</v>
      </c>
      <c r="AQ168" s="358" t="s">
        <v>392</v>
      </c>
      <c r="AR168" s="358"/>
      <c r="AS168" s="344"/>
      <c r="AT168" s="344"/>
      <c r="AU168" s="344"/>
      <c r="AV168" s="344"/>
      <c r="AW168" s="344"/>
      <c r="AX168" s="344"/>
      <c r="AY168" s="344"/>
      <c r="AZ168" s="344"/>
      <c r="BA168" s="344"/>
      <c r="BB168" s="344"/>
      <c r="BC168" s="344"/>
      <c r="BD168" s="344"/>
      <c r="BE168" s="344"/>
      <c r="BF168" s="344"/>
      <c r="BG168" s="344"/>
      <c r="BH168" s="344"/>
      <c r="BI168" s="344"/>
      <c r="BJ168" s="344"/>
      <c r="BK168" s="344"/>
      <c r="BL168" s="344"/>
      <c r="BM168" s="344"/>
      <c r="BN168" s="344"/>
      <c r="BO168" s="344"/>
      <c r="BP168" s="344"/>
      <c r="BQ168" s="344"/>
      <c r="BR168" s="344"/>
      <c r="BS168" s="344"/>
      <c r="BT168" s="344"/>
      <c r="BU168" s="344"/>
    </row>
    <row r="169" spans="1:73" ht="19.5" customHeight="1" x14ac:dyDescent="0.2">
      <c r="A169" s="301" t="s">
        <v>53</v>
      </c>
      <c r="B169" s="302" t="s">
        <v>25</v>
      </c>
      <c r="C169" s="303" t="s">
        <v>33</v>
      </c>
      <c r="D169" s="302" t="s">
        <v>34</v>
      </c>
      <c r="E169" s="304">
        <f t="shared" si="31"/>
        <v>5240.0522360000004</v>
      </c>
      <c r="F169" s="305">
        <v>3310.72496400002</v>
      </c>
      <c r="G169" s="305">
        <v>1160.7587599999999</v>
      </c>
      <c r="H169" s="305">
        <v>3063.3041040000098</v>
      </c>
      <c r="I169" s="305">
        <v>3936.8207269999998</v>
      </c>
      <c r="J169" s="305">
        <v>4103.5969260000102</v>
      </c>
      <c r="K169" s="305">
        <v>5240.0522360000004</v>
      </c>
      <c r="L169" s="305">
        <v>4595.0005300000103</v>
      </c>
      <c r="M169" s="305">
        <v>5481.283598</v>
      </c>
      <c r="N169" s="305">
        <v>6017.32752600001</v>
      </c>
      <c r="O169" s="305">
        <v>5193.6478040000002</v>
      </c>
      <c r="P169" s="305">
        <v>5744.7790409999998</v>
      </c>
      <c r="Q169" s="305">
        <v>6053.7586859999901</v>
      </c>
      <c r="R169" s="305">
        <v>53901.054902000098</v>
      </c>
      <c r="S169" s="305">
        <f t="shared" si="32"/>
        <v>20815.25771700004</v>
      </c>
      <c r="T169" s="322" t="s">
        <v>358</v>
      </c>
      <c r="V169" s="322" t="s">
        <v>358</v>
      </c>
      <c r="W169" s="323" t="s">
        <v>54</v>
      </c>
      <c r="X169" s="323" t="s">
        <v>229</v>
      </c>
      <c r="Y169" s="328">
        <f t="shared" si="33"/>
        <v>-39.372052682316401</v>
      </c>
      <c r="Z169" s="327">
        <v>19.424675206888601</v>
      </c>
      <c r="AA169" s="327">
        <v>17.928536309265599</v>
      </c>
      <c r="AB169" s="327">
        <v>-59.8370002582678</v>
      </c>
      <c r="AC169" s="327">
        <v>-56.079154785877897</v>
      </c>
      <c r="AD169" s="327">
        <v>-34.129691999999899</v>
      </c>
      <c r="AE169" s="327">
        <v>-39.372052682316401</v>
      </c>
      <c r="AF169" s="327">
        <v>-48.306539999999998</v>
      </c>
      <c r="AG169" s="327">
        <v>-54.705372999999902</v>
      </c>
      <c r="AH169" s="327">
        <v>-50.295255614018998</v>
      </c>
      <c r="AI169" s="327">
        <v>-42.914042999999999</v>
      </c>
      <c r="AJ169" s="327">
        <v>-50.413128</v>
      </c>
      <c r="AK169" s="327">
        <v>-34.864254318013103</v>
      </c>
      <c r="AL169" s="327">
        <v>-433.56328214233997</v>
      </c>
      <c r="AM169" s="305">
        <f t="shared" si="34"/>
        <v>-152.06468821030779</v>
      </c>
      <c r="AP169" s="341">
        <v>53</v>
      </c>
      <c r="AQ169" s="358" t="s">
        <v>393</v>
      </c>
      <c r="AR169" s="358"/>
      <c r="AS169" s="344"/>
      <c r="AT169" s="344"/>
      <c r="AU169" s="344"/>
      <c r="AV169" s="344"/>
      <c r="AW169" s="344"/>
      <c r="AX169" s="344"/>
      <c r="AY169" s="344"/>
      <c r="AZ169" s="344"/>
      <c r="BA169" s="344"/>
      <c r="BB169" s="344"/>
      <c r="BC169" s="344"/>
      <c r="BD169" s="344"/>
      <c r="BE169" s="344"/>
      <c r="BF169" s="344"/>
      <c r="BG169" s="344"/>
      <c r="BH169" s="344"/>
      <c r="BI169" s="344"/>
      <c r="BJ169" s="344"/>
      <c r="BK169" s="344"/>
      <c r="BL169" s="344"/>
      <c r="BM169" s="344"/>
      <c r="BN169" s="344"/>
      <c r="BO169" s="344"/>
      <c r="BP169" s="344"/>
      <c r="BQ169" s="344"/>
      <c r="BR169" s="344"/>
      <c r="BS169" s="344"/>
      <c r="BT169" s="344"/>
      <c r="BU169" s="344"/>
    </row>
    <row r="170" spans="1:73" ht="19.5" customHeight="1" x14ac:dyDescent="0.2">
      <c r="A170" s="301" t="s">
        <v>53</v>
      </c>
      <c r="B170" s="302" t="s">
        <v>25</v>
      </c>
      <c r="C170" s="303" t="s">
        <v>33</v>
      </c>
      <c r="D170" s="302" t="s">
        <v>35</v>
      </c>
      <c r="E170" s="304">
        <f t="shared" si="31"/>
        <v>423.78059999999999</v>
      </c>
      <c r="F170" s="305">
        <v>160.50299999999999</v>
      </c>
      <c r="G170" s="305">
        <v>46.073700000000002</v>
      </c>
      <c r="H170" s="305">
        <v>155.7687</v>
      </c>
      <c r="I170" s="305">
        <v>258.99090000000001</v>
      </c>
      <c r="J170" s="305">
        <v>301.70800000000003</v>
      </c>
      <c r="K170" s="305">
        <v>423.78059999999999</v>
      </c>
      <c r="L170" s="305">
        <v>466.76589999999999</v>
      </c>
      <c r="M170" s="305">
        <v>578.20180000000005</v>
      </c>
      <c r="N170" s="305">
        <v>69.090999999999994</v>
      </c>
      <c r="O170" s="305">
        <v>449.14060000000001</v>
      </c>
      <c r="P170" s="305">
        <v>577.40970000000004</v>
      </c>
      <c r="Q170" s="305">
        <v>612.2491</v>
      </c>
      <c r="R170" s="305">
        <v>4099.683</v>
      </c>
      <c r="S170" s="305">
        <f t="shared" si="32"/>
        <v>1346.8249000000001</v>
      </c>
      <c r="T170" s="322" t="s">
        <v>358</v>
      </c>
      <c r="V170" s="322" t="s">
        <v>358</v>
      </c>
      <c r="W170" s="323" t="s">
        <v>54</v>
      </c>
      <c r="X170" s="323" t="s">
        <v>230</v>
      </c>
      <c r="Y170" s="328">
        <f t="shared" si="33"/>
        <v>0</v>
      </c>
      <c r="Z170" s="327">
        <v>0</v>
      </c>
      <c r="AA170" s="327">
        <v>2.36594292647004E-2</v>
      </c>
      <c r="AB170" s="327">
        <v>0</v>
      </c>
      <c r="AC170" s="327">
        <v>0.13</v>
      </c>
      <c r="AD170" s="327">
        <v>1.5018101783627899E-3</v>
      </c>
      <c r="AE170" s="327">
        <v>0</v>
      </c>
      <c r="AF170" s="327">
        <v>0</v>
      </c>
      <c r="AG170" s="327">
        <v>3.1050659538874599E-2</v>
      </c>
      <c r="AH170" s="327">
        <v>1.395259460494E-3</v>
      </c>
      <c r="AI170" s="327">
        <v>0</v>
      </c>
      <c r="AJ170" s="327">
        <v>1.3125</v>
      </c>
      <c r="AK170" s="327">
        <v>0</v>
      </c>
      <c r="AL170" s="327">
        <v>1.5001071584424299</v>
      </c>
      <c r="AM170" s="305">
        <f t="shared" si="34"/>
        <v>0.1551612394430632</v>
      </c>
      <c r="AP170" s="398">
        <v>54</v>
      </c>
      <c r="AQ170" s="399" t="s">
        <v>285</v>
      </c>
      <c r="AR170" s="399"/>
      <c r="AS170" s="400"/>
      <c r="AT170" s="400"/>
      <c r="AU170" s="400"/>
      <c r="AV170" s="400"/>
      <c r="AW170" s="400"/>
      <c r="AX170" s="400"/>
      <c r="AY170" s="400"/>
      <c r="AZ170" s="400"/>
      <c r="BA170" s="400"/>
      <c r="BB170" s="400"/>
      <c r="BC170" s="400"/>
      <c r="BD170" s="400"/>
      <c r="BE170" s="400"/>
      <c r="BF170" s="400"/>
      <c r="BG170" s="400"/>
      <c r="BH170" s="400"/>
      <c r="BI170" s="400"/>
      <c r="BJ170" s="400"/>
      <c r="BK170" s="400"/>
      <c r="BL170" s="400"/>
      <c r="BM170" s="400"/>
      <c r="BN170" s="400"/>
      <c r="BO170" s="400"/>
      <c r="BP170" s="400"/>
      <c r="BQ170" s="400"/>
      <c r="BR170" s="400"/>
      <c r="BS170" s="400"/>
      <c r="BT170" s="400"/>
      <c r="BU170" s="400"/>
    </row>
    <row r="171" spans="1:73" ht="19.5" customHeight="1" x14ac:dyDescent="0.2">
      <c r="A171" s="301" t="s">
        <v>53</v>
      </c>
      <c r="B171" s="302" t="s">
        <v>25</v>
      </c>
      <c r="C171" s="303" t="s">
        <v>33</v>
      </c>
      <c r="D171" s="302" t="s">
        <v>36</v>
      </c>
      <c r="E171" s="304">
        <f t="shared" si="31"/>
        <v>1065.7070000000001</v>
      </c>
      <c r="F171" s="305">
        <v>706.85979999999995</v>
      </c>
      <c r="G171" s="305">
        <v>174.49369999999999</v>
      </c>
      <c r="H171" s="305">
        <v>570.6857</v>
      </c>
      <c r="I171" s="305">
        <v>789.48500000000001</v>
      </c>
      <c r="J171" s="305">
        <v>718.29930000000002</v>
      </c>
      <c r="K171" s="305">
        <v>1065.7070000000001</v>
      </c>
      <c r="L171" s="305">
        <v>1194.664</v>
      </c>
      <c r="M171" s="305">
        <v>1369.8851</v>
      </c>
      <c r="N171" s="305">
        <v>1598.45445</v>
      </c>
      <c r="O171" s="305">
        <v>1031.9201499999999</v>
      </c>
      <c r="P171" s="305">
        <v>1091.7338</v>
      </c>
      <c r="Q171" s="305">
        <v>1289.6649</v>
      </c>
      <c r="R171" s="305">
        <v>11601.8529</v>
      </c>
      <c r="S171" s="305">
        <f t="shared" si="32"/>
        <v>4025.5304999999998</v>
      </c>
      <c r="T171" s="322" t="s">
        <v>358</v>
      </c>
      <c r="V171" s="322" t="s">
        <v>358</v>
      </c>
      <c r="W171" s="323" t="s">
        <v>54</v>
      </c>
      <c r="X171" s="323" t="s">
        <v>231</v>
      </c>
      <c r="Y171" s="328">
        <f t="shared" si="33"/>
        <v>0</v>
      </c>
      <c r="Z171" s="327">
        <v>0</v>
      </c>
      <c r="AA171" s="327">
        <v>0</v>
      </c>
      <c r="AB171" s="327">
        <v>0</v>
      </c>
      <c r="AC171" s="327">
        <v>0</v>
      </c>
      <c r="AD171" s="327">
        <v>0</v>
      </c>
      <c r="AE171" s="327">
        <v>0</v>
      </c>
      <c r="AF171" s="327">
        <v>0</v>
      </c>
      <c r="AG171" s="327">
        <v>0</v>
      </c>
      <c r="AH171" s="327">
        <v>0</v>
      </c>
      <c r="AI171" s="327">
        <v>0</v>
      </c>
      <c r="AJ171" s="327">
        <v>0</v>
      </c>
      <c r="AK171" s="327">
        <v>0</v>
      </c>
      <c r="AL171" s="327">
        <v>0</v>
      </c>
      <c r="AM171" s="305">
        <f t="shared" si="34"/>
        <v>0</v>
      </c>
      <c r="AP171" s="394"/>
      <c r="AQ171" s="394"/>
      <c r="AR171" s="394"/>
      <c r="AS171" s="397"/>
      <c r="AT171" s="397"/>
      <c r="AU171" s="397"/>
      <c r="AV171" s="397"/>
      <c r="AW171" s="397"/>
      <c r="AX171" s="397"/>
      <c r="AY171" s="397"/>
      <c r="AZ171" s="397"/>
      <c r="BA171" s="397"/>
      <c r="BB171" s="397"/>
      <c r="BC171" s="397"/>
      <c r="BD171" s="397"/>
      <c r="BE171" s="397"/>
      <c r="BF171" s="397"/>
      <c r="BG171" s="397"/>
      <c r="BH171" s="397"/>
      <c r="BI171" s="397"/>
      <c r="BJ171" s="397"/>
      <c r="BK171" s="397"/>
      <c r="BL171" s="397"/>
      <c r="BM171" s="397"/>
      <c r="BN171" s="397"/>
      <c r="BO171" s="397"/>
      <c r="BP171" s="397"/>
      <c r="BQ171" s="397"/>
      <c r="BR171" s="397"/>
      <c r="BS171" s="397"/>
      <c r="BT171" s="397"/>
    </row>
    <row r="172" spans="1:73" ht="19.5" customHeight="1" x14ac:dyDescent="0.2">
      <c r="A172" s="301" t="s">
        <v>53</v>
      </c>
      <c r="B172" s="302" t="s">
        <v>25</v>
      </c>
      <c r="C172" s="303" t="s">
        <v>33</v>
      </c>
      <c r="D172" s="302" t="s">
        <v>37</v>
      </c>
      <c r="E172" s="304">
        <f t="shared" si="31"/>
        <v>0</v>
      </c>
      <c r="F172" s="305">
        <v>0</v>
      </c>
      <c r="G172" s="305">
        <v>0</v>
      </c>
      <c r="H172" s="305">
        <v>0.96319999999999995</v>
      </c>
      <c r="I172" s="305">
        <v>0</v>
      </c>
      <c r="J172" s="305">
        <v>0</v>
      </c>
      <c r="K172" s="305">
        <v>0</v>
      </c>
      <c r="L172" s="305">
        <v>0.36030000000000001</v>
      </c>
      <c r="M172" s="305">
        <v>0</v>
      </c>
      <c r="N172" s="305">
        <v>0</v>
      </c>
      <c r="O172" s="305">
        <v>0</v>
      </c>
      <c r="P172" s="305">
        <v>0</v>
      </c>
      <c r="Q172" s="305">
        <v>0</v>
      </c>
      <c r="R172" s="305">
        <v>1.3234999999999999</v>
      </c>
      <c r="S172" s="305">
        <f t="shared" si="32"/>
        <v>0.96319999999999995</v>
      </c>
      <c r="T172" s="322" t="s">
        <v>358</v>
      </c>
      <c r="V172" s="322" t="s">
        <v>358</v>
      </c>
      <c r="W172" s="323" t="s">
        <v>54</v>
      </c>
      <c r="X172" s="323" t="s">
        <v>232</v>
      </c>
      <c r="Y172" s="328">
        <f t="shared" si="33"/>
        <v>1.9358759999999999</v>
      </c>
      <c r="Z172" s="327">
        <v>3.73739</v>
      </c>
      <c r="AA172" s="327">
        <v>16.999400903922002</v>
      </c>
      <c r="AB172" s="327">
        <v>3.9690424686927002</v>
      </c>
      <c r="AC172" s="327">
        <v>12.1013975741827</v>
      </c>
      <c r="AD172" s="327">
        <v>6.0331999999999999</v>
      </c>
      <c r="AE172" s="327">
        <v>1.9358759999999999</v>
      </c>
      <c r="AF172" s="327">
        <v>0.34499815838140302</v>
      </c>
      <c r="AG172" s="327">
        <v>1.9730953962499499E-2</v>
      </c>
      <c r="AH172" s="327">
        <v>2.3887073259514298E-3</v>
      </c>
      <c r="AI172" s="327">
        <v>0.1132</v>
      </c>
      <c r="AJ172" s="327">
        <v>1.4694288234392201</v>
      </c>
      <c r="AK172" s="327">
        <v>-0.109524604951191</v>
      </c>
      <c r="AL172" s="327">
        <v>46.616528984955302</v>
      </c>
      <c r="AM172" s="305">
        <f t="shared" si="34"/>
        <v>44.776306946797405</v>
      </c>
      <c r="AQ172" s="401"/>
      <c r="AR172" s="401"/>
    </row>
    <row r="173" spans="1:73" ht="19.5" customHeight="1" x14ac:dyDescent="0.2">
      <c r="A173" s="301" t="s">
        <v>53</v>
      </c>
      <c r="B173" s="302" t="s">
        <v>25</v>
      </c>
      <c r="C173" s="303" t="s">
        <v>33</v>
      </c>
      <c r="D173" s="302" t="s">
        <v>38</v>
      </c>
      <c r="E173" s="304">
        <f t="shared" si="31"/>
        <v>7.9572000000000003</v>
      </c>
      <c r="F173" s="305">
        <v>0</v>
      </c>
      <c r="G173" s="305">
        <v>0</v>
      </c>
      <c r="H173" s="305">
        <v>0</v>
      </c>
      <c r="I173" s="305">
        <v>0</v>
      </c>
      <c r="J173" s="305">
        <v>0</v>
      </c>
      <c r="K173" s="305">
        <v>7.9572000000000003</v>
      </c>
      <c r="L173" s="305">
        <v>5.9984999999999999</v>
      </c>
      <c r="M173" s="305">
        <v>1.1819</v>
      </c>
      <c r="N173" s="305">
        <v>5.4752000000000001</v>
      </c>
      <c r="O173" s="305">
        <v>5.8064999999999998</v>
      </c>
      <c r="P173" s="305">
        <v>8.0359999999999996</v>
      </c>
      <c r="Q173" s="305">
        <v>17.013000000000002</v>
      </c>
      <c r="R173" s="305">
        <v>51.468299999999999</v>
      </c>
      <c r="S173" s="305">
        <f t="shared" si="32"/>
        <v>7.9572000000000003</v>
      </c>
      <c r="T173" s="322" t="s">
        <v>358</v>
      </c>
      <c r="V173" s="322" t="s">
        <v>358</v>
      </c>
      <c r="W173" s="323" t="s">
        <v>54</v>
      </c>
      <c r="X173" s="323" t="s">
        <v>233</v>
      </c>
      <c r="Y173" s="328">
        <f t="shared" si="33"/>
        <v>1.5994978206011E-2</v>
      </c>
      <c r="Z173" s="327">
        <v>5.4047513218136202E-2</v>
      </c>
      <c r="AA173" s="327">
        <v>3.5098381316018501E-2</v>
      </c>
      <c r="AB173" s="327">
        <v>0.111724795081486</v>
      </c>
      <c r="AC173" s="327">
        <v>0.130435726889223</v>
      </c>
      <c r="AD173" s="327">
        <v>0.126154856255452</v>
      </c>
      <c r="AE173" s="327">
        <v>1.5994978206011E-2</v>
      </c>
      <c r="AF173" s="327">
        <v>0.240059187308482</v>
      </c>
      <c r="AG173" s="327">
        <v>0.17346647651181099</v>
      </c>
      <c r="AH173" s="327">
        <v>0.253515346350353</v>
      </c>
      <c r="AI173" s="327">
        <v>0.108444799418252</v>
      </c>
      <c r="AJ173" s="327">
        <v>0</v>
      </c>
      <c r="AK173" s="327">
        <v>0</v>
      </c>
      <c r="AL173" s="327">
        <v>1.2489420605552199</v>
      </c>
      <c r="AM173" s="305">
        <f t="shared" si="34"/>
        <v>0.47345625096632665</v>
      </c>
      <c r="AQ173" s="401"/>
      <c r="AR173" s="401"/>
    </row>
    <row r="174" spans="1:73" ht="19.5" customHeight="1" x14ac:dyDescent="0.2">
      <c r="A174" s="301" t="s">
        <v>53</v>
      </c>
      <c r="B174" s="302" t="s">
        <v>25</v>
      </c>
      <c r="C174" s="303" t="s">
        <v>33</v>
      </c>
      <c r="D174" s="302" t="s">
        <v>39</v>
      </c>
      <c r="E174" s="304">
        <f t="shared" si="31"/>
        <v>0</v>
      </c>
      <c r="F174" s="305">
        <v>0</v>
      </c>
      <c r="G174" s="305">
        <v>0</v>
      </c>
      <c r="H174" s="305">
        <v>0</v>
      </c>
      <c r="I174" s="305">
        <v>0</v>
      </c>
      <c r="J174" s="305">
        <v>0</v>
      </c>
      <c r="K174" s="305">
        <v>0</v>
      </c>
      <c r="L174" s="305">
        <v>0</v>
      </c>
      <c r="M174" s="305">
        <v>0</v>
      </c>
      <c r="N174" s="305">
        <v>0</v>
      </c>
      <c r="O174" s="305">
        <v>0</v>
      </c>
      <c r="P174" s="305">
        <v>0</v>
      </c>
      <c r="Q174" s="305">
        <v>0</v>
      </c>
      <c r="R174" s="305">
        <v>0</v>
      </c>
      <c r="S174" s="305">
        <f t="shared" si="32"/>
        <v>0</v>
      </c>
      <c r="T174" s="322" t="s">
        <v>358</v>
      </c>
      <c r="V174" s="322" t="s">
        <v>358</v>
      </c>
      <c r="W174" s="323" t="s">
        <v>54</v>
      </c>
      <c r="X174" s="323" t="s">
        <v>234</v>
      </c>
      <c r="Y174" s="328">
        <f t="shared" si="33"/>
        <v>0</v>
      </c>
      <c r="Z174" s="327">
        <v>0.2147</v>
      </c>
      <c r="AA174" s="327">
        <v>0</v>
      </c>
      <c r="AB174" s="327">
        <v>0</v>
      </c>
      <c r="AC174" s="327">
        <v>6.7000000000000004E-2</v>
      </c>
      <c r="AD174" s="327">
        <v>0</v>
      </c>
      <c r="AE174" s="327">
        <v>0</v>
      </c>
      <c r="AF174" s="327">
        <v>0</v>
      </c>
      <c r="AG174" s="327">
        <v>0</v>
      </c>
      <c r="AH174" s="327">
        <v>0</v>
      </c>
      <c r="AI174" s="327">
        <v>0</v>
      </c>
      <c r="AJ174" s="327">
        <v>0</v>
      </c>
      <c r="AK174" s="327">
        <v>0</v>
      </c>
      <c r="AL174" s="327">
        <v>0.28170000000000001</v>
      </c>
      <c r="AM174" s="305">
        <f t="shared" si="34"/>
        <v>0.28170000000000001</v>
      </c>
      <c r="AQ174" s="401"/>
      <c r="AR174" s="401"/>
    </row>
    <row r="175" spans="1:73" ht="19.5" customHeight="1" x14ac:dyDescent="0.2">
      <c r="A175" s="301" t="s">
        <v>53</v>
      </c>
      <c r="B175" s="302" t="s">
        <v>25</v>
      </c>
      <c r="C175" s="303" t="s">
        <v>40</v>
      </c>
      <c r="D175" s="302" t="s">
        <v>41</v>
      </c>
      <c r="E175" s="304">
        <f t="shared" si="31"/>
        <v>5407.13544</v>
      </c>
      <c r="F175" s="305">
        <v>3939.9845140000002</v>
      </c>
      <c r="G175" s="305">
        <v>1185.6166250000001</v>
      </c>
      <c r="H175" s="305">
        <v>3436.5013389999999</v>
      </c>
      <c r="I175" s="305">
        <v>4429.4690799999998</v>
      </c>
      <c r="J175" s="305">
        <v>4062.7120450000002</v>
      </c>
      <c r="K175" s="305">
        <v>5407.13544</v>
      </c>
      <c r="L175" s="305">
        <v>4940.7995650000103</v>
      </c>
      <c r="M175" s="305">
        <v>6362.3848609999995</v>
      </c>
      <c r="N175" s="305">
        <v>6310.6871449999999</v>
      </c>
      <c r="O175" s="305">
        <v>6007.6638849999999</v>
      </c>
      <c r="P175" s="305">
        <v>7030.4927559999996</v>
      </c>
      <c r="Q175" s="305">
        <v>7554.2909409999902</v>
      </c>
      <c r="R175" s="305">
        <v>60667.738195999998</v>
      </c>
      <c r="S175" s="305">
        <f t="shared" si="32"/>
        <v>22461.419043000002</v>
      </c>
      <c r="T175" s="322" t="s">
        <v>358</v>
      </c>
      <c r="V175" s="322" t="s">
        <v>358</v>
      </c>
      <c r="W175" s="323" t="s">
        <v>54</v>
      </c>
      <c r="X175" s="323" t="s">
        <v>127</v>
      </c>
      <c r="Y175" s="328">
        <f t="shared" si="33"/>
        <v>3.96313881875728</v>
      </c>
      <c r="Z175" s="327">
        <v>4.5122000514069199E-2</v>
      </c>
      <c r="AA175" s="327">
        <v>-75.504471453681305</v>
      </c>
      <c r="AB175" s="327">
        <v>4.6419680993136998</v>
      </c>
      <c r="AC175" s="327">
        <v>1.9830464306617199</v>
      </c>
      <c r="AD175" s="327">
        <v>1.35191972602745</v>
      </c>
      <c r="AE175" s="327">
        <v>3.96313881875728</v>
      </c>
      <c r="AF175" s="327">
        <v>2.7336239510247</v>
      </c>
      <c r="AG175" s="327">
        <v>2.3169546933657901</v>
      </c>
      <c r="AH175" s="327">
        <v>2.3495083280318099</v>
      </c>
      <c r="AI175" s="327">
        <v>5.8893441824465302</v>
      </c>
      <c r="AJ175" s="327">
        <v>3.12143687063051</v>
      </c>
      <c r="AK175" s="327">
        <v>2.9085755649284102</v>
      </c>
      <c r="AL175" s="327">
        <v>-44.199832787979297</v>
      </c>
      <c r="AM175" s="305">
        <f t="shared" si="34"/>
        <v>-63.519276378407092</v>
      </c>
      <c r="AQ175" s="401"/>
      <c r="AR175" s="401"/>
    </row>
    <row r="176" spans="1:73" ht="19.5" customHeight="1" x14ac:dyDescent="0.2">
      <c r="A176" s="301" t="s">
        <v>53</v>
      </c>
      <c r="B176" s="302" t="s">
        <v>25</v>
      </c>
      <c r="C176" s="303" t="s">
        <v>40</v>
      </c>
      <c r="D176" s="302" t="s">
        <v>42</v>
      </c>
      <c r="E176" s="304">
        <f t="shared" si="31"/>
        <v>1275.2387960000001</v>
      </c>
      <c r="F176" s="305">
        <v>223.78155000000001</v>
      </c>
      <c r="G176" s="305">
        <v>193.16863499999999</v>
      </c>
      <c r="H176" s="305">
        <v>221.349965</v>
      </c>
      <c r="I176" s="305">
        <v>510.50444700000003</v>
      </c>
      <c r="J176" s="305">
        <v>1014.201581</v>
      </c>
      <c r="K176" s="305">
        <v>1275.2387960000001</v>
      </c>
      <c r="L176" s="305">
        <v>1265.210865</v>
      </c>
      <c r="M176" s="305">
        <v>997.67123700000002</v>
      </c>
      <c r="N176" s="305">
        <v>1322.5823310000001</v>
      </c>
      <c r="O176" s="305">
        <v>599.42366900000002</v>
      </c>
      <c r="P176" s="305">
        <v>326.24998499999998</v>
      </c>
      <c r="Q176" s="305">
        <v>342.37154500000003</v>
      </c>
      <c r="R176" s="305">
        <v>8291.7546060000004</v>
      </c>
      <c r="S176" s="305">
        <f t="shared" si="32"/>
        <v>3438.2449740000002</v>
      </c>
      <c r="T176" s="322" t="s">
        <v>358</v>
      </c>
      <c r="V176" s="322" t="s">
        <v>358</v>
      </c>
      <c r="W176" s="323" t="s">
        <v>54</v>
      </c>
      <c r="X176" s="323" t="s">
        <v>235</v>
      </c>
      <c r="Y176" s="328">
        <f t="shared" si="33"/>
        <v>0</v>
      </c>
      <c r="Z176" s="327">
        <v>0</v>
      </c>
      <c r="AA176" s="327">
        <v>0</v>
      </c>
      <c r="AB176" s="327">
        <v>0</v>
      </c>
      <c r="AC176" s="327">
        <v>0</v>
      </c>
      <c r="AD176" s="327">
        <v>0</v>
      </c>
      <c r="AE176" s="327">
        <v>0</v>
      </c>
      <c r="AF176" s="327">
        <v>0</v>
      </c>
      <c r="AG176" s="327">
        <v>0</v>
      </c>
      <c r="AH176" s="327">
        <v>0</v>
      </c>
      <c r="AI176" s="327">
        <v>0</v>
      </c>
      <c r="AJ176" s="327">
        <v>0</v>
      </c>
      <c r="AK176" s="327">
        <v>0</v>
      </c>
      <c r="AL176" s="327">
        <v>0</v>
      </c>
      <c r="AM176" s="305">
        <f t="shared" si="34"/>
        <v>0</v>
      </c>
      <c r="AQ176" s="401"/>
      <c r="AR176" s="401"/>
    </row>
    <row r="177" spans="1:72" ht="19.5" customHeight="1" x14ac:dyDescent="0.2">
      <c r="A177" s="301" t="s">
        <v>53</v>
      </c>
      <c r="B177" s="302" t="s">
        <v>25</v>
      </c>
      <c r="C177" s="303" t="s">
        <v>40</v>
      </c>
      <c r="D177" s="302" t="s">
        <v>43</v>
      </c>
      <c r="E177" s="304">
        <f t="shared" si="31"/>
        <v>55.122799999999998</v>
      </c>
      <c r="F177" s="305">
        <v>14.3217</v>
      </c>
      <c r="G177" s="305">
        <v>2.5409000000000002</v>
      </c>
      <c r="H177" s="305">
        <v>132.87039999999999</v>
      </c>
      <c r="I177" s="305">
        <v>45.323099999999997</v>
      </c>
      <c r="J177" s="305">
        <v>46.690600000000003</v>
      </c>
      <c r="K177" s="305">
        <v>55.122799999999998</v>
      </c>
      <c r="L177" s="305">
        <v>56.778799999999997</v>
      </c>
      <c r="M177" s="305">
        <v>70.496300000000005</v>
      </c>
      <c r="N177" s="305">
        <v>57.078699999999998</v>
      </c>
      <c r="O177" s="305">
        <v>73.427499999999995</v>
      </c>
      <c r="P177" s="305">
        <v>65.215800000000002</v>
      </c>
      <c r="Q177" s="305">
        <v>76.023200000000003</v>
      </c>
      <c r="R177" s="305">
        <v>695.88980000000004</v>
      </c>
      <c r="S177" s="305">
        <f t="shared" si="32"/>
        <v>296.86950000000002</v>
      </c>
      <c r="T177" s="322" t="s">
        <v>358</v>
      </c>
      <c r="V177" s="322" t="s">
        <v>358</v>
      </c>
      <c r="W177" s="323" t="s">
        <v>54</v>
      </c>
      <c r="X177" s="323" t="s">
        <v>236</v>
      </c>
      <c r="Y177" s="328">
        <f t="shared" si="33"/>
        <v>0</v>
      </c>
      <c r="Z177" s="327">
        <v>0</v>
      </c>
      <c r="AA177" s="327">
        <v>0</v>
      </c>
      <c r="AB177" s="327">
        <v>0</v>
      </c>
      <c r="AC177" s="327">
        <v>0</v>
      </c>
      <c r="AD177" s="327">
        <v>0</v>
      </c>
      <c r="AE177" s="327">
        <v>0</v>
      </c>
      <c r="AF177" s="327">
        <v>0</v>
      </c>
      <c r="AG177" s="327">
        <v>0</v>
      </c>
      <c r="AH177" s="327">
        <v>0</v>
      </c>
      <c r="AI177" s="327">
        <v>0</v>
      </c>
      <c r="AJ177" s="327">
        <v>0</v>
      </c>
      <c r="AK177" s="327">
        <v>0</v>
      </c>
      <c r="AL177" s="327">
        <v>0</v>
      </c>
      <c r="AM177" s="305">
        <f t="shared" si="34"/>
        <v>0</v>
      </c>
      <c r="AP177" s="331" t="s">
        <v>394</v>
      </c>
      <c r="AQ177" s="402"/>
      <c r="AR177" s="402"/>
      <c r="AS177" s="403"/>
      <c r="AT177" s="403"/>
      <c r="AU177" s="403"/>
      <c r="AV177" s="403"/>
      <c r="AW177" s="403"/>
      <c r="AX177" s="403"/>
      <c r="AY177" s="403"/>
      <c r="AZ177" s="403"/>
      <c r="BA177" s="403"/>
      <c r="BB177" s="403"/>
      <c r="BC177" s="403"/>
      <c r="BD177" s="403"/>
      <c r="BE177" s="403"/>
      <c r="BF177" s="403"/>
      <c r="BG177" s="403"/>
      <c r="BH177" s="403"/>
      <c r="BI177" s="403"/>
      <c r="BJ177" s="403"/>
      <c r="BK177" s="403"/>
      <c r="BL177" s="403"/>
      <c r="BM177" s="403"/>
      <c r="BN177" s="403"/>
      <c r="BO177" s="403"/>
      <c r="BP177" s="403"/>
      <c r="BQ177" s="403"/>
      <c r="BR177" s="403"/>
      <c r="BS177" s="412"/>
    </row>
    <row r="178" spans="1:72" ht="19.5" customHeight="1" x14ac:dyDescent="0.2">
      <c r="A178" s="301" t="s">
        <v>53</v>
      </c>
      <c r="B178" s="302" t="s">
        <v>44</v>
      </c>
      <c r="C178" s="303" t="s">
        <v>26</v>
      </c>
      <c r="D178" s="302" t="s">
        <v>27</v>
      </c>
      <c r="E178" s="304">
        <f t="shared" si="31"/>
        <v>1909.38119666433</v>
      </c>
      <c r="F178" s="305">
        <v>1383.91853093802</v>
      </c>
      <c r="G178" s="305">
        <v>433.742609942603</v>
      </c>
      <c r="H178" s="305">
        <v>1099.66464248843</v>
      </c>
      <c r="I178" s="305">
        <v>1317.4966753301801</v>
      </c>
      <c r="J178" s="305">
        <v>1533.06596147545</v>
      </c>
      <c r="K178" s="305">
        <v>1909.38119666433</v>
      </c>
      <c r="L178" s="305">
        <v>2054.6467934267698</v>
      </c>
      <c r="M178" s="305">
        <v>2381.9678603346701</v>
      </c>
      <c r="N178" s="305">
        <v>2293.5619547077199</v>
      </c>
      <c r="O178" s="305">
        <v>2035.00864786021</v>
      </c>
      <c r="P178" s="305">
        <v>2183.0182060182301</v>
      </c>
      <c r="Q178" s="305">
        <v>2313.46326909044</v>
      </c>
      <c r="R178" s="305">
        <v>20938.936348276999</v>
      </c>
      <c r="S178" s="305">
        <f t="shared" si="32"/>
        <v>7677.2696168390121</v>
      </c>
      <c r="T178" s="322" t="s">
        <v>358</v>
      </c>
      <c r="V178" s="322" t="s">
        <v>358</v>
      </c>
      <c r="W178" s="323" t="s">
        <v>54</v>
      </c>
      <c r="X178" s="323" t="s">
        <v>237</v>
      </c>
      <c r="Y178" s="328">
        <f t="shared" si="33"/>
        <v>0</v>
      </c>
      <c r="Z178" s="327">
        <v>0</v>
      </c>
      <c r="AA178" s="327">
        <v>0</v>
      </c>
      <c r="AB178" s="327">
        <v>0</v>
      </c>
      <c r="AC178" s="327">
        <v>0</v>
      </c>
      <c r="AD178" s="327">
        <v>0</v>
      </c>
      <c r="AE178" s="327">
        <v>0</v>
      </c>
      <c r="AF178" s="327">
        <v>0</v>
      </c>
      <c r="AG178" s="327">
        <v>0</v>
      </c>
      <c r="AH178" s="327">
        <v>0</v>
      </c>
      <c r="AI178" s="327">
        <v>0</v>
      </c>
      <c r="AJ178" s="327">
        <v>0</v>
      </c>
      <c r="AK178" s="327">
        <v>0</v>
      </c>
      <c r="AL178" s="327">
        <v>0</v>
      </c>
      <c r="AM178" s="305">
        <f t="shared" si="34"/>
        <v>0</v>
      </c>
      <c r="AP178" s="335" t="s">
        <v>137</v>
      </c>
      <c r="AQ178" s="336" t="s">
        <v>3</v>
      </c>
      <c r="AR178" s="337"/>
      <c r="AS178" s="404"/>
      <c r="AT178" s="404"/>
      <c r="AU178" s="404"/>
      <c r="AV178" s="404"/>
      <c r="AW178" s="404"/>
      <c r="AX178" s="404"/>
      <c r="AY178" s="404"/>
      <c r="AZ178" s="404"/>
      <c r="BA178" s="404"/>
      <c r="BB178" s="404"/>
      <c r="BC178" s="404"/>
      <c r="BD178" s="404"/>
      <c r="BE178" s="404"/>
      <c r="BF178" s="404"/>
      <c r="BG178" s="404"/>
      <c r="BH178" s="404"/>
      <c r="BI178" s="404"/>
      <c r="BJ178" s="404"/>
      <c r="BK178" s="404"/>
      <c r="BL178" s="404"/>
      <c r="BM178" s="404"/>
      <c r="BN178" s="404"/>
      <c r="BO178" s="404"/>
      <c r="BP178" s="404"/>
      <c r="BQ178" s="404"/>
      <c r="BR178" s="404"/>
      <c r="BS178" s="404"/>
    </row>
    <row r="179" spans="1:72" ht="19.5" customHeight="1" x14ac:dyDescent="0.2">
      <c r="A179" s="301" t="s">
        <v>53</v>
      </c>
      <c r="B179" s="302" t="s">
        <v>44</v>
      </c>
      <c r="C179" s="303" t="s">
        <v>26</v>
      </c>
      <c r="D179" s="302" t="s">
        <v>28</v>
      </c>
      <c r="E179" s="304">
        <f t="shared" si="31"/>
        <v>1034.3987358755601</v>
      </c>
      <c r="F179" s="305">
        <v>697.53754915551394</v>
      </c>
      <c r="G179" s="305">
        <v>238.95986921670101</v>
      </c>
      <c r="H179" s="305">
        <v>578.27353845769403</v>
      </c>
      <c r="I179" s="305">
        <v>695.236336060555</v>
      </c>
      <c r="J179" s="305">
        <v>843.40290400022002</v>
      </c>
      <c r="K179" s="305">
        <v>1034.3987358755601</v>
      </c>
      <c r="L179" s="305">
        <v>1133.3007704787301</v>
      </c>
      <c r="M179" s="305">
        <v>1232.5574912901</v>
      </c>
      <c r="N179" s="305">
        <v>1103.4977868702899</v>
      </c>
      <c r="O179" s="305">
        <v>1157.5622488639401</v>
      </c>
      <c r="P179" s="305">
        <v>1256.51018867126</v>
      </c>
      <c r="Q179" s="305">
        <v>1418.1653985512901</v>
      </c>
      <c r="R179" s="305">
        <v>11389.4028174919</v>
      </c>
      <c r="S179" s="305">
        <f t="shared" si="32"/>
        <v>4087.8089327662437</v>
      </c>
      <c r="T179" s="322" t="s">
        <v>358</v>
      </c>
      <c r="V179" s="322" t="s">
        <v>358</v>
      </c>
      <c r="W179" s="323" t="s">
        <v>54</v>
      </c>
      <c r="X179" s="323" t="s">
        <v>238</v>
      </c>
      <c r="Y179" s="328">
        <f t="shared" si="33"/>
        <v>0</v>
      </c>
      <c r="Z179" s="327">
        <v>0</v>
      </c>
      <c r="AA179" s="327">
        <v>0</v>
      </c>
      <c r="AB179" s="327">
        <v>0</v>
      </c>
      <c r="AC179" s="327">
        <v>0</v>
      </c>
      <c r="AD179" s="327">
        <v>0</v>
      </c>
      <c r="AE179" s="327">
        <v>0</v>
      </c>
      <c r="AF179" s="327">
        <v>0</v>
      </c>
      <c r="AG179" s="327">
        <v>0</v>
      </c>
      <c r="AH179" s="327">
        <v>0</v>
      </c>
      <c r="AI179" s="327">
        <v>0</v>
      </c>
      <c r="AJ179" s="327">
        <v>0</v>
      </c>
      <c r="AK179" s="327">
        <v>0</v>
      </c>
      <c r="AL179" s="327">
        <v>0</v>
      </c>
      <c r="AM179" s="305">
        <f t="shared" si="34"/>
        <v>0</v>
      </c>
      <c r="AP179" s="335"/>
      <c r="AQ179" s="336"/>
      <c r="AR179" s="337"/>
      <c r="AS179" s="405" t="s">
        <v>8</v>
      </c>
      <c r="AT179" s="405" t="s">
        <v>9</v>
      </c>
      <c r="AU179" s="405" t="s">
        <v>10</v>
      </c>
      <c r="AV179" s="405" t="s">
        <v>11</v>
      </c>
      <c r="AW179" s="405" t="s">
        <v>12</v>
      </c>
      <c r="AX179" s="405" t="s">
        <v>13</v>
      </c>
      <c r="AY179" s="405" t="s">
        <v>14</v>
      </c>
      <c r="AZ179" s="405" t="s">
        <v>15</v>
      </c>
      <c r="BA179" s="405" t="s">
        <v>16</v>
      </c>
      <c r="BB179" s="405" t="s">
        <v>17</v>
      </c>
      <c r="BC179" s="405" t="s">
        <v>111</v>
      </c>
      <c r="BD179" s="405" t="s">
        <v>19</v>
      </c>
      <c r="BE179" s="411" t="s">
        <v>321</v>
      </c>
      <c r="BF179" s="411"/>
      <c r="BG179" s="411"/>
      <c r="BH179" s="405" t="s">
        <v>8</v>
      </c>
      <c r="BI179" s="405" t="s">
        <v>9</v>
      </c>
      <c r="BJ179" s="405" t="s">
        <v>10</v>
      </c>
      <c r="BK179" s="405" t="s">
        <v>11</v>
      </c>
      <c r="BL179" s="405" t="s">
        <v>12</v>
      </c>
      <c r="BM179" s="405" t="s">
        <v>13</v>
      </c>
      <c r="BN179" s="405" t="s">
        <v>14</v>
      </c>
      <c r="BO179" s="405" t="s">
        <v>15</v>
      </c>
      <c r="BP179" s="405" t="s">
        <v>16</v>
      </c>
      <c r="BQ179" s="405" t="s">
        <v>17</v>
      </c>
      <c r="BR179" s="405" t="s">
        <v>111</v>
      </c>
      <c r="BS179" s="405" t="s">
        <v>19</v>
      </c>
      <c r="BT179" s="411" t="s">
        <v>322</v>
      </c>
    </row>
    <row r="180" spans="1:72" ht="19.5" customHeight="1" x14ac:dyDescent="0.2">
      <c r="A180" s="301" t="s">
        <v>53</v>
      </c>
      <c r="B180" s="302" t="s">
        <v>44</v>
      </c>
      <c r="C180" s="303" t="s">
        <v>26</v>
      </c>
      <c r="D180" s="302" t="s">
        <v>29</v>
      </c>
      <c r="E180" s="304">
        <f t="shared" si="31"/>
        <v>477.84314559516002</v>
      </c>
      <c r="F180" s="305">
        <v>307.64226342428998</v>
      </c>
      <c r="G180" s="305">
        <v>80.952260484929695</v>
      </c>
      <c r="H180" s="305">
        <v>497.33344679192101</v>
      </c>
      <c r="I180" s="305">
        <v>510.15120000709999</v>
      </c>
      <c r="J180" s="305">
        <v>492.83499282043499</v>
      </c>
      <c r="K180" s="305">
        <v>477.84314559516002</v>
      </c>
      <c r="L180" s="305">
        <v>338.52756859779203</v>
      </c>
      <c r="M180" s="305">
        <v>253.92429006747099</v>
      </c>
      <c r="N180" s="305">
        <v>493.12164495115798</v>
      </c>
      <c r="O180" s="305">
        <v>419.233837969641</v>
      </c>
      <c r="P180" s="305">
        <v>589.30234015675501</v>
      </c>
      <c r="Q180" s="305">
        <v>464.53016016682398</v>
      </c>
      <c r="R180" s="305">
        <v>4925.3971510334804</v>
      </c>
      <c r="S180" s="305">
        <f t="shared" si="32"/>
        <v>2366.757309123836</v>
      </c>
      <c r="T180" s="322" t="s">
        <v>358</v>
      </c>
      <c r="V180" s="322" t="s">
        <v>358</v>
      </c>
      <c r="W180" s="323" t="s">
        <v>54</v>
      </c>
      <c r="X180" s="323" t="s">
        <v>239</v>
      </c>
      <c r="Y180" s="328">
        <f t="shared" si="33"/>
        <v>0</v>
      </c>
      <c r="Z180" s="327">
        <v>0</v>
      </c>
      <c r="AA180" s="327">
        <v>0</v>
      </c>
      <c r="AB180" s="327">
        <v>0</v>
      </c>
      <c r="AC180" s="327">
        <v>0</v>
      </c>
      <c r="AD180" s="327">
        <v>0</v>
      </c>
      <c r="AE180" s="327">
        <v>0</v>
      </c>
      <c r="AF180" s="327">
        <v>0</v>
      </c>
      <c r="AG180" s="327">
        <v>0</v>
      </c>
      <c r="AH180" s="327">
        <v>0</v>
      </c>
      <c r="AI180" s="327">
        <v>0</v>
      </c>
      <c r="AJ180" s="327">
        <v>0</v>
      </c>
      <c r="AK180" s="327">
        <v>0</v>
      </c>
      <c r="AL180" s="327">
        <v>0</v>
      </c>
      <c r="AM180" s="305">
        <f t="shared" si="34"/>
        <v>0</v>
      </c>
      <c r="AP180" s="341">
        <v>1</v>
      </c>
      <c r="AQ180" s="406" t="s">
        <v>24</v>
      </c>
      <c r="AR180" s="406"/>
      <c r="AS180" s="407">
        <v>4.5899660000000004</v>
      </c>
      <c r="AT180" s="407">
        <v>1.2689170000000001</v>
      </c>
      <c r="AU180" s="407">
        <v>2.0675119999999998</v>
      </c>
      <c r="AV180" s="407">
        <v>1.7963530000000001</v>
      </c>
      <c r="AW180" s="407">
        <v>0.84513300000000002</v>
      </c>
      <c r="AX180" s="407">
        <v>5.7154999999999997E-2</v>
      </c>
      <c r="AY180" s="407">
        <v>3.029382</v>
      </c>
      <c r="AZ180" s="407">
        <v>3.2407849999999998</v>
      </c>
      <c r="BA180" s="407">
        <v>1.6535709999999999</v>
      </c>
      <c r="BB180" s="407">
        <v>0.80525999999999998</v>
      </c>
      <c r="BC180" s="407">
        <v>1.8070539999999999</v>
      </c>
      <c r="BD180" s="407">
        <v>0.71530300000000002</v>
      </c>
      <c r="BE180" s="407">
        <v>21.876391000000002</v>
      </c>
      <c r="BF180" s="407"/>
      <c r="BG180" s="407"/>
      <c r="BH180" s="407">
        <v>24.91</v>
      </c>
      <c r="BI180" s="407">
        <v>6.3250000000000002</v>
      </c>
      <c r="BJ180" s="407">
        <v>10.56</v>
      </c>
      <c r="BK180" s="407">
        <v>10.055</v>
      </c>
      <c r="BL180" s="407">
        <v>4.16</v>
      </c>
      <c r="BM180" s="407">
        <v>0.27500000000000002</v>
      </c>
      <c r="BN180" s="407">
        <v>14.414999999999999</v>
      </c>
      <c r="BO180" s="407">
        <v>15.13</v>
      </c>
      <c r="BP180" s="407">
        <v>7.59</v>
      </c>
      <c r="BQ180" s="407">
        <v>3.6850000000000001</v>
      </c>
      <c r="BR180" s="407">
        <v>8.3049999999999997</v>
      </c>
      <c r="BS180" s="407">
        <v>3.3</v>
      </c>
      <c r="BT180" s="407">
        <v>108.71</v>
      </c>
    </row>
    <row r="181" spans="1:72" ht="19.5" customHeight="1" x14ac:dyDescent="0.2">
      <c r="A181" s="301" t="s">
        <v>53</v>
      </c>
      <c r="B181" s="302" t="s">
        <v>44</v>
      </c>
      <c r="C181" s="303" t="s">
        <v>26</v>
      </c>
      <c r="D181" s="302" t="s">
        <v>30</v>
      </c>
      <c r="E181" s="304">
        <f t="shared" si="31"/>
        <v>789.66391512173698</v>
      </c>
      <c r="F181" s="305">
        <v>314.701967029814</v>
      </c>
      <c r="G181" s="305">
        <v>215.85876010839999</v>
      </c>
      <c r="H181" s="305">
        <v>343.00469669050301</v>
      </c>
      <c r="I181" s="305">
        <v>473.860254638252</v>
      </c>
      <c r="J181" s="305">
        <v>619.68330265779298</v>
      </c>
      <c r="K181" s="305">
        <v>789.66391512173698</v>
      </c>
      <c r="L181" s="305">
        <v>781.36853103064902</v>
      </c>
      <c r="M181" s="305">
        <v>687.94910560506696</v>
      </c>
      <c r="N181" s="305">
        <v>799.19296753089998</v>
      </c>
      <c r="O181" s="305">
        <v>638.70397616878404</v>
      </c>
      <c r="P181" s="305">
        <v>730.71100557935199</v>
      </c>
      <c r="Q181" s="305">
        <v>702.37861175193495</v>
      </c>
      <c r="R181" s="305">
        <v>7097.0770939131899</v>
      </c>
      <c r="S181" s="305">
        <f t="shared" si="32"/>
        <v>2756.7728962464989</v>
      </c>
      <c r="T181" s="322" t="s">
        <v>358</v>
      </c>
      <c r="V181" s="322" t="s">
        <v>358</v>
      </c>
      <c r="W181" s="323" t="s">
        <v>54</v>
      </c>
      <c r="X181" s="323" t="s">
        <v>240</v>
      </c>
      <c r="Y181" s="328">
        <f t="shared" si="33"/>
        <v>0</v>
      </c>
      <c r="Z181" s="327">
        <v>0</v>
      </c>
      <c r="AA181" s="327">
        <v>0</v>
      </c>
      <c r="AB181" s="327">
        <v>0</v>
      </c>
      <c r="AC181" s="327">
        <v>0</v>
      </c>
      <c r="AD181" s="327">
        <v>0</v>
      </c>
      <c r="AE181" s="327">
        <v>0</v>
      </c>
      <c r="AF181" s="327">
        <v>0</v>
      </c>
      <c r="AG181" s="327">
        <v>0</v>
      </c>
      <c r="AH181" s="327">
        <v>0</v>
      </c>
      <c r="AI181" s="327">
        <v>0</v>
      </c>
      <c r="AJ181" s="327">
        <v>0</v>
      </c>
      <c r="AK181" s="327">
        <v>0</v>
      </c>
      <c r="AL181" s="327">
        <v>0</v>
      </c>
      <c r="AM181" s="305">
        <f t="shared" si="34"/>
        <v>0</v>
      </c>
      <c r="AP181" s="341">
        <v>2</v>
      </c>
      <c r="AQ181" s="408" t="s">
        <v>364</v>
      </c>
      <c r="AR181" s="408"/>
      <c r="AS181" s="407">
        <v>4.5899660000000004</v>
      </c>
      <c r="AT181" s="407">
        <v>1.2689170000000001</v>
      </c>
      <c r="AU181" s="407">
        <v>2.0675119999999998</v>
      </c>
      <c r="AV181" s="407">
        <v>1.7963530000000001</v>
      </c>
      <c r="AW181" s="407">
        <v>0.84513300000000002</v>
      </c>
      <c r="AX181" s="407">
        <v>5.7154999999999997E-2</v>
      </c>
      <c r="AY181" s="407">
        <v>3.029382</v>
      </c>
      <c r="AZ181" s="407">
        <v>3.2407849999999998</v>
      </c>
      <c r="BA181" s="407">
        <v>1.6535709999999999</v>
      </c>
      <c r="BB181" s="407">
        <v>0.80525999999999998</v>
      </c>
      <c r="BC181" s="407">
        <v>1.8070539999999999</v>
      </c>
      <c r="BD181" s="407">
        <v>0.71530300000000002</v>
      </c>
      <c r="BE181" s="407">
        <v>21.876391000000002</v>
      </c>
      <c r="BF181" s="407"/>
      <c r="BG181" s="407"/>
      <c r="BH181" s="407">
        <v>24.91</v>
      </c>
      <c r="BI181" s="407">
        <v>6.3250000000000002</v>
      </c>
      <c r="BJ181" s="407">
        <v>10.56</v>
      </c>
      <c r="BK181" s="407">
        <v>10.055</v>
      </c>
      <c r="BL181" s="407">
        <v>4.16</v>
      </c>
      <c r="BM181" s="407">
        <v>0.27500000000000002</v>
      </c>
      <c r="BN181" s="407">
        <v>14.414999999999999</v>
      </c>
      <c r="BO181" s="407">
        <v>15.13</v>
      </c>
      <c r="BP181" s="407">
        <v>7.59</v>
      </c>
      <c r="BQ181" s="407">
        <v>3.6850000000000001</v>
      </c>
      <c r="BR181" s="407">
        <v>8.3049999999999997</v>
      </c>
      <c r="BS181" s="407">
        <v>3.3</v>
      </c>
      <c r="BT181" s="407">
        <v>108.71</v>
      </c>
    </row>
    <row r="182" spans="1:72" ht="19.5" customHeight="1" x14ac:dyDescent="0.2">
      <c r="A182" s="301" t="s">
        <v>53</v>
      </c>
      <c r="B182" s="302" t="s">
        <v>44</v>
      </c>
      <c r="C182" s="303" t="s">
        <v>26</v>
      </c>
      <c r="D182" s="302" t="s">
        <v>31</v>
      </c>
      <c r="E182" s="304">
        <f t="shared" si="31"/>
        <v>327.22474221905702</v>
      </c>
      <c r="F182" s="305">
        <v>198.74103950028999</v>
      </c>
      <c r="G182" s="305">
        <v>34.826985832224302</v>
      </c>
      <c r="H182" s="305">
        <v>117.271306182326</v>
      </c>
      <c r="I182" s="305">
        <v>193.88798130722901</v>
      </c>
      <c r="J182" s="305">
        <v>184.607540538232</v>
      </c>
      <c r="K182" s="305">
        <v>327.22474221905702</v>
      </c>
      <c r="L182" s="305">
        <v>313.94411702073199</v>
      </c>
      <c r="M182" s="305">
        <v>465.00674064319202</v>
      </c>
      <c r="N182" s="305">
        <v>455.540335061196</v>
      </c>
      <c r="O182" s="305">
        <v>259.34551239106798</v>
      </c>
      <c r="P182" s="305">
        <v>244.80149904226201</v>
      </c>
      <c r="Q182" s="305">
        <v>366.04841797016098</v>
      </c>
      <c r="R182" s="305">
        <v>3161.2462177079701</v>
      </c>
      <c r="S182" s="305">
        <f t="shared" si="32"/>
        <v>1056.5595955793583</v>
      </c>
      <c r="T182" s="322" t="s">
        <v>358</v>
      </c>
      <c r="V182" s="322" t="s">
        <v>358</v>
      </c>
      <c r="W182" s="323" t="s">
        <v>54</v>
      </c>
      <c r="X182" s="323" t="s">
        <v>241</v>
      </c>
      <c r="Y182" s="328">
        <f t="shared" si="33"/>
        <v>0</v>
      </c>
      <c r="Z182" s="327">
        <v>0</v>
      </c>
      <c r="AA182" s="327">
        <v>0</v>
      </c>
      <c r="AB182" s="327">
        <v>0</v>
      </c>
      <c r="AC182" s="327">
        <v>0</v>
      </c>
      <c r="AD182" s="327">
        <v>0</v>
      </c>
      <c r="AE182" s="327">
        <v>0</v>
      </c>
      <c r="AF182" s="327">
        <v>0</v>
      </c>
      <c r="AG182" s="327">
        <v>0</v>
      </c>
      <c r="AH182" s="327">
        <v>0</v>
      </c>
      <c r="AI182" s="327">
        <v>0</v>
      </c>
      <c r="AJ182" s="327">
        <v>0</v>
      </c>
      <c r="AK182" s="327">
        <v>0</v>
      </c>
      <c r="AL182" s="327">
        <v>0</v>
      </c>
      <c r="AM182" s="305">
        <f t="shared" si="34"/>
        <v>0</v>
      </c>
      <c r="AP182" s="341">
        <v>3</v>
      </c>
      <c r="AQ182" s="406" t="s">
        <v>51</v>
      </c>
      <c r="AR182" s="406"/>
      <c r="AS182" s="407">
        <v>4.8869059999999998</v>
      </c>
      <c r="AT182" s="407">
        <v>3.7453479999999999</v>
      </c>
      <c r="AU182" s="407">
        <v>2.1191740000000001</v>
      </c>
      <c r="AV182" s="407">
        <v>3.0363389999999999</v>
      </c>
      <c r="AW182" s="407">
        <v>1.5924849999999999</v>
      </c>
      <c r="AX182" s="407">
        <v>2.512677</v>
      </c>
      <c r="AY182" s="407">
        <v>1.6769829999999999</v>
      </c>
      <c r="AZ182" s="407">
        <v>2.6912799999999999</v>
      </c>
      <c r="BA182" s="407">
        <v>2.5900639999999999</v>
      </c>
      <c r="BB182" s="407">
        <v>5.154776</v>
      </c>
      <c r="BC182" s="407">
        <v>3.4384399999999999</v>
      </c>
      <c r="BD182" s="407">
        <v>1.024343</v>
      </c>
      <c r="BE182" s="407">
        <v>34.468814999999999</v>
      </c>
      <c r="BF182" s="407"/>
      <c r="BG182" s="407"/>
      <c r="BH182" s="407">
        <v>25.175000000000001</v>
      </c>
      <c r="BI182" s="407">
        <v>19.434999999999999</v>
      </c>
      <c r="BJ182" s="407">
        <v>15.147752000000001</v>
      </c>
      <c r="BK182" s="407">
        <v>12.625</v>
      </c>
      <c r="BL182" s="407">
        <v>7.6150000000000002</v>
      </c>
      <c r="BM182" s="407">
        <v>3.04</v>
      </c>
      <c r="BN182" s="407">
        <v>14.635</v>
      </c>
      <c r="BO182" s="407">
        <v>12.574999999999999</v>
      </c>
      <c r="BP182" s="407">
        <v>11.99</v>
      </c>
      <c r="BQ182" s="407">
        <v>23.57</v>
      </c>
      <c r="BR182" s="407">
        <v>15.84</v>
      </c>
      <c r="BS182" s="407">
        <v>4.6749999999999998</v>
      </c>
      <c r="BT182" s="407">
        <v>166.32275200000001</v>
      </c>
    </row>
    <row r="183" spans="1:72" ht="19.5" customHeight="1" x14ac:dyDescent="0.2">
      <c r="A183" s="301" t="s">
        <v>53</v>
      </c>
      <c r="B183" s="302" t="s">
        <v>44</v>
      </c>
      <c r="C183" s="303" t="s">
        <v>26</v>
      </c>
      <c r="D183" s="302" t="s">
        <v>32</v>
      </c>
      <c r="E183" s="304">
        <f t="shared" si="31"/>
        <v>0</v>
      </c>
      <c r="F183" s="305">
        <v>0</v>
      </c>
      <c r="G183" s="305">
        <v>0</v>
      </c>
      <c r="H183" s="305">
        <v>0</v>
      </c>
      <c r="I183" s="305">
        <v>0</v>
      </c>
      <c r="J183" s="305">
        <v>0</v>
      </c>
      <c r="K183" s="305">
        <v>0</v>
      </c>
      <c r="L183" s="305">
        <v>0</v>
      </c>
      <c r="M183" s="305">
        <v>0</v>
      </c>
      <c r="N183" s="305">
        <v>0</v>
      </c>
      <c r="O183" s="305">
        <v>0</v>
      </c>
      <c r="P183" s="305">
        <v>0</v>
      </c>
      <c r="Q183" s="305">
        <v>0</v>
      </c>
      <c r="R183" s="305">
        <v>0</v>
      </c>
      <c r="S183" s="305">
        <f t="shared" si="32"/>
        <v>0</v>
      </c>
      <c r="T183" s="322" t="s">
        <v>358</v>
      </c>
      <c r="V183" s="322" t="s">
        <v>358</v>
      </c>
      <c r="W183" s="323" t="s">
        <v>54</v>
      </c>
      <c r="X183" s="323" t="s">
        <v>242</v>
      </c>
      <c r="Y183" s="328">
        <f t="shared" si="33"/>
        <v>0</v>
      </c>
      <c r="Z183" s="327">
        <v>0</v>
      </c>
      <c r="AA183" s="327">
        <v>0</v>
      </c>
      <c r="AB183" s="327">
        <v>0</v>
      </c>
      <c r="AC183" s="327">
        <v>0</v>
      </c>
      <c r="AD183" s="327">
        <v>0</v>
      </c>
      <c r="AE183" s="327">
        <v>0</v>
      </c>
      <c r="AF183" s="327">
        <v>0</v>
      </c>
      <c r="AG183" s="327">
        <v>0</v>
      </c>
      <c r="AH183" s="327">
        <v>0</v>
      </c>
      <c r="AI183" s="327">
        <v>0</v>
      </c>
      <c r="AJ183" s="327">
        <v>0</v>
      </c>
      <c r="AK183" s="327">
        <v>0</v>
      </c>
      <c r="AL183" s="327">
        <v>0</v>
      </c>
      <c r="AM183" s="305">
        <f t="shared" si="34"/>
        <v>0</v>
      </c>
      <c r="AP183" s="341">
        <v>4</v>
      </c>
      <c r="AQ183" s="408" t="s">
        <v>364</v>
      </c>
      <c r="AR183" s="408"/>
      <c r="AS183" s="407">
        <v>4.8869059999999998</v>
      </c>
      <c r="AT183" s="407">
        <v>3.7453479999999999</v>
      </c>
      <c r="AU183" s="407">
        <v>2.1191740000000001</v>
      </c>
      <c r="AV183" s="407">
        <v>3.0363389999999999</v>
      </c>
      <c r="AW183" s="407">
        <v>1.5924849999999999</v>
      </c>
      <c r="AX183" s="407">
        <v>2.512677</v>
      </c>
      <c r="AY183" s="407">
        <v>1.6769829999999999</v>
      </c>
      <c r="AZ183" s="407">
        <v>2.6912799999999999</v>
      </c>
      <c r="BA183" s="407">
        <v>2.5900639999999999</v>
      </c>
      <c r="BB183" s="407">
        <v>5.154776</v>
      </c>
      <c r="BC183" s="407">
        <v>3.4384399999999999</v>
      </c>
      <c r="BD183" s="407">
        <v>1.024343</v>
      </c>
      <c r="BE183" s="407">
        <v>34.468814999999999</v>
      </c>
      <c r="BF183" s="407"/>
      <c r="BG183" s="407"/>
      <c r="BH183" s="407">
        <v>25.175000000000001</v>
      </c>
      <c r="BI183" s="407">
        <v>19.434999999999999</v>
      </c>
      <c r="BJ183" s="407">
        <v>15.147752000000001</v>
      </c>
      <c r="BK183" s="407">
        <v>12.625</v>
      </c>
      <c r="BL183" s="407">
        <v>7.6150000000000002</v>
      </c>
      <c r="BM183" s="407">
        <v>3.04</v>
      </c>
      <c r="BN183" s="407">
        <v>14.635</v>
      </c>
      <c r="BO183" s="407">
        <v>12.574999999999999</v>
      </c>
      <c r="BP183" s="407">
        <v>11.99</v>
      </c>
      <c r="BQ183" s="407">
        <v>23.57</v>
      </c>
      <c r="BR183" s="407">
        <v>15.84</v>
      </c>
      <c r="BS183" s="407">
        <v>4.6749999999999998</v>
      </c>
      <c r="BT183" s="407">
        <v>166.32275200000001</v>
      </c>
    </row>
    <row r="184" spans="1:72" ht="19.5" customHeight="1" x14ac:dyDescent="0.2">
      <c r="A184" s="301" t="s">
        <v>53</v>
      </c>
      <c r="B184" s="302" t="s">
        <v>44</v>
      </c>
      <c r="C184" s="303" t="s">
        <v>33</v>
      </c>
      <c r="D184" s="302" t="s">
        <v>34</v>
      </c>
      <c r="E184" s="304">
        <f t="shared" si="31"/>
        <v>3399.42154895268</v>
      </c>
      <c r="F184" s="305">
        <v>2217.75857492057</v>
      </c>
      <c r="G184" s="305">
        <v>830.17163507364205</v>
      </c>
      <c r="H184" s="305">
        <v>2029.8229937988799</v>
      </c>
      <c r="I184" s="305">
        <v>2526.7997767586398</v>
      </c>
      <c r="J184" s="305">
        <v>2707.39042293382</v>
      </c>
      <c r="K184" s="305">
        <v>3399.42154895268</v>
      </c>
      <c r="L184" s="305">
        <v>3370.4429520695699</v>
      </c>
      <c r="M184" s="305">
        <v>3571.3406933340498</v>
      </c>
      <c r="N184" s="305">
        <v>3922.8465812336699</v>
      </c>
      <c r="O184" s="305">
        <v>3388.5591642908998</v>
      </c>
      <c r="P184" s="305">
        <v>3729.7112423865901</v>
      </c>
      <c r="Q184" s="305">
        <v>3859.76890502693</v>
      </c>
      <c r="R184" s="305">
        <v>35554.034490779901</v>
      </c>
      <c r="S184" s="305">
        <f t="shared" si="32"/>
        <v>13711.364952438233</v>
      </c>
      <c r="T184" s="322" t="s">
        <v>358</v>
      </c>
      <c r="V184" s="322" t="s">
        <v>358</v>
      </c>
      <c r="W184" s="323" t="s">
        <v>54</v>
      </c>
      <c r="X184" s="323" t="s">
        <v>243</v>
      </c>
      <c r="Y184" s="328">
        <f t="shared" si="33"/>
        <v>11.34</v>
      </c>
      <c r="Z184" s="327">
        <v>0</v>
      </c>
      <c r="AA184" s="327">
        <v>0</v>
      </c>
      <c r="AB184" s="327">
        <v>6.0508560305812997</v>
      </c>
      <c r="AC184" s="327">
        <v>8.5389999999999997</v>
      </c>
      <c r="AD184" s="327">
        <v>17.522720019179499</v>
      </c>
      <c r="AE184" s="327">
        <v>11.34</v>
      </c>
      <c r="AF184" s="327">
        <v>9.7721181611667198</v>
      </c>
      <c r="AG184" s="327">
        <v>9.1630129317530002</v>
      </c>
      <c r="AH184" s="327">
        <v>8.9773877013748908</v>
      </c>
      <c r="AI184" s="327">
        <v>12.2794483666987</v>
      </c>
      <c r="AJ184" s="327">
        <v>9.6120947072327105</v>
      </c>
      <c r="AK184" s="327">
        <v>12.0211485098756</v>
      </c>
      <c r="AL184" s="327">
        <v>105.277786427862</v>
      </c>
      <c r="AM184" s="305">
        <f t="shared" si="34"/>
        <v>43.452576049760793</v>
      </c>
      <c r="AP184" s="341">
        <v>5</v>
      </c>
      <c r="AQ184" s="406" t="s">
        <v>52</v>
      </c>
      <c r="AR184" s="406"/>
      <c r="AS184" s="407">
        <v>3.877786</v>
      </c>
      <c r="AT184" s="407">
        <v>0.37513299999999999</v>
      </c>
      <c r="AU184" s="407">
        <v>1.4390670000000001</v>
      </c>
      <c r="AV184" s="407">
        <v>0.47895100000000002</v>
      </c>
      <c r="AW184" s="407">
        <v>0.64333399999999996</v>
      </c>
      <c r="AX184" s="407">
        <v>4.5724000000000001E-2</v>
      </c>
      <c r="AY184" s="407">
        <v>2.5588440000000001</v>
      </c>
      <c r="AZ184" s="407">
        <v>2.6872729999999998</v>
      </c>
      <c r="BA184" s="407">
        <v>1.7494270000000001</v>
      </c>
      <c r="BB184" s="407">
        <v>1.622539</v>
      </c>
      <c r="BC184" s="407">
        <v>1.0995490000000001</v>
      </c>
      <c r="BD184" s="407">
        <v>1.8359300000000001</v>
      </c>
      <c r="BE184" s="407">
        <v>18.413557000000001</v>
      </c>
      <c r="BF184" s="407"/>
      <c r="BG184" s="407"/>
      <c r="BH184" s="407">
        <v>19.55</v>
      </c>
      <c r="BI184" s="407">
        <v>1.87</v>
      </c>
      <c r="BJ184" s="407">
        <v>6.92</v>
      </c>
      <c r="BK184" s="407">
        <v>2.3849999999999998</v>
      </c>
      <c r="BL184" s="407">
        <v>3.165</v>
      </c>
      <c r="BM184" s="407">
        <v>0.22</v>
      </c>
      <c r="BN184" s="407">
        <v>11.765000000000001</v>
      </c>
      <c r="BO184" s="407">
        <v>12.545</v>
      </c>
      <c r="BP184" s="407">
        <v>8.0299999999999994</v>
      </c>
      <c r="BQ184" s="407">
        <v>7.4249999999999998</v>
      </c>
      <c r="BR184" s="407">
        <v>5.4039999999999999</v>
      </c>
      <c r="BS184" s="407">
        <v>8.4700000000000006</v>
      </c>
      <c r="BT184" s="407">
        <v>87.748999999999995</v>
      </c>
    </row>
    <row r="185" spans="1:72" ht="19.5" customHeight="1" x14ac:dyDescent="0.2">
      <c r="A185" s="301" t="s">
        <v>53</v>
      </c>
      <c r="B185" s="302" t="s">
        <v>44</v>
      </c>
      <c r="C185" s="303" t="s">
        <v>33</v>
      </c>
      <c r="D185" s="302" t="s">
        <v>35</v>
      </c>
      <c r="E185" s="304">
        <f t="shared" si="31"/>
        <v>346.11109452971101</v>
      </c>
      <c r="F185" s="305">
        <v>136.65742791661</v>
      </c>
      <c r="G185" s="305">
        <v>39.154963536494698</v>
      </c>
      <c r="H185" s="305">
        <v>144.61706499003199</v>
      </c>
      <c r="I185" s="305">
        <v>176.943281509184</v>
      </c>
      <c r="J185" s="305">
        <v>305.68942498830103</v>
      </c>
      <c r="K185" s="305">
        <v>346.11109452971101</v>
      </c>
      <c r="L185" s="305">
        <v>373.17525847348998</v>
      </c>
      <c r="M185" s="305">
        <v>454.810466911562</v>
      </c>
      <c r="N185" s="305">
        <v>61.411205080505397</v>
      </c>
      <c r="O185" s="305">
        <v>365.67924667250702</v>
      </c>
      <c r="P185" s="305">
        <v>471.31434084262202</v>
      </c>
      <c r="Q185" s="305">
        <v>473.966144610507</v>
      </c>
      <c r="R185" s="305">
        <v>3349.52992006153</v>
      </c>
      <c r="S185" s="305">
        <f t="shared" si="32"/>
        <v>1149.1732574703326</v>
      </c>
      <c r="T185" s="322" t="s">
        <v>358</v>
      </c>
      <c r="V185" s="322" t="s">
        <v>358</v>
      </c>
      <c r="W185" s="323" t="s">
        <v>54</v>
      </c>
      <c r="X185" s="323" t="s">
        <v>244</v>
      </c>
      <c r="Y185" s="328">
        <f t="shared" si="33"/>
        <v>0</v>
      </c>
      <c r="Z185" s="327">
        <v>0</v>
      </c>
      <c r="AA185" s="327">
        <v>0</v>
      </c>
      <c r="AB185" s="327">
        <v>0</v>
      </c>
      <c r="AC185" s="327">
        <v>0</v>
      </c>
      <c r="AD185" s="327">
        <v>0</v>
      </c>
      <c r="AE185" s="327">
        <v>0</v>
      </c>
      <c r="AF185" s="327">
        <v>0</v>
      </c>
      <c r="AG185" s="327">
        <v>0</v>
      </c>
      <c r="AH185" s="327">
        <v>0</v>
      </c>
      <c r="AI185" s="327">
        <v>0</v>
      </c>
      <c r="AJ185" s="327">
        <v>0</v>
      </c>
      <c r="AK185" s="327">
        <v>0</v>
      </c>
      <c r="AL185" s="327">
        <v>0</v>
      </c>
      <c r="AM185" s="305">
        <f t="shared" si="34"/>
        <v>0</v>
      </c>
      <c r="AP185" s="341">
        <v>6</v>
      </c>
      <c r="AQ185" s="408" t="s">
        <v>364</v>
      </c>
      <c r="AR185" s="408"/>
      <c r="AS185" s="407">
        <v>3.877786</v>
      </c>
      <c r="AT185" s="407">
        <v>0.37513299999999999</v>
      </c>
      <c r="AU185" s="407">
        <v>1.4390670000000001</v>
      </c>
      <c r="AV185" s="407">
        <v>0.47895100000000002</v>
      </c>
      <c r="AW185" s="407">
        <v>0.64333399999999996</v>
      </c>
      <c r="AX185" s="407">
        <v>4.5724000000000001E-2</v>
      </c>
      <c r="AY185" s="407">
        <v>2.5588440000000001</v>
      </c>
      <c r="AZ185" s="407">
        <v>2.6872729999999998</v>
      </c>
      <c r="BA185" s="407">
        <v>1.7494270000000001</v>
      </c>
      <c r="BB185" s="407">
        <v>1.622539</v>
      </c>
      <c r="BC185" s="407">
        <v>1.0995490000000001</v>
      </c>
      <c r="BD185" s="407">
        <v>1.8359300000000001</v>
      </c>
      <c r="BE185" s="407">
        <v>18.413557000000001</v>
      </c>
      <c r="BF185" s="407"/>
      <c r="BG185" s="407"/>
      <c r="BH185" s="407">
        <v>19.55</v>
      </c>
      <c r="BI185" s="407">
        <v>1.87</v>
      </c>
      <c r="BJ185" s="407">
        <v>6.92</v>
      </c>
      <c r="BK185" s="407">
        <v>2.3849999999999998</v>
      </c>
      <c r="BL185" s="407">
        <v>3.165</v>
      </c>
      <c r="BM185" s="407">
        <v>0.22</v>
      </c>
      <c r="BN185" s="407">
        <v>11.765000000000001</v>
      </c>
      <c r="BO185" s="407">
        <v>12.545</v>
      </c>
      <c r="BP185" s="407">
        <v>8.0299999999999994</v>
      </c>
      <c r="BQ185" s="407">
        <v>7.4249999999999998</v>
      </c>
      <c r="BR185" s="407">
        <v>5.4039999999999999</v>
      </c>
      <c r="BS185" s="407">
        <v>8.4700000000000006</v>
      </c>
      <c r="BT185" s="407">
        <v>87.748999999999995</v>
      </c>
    </row>
    <row r="186" spans="1:72" ht="19.5" customHeight="1" x14ac:dyDescent="0.2">
      <c r="A186" s="301" t="s">
        <v>53</v>
      </c>
      <c r="B186" s="302" t="s">
        <v>44</v>
      </c>
      <c r="C186" s="303" t="s">
        <v>33</v>
      </c>
      <c r="D186" s="302" t="s">
        <v>36</v>
      </c>
      <c r="E186" s="304">
        <f t="shared" si="31"/>
        <v>786.128098781208</v>
      </c>
      <c r="F186" s="305">
        <v>548.12534721073905</v>
      </c>
      <c r="G186" s="305">
        <v>135.013886974711</v>
      </c>
      <c r="H186" s="305">
        <v>460.389112534052</v>
      </c>
      <c r="I186" s="305">
        <v>486.88938907546299</v>
      </c>
      <c r="J186" s="305">
        <v>660.51485357004196</v>
      </c>
      <c r="K186" s="305">
        <v>786.128098781208</v>
      </c>
      <c r="L186" s="305">
        <v>872.85139369232502</v>
      </c>
      <c r="M186" s="305">
        <v>994.40915445530004</v>
      </c>
      <c r="N186" s="305">
        <v>1157.0326933466199</v>
      </c>
      <c r="O186" s="305">
        <v>751.69380400233695</v>
      </c>
      <c r="P186" s="305">
        <v>798.02702951108199</v>
      </c>
      <c r="Q186" s="305">
        <v>919.503963759822</v>
      </c>
      <c r="R186" s="305">
        <v>8570.5787269136999</v>
      </c>
      <c r="S186" s="305">
        <f t="shared" si="32"/>
        <v>3077.0606881462149</v>
      </c>
      <c r="T186" s="322" t="s">
        <v>358</v>
      </c>
      <c r="V186" s="322" t="s">
        <v>358</v>
      </c>
      <c r="W186" s="323" t="s">
        <v>54</v>
      </c>
      <c r="X186" s="323" t="s">
        <v>245</v>
      </c>
      <c r="Y186" s="328">
        <f t="shared" si="33"/>
        <v>0</v>
      </c>
      <c r="Z186" s="327">
        <v>0</v>
      </c>
      <c r="AA186" s="327">
        <v>0</v>
      </c>
      <c r="AB186" s="327">
        <v>0</v>
      </c>
      <c r="AC186" s="327">
        <v>0</v>
      </c>
      <c r="AD186" s="327">
        <v>0</v>
      </c>
      <c r="AE186" s="327">
        <v>0</v>
      </c>
      <c r="AF186" s="327">
        <v>0</v>
      </c>
      <c r="AG186" s="327">
        <v>0</v>
      </c>
      <c r="AH186" s="327">
        <v>0</v>
      </c>
      <c r="AI186" s="327">
        <v>0</v>
      </c>
      <c r="AJ186" s="327">
        <v>0</v>
      </c>
      <c r="AK186" s="327">
        <v>0</v>
      </c>
      <c r="AL186" s="327">
        <v>0</v>
      </c>
      <c r="AM186" s="305">
        <f t="shared" si="34"/>
        <v>0</v>
      </c>
      <c r="AP186" s="341">
        <v>7</v>
      </c>
      <c r="AQ186" s="406" t="s">
        <v>53</v>
      </c>
      <c r="AR186" s="406"/>
      <c r="AS186" s="407">
        <v>2.615818</v>
      </c>
      <c r="AT186" s="407">
        <v>1.2358150000000001</v>
      </c>
      <c r="AU186" s="407">
        <v>1.6200889999999999</v>
      </c>
      <c r="AV186" s="407">
        <v>0.479375</v>
      </c>
      <c r="AW186" s="407">
        <v>0.27798600000000001</v>
      </c>
      <c r="AX186" s="407">
        <v>1.1431E-2</v>
      </c>
      <c r="AY186" s="407">
        <v>1.554557</v>
      </c>
      <c r="AZ186" s="407">
        <v>1.3309820000000001</v>
      </c>
      <c r="BA186" s="407">
        <v>0.617255</v>
      </c>
      <c r="BB186" s="407">
        <v>0.78122199999999997</v>
      </c>
      <c r="BC186" s="407">
        <v>0.65335600000000005</v>
      </c>
      <c r="BD186" s="407">
        <v>1.5021370000000001</v>
      </c>
      <c r="BE186" s="407">
        <v>12.680023</v>
      </c>
      <c r="BF186" s="407"/>
      <c r="BG186" s="407"/>
      <c r="BH186" s="407">
        <v>13.09</v>
      </c>
      <c r="BI186" s="407">
        <v>6.16</v>
      </c>
      <c r="BJ186" s="407">
        <v>7.9</v>
      </c>
      <c r="BK186" s="407">
        <v>2.585</v>
      </c>
      <c r="BL186" s="407">
        <v>1.33</v>
      </c>
      <c r="BM186" s="407">
        <v>5.5E-2</v>
      </c>
      <c r="BN186" s="407">
        <v>6.7949999999999999</v>
      </c>
      <c r="BO186" s="407">
        <v>6.2149999999999999</v>
      </c>
      <c r="BP186" s="407">
        <v>2.835</v>
      </c>
      <c r="BQ186" s="407">
        <v>3.5750000000000002</v>
      </c>
      <c r="BR186" s="407">
        <v>3.0249999999999999</v>
      </c>
      <c r="BS186" s="407">
        <v>6.93</v>
      </c>
      <c r="BT186" s="407">
        <v>60.494999999999997</v>
      </c>
    </row>
    <row r="187" spans="1:72" ht="19.5" customHeight="1" x14ac:dyDescent="0.2">
      <c r="A187" s="301" t="s">
        <v>53</v>
      </c>
      <c r="B187" s="302" t="s">
        <v>44</v>
      </c>
      <c r="C187" s="303" t="s">
        <v>33</v>
      </c>
      <c r="D187" s="302" t="s">
        <v>37</v>
      </c>
      <c r="E187" s="304">
        <f t="shared" si="31"/>
        <v>0</v>
      </c>
      <c r="F187" s="305">
        <v>0</v>
      </c>
      <c r="G187" s="305">
        <v>0</v>
      </c>
      <c r="H187" s="305">
        <v>0.71845928790289704</v>
      </c>
      <c r="I187" s="305">
        <v>0</v>
      </c>
      <c r="J187" s="305">
        <v>0</v>
      </c>
      <c r="K187" s="305">
        <v>0</v>
      </c>
      <c r="L187" s="305">
        <v>0.273825704870654</v>
      </c>
      <c r="M187" s="305">
        <v>0</v>
      </c>
      <c r="N187" s="305">
        <v>0</v>
      </c>
      <c r="O187" s="305">
        <v>0</v>
      </c>
      <c r="P187" s="305">
        <v>0</v>
      </c>
      <c r="Q187" s="305">
        <v>0</v>
      </c>
      <c r="R187" s="305">
        <v>0.99228499277355098</v>
      </c>
      <c r="S187" s="305">
        <f t="shared" si="32"/>
        <v>0.71845928790289704</v>
      </c>
      <c r="T187" s="322" t="s">
        <v>358</v>
      </c>
      <c r="V187" s="322" t="s">
        <v>358</v>
      </c>
      <c r="W187" s="323" t="s">
        <v>54</v>
      </c>
      <c r="X187" s="323" t="s">
        <v>246</v>
      </c>
      <c r="Y187" s="328">
        <f t="shared" si="33"/>
        <v>0</v>
      </c>
      <c r="Z187" s="327">
        <v>0</v>
      </c>
      <c r="AA187" s="327">
        <v>0</v>
      </c>
      <c r="AB187" s="327">
        <v>0</v>
      </c>
      <c r="AC187" s="327">
        <v>0</v>
      </c>
      <c r="AD187" s="327">
        <v>0</v>
      </c>
      <c r="AE187" s="327">
        <v>0</v>
      </c>
      <c r="AF187" s="327">
        <v>0</v>
      </c>
      <c r="AG187" s="327">
        <v>0</v>
      </c>
      <c r="AH187" s="327">
        <v>0</v>
      </c>
      <c r="AI187" s="327">
        <v>0</v>
      </c>
      <c r="AJ187" s="327">
        <v>0</v>
      </c>
      <c r="AK187" s="327">
        <v>0</v>
      </c>
      <c r="AL187" s="327">
        <v>0</v>
      </c>
      <c r="AM187" s="305">
        <f t="shared" si="34"/>
        <v>0</v>
      </c>
      <c r="AP187" s="341">
        <v>8</v>
      </c>
      <c r="AQ187" s="408" t="s">
        <v>364</v>
      </c>
      <c r="AR187" s="408"/>
      <c r="AS187" s="407">
        <v>2.615818</v>
      </c>
      <c r="AT187" s="407">
        <v>1.2358150000000001</v>
      </c>
      <c r="AU187" s="407">
        <v>1.6200889999999999</v>
      </c>
      <c r="AV187" s="407">
        <v>0.479375</v>
      </c>
      <c r="AW187" s="407">
        <v>0.27798600000000001</v>
      </c>
      <c r="AX187" s="407">
        <v>1.1431E-2</v>
      </c>
      <c r="AY187" s="407">
        <v>1.554557</v>
      </c>
      <c r="AZ187" s="407">
        <v>1.3309820000000001</v>
      </c>
      <c r="BA187" s="407">
        <v>0.617255</v>
      </c>
      <c r="BB187" s="407">
        <v>0.78122199999999997</v>
      </c>
      <c r="BC187" s="407">
        <v>0.65335600000000005</v>
      </c>
      <c r="BD187" s="407">
        <v>1.5021370000000001</v>
      </c>
      <c r="BE187" s="407">
        <v>12.680023</v>
      </c>
      <c r="BF187" s="407"/>
      <c r="BG187" s="407"/>
      <c r="BH187" s="407">
        <v>13.09</v>
      </c>
      <c r="BI187" s="407">
        <v>6.16</v>
      </c>
      <c r="BJ187" s="407">
        <v>7.9</v>
      </c>
      <c r="BK187" s="407">
        <v>2.585</v>
      </c>
      <c r="BL187" s="407">
        <v>1.33</v>
      </c>
      <c r="BM187" s="407">
        <v>5.5E-2</v>
      </c>
      <c r="BN187" s="407">
        <v>6.7949999999999999</v>
      </c>
      <c r="BO187" s="407">
        <v>6.2149999999999999</v>
      </c>
      <c r="BP187" s="407">
        <v>2.835</v>
      </c>
      <c r="BQ187" s="407">
        <v>3.5750000000000002</v>
      </c>
      <c r="BR187" s="407">
        <v>3.0249999999999999</v>
      </c>
      <c r="BS187" s="407">
        <v>6.93</v>
      </c>
      <c r="BT187" s="407">
        <v>60.494999999999997</v>
      </c>
    </row>
    <row r="188" spans="1:72" ht="19.5" customHeight="1" x14ac:dyDescent="0.2">
      <c r="A188" s="301" t="s">
        <v>53</v>
      </c>
      <c r="B188" s="302" t="s">
        <v>44</v>
      </c>
      <c r="C188" s="303" t="s">
        <v>33</v>
      </c>
      <c r="D188" s="302" t="s">
        <v>38</v>
      </c>
      <c r="E188" s="304">
        <f t="shared" si="31"/>
        <v>6.8509932123140898</v>
      </c>
      <c r="F188" s="305">
        <v>0</v>
      </c>
      <c r="G188" s="305">
        <v>0</v>
      </c>
      <c r="H188" s="305">
        <v>0</v>
      </c>
      <c r="I188" s="305">
        <v>0</v>
      </c>
      <c r="J188" s="305">
        <v>0</v>
      </c>
      <c r="K188" s="305">
        <v>6.8509932123140898</v>
      </c>
      <c r="L188" s="305">
        <v>5.0443506143952703</v>
      </c>
      <c r="M188" s="305">
        <v>0.84517323948550105</v>
      </c>
      <c r="N188" s="305">
        <v>3.62420946047129</v>
      </c>
      <c r="O188" s="305">
        <v>3.922008287903</v>
      </c>
      <c r="P188" s="305">
        <v>5.2906267275619596</v>
      </c>
      <c r="Q188" s="305">
        <v>11.3468441334012</v>
      </c>
      <c r="R188" s="305">
        <v>36.924205675532299</v>
      </c>
      <c r="S188" s="305">
        <f t="shared" si="32"/>
        <v>6.8509932123140898</v>
      </c>
      <c r="T188" s="322" t="s">
        <v>358</v>
      </c>
      <c r="V188" s="322" t="s">
        <v>358</v>
      </c>
      <c r="W188" s="323" t="s">
        <v>54</v>
      </c>
      <c r="X188" s="323" t="s">
        <v>247</v>
      </c>
      <c r="Y188" s="328">
        <f t="shared" si="33"/>
        <v>0</v>
      </c>
      <c r="Z188" s="327">
        <v>0</v>
      </c>
      <c r="AA188" s="327">
        <v>0</v>
      </c>
      <c r="AB188" s="327">
        <v>0</v>
      </c>
      <c r="AC188" s="327">
        <v>0</v>
      </c>
      <c r="AD188" s="327">
        <v>0</v>
      </c>
      <c r="AE188" s="327">
        <v>0</v>
      </c>
      <c r="AF188" s="327">
        <v>0</v>
      </c>
      <c r="AG188" s="327">
        <v>0</v>
      </c>
      <c r="AH188" s="327">
        <v>0</v>
      </c>
      <c r="AI188" s="327">
        <v>0</v>
      </c>
      <c r="AJ188" s="327">
        <v>0</v>
      </c>
      <c r="AK188" s="327">
        <v>6.2515000000000001</v>
      </c>
      <c r="AL188" s="327">
        <v>6.2515000000000001</v>
      </c>
      <c r="AM188" s="305">
        <f t="shared" si="34"/>
        <v>0</v>
      </c>
      <c r="AP188" s="341">
        <v>9</v>
      </c>
      <c r="AQ188" s="409" t="s">
        <v>366</v>
      </c>
      <c r="AR188" s="409"/>
      <c r="AS188" s="407">
        <v>1.904806</v>
      </c>
      <c r="AT188" s="407">
        <v>3.3561369999999999</v>
      </c>
      <c r="AU188" s="407">
        <v>1.697109</v>
      </c>
      <c r="AV188" s="407">
        <v>1.5253639999999999</v>
      </c>
      <c r="AW188" s="407">
        <v>17.253665999999999</v>
      </c>
      <c r="AX188" s="407">
        <v>0.65606600000000004</v>
      </c>
      <c r="AY188" s="407">
        <v>8.9666320000000006</v>
      </c>
      <c r="AZ188" s="407">
        <v>7.1617389999999999</v>
      </c>
      <c r="BA188" s="407">
        <v>3.7446609999999998</v>
      </c>
      <c r="BB188" s="407">
        <v>1.7791239999999999</v>
      </c>
      <c r="BC188" s="407">
        <v>8.6817969999999995</v>
      </c>
      <c r="BD188" s="407">
        <v>3.5092639999999999</v>
      </c>
      <c r="BE188" s="407">
        <v>60.236364999999999</v>
      </c>
      <c r="BF188" s="407"/>
      <c r="BG188" s="407"/>
      <c r="BH188" s="407">
        <v>11.02</v>
      </c>
      <c r="BI188" s="407">
        <v>18.48</v>
      </c>
      <c r="BJ188" s="407">
        <v>8.1300000000000008</v>
      </c>
      <c r="BK188" s="407">
        <v>5.79</v>
      </c>
      <c r="BL188" s="407">
        <v>56.984999999999999</v>
      </c>
      <c r="BM188" s="407">
        <v>1.3</v>
      </c>
      <c r="BN188" s="407">
        <v>36.414999999999999</v>
      </c>
      <c r="BO188" s="407">
        <v>33.42</v>
      </c>
      <c r="BP188" s="407">
        <v>17.190000000000001</v>
      </c>
      <c r="BQ188" s="407">
        <v>8.1649999999999991</v>
      </c>
      <c r="BR188" s="407">
        <v>40.134999999999998</v>
      </c>
      <c r="BS188" s="407">
        <v>16.170000000000002</v>
      </c>
      <c r="BT188" s="407">
        <v>253.2</v>
      </c>
    </row>
    <row r="189" spans="1:72" ht="19.5" customHeight="1" x14ac:dyDescent="0.2">
      <c r="A189" s="301" t="s">
        <v>53</v>
      </c>
      <c r="B189" s="302" t="s">
        <v>44</v>
      </c>
      <c r="C189" s="303" t="s">
        <v>33</v>
      </c>
      <c r="D189" s="302" t="s">
        <v>39</v>
      </c>
      <c r="E189" s="304">
        <f t="shared" si="31"/>
        <v>0</v>
      </c>
      <c r="F189" s="305">
        <v>0</v>
      </c>
      <c r="G189" s="305">
        <v>0</v>
      </c>
      <c r="H189" s="305">
        <v>0</v>
      </c>
      <c r="I189" s="305">
        <v>0</v>
      </c>
      <c r="J189" s="305">
        <v>0</v>
      </c>
      <c r="K189" s="305">
        <v>0</v>
      </c>
      <c r="L189" s="305">
        <v>0</v>
      </c>
      <c r="M189" s="305">
        <v>0</v>
      </c>
      <c r="N189" s="305">
        <v>0</v>
      </c>
      <c r="O189" s="305">
        <v>0</v>
      </c>
      <c r="P189" s="305">
        <v>0</v>
      </c>
      <c r="Q189" s="305">
        <v>0</v>
      </c>
      <c r="R189" s="305">
        <v>0</v>
      </c>
      <c r="S189" s="305">
        <f t="shared" si="32"/>
        <v>0</v>
      </c>
      <c r="T189" s="322" t="s">
        <v>358</v>
      </c>
      <c r="V189" s="322" t="s">
        <v>358</v>
      </c>
      <c r="W189" s="323" t="s">
        <v>54</v>
      </c>
      <c r="X189" s="323" t="s">
        <v>248</v>
      </c>
      <c r="Y189" s="328">
        <f t="shared" si="33"/>
        <v>0</v>
      </c>
      <c r="Z189" s="327">
        <v>0</v>
      </c>
      <c r="AA189" s="327">
        <v>0</v>
      </c>
      <c r="AB189" s="327">
        <v>0</v>
      </c>
      <c r="AC189" s="327">
        <v>0</v>
      </c>
      <c r="AD189" s="327">
        <v>0</v>
      </c>
      <c r="AE189" s="327">
        <v>0</v>
      </c>
      <c r="AF189" s="327">
        <v>0</v>
      </c>
      <c r="AG189" s="327">
        <v>0</v>
      </c>
      <c r="AH189" s="327">
        <v>0</v>
      </c>
      <c r="AI189" s="327">
        <v>0</v>
      </c>
      <c r="AJ189" s="327">
        <v>0</v>
      </c>
      <c r="AK189" s="327">
        <v>0</v>
      </c>
      <c r="AL189" s="327">
        <v>0</v>
      </c>
      <c r="AM189" s="305">
        <f t="shared" si="34"/>
        <v>0</v>
      </c>
      <c r="AP189" s="341">
        <v>10</v>
      </c>
      <c r="AQ189" s="408" t="s">
        <v>364</v>
      </c>
      <c r="AR189" s="408"/>
      <c r="AS189" s="407">
        <v>1.904806</v>
      </c>
      <c r="AT189" s="407">
        <v>3.3561369999999999</v>
      </c>
      <c r="AU189" s="407">
        <v>1.697109</v>
      </c>
      <c r="AV189" s="407">
        <v>1.5253639999999999</v>
      </c>
      <c r="AW189" s="407">
        <v>17.253665999999999</v>
      </c>
      <c r="AX189" s="407">
        <v>0.65606600000000004</v>
      </c>
      <c r="AY189" s="407">
        <v>8.9666320000000006</v>
      </c>
      <c r="AZ189" s="407">
        <v>7.1617389999999999</v>
      </c>
      <c r="BA189" s="407">
        <v>3.7446609999999998</v>
      </c>
      <c r="BB189" s="407">
        <v>1.7791239999999999</v>
      </c>
      <c r="BC189" s="407">
        <v>8.6817969999999995</v>
      </c>
      <c r="BD189" s="407">
        <v>3.5092639999999999</v>
      </c>
      <c r="BE189" s="407">
        <v>60.236364999999999</v>
      </c>
      <c r="BF189" s="407"/>
      <c r="BG189" s="407"/>
      <c r="BH189" s="407">
        <v>11.02</v>
      </c>
      <c r="BI189" s="407">
        <v>18.48</v>
      </c>
      <c r="BJ189" s="407">
        <v>8.1300000000000008</v>
      </c>
      <c r="BK189" s="407">
        <v>5.79</v>
      </c>
      <c r="BL189" s="407">
        <v>56.984999999999999</v>
      </c>
      <c r="BM189" s="407">
        <v>1.3</v>
      </c>
      <c r="BN189" s="407">
        <v>36.414999999999999</v>
      </c>
      <c r="BO189" s="407">
        <v>33.42</v>
      </c>
      <c r="BP189" s="407">
        <v>17.190000000000001</v>
      </c>
      <c r="BQ189" s="407">
        <v>8.1649999999999991</v>
      </c>
      <c r="BR189" s="407">
        <v>40.134999999999998</v>
      </c>
      <c r="BS189" s="407">
        <v>16.170000000000002</v>
      </c>
      <c r="BT189" s="407">
        <v>253.2</v>
      </c>
    </row>
    <row r="190" spans="1:72" ht="19.5" customHeight="1" x14ac:dyDescent="0.2">
      <c r="A190" s="301" t="s">
        <v>53</v>
      </c>
      <c r="B190" s="302" t="s">
        <v>44</v>
      </c>
      <c r="C190" s="303" t="s">
        <v>40</v>
      </c>
      <c r="D190" s="302" t="s">
        <v>41</v>
      </c>
      <c r="E190" s="304">
        <f t="shared" si="31"/>
        <v>3587.6110501204298</v>
      </c>
      <c r="F190" s="305">
        <v>2718.3293872087202</v>
      </c>
      <c r="G190" s="305">
        <v>815.50507710442798</v>
      </c>
      <c r="H190" s="305">
        <v>2345.8456103830799</v>
      </c>
      <c r="I190" s="305">
        <v>2774.73439183868</v>
      </c>
      <c r="J190" s="305">
        <v>2833.11909961724</v>
      </c>
      <c r="K190" s="305">
        <v>3587.6110501204298</v>
      </c>
      <c r="L190" s="305">
        <v>3637.41945856948</v>
      </c>
      <c r="M190" s="305">
        <v>4215.6212955232304</v>
      </c>
      <c r="N190" s="305">
        <v>4112.9488269785397</v>
      </c>
      <c r="O190" s="305">
        <v>3994.5573103831298</v>
      </c>
      <c r="P190" s="305">
        <v>4690.5929922968098</v>
      </c>
      <c r="Q190" s="305">
        <v>4948.8524939825002</v>
      </c>
      <c r="R190" s="305">
        <v>40675.136994006301</v>
      </c>
      <c r="S190" s="305">
        <f t="shared" si="32"/>
        <v>15075.144616272579</v>
      </c>
      <c r="T190" s="322" t="s">
        <v>358</v>
      </c>
      <c r="V190" s="322" t="s">
        <v>358</v>
      </c>
      <c r="W190" s="323" t="s">
        <v>54</v>
      </c>
      <c r="X190" s="323" t="s">
        <v>210</v>
      </c>
      <c r="Y190" s="328">
        <f t="shared" si="33"/>
        <v>1794.8400623938401</v>
      </c>
      <c r="Z190" s="327">
        <v>597.10080633295695</v>
      </c>
      <c r="AA190" s="327">
        <v>269.65353119831502</v>
      </c>
      <c r="AB190" s="327">
        <v>835.68278014995303</v>
      </c>
      <c r="AC190" s="327">
        <v>1075.8336181725599</v>
      </c>
      <c r="AD190" s="327">
        <v>1256.27173501075</v>
      </c>
      <c r="AE190" s="327">
        <v>1794.8400623938401</v>
      </c>
      <c r="AF190" s="327">
        <v>1350.5135415935199</v>
      </c>
      <c r="AG190" s="327">
        <v>1366.2802162161399</v>
      </c>
      <c r="AH190" s="327">
        <v>1326.3884647196601</v>
      </c>
      <c r="AI190" s="327">
        <v>1134.7677753461401</v>
      </c>
      <c r="AJ190" s="327">
        <v>1179.00636222764</v>
      </c>
      <c r="AK190" s="327">
        <v>1639.22983586954</v>
      </c>
      <c r="AL190" s="327">
        <v>13825.568729230999</v>
      </c>
      <c r="AM190" s="305">
        <f t="shared" si="34"/>
        <v>5829.3825332583747</v>
      </c>
      <c r="AP190" s="341">
        <v>11</v>
      </c>
      <c r="AQ190" s="409" t="s">
        <v>368</v>
      </c>
      <c r="AR190" s="409"/>
      <c r="AS190" s="407">
        <v>9.0039279999999895</v>
      </c>
      <c r="AT190" s="407">
        <v>2.3167909999999998</v>
      </c>
      <c r="AU190" s="407">
        <v>4.7377040000000097</v>
      </c>
      <c r="AV190" s="407">
        <v>2.6409760000000002</v>
      </c>
      <c r="AW190" s="407">
        <v>2.7569499999999998</v>
      </c>
      <c r="AX190" s="407">
        <v>1.3348990000000001</v>
      </c>
      <c r="AY190" s="407">
        <v>4.1969149999999997</v>
      </c>
      <c r="AZ190" s="407">
        <v>2.4488490000000001</v>
      </c>
      <c r="BA190" s="407">
        <v>4.1895219999999904</v>
      </c>
      <c r="BB190" s="407">
        <v>3.0384060000000002</v>
      </c>
      <c r="BC190" s="407">
        <v>2.2926829999999998</v>
      </c>
      <c r="BD190" s="407">
        <v>5.0530390000000098</v>
      </c>
      <c r="BE190" s="407">
        <v>44.010662000000004</v>
      </c>
      <c r="BF190" s="407"/>
      <c r="BG190" s="407"/>
      <c r="BH190" s="407">
        <v>43.88</v>
      </c>
      <c r="BI190" s="407">
        <v>11.494999999999999</v>
      </c>
      <c r="BJ190" s="407">
        <v>22.934999999999999</v>
      </c>
      <c r="BK190" s="407">
        <v>13.8</v>
      </c>
      <c r="BL190" s="407">
        <v>14.33</v>
      </c>
      <c r="BM190" s="407">
        <v>6.44</v>
      </c>
      <c r="BN190" s="407">
        <v>18.8</v>
      </c>
      <c r="BO190" s="407">
        <v>11.425000000000001</v>
      </c>
      <c r="BP190" s="407">
        <v>19.254999999999999</v>
      </c>
      <c r="BQ190" s="407">
        <v>13.914999999999999</v>
      </c>
      <c r="BR190" s="407">
        <v>10.615</v>
      </c>
      <c r="BS190" s="407">
        <v>23.265000000000001</v>
      </c>
      <c r="BT190" s="407">
        <v>210.155</v>
      </c>
    </row>
    <row r="191" spans="1:72" ht="19.5" customHeight="1" x14ac:dyDescent="0.2">
      <c r="A191" s="301" t="s">
        <v>53</v>
      </c>
      <c r="B191" s="302" t="s">
        <v>44</v>
      </c>
      <c r="C191" s="303" t="s">
        <v>40</v>
      </c>
      <c r="D191" s="302" t="s">
        <v>42</v>
      </c>
      <c r="E191" s="304">
        <f t="shared" si="31"/>
        <v>904.879398833192</v>
      </c>
      <c r="F191" s="305">
        <v>167.44726968203199</v>
      </c>
      <c r="G191" s="305">
        <v>182.165236571897</v>
      </c>
      <c r="H191" s="305">
        <v>173.05861289074201</v>
      </c>
      <c r="I191" s="305">
        <v>375.62389507309899</v>
      </c>
      <c r="J191" s="305">
        <v>797.57371503286595</v>
      </c>
      <c r="K191" s="305">
        <v>904.879398833192</v>
      </c>
      <c r="L191" s="305">
        <v>914.98609491359696</v>
      </c>
      <c r="M191" s="305">
        <v>741.18801857306198</v>
      </c>
      <c r="N191" s="305">
        <v>974.95932889786195</v>
      </c>
      <c r="O191" s="305">
        <v>452.50715235623102</v>
      </c>
      <c r="P191" s="305">
        <v>253.69737609887</v>
      </c>
      <c r="Q191" s="305">
        <v>258.30756895682703</v>
      </c>
      <c r="R191" s="305">
        <v>6196.3936678802802</v>
      </c>
      <c r="S191" s="305">
        <f t="shared" si="32"/>
        <v>2600.7481280838283</v>
      </c>
      <c r="T191" s="322" t="s">
        <v>358</v>
      </c>
      <c r="V191" s="322" t="s">
        <v>358</v>
      </c>
      <c r="W191" s="321"/>
      <c r="X191" s="321"/>
      <c r="Y191" s="328">
        <f t="shared" si="33"/>
        <v>0</v>
      </c>
      <c r="Z191" s="329"/>
      <c r="AA191" s="329"/>
      <c r="AB191" s="329"/>
      <c r="AC191" s="329"/>
      <c r="AD191" s="329"/>
      <c r="AE191" s="329"/>
      <c r="AF191" s="329"/>
      <c r="AG191" s="329"/>
      <c r="AH191" s="329"/>
      <c r="AI191" s="329"/>
      <c r="AJ191" s="329"/>
      <c r="AK191" s="329"/>
      <c r="AL191" s="329"/>
      <c r="AM191" s="305">
        <f t="shared" si="34"/>
        <v>0</v>
      </c>
      <c r="AP191" s="341">
        <v>12</v>
      </c>
      <c r="AQ191" s="410" t="s">
        <v>364</v>
      </c>
      <c r="AR191" s="410"/>
      <c r="AS191" s="407">
        <v>9.0039279999999895</v>
      </c>
      <c r="AT191" s="407">
        <v>2.3167909999999998</v>
      </c>
      <c r="AU191" s="407">
        <v>4.7377040000000097</v>
      </c>
      <c r="AV191" s="407">
        <v>2.6409760000000002</v>
      </c>
      <c r="AW191" s="407">
        <v>2.7569499999999998</v>
      </c>
      <c r="AX191" s="407">
        <v>1.3348990000000001</v>
      </c>
      <c r="AY191" s="407">
        <v>4.1969149999999997</v>
      </c>
      <c r="AZ191" s="407">
        <v>2.4488490000000001</v>
      </c>
      <c r="BA191" s="407">
        <v>4.1895219999999904</v>
      </c>
      <c r="BB191" s="407">
        <v>3.0384060000000002</v>
      </c>
      <c r="BC191" s="407">
        <v>2.2926829999999998</v>
      </c>
      <c r="BD191" s="407">
        <v>5.0530390000000098</v>
      </c>
      <c r="BE191" s="407">
        <v>44.010662000000004</v>
      </c>
      <c r="BF191" s="407"/>
      <c r="BG191" s="407"/>
      <c r="BH191" s="407">
        <v>43.88</v>
      </c>
      <c r="BI191" s="407">
        <v>11.494999999999999</v>
      </c>
      <c r="BJ191" s="407">
        <v>22.934999999999999</v>
      </c>
      <c r="BK191" s="407">
        <v>13.8</v>
      </c>
      <c r="BL191" s="407">
        <v>14.33</v>
      </c>
      <c r="BM191" s="407">
        <v>6.44</v>
      </c>
      <c r="BN191" s="407">
        <v>18.8</v>
      </c>
      <c r="BO191" s="407">
        <v>11.425000000000001</v>
      </c>
      <c r="BP191" s="407">
        <v>19.254999999999999</v>
      </c>
      <c r="BQ191" s="407">
        <v>13.914999999999999</v>
      </c>
      <c r="BR191" s="407">
        <v>10.615</v>
      </c>
      <c r="BS191" s="407">
        <v>23.265000000000001</v>
      </c>
      <c r="BT191" s="407">
        <v>210.155</v>
      </c>
    </row>
    <row r="192" spans="1:72" ht="19.5" customHeight="1" x14ac:dyDescent="0.2">
      <c r="A192" s="301" t="s">
        <v>53</v>
      </c>
      <c r="B192" s="302" t="s">
        <v>44</v>
      </c>
      <c r="C192" s="303" t="s">
        <v>40</v>
      </c>
      <c r="D192" s="302" t="s">
        <v>43</v>
      </c>
      <c r="E192" s="304">
        <f t="shared" si="31"/>
        <v>46.021286522229502</v>
      </c>
      <c r="F192" s="305">
        <v>16.764693157168001</v>
      </c>
      <c r="G192" s="305">
        <v>6.6701719085312901</v>
      </c>
      <c r="H192" s="305">
        <v>116.643407337056</v>
      </c>
      <c r="I192" s="305">
        <v>40.274160431533502</v>
      </c>
      <c r="J192" s="305">
        <v>42.901886842017099</v>
      </c>
      <c r="K192" s="305">
        <v>46.021286522229502</v>
      </c>
      <c r="L192" s="305">
        <v>69.382227071600497</v>
      </c>
      <c r="M192" s="305">
        <v>64.596173844194695</v>
      </c>
      <c r="N192" s="305">
        <v>57.006533244866901</v>
      </c>
      <c r="O192" s="305">
        <v>62.789760514277297</v>
      </c>
      <c r="P192" s="305">
        <v>60.052871072185198</v>
      </c>
      <c r="Q192" s="305">
        <v>57.4257945913212</v>
      </c>
      <c r="R192" s="305">
        <v>640.52896653698201</v>
      </c>
      <c r="S192" s="305">
        <f t="shared" si="32"/>
        <v>269.27560619853534</v>
      </c>
      <c r="T192" s="322" t="s">
        <v>358</v>
      </c>
      <c r="V192" s="322" t="s">
        <v>358</v>
      </c>
      <c r="W192" s="321"/>
      <c r="X192" s="321"/>
      <c r="Y192" s="328">
        <f t="shared" si="33"/>
        <v>0</v>
      </c>
      <c r="Z192" s="329"/>
      <c r="AA192" s="329"/>
      <c r="AB192" s="329"/>
      <c r="AC192" s="329"/>
      <c r="AD192" s="329"/>
      <c r="AE192" s="329"/>
      <c r="AF192" s="329"/>
      <c r="AG192" s="329"/>
      <c r="AH192" s="329"/>
      <c r="AI192" s="329"/>
      <c r="AJ192" s="329"/>
      <c r="AK192" s="329"/>
      <c r="AL192" s="329"/>
      <c r="AM192" s="305">
        <f t="shared" si="34"/>
        <v>0</v>
      </c>
      <c r="AO192" s="387"/>
      <c r="AP192" s="341">
        <v>13</v>
      </c>
      <c r="AQ192" s="409" t="s">
        <v>56</v>
      </c>
      <c r="AR192" s="409"/>
      <c r="AS192" s="407">
        <v>0</v>
      </c>
      <c r="AT192" s="407">
        <v>0</v>
      </c>
      <c r="AU192" s="407">
        <v>0</v>
      </c>
      <c r="AV192" s="407">
        <v>0</v>
      </c>
      <c r="AW192" s="407">
        <v>0</v>
      </c>
      <c r="AX192" s="407">
        <v>0</v>
      </c>
      <c r="AY192" s="407">
        <v>0</v>
      </c>
      <c r="AZ192" s="407">
        <v>0</v>
      </c>
      <c r="BA192" s="407">
        <v>0</v>
      </c>
      <c r="BB192" s="407">
        <v>0</v>
      </c>
      <c r="BC192" s="407">
        <v>0</v>
      </c>
      <c r="BD192" s="407">
        <v>0</v>
      </c>
      <c r="BE192" s="407">
        <v>0</v>
      </c>
      <c r="BF192" s="407"/>
      <c r="BG192" s="407"/>
      <c r="BH192" s="407">
        <v>0</v>
      </c>
      <c r="BI192" s="407">
        <v>0</v>
      </c>
      <c r="BJ192" s="407">
        <v>0</v>
      </c>
      <c r="BK192" s="407">
        <v>0</v>
      </c>
      <c r="BL192" s="407">
        <v>0</v>
      </c>
      <c r="BM192" s="407">
        <v>0</v>
      </c>
      <c r="BN192" s="407">
        <v>0</v>
      </c>
      <c r="BO192" s="407">
        <v>0</v>
      </c>
      <c r="BP192" s="407">
        <v>0</v>
      </c>
      <c r="BQ192" s="407">
        <v>0</v>
      </c>
      <c r="BR192" s="407">
        <v>0</v>
      </c>
      <c r="BS192" s="407">
        <v>0</v>
      </c>
      <c r="BT192" s="407">
        <v>0</v>
      </c>
    </row>
    <row r="193" spans="1:72" ht="19.5" customHeight="1" x14ac:dyDescent="0.2">
      <c r="A193" s="306" t="s">
        <v>53</v>
      </c>
      <c r="B193" s="307" t="s">
        <v>45</v>
      </c>
      <c r="C193" s="308" t="s">
        <v>26</v>
      </c>
      <c r="D193" s="307" t="s">
        <v>27</v>
      </c>
      <c r="E193" s="304">
        <f t="shared" si="31"/>
        <v>738.89310333566505</v>
      </c>
      <c r="F193" s="309">
        <v>462.58096906198398</v>
      </c>
      <c r="G193" s="309">
        <v>107.646390057397</v>
      </c>
      <c r="H193" s="309">
        <v>347.84085751156903</v>
      </c>
      <c r="I193" s="309">
        <v>673.90192466982398</v>
      </c>
      <c r="J193" s="309">
        <v>424.34573852454702</v>
      </c>
      <c r="K193" s="309">
        <v>738.89310333566505</v>
      </c>
      <c r="L193" s="309">
        <v>812.72880657323003</v>
      </c>
      <c r="M193" s="309">
        <v>962.30823966533399</v>
      </c>
      <c r="N193" s="309">
        <v>937.63814529228398</v>
      </c>
      <c r="O193" s="309">
        <v>833.51375213978895</v>
      </c>
      <c r="P193" s="309">
        <v>900.67254398176601</v>
      </c>
      <c r="Q193" s="309">
        <v>984.82433090955897</v>
      </c>
      <c r="R193" s="309">
        <v>8186.8948017229504</v>
      </c>
      <c r="S193" s="309">
        <f t="shared" si="32"/>
        <v>2755.208983160986</v>
      </c>
      <c r="T193" s="322" t="s">
        <v>358</v>
      </c>
      <c r="V193" s="322" t="s">
        <v>358</v>
      </c>
      <c r="W193" s="323" t="s">
        <v>359</v>
      </c>
      <c r="X193" s="323" t="s">
        <v>4</v>
      </c>
      <c r="Y193" s="328" t="str">
        <f t="shared" si="33"/>
        <v>6月</v>
      </c>
      <c r="Z193" s="327" t="s">
        <v>8</v>
      </c>
      <c r="AA193" s="327" t="s">
        <v>9</v>
      </c>
      <c r="AB193" s="327" t="s">
        <v>10</v>
      </c>
      <c r="AC193" s="327" t="s">
        <v>11</v>
      </c>
      <c r="AD193" s="327" t="s">
        <v>12</v>
      </c>
      <c r="AE193" s="327" t="s">
        <v>13</v>
      </c>
      <c r="AF193" s="327" t="s">
        <v>14</v>
      </c>
      <c r="AG193" s="327" t="s">
        <v>15</v>
      </c>
      <c r="AH193" s="327" t="s">
        <v>16</v>
      </c>
      <c r="AI193" s="327" t="s">
        <v>17</v>
      </c>
      <c r="AJ193" s="327" t="s">
        <v>111</v>
      </c>
      <c r="AK193" s="327" t="s">
        <v>19</v>
      </c>
      <c r="AL193" s="327" t="s">
        <v>20</v>
      </c>
      <c r="AM193" s="300" t="s">
        <v>259</v>
      </c>
      <c r="AP193" s="347">
        <v>14</v>
      </c>
      <c r="AQ193" s="414" t="s">
        <v>369</v>
      </c>
      <c r="AR193" s="414"/>
      <c r="AS193" s="415">
        <v>26.87921</v>
      </c>
      <c r="AT193" s="415">
        <v>12.298140999999999</v>
      </c>
      <c r="AU193" s="415">
        <v>13.680655</v>
      </c>
      <c r="AV193" s="415">
        <v>9.9573579999999993</v>
      </c>
      <c r="AW193" s="415">
        <v>23.369554000000001</v>
      </c>
      <c r="AX193" s="415">
        <v>4.6179519999999998</v>
      </c>
      <c r="AY193" s="415">
        <v>21.983312999999999</v>
      </c>
      <c r="AZ193" s="415">
        <v>19.560908000000001</v>
      </c>
      <c r="BA193" s="415">
        <v>14.544499999999999</v>
      </c>
      <c r="BB193" s="415">
        <v>13.181327</v>
      </c>
      <c r="BC193" s="415">
        <v>17.972878999999999</v>
      </c>
      <c r="BD193" s="415">
        <v>13.640015999999999</v>
      </c>
      <c r="BE193" s="415">
        <v>191.685813</v>
      </c>
      <c r="BF193" s="415"/>
      <c r="BG193" s="415"/>
      <c r="BH193" s="415">
        <v>137.625</v>
      </c>
      <c r="BI193" s="415">
        <v>63.765000000000001</v>
      </c>
      <c r="BJ193" s="415">
        <v>71.592752000000004</v>
      </c>
      <c r="BK193" s="415">
        <v>47.24</v>
      </c>
      <c r="BL193" s="415">
        <v>87.584999999999994</v>
      </c>
      <c r="BM193" s="415">
        <v>11.33</v>
      </c>
      <c r="BN193" s="415">
        <v>102.825</v>
      </c>
      <c r="BO193" s="415">
        <v>91.31</v>
      </c>
      <c r="BP193" s="415">
        <v>66.89</v>
      </c>
      <c r="BQ193" s="415">
        <v>60.335000000000001</v>
      </c>
      <c r="BR193" s="415">
        <v>83.323999999999998</v>
      </c>
      <c r="BS193" s="415">
        <v>62.81</v>
      </c>
      <c r="BT193" s="415">
        <v>886.63175200000001</v>
      </c>
    </row>
    <row r="194" spans="1:72" ht="19.5" customHeight="1" x14ac:dyDescent="0.2">
      <c r="A194" s="306" t="s">
        <v>53</v>
      </c>
      <c r="B194" s="307" t="s">
        <v>45</v>
      </c>
      <c r="C194" s="308" t="s">
        <v>26</v>
      </c>
      <c r="D194" s="307" t="s">
        <v>28</v>
      </c>
      <c r="E194" s="304">
        <f t="shared" si="31"/>
        <v>399.62856412444398</v>
      </c>
      <c r="F194" s="309">
        <v>233.155050844486</v>
      </c>
      <c r="G194" s="309">
        <v>60.638130783299403</v>
      </c>
      <c r="H194" s="309">
        <v>182.89786154230501</v>
      </c>
      <c r="I194" s="309">
        <v>354.09786393944501</v>
      </c>
      <c r="J194" s="309">
        <v>236.60499599977999</v>
      </c>
      <c r="K194" s="309">
        <v>399.62856412444398</v>
      </c>
      <c r="L194" s="309">
        <v>447.14752952127202</v>
      </c>
      <c r="M194" s="309">
        <v>499.31150870989802</v>
      </c>
      <c r="N194" s="309">
        <v>454.59286312970698</v>
      </c>
      <c r="O194" s="309">
        <v>471.74790113606298</v>
      </c>
      <c r="P194" s="309">
        <v>515.835761328736</v>
      </c>
      <c r="Q194" s="309">
        <v>597.46830144871399</v>
      </c>
      <c r="R194" s="309">
        <v>4453.12633250815</v>
      </c>
      <c r="S194" s="309">
        <f t="shared" si="32"/>
        <v>1467.0224672337595</v>
      </c>
      <c r="T194" s="322" t="s">
        <v>358</v>
      </c>
      <c r="V194" s="322" t="s">
        <v>358</v>
      </c>
      <c r="W194" s="323" t="s">
        <v>55</v>
      </c>
      <c r="X194" s="323" t="s">
        <v>217</v>
      </c>
      <c r="Y194" s="328">
        <f t="shared" si="33"/>
        <v>1.2294574799294</v>
      </c>
      <c r="Z194" s="327">
        <v>0.86429697069225297</v>
      </c>
      <c r="AA194" s="327">
        <v>1.1079820699781899</v>
      </c>
      <c r="AB194" s="327">
        <v>0.55468206997819502</v>
      </c>
      <c r="AC194" s="327">
        <v>3.9094574799294</v>
      </c>
      <c r="AD194" s="327">
        <v>1.2294574799294</v>
      </c>
      <c r="AE194" s="327">
        <v>1.2294574799294</v>
      </c>
      <c r="AF194" s="327">
        <v>1.2294574799294</v>
      </c>
      <c r="AG194" s="327">
        <v>10.2104284799294</v>
      </c>
      <c r="AH194" s="327">
        <v>2.5025094799294001</v>
      </c>
      <c r="AI194" s="327">
        <v>7.7801604799293997</v>
      </c>
      <c r="AJ194" s="327">
        <v>2.6775084799294002</v>
      </c>
      <c r="AK194" s="327">
        <v>2.0857674799293999</v>
      </c>
      <c r="AL194" s="327">
        <v>35.381165430013198</v>
      </c>
      <c r="AM194" s="305">
        <f t="shared" si="34"/>
        <v>8.8953335504368383</v>
      </c>
      <c r="AP194" s="341">
        <v>15</v>
      </c>
      <c r="AQ194" s="410" t="s">
        <v>364</v>
      </c>
      <c r="AR194" s="410"/>
      <c r="AS194" s="407">
        <v>26.87921</v>
      </c>
      <c r="AT194" s="407">
        <v>12.298140999999999</v>
      </c>
      <c r="AU194" s="407">
        <v>13.680655</v>
      </c>
      <c r="AV194" s="407">
        <v>9.9573579999999993</v>
      </c>
      <c r="AW194" s="407">
        <v>23.369554000000001</v>
      </c>
      <c r="AX194" s="407">
        <v>4.6179519999999998</v>
      </c>
      <c r="AY194" s="407">
        <v>21.983312999999999</v>
      </c>
      <c r="AZ194" s="407">
        <v>19.560908000000001</v>
      </c>
      <c r="BA194" s="407">
        <v>14.544499999999999</v>
      </c>
      <c r="BB194" s="407">
        <v>13.181327</v>
      </c>
      <c r="BC194" s="407">
        <v>17.972878999999999</v>
      </c>
      <c r="BD194" s="407">
        <v>13.640015999999999</v>
      </c>
      <c r="BE194" s="407">
        <v>191.685813</v>
      </c>
      <c r="BF194" s="407"/>
      <c r="BG194" s="407"/>
      <c r="BH194" s="407">
        <v>137.625</v>
      </c>
      <c r="BI194" s="407">
        <v>63.765000000000001</v>
      </c>
      <c r="BJ194" s="407">
        <v>71.592752000000004</v>
      </c>
      <c r="BK194" s="407">
        <v>47.24</v>
      </c>
      <c r="BL194" s="407">
        <v>87.584999999999994</v>
      </c>
      <c r="BM194" s="407">
        <v>11.33</v>
      </c>
      <c r="BN194" s="407">
        <v>102.825</v>
      </c>
      <c r="BO194" s="407">
        <v>91.31</v>
      </c>
      <c r="BP194" s="407">
        <v>66.89</v>
      </c>
      <c r="BQ194" s="407">
        <v>60.335000000000001</v>
      </c>
      <c r="BR194" s="407">
        <v>83.323999999999998</v>
      </c>
      <c r="BS194" s="407">
        <v>62.81</v>
      </c>
      <c r="BT194" s="407">
        <v>886.63175200000001</v>
      </c>
    </row>
    <row r="195" spans="1:72" ht="19.5" customHeight="1" x14ac:dyDescent="0.2">
      <c r="A195" s="306" t="s">
        <v>53</v>
      </c>
      <c r="B195" s="307" t="s">
        <v>45</v>
      </c>
      <c r="C195" s="308" t="s">
        <v>26</v>
      </c>
      <c r="D195" s="307" t="s">
        <v>29</v>
      </c>
      <c r="E195" s="304">
        <f t="shared" si="31"/>
        <v>244.65452940483999</v>
      </c>
      <c r="F195" s="309">
        <v>148.71115657571099</v>
      </c>
      <c r="G195" s="309">
        <v>27.2755395150703</v>
      </c>
      <c r="H195" s="309">
        <v>277.20395320807899</v>
      </c>
      <c r="I195" s="309">
        <v>274.94370999290101</v>
      </c>
      <c r="J195" s="309">
        <v>259.15104717956501</v>
      </c>
      <c r="K195" s="309">
        <v>244.65452940483999</v>
      </c>
      <c r="L195" s="309">
        <v>184.04618140220799</v>
      </c>
      <c r="M195" s="309">
        <v>154.93312493252901</v>
      </c>
      <c r="N195" s="309">
        <v>221.784335048842</v>
      </c>
      <c r="O195" s="309">
        <v>169.297952030359</v>
      </c>
      <c r="P195" s="309">
        <v>202.94326984324499</v>
      </c>
      <c r="Q195" s="309">
        <v>244.576442833176</v>
      </c>
      <c r="R195" s="309">
        <v>2409.5212419665199</v>
      </c>
      <c r="S195" s="309">
        <f t="shared" si="32"/>
        <v>1231.9399358761661</v>
      </c>
      <c r="T195" s="322" t="s">
        <v>358</v>
      </c>
      <c r="V195" s="322" t="s">
        <v>358</v>
      </c>
      <c r="W195" s="323" t="s">
        <v>55</v>
      </c>
      <c r="X195" s="323" t="s">
        <v>218</v>
      </c>
      <c r="Y195" s="328">
        <f t="shared" si="33"/>
        <v>7.8245999999999996E-2</v>
      </c>
      <c r="Z195" s="327">
        <v>0.14968799999999999</v>
      </c>
      <c r="AA195" s="327">
        <v>8.0675999999999998E-2</v>
      </c>
      <c r="AB195" s="327">
        <v>6.3666E-2</v>
      </c>
      <c r="AC195" s="327">
        <v>6.0749999999999998E-2</v>
      </c>
      <c r="AD195" s="327">
        <v>6.9984000000000005E-2</v>
      </c>
      <c r="AE195" s="327">
        <v>7.8245999999999996E-2</v>
      </c>
      <c r="AF195" s="327">
        <v>8.3105999999999999E-2</v>
      </c>
      <c r="AG195" s="327">
        <v>8.3105999999999999E-2</v>
      </c>
      <c r="AH195" s="327">
        <v>0.13608000000000001</v>
      </c>
      <c r="AI195" s="327">
        <v>0.12684599999999999</v>
      </c>
      <c r="AJ195" s="327">
        <v>7.5815999999999995E-2</v>
      </c>
      <c r="AK195" s="327">
        <v>0.13850999999999999</v>
      </c>
      <c r="AL195" s="327">
        <v>1.146474</v>
      </c>
      <c r="AM195" s="305">
        <f t="shared" si="34"/>
        <v>0.50300999999999996</v>
      </c>
      <c r="AP195" s="341">
        <v>16</v>
      </c>
      <c r="AQ195" s="406" t="s">
        <v>64</v>
      </c>
      <c r="AR195" s="406"/>
      <c r="AS195" s="407">
        <v>0</v>
      </c>
      <c r="AT195" s="407">
        <v>0</v>
      </c>
      <c r="AU195" s="407">
        <v>0</v>
      </c>
      <c r="AV195" s="407">
        <v>0</v>
      </c>
      <c r="AW195" s="407">
        <v>0</v>
      </c>
      <c r="AX195" s="407">
        <v>0</v>
      </c>
      <c r="AY195" s="407">
        <v>0</v>
      </c>
      <c r="AZ195" s="407">
        <v>0</v>
      </c>
      <c r="BA195" s="407">
        <v>0</v>
      </c>
      <c r="BB195" s="407">
        <v>0</v>
      </c>
      <c r="BC195" s="407">
        <v>0</v>
      </c>
      <c r="BD195" s="407">
        <v>0</v>
      </c>
      <c r="BE195" s="407">
        <v>0</v>
      </c>
      <c r="BF195" s="407"/>
      <c r="BG195" s="407"/>
      <c r="BH195" s="407">
        <v>0</v>
      </c>
      <c r="BI195" s="407">
        <v>0</v>
      </c>
      <c r="BJ195" s="407">
        <v>0</v>
      </c>
      <c r="BK195" s="407">
        <v>0</v>
      </c>
      <c r="BL195" s="407">
        <v>0</v>
      </c>
      <c r="BM195" s="407">
        <v>0</v>
      </c>
      <c r="BN195" s="407">
        <v>0</v>
      </c>
      <c r="BO195" s="407">
        <v>0</v>
      </c>
      <c r="BP195" s="407">
        <v>0</v>
      </c>
      <c r="BQ195" s="407">
        <v>0</v>
      </c>
      <c r="BR195" s="407">
        <v>0</v>
      </c>
      <c r="BS195" s="407">
        <v>0</v>
      </c>
      <c r="BT195" s="407">
        <v>0</v>
      </c>
    </row>
    <row r="196" spans="1:72" ht="19.5" customHeight="1" x14ac:dyDescent="0.2">
      <c r="A196" s="306" t="s">
        <v>53</v>
      </c>
      <c r="B196" s="307" t="s">
        <v>45</v>
      </c>
      <c r="C196" s="308" t="s">
        <v>26</v>
      </c>
      <c r="D196" s="307" t="s">
        <v>30</v>
      </c>
      <c r="E196" s="304">
        <f t="shared" si="31"/>
        <v>565.92876587826299</v>
      </c>
      <c r="F196" s="309">
        <v>257.89967697018699</v>
      </c>
      <c r="G196" s="309">
        <v>149.5363498916</v>
      </c>
      <c r="H196" s="309">
        <v>248.22810730949899</v>
      </c>
      <c r="I196" s="309">
        <v>362.73550236174799</v>
      </c>
      <c r="J196" s="309">
        <v>371.88310334220699</v>
      </c>
      <c r="K196" s="309">
        <v>565.92876587826299</v>
      </c>
      <c r="L196" s="309">
        <v>-10.035151030644901</v>
      </c>
      <c r="M196" s="309">
        <v>494.40597739493302</v>
      </c>
      <c r="N196" s="309">
        <v>608.54392846910196</v>
      </c>
      <c r="O196" s="309">
        <v>508.44318783121503</v>
      </c>
      <c r="P196" s="309">
        <v>603.077775420649</v>
      </c>
      <c r="Q196" s="309">
        <v>620.73367124806305</v>
      </c>
      <c r="R196" s="309">
        <v>4781.3808950868197</v>
      </c>
      <c r="S196" s="309">
        <f t="shared" si="32"/>
        <v>1956.2115057535041</v>
      </c>
      <c r="T196" s="322" t="s">
        <v>358</v>
      </c>
      <c r="V196" s="322" t="s">
        <v>358</v>
      </c>
      <c r="W196" s="323" t="s">
        <v>55</v>
      </c>
      <c r="X196" s="323" t="s">
        <v>219</v>
      </c>
      <c r="Y196" s="328">
        <f t="shared" si="33"/>
        <v>0.2056</v>
      </c>
      <c r="Z196" s="327">
        <v>0.14327999999999999</v>
      </c>
      <c r="AA196" s="327">
        <v>6.7280000000000006E-2</v>
      </c>
      <c r="AB196" s="327">
        <v>0.12432</v>
      </c>
      <c r="AC196" s="327">
        <v>0.15848000000000001</v>
      </c>
      <c r="AD196" s="327">
        <v>0.17104</v>
      </c>
      <c r="AE196" s="327">
        <v>0.2056</v>
      </c>
      <c r="AF196" s="327">
        <v>0.2404</v>
      </c>
      <c r="AG196" s="327">
        <v>0.26823999999999998</v>
      </c>
      <c r="AH196" s="327">
        <v>0.22287999999999999</v>
      </c>
      <c r="AI196" s="327">
        <v>0.21759999999999999</v>
      </c>
      <c r="AJ196" s="327">
        <v>0.21004500000000001</v>
      </c>
      <c r="AK196" s="327">
        <v>0.16245000000000001</v>
      </c>
      <c r="AL196" s="327">
        <v>2.1916150000000001</v>
      </c>
      <c r="AM196" s="305">
        <f t="shared" si="34"/>
        <v>0.87</v>
      </c>
      <c r="AP196" s="341">
        <v>17</v>
      </c>
      <c r="AQ196" s="406" t="s">
        <v>65</v>
      </c>
      <c r="AR196" s="406"/>
      <c r="AS196" s="407">
        <v>0</v>
      </c>
      <c r="AT196" s="407">
        <v>0</v>
      </c>
      <c r="AU196" s="407">
        <v>0</v>
      </c>
      <c r="AV196" s="407">
        <v>0</v>
      </c>
      <c r="AW196" s="407">
        <v>0</v>
      </c>
      <c r="AX196" s="407">
        <v>0</v>
      </c>
      <c r="AY196" s="407">
        <v>0</v>
      </c>
      <c r="AZ196" s="407">
        <v>0</v>
      </c>
      <c r="BA196" s="407">
        <v>0</v>
      </c>
      <c r="BB196" s="407">
        <v>0</v>
      </c>
      <c r="BC196" s="407">
        <v>0</v>
      </c>
      <c r="BD196" s="407">
        <v>0</v>
      </c>
      <c r="BE196" s="407">
        <v>0</v>
      </c>
      <c r="BF196" s="407"/>
      <c r="BG196" s="407"/>
      <c r="BH196" s="407">
        <v>0</v>
      </c>
      <c r="BI196" s="407">
        <v>0</v>
      </c>
      <c r="BJ196" s="407">
        <v>0</v>
      </c>
      <c r="BK196" s="407">
        <v>0</v>
      </c>
      <c r="BL196" s="407">
        <v>0</v>
      </c>
      <c r="BM196" s="407">
        <v>0</v>
      </c>
      <c r="BN196" s="407">
        <v>0</v>
      </c>
      <c r="BO196" s="407">
        <v>0</v>
      </c>
      <c r="BP196" s="407">
        <v>0</v>
      </c>
      <c r="BQ196" s="407">
        <v>0</v>
      </c>
      <c r="BR196" s="407">
        <v>0</v>
      </c>
      <c r="BS196" s="407">
        <v>0</v>
      </c>
      <c r="BT196" s="407">
        <v>0</v>
      </c>
    </row>
    <row r="197" spans="1:72" ht="19.5" customHeight="1" x14ac:dyDescent="0.2">
      <c r="A197" s="306" t="s">
        <v>53</v>
      </c>
      <c r="B197" s="307" t="s">
        <v>45</v>
      </c>
      <c r="C197" s="308" t="s">
        <v>26</v>
      </c>
      <c r="D197" s="307" t="s">
        <v>31</v>
      </c>
      <c r="E197" s="304">
        <f t="shared" ref="E197:E260" si="35">K197</f>
        <v>245.99833778094299</v>
      </c>
      <c r="F197" s="309">
        <v>166.72606049971</v>
      </c>
      <c r="G197" s="309">
        <v>30.0494641677757</v>
      </c>
      <c r="H197" s="309">
        <v>96.958893817673996</v>
      </c>
      <c r="I197" s="309">
        <v>126.892678692771</v>
      </c>
      <c r="J197" s="309">
        <v>156.532239461768</v>
      </c>
      <c r="K197" s="309">
        <v>245.99833778094299</v>
      </c>
      <c r="L197" s="309">
        <v>193.40528297926801</v>
      </c>
      <c r="M197" s="309">
        <v>292.19965935680801</v>
      </c>
      <c r="N197" s="309">
        <v>317.037314938804</v>
      </c>
      <c r="O197" s="309">
        <v>183.09753760893199</v>
      </c>
      <c r="P197" s="309">
        <v>182.408150957738</v>
      </c>
      <c r="Q197" s="309">
        <v>264.10713202983902</v>
      </c>
      <c r="R197" s="309">
        <v>2255.4127522920298</v>
      </c>
      <c r="S197" s="309">
        <f t="shared" ref="S197:S260" si="36">SUMIFS(F197:Q197,$F$2:$Q$2,"是")</f>
        <v>823.15767442064168</v>
      </c>
      <c r="T197" s="322" t="s">
        <v>358</v>
      </c>
      <c r="V197" s="322" t="s">
        <v>358</v>
      </c>
      <c r="W197" s="323" t="s">
        <v>55</v>
      </c>
      <c r="X197" s="323" t="s">
        <v>220</v>
      </c>
      <c r="Y197" s="328">
        <f t="shared" ref="Y197:Y260" si="37">AE197</f>
        <v>0.281694</v>
      </c>
      <c r="Z197" s="327">
        <v>0.89640500000000001</v>
      </c>
      <c r="AA197" s="327">
        <v>0.48859000000000002</v>
      </c>
      <c r="AB197" s="327">
        <v>0.243673</v>
      </c>
      <c r="AC197" s="327">
        <v>0.90557799999999999</v>
      </c>
      <c r="AD197" s="327">
        <v>0.283586</v>
      </c>
      <c r="AE197" s="327">
        <v>0.281694</v>
      </c>
      <c r="AF197" s="327">
        <v>5.9040699999999999</v>
      </c>
      <c r="AG197" s="327">
        <v>0.35595300000000002</v>
      </c>
      <c r="AH197" s="327">
        <v>0.29327900000000001</v>
      </c>
      <c r="AI197" s="327">
        <v>5.3429599999999997</v>
      </c>
      <c r="AJ197" s="327">
        <v>0.25611899999999999</v>
      </c>
      <c r="AK197" s="327">
        <v>3.4400780000000002</v>
      </c>
      <c r="AL197" s="327">
        <v>18.691984999999999</v>
      </c>
      <c r="AM197" s="305">
        <f t="shared" ref="AM197:AM260" si="38">SUMIFS(Z197:AK197,$Z$2:$AK$2,"是")</f>
        <v>3.099526</v>
      </c>
      <c r="AP197" s="341">
        <v>18</v>
      </c>
      <c r="AQ197" s="409" t="s">
        <v>66</v>
      </c>
      <c r="AR197" s="409"/>
      <c r="AS197" s="407">
        <v>0</v>
      </c>
      <c r="AT197" s="407">
        <v>0</v>
      </c>
      <c r="AU197" s="407">
        <v>0</v>
      </c>
      <c r="AV197" s="407">
        <v>0</v>
      </c>
      <c r="AW197" s="407">
        <v>0</v>
      </c>
      <c r="AX197" s="407">
        <v>0</v>
      </c>
      <c r="AY197" s="407">
        <v>0</v>
      </c>
      <c r="AZ197" s="407">
        <v>0</v>
      </c>
      <c r="BA197" s="407">
        <v>0</v>
      </c>
      <c r="BB197" s="407">
        <v>0</v>
      </c>
      <c r="BC197" s="407">
        <v>0</v>
      </c>
      <c r="BD197" s="407">
        <v>0</v>
      </c>
      <c r="BE197" s="407">
        <v>0</v>
      </c>
      <c r="BF197" s="407"/>
      <c r="BG197" s="407"/>
      <c r="BH197" s="407">
        <v>0</v>
      </c>
      <c r="BI197" s="407">
        <v>0</v>
      </c>
      <c r="BJ197" s="407">
        <v>0</v>
      </c>
      <c r="BK197" s="407">
        <v>0</v>
      </c>
      <c r="BL197" s="407">
        <v>0</v>
      </c>
      <c r="BM197" s="407">
        <v>0</v>
      </c>
      <c r="BN197" s="407">
        <v>0</v>
      </c>
      <c r="BO197" s="407">
        <v>0</v>
      </c>
      <c r="BP197" s="407">
        <v>0</v>
      </c>
      <c r="BQ197" s="407">
        <v>0</v>
      </c>
      <c r="BR197" s="407">
        <v>0</v>
      </c>
      <c r="BS197" s="407">
        <v>0</v>
      </c>
      <c r="BT197" s="407">
        <v>0</v>
      </c>
    </row>
    <row r="198" spans="1:72" ht="19.5" customHeight="1" x14ac:dyDescent="0.2">
      <c r="A198" s="306" t="s">
        <v>53</v>
      </c>
      <c r="B198" s="307" t="s">
        <v>45</v>
      </c>
      <c r="C198" s="308" t="s">
        <v>26</v>
      </c>
      <c r="D198" s="307" t="s">
        <v>32</v>
      </c>
      <c r="E198" s="304">
        <f t="shared" si="35"/>
        <v>3.8820000000000001</v>
      </c>
      <c r="F198" s="309">
        <v>6.4734999999999996</v>
      </c>
      <c r="G198" s="309">
        <v>1.8398000000000001</v>
      </c>
      <c r="H198" s="309">
        <v>2.0444</v>
      </c>
      <c r="I198" s="309">
        <v>2.0924999999999998</v>
      </c>
      <c r="J198" s="309">
        <v>1.4923999999999999</v>
      </c>
      <c r="K198" s="309">
        <v>3.8820000000000001</v>
      </c>
      <c r="L198" s="309">
        <v>13.7088</v>
      </c>
      <c r="M198" s="309">
        <v>5.9884000000000004</v>
      </c>
      <c r="N198" s="309">
        <v>5.8369</v>
      </c>
      <c r="O198" s="309">
        <v>4.5605000000000002</v>
      </c>
      <c r="P198" s="309">
        <v>12.6778</v>
      </c>
      <c r="Q198" s="309">
        <v>4.0118999999999998</v>
      </c>
      <c r="R198" s="309">
        <v>64.608900000000006</v>
      </c>
      <c r="S198" s="309">
        <f t="shared" si="36"/>
        <v>17.8246</v>
      </c>
      <c r="T198" s="322" t="s">
        <v>358</v>
      </c>
      <c r="V198" s="322" t="s">
        <v>358</v>
      </c>
      <c r="W198" s="323" t="s">
        <v>55</v>
      </c>
      <c r="X198" s="323" t="s">
        <v>211</v>
      </c>
      <c r="Y198" s="328">
        <f t="shared" si="37"/>
        <v>84.628503205850294</v>
      </c>
      <c r="Z198" s="327">
        <v>78.529681999999994</v>
      </c>
      <c r="AA198" s="327">
        <v>83.810387490075001</v>
      </c>
      <c r="AB198" s="327">
        <v>68.141388000000006</v>
      </c>
      <c r="AC198" s="327">
        <v>76.785347999999999</v>
      </c>
      <c r="AD198" s="327">
        <v>84.555879000000004</v>
      </c>
      <c r="AE198" s="327">
        <v>84.628503205850294</v>
      </c>
      <c r="AF198" s="327">
        <v>633.68328799999995</v>
      </c>
      <c r="AG198" s="327">
        <v>124.055515</v>
      </c>
      <c r="AH198" s="327">
        <v>93.404044999999996</v>
      </c>
      <c r="AI198" s="327">
        <v>118.191614</v>
      </c>
      <c r="AJ198" s="327">
        <v>112.493298</v>
      </c>
      <c r="AK198" s="327">
        <v>128.425488</v>
      </c>
      <c r="AL198" s="327">
        <v>1686.70443569592</v>
      </c>
      <c r="AM198" s="305">
        <f t="shared" si="38"/>
        <v>476.45118769592528</v>
      </c>
      <c r="AP198" s="341">
        <v>19</v>
      </c>
      <c r="AQ198" s="409" t="s">
        <v>67</v>
      </c>
      <c r="AR198" s="409"/>
      <c r="AS198" s="407">
        <v>0</v>
      </c>
      <c r="AT198" s="407">
        <v>0</v>
      </c>
      <c r="AU198" s="407">
        <v>0</v>
      </c>
      <c r="AV198" s="407">
        <v>0</v>
      </c>
      <c r="AW198" s="407">
        <v>0</v>
      </c>
      <c r="AX198" s="407">
        <v>0</v>
      </c>
      <c r="AY198" s="407">
        <v>0</v>
      </c>
      <c r="AZ198" s="407">
        <v>0</v>
      </c>
      <c r="BA198" s="407">
        <v>0</v>
      </c>
      <c r="BB198" s="407">
        <v>0</v>
      </c>
      <c r="BC198" s="407">
        <v>0</v>
      </c>
      <c r="BD198" s="407">
        <v>0</v>
      </c>
      <c r="BE198" s="407">
        <v>0</v>
      </c>
      <c r="BF198" s="407"/>
      <c r="BG198" s="407"/>
      <c r="BH198" s="407">
        <v>0</v>
      </c>
      <c r="BI198" s="407">
        <v>0</v>
      </c>
      <c r="BJ198" s="407">
        <v>0</v>
      </c>
      <c r="BK198" s="407">
        <v>0</v>
      </c>
      <c r="BL198" s="407">
        <v>0</v>
      </c>
      <c r="BM198" s="407">
        <v>0</v>
      </c>
      <c r="BN198" s="407">
        <v>0</v>
      </c>
      <c r="BO198" s="407">
        <v>0</v>
      </c>
      <c r="BP198" s="407">
        <v>0</v>
      </c>
      <c r="BQ198" s="407">
        <v>0</v>
      </c>
      <c r="BR198" s="407">
        <v>0</v>
      </c>
      <c r="BS198" s="407">
        <v>0</v>
      </c>
      <c r="BT198" s="407">
        <v>0</v>
      </c>
    </row>
    <row r="199" spans="1:72" ht="19.5" customHeight="1" x14ac:dyDescent="0.2">
      <c r="A199" s="306" t="s">
        <v>53</v>
      </c>
      <c r="B199" s="307" t="s">
        <v>45</v>
      </c>
      <c r="C199" s="308" t="s">
        <v>33</v>
      </c>
      <c r="D199" s="307" t="s">
        <v>34</v>
      </c>
      <c r="E199" s="304">
        <f t="shared" si="35"/>
        <v>1840.63068704732</v>
      </c>
      <c r="F199" s="309">
        <v>1092.96638907945</v>
      </c>
      <c r="G199" s="309">
        <v>330.58712492635902</v>
      </c>
      <c r="H199" s="309">
        <v>1033.4811102011299</v>
      </c>
      <c r="I199" s="309">
        <v>1410.02095024136</v>
      </c>
      <c r="J199" s="309">
        <v>1396.20650306619</v>
      </c>
      <c r="K199" s="309">
        <v>1840.63068704732</v>
      </c>
      <c r="L199" s="309">
        <v>1224.5575779304399</v>
      </c>
      <c r="M199" s="309">
        <v>1909.94290466595</v>
      </c>
      <c r="N199" s="309">
        <v>2094.4809447663401</v>
      </c>
      <c r="O199" s="309">
        <v>1805.0886397091001</v>
      </c>
      <c r="P199" s="309">
        <v>2015.0677986134201</v>
      </c>
      <c r="Q199" s="309">
        <v>2193.9897809730601</v>
      </c>
      <c r="R199" s="309">
        <v>18347.020411220099</v>
      </c>
      <c r="S199" s="309">
        <f t="shared" si="36"/>
        <v>7103.8927645618087</v>
      </c>
      <c r="T199" s="322" t="s">
        <v>358</v>
      </c>
      <c r="V199" s="322" t="s">
        <v>358</v>
      </c>
      <c r="W199" s="323" t="s">
        <v>55</v>
      </c>
      <c r="X199" s="323" t="s">
        <v>221</v>
      </c>
      <c r="Y199" s="328">
        <f t="shared" si="37"/>
        <v>6.5370157000000004</v>
      </c>
      <c r="Z199" s="327">
        <v>9.1800407368421002</v>
      </c>
      <c r="AA199" s="327">
        <v>8.5942117894736807</v>
      </c>
      <c r="AB199" s="327">
        <v>8.9202565789473702</v>
      </c>
      <c r="AC199" s="327">
        <v>6.8087021621621604</v>
      </c>
      <c r="AD199" s="327">
        <v>7.7586321428571399</v>
      </c>
      <c r="AE199" s="327">
        <v>6.5370157000000004</v>
      </c>
      <c r="AF199" s="327">
        <v>8.1115645599999997</v>
      </c>
      <c r="AG199" s="327">
        <v>6.8846340000000001</v>
      </c>
      <c r="AH199" s="327">
        <v>7.724011</v>
      </c>
      <c r="AI199" s="327">
        <v>7.1958789999999997</v>
      </c>
      <c r="AJ199" s="327">
        <v>7.2404849999999996</v>
      </c>
      <c r="AK199" s="327">
        <v>7.2710879999999998</v>
      </c>
      <c r="AL199" s="327">
        <v>92.226520670282497</v>
      </c>
      <c r="AM199" s="305">
        <f t="shared" si="38"/>
        <v>47.79885911028245</v>
      </c>
      <c r="AP199" s="341">
        <v>20</v>
      </c>
      <c r="AQ199" s="406" t="s">
        <v>68</v>
      </c>
      <c r="AR199" s="406"/>
      <c r="AS199" s="407">
        <v>0</v>
      </c>
      <c r="AT199" s="407">
        <v>0</v>
      </c>
      <c r="AU199" s="407">
        <v>0</v>
      </c>
      <c r="AV199" s="407">
        <v>0</v>
      </c>
      <c r="AW199" s="407">
        <v>0</v>
      </c>
      <c r="AX199" s="407">
        <v>0</v>
      </c>
      <c r="AY199" s="407">
        <v>0</v>
      </c>
      <c r="AZ199" s="407">
        <v>0</v>
      </c>
      <c r="BA199" s="407">
        <v>0</v>
      </c>
      <c r="BB199" s="407">
        <v>0</v>
      </c>
      <c r="BC199" s="407">
        <v>0</v>
      </c>
      <c r="BD199" s="407">
        <v>0</v>
      </c>
      <c r="BE199" s="407">
        <v>0</v>
      </c>
      <c r="BF199" s="407"/>
      <c r="BG199" s="407"/>
      <c r="BH199" s="407">
        <v>0</v>
      </c>
      <c r="BI199" s="407">
        <v>0</v>
      </c>
      <c r="BJ199" s="407">
        <v>0</v>
      </c>
      <c r="BK199" s="407">
        <v>0</v>
      </c>
      <c r="BL199" s="407">
        <v>0</v>
      </c>
      <c r="BM199" s="407">
        <v>0</v>
      </c>
      <c r="BN199" s="407">
        <v>0</v>
      </c>
      <c r="BO199" s="407">
        <v>0</v>
      </c>
      <c r="BP199" s="407">
        <v>0</v>
      </c>
      <c r="BQ199" s="407">
        <v>0</v>
      </c>
      <c r="BR199" s="407">
        <v>0</v>
      </c>
      <c r="BS199" s="407">
        <v>0</v>
      </c>
      <c r="BT199" s="407">
        <v>0</v>
      </c>
    </row>
    <row r="200" spans="1:72" ht="19.5" customHeight="1" x14ac:dyDescent="0.2">
      <c r="A200" s="306" t="s">
        <v>53</v>
      </c>
      <c r="B200" s="307" t="s">
        <v>45</v>
      </c>
      <c r="C200" s="308" t="s">
        <v>33</v>
      </c>
      <c r="D200" s="307" t="s">
        <v>35</v>
      </c>
      <c r="E200" s="304">
        <f t="shared" si="35"/>
        <v>77.669505470288797</v>
      </c>
      <c r="F200" s="309">
        <v>23.84557208339</v>
      </c>
      <c r="G200" s="309">
        <v>6.9187364635052804</v>
      </c>
      <c r="H200" s="309">
        <v>11.1516350099681</v>
      </c>
      <c r="I200" s="309">
        <v>82.047618490816106</v>
      </c>
      <c r="J200" s="309">
        <v>-3.98142498830072</v>
      </c>
      <c r="K200" s="309">
        <v>77.669505470288797</v>
      </c>
      <c r="L200" s="309">
        <v>93.590641526509899</v>
      </c>
      <c r="M200" s="309">
        <v>123.391333088438</v>
      </c>
      <c r="N200" s="309">
        <v>7.6797949194946096</v>
      </c>
      <c r="O200" s="309">
        <v>83.461353327492802</v>
      </c>
      <c r="P200" s="309">
        <v>106.095359157378</v>
      </c>
      <c r="Q200" s="309">
        <v>138.282955389493</v>
      </c>
      <c r="R200" s="309">
        <v>750.15307993847398</v>
      </c>
      <c r="S200" s="309">
        <f t="shared" si="36"/>
        <v>197.65164252966758</v>
      </c>
      <c r="T200" s="322" t="s">
        <v>358</v>
      </c>
      <c r="V200" s="322" t="s">
        <v>358</v>
      </c>
      <c r="W200" s="323" t="s">
        <v>55</v>
      </c>
      <c r="X200" s="323" t="s">
        <v>222</v>
      </c>
      <c r="Y200" s="328">
        <f t="shared" si="37"/>
        <v>0</v>
      </c>
      <c r="Z200" s="327">
        <v>0.36963000000000001</v>
      </c>
      <c r="AA200" s="327">
        <v>0</v>
      </c>
      <c r="AB200" s="327">
        <v>0</v>
      </c>
      <c r="AC200" s="327">
        <v>0</v>
      </c>
      <c r="AD200" s="327">
        <v>0</v>
      </c>
      <c r="AE200" s="327">
        <v>0</v>
      </c>
      <c r="AF200" s="327">
        <v>0</v>
      </c>
      <c r="AG200" s="327">
        <v>0</v>
      </c>
      <c r="AH200" s="327">
        <v>8.9999999999999993E-3</v>
      </c>
      <c r="AI200" s="327">
        <v>0</v>
      </c>
      <c r="AJ200" s="327">
        <v>0</v>
      </c>
      <c r="AK200" s="327">
        <v>1.7999999999999999E-2</v>
      </c>
      <c r="AL200" s="327">
        <v>0.39662999999999998</v>
      </c>
      <c r="AM200" s="305">
        <f t="shared" si="38"/>
        <v>0.36963000000000001</v>
      </c>
      <c r="AP200" s="341">
        <v>21</v>
      </c>
      <c r="AQ200" s="406" t="s">
        <v>69</v>
      </c>
      <c r="AR200" s="406"/>
      <c r="AS200" s="407">
        <v>0</v>
      </c>
      <c r="AT200" s="407">
        <v>0</v>
      </c>
      <c r="AU200" s="407">
        <v>0</v>
      </c>
      <c r="AV200" s="407">
        <v>0</v>
      </c>
      <c r="AW200" s="407">
        <v>0</v>
      </c>
      <c r="AX200" s="407">
        <v>29.5823</v>
      </c>
      <c r="AY200" s="407">
        <v>45.1995</v>
      </c>
      <c r="AZ200" s="407">
        <v>38.308900000000001</v>
      </c>
      <c r="BA200" s="407">
        <v>36.888100000000001</v>
      </c>
      <c r="BB200" s="407">
        <v>28.081600000000002</v>
      </c>
      <c r="BC200" s="407">
        <v>49.955399999999997</v>
      </c>
      <c r="BD200" s="407">
        <v>24.498000000000001</v>
      </c>
      <c r="BE200" s="407">
        <v>252.5138</v>
      </c>
      <c r="BF200" s="407"/>
      <c r="BG200" s="407"/>
      <c r="BH200" s="407">
        <v>0</v>
      </c>
      <c r="BI200" s="407">
        <v>0</v>
      </c>
      <c r="BJ200" s="407">
        <v>0</v>
      </c>
      <c r="BK200" s="407">
        <v>0</v>
      </c>
      <c r="BL200" s="407">
        <v>0</v>
      </c>
      <c r="BM200" s="407">
        <v>0</v>
      </c>
      <c r="BN200" s="407">
        <v>0</v>
      </c>
      <c r="BO200" s="407">
        <v>0</v>
      </c>
      <c r="BP200" s="407">
        <v>0</v>
      </c>
      <c r="BQ200" s="407">
        <v>0</v>
      </c>
      <c r="BR200" s="407">
        <v>0</v>
      </c>
      <c r="BS200" s="407">
        <v>0</v>
      </c>
      <c r="BT200" s="407">
        <v>0</v>
      </c>
    </row>
    <row r="201" spans="1:72" ht="19.5" customHeight="1" x14ac:dyDescent="0.2">
      <c r="A201" s="306" t="s">
        <v>53</v>
      </c>
      <c r="B201" s="307" t="s">
        <v>45</v>
      </c>
      <c r="C201" s="308" t="s">
        <v>33</v>
      </c>
      <c r="D201" s="307" t="s">
        <v>36</v>
      </c>
      <c r="E201" s="304">
        <f t="shared" si="35"/>
        <v>279.578901218792</v>
      </c>
      <c r="F201" s="309">
        <v>158.73445278926101</v>
      </c>
      <c r="G201" s="309">
        <v>39.479813025288799</v>
      </c>
      <c r="H201" s="309">
        <v>110.29658746594799</v>
      </c>
      <c r="I201" s="309">
        <v>302.59561092453703</v>
      </c>
      <c r="J201" s="309">
        <v>57.784446429957796</v>
      </c>
      <c r="K201" s="309">
        <v>279.578901218792</v>
      </c>
      <c r="L201" s="309">
        <v>321.81260630767503</v>
      </c>
      <c r="M201" s="309">
        <v>375.47594554469998</v>
      </c>
      <c r="N201" s="309">
        <v>441.42175665338101</v>
      </c>
      <c r="O201" s="309">
        <v>280.22634599766297</v>
      </c>
      <c r="P201" s="309">
        <v>293.70677048891798</v>
      </c>
      <c r="Q201" s="309">
        <v>370.16093624017799</v>
      </c>
      <c r="R201" s="309">
        <v>3031.2741730862999</v>
      </c>
      <c r="S201" s="309">
        <f t="shared" si="36"/>
        <v>948.46981185378468</v>
      </c>
      <c r="T201" s="322" t="s">
        <v>358</v>
      </c>
      <c r="V201" s="322" t="s">
        <v>358</v>
      </c>
      <c r="W201" s="323" t="s">
        <v>55</v>
      </c>
      <c r="X201" s="323" t="s">
        <v>223</v>
      </c>
      <c r="Y201" s="328">
        <f t="shared" si="37"/>
        <v>80.559879508500003</v>
      </c>
      <c r="Z201" s="327">
        <v>55.709713055500004</v>
      </c>
      <c r="AA201" s="327">
        <v>16.578991259999999</v>
      </c>
      <c r="AB201" s="327">
        <v>45.941764949000003</v>
      </c>
      <c r="AC201" s="327">
        <v>63.269495522500002</v>
      </c>
      <c r="AD201" s="327">
        <v>60.369321520500002</v>
      </c>
      <c r="AE201" s="327">
        <v>80.559879508500003</v>
      </c>
      <c r="AF201" s="327">
        <v>79.101908034499999</v>
      </c>
      <c r="AG201" s="327">
        <v>84.461360038999999</v>
      </c>
      <c r="AH201" s="327">
        <v>86.338642184999998</v>
      </c>
      <c r="AI201" s="327">
        <v>78.630297577500002</v>
      </c>
      <c r="AJ201" s="327">
        <v>94.677077999999995</v>
      </c>
      <c r="AK201" s="327">
        <v>100.72339408000001</v>
      </c>
      <c r="AL201" s="327">
        <v>846.36184573200001</v>
      </c>
      <c r="AM201" s="305">
        <f t="shared" si="38"/>
        <v>322.42916581600002</v>
      </c>
      <c r="AP201" s="341">
        <v>22</v>
      </c>
      <c r="AQ201" s="416" t="s">
        <v>70</v>
      </c>
      <c r="AR201" s="416"/>
      <c r="AS201" s="407">
        <v>0</v>
      </c>
      <c r="AT201" s="407">
        <v>0</v>
      </c>
      <c r="AU201" s="407">
        <v>0</v>
      </c>
      <c r="AV201" s="407">
        <v>0</v>
      </c>
      <c r="AW201" s="407">
        <v>0</v>
      </c>
      <c r="AX201" s="407">
        <v>0</v>
      </c>
      <c r="AY201" s="407">
        <v>0</v>
      </c>
      <c r="AZ201" s="407">
        <v>0</v>
      </c>
      <c r="BA201" s="407">
        <v>0</v>
      </c>
      <c r="BB201" s="407">
        <v>0</v>
      </c>
      <c r="BC201" s="407">
        <v>0</v>
      </c>
      <c r="BD201" s="407">
        <v>0</v>
      </c>
      <c r="BE201" s="407">
        <v>0</v>
      </c>
      <c r="BF201" s="407"/>
      <c r="BG201" s="407"/>
      <c r="BH201" s="407">
        <v>0</v>
      </c>
      <c r="BI201" s="407">
        <v>0</v>
      </c>
      <c r="BJ201" s="407">
        <v>0</v>
      </c>
      <c r="BK201" s="407">
        <v>0</v>
      </c>
      <c r="BL201" s="407">
        <v>0</v>
      </c>
      <c r="BM201" s="407">
        <v>0</v>
      </c>
      <c r="BN201" s="407">
        <v>0</v>
      </c>
      <c r="BO201" s="407">
        <v>0</v>
      </c>
      <c r="BP201" s="407">
        <v>0</v>
      </c>
      <c r="BQ201" s="407">
        <v>0</v>
      </c>
      <c r="BR201" s="407">
        <v>0</v>
      </c>
      <c r="BS201" s="407">
        <v>0</v>
      </c>
      <c r="BT201" s="407">
        <v>0</v>
      </c>
    </row>
    <row r="202" spans="1:72" ht="19.5" customHeight="1" x14ac:dyDescent="0.2">
      <c r="A202" s="306" t="s">
        <v>53</v>
      </c>
      <c r="B202" s="307" t="s">
        <v>45</v>
      </c>
      <c r="C202" s="308" t="s">
        <v>33</v>
      </c>
      <c r="D202" s="307" t="s">
        <v>37</v>
      </c>
      <c r="E202" s="304">
        <f t="shared" si="35"/>
        <v>0</v>
      </c>
      <c r="F202" s="309">
        <v>0</v>
      </c>
      <c r="G202" s="309">
        <v>0</v>
      </c>
      <c r="H202" s="309">
        <v>0.24474071209710299</v>
      </c>
      <c r="I202" s="309">
        <v>0</v>
      </c>
      <c r="J202" s="309">
        <v>0</v>
      </c>
      <c r="K202" s="309">
        <v>0</v>
      </c>
      <c r="L202" s="309">
        <v>8.6474295129346096E-2</v>
      </c>
      <c r="M202" s="309">
        <v>0</v>
      </c>
      <c r="N202" s="309">
        <v>0</v>
      </c>
      <c r="O202" s="309">
        <v>0</v>
      </c>
      <c r="P202" s="309">
        <v>0</v>
      </c>
      <c r="Q202" s="309">
        <v>0</v>
      </c>
      <c r="R202" s="309">
        <v>0.33121500722644898</v>
      </c>
      <c r="S202" s="309">
        <f t="shared" si="36"/>
        <v>0.24474071209710299</v>
      </c>
      <c r="T202" s="322" t="s">
        <v>358</v>
      </c>
      <c r="V202" s="322" t="s">
        <v>358</v>
      </c>
      <c r="W202" s="323" t="s">
        <v>55</v>
      </c>
      <c r="X202" s="323" t="s">
        <v>224</v>
      </c>
      <c r="Y202" s="328">
        <f t="shared" si="37"/>
        <v>22.555254000000001</v>
      </c>
      <c r="Z202" s="327">
        <v>-1.2727980000000001</v>
      </c>
      <c r="AA202" s="327">
        <v>22.145916</v>
      </c>
      <c r="AB202" s="327">
        <v>15.8104</v>
      </c>
      <c r="AC202" s="327">
        <v>50.553001999999999</v>
      </c>
      <c r="AD202" s="327">
        <v>32.597473000000001</v>
      </c>
      <c r="AE202" s="327">
        <v>22.555254000000001</v>
      </c>
      <c r="AF202" s="327">
        <v>47.387805</v>
      </c>
      <c r="AG202" s="327">
        <v>20.858454999999999</v>
      </c>
      <c r="AH202" s="327">
        <v>33.41995</v>
      </c>
      <c r="AI202" s="327">
        <v>32.913200000000003</v>
      </c>
      <c r="AJ202" s="327">
        <v>39.225499999999997</v>
      </c>
      <c r="AK202" s="327">
        <v>72.266692000000006</v>
      </c>
      <c r="AL202" s="327">
        <v>388.460849</v>
      </c>
      <c r="AM202" s="305">
        <f t="shared" si="38"/>
        <v>142.38924699999998</v>
      </c>
      <c r="AP202" s="341">
        <v>23</v>
      </c>
      <c r="AQ202" s="416" t="s">
        <v>71</v>
      </c>
      <c r="AR202" s="416"/>
      <c r="AS202" s="407">
        <v>0</v>
      </c>
      <c r="AT202" s="407">
        <v>0</v>
      </c>
      <c r="AU202" s="407">
        <v>0</v>
      </c>
      <c r="AV202" s="407">
        <v>0</v>
      </c>
      <c r="AW202" s="407">
        <v>0</v>
      </c>
      <c r="AX202" s="407">
        <v>0</v>
      </c>
      <c r="AY202" s="407">
        <v>0</v>
      </c>
      <c r="AZ202" s="407">
        <v>0</v>
      </c>
      <c r="BA202" s="407">
        <v>0</v>
      </c>
      <c r="BB202" s="407">
        <v>0</v>
      </c>
      <c r="BC202" s="407">
        <v>0</v>
      </c>
      <c r="BD202" s="407">
        <v>0</v>
      </c>
      <c r="BE202" s="407">
        <v>0</v>
      </c>
      <c r="BF202" s="407"/>
      <c r="BG202" s="407"/>
      <c r="BH202" s="407">
        <v>0</v>
      </c>
      <c r="BI202" s="407">
        <v>0</v>
      </c>
      <c r="BJ202" s="407">
        <v>0</v>
      </c>
      <c r="BK202" s="407">
        <v>0</v>
      </c>
      <c r="BL202" s="407">
        <v>0</v>
      </c>
      <c r="BM202" s="407">
        <v>0</v>
      </c>
      <c r="BN202" s="407">
        <v>0</v>
      </c>
      <c r="BO202" s="407">
        <v>0</v>
      </c>
      <c r="BP202" s="407">
        <v>0</v>
      </c>
      <c r="BQ202" s="407">
        <v>0</v>
      </c>
      <c r="BR202" s="407">
        <v>0</v>
      </c>
      <c r="BS202" s="407">
        <v>0</v>
      </c>
      <c r="BT202" s="407">
        <v>0</v>
      </c>
    </row>
    <row r="203" spans="1:72" ht="19.5" customHeight="1" x14ac:dyDescent="0.2">
      <c r="A203" s="306" t="s">
        <v>53</v>
      </c>
      <c r="B203" s="307" t="s">
        <v>45</v>
      </c>
      <c r="C203" s="308" t="s">
        <v>33</v>
      </c>
      <c r="D203" s="307" t="s">
        <v>38</v>
      </c>
      <c r="E203" s="304">
        <f t="shared" si="35"/>
        <v>1.1062067876859101</v>
      </c>
      <c r="F203" s="309">
        <v>0</v>
      </c>
      <c r="G203" s="309">
        <v>0</v>
      </c>
      <c r="H203" s="309">
        <v>0</v>
      </c>
      <c r="I203" s="309">
        <v>0</v>
      </c>
      <c r="J203" s="309">
        <v>0</v>
      </c>
      <c r="K203" s="309">
        <v>1.1062067876859101</v>
      </c>
      <c r="L203" s="309">
        <v>0.95414938560472495</v>
      </c>
      <c r="M203" s="309">
        <v>0.33672676051449901</v>
      </c>
      <c r="N203" s="309">
        <v>1.8509905395287101</v>
      </c>
      <c r="O203" s="309">
        <v>1.8844917120969999</v>
      </c>
      <c r="P203" s="309">
        <v>2.74537327243804</v>
      </c>
      <c r="Q203" s="309">
        <v>5.6661558665988503</v>
      </c>
      <c r="R203" s="309">
        <v>14.5440943244677</v>
      </c>
      <c r="S203" s="309">
        <f t="shared" si="36"/>
        <v>1.1062067876859101</v>
      </c>
      <c r="T203" s="322" t="s">
        <v>358</v>
      </c>
      <c r="V203" s="322" t="s">
        <v>358</v>
      </c>
      <c r="W203" s="323" t="s">
        <v>55</v>
      </c>
      <c r="X203" s="323" t="s">
        <v>225</v>
      </c>
      <c r="Y203" s="328">
        <f t="shared" si="37"/>
        <v>0.171516</v>
      </c>
      <c r="Z203" s="327">
        <v>0.12771099999999999</v>
      </c>
      <c r="AA203" s="327">
        <v>0</v>
      </c>
      <c r="AB203" s="327">
        <v>0.240728</v>
      </c>
      <c r="AC203" s="327">
        <v>0.16828299999999999</v>
      </c>
      <c r="AD203" s="327">
        <v>0.171516</v>
      </c>
      <c r="AE203" s="327">
        <v>0.171516</v>
      </c>
      <c r="AF203" s="327">
        <v>0.17155100000000001</v>
      </c>
      <c r="AG203" s="327">
        <v>0.15943199999999999</v>
      </c>
      <c r="AH203" s="327">
        <v>0.15215799999999999</v>
      </c>
      <c r="AI203" s="327">
        <v>0.162884</v>
      </c>
      <c r="AJ203" s="327">
        <v>0.235539</v>
      </c>
      <c r="AK203" s="327">
        <v>0.110875</v>
      </c>
      <c r="AL203" s="327">
        <v>1.872193</v>
      </c>
      <c r="AM203" s="305">
        <f t="shared" si="38"/>
        <v>0.87975399999999992</v>
      </c>
      <c r="AP203" s="341">
        <v>24</v>
      </c>
      <c r="AQ203" s="406" t="s">
        <v>72</v>
      </c>
      <c r="AR203" s="406"/>
      <c r="AS203" s="407">
        <v>0</v>
      </c>
      <c r="AT203" s="407">
        <v>0</v>
      </c>
      <c r="AU203" s="407">
        <v>0</v>
      </c>
      <c r="AV203" s="407">
        <v>0</v>
      </c>
      <c r="AW203" s="407">
        <v>0</v>
      </c>
      <c r="AX203" s="407">
        <v>0</v>
      </c>
      <c r="AY203" s="407">
        <v>0</v>
      </c>
      <c r="AZ203" s="407">
        <v>0</v>
      </c>
      <c r="BA203" s="407">
        <v>0</v>
      </c>
      <c r="BB203" s="407">
        <v>0</v>
      </c>
      <c r="BC203" s="407">
        <v>0</v>
      </c>
      <c r="BD203" s="407">
        <v>0</v>
      </c>
      <c r="BE203" s="407">
        <v>0</v>
      </c>
      <c r="BF203" s="407"/>
      <c r="BG203" s="407"/>
      <c r="BH203" s="407">
        <v>0</v>
      </c>
      <c r="BI203" s="407">
        <v>0</v>
      </c>
      <c r="BJ203" s="407">
        <v>0</v>
      </c>
      <c r="BK203" s="407">
        <v>0</v>
      </c>
      <c r="BL203" s="407">
        <v>0</v>
      </c>
      <c r="BM203" s="407">
        <v>0</v>
      </c>
      <c r="BN203" s="407">
        <v>0</v>
      </c>
      <c r="BO203" s="407">
        <v>0</v>
      </c>
      <c r="BP203" s="407">
        <v>0</v>
      </c>
      <c r="BQ203" s="407">
        <v>0</v>
      </c>
      <c r="BR203" s="407">
        <v>0</v>
      </c>
      <c r="BS203" s="407">
        <v>0</v>
      </c>
      <c r="BT203" s="407">
        <v>0</v>
      </c>
    </row>
    <row r="204" spans="1:72" ht="19.5" customHeight="1" x14ac:dyDescent="0.2">
      <c r="A204" s="306" t="s">
        <v>53</v>
      </c>
      <c r="B204" s="307" t="s">
        <v>45</v>
      </c>
      <c r="C204" s="308" t="s">
        <v>33</v>
      </c>
      <c r="D204" s="307" t="s">
        <v>39</v>
      </c>
      <c r="E204" s="304">
        <f t="shared" si="35"/>
        <v>0</v>
      </c>
      <c r="F204" s="309">
        <v>0</v>
      </c>
      <c r="G204" s="309">
        <v>0</v>
      </c>
      <c r="H204" s="309">
        <v>0</v>
      </c>
      <c r="I204" s="309">
        <v>0</v>
      </c>
      <c r="J204" s="309">
        <v>0</v>
      </c>
      <c r="K204" s="309">
        <v>0</v>
      </c>
      <c r="L204" s="309">
        <v>0</v>
      </c>
      <c r="M204" s="309">
        <v>0</v>
      </c>
      <c r="N204" s="309">
        <v>0</v>
      </c>
      <c r="O204" s="309">
        <v>0</v>
      </c>
      <c r="P204" s="309">
        <v>0</v>
      </c>
      <c r="Q204" s="309">
        <v>0</v>
      </c>
      <c r="R204" s="309">
        <v>0</v>
      </c>
      <c r="S204" s="309">
        <f t="shared" si="36"/>
        <v>0</v>
      </c>
      <c r="T204" s="322" t="s">
        <v>358</v>
      </c>
      <c r="V204" s="322" t="s">
        <v>358</v>
      </c>
      <c r="W204" s="323" t="s">
        <v>55</v>
      </c>
      <c r="X204" s="323" t="s">
        <v>226</v>
      </c>
      <c r="Y204" s="328">
        <f t="shared" si="37"/>
        <v>0</v>
      </c>
      <c r="Z204" s="327">
        <v>0</v>
      </c>
      <c r="AA204" s="327">
        <v>0</v>
      </c>
      <c r="AB204" s="327">
        <v>0.88600000000000001</v>
      </c>
      <c r="AC204" s="327">
        <v>0</v>
      </c>
      <c r="AD204" s="327">
        <v>0</v>
      </c>
      <c r="AE204" s="327">
        <v>0</v>
      </c>
      <c r="AF204" s="327">
        <v>0</v>
      </c>
      <c r="AG204" s="327">
        <v>0</v>
      </c>
      <c r="AH204" s="327">
        <v>7.2740000000000001E-3</v>
      </c>
      <c r="AI204" s="327">
        <v>0</v>
      </c>
      <c r="AJ204" s="327">
        <v>7.1099999999999997E-2</v>
      </c>
      <c r="AK204" s="327">
        <v>0</v>
      </c>
      <c r="AL204" s="327">
        <v>0.96437399999999995</v>
      </c>
      <c r="AM204" s="305">
        <f t="shared" si="38"/>
        <v>0.88600000000000001</v>
      </c>
      <c r="AP204" s="341">
        <v>25</v>
      </c>
      <c r="AQ204" s="406" t="s">
        <v>73</v>
      </c>
      <c r="AR204" s="406"/>
      <c r="AS204" s="407">
        <v>0</v>
      </c>
      <c r="AT204" s="407">
        <v>0</v>
      </c>
      <c r="AU204" s="407">
        <v>0</v>
      </c>
      <c r="AV204" s="407">
        <v>0</v>
      </c>
      <c r="AW204" s="407">
        <v>0</v>
      </c>
      <c r="AX204" s="407">
        <v>0</v>
      </c>
      <c r="AY204" s="407">
        <v>0</v>
      </c>
      <c r="AZ204" s="407">
        <v>0</v>
      </c>
      <c r="BA204" s="407">
        <v>0</v>
      </c>
      <c r="BB204" s="407">
        <v>0</v>
      </c>
      <c r="BC204" s="407">
        <v>0</v>
      </c>
      <c r="BD204" s="407">
        <v>0</v>
      </c>
      <c r="BE204" s="407">
        <v>0</v>
      </c>
      <c r="BF204" s="407"/>
      <c r="BG204" s="407"/>
      <c r="BH204" s="407">
        <v>0</v>
      </c>
      <c r="BI204" s="407">
        <v>0</v>
      </c>
      <c r="BJ204" s="407">
        <v>0</v>
      </c>
      <c r="BK204" s="407">
        <v>0</v>
      </c>
      <c r="BL204" s="407">
        <v>0</v>
      </c>
      <c r="BM204" s="407">
        <v>0</v>
      </c>
      <c r="BN204" s="407">
        <v>0</v>
      </c>
      <c r="BO204" s="407">
        <v>0</v>
      </c>
      <c r="BP204" s="407">
        <v>0</v>
      </c>
      <c r="BQ204" s="407">
        <v>0</v>
      </c>
      <c r="BR204" s="407">
        <v>0</v>
      </c>
      <c r="BS204" s="407">
        <v>0</v>
      </c>
      <c r="BT204" s="407">
        <v>0</v>
      </c>
    </row>
    <row r="205" spans="1:72" ht="19.5" customHeight="1" x14ac:dyDescent="0.2">
      <c r="A205" s="306" t="s">
        <v>53</v>
      </c>
      <c r="B205" s="307" t="s">
        <v>45</v>
      </c>
      <c r="C205" s="308" t="s">
        <v>40</v>
      </c>
      <c r="D205" s="307" t="s">
        <v>41</v>
      </c>
      <c r="E205" s="304">
        <f t="shared" si="35"/>
        <v>1819.52438987957</v>
      </c>
      <c r="F205" s="309">
        <v>1221.6551267912801</v>
      </c>
      <c r="G205" s="309">
        <v>370.11154789557202</v>
      </c>
      <c r="H205" s="309">
        <v>1090.65572861693</v>
      </c>
      <c r="I205" s="309">
        <v>1654.73468816132</v>
      </c>
      <c r="J205" s="309">
        <v>1229.59294538276</v>
      </c>
      <c r="K205" s="309">
        <v>1819.52438987957</v>
      </c>
      <c r="L205" s="309">
        <v>1303.3801064305201</v>
      </c>
      <c r="M205" s="309">
        <v>2146.7635654767701</v>
      </c>
      <c r="N205" s="309">
        <v>2197.7383180214701</v>
      </c>
      <c r="O205" s="309">
        <v>2013.1065746168699</v>
      </c>
      <c r="P205" s="309">
        <v>2339.8997637031898</v>
      </c>
      <c r="Q205" s="309">
        <v>2605.4384470175</v>
      </c>
      <c r="R205" s="309">
        <v>19992.601201993701</v>
      </c>
      <c r="S205" s="309">
        <f t="shared" si="36"/>
        <v>7386.274426727432</v>
      </c>
      <c r="T205" s="322" t="s">
        <v>358</v>
      </c>
      <c r="V205" s="322" t="s">
        <v>358</v>
      </c>
      <c r="W205" s="323" t="s">
        <v>55</v>
      </c>
      <c r="X205" s="323" t="s">
        <v>227</v>
      </c>
      <c r="Y205" s="328">
        <f t="shared" si="37"/>
        <v>0</v>
      </c>
      <c r="Z205" s="327">
        <v>-139.01251999999999</v>
      </c>
      <c r="AA205" s="327">
        <v>0</v>
      </c>
      <c r="AB205" s="327">
        <v>0.12</v>
      </c>
      <c r="AC205" s="327">
        <v>0.34649999999999997</v>
      </c>
      <c r="AD205" s="327">
        <v>0</v>
      </c>
      <c r="AE205" s="327">
        <v>0</v>
      </c>
      <c r="AF205" s="327">
        <v>0</v>
      </c>
      <c r="AG205" s="327">
        <v>0.105</v>
      </c>
      <c r="AH205" s="327">
        <v>0.03</v>
      </c>
      <c r="AI205" s="327">
        <v>0.20250000000000001</v>
      </c>
      <c r="AJ205" s="327">
        <v>7.1999999999999995E-2</v>
      </c>
      <c r="AK205" s="327">
        <v>61.768749999999997</v>
      </c>
      <c r="AL205" s="327">
        <v>-76.367769999999993</v>
      </c>
      <c r="AM205" s="305">
        <f t="shared" si="38"/>
        <v>-138.54602</v>
      </c>
      <c r="AP205" s="341">
        <v>26</v>
      </c>
      <c r="AQ205" s="416" t="s">
        <v>74</v>
      </c>
      <c r="AR205" s="416"/>
      <c r="AS205" s="407">
        <v>0</v>
      </c>
      <c r="AT205" s="407">
        <v>0</v>
      </c>
      <c r="AU205" s="407">
        <v>0</v>
      </c>
      <c r="AV205" s="407">
        <v>0</v>
      </c>
      <c r="AW205" s="407">
        <v>0</v>
      </c>
      <c r="AX205" s="407">
        <v>0</v>
      </c>
      <c r="AY205" s="407">
        <v>0</v>
      </c>
      <c r="AZ205" s="407">
        <v>0</v>
      </c>
      <c r="BA205" s="407">
        <v>0</v>
      </c>
      <c r="BB205" s="407">
        <v>0</v>
      </c>
      <c r="BC205" s="407">
        <v>0</v>
      </c>
      <c r="BD205" s="407">
        <v>0</v>
      </c>
      <c r="BE205" s="407">
        <v>0</v>
      </c>
      <c r="BF205" s="407"/>
      <c r="BG205" s="407"/>
      <c r="BH205" s="407">
        <v>0</v>
      </c>
      <c r="BI205" s="407">
        <v>0</v>
      </c>
      <c r="BJ205" s="407">
        <v>0</v>
      </c>
      <c r="BK205" s="407">
        <v>0</v>
      </c>
      <c r="BL205" s="407">
        <v>0</v>
      </c>
      <c r="BM205" s="407">
        <v>0</v>
      </c>
      <c r="BN205" s="407">
        <v>0</v>
      </c>
      <c r="BO205" s="407">
        <v>0</v>
      </c>
      <c r="BP205" s="407">
        <v>0</v>
      </c>
      <c r="BQ205" s="407">
        <v>0</v>
      </c>
      <c r="BR205" s="407">
        <v>0</v>
      </c>
      <c r="BS205" s="407">
        <v>0</v>
      </c>
      <c r="BT205" s="407">
        <v>0</v>
      </c>
    </row>
    <row r="206" spans="1:72" ht="19.5" customHeight="1" x14ac:dyDescent="0.2">
      <c r="A206" s="306" t="s">
        <v>53</v>
      </c>
      <c r="B206" s="307" t="s">
        <v>45</v>
      </c>
      <c r="C206" s="308" t="s">
        <v>40</v>
      </c>
      <c r="D206" s="307" t="s">
        <v>42</v>
      </c>
      <c r="E206" s="304">
        <f t="shared" si="35"/>
        <v>370.35939716680798</v>
      </c>
      <c r="F206" s="309">
        <v>56.334280317968101</v>
      </c>
      <c r="G206" s="309">
        <v>11.0033984281031</v>
      </c>
      <c r="H206" s="309">
        <v>48.291352109257801</v>
      </c>
      <c r="I206" s="309">
        <v>134.88055192690101</v>
      </c>
      <c r="J206" s="309">
        <v>216.627865967134</v>
      </c>
      <c r="K206" s="309">
        <v>370.35939716680798</v>
      </c>
      <c r="L206" s="309">
        <v>350.22477008640402</v>
      </c>
      <c r="M206" s="309">
        <v>256.48321842693798</v>
      </c>
      <c r="N206" s="309">
        <v>347.623002102138</v>
      </c>
      <c r="O206" s="309">
        <v>146.916516643769</v>
      </c>
      <c r="P206" s="309">
        <v>72.552608901129602</v>
      </c>
      <c r="Q206" s="309">
        <v>84.063976043172801</v>
      </c>
      <c r="R206" s="309">
        <v>2095.3609381197198</v>
      </c>
      <c r="S206" s="309">
        <f t="shared" si="36"/>
        <v>837.49684591617199</v>
      </c>
      <c r="T206" s="322" t="s">
        <v>358</v>
      </c>
      <c r="V206" s="322" t="s">
        <v>358</v>
      </c>
      <c r="W206" s="323" t="s">
        <v>55</v>
      </c>
      <c r="X206" s="323" t="s">
        <v>367</v>
      </c>
      <c r="Y206" s="328">
        <f t="shared" si="37"/>
        <v>1018.76713275782</v>
      </c>
      <c r="Z206" s="327">
        <v>770.61521828416301</v>
      </c>
      <c r="AA206" s="327">
        <v>243.54242648139399</v>
      </c>
      <c r="AB206" s="327">
        <v>600.57258234692802</v>
      </c>
      <c r="AC206" s="327">
        <v>822.39255445218998</v>
      </c>
      <c r="AD206" s="327">
        <v>857.15119168618503</v>
      </c>
      <c r="AE206" s="327">
        <v>1018.76713275782</v>
      </c>
      <c r="AF206" s="327">
        <v>911.25444582063596</v>
      </c>
      <c r="AG206" s="327">
        <v>1083.1286000021601</v>
      </c>
      <c r="AH206" s="327">
        <v>1075.7797510595999</v>
      </c>
      <c r="AI206" s="327">
        <v>985.43552443391695</v>
      </c>
      <c r="AJ206" s="327">
        <v>1158.1888283170799</v>
      </c>
      <c r="AK206" s="327">
        <v>1248.93170873449</v>
      </c>
      <c r="AL206" s="327">
        <v>10775.759964376601</v>
      </c>
      <c r="AM206" s="305">
        <f t="shared" si="38"/>
        <v>4313.0411060086799</v>
      </c>
      <c r="AP206" s="341">
        <v>27</v>
      </c>
      <c r="AQ206" s="409" t="s">
        <v>75</v>
      </c>
      <c r="AR206" s="409"/>
      <c r="AS206" s="407">
        <v>0</v>
      </c>
      <c r="AT206" s="407">
        <v>0</v>
      </c>
      <c r="AU206" s="407">
        <v>0</v>
      </c>
      <c r="AV206" s="407">
        <v>0</v>
      </c>
      <c r="AW206" s="407">
        <v>0</v>
      </c>
      <c r="AX206" s="407">
        <v>0</v>
      </c>
      <c r="AY206" s="407">
        <v>0</v>
      </c>
      <c r="AZ206" s="407">
        <v>0</v>
      </c>
      <c r="BA206" s="407">
        <v>0</v>
      </c>
      <c r="BB206" s="407">
        <v>0</v>
      </c>
      <c r="BC206" s="407">
        <v>0</v>
      </c>
      <c r="BD206" s="407">
        <v>0</v>
      </c>
      <c r="BE206" s="407">
        <v>0</v>
      </c>
      <c r="BF206" s="407"/>
      <c r="BG206" s="407"/>
      <c r="BH206" s="407">
        <v>0</v>
      </c>
      <c r="BI206" s="407">
        <v>0</v>
      </c>
      <c r="BJ206" s="407">
        <v>0</v>
      </c>
      <c r="BK206" s="407">
        <v>0</v>
      </c>
      <c r="BL206" s="407">
        <v>0</v>
      </c>
      <c r="BM206" s="407">
        <v>0</v>
      </c>
      <c r="BN206" s="407">
        <v>0</v>
      </c>
      <c r="BO206" s="407">
        <v>0</v>
      </c>
      <c r="BP206" s="407">
        <v>0</v>
      </c>
      <c r="BQ206" s="407">
        <v>0</v>
      </c>
      <c r="BR206" s="407">
        <v>0</v>
      </c>
      <c r="BS206" s="407">
        <v>0</v>
      </c>
      <c r="BT206" s="407">
        <v>0</v>
      </c>
    </row>
    <row r="207" spans="1:72" ht="19.5" customHeight="1" x14ac:dyDescent="0.2">
      <c r="A207" s="306" t="s">
        <v>53</v>
      </c>
      <c r="B207" s="307" t="s">
        <v>45</v>
      </c>
      <c r="C207" s="308" t="s">
        <v>40</v>
      </c>
      <c r="D207" s="307" t="s">
        <v>43</v>
      </c>
      <c r="E207" s="304">
        <f t="shared" si="35"/>
        <v>9.1015134777704798</v>
      </c>
      <c r="F207" s="309">
        <v>-2.4429931571679901</v>
      </c>
      <c r="G207" s="309">
        <v>-4.1292719085312903</v>
      </c>
      <c r="H207" s="309">
        <v>16.226992662943601</v>
      </c>
      <c r="I207" s="309">
        <v>5.0489395684664897</v>
      </c>
      <c r="J207" s="309">
        <v>3.7887131579828601</v>
      </c>
      <c r="K207" s="309">
        <v>9.1015134777704798</v>
      </c>
      <c r="L207" s="309">
        <v>-12.6034270716005</v>
      </c>
      <c r="M207" s="309">
        <v>5.9001261558052702</v>
      </c>
      <c r="N207" s="309">
        <v>7.2166755133118002E-2</v>
      </c>
      <c r="O207" s="309">
        <v>10.637739485722699</v>
      </c>
      <c r="P207" s="309">
        <v>5.1629289278148498</v>
      </c>
      <c r="Q207" s="309">
        <v>18.597405408678799</v>
      </c>
      <c r="R207" s="309">
        <v>55.360833463018402</v>
      </c>
      <c r="S207" s="309">
        <f t="shared" si="36"/>
        <v>27.593893801464155</v>
      </c>
      <c r="T207" s="322" t="s">
        <v>358</v>
      </c>
      <c r="V207" s="322" t="s">
        <v>358</v>
      </c>
      <c r="W207" s="323" t="s">
        <v>55</v>
      </c>
      <c r="X207" s="323" t="s">
        <v>229</v>
      </c>
      <c r="Y207" s="328">
        <f t="shared" si="37"/>
        <v>-23.124289000000001</v>
      </c>
      <c r="Z207" s="327">
        <v>42.222915999999998</v>
      </c>
      <c r="AA207" s="327">
        <v>-2.7230050000000001</v>
      </c>
      <c r="AB207" s="327">
        <v>-18.016455000000001</v>
      </c>
      <c r="AC207" s="327">
        <v>-68.397491000000002</v>
      </c>
      <c r="AD207" s="327">
        <v>-19.9737740000004</v>
      </c>
      <c r="AE207" s="327">
        <v>-23.124289000000001</v>
      </c>
      <c r="AF207" s="327">
        <v>-16.488191</v>
      </c>
      <c r="AG207" s="327">
        <v>-45.203169999999901</v>
      </c>
      <c r="AH207" s="327">
        <v>-33.270659000000002</v>
      </c>
      <c r="AI207" s="327">
        <v>-49.916229000000001</v>
      </c>
      <c r="AJ207" s="327">
        <v>-45.286270999999999</v>
      </c>
      <c r="AK207" s="327">
        <v>-57.922642000000003</v>
      </c>
      <c r="AL207" s="327">
        <v>-338.09926000000002</v>
      </c>
      <c r="AM207" s="305">
        <f t="shared" si="38"/>
        <v>-90.012098000000407</v>
      </c>
      <c r="AP207" s="341">
        <v>28</v>
      </c>
      <c r="AQ207" s="406" t="s">
        <v>76</v>
      </c>
      <c r="AR207" s="406"/>
      <c r="AS207" s="407">
        <v>0</v>
      </c>
      <c r="AT207" s="407">
        <v>0</v>
      </c>
      <c r="AU207" s="407">
        <v>0</v>
      </c>
      <c r="AV207" s="407">
        <v>0</v>
      </c>
      <c r="AW207" s="407">
        <v>0</v>
      </c>
      <c r="AX207" s="407">
        <v>0</v>
      </c>
      <c r="AY207" s="407">
        <v>0</v>
      </c>
      <c r="AZ207" s="407">
        <v>0</v>
      </c>
      <c r="BA207" s="407">
        <v>0</v>
      </c>
      <c r="BB207" s="407">
        <v>0</v>
      </c>
      <c r="BC207" s="407">
        <v>0</v>
      </c>
      <c r="BD207" s="407">
        <v>0</v>
      </c>
      <c r="BE207" s="407">
        <v>0</v>
      </c>
      <c r="BF207" s="407"/>
      <c r="BG207" s="407"/>
      <c r="BH207" s="407">
        <v>0</v>
      </c>
      <c r="BI207" s="407">
        <v>0</v>
      </c>
      <c r="BJ207" s="407">
        <v>0</v>
      </c>
      <c r="BK207" s="407">
        <v>0</v>
      </c>
      <c r="BL207" s="407">
        <v>0</v>
      </c>
      <c r="BM207" s="407">
        <v>0</v>
      </c>
      <c r="BN207" s="407">
        <v>0</v>
      </c>
      <c r="BO207" s="407">
        <v>0</v>
      </c>
      <c r="BP207" s="407">
        <v>0</v>
      </c>
      <c r="BQ207" s="407">
        <v>0</v>
      </c>
      <c r="BR207" s="407">
        <v>0</v>
      </c>
      <c r="BS207" s="407">
        <v>0</v>
      </c>
      <c r="BT207" s="407">
        <v>0</v>
      </c>
    </row>
    <row r="208" spans="1:72" ht="19.5" customHeight="1" x14ac:dyDescent="0.2">
      <c r="A208" s="310" t="s">
        <v>53</v>
      </c>
      <c r="B208" s="311" t="s">
        <v>25</v>
      </c>
      <c r="C208" s="312" t="s">
        <v>378</v>
      </c>
      <c r="D208" s="311" t="s">
        <v>378</v>
      </c>
      <c r="E208" s="304">
        <f t="shared" si="35"/>
        <v>6737.4970359999998</v>
      </c>
      <c r="F208" s="313">
        <v>4178.0877639999999</v>
      </c>
      <c r="G208" s="313">
        <v>1381.3261600000001</v>
      </c>
      <c r="H208" s="313">
        <v>3790.721704</v>
      </c>
      <c r="I208" s="313">
        <v>4985.2966269999997</v>
      </c>
      <c r="J208" s="313">
        <v>5123.6042260000004</v>
      </c>
      <c r="K208" s="313">
        <v>6737.4970359999998</v>
      </c>
      <c r="L208" s="313">
        <v>6262.7892300000003</v>
      </c>
      <c r="M208" s="313">
        <v>7430.5523979999998</v>
      </c>
      <c r="N208" s="313">
        <v>7690.3481760000004</v>
      </c>
      <c r="O208" s="313">
        <v>6680.5150540000004</v>
      </c>
      <c r="P208" s="313">
        <v>7421.958541</v>
      </c>
      <c r="Q208" s="313">
        <v>7980.3076359999995</v>
      </c>
      <c r="R208" s="313">
        <v>69663.004551999999</v>
      </c>
      <c r="S208" s="313">
        <f t="shared" si="36"/>
        <v>26196.533517</v>
      </c>
      <c r="T208" s="322" t="s">
        <v>358</v>
      </c>
      <c r="V208" s="322" t="s">
        <v>358</v>
      </c>
      <c r="W208" s="323" t="s">
        <v>55</v>
      </c>
      <c r="X208" s="323" t="s">
        <v>230</v>
      </c>
      <c r="Y208" s="328">
        <f t="shared" si="37"/>
        <v>0</v>
      </c>
      <c r="Z208" s="327">
        <v>0</v>
      </c>
      <c r="AA208" s="327">
        <v>0</v>
      </c>
      <c r="AB208" s="327">
        <v>0.20200000000000001</v>
      </c>
      <c r="AC208" s="327">
        <v>0</v>
      </c>
      <c r="AD208" s="327">
        <v>0</v>
      </c>
      <c r="AE208" s="327">
        <v>0</v>
      </c>
      <c r="AF208" s="327">
        <v>0</v>
      </c>
      <c r="AG208" s="327">
        <v>0</v>
      </c>
      <c r="AH208" s="327">
        <v>0</v>
      </c>
      <c r="AI208" s="327">
        <v>0</v>
      </c>
      <c r="AJ208" s="327">
        <v>1.84</v>
      </c>
      <c r="AK208" s="327">
        <v>0</v>
      </c>
      <c r="AL208" s="327">
        <v>2.0419999999999998</v>
      </c>
      <c r="AM208" s="305">
        <f t="shared" si="38"/>
        <v>0.20200000000000001</v>
      </c>
      <c r="AP208" s="341">
        <v>29</v>
      </c>
      <c r="AQ208" s="406" t="s">
        <v>77</v>
      </c>
      <c r="AR208" s="406"/>
      <c r="AS208" s="407">
        <v>0</v>
      </c>
      <c r="AT208" s="407">
        <v>0</v>
      </c>
      <c r="AU208" s="407">
        <v>0</v>
      </c>
      <c r="AV208" s="407">
        <v>0</v>
      </c>
      <c r="AW208" s="407">
        <v>0</v>
      </c>
      <c r="AX208" s="407">
        <v>0</v>
      </c>
      <c r="AY208" s="407">
        <v>0</v>
      </c>
      <c r="AZ208" s="407">
        <v>0</v>
      </c>
      <c r="BA208" s="407">
        <v>0</v>
      </c>
      <c r="BB208" s="407">
        <v>0</v>
      </c>
      <c r="BC208" s="407">
        <v>0</v>
      </c>
      <c r="BD208" s="407">
        <v>33.791924999999999</v>
      </c>
      <c r="BE208" s="407">
        <v>33.791924999999999</v>
      </c>
      <c r="BF208" s="407"/>
      <c r="BG208" s="407"/>
      <c r="BH208" s="407">
        <v>0</v>
      </c>
      <c r="BI208" s="407">
        <v>0</v>
      </c>
      <c r="BJ208" s="407">
        <v>0</v>
      </c>
      <c r="BK208" s="407">
        <v>0</v>
      </c>
      <c r="BL208" s="407">
        <v>0</v>
      </c>
      <c r="BM208" s="407">
        <v>0</v>
      </c>
      <c r="BN208" s="407">
        <v>0</v>
      </c>
      <c r="BO208" s="407">
        <v>0</v>
      </c>
      <c r="BP208" s="407">
        <v>0</v>
      </c>
      <c r="BQ208" s="407">
        <v>0</v>
      </c>
      <c r="BR208" s="407">
        <v>0</v>
      </c>
      <c r="BS208" s="407">
        <v>0</v>
      </c>
      <c r="BT208" s="407">
        <v>0</v>
      </c>
    </row>
    <row r="209" spans="1:72" ht="19.5" customHeight="1" x14ac:dyDescent="0.2">
      <c r="A209" s="310" t="s">
        <v>53</v>
      </c>
      <c r="B209" s="311" t="s">
        <v>44</v>
      </c>
      <c r="C209" s="312" t="s">
        <v>380</v>
      </c>
      <c r="D209" s="311" t="s">
        <v>380</v>
      </c>
      <c r="E209" s="304">
        <f t="shared" si="35"/>
        <v>4538.5117354758404</v>
      </c>
      <c r="F209" s="313">
        <v>2902.5413500479199</v>
      </c>
      <c r="G209" s="313">
        <v>1004.3404855848599</v>
      </c>
      <c r="H209" s="313">
        <v>2635.5476306108699</v>
      </c>
      <c r="I209" s="313">
        <v>3190.6324473433101</v>
      </c>
      <c r="J209" s="313">
        <v>3673.5947014921298</v>
      </c>
      <c r="K209" s="313">
        <v>4538.5117354758404</v>
      </c>
      <c r="L209" s="313">
        <v>4621.7877805546696</v>
      </c>
      <c r="M209" s="313">
        <v>5021.4054879405003</v>
      </c>
      <c r="N209" s="313">
        <v>5144.9146891212604</v>
      </c>
      <c r="O209" s="313">
        <v>4509.8542232536402</v>
      </c>
      <c r="P209" s="313">
        <v>5004.3432394678703</v>
      </c>
      <c r="Q209" s="313">
        <v>5264.5858575306502</v>
      </c>
      <c r="R209" s="313">
        <v>47512.0596284235</v>
      </c>
      <c r="S209" s="313">
        <f t="shared" si="36"/>
        <v>17945.16835055493</v>
      </c>
      <c r="T209" s="322" t="s">
        <v>358</v>
      </c>
      <c r="V209" s="322" t="s">
        <v>358</v>
      </c>
      <c r="W209" s="323" t="s">
        <v>55</v>
      </c>
      <c r="X209" s="323" t="s">
        <v>231</v>
      </c>
      <c r="Y209" s="328">
        <f t="shared" si="37"/>
        <v>0</v>
      </c>
      <c r="Z209" s="327">
        <v>0</v>
      </c>
      <c r="AA209" s="327">
        <v>0</v>
      </c>
      <c r="AB209" s="327">
        <v>0</v>
      </c>
      <c r="AC209" s="327">
        <v>0</v>
      </c>
      <c r="AD209" s="327">
        <v>0</v>
      </c>
      <c r="AE209" s="327">
        <v>0</v>
      </c>
      <c r="AF209" s="327">
        <v>0</v>
      </c>
      <c r="AG209" s="327">
        <v>0</v>
      </c>
      <c r="AH209" s="327">
        <v>0</v>
      </c>
      <c r="AI209" s="327">
        <v>0</v>
      </c>
      <c r="AJ209" s="327">
        <v>0</v>
      </c>
      <c r="AK209" s="327">
        <v>0</v>
      </c>
      <c r="AL209" s="327">
        <v>0</v>
      </c>
      <c r="AM209" s="305">
        <f t="shared" si="38"/>
        <v>0</v>
      </c>
      <c r="AP209" s="341">
        <v>30</v>
      </c>
      <c r="AQ209" s="409" t="s">
        <v>78</v>
      </c>
      <c r="AR209" s="409"/>
      <c r="AS209" s="407">
        <v>0</v>
      </c>
      <c r="AT209" s="407">
        <v>0</v>
      </c>
      <c r="AU209" s="407">
        <v>0</v>
      </c>
      <c r="AV209" s="407">
        <v>0</v>
      </c>
      <c r="AW209" s="407">
        <v>0</v>
      </c>
      <c r="AX209" s="407">
        <v>0</v>
      </c>
      <c r="AY209" s="407">
        <v>0</v>
      </c>
      <c r="AZ209" s="407">
        <v>0</v>
      </c>
      <c r="BA209" s="407">
        <v>0</v>
      </c>
      <c r="BB209" s="407">
        <v>0</v>
      </c>
      <c r="BC209" s="407">
        <v>0</v>
      </c>
      <c r="BD209" s="407">
        <v>111.86617099999999</v>
      </c>
      <c r="BE209" s="407">
        <v>111.86617099999999</v>
      </c>
      <c r="BF209" s="407"/>
      <c r="BG209" s="407"/>
      <c r="BH209" s="407">
        <v>0</v>
      </c>
      <c r="BI209" s="407">
        <v>0</v>
      </c>
      <c r="BJ209" s="407">
        <v>0</v>
      </c>
      <c r="BK209" s="407">
        <v>0</v>
      </c>
      <c r="BL209" s="407">
        <v>0</v>
      </c>
      <c r="BM209" s="407">
        <v>0</v>
      </c>
      <c r="BN209" s="407">
        <v>0</v>
      </c>
      <c r="BO209" s="407">
        <v>0</v>
      </c>
      <c r="BP209" s="407">
        <v>0</v>
      </c>
      <c r="BQ209" s="407">
        <v>0</v>
      </c>
      <c r="BR209" s="407">
        <v>0</v>
      </c>
      <c r="BS209" s="407">
        <v>0</v>
      </c>
      <c r="BT209" s="407">
        <v>0</v>
      </c>
    </row>
    <row r="210" spans="1:72" ht="19.5" customHeight="1" x14ac:dyDescent="0.2">
      <c r="A210" s="310" t="s">
        <v>53</v>
      </c>
      <c r="B210" s="311" t="s">
        <v>45</v>
      </c>
      <c r="C210" s="312" t="s">
        <v>382</v>
      </c>
      <c r="D210" s="311" t="s">
        <v>382</v>
      </c>
      <c r="E210" s="304">
        <f t="shared" si="35"/>
        <v>2198.9853005241498</v>
      </c>
      <c r="F210" s="313">
        <v>1275.54641395208</v>
      </c>
      <c r="G210" s="313">
        <v>376.98567441514302</v>
      </c>
      <c r="H210" s="313">
        <v>1155.1740733891299</v>
      </c>
      <c r="I210" s="313">
        <v>1794.6641796566901</v>
      </c>
      <c r="J210" s="313">
        <v>1450.0095245078701</v>
      </c>
      <c r="K210" s="313">
        <v>2198.9853005241498</v>
      </c>
      <c r="L210" s="313">
        <v>1641.0014494453301</v>
      </c>
      <c r="M210" s="313">
        <v>2409.1469100595</v>
      </c>
      <c r="N210" s="313">
        <v>2545.43348687874</v>
      </c>
      <c r="O210" s="313">
        <v>2170.6608307463598</v>
      </c>
      <c r="P210" s="313">
        <v>2417.6153015321402</v>
      </c>
      <c r="Q210" s="313">
        <v>2715.7217784693498</v>
      </c>
      <c r="R210" s="313">
        <v>22150.944923576499</v>
      </c>
      <c r="S210" s="313">
        <f t="shared" si="36"/>
        <v>8251.3651664450626</v>
      </c>
      <c r="T210" s="322" t="s">
        <v>358</v>
      </c>
      <c r="V210" s="322" t="s">
        <v>358</v>
      </c>
      <c r="W210" s="323" t="s">
        <v>55</v>
      </c>
      <c r="X210" s="323" t="s">
        <v>232</v>
      </c>
      <c r="Y210" s="328">
        <f t="shared" si="37"/>
        <v>0.39479999999999998</v>
      </c>
      <c r="Z210" s="327">
        <v>6.4452999999999996</v>
      </c>
      <c r="AA210" s="327">
        <v>7.3013000000000003</v>
      </c>
      <c r="AB210" s="327">
        <v>-12.422599999999999</v>
      </c>
      <c r="AC210" s="327">
        <v>8.5515000000000008</v>
      </c>
      <c r="AD210" s="327">
        <v>8.7561999999999998</v>
      </c>
      <c r="AE210" s="327">
        <v>0.39479999999999998</v>
      </c>
      <c r="AF210" s="327">
        <v>2.3187000000000002</v>
      </c>
      <c r="AG210" s="327">
        <v>0.12820000000000001</v>
      </c>
      <c r="AH210" s="327">
        <v>0.17430000000000001</v>
      </c>
      <c r="AI210" s="327">
        <v>0.17430000000000001</v>
      </c>
      <c r="AJ210" s="327">
        <v>6.7089999999999996</v>
      </c>
      <c r="AK210" s="327">
        <v>5.7587000000000002</v>
      </c>
      <c r="AL210" s="327">
        <v>34.289700000000003</v>
      </c>
      <c r="AM210" s="305">
        <f t="shared" si="38"/>
        <v>19.026500000000002</v>
      </c>
      <c r="AP210" s="341">
        <v>31</v>
      </c>
      <c r="AQ210" s="409" t="s">
        <v>79</v>
      </c>
      <c r="AR210" s="409"/>
      <c r="AS210" s="407">
        <v>0</v>
      </c>
      <c r="AT210" s="407">
        <v>0</v>
      </c>
      <c r="AU210" s="407">
        <v>0</v>
      </c>
      <c r="AV210" s="407">
        <v>0</v>
      </c>
      <c r="AW210" s="407">
        <v>0</v>
      </c>
      <c r="AX210" s="407">
        <v>0</v>
      </c>
      <c r="AY210" s="407">
        <v>0</v>
      </c>
      <c r="AZ210" s="407">
        <v>0</v>
      </c>
      <c r="BA210" s="407">
        <v>0</v>
      </c>
      <c r="BB210" s="407">
        <v>0</v>
      </c>
      <c r="BC210" s="407">
        <v>0</v>
      </c>
      <c r="BD210" s="407">
        <v>75.822969999999998</v>
      </c>
      <c r="BE210" s="407">
        <v>75.822969999999998</v>
      </c>
      <c r="BF210" s="407"/>
      <c r="BG210" s="407"/>
      <c r="BH210" s="407">
        <v>0</v>
      </c>
      <c r="BI210" s="407">
        <v>0</v>
      </c>
      <c r="BJ210" s="407">
        <v>0</v>
      </c>
      <c r="BK210" s="407">
        <v>0</v>
      </c>
      <c r="BL210" s="407">
        <v>0</v>
      </c>
      <c r="BM210" s="407">
        <v>0</v>
      </c>
      <c r="BN210" s="407">
        <v>0</v>
      </c>
      <c r="BO210" s="407">
        <v>0</v>
      </c>
      <c r="BP210" s="407">
        <v>0</v>
      </c>
      <c r="BQ210" s="407">
        <v>0</v>
      </c>
      <c r="BR210" s="407">
        <v>0</v>
      </c>
      <c r="BS210" s="407">
        <v>0</v>
      </c>
      <c r="BT210" s="407">
        <v>0</v>
      </c>
    </row>
    <row r="211" spans="1:72" ht="19.5" customHeight="1" x14ac:dyDescent="0.2">
      <c r="A211" s="310" t="s">
        <v>53</v>
      </c>
      <c r="B211" s="311" t="s">
        <v>46</v>
      </c>
      <c r="C211" s="312" t="s">
        <v>384</v>
      </c>
      <c r="D211" s="311" t="s">
        <v>384</v>
      </c>
      <c r="E211" s="304">
        <f t="shared" si="35"/>
        <v>489.94090757265701</v>
      </c>
      <c r="F211" s="313">
        <v>577.07858887793702</v>
      </c>
      <c r="G211" s="313">
        <v>237.157312184202</v>
      </c>
      <c r="H211" s="313">
        <v>525.98968363187601</v>
      </c>
      <c r="I211" s="313">
        <v>754.39517479827805</v>
      </c>
      <c r="J211" s="313">
        <v>693.10601122995104</v>
      </c>
      <c r="K211" s="313">
        <v>489.94090757265701</v>
      </c>
      <c r="L211" s="313">
        <v>872.75635563816604</v>
      </c>
      <c r="M211" s="313">
        <v>1009.6343961699901</v>
      </c>
      <c r="N211" s="313">
        <v>1038.3719468321999</v>
      </c>
      <c r="O211" s="313">
        <v>959.72477859329399</v>
      </c>
      <c r="P211" s="313">
        <v>1010.91970905608</v>
      </c>
      <c r="Q211" s="313">
        <v>1199.5762685920799</v>
      </c>
      <c r="R211" s="313">
        <v>9368.6511331767197</v>
      </c>
      <c r="S211" s="313">
        <f t="shared" si="36"/>
        <v>3277.6676782949012</v>
      </c>
      <c r="T211" s="322" t="s">
        <v>358</v>
      </c>
      <c r="V211" s="322" t="s">
        <v>358</v>
      </c>
      <c r="W211" s="323" t="s">
        <v>55</v>
      </c>
      <c r="X211" s="323" t="s">
        <v>233</v>
      </c>
      <c r="Y211" s="328">
        <f t="shared" si="37"/>
        <v>3.8399999999999997E-2</v>
      </c>
      <c r="Z211" s="327">
        <v>0.108</v>
      </c>
      <c r="AA211" s="327">
        <v>0</v>
      </c>
      <c r="AB211" s="327">
        <v>0.2331</v>
      </c>
      <c r="AC211" s="327">
        <v>0.27810000000000001</v>
      </c>
      <c r="AD211" s="327">
        <v>0.06</v>
      </c>
      <c r="AE211" s="327">
        <v>3.8399999999999997E-2</v>
      </c>
      <c r="AF211" s="327">
        <v>0</v>
      </c>
      <c r="AG211" s="327">
        <v>0</v>
      </c>
      <c r="AH211" s="327">
        <v>3.8600000000000002E-2</v>
      </c>
      <c r="AI211" s="327">
        <v>0</v>
      </c>
      <c r="AJ211" s="327">
        <v>7.2599999999999998E-2</v>
      </c>
      <c r="AK211" s="327">
        <v>4.99E-2</v>
      </c>
      <c r="AL211" s="327">
        <v>0.87870000000000004</v>
      </c>
      <c r="AM211" s="305">
        <f t="shared" si="38"/>
        <v>0.71760000000000002</v>
      </c>
      <c r="AP211" s="341">
        <v>32</v>
      </c>
      <c r="AQ211" s="406" t="s">
        <v>80</v>
      </c>
      <c r="AR211" s="406"/>
      <c r="AS211" s="407">
        <v>0</v>
      </c>
      <c r="AT211" s="407">
        <v>0</v>
      </c>
      <c r="AU211" s="407">
        <v>0</v>
      </c>
      <c r="AV211" s="407">
        <v>0</v>
      </c>
      <c r="AW211" s="407">
        <v>0</v>
      </c>
      <c r="AX211" s="407">
        <v>0</v>
      </c>
      <c r="AY211" s="407">
        <v>0</v>
      </c>
      <c r="AZ211" s="407">
        <v>0</v>
      </c>
      <c r="BA211" s="407">
        <v>0</v>
      </c>
      <c r="BB211" s="407">
        <v>0</v>
      </c>
      <c r="BC211" s="407">
        <v>0</v>
      </c>
      <c r="BD211" s="407">
        <v>86.039237999999997</v>
      </c>
      <c r="BE211" s="407">
        <v>86.039237999999997</v>
      </c>
      <c r="BF211" s="407"/>
      <c r="BG211" s="407"/>
      <c r="BH211" s="407">
        <v>0</v>
      </c>
      <c r="BI211" s="407">
        <v>0</v>
      </c>
      <c r="BJ211" s="407">
        <v>0</v>
      </c>
      <c r="BK211" s="407">
        <v>0</v>
      </c>
      <c r="BL211" s="407">
        <v>0</v>
      </c>
      <c r="BM211" s="407">
        <v>0</v>
      </c>
      <c r="BN211" s="407">
        <v>0</v>
      </c>
      <c r="BO211" s="407">
        <v>0</v>
      </c>
      <c r="BP211" s="407">
        <v>0</v>
      </c>
      <c r="BQ211" s="407">
        <v>0</v>
      </c>
      <c r="BR211" s="407">
        <v>0</v>
      </c>
      <c r="BS211" s="407">
        <v>0</v>
      </c>
      <c r="BT211" s="407">
        <v>0</v>
      </c>
    </row>
    <row r="212" spans="1:72" ht="19.5" customHeight="1" x14ac:dyDescent="0.2">
      <c r="A212" s="310" t="s">
        <v>53</v>
      </c>
      <c r="B212" s="311" t="s">
        <v>47</v>
      </c>
      <c r="C212" s="312" t="s">
        <v>386</v>
      </c>
      <c r="D212" s="311" t="s">
        <v>386</v>
      </c>
      <c r="E212" s="304">
        <f t="shared" si="35"/>
        <v>1709.0443929515</v>
      </c>
      <c r="F212" s="313">
        <v>698.46782507414105</v>
      </c>
      <c r="G212" s="313">
        <v>139.82836223094199</v>
      </c>
      <c r="H212" s="313">
        <v>629.18438975725201</v>
      </c>
      <c r="I212" s="313">
        <v>1040.26900485841</v>
      </c>
      <c r="J212" s="313">
        <v>756.90351327791598</v>
      </c>
      <c r="K212" s="313">
        <v>1709.0443929515</v>
      </c>
      <c r="L212" s="313">
        <v>768.245093807167</v>
      </c>
      <c r="M212" s="313">
        <v>1399.51251388951</v>
      </c>
      <c r="N212" s="313">
        <v>1507.0615400465399</v>
      </c>
      <c r="O212" s="313">
        <v>1210.93605215306</v>
      </c>
      <c r="P212" s="313">
        <v>1406.69559247606</v>
      </c>
      <c r="Q212" s="313">
        <v>1516.1455098772699</v>
      </c>
      <c r="R212" s="313">
        <v>12782.293790399801</v>
      </c>
      <c r="S212" s="313">
        <f t="shared" si="36"/>
        <v>4973.697488150161</v>
      </c>
      <c r="T212" s="322" t="s">
        <v>358</v>
      </c>
      <c r="V212" s="322" t="s">
        <v>358</v>
      </c>
      <c r="W212" s="323" t="s">
        <v>55</v>
      </c>
      <c r="X212" s="323" t="s">
        <v>234</v>
      </c>
      <c r="Y212" s="328">
        <f t="shared" si="37"/>
        <v>0.13686000000000001</v>
      </c>
      <c r="Z212" s="327">
        <v>3.3000000000000002E-2</v>
      </c>
      <c r="AA212" s="327">
        <v>0</v>
      </c>
      <c r="AB212" s="327">
        <v>0.56850000000000001</v>
      </c>
      <c r="AC212" s="327">
        <v>4.6218000000000004</v>
      </c>
      <c r="AD212" s="327">
        <v>3.2599999999999997E-2</v>
      </c>
      <c r="AE212" s="327">
        <v>0.13686000000000001</v>
      </c>
      <c r="AF212" s="327">
        <v>6.6500000000000004E-2</v>
      </c>
      <c r="AG212" s="327">
        <v>0</v>
      </c>
      <c r="AH212" s="327">
        <v>0</v>
      </c>
      <c r="AI212" s="327">
        <v>0.39300000000000002</v>
      </c>
      <c r="AJ212" s="327">
        <v>0.57350000000000001</v>
      </c>
      <c r="AK212" s="327">
        <v>7.0800000000000002E-2</v>
      </c>
      <c r="AL212" s="327">
        <v>6.4965599999999997</v>
      </c>
      <c r="AM212" s="305">
        <f t="shared" si="38"/>
        <v>5.3927600000000009</v>
      </c>
      <c r="AP212" s="341">
        <v>33</v>
      </c>
      <c r="AQ212" s="406" t="s">
        <v>370</v>
      </c>
      <c r="AR212" s="406"/>
      <c r="AS212" s="407">
        <v>0</v>
      </c>
      <c r="AT212" s="407">
        <v>0</v>
      </c>
      <c r="AU212" s="407">
        <v>0</v>
      </c>
      <c r="AV212" s="407">
        <v>0</v>
      </c>
      <c r="AW212" s="407">
        <v>0</v>
      </c>
      <c r="AX212" s="407">
        <v>0</v>
      </c>
      <c r="AY212" s="407">
        <v>0</v>
      </c>
      <c r="AZ212" s="407">
        <v>0</v>
      </c>
      <c r="BA212" s="407">
        <v>0</v>
      </c>
      <c r="BB212" s="407">
        <v>0</v>
      </c>
      <c r="BC212" s="407">
        <v>0</v>
      </c>
      <c r="BD212" s="407">
        <v>0</v>
      </c>
      <c r="BE212" s="407">
        <v>0</v>
      </c>
      <c r="BF212" s="407"/>
      <c r="BG212" s="407"/>
      <c r="BH212" s="407">
        <v>0</v>
      </c>
      <c r="BI212" s="407">
        <v>0</v>
      </c>
      <c r="BJ212" s="407">
        <v>0</v>
      </c>
      <c r="BK212" s="407">
        <v>0</v>
      </c>
      <c r="BL212" s="407">
        <v>0</v>
      </c>
      <c r="BM212" s="407">
        <v>0</v>
      </c>
      <c r="BN212" s="407">
        <v>0</v>
      </c>
      <c r="BO212" s="407">
        <v>0</v>
      </c>
      <c r="BP212" s="407">
        <v>0</v>
      </c>
      <c r="BQ212" s="407">
        <v>0</v>
      </c>
      <c r="BR212" s="407">
        <v>0</v>
      </c>
      <c r="BS212" s="407">
        <v>0</v>
      </c>
      <c r="BT212" s="407">
        <v>0</v>
      </c>
    </row>
    <row r="213" spans="1:72" ht="19.5" customHeight="1" x14ac:dyDescent="0.2">
      <c r="A213" s="314" t="s">
        <v>53</v>
      </c>
      <c r="B213" s="315" t="s">
        <v>48</v>
      </c>
      <c r="C213" s="316" t="s">
        <v>48</v>
      </c>
      <c r="D213" s="315" t="s">
        <v>48</v>
      </c>
      <c r="E213" s="304">
        <f t="shared" si="35"/>
        <v>0.32638015108199198</v>
      </c>
      <c r="F213" s="317">
        <v>0.30529430830598497</v>
      </c>
      <c r="G213" s="317">
        <v>0.27291575685147601</v>
      </c>
      <c r="H213" s="317">
        <v>0.304737240977141</v>
      </c>
      <c r="I213" s="317">
        <v>0.35999145365531898</v>
      </c>
      <c r="J213" s="317">
        <v>0.28300576323786197</v>
      </c>
      <c r="K213" s="317">
        <v>0.32638015108199198</v>
      </c>
      <c r="L213" s="317">
        <v>0.26202405815999802</v>
      </c>
      <c r="M213" s="317">
        <v>0.32422177800777602</v>
      </c>
      <c r="N213" s="317">
        <v>0.33099066890397899</v>
      </c>
      <c r="O213" s="317">
        <v>0.32492417324120298</v>
      </c>
      <c r="P213" s="317">
        <v>0.32573818462833898</v>
      </c>
      <c r="Q213" s="317">
        <v>0.34030289336446701</v>
      </c>
      <c r="R213" s="317">
        <v>0.31797286186589702</v>
      </c>
      <c r="S213" s="317">
        <f>S210/S208</f>
        <v>0.31497927621188565</v>
      </c>
      <c r="T213" s="322" t="s">
        <v>358</v>
      </c>
      <c r="V213" s="322" t="s">
        <v>358</v>
      </c>
      <c r="W213" s="323" t="s">
        <v>55</v>
      </c>
      <c r="X213" s="323" t="s">
        <v>127</v>
      </c>
      <c r="Y213" s="328">
        <f t="shared" si="37"/>
        <v>5.0376646000000003</v>
      </c>
      <c r="Z213" s="327">
        <v>-1.4123920000000001</v>
      </c>
      <c r="AA213" s="327">
        <v>-12.082841</v>
      </c>
      <c r="AB213" s="327">
        <v>1.3104936200000099</v>
      </c>
      <c r="AC213" s="327">
        <v>3.6878861600000001</v>
      </c>
      <c r="AD213" s="327">
        <v>0.26798436000000198</v>
      </c>
      <c r="AE213" s="327">
        <v>5.0376646000000003</v>
      </c>
      <c r="AF213" s="327">
        <v>-16.011089479999999</v>
      </c>
      <c r="AG213" s="327">
        <v>2.5573239799999898</v>
      </c>
      <c r="AH213" s="327">
        <v>3.2010900000000002</v>
      </c>
      <c r="AI213" s="327">
        <v>1.4917027599999899</v>
      </c>
      <c r="AJ213" s="327">
        <v>6.5760045799999798</v>
      </c>
      <c r="AK213" s="327">
        <v>3.3319540599999802</v>
      </c>
      <c r="AL213" s="327">
        <v>-2.04421836000013</v>
      </c>
      <c r="AM213" s="305">
        <f t="shared" si="38"/>
        <v>-3.1912042599999895</v>
      </c>
      <c r="AP213" s="341">
        <v>34</v>
      </c>
      <c r="AQ213" s="406" t="s">
        <v>81</v>
      </c>
      <c r="AR213" s="406"/>
      <c r="AS213" s="407">
        <v>0</v>
      </c>
      <c r="AT213" s="407">
        <v>0</v>
      </c>
      <c r="AU213" s="407">
        <v>0</v>
      </c>
      <c r="AV213" s="407">
        <v>0</v>
      </c>
      <c r="AW213" s="407">
        <v>0</v>
      </c>
      <c r="AX213" s="407">
        <v>0</v>
      </c>
      <c r="AY213" s="407">
        <v>0</v>
      </c>
      <c r="AZ213" s="407">
        <v>0</v>
      </c>
      <c r="BA213" s="407">
        <v>0</v>
      </c>
      <c r="BB213" s="407">
        <v>0</v>
      </c>
      <c r="BC213" s="407">
        <v>0</v>
      </c>
      <c r="BD213" s="407">
        <v>0</v>
      </c>
      <c r="BE213" s="407">
        <v>0</v>
      </c>
      <c r="BF213" s="407"/>
      <c r="BG213" s="407"/>
      <c r="BH213" s="407">
        <v>0</v>
      </c>
      <c r="BI213" s="407">
        <v>0</v>
      </c>
      <c r="BJ213" s="407">
        <v>0</v>
      </c>
      <c r="BK213" s="407">
        <v>0</v>
      </c>
      <c r="BL213" s="407">
        <v>0</v>
      </c>
      <c r="BM213" s="407">
        <v>0</v>
      </c>
      <c r="BN213" s="407">
        <v>0</v>
      </c>
      <c r="BO213" s="407">
        <v>0</v>
      </c>
      <c r="BP213" s="407">
        <v>0</v>
      </c>
      <c r="BQ213" s="407">
        <v>0</v>
      </c>
      <c r="BR213" s="407">
        <v>0</v>
      </c>
      <c r="BS213" s="407">
        <v>0</v>
      </c>
      <c r="BT213" s="407">
        <v>0</v>
      </c>
    </row>
    <row r="214" spans="1:72" ht="19.5" customHeight="1" x14ac:dyDescent="0.2">
      <c r="A214" s="314" t="s">
        <v>53</v>
      </c>
      <c r="B214" s="315" t="s">
        <v>49</v>
      </c>
      <c r="C214" s="316" t="s">
        <v>49</v>
      </c>
      <c r="D214" s="315" t="s">
        <v>49</v>
      </c>
      <c r="E214" s="304">
        <f t="shared" si="35"/>
        <v>7.2718534042358701E-2</v>
      </c>
      <c r="F214" s="317">
        <v>0.13812026493322299</v>
      </c>
      <c r="G214" s="317">
        <v>0.17168813496169599</v>
      </c>
      <c r="H214" s="317">
        <v>0.13875713510618501</v>
      </c>
      <c r="I214" s="317">
        <v>0.151324029690135</v>
      </c>
      <c r="J214" s="317">
        <v>0.13527703949355599</v>
      </c>
      <c r="K214" s="317">
        <v>7.2718534042358701E-2</v>
      </c>
      <c r="L214" s="317">
        <v>0.139355856246525</v>
      </c>
      <c r="M214" s="317">
        <v>0.13587608862589301</v>
      </c>
      <c r="N214" s="317">
        <v>0.13502274839424699</v>
      </c>
      <c r="O214" s="317">
        <v>0.143660297272836</v>
      </c>
      <c r="P214" s="317">
        <v>0.13620659607186</v>
      </c>
      <c r="Q214" s="317">
        <v>0.150317045821726</v>
      </c>
      <c r="R214" s="317">
        <v>0.13448531531802499</v>
      </c>
      <c r="S214" s="317">
        <f>S211/S208</f>
        <v>0.12511837400806824</v>
      </c>
      <c r="T214" s="322" t="s">
        <v>358</v>
      </c>
      <c r="V214" s="322" t="s">
        <v>358</v>
      </c>
      <c r="W214" s="323" t="s">
        <v>55</v>
      </c>
      <c r="X214" s="323" t="s">
        <v>235</v>
      </c>
      <c r="Y214" s="328">
        <f t="shared" si="37"/>
        <v>0</v>
      </c>
      <c r="Z214" s="327">
        <v>0</v>
      </c>
      <c r="AA214" s="327">
        <v>0</v>
      </c>
      <c r="AB214" s="327">
        <v>0</v>
      </c>
      <c r="AC214" s="327">
        <v>0</v>
      </c>
      <c r="AD214" s="327">
        <v>0</v>
      </c>
      <c r="AE214" s="327">
        <v>0</v>
      </c>
      <c r="AF214" s="327">
        <v>0</v>
      </c>
      <c r="AG214" s="327">
        <v>0</v>
      </c>
      <c r="AH214" s="327">
        <v>0</v>
      </c>
      <c r="AI214" s="327">
        <v>0</v>
      </c>
      <c r="AJ214" s="327">
        <v>0</v>
      </c>
      <c r="AK214" s="327">
        <v>0</v>
      </c>
      <c r="AL214" s="327">
        <v>0</v>
      </c>
      <c r="AM214" s="305">
        <f t="shared" si="38"/>
        <v>0</v>
      </c>
      <c r="AP214" s="341">
        <v>35</v>
      </c>
      <c r="AQ214" s="352" t="s">
        <v>371</v>
      </c>
      <c r="AR214" s="352"/>
      <c r="AS214" s="407">
        <v>0</v>
      </c>
      <c r="AT214" s="407">
        <v>0</v>
      </c>
      <c r="AU214" s="407">
        <v>0</v>
      </c>
      <c r="AV214" s="407">
        <v>0</v>
      </c>
      <c r="AW214" s="407">
        <v>0</v>
      </c>
      <c r="AX214" s="407">
        <v>29.5823</v>
      </c>
      <c r="AY214" s="407">
        <v>45.1995</v>
      </c>
      <c r="AZ214" s="407">
        <v>38.308900000000001</v>
      </c>
      <c r="BA214" s="407">
        <v>36.888100000000001</v>
      </c>
      <c r="BB214" s="407">
        <v>28.081600000000002</v>
      </c>
      <c r="BC214" s="407">
        <v>49.955399999999997</v>
      </c>
      <c r="BD214" s="407">
        <v>332.018304</v>
      </c>
      <c r="BE214" s="407">
        <v>560.03410399999996</v>
      </c>
      <c r="BF214" s="407"/>
      <c r="BG214" s="407"/>
      <c r="BH214" s="407">
        <v>0</v>
      </c>
      <c r="BI214" s="407">
        <v>0</v>
      </c>
      <c r="BJ214" s="407">
        <v>0</v>
      </c>
      <c r="BK214" s="407">
        <v>0</v>
      </c>
      <c r="BL214" s="407">
        <v>0</v>
      </c>
      <c r="BM214" s="407">
        <v>0</v>
      </c>
      <c r="BN214" s="407">
        <v>0</v>
      </c>
      <c r="BO214" s="407">
        <v>0</v>
      </c>
      <c r="BP214" s="407">
        <v>0</v>
      </c>
      <c r="BQ214" s="407">
        <v>0</v>
      </c>
      <c r="BR214" s="407">
        <v>0</v>
      </c>
      <c r="BS214" s="407">
        <v>0</v>
      </c>
      <c r="BT214" s="407">
        <v>0</v>
      </c>
    </row>
    <row r="215" spans="1:72" ht="19.5" customHeight="1" x14ac:dyDescent="0.2">
      <c r="A215" s="314" t="s">
        <v>53</v>
      </c>
      <c r="B215" s="315" t="s">
        <v>50</v>
      </c>
      <c r="C215" s="316" t="s">
        <v>50</v>
      </c>
      <c r="D215" s="315" t="s">
        <v>50</v>
      </c>
      <c r="E215" s="304">
        <f t="shared" si="35"/>
        <v>0.25366161703963302</v>
      </c>
      <c r="F215" s="317">
        <v>0.16717404337276201</v>
      </c>
      <c r="G215" s="317">
        <v>0.10122762188978</v>
      </c>
      <c r="H215" s="317">
        <v>0.16598010587095599</v>
      </c>
      <c r="I215" s="317">
        <v>0.20866742396518401</v>
      </c>
      <c r="J215" s="317">
        <v>0.14772872374430701</v>
      </c>
      <c r="K215" s="317">
        <v>0.25366161703963302</v>
      </c>
      <c r="L215" s="317">
        <v>0.122668201913473</v>
      </c>
      <c r="M215" s="317">
        <v>0.18834568938188301</v>
      </c>
      <c r="N215" s="317">
        <v>0.195967920509733</v>
      </c>
      <c r="O215" s="317">
        <v>0.18126387596836699</v>
      </c>
      <c r="P215" s="317">
        <v>0.189531588556479</v>
      </c>
      <c r="Q215" s="317">
        <v>0.189985847542741</v>
      </c>
      <c r="R215" s="317">
        <v>0.183487546547873</v>
      </c>
      <c r="S215" s="317">
        <f>S212/S208</f>
        <v>0.18986090220381738</v>
      </c>
      <c r="T215" s="322" t="s">
        <v>358</v>
      </c>
      <c r="V215" s="322" t="s">
        <v>358</v>
      </c>
      <c r="W215" s="323" t="s">
        <v>55</v>
      </c>
      <c r="X215" s="323" t="s">
        <v>236</v>
      </c>
      <c r="Y215" s="328">
        <f t="shared" si="37"/>
        <v>0</v>
      </c>
      <c r="Z215" s="327">
        <v>0</v>
      </c>
      <c r="AA215" s="327">
        <v>0</v>
      </c>
      <c r="AB215" s="327">
        <v>0</v>
      </c>
      <c r="AC215" s="327">
        <v>0</v>
      </c>
      <c r="AD215" s="327">
        <v>0</v>
      </c>
      <c r="AE215" s="327">
        <v>0</v>
      </c>
      <c r="AF215" s="327">
        <v>0</v>
      </c>
      <c r="AG215" s="327">
        <v>0</v>
      </c>
      <c r="AH215" s="327">
        <v>0</v>
      </c>
      <c r="AI215" s="327">
        <v>0</v>
      </c>
      <c r="AJ215" s="327">
        <v>0</v>
      </c>
      <c r="AK215" s="327">
        <v>0</v>
      </c>
      <c r="AL215" s="327">
        <v>0</v>
      </c>
      <c r="AM215" s="305">
        <f t="shared" si="38"/>
        <v>0</v>
      </c>
      <c r="AP215" s="347">
        <v>36</v>
      </c>
      <c r="AQ215" s="353" t="s">
        <v>372</v>
      </c>
      <c r="AR215" s="353"/>
      <c r="AS215" s="415">
        <v>26.87921</v>
      </c>
      <c r="AT215" s="415">
        <v>12.298140999999999</v>
      </c>
      <c r="AU215" s="415">
        <v>13.680655</v>
      </c>
      <c r="AV215" s="415">
        <v>9.9573579999999993</v>
      </c>
      <c r="AW215" s="415">
        <v>23.369554000000001</v>
      </c>
      <c r="AX215" s="415">
        <v>34.200251999999999</v>
      </c>
      <c r="AY215" s="415">
        <v>67.182812999999996</v>
      </c>
      <c r="AZ215" s="415">
        <v>57.869807999999999</v>
      </c>
      <c r="BA215" s="415">
        <v>51.432600000000001</v>
      </c>
      <c r="BB215" s="415">
        <v>41.262926999999998</v>
      </c>
      <c r="BC215" s="415">
        <v>67.928279000000003</v>
      </c>
      <c r="BD215" s="415">
        <v>345.65832</v>
      </c>
      <c r="BE215" s="415">
        <v>751.71991700000001</v>
      </c>
      <c r="BF215" s="415"/>
      <c r="BG215" s="415"/>
      <c r="BH215" s="415">
        <v>137.625</v>
      </c>
      <c r="BI215" s="415">
        <v>63.765000000000001</v>
      </c>
      <c r="BJ215" s="415">
        <v>71.592752000000004</v>
      </c>
      <c r="BK215" s="415">
        <v>47.24</v>
      </c>
      <c r="BL215" s="415">
        <v>87.584999999999994</v>
      </c>
      <c r="BM215" s="415">
        <v>11.33</v>
      </c>
      <c r="BN215" s="415">
        <v>102.825</v>
      </c>
      <c r="BO215" s="415">
        <v>91.31</v>
      </c>
      <c r="BP215" s="415">
        <v>66.89</v>
      </c>
      <c r="BQ215" s="415">
        <v>60.335000000000001</v>
      </c>
      <c r="BR215" s="415">
        <v>83.323999999999998</v>
      </c>
      <c r="BS215" s="415">
        <v>62.81</v>
      </c>
      <c r="BT215" s="415">
        <v>886.63175200000001</v>
      </c>
    </row>
    <row r="216" spans="1:72" ht="19.5" customHeight="1" x14ac:dyDescent="0.2">
      <c r="A216" s="301" t="s">
        <v>54</v>
      </c>
      <c r="B216" s="302" t="s">
        <v>25</v>
      </c>
      <c r="C216" s="303" t="s">
        <v>26</v>
      </c>
      <c r="D216" s="302" t="s">
        <v>27</v>
      </c>
      <c r="E216" s="304">
        <f t="shared" si="35"/>
        <v>3875.3078</v>
      </c>
      <c r="F216" s="305">
        <v>2559.0470999999998</v>
      </c>
      <c r="G216" s="305">
        <v>794.66250000000002</v>
      </c>
      <c r="H216" s="305">
        <v>2716.2766999999999</v>
      </c>
      <c r="I216" s="305">
        <v>3247.7764000000002</v>
      </c>
      <c r="J216" s="305">
        <v>3616.2521999999999</v>
      </c>
      <c r="K216" s="305">
        <v>3875.3078</v>
      </c>
      <c r="L216" s="305">
        <v>4652.0639000000001</v>
      </c>
      <c r="M216" s="305">
        <v>4757.3296</v>
      </c>
      <c r="N216" s="305">
        <v>4459.2392499999996</v>
      </c>
      <c r="O216" s="305">
        <v>3559.49955</v>
      </c>
      <c r="P216" s="305">
        <v>3600.1873500000002</v>
      </c>
      <c r="Q216" s="305">
        <v>4434.99755</v>
      </c>
      <c r="R216" s="305">
        <v>42272.639900000002</v>
      </c>
      <c r="S216" s="305">
        <f t="shared" si="36"/>
        <v>16809.322699999997</v>
      </c>
      <c r="T216" s="322" t="s">
        <v>358</v>
      </c>
      <c r="V216" s="322" t="s">
        <v>358</v>
      </c>
      <c r="W216" s="323" t="s">
        <v>55</v>
      </c>
      <c r="X216" s="323" t="s">
        <v>237</v>
      </c>
      <c r="Y216" s="328">
        <f t="shared" si="37"/>
        <v>0</v>
      </c>
      <c r="Z216" s="327">
        <v>0</v>
      </c>
      <c r="AA216" s="327">
        <v>0</v>
      </c>
      <c r="AB216" s="327">
        <v>0</v>
      </c>
      <c r="AC216" s="327">
        <v>0</v>
      </c>
      <c r="AD216" s="327">
        <v>0</v>
      </c>
      <c r="AE216" s="327">
        <v>0</v>
      </c>
      <c r="AF216" s="327">
        <v>0</v>
      </c>
      <c r="AG216" s="327">
        <v>0</v>
      </c>
      <c r="AH216" s="327">
        <v>0</v>
      </c>
      <c r="AI216" s="327">
        <v>0</v>
      </c>
      <c r="AJ216" s="327">
        <v>0</v>
      </c>
      <c r="AK216" s="327">
        <v>0</v>
      </c>
      <c r="AL216" s="327">
        <v>0</v>
      </c>
      <c r="AM216" s="305">
        <f t="shared" si="38"/>
        <v>0</v>
      </c>
      <c r="AP216" s="398">
        <v>37</v>
      </c>
      <c r="AQ216" s="399" t="s">
        <v>373</v>
      </c>
      <c r="AR216" s="399"/>
      <c r="AS216" s="417">
        <v>773.46895847736198</v>
      </c>
      <c r="AT216" s="417">
        <v>237.113802007164</v>
      </c>
      <c r="AU216" s="417">
        <v>1450.8556836058499</v>
      </c>
      <c r="AV216" s="417">
        <v>-633.78261804508804</v>
      </c>
      <c r="AW216" s="417">
        <v>1078.65234495038</v>
      </c>
      <c r="AX216" s="417">
        <v>1452.33919682544</v>
      </c>
      <c r="AY216" s="417">
        <v>1386.1858937079701</v>
      </c>
      <c r="AZ216" s="417">
        <v>1689.5786679565001</v>
      </c>
      <c r="BA216" s="417">
        <v>1388.84343808168</v>
      </c>
      <c r="BB216" s="417">
        <v>1447.0074660315399</v>
      </c>
      <c r="BC216" s="417">
        <v>1054.11029089014</v>
      </c>
      <c r="BD216" s="417">
        <v>1416.1509398691601</v>
      </c>
      <c r="BE216" s="417">
        <v>12764.5598560607</v>
      </c>
      <c r="BF216" s="417"/>
      <c r="BG216" s="417"/>
      <c r="BH216" s="417">
        <v>5427.0928959010898</v>
      </c>
      <c r="BI216" s="417">
        <v>1680.9089294175101</v>
      </c>
      <c r="BJ216" s="417">
        <v>9729.1926943690596</v>
      </c>
      <c r="BK216" s="417">
        <v>291.35359302581998</v>
      </c>
      <c r="BL216" s="417">
        <v>7744.6811122641902</v>
      </c>
      <c r="BM216" s="417">
        <v>9894.9126465470108</v>
      </c>
      <c r="BN216" s="417">
        <v>10697.2708788071</v>
      </c>
      <c r="BO216" s="417">
        <v>11451.454361619601</v>
      </c>
      <c r="BP216" s="417">
        <v>9476.7391900000002</v>
      </c>
      <c r="BQ216" s="417">
        <v>8895.7377446922492</v>
      </c>
      <c r="BR216" s="417">
        <v>11109.500659306301</v>
      </c>
      <c r="BS216" s="417">
        <v>12527.333811931599</v>
      </c>
      <c r="BT216" s="417">
        <v>98926.178517881403</v>
      </c>
    </row>
    <row r="217" spans="1:72" ht="19.5" customHeight="1" x14ac:dyDescent="0.2">
      <c r="A217" s="301" t="s">
        <v>54</v>
      </c>
      <c r="B217" s="302" t="s">
        <v>25</v>
      </c>
      <c r="C217" s="303" t="s">
        <v>26</v>
      </c>
      <c r="D217" s="302" t="s">
        <v>28</v>
      </c>
      <c r="E217" s="304">
        <f t="shared" si="35"/>
        <v>2152.3775999999998</v>
      </c>
      <c r="F217" s="305">
        <v>1802.3606</v>
      </c>
      <c r="G217" s="305">
        <v>429.38940000000002</v>
      </c>
      <c r="H217" s="305">
        <v>1456.3049000000001</v>
      </c>
      <c r="I217" s="305">
        <v>1741.5986</v>
      </c>
      <c r="J217" s="305">
        <v>2191.3836000000001</v>
      </c>
      <c r="K217" s="305">
        <v>2152.3775999999998</v>
      </c>
      <c r="L217" s="305">
        <v>2234.7918</v>
      </c>
      <c r="M217" s="305">
        <v>2207.8303999999998</v>
      </c>
      <c r="N217" s="305">
        <v>2170.7730000000001</v>
      </c>
      <c r="O217" s="305">
        <v>2008.81105</v>
      </c>
      <c r="P217" s="305">
        <v>2056.3040999999998</v>
      </c>
      <c r="Q217" s="305">
        <v>2471.9584500000001</v>
      </c>
      <c r="R217" s="305">
        <v>22923.8835</v>
      </c>
      <c r="S217" s="305">
        <f t="shared" si="36"/>
        <v>9773.4147000000012</v>
      </c>
      <c r="T217" s="322" t="s">
        <v>358</v>
      </c>
      <c r="V217" s="322" t="s">
        <v>358</v>
      </c>
      <c r="W217" s="323" t="s">
        <v>55</v>
      </c>
      <c r="X217" s="323" t="s">
        <v>238</v>
      </c>
      <c r="Y217" s="328">
        <f t="shared" si="37"/>
        <v>0</v>
      </c>
      <c r="Z217" s="327">
        <v>0</v>
      </c>
      <c r="AA217" s="327">
        <v>0</v>
      </c>
      <c r="AB217" s="327">
        <v>0</v>
      </c>
      <c r="AC217" s="327">
        <v>0</v>
      </c>
      <c r="AD217" s="327">
        <v>0</v>
      </c>
      <c r="AE217" s="327">
        <v>0</v>
      </c>
      <c r="AF217" s="327">
        <v>0</v>
      </c>
      <c r="AG217" s="327">
        <v>0</v>
      </c>
      <c r="AH217" s="327">
        <v>0</v>
      </c>
      <c r="AI217" s="327">
        <v>0</v>
      </c>
      <c r="AJ217" s="327">
        <v>0</v>
      </c>
      <c r="AK217" s="327">
        <v>0</v>
      </c>
      <c r="AL217" s="327">
        <v>0</v>
      </c>
      <c r="AM217" s="305">
        <f t="shared" si="38"/>
        <v>0</v>
      </c>
      <c r="AP217" s="341">
        <v>38</v>
      </c>
      <c r="AQ217" s="358" t="s">
        <v>364</v>
      </c>
      <c r="AR217" s="358"/>
      <c r="AS217" s="407">
        <v>-26.87921</v>
      </c>
      <c r="AT217" s="407">
        <v>-12.298140999999999</v>
      </c>
      <c r="AU217" s="407">
        <v>-13.680655</v>
      </c>
      <c r="AV217" s="407">
        <v>-9.9573579999999993</v>
      </c>
      <c r="AW217" s="407">
        <v>-23.369554000000001</v>
      </c>
      <c r="AX217" s="407">
        <v>-4.6179519999999998</v>
      </c>
      <c r="AY217" s="407">
        <v>-21.983312999999999</v>
      </c>
      <c r="AZ217" s="407">
        <v>-19.560908000000001</v>
      </c>
      <c r="BA217" s="407">
        <v>-14.544499999999999</v>
      </c>
      <c r="BB217" s="407">
        <v>-13.181327</v>
      </c>
      <c r="BC217" s="407">
        <v>-17.972878999999999</v>
      </c>
      <c r="BD217" s="407">
        <v>-13.640015999999999</v>
      </c>
      <c r="BE217" s="407">
        <v>-191.685813</v>
      </c>
      <c r="BF217" s="407"/>
      <c r="BG217" s="407"/>
      <c r="BH217" s="407">
        <v>-137.625</v>
      </c>
      <c r="BI217" s="407">
        <v>-63.765000000000001</v>
      </c>
      <c r="BJ217" s="407">
        <v>-71.592752000000004</v>
      </c>
      <c r="BK217" s="407">
        <v>-47.24</v>
      </c>
      <c r="BL217" s="407">
        <v>-87.584999999999994</v>
      </c>
      <c r="BM217" s="407">
        <v>-11.33</v>
      </c>
      <c r="BN217" s="407">
        <v>-102.825</v>
      </c>
      <c r="BO217" s="407">
        <v>-91.31</v>
      </c>
      <c r="BP217" s="407">
        <v>-66.89</v>
      </c>
      <c r="BQ217" s="407">
        <v>-60.335000000000001</v>
      </c>
      <c r="BR217" s="407">
        <v>-83.323999999999998</v>
      </c>
      <c r="BS217" s="407">
        <v>-62.81</v>
      </c>
      <c r="BT217" s="407">
        <v>-886.63175200000001</v>
      </c>
    </row>
    <row r="218" spans="1:72" ht="19.5" customHeight="1" x14ac:dyDescent="0.2">
      <c r="A218" s="301" t="s">
        <v>54</v>
      </c>
      <c r="B218" s="302" t="s">
        <v>25</v>
      </c>
      <c r="C218" s="303" t="s">
        <v>26</v>
      </c>
      <c r="D218" s="302" t="s">
        <v>29</v>
      </c>
      <c r="E218" s="304">
        <f t="shared" si="35"/>
        <v>1062.0213100000001</v>
      </c>
      <c r="F218" s="305">
        <v>578.55665399999998</v>
      </c>
      <c r="G218" s="305">
        <v>224.099053</v>
      </c>
      <c r="H218" s="305">
        <v>824.99734999999998</v>
      </c>
      <c r="I218" s="305">
        <v>1318.9904879999999</v>
      </c>
      <c r="J218" s="305">
        <v>1212.8325500000001</v>
      </c>
      <c r="K218" s="305">
        <v>1062.0213100000001</v>
      </c>
      <c r="L218" s="305">
        <v>809.14054999999996</v>
      </c>
      <c r="M218" s="305">
        <v>555.78873999999996</v>
      </c>
      <c r="N218" s="305">
        <v>714.50567999999998</v>
      </c>
      <c r="O218" s="305">
        <v>531.49892499999999</v>
      </c>
      <c r="P218" s="305">
        <v>1020.929469</v>
      </c>
      <c r="Q218" s="305">
        <v>688.06357100000002</v>
      </c>
      <c r="R218" s="305">
        <v>9541.4243399999996</v>
      </c>
      <c r="S218" s="305">
        <f t="shared" si="36"/>
        <v>5221.4974050000001</v>
      </c>
      <c r="T218" s="322" t="s">
        <v>358</v>
      </c>
      <c r="V218" s="322" t="s">
        <v>358</v>
      </c>
      <c r="W218" s="323" t="s">
        <v>55</v>
      </c>
      <c r="X218" s="323" t="s">
        <v>239</v>
      </c>
      <c r="Y218" s="328">
        <f t="shared" si="37"/>
        <v>0</v>
      </c>
      <c r="Z218" s="327">
        <v>0</v>
      </c>
      <c r="AA218" s="327">
        <v>0</v>
      </c>
      <c r="AB218" s="327">
        <v>0</v>
      </c>
      <c r="AC218" s="327">
        <v>0</v>
      </c>
      <c r="AD218" s="327">
        <v>0</v>
      </c>
      <c r="AE218" s="327">
        <v>0</v>
      </c>
      <c r="AF218" s="327">
        <v>0</v>
      </c>
      <c r="AG218" s="327">
        <v>0</v>
      </c>
      <c r="AH218" s="327">
        <v>0</v>
      </c>
      <c r="AI218" s="327">
        <v>0</v>
      </c>
      <c r="AJ218" s="327">
        <v>0</v>
      </c>
      <c r="AK218" s="327">
        <v>0</v>
      </c>
      <c r="AL218" s="327">
        <v>0</v>
      </c>
      <c r="AM218" s="305">
        <f t="shared" si="38"/>
        <v>0</v>
      </c>
      <c r="AP218" s="341">
        <v>39</v>
      </c>
      <c r="AQ218" s="358" t="s">
        <v>374</v>
      </c>
      <c r="AR218" s="358"/>
      <c r="AS218" s="407">
        <v>666.60067290109396</v>
      </c>
      <c r="AT218" s="407">
        <v>268.90173241750801</v>
      </c>
      <c r="AU218" s="407">
        <v>1126.3993583690601</v>
      </c>
      <c r="AV218" s="407">
        <v>-689.16844157631999</v>
      </c>
      <c r="AW218" s="407">
        <v>678.96958366108595</v>
      </c>
      <c r="AX218" s="407">
        <v>787.81802720560097</v>
      </c>
      <c r="AY218" s="407">
        <v>904.68704000905097</v>
      </c>
      <c r="AZ218" s="407">
        <v>955.64997593477199</v>
      </c>
      <c r="BA218" s="407">
        <v>750.22</v>
      </c>
      <c r="BB218" s="407">
        <v>738.36581788931699</v>
      </c>
      <c r="BC218" s="407">
        <v>911.92690903850303</v>
      </c>
      <c r="BD218" s="407">
        <v>1013.53864871322</v>
      </c>
      <c r="BE218" s="407">
        <v>8113.9093245628901</v>
      </c>
      <c r="BF218" s="407"/>
      <c r="BG218" s="407"/>
      <c r="BH218" s="407">
        <v>0</v>
      </c>
      <c r="BI218" s="407">
        <v>0</v>
      </c>
      <c r="BJ218" s="407">
        <v>0</v>
      </c>
      <c r="BK218" s="407">
        <v>0</v>
      </c>
      <c r="BL218" s="407">
        <v>0</v>
      </c>
      <c r="BM218" s="407">
        <v>0</v>
      </c>
      <c r="BN218" s="407">
        <v>0</v>
      </c>
      <c r="BO218" s="407">
        <v>0</v>
      </c>
      <c r="BP218" s="407">
        <v>0</v>
      </c>
      <c r="BQ218" s="407">
        <v>0</v>
      </c>
      <c r="BR218" s="407">
        <v>0</v>
      </c>
      <c r="BS218" s="407">
        <v>0</v>
      </c>
      <c r="BT218" s="407">
        <v>0</v>
      </c>
    </row>
    <row r="219" spans="1:72" ht="19.5" customHeight="1" x14ac:dyDescent="0.2">
      <c r="A219" s="301" t="s">
        <v>54</v>
      </c>
      <c r="B219" s="302" t="s">
        <v>25</v>
      </c>
      <c r="C219" s="303" t="s">
        <v>26</v>
      </c>
      <c r="D219" s="302" t="s">
        <v>30</v>
      </c>
      <c r="E219" s="304">
        <f t="shared" si="35"/>
        <v>1365.642531</v>
      </c>
      <c r="F219" s="305">
        <v>700.60604000000205</v>
      </c>
      <c r="G219" s="305">
        <v>264.49925500000001</v>
      </c>
      <c r="H219" s="305">
        <v>709.276710000001</v>
      </c>
      <c r="I219" s="305">
        <v>968.20406799999898</v>
      </c>
      <c r="J219" s="305">
        <v>1405.5038239999999</v>
      </c>
      <c r="K219" s="305">
        <v>1365.642531</v>
      </c>
      <c r="L219" s="305">
        <v>845.56213899999796</v>
      </c>
      <c r="M219" s="305">
        <v>1335.4739729999999</v>
      </c>
      <c r="N219" s="305">
        <v>1568.79313</v>
      </c>
      <c r="O219" s="305">
        <v>1365.1266499999999</v>
      </c>
      <c r="P219" s="305">
        <v>1170.052242</v>
      </c>
      <c r="Q219" s="305">
        <v>1519.030606</v>
      </c>
      <c r="R219" s="305">
        <v>13217.771167999999</v>
      </c>
      <c r="S219" s="305">
        <f t="shared" si="36"/>
        <v>5413.7324280000021</v>
      </c>
      <c r="T219" s="322" t="s">
        <v>358</v>
      </c>
      <c r="V219" s="322" t="s">
        <v>358</v>
      </c>
      <c r="W219" s="323" t="s">
        <v>55</v>
      </c>
      <c r="X219" s="323" t="s">
        <v>240</v>
      </c>
      <c r="Y219" s="328">
        <f t="shared" si="37"/>
        <v>0</v>
      </c>
      <c r="Z219" s="327">
        <v>0</v>
      </c>
      <c r="AA219" s="327">
        <v>0</v>
      </c>
      <c r="AB219" s="327">
        <v>0</v>
      </c>
      <c r="AC219" s="327">
        <v>0</v>
      </c>
      <c r="AD219" s="327">
        <v>0</v>
      </c>
      <c r="AE219" s="327">
        <v>0</v>
      </c>
      <c r="AF219" s="327">
        <v>0</v>
      </c>
      <c r="AG219" s="327">
        <v>0</v>
      </c>
      <c r="AH219" s="327">
        <v>0</v>
      </c>
      <c r="AI219" s="327">
        <v>0</v>
      </c>
      <c r="AJ219" s="327">
        <v>0</v>
      </c>
      <c r="AK219" s="327">
        <v>0</v>
      </c>
      <c r="AL219" s="327">
        <v>0</v>
      </c>
      <c r="AM219" s="305">
        <f t="shared" si="38"/>
        <v>0</v>
      </c>
      <c r="AP219" s="341">
        <v>40</v>
      </c>
      <c r="AQ219" s="358" t="s">
        <v>375</v>
      </c>
      <c r="AR219" s="358"/>
      <c r="AS219" s="407">
        <v>120.42846400000001</v>
      </c>
      <c r="AT219" s="407">
        <v>32.356484999999999</v>
      </c>
      <c r="AU219" s="407">
        <v>228.906139</v>
      </c>
      <c r="AV219" s="407">
        <v>-76.204549600000107</v>
      </c>
      <c r="AW219" s="407">
        <v>162.1782556</v>
      </c>
      <c r="AX219" s="407">
        <v>154.52313359999999</v>
      </c>
      <c r="AY219" s="407">
        <v>190.7495246</v>
      </c>
      <c r="AZ219" s="407">
        <v>207.64954056875001</v>
      </c>
      <c r="BA219" s="407">
        <v>202.44</v>
      </c>
      <c r="BB219" s="407">
        <v>471.54006700000002</v>
      </c>
      <c r="BC219" s="407">
        <v>-157.2776556</v>
      </c>
      <c r="BD219" s="407">
        <v>164.73674159999999</v>
      </c>
      <c r="BE219" s="407">
        <v>1702.02614576875</v>
      </c>
      <c r="BF219" s="407"/>
      <c r="BG219" s="407"/>
      <c r="BH219" s="407">
        <v>0</v>
      </c>
      <c r="BI219" s="407">
        <v>0</v>
      </c>
      <c r="BJ219" s="407">
        <v>0</v>
      </c>
      <c r="BK219" s="407">
        <v>0</v>
      </c>
      <c r="BL219" s="407">
        <v>0</v>
      </c>
      <c r="BM219" s="407">
        <v>0</v>
      </c>
      <c r="BN219" s="407">
        <v>0</v>
      </c>
      <c r="BO219" s="407">
        <v>0</v>
      </c>
      <c r="BP219" s="407">
        <v>0</v>
      </c>
      <c r="BQ219" s="407">
        <v>0</v>
      </c>
      <c r="BR219" s="407">
        <v>0</v>
      </c>
      <c r="BS219" s="407">
        <v>0</v>
      </c>
      <c r="BT219" s="407">
        <v>0</v>
      </c>
    </row>
    <row r="220" spans="1:72" ht="19.5" customHeight="1" x14ac:dyDescent="0.2">
      <c r="A220" s="301" t="s">
        <v>54</v>
      </c>
      <c r="B220" s="302" t="s">
        <v>25</v>
      </c>
      <c r="C220" s="303" t="s">
        <v>26</v>
      </c>
      <c r="D220" s="302" t="s">
        <v>31</v>
      </c>
      <c r="E220" s="304">
        <f t="shared" si="35"/>
        <v>621.55457999999999</v>
      </c>
      <c r="F220" s="305">
        <v>423.07010000000002</v>
      </c>
      <c r="G220" s="305">
        <v>192.35024999999999</v>
      </c>
      <c r="H220" s="305">
        <v>341.11975000000001</v>
      </c>
      <c r="I220" s="305">
        <v>484.46940000000001</v>
      </c>
      <c r="J220" s="305">
        <v>549.63390000000004</v>
      </c>
      <c r="K220" s="305">
        <v>621.55457999999999</v>
      </c>
      <c r="L220" s="305">
        <v>1096.72442</v>
      </c>
      <c r="M220" s="305">
        <v>830.96933000000001</v>
      </c>
      <c r="N220" s="305">
        <v>892.03764999999999</v>
      </c>
      <c r="O220" s="305">
        <v>510.07398000000001</v>
      </c>
      <c r="P220" s="305">
        <v>540.48109999999997</v>
      </c>
      <c r="Q220" s="305">
        <v>617.60220000000004</v>
      </c>
      <c r="R220" s="305">
        <v>7100.0866599999999</v>
      </c>
      <c r="S220" s="305">
        <f t="shared" si="36"/>
        <v>2612.1979799999999</v>
      </c>
      <c r="T220" s="322" t="s">
        <v>358</v>
      </c>
      <c r="V220" s="322" t="s">
        <v>358</v>
      </c>
      <c r="W220" s="323" t="s">
        <v>55</v>
      </c>
      <c r="X220" s="323" t="s">
        <v>241</v>
      </c>
      <c r="Y220" s="328">
        <f t="shared" si="37"/>
        <v>0</v>
      </c>
      <c r="Z220" s="327">
        <v>0</v>
      </c>
      <c r="AA220" s="327">
        <v>0</v>
      </c>
      <c r="AB220" s="327">
        <v>0</v>
      </c>
      <c r="AC220" s="327">
        <v>0</v>
      </c>
      <c r="AD220" s="327">
        <v>0</v>
      </c>
      <c r="AE220" s="327">
        <v>0</v>
      </c>
      <c r="AF220" s="327">
        <v>0</v>
      </c>
      <c r="AG220" s="327">
        <v>0</v>
      </c>
      <c r="AH220" s="327">
        <v>0</v>
      </c>
      <c r="AI220" s="327">
        <v>0</v>
      </c>
      <c r="AJ220" s="327">
        <v>0</v>
      </c>
      <c r="AK220" s="327">
        <v>0</v>
      </c>
      <c r="AL220" s="327">
        <v>0</v>
      </c>
      <c r="AM220" s="305">
        <f t="shared" si="38"/>
        <v>0</v>
      </c>
      <c r="AP220" s="341">
        <v>41</v>
      </c>
      <c r="AQ220" s="358" t="s">
        <v>376</v>
      </c>
      <c r="AR220" s="358"/>
      <c r="AS220" s="407">
        <v>13.319031576268101</v>
      </c>
      <c r="AT220" s="407">
        <v>-51.846274410343703</v>
      </c>
      <c r="AU220" s="407">
        <v>109.230841236793</v>
      </c>
      <c r="AV220" s="407">
        <v>141.54773113123201</v>
      </c>
      <c r="AW220" s="407">
        <v>260.87405968929301</v>
      </c>
      <c r="AX220" s="407">
        <v>514.61598801983905</v>
      </c>
      <c r="AY220" s="407">
        <v>312.73264209892</v>
      </c>
      <c r="AZ220" s="407">
        <v>545.84005945298202</v>
      </c>
      <c r="BA220" s="407">
        <v>450.727938081682</v>
      </c>
      <c r="BB220" s="407">
        <v>250.28290814221799</v>
      </c>
      <c r="BC220" s="407">
        <v>317.43391645164098</v>
      </c>
      <c r="BD220" s="407">
        <v>251.51556555594499</v>
      </c>
      <c r="BE220" s="407">
        <v>3116.2744070264698</v>
      </c>
      <c r="BF220" s="407"/>
      <c r="BG220" s="407"/>
      <c r="BH220" s="407">
        <v>0</v>
      </c>
      <c r="BI220" s="407">
        <v>0</v>
      </c>
      <c r="BJ220" s="407">
        <v>0</v>
      </c>
      <c r="BK220" s="407">
        <v>0</v>
      </c>
      <c r="BL220" s="407">
        <v>0</v>
      </c>
      <c r="BM220" s="407">
        <v>0</v>
      </c>
      <c r="BN220" s="407">
        <v>0</v>
      </c>
      <c r="BO220" s="407">
        <v>0</v>
      </c>
      <c r="BP220" s="407">
        <v>0</v>
      </c>
      <c r="BQ220" s="407">
        <v>0</v>
      </c>
      <c r="BR220" s="407">
        <v>0</v>
      </c>
      <c r="BS220" s="407">
        <v>0</v>
      </c>
      <c r="BT220" s="407">
        <v>0</v>
      </c>
    </row>
    <row r="221" spans="1:72" ht="19.5" customHeight="1" x14ac:dyDescent="0.2">
      <c r="A221" s="301" t="s">
        <v>54</v>
      </c>
      <c r="B221" s="302" t="s">
        <v>25</v>
      </c>
      <c r="C221" s="303" t="s">
        <v>26</v>
      </c>
      <c r="D221" s="302" t="s">
        <v>32</v>
      </c>
      <c r="E221" s="304">
        <f t="shared" si="35"/>
        <v>18.069199999999999</v>
      </c>
      <c r="F221" s="305">
        <v>13.6381</v>
      </c>
      <c r="G221" s="305">
        <v>2.57</v>
      </c>
      <c r="H221" s="305">
        <v>16.783899999999999</v>
      </c>
      <c r="I221" s="305">
        <v>15.075900000000001</v>
      </c>
      <c r="J221" s="305">
        <v>20.309000000000001</v>
      </c>
      <c r="K221" s="305">
        <v>18.069199999999999</v>
      </c>
      <c r="L221" s="305">
        <v>23.022400000000001</v>
      </c>
      <c r="M221" s="305">
        <v>24.5489</v>
      </c>
      <c r="N221" s="305">
        <v>15.0967</v>
      </c>
      <c r="O221" s="305">
        <v>12.882099999999999</v>
      </c>
      <c r="P221" s="305">
        <v>19.272099999999998</v>
      </c>
      <c r="Q221" s="305">
        <v>16.1479</v>
      </c>
      <c r="R221" s="305">
        <v>197.4162</v>
      </c>
      <c r="S221" s="305">
        <f t="shared" si="36"/>
        <v>86.446099999999987</v>
      </c>
      <c r="T221" s="322" t="s">
        <v>358</v>
      </c>
      <c r="V221" s="322" t="s">
        <v>358</v>
      </c>
      <c r="W221" s="323" t="s">
        <v>55</v>
      </c>
      <c r="X221" s="323" t="s">
        <v>242</v>
      </c>
      <c r="Y221" s="328">
        <f t="shared" si="37"/>
        <v>0</v>
      </c>
      <c r="Z221" s="327">
        <v>0</v>
      </c>
      <c r="AA221" s="327">
        <v>0</v>
      </c>
      <c r="AB221" s="327">
        <v>0</v>
      </c>
      <c r="AC221" s="327">
        <v>0</v>
      </c>
      <c r="AD221" s="327">
        <v>0</v>
      </c>
      <c r="AE221" s="327">
        <v>0</v>
      </c>
      <c r="AF221" s="327">
        <v>0</v>
      </c>
      <c r="AG221" s="327">
        <v>0</v>
      </c>
      <c r="AH221" s="327">
        <v>0</v>
      </c>
      <c r="AI221" s="327">
        <v>0</v>
      </c>
      <c r="AJ221" s="327">
        <v>0</v>
      </c>
      <c r="AK221" s="327">
        <v>0</v>
      </c>
      <c r="AL221" s="327">
        <v>0</v>
      </c>
      <c r="AM221" s="305">
        <f t="shared" si="38"/>
        <v>0</v>
      </c>
      <c r="AP221" s="341">
        <v>42</v>
      </c>
      <c r="AQ221" s="358" t="s">
        <v>377</v>
      </c>
      <c r="AR221" s="358"/>
      <c r="AS221" s="407">
        <v>0</v>
      </c>
      <c r="AT221" s="407">
        <v>0</v>
      </c>
      <c r="AU221" s="407">
        <v>0</v>
      </c>
      <c r="AV221" s="407">
        <v>0</v>
      </c>
      <c r="AW221" s="407">
        <v>0</v>
      </c>
      <c r="AX221" s="407">
        <v>0</v>
      </c>
      <c r="AY221" s="407">
        <v>0</v>
      </c>
      <c r="AZ221" s="407">
        <v>0</v>
      </c>
      <c r="BA221" s="407">
        <v>0</v>
      </c>
      <c r="BB221" s="407">
        <v>0</v>
      </c>
      <c r="BC221" s="407">
        <v>0</v>
      </c>
      <c r="BD221" s="407">
        <v>0</v>
      </c>
      <c r="BE221" s="407">
        <v>0</v>
      </c>
      <c r="BF221" s="407"/>
      <c r="BG221" s="407"/>
      <c r="BH221" s="407">
        <v>4987.8507419010903</v>
      </c>
      <c r="BI221" s="407">
        <v>1585.23869841751</v>
      </c>
      <c r="BJ221" s="407">
        <v>7265.0906153690603</v>
      </c>
      <c r="BK221" s="407">
        <v>-1075.3480931741799</v>
      </c>
      <c r="BL221" s="407">
        <v>5687.5991494641903</v>
      </c>
      <c r="BM221" s="407">
        <v>7298.0734165470103</v>
      </c>
      <c r="BN221" s="407">
        <v>7848.7566238071004</v>
      </c>
      <c r="BO221" s="407">
        <v>8438.7500744195804</v>
      </c>
      <c r="BP221" s="407">
        <v>6533.04</v>
      </c>
      <c r="BQ221" s="407">
        <v>6305.8667700922497</v>
      </c>
      <c r="BR221" s="407">
        <v>7876.89115890626</v>
      </c>
      <c r="BS221" s="407">
        <v>9071.0452425315707</v>
      </c>
      <c r="BT221" s="407">
        <v>71822.854398281401</v>
      </c>
    </row>
    <row r="222" spans="1:72" ht="19.5" customHeight="1" x14ac:dyDescent="0.2">
      <c r="A222" s="301" t="s">
        <v>54</v>
      </c>
      <c r="B222" s="302" t="s">
        <v>25</v>
      </c>
      <c r="C222" s="303" t="s">
        <v>33</v>
      </c>
      <c r="D222" s="302" t="s">
        <v>34</v>
      </c>
      <c r="E222" s="304">
        <f t="shared" si="35"/>
        <v>7034.7229210000096</v>
      </c>
      <c r="F222" s="305">
        <v>4559.7490940000198</v>
      </c>
      <c r="G222" s="305">
        <v>1543.7760579999999</v>
      </c>
      <c r="H222" s="305">
        <v>4770.60671000001</v>
      </c>
      <c r="I222" s="305">
        <v>6028.1130559999901</v>
      </c>
      <c r="J222" s="305">
        <v>6971.8523740000101</v>
      </c>
      <c r="K222" s="305">
        <v>7034.7229210000096</v>
      </c>
      <c r="L222" s="305">
        <v>7066.6640090000101</v>
      </c>
      <c r="M222" s="305">
        <v>6973.2614430000003</v>
      </c>
      <c r="N222" s="305">
        <v>7555.1186600000201</v>
      </c>
      <c r="O222" s="305">
        <v>6139.6991550000002</v>
      </c>
      <c r="P222" s="305">
        <v>6646.4086109999998</v>
      </c>
      <c r="Q222" s="305">
        <v>7483.0783769999898</v>
      </c>
      <c r="R222" s="305">
        <v>72773.050468000001</v>
      </c>
      <c r="S222" s="305">
        <f t="shared" si="36"/>
        <v>30908.820213000043</v>
      </c>
      <c r="T222" s="322" t="s">
        <v>358</v>
      </c>
      <c r="V222" s="322" t="s">
        <v>358</v>
      </c>
      <c r="W222" s="323" t="s">
        <v>55</v>
      </c>
      <c r="X222" s="323" t="s">
        <v>243</v>
      </c>
      <c r="Y222" s="328">
        <f t="shared" si="37"/>
        <v>12.114100000000001</v>
      </c>
      <c r="Z222" s="327">
        <v>0</v>
      </c>
      <c r="AA222" s="327">
        <v>0</v>
      </c>
      <c r="AB222" s="327">
        <v>6.7069000000000001</v>
      </c>
      <c r="AC222" s="327">
        <v>4.6973000000000003</v>
      </c>
      <c r="AD222" s="327">
        <v>23.369599999999998</v>
      </c>
      <c r="AE222" s="327">
        <v>12.114100000000001</v>
      </c>
      <c r="AF222" s="327">
        <v>16.063300000000002</v>
      </c>
      <c r="AG222" s="327">
        <v>14.6724</v>
      </c>
      <c r="AH222" s="327">
        <v>13.2407</v>
      </c>
      <c r="AI222" s="327">
        <v>13.994928</v>
      </c>
      <c r="AJ222" s="327">
        <v>9.4917004583333302</v>
      </c>
      <c r="AK222" s="327">
        <v>14.5587</v>
      </c>
      <c r="AL222" s="327">
        <v>128.909628458333</v>
      </c>
      <c r="AM222" s="305">
        <f t="shared" si="38"/>
        <v>46.887899999999995</v>
      </c>
      <c r="AP222" s="341">
        <v>43</v>
      </c>
      <c r="AQ222" s="358" t="s">
        <v>379</v>
      </c>
      <c r="AR222" s="358"/>
      <c r="AS222" s="407">
        <v>0</v>
      </c>
      <c r="AT222" s="407">
        <v>0</v>
      </c>
      <c r="AU222" s="407">
        <v>0</v>
      </c>
      <c r="AV222" s="407">
        <v>0</v>
      </c>
      <c r="AW222" s="407">
        <v>0</v>
      </c>
      <c r="AX222" s="407">
        <v>0</v>
      </c>
      <c r="AY222" s="407">
        <v>0</v>
      </c>
      <c r="AZ222" s="407">
        <v>0</v>
      </c>
      <c r="BA222" s="407">
        <v>0</v>
      </c>
      <c r="BB222" s="407">
        <v>0</v>
      </c>
      <c r="BC222" s="407">
        <v>0</v>
      </c>
      <c r="BD222" s="407">
        <v>0</v>
      </c>
      <c r="BE222" s="407">
        <v>0</v>
      </c>
      <c r="BF222" s="407"/>
      <c r="BG222" s="407"/>
      <c r="BH222" s="407">
        <v>576.86715400000003</v>
      </c>
      <c r="BI222" s="407">
        <v>159.43523099999999</v>
      </c>
      <c r="BJ222" s="407">
        <v>914.32152599999995</v>
      </c>
      <c r="BK222" s="407">
        <v>99.382885200000104</v>
      </c>
      <c r="BL222" s="407">
        <v>795.89460580000002</v>
      </c>
      <c r="BM222" s="407">
        <v>965.67668000000003</v>
      </c>
      <c r="BN222" s="407">
        <v>1034.932362</v>
      </c>
      <c r="BO222" s="407">
        <v>1236.7393442</v>
      </c>
      <c r="BP222" s="407">
        <v>1124.8699999999999</v>
      </c>
      <c r="BQ222" s="407">
        <v>898.46282659999997</v>
      </c>
      <c r="BR222" s="407">
        <v>800.57724140000005</v>
      </c>
      <c r="BS222" s="407">
        <v>873.55576940000003</v>
      </c>
      <c r="BT222" s="407">
        <v>9480.7156255999998</v>
      </c>
    </row>
    <row r="223" spans="1:72" ht="19.5" customHeight="1" x14ac:dyDescent="0.2">
      <c r="A223" s="301" t="s">
        <v>54</v>
      </c>
      <c r="B223" s="302" t="s">
        <v>25</v>
      </c>
      <c r="C223" s="303" t="s">
        <v>33</v>
      </c>
      <c r="D223" s="302" t="s">
        <v>35</v>
      </c>
      <c r="E223" s="304">
        <f t="shared" si="35"/>
        <v>733.20330000000001</v>
      </c>
      <c r="F223" s="305">
        <v>474.70479999999998</v>
      </c>
      <c r="G223" s="305">
        <v>124.136</v>
      </c>
      <c r="H223" s="305">
        <v>425.83789999999999</v>
      </c>
      <c r="I223" s="305">
        <v>614.55489999999998</v>
      </c>
      <c r="J223" s="305">
        <v>643.85900000000004</v>
      </c>
      <c r="K223" s="305">
        <v>733.20330000000001</v>
      </c>
      <c r="L223" s="305">
        <v>878.00019999999995</v>
      </c>
      <c r="M223" s="305">
        <v>1043.0705</v>
      </c>
      <c r="N223" s="305">
        <v>-76.266599999999997</v>
      </c>
      <c r="O223" s="305">
        <v>768.76829999999995</v>
      </c>
      <c r="P223" s="305">
        <v>693.56029999999998</v>
      </c>
      <c r="Q223" s="305">
        <v>1017.4446</v>
      </c>
      <c r="R223" s="305">
        <v>7340.8732</v>
      </c>
      <c r="S223" s="305">
        <f t="shared" si="36"/>
        <v>3016.2959000000001</v>
      </c>
      <c r="T223" s="322" t="s">
        <v>358</v>
      </c>
      <c r="V223" s="322" t="s">
        <v>358</v>
      </c>
      <c r="W223" s="323" t="s">
        <v>55</v>
      </c>
      <c r="X223" s="323" t="s">
        <v>244</v>
      </c>
      <c r="Y223" s="328">
        <f t="shared" si="37"/>
        <v>0</v>
      </c>
      <c r="Z223" s="327">
        <v>0</v>
      </c>
      <c r="AA223" s="327">
        <v>0</v>
      </c>
      <c r="AB223" s="327">
        <v>0</v>
      </c>
      <c r="AC223" s="327">
        <v>0</v>
      </c>
      <c r="AD223" s="327">
        <v>0</v>
      </c>
      <c r="AE223" s="327">
        <v>0</v>
      </c>
      <c r="AF223" s="327">
        <v>0</v>
      </c>
      <c r="AG223" s="327">
        <v>0</v>
      </c>
      <c r="AH223" s="327">
        <v>0</v>
      </c>
      <c r="AI223" s="327">
        <v>0</v>
      </c>
      <c r="AJ223" s="327">
        <v>0</v>
      </c>
      <c r="AK223" s="327">
        <v>0</v>
      </c>
      <c r="AL223" s="327">
        <v>0</v>
      </c>
      <c r="AM223" s="305">
        <f t="shared" si="38"/>
        <v>0</v>
      </c>
      <c r="AP223" s="341">
        <v>44</v>
      </c>
      <c r="AQ223" s="358" t="s">
        <v>381</v>
      </c>
      <c r="AR223" s="358"/>
      <c r="AS223" s="407">
        <v>0</v>
      </c>
      <c r="AT223" s="407">
        <v>0</v>
      </c>
      <c r="AU223" s="407">
        <v>0</v>
      </c>
      <c r="AV223" s="407">
        <v>0</v>
      </c>
      <c r="AW223" s="407">
        <v>0</v>
      </c>
      <c r="AX223" s="407">
        <v>0</v>
      </c>
      <c r="AY223" s="407">
        <v>0</v>
      </c>
      <c r="AZ223" s="407">
        <v>0</v>
      </c>
      <c r="BA223" s="407">
        <v>0</v>
      </c>
      <c r="BB223" s="407">
        <v>0</v>
      </c>
      <c r="BC223" s="407">
        <v>0</v>
      </c>
      <c r="BD223" s="407">
        <v>0</v>
      </c>
      <c r="BE223" s="407">
        <v>0</v>
      </c>
      <c r="BF223" s="407"/>
      <c r="BG223" s="407"/>
      <c r="BH223" s="407">
        <v>0</v>
      </c>
      <c r="BI223" s="407">
        <v>0</v>
      </c>
      <c r="BJ223" s="407">
        <v>1621.3733050000001</v>
      </c>
      <c r="BK223" s="407">
        <v>1314.5588009999999</v>
      </c>
      <c r="BL223" s="407">
        <v>1348.7723570000001</v>
      </c>
      <c r="BM223" s="407">
        <v>1642.4925499999999</v>
      </c>
      <c r="BN223" s="407">
        <v>1916.4068930000001</v>
      </c>
      <c r="BO223" s="407">
        <v>1867.2749429999999</v>
      </c>
      <c r="BP223" s="407">
        <v>1885.71919</v>
      </c>
      <c r="BQ223" s="407">
        <v>1751.743148</v>
      </c>
      <c r="BR223" s="407">
        <v>2515.3562590000001</v>
      </c>
      <c r="BS223" s="407">
        <v>2645.5428000000002</v>
      </c>
      <c r="BT223" s="407">
        <v>18509.240246000001</v>
      </c>
    </row>
    <row r="224" spans="1:72" ht="19.5" customHeight="1" x14ac:dyDescent="0.2">
      <c r="A224" s="301" t="s">
        <v>54</v>
      </c>
      <c r="B224" s="302" t="s">
        <v>25</v>
      </c>
      <c r="C224" s="303" t="s">
        <v>33</v>
      </c>
      <c r="D224" s="302" t="s">
        <v>36</v>
      </c>
      <c r="E224" s="304">
        <f t="shared" si="35"/>
        <v>1292.3394000000001</v>
      </c>
      <c r="F224" s="305">
        <v>1042.8246999999999</v>
      </c>
      <c r="G224" s="305">
        <v>239.6584</v>
      </c>
      <c r="H224" s="305">
        <v>868.31470000000002</v>
      </c>
      <c r="I224" s="305">
        <v>1125.4360999999999</v>
      </c>
      <c r="J224" s="305">
        <v>1376.8248000000001</v>
      </c>
      <c r="K224" s="305">
        <v>1292.3394000000001</v>
      </c>
      <c r="L224" s="305">
        <v>1685.6075000000001</v>
      </c>
      <c r="M224" s="305">
        <v>1651.3827000000001</v>
      </c>
      <c r="N224" s="305">
        <v>2306.50675</v>
      </c>
      <c r="O224" s="305">
        <v>1043.9813999999999</v>
      </c>
      <c r="P224" s="305">
        <v>1040.6214500000001</v>
      </c>
      <c r="Q224" s="305">
        <v>1177.8749</v>
      </c>
      <c r="R224" s="305">
        <v>14851.372799999999</v>
      </c>
      <c r="S224" s="305">
        <f t="shared" si="36"/>
        <v>5945.3980999999994</v>
      </c>
      <c r="T224" s="322" t="s">
        <v>358</v>
      </c>
      <c r="V224" s="322" t="s">
        <v>358</v>
      </c>
      <c r="W224" s="323" t="s">
        <v>55</v>
      </c>
      <c r="X224" s="323" t="s">
        <v>245</v>
      </c>
      <c r="Y224" s="328">
        <f t="shared" si="37"/>
        <v>0</v>
      </c>
      <c r="Z224" s="327">
        <v>0</v>
      </c>
      <c r="AA224" s="327">
        <v>0</v>
      </c>
      <c r="AB224" s="327">
        <v>0</v>
      </c>
      <c r="AC224" s="327">
        <v>0</v>
      </c>
      <c r="AD224" s="327">
        <v>0</v>
      </c>
      <c r="AE224" s="327">
        <v>0</v>
      </c>
      <c r="AF224" s="327">
        <v>0</v>
      </c>
      <c r="AG224" s="327">
        <v>0</v>
      </c>
      <c r="AH224" s="327">
        <v>0</v>
      </c>
      <c r="AI224" s="327">
        <v>0</v>
      </c>
      <c r="AJ224" s="327">
        <v>0</v>
      </c>
      <c r="AK224" s="327">
        <v>0</v>
      </c>
      <c r="AL224" s="327">
        <v>0</v>
      </c>
      <c r="AM224" s="305">
        <f t="shared" si="38"/>
        <v>0</v>
      </c>
      <c r="AP224" s="341">
        <v>45</v>
      </c>
      <c r="AQ224" s="358" t="s">
        <v>383</v>
      </c>
      <c r="AR224" s="358"/>
      <c r="AS224" s="407">
        <v>0</v>
      </c>
      <c r="AT224" s="407">
        <v>0</v>
      </c>
      <c r="AU224" s="407">
        <v>0</v>
      </c>
      <c r="AV224" s="407">
        <v>0</v>
      </c>
      <c r="AW224" s="407">
        <v>0</v>
      </c>
      <c r="AX224" s="407">
        <v>0</v>
      </c>
      <c r="AY224" s="407">
        <v>0</v>
      </c>
      <c r="AZ224" s="407">
        <v>0</v>
      </c>
      <c r="BA224" s="407">
        <v>0</v>
      </c>
      <c r="BB224" s="407">
        <v>0</v>
      </c>
      <c r="BC224" s="407">
        <v>0</v>
      </c>
      <c r="BD224" s="407">
        <v>0</v>
      </c>
      <c r="BE224" s="407">
        <v>0</v>
      </c>
      <c r="BF224" s="407"/>
      <c r="BG224" s="407"/>
      <c r="BH224" s="407">
        <v>0</v>
      </c>
      <c r="BI224" s="407">
        <v>0</v>
      </c>
      <c r="BJ224" s="407">
        <v>0</v>
      </c>
      <c r="BK224" s="407">
        <v>0</v>
      </c>
      <c r="BL224" s="407">
        <v>0</v>
      </c>
      <c r="BM224" s="407">
        <v>0</v>
      </c>
      <c r="BN224" s="407">
        <v>0</v>
      </c>
      <c r="BO224" s="407">
        <v>0</v>
      </c>
      <c r="BP224" s="407">
        <v>0</v>
      </c>
      <c r="BQ224" s="407">
        <v>0</v>
      </c>
      <c r="BR224" s="407">
        <v>0</v>
      </c>
      <c r="BS224" s="407">
        <v>0</v>
      </c>
      <c r="BT224" s="407">
        <v>0</v>
      </c>
    </row>
    <row r="225" spans="1:72" ht="19.5" customHeight="1" x14ac:dyDescent="0.2">
      <c r="A225" s="301" t="s">
        <v>54</v>
      </c>
      <c r="B225" s="302" t="s">
        <v>25</v>
      </c>
      <c r="C225" s="303" t="s">
        <v>33</v>
      </c>
      <c r="D225" s="302" t="s">
        <v>37</v>
      </c>
      <c r="E225" s="304">
        <f t="shared" si="35"/>
        <v>0</v>
      </c>
      <c r="F225" s="305">
        <v>0</v>
      </c>
      <c r="G225" s="305">
        <v>0</v>
      </c>
      <c r="H225" s="305">
        <v>0</v>
      </c>
      <c r="I225" s="305">
        <v>0</v>
      </c>
      <c r="J225" s="305">
        <v>0</v>
      </c>
      <c r="K225" s="305">
        <v>0</v>
      </c>
      <c r="L225" s="305">
        <v>0</v>
      </c>
      <c r="M225" s="305">
        <v>0</v>
      </c>
      <c r="N225" s="305">
        <v>0</v>
      </c>
      <c r="O225" s="305">
        <v>0</v>
      </c>
      <c r="P225" s="305">
        <v>0</v>
      </c>
      <c r="Q225" s="305">
        <v>0</v>
      </c>
      <c r="R225" s="305">
        <v>0</v>
      </c>
      <c r="S225" s="305">
        <f t="shared" si="36"/>
        <v>0</v>
      </c>
      <c r="T225" s="322" t="s">
        <v>358</v>
      </c>
      <c r="V225" s="322" t="s">
        <v>358</v>
      </c>
      <c r="W225" s="323" t="s">
        <v>55</v>
      </c>
      <c r="X225" s="323" t="s">
        <v>246</v>
      </c>
      <c r="Y225" s="328">
        <f t="shared" si="37"/>
        <v>0</v>
      </c>
      <c r="Z225" s="327">
        <v>0</v>
      </c>
      <c r="AA225" s="327">
        <v>0</v>
      </c>
      <c r="AB225" s="327">
        <v>0</v>
      </c>
      <c r="AC225" s="327">
        <v>0</v>
      </c>
      <c r="AD225" s="327">
        <v>0</v>
      </c>
      <c r="AE225" s="327">
        <v>0</v>
      </c>
      <c r="AF225" s="327">
        <v>0</v>
      </c>
      <c r="AG225" s="327">
        <v>0</v>
      </c>
      <c r="AH225" s="327">
        <v>0</v>
      </c>
      <c r="AI225" s="327">
        <v>0</v>
      </c>
      <c r="AJ225" s="327">
        <v>0</v>
      </c>
      <c r="AK225" s="327">
        <v>0</v>
      </c>
      <c r="AL225" s="327">
        <v>0</v>
      </c>
      <c r="AM225" s="305">
        <f t="shared" si="38"/>
        <v>0</v>
      </c>
      <c r="AP225" s="341">
        <v>46</v>
      </c>
      <c r="AQ225" s="358" t="s">
        <v>385</v>
      </c>
      <c r="AR225" s="358"/>
      <c r="AS225" s="407">
        <v>1.0949706447723899</v>
      </c>
      <c r="AT225" s="407">
        <v>-0.13048470039750401</v>
      </c>
      <c r="AU225" s="407">
        <v>1.18249433232214</v>
      </c>
      <c r="AV225" s="407">
        <v>-4.8011751870553603</v>
      </c>
      <c r="AW225" s="407">
        <v>-2.45889011886478</v>
      </c>
      <c r="AX225" s="407">
        <v>-0.25847910338448699</v>
      </c>
      <c r="AY225" s="407">
        <v>2.8633502107850002</v>
      </c>
      <c r="AZ225" s="407">
        <v>4.58192507317266</v>
      </c>
      <c r="BA225" s="407">
        <v>-2.4585774102079698</v>
      </c>
      <c r="BB225" s="407">
        <v>4.0103638262138404</v>
      </c>
      <c r="BC225" s="407">
        <v>4.8604665599711101</v>
      </c>
      <c r="BD225" s="407">
        <v>15.5498275752133</v>
      </c>
      <c r="BE225" s="407">
        <v>24.035791702540401</v>
      </c>
      <c r="BF225" s="407"/>
      <c r="BG225" s="407"/>
      <c r="BH225" s="407">
        <v>0</v>
      </c>
      <c r="BI225" s="407">
        <v>0</v>
      </c>
      <c r="BJ225" s="407">
        <v>0</v>
      </c>
      <c r="BK225" s="407">
        <v>0</v>
      </c>
      <c r="BL225" s="407">
        <v>0</v>
      </c>
      <c r="BM225" s="407">
        <v>0</v>
      </c>
      <c r="BN225" s="407">
        <v>0</v>
      </c>
      <c r="BO225" s="407">
        <v>0</v>
      </c>
      <c r="BP225" s="407">
        <v>0</v>
      </c>
      <c r="BQ225" s="407">
        <v>0</v>
      </c>
      <c r="BR225" s="407">
        <v>0</v>
      </c>
      <c r="BS225" s="407">
        <v>0</v>
      </c>
      <c r="BT225" s="407">
        <v>0</v>
      </c>
    </row>
    <row r="226" spans="1:72" ht="19.5" customHeight="1" x14ac:dyDescent="0.2">
      <c r="A226" s="301" t="s">
        <v>54</v>
      </c>
      <c r="B226" s="302" t="s">
        <v>25</v>
      </c>
      <c r="C226" s="303" t="s">
        <v>33</v>
      </c>
      <c r="D226" s="302" t="s">
        <v>38</v>
      </c>
      <c r="E226" s="304">
        <f t="shared" si="35"/>
        <v>34.7074</v>
      </c>
      <c r="F226" s="305">
        <v>0</v>
      </c>
      <c r="G226" s="305">
        <v>0</v>
      </c>
      <c r="H226" s="305">
        <v>0</v>
      </c>
      <c r="I226" s="305">
        <v>8.0107999999999997</v>
      </c>
      <c r="J226" s="305">
        <v>3.3788999999999998</v>
      </c>
      <c r="K226" s="305">
        <v>34.7074</v>
      </c>
      <c r="L226" s="305">
        <v>31.0335</v>
      </c>
      <c r="M226" s="305">
        <v>42.586300000000001</v>
      </c>
      <c r="N226" s="305">
        <v>35.086599999999997</v>
      </c>
      <c r="O226" s="305">
        <v>25.4665</v>
      </c>
      <c r="P226" s="305">
        <v>19.7363</v>
      </c>
      <c r="Q226" s="305">
        <v>63.295900000000003</v>
      </c>
      <c r="R226" s="305">
        <v>263.30220000000003</v>
      </c>
      <c r="S226" s="305">
        <f t="shared" si="36"/>
        <v>46.097099999999998</v>
      </c>
      <c r="T226" s="322" t="s">
        <v>358</v>
      </c>
      <c r="V226" s="322" t="s">
        <v>358</v>
      </c>
      <c r="W226" s="323" t="s">
        <v>55</v>
      </c>
      <c r="X226" s="323" t="s">
        <v>247</v>
      </c>
      <c r="Y226" s="328">
        <f t="shared" si="37"/>
        <v>0</v>
      </c>
      <c r="Z226" s="327">
        <v>0</v>
      </c>
      <c r="AA226" s="327">
        <v>0</v>
      </c>
      <c r="AB226" s="327">
        <v>0</v>
      </c>
      <c r="AC226" s="327">
        <v>0</v>
      </c>
      <c r="AD226" s="327">
        <v>0</v>
      </c>
      <c r="AE226" s="327">
        <v>0</v>
      </c>
      <c r="AF226" s="327">
        <v>0</v>
      </c>
      <c r="AG226" s="327">
        <v>0</v>
      </c>
      <c r="AH226" s="327">
        <v>0</v>
      </c>
      <c r="AI226" s="327">
        <v>0</v>
      </c>
      <c r="AJ226" s="327">
        <v>0</v>
      </c>
      <c r="AK226" s="327">
        <v>0</v>
      </c>
      <c r="AL226" s="327">
        <v>0</v>
      </c>
      <c r="AM226" s="305">
        <f t="shared" si="38"/>
        <v>0</v>
      </c>
      <c r="AP226" s="341">
        <v>47</v>
      </c>
      <c r="AQ226" s="358" t="s">
        <v>387</v>
      </c>
      <c r="AR226" s="358"/>
      <c r="AS226" s="407">
        <v>0</v>
      </c>
      <c r="AT226" s="407">
        <v>0</v>
      </c>
      <c r="AU226" s="407">
        <v>0</v>
      </c>
      <c r="AV226" s="407">
        <v>0</v>
      </c>
      <c r="AW226" s="407">
        <v>0</v>
      </c>
      <c r="AX226" s="407">
        <v>0</v>
      </c>
      <c r="AY226" s="407">
        <v>0</v>
      </c>
      <c r="AZ226" s="407">
        <v>0</v>
      </c>
      <c r="BA226" s="407">
        <v>0</v>
      </c>
      <c r="BB226" s="407">
        <v>0</v>
      </c>
      <c r="BC226" s="407">
        <v>0</v>
      </c>
      <c r="BD226" s="407">
        <v>0</v>
      </c>
      <c r="BE226" s="407">
        <v>0</v>
      </c>
      <c r="BF226" s="407"/>
      <c r="BG226" s="407"/>
      <c r="BH226" s="407">
        <v>0</v>
      </c>
      <c r="BI226" s="407">
        <v>0</v>
      </c>
      <c r="BJ226" s="407">
        <v>0</v>
      </c>
      <c r="BK226" s="407">
        <v>0</v>
      </c>
      <c r="BL226" s="407">
        <v>0</v>
      </c>
      <c r="BM226" s="407">
        <v>0</v>
      </c>
      <c r="BN226" s="407">
        <v>0</v>
      </c>
      <c r="BO226" s="407">
        <v>0</v>
      </c>
      <c r="BP226" s="407">
        <v>0</v>
      </c>
      <c r="BQ226" s="407">
        <v>0</v>
      </c>
      <c r="BR226" s="407">
        <v>0</v>
      </c>
      <c r="BS226" s="407">
        <v>0</v>
      </c>
      <c r="BT226" s="407">
        <v>0</v>
      </c>
    </row>
    <row r="227" spans="1:72" ht="19.5" customHeight="1" x14ac:dyDescent="0.2">
      <c r="A227" s="301" t="s">
        <v>54</v>
      </c>
      <c r="B227" s="302" t="s">
        <v>25</v>
      </c>
      <c r="C227" s="303" t="s">
        <v>33</v>
      </c>
      <c r="D227" s="302" t="s">
        <v>39</v>
      </c>
      <c r="E227" s="304">
        <f t="shared" si="35"/>
        <v>0</v>
      </c>
      <c r="F227" s="305">
        <v>0</v>
      </c>
      <c r="G227" s="305">
        <v>0</v>
      </c>
      <c r="H227" s="305">
        <v>0</v>
      </c>
      <c r="I227" s="305">
        <v>0</v>
      </c>
      <c r="J227" s="305">
        <v>0</v>
      </c>
      <c r="K227" s="305">
        <v>0</v>
      </c>
      <c r="L227" s="305">
        <v>0</v>
      </c>
      <c r="M227" s="305">
        <v>1.64</v>
      </c>
      <c r="N227" s="305">
        <v>0</v>
      </c>
      <c r="O227" s="305">
        <v>9.9769000000000005</v>
      </c>
      <c r="P227" s="305">
        <v>6.8997000000000002</v>
      </c>
      <c r="Q227" s="305">
        <v>5.8724999999999996</v>
      </c>
      <c r="R227" s="305">
        <v>24.389099999999999</v>
      </c>
      <c r="S227" s="305">
        <f t="shared" si="36"/>
        <v>0</v>
      </c>
      <c r="T227" s="322" t="s">
        <v>358</v>
      </c>
      <c r="V227" s="322" t="s">
        <v>358</v>
      </c>
      <c r="W227" s="323" t="s">
        <v>55</v>
      </c>
      <c r="X227" s="323" t="s">
        <v>248</v>
      </c>
      <c r="Y227" s="328">
        <f t="shared" si="37"/>
        <v>0</v>
      </c>
      <c r="Z227" s="327">
        <v>0</v>
      </c>
      <c r="AA227" s="327">
        <v>0</v>
      </c>
      <c r="AB227" s="327">
        <v>0</v>
      </c>
      <c r="AC227" s="327">
        <v>0</v>
      </c>
      <c r="AD227" s="327">
        <v>0</v>
      </c>
      <c r="AE227" s="327">
        <v>0</v>
      </c>
      <c r="AF227" s="327">
        <v>0</v>
      </c>
      <c r="AG227" s="327">
        <v>0</v>
      </c>
      <c r="AH227" s="327">
        <v>0</v>
      </c>
      <c r="AI227" s="327">
        <v>0</v>
      </c>
      <c r="AJ227" s="327">
        <v>0</v>
      </c>
      <c r="AK227" s="327">
        <v>0</v>
      </c>
      <c r="AL227" s="327">
        <v>0</v>
      </c>
      <c r="AM227" s="305">
        <f t="shared" si="38"/>
        <v>0</v>
      </c>
      <c r="AP227" s="341">
        <v>48</v>
      </c>
      <c r="AQ227" s="358" t="s">
        <v>388</v>
      </c>
      <c r="AR227" s="358"/>
      <c r="AS227" s="407">
        <v>0</v>
      </c>
      <c r="AT227" s="407">
        <v>0</v>
      </c>
      <c r="AU227" s="407">
        <v>0</v>
      </c>
      <c r="AV227" s="407">
        <v>0</v>
      </c>
      <c r="AW227" s="407">
        <v>0</v>
      </c>
      <c r="AX227" s="407">
        <v>0</v>
      </c>
      <c r="AY227" s="407">
        <v>0</v>
      </c>
      <c r="AZ227" s="407">
        <v>0</v>
      </c>
      <c r="BA227" s="407">
        <v>0</v>
      </c>
      <c r="BB227" s="407">
        <v>0</v>
      </c>
      <c r="BC227" s="407">
        <v>0</v>
      </c>
      <c r="BD227" s="407">
        <v>0</v>
      </c>
      <c r="BE227" s="407">
        <v>0</v>
      </c>
      <c r="BF227" s="407"/>
      <c r="BG227" s="407"/>
      <c r="BH227" s="407">
        <v>0</v>
      </c>
      <c r="BI227" s="407">
        <v>0</v>
      </c>
      <c r="BJ227" s="407">
        <v>0</v>
      </c>
      <c r="BK227" s="407">
        <v>0</v>
      </c>
      <c r="BL227" s="407">
        <v>0</v>
      </c>
      <c r="BM227" s="407">
        <v>0</v>
      </c>
      <c r="BN227" s="407">
        <v>0</v>
      </c>
      <c r="BO227" s="407">
        <v>0</v>
      </c>
      <c r="BP227" s="407">
        <v>0</v>
      </c>
      <c r="BQ227" s="407">
        <v>0</v>
      </c>
      <c r="BR227" s="407">
        <v>0</v>
      </c>
      <c r="BS227" s="407">
        <v>0</v>
      </c>
      <c r="BT227" s="407">
        <v>0</v>
      </c>
    </row>
    <row r="228" spans="1:72" ht="19.5" customHeight="1" x14ac:dyDescent="0.2">
      <c r="A228" s="301" t="s">
        <v>54</v>
      </c>
      <c r="B228" s="302" t="s">
        <v>25</v>
      </c>
      <c r="C228" s="303" t="s">
        <v>40</v>
      </c>
      <c r="D228" s="302" t="s">
        <v>41</v>
      </c>
      <c r="E228" s="304">
        <f t="shared" si="35"/>
        <v>7468.9634850000002</v>
      </c>
      <c r="F228" s="305">
        <v>5731.5458390000003</v>
      </c>
      <c r="G228" s="305">
        <v>1481.8817329999999</v>
      </c>
      <c r="H228" s="305">
        <v>5674.6578</v>
      </c>
      <c r="I228" s="305">
        <v>6980.1086930000001</v>
      </c>
      <c r="J228" s="305">
        <v>7373.9252699999997</v>
      </c>
      <c r="K228" s="305">
        <v>7468.9634850000002</v>
      </c>
      <c r="L228" s="305">
        <v>8102.1993549999997</v>
      </c>
      <c r="M228" s="305">
        <v>8399.6306889999996</v>
      </c>
      <c r="N228" s="305">
        <v>8177.6643610000101</v>
      </c>
      <c r="O228" s="305">
        <v>7113.4509330000001</v>
      </c>
      <c r="P228" s="305">
        <v>8064.5385859999997</v>
      </c>
      <c r="Q228" s="305">
        <v>8970.3722559999896</v>
      </c>
      <c r="R228" s="305">
        <v>83538.938999999998</v>
      </c>
      <c r="S228" s="305">
        <f t="shared" si="36"/>
        <v>34711.082820000003</v>
      </c>
      <c r="T228" s="322" t="s">
        <v>358</v>
      </c>
      <c r="V228" s="322" t="s">
        <v>358</v>
      </c>
      <c r="W228" s="323" t="s">
        <v>55</v>
      </c>
      <c r="X228" s="323" t="s">
        <v>210</v>
      </c>
      <c r="Y228" s="328">
        <f t="shared" si="37"/>
        <v>1209.6118342520999</v>
      </c>
      <c r="Z228" s="327">
        <v>823.69717104719803</v>
      </c>
      <c r="AA228" s="327">
        <v>368.91191509092101</v>
      </c>
      <c r="AB228" s="327">
        <v>720.201399564854</v>
      </c>
      <c r="AC228" s="327">
        <v>978.79724577678098</v>
      </c>
      <c r="AD228" s="327">
        <v>1056.8706911894701</v>
      </c>
      <c r="AE228" s="327">
        <v>1209.6118342520999</v>
      </c>
      <c r="AF228" s="327">
        <v>1673.1168154150701</v>
      </c>
      <c r="AG228" s="327">
        <v>1302.7254775010899</v>
      </c>
      <c r="AH228" s="327">
        <v>1283.4036107245299</v>
      </c>
      <c r="AI228" s="327">
        <v>1202.3371672513499</v>
      </c>
      <c r="AJ228" s="327">
        <v>1395.39985083534</v>
      </c>
      <c r="AK228" s="327">
        <v>1591.1902133544199</v>
      </c>
      <c r="AL228" s="327">
        <v>13606.2633920031</v>
      </c>
      <c r="AM228" s="305">
        <f t="shared" si="38"/>
        <v>5158.090256921324</v>
      </c>
      <c r="AP228" s="360">
        <v>49</v>
      </c>
      <c r="AQ228" s="361" t="s">
        <v>389</v>
      </c>
      <c r="AR228" s="361"/>
      <c r="AS228" s="418">
        <v>801.44313912213397</v>
      </c>
      <c r="AT228" s="418">
        <v>249.28145830676701</v>
      </c>
      <c r="AU228" s="418">
        <v>1465.71883293818</v>
      </c>
      <c r="AV228" s="418">
        <v>-628.62643523214297</v>
      </c>
      <c r="AW228" s="418">
        <v>1099.5630088315099</v>
      </c>
      <c r="AX228" s="418">
        <v>1456.69866972206</v>
      </c>
      <c r="AY228" s="418">
        <v>1411.0325569187601</v>
      </c>
      <c r="AZ228" s="418">
        <v>1713.72150102968</v>
      </c>
      <c r="BA228" s="418">
        <v>1400.92936067147</v>
      </c>
      <c r="BB228" s="418">
        <v>1464.19915685775</v>
      </c>
      <c r="BC228" s="418">
        <v>1076.94363645012</v>
      </c>
      <c r="BD228" s="418">
        <v>1445.3407834443699</v>
      </c>
      <c r="BE228" s="418">
        <v>12956.2456690607</v>
      </c>
      <c r="BF228" s="418"/>
      <c r="BG228" s="418"/>
      <c r="BH228" s="418">
        <v>5564.7178959010898</v>
      </c>
      <c r="BI228" s="418">
        <v>1744.67392941751</v>
      </c>
      <c r="BJ228" s="418">
        <v>9800.7854463690601</v>
      </c>
      <c r="BK228" s="418">
        <v>338.59359302581998</v>
      </c>
      <c r="BL228" s="418">
        <v>7832.2661122641903</v>
      </c>
      <c r="BM228" s="418">
        <v>9906.2426465470107</v>
      </c>
      <c r="BN228" s="418">
        <v>10800.0958788071</v>
      </c>
      <c r="BO228" s="418">
        <v>11542.7643616196</v>
      </c>
      <c r="BP228" s="418">
        <v>9543.6291899999997</v>
      </c>
      <c r="BQ228" s="418">
        <v>8956.0727446922501</v>
      </c>
      <c r="BR228" s="418">
        <v>11192.8246593063</v>
      </c>
      <c r="BS228" s="418">
        <v>12590.143811931601</v>
      </c>
      <c r="BT228" s="418">
        <v>99812.810269881404</v>
      </c>
    </row>
    <row r="229" spans="1:72" ht="19.5" customHeight="1" x14ac:dyDescent="0.2">
      <c r="A229" s="301" t="s">
        <v>54</v>
      </c>
      <c r="B229" s="302" t="s">
        <v>25</v>
      </c>
      <c r="C229" s="303" t="s">
        <v>40</v>
      </c>
      <c r="D229" s="302" t="s">
        <v>42</v>
      </c>
      <c r="E229" s="304">
        <f t="shared" si="35"/>
        <v>1549.3196359999999</v>
      </c>
      <c r="F229" s="305">
        <v>330.75415500000003</v>
      </c>
      <c r="G229" s="305">
        <v>295.45642500000002</v>
      </c>
      <c r="H229" s="305">
        <v>311.99050999999997</v>
      </c>
      <c r="I229" s="305">
        <v>715.753063</v>
      </c>
      <c r="J229" s="305">
        <v>1544.3654039999999</v>
      </c>
      <c r="K229" s="305">
        <v>1549.3196359999999</v>
      </c>
      <c r="L229" s="305">
        <v>1479.8235540000001</v>
      </c>
      <c r="M229" s="305">
        <v>1215.353554</v>
      </c>
      <c r="N229" s="305">
        <v>1542.142049</v>
      </c>
      <c r="O229" s="305">
        <v>781.75422200000003</v>
      </c>
      <c r="P229" s="305">
        <v>243.91647499999999</v>
      </c>
      <c r="Q229" s="305">
        <v>687.54222100000004</v>
      </c>
      <c r="R229" s="305">
        <v>10698.171268</v>
      </c>
      <c r="S229" s="305">
        <f t="shared" si="36"/>
        <v>4747.639193</v>
      </c>
      <c r="T229" s="322" t="s">
        <v>358</v>
      </c>
      <c r="V229" s="322" t="s">
        <v>358</v>
      </c>
      <c r="W229" s="321"/>
      <c r="X229" s="321"/>
      <c r="Y229" s="328">
        <f t="shared" si="37"/>
        <v>0</v>
      </c>
      <c r="Z229" s="329"/>
      <c r="AA229" s="329"/>
      <c r="AB229" s="329"/>
      <c r="AC229" s="329"/>
      <c r="AD229" s="329"/>
      <c r="AE229" s="329"/>
      <c r="AF229" s="329"/>
      <c r="AG229" s="329"/>
      <c r="AH229" s="329"/>
      <c r="AI229" s="329"/>
      <c r="AJ229" s="329"/>
      <c r="AK229" s="329"/>
      <c r="AL229" s="329"/>
      <c r="AM229" s="305">
        <f t="shared" si="38"/>
        <v>0</v>
      </c>
      <c r="AP229" s="341">
        <v>50</v>
      </c>
      <c r="AQ229" s="358" t="s">
        <v>349</v>
      </c>
      <c r="AR229" s="358"/>
      <c r="AS229" s="407">
        <v>0</v>
      </c>
      <c r="AT229" s="407">
        <v>0</v>
      </c>
      <c r="AU229" s="407">
        <v>0</v>
      </c>
      <c r="AV229" s="407">
        <v>0</v>
      </c>
      <c r="AW229" s="407">
        <v>0</v>
      </c>
      <c r="AX229" s="407">
        <v>0</v>
      </c>
      <c r="AY229" s="407">
        <v>0</v>
      </c>
      <c r="AZ229" s="407">
        <v>0</v>
      </c>
      <c r="BA229" s="407">
        <v>0</v>
      </c>
      <c r="BB229" s="407">
        <v>0</v>
      </c>
      <c r="BC229" s="407">
        <v>0</v>
      </c>
      <c r="BD229" s="407">
        <v>0</v>
      </c>
      <c r="BE229" s="407">
        <v>0</v>
      </c>
      <c r="BF229" s="407"/>
      <c r="BG229" s="407"/>
      <c r="BH229" s="407">
        <v>0</v>
      </c>
      <c r="BI229" s="407">
        <v>0</v>
      </c>
      <c r="BJ229" s="407">
        <v>0</v>
      </c>
      <c r="BK229" s="407">
        <v>0</v>
      </c>
      <c r="BL229" s="407">
        <v>0</v>
      </c>
      <c r="BM229" s="407">
        <v>0</v>
      </c>
      <c r="BN229" s="407">
        <v>0</v>
      </c>
      <c r="BO229" s="407">
        <v>0</v>
      </c>
      <c r="BP229" s="407">
        <v>0</v>
      </c>
      <c r="BQ229" s="407">
        <v>0</v>
      </c>
      <c r="BR229" s="407">
        <v>0</v>
      </c>
      <c r="BS229" s="407">
        <v>0</v>
      </c>
      <c r="BT229" s="407">
        <v>0</v>
      </c>
    </row>
    <row r="230" spans="1:72" ht="19.5" customHeight="1" x14ac:dyDescent="0.2">
      <c r="A230" s="301" t="s">
        <v>54</v>
      </c>
      <c r="B230" s="302" t="s">
        <v>25</v>
      </c>
      <c r="C230" s="303" t="s">
        <v>40</v>
      </c>
      <c r="D230" s="302" t="s">
        <v>43</v>
      </c>
      <c r="E230" s="304">
        <f t="shared" si="35"/>
        <v>76.689899999999994</v>
      </c>
      <c r="F230" s="305">
        <v>14.9786</v>
      </c>
      <c r="G230" s="305">
        <v>130.23230000000001</v>
      </c>
      <c r="H230" s="305">
        <v>78.111000000000004</v>
      </c>
      <c r="I230" s="305">
        <v>80.253100000000003</v>
      </c>
      <c r="J230" s="305">
        <v>77.624399999999994</v>
      </c>
      <c r="K230" s="305">
        <v>76.689899999999994</v>
      </c>
      <c r="L230" s="305">
        <v>79.282300000000006</v>
      </c>
      <c r="M230" s="305">
        <v>96.956699999999998</v>
      </c>
      <c r="N230" s="305">
        <v>100.639</v>
      </c>
      <c r="O230" s="305">
        <v>92.687100000000001</v>
      </c>
      <c r="P230" s="305">
        <v>98.771299999999997</v>
      </c>
      <c r="Q230" s="305">
        <v>89.651799999999994</v>
      </c>
      <c r="R230" s="305">
        <v>1015.8775000000001</v>
      </c>
      <c r="S230" s="305">
        <f t="shared" si="36"/>
        <v>457.88930000000005</v>
      </c>
      <c r="T230" s="322" t="s">
        <v>358</v>
      </c>
      <c r="V230" s="322" t="s">
        <v>358</v>
      </c>
      <c r="W230" s="321"/>
      <c r="X230" s="321"/>
      <c r="Y230" s="328">
        <f t="shared" si="37"/>
        <v>0</v>
      </c>
      <c r="Z230" s="329"/>
      <c r="AA230" s="329"/>
      <c r="AB230" s="329"/>
      <c r="AC230" s="329"/>
      <c r="AD230" s="329"/>
      <c r="AE230" s="329"/>
      <c r="AF230" s="329"/>
      <c r="AG230" s="329"/>
      <c r="AH230" s="329"/>
      <c r="AI230" s="329"/>
      <c r="AJ230" s="329"/>
      <c r="AK230" s="329"/>
      <c r="AL230" s="329"/>
      <c r="AM230" s="305">
        <f t="shared" si="38"/>
        <v>0</v>
      </c>
      <c r="AO230" s="387"/>
      <c r="AQ230" s="401"/>
      <c r="AR230" s="401"/>
    </row>
    <row r="231" spans="1:72" ht="19.5" customHeight="1" x14ac:dyDescent="0.2">
      <c r="A231" s="301" t="s">
        <v>54</v>
      </c>
      <c r="B231" s="302" t="s">
        <v>44</v>
      </c>
      <c r="C231" s="303" t="s">
        <v>26</v>
      </c>
      <c r="D231" s="302" t="s">
        <v>27</v>
      </c>
      <c r="E231" s="304">
        <f t="shared" si="35"/>
        <v>2786.2328495791799</v>
      </c>
      <c r="F231" s="305">
        <v>1917.9602828125301</v>
      </c>
      <c r="G231" s="305">
        <v>634.88404711254395</v>
      </c>
      <c r="H231" s="305">
        <v>2064.1852471371299</v>
      </c>
      <c r="I231" s="305">
        <v>2154.9874099436202</v>
      </c>
      <c r="J231" s="305">
        <v>2811.7564766237801</v>
      </c>
      <c r="K231" s="305">
        <v>2786.2328495791799</v>
      </c>
      <c r="L231" s="305">
        <v>3333.9686581369901</v>
      </c>
      <c r="M231" s="305">
        <v>3378.4690416620701</v>
      </c>
      <c r="N231" s="305">
        <v>3155.7380415704902</v>
      </c>
      <c r="O231" s="305">
        <v>2513.4755153391402</v>
      </c>
      <c r="P231" s="305">
        <v>2534.8809454808102</v>
      </c>
      <c r="Q231" s="305">
        <v>3103.81894718393</v>
      </c>
      <c r="R231" s="305">
        <v>30390.3574625822</v>
      </c>
      <c r="S231" s="305">
        <f t="shared" si="36"/>
        <v>12370.006313208785</v>
      </c>
      <c r="T231" s="322" t="s">
        <v>358</v>
      </c>
      <c r="V231" s="322" t="s">
        <v>358</v>
      </c>
      <c r="W231" s="323" t="s">
        <v>359</v>
      </c>
      <c r="X231" s="323" t="s">
        <v>4</v>
      </c>
      <c r="Y231" s="328" t="str">
        <f t="shared" si="37"/>
        <v>6月</v>
      </c>
      <c r="Z231" s="327" t="s">
        <v>8</v>
      </c>
      <c r="AA231" s="327" t="s">
        <v>9</v>
      </c>
      <c r="AB231" s="327" t="s">
        <v>10</v>
      </c>
      <c r="AC231" s="327" t="s">
        <v>11</v>
      </c>
      <c r="AD231" s="327" t="s">
        <v>12</v>
      </c>
      <c r="AE231" s="327" t="s">
        <v>13</v>
      </c>
      <c r="AF231" s="327" t="s">
        <v>14</v>
      </c>
      <c r="AG231" s="327" t="s">
        <v>15</v>
      </c>
      <c r="AH231" s="327" t="s">
        <v>16</v>
      </c>
      <c r="AI231" s="327" t="s">
        <v>17</v>
      </c>
      <c r="AJ231" s="327" t="s">
        <v>111</v>
      </c>
      <c r="AK231" s="327" t="s">
        <v>19</v>
      </c>
      <c r="AL231" s="327" t="s">
        <v>20</v>
      </c>
      <c r="AM231" s="300" t="s">
        <v>259</v>
      </c>
      <c r="AQ231" s="401"/>
      <c r="AR231" s="401"/>
    </row>
    <row r="232" spans="1:72" ht="19.5" customHeight="1" x14ac:dyDescent="0.2">
      <c r="A232" s="301" t="s">
        <v>54</v>
      </c>
      <c r="B232" s="302" t="s">
        <v>44</v>
      </c>
      <c r="C232" s="303" t="s">
        <v>26</v>
      </c>
      <c r="D232" s="302" t="s">
        <v>28</v>
      </c>
      <c r="E232" s="304">
        <f t="shared" si="35"/>
        <v>1545.2777250082399</v>
      </c>
      <c r="F232" s="305">
        <v>1350.8372105015801</v>
      </c>
      <c r="G232" s="305">
        <v>347.97127706403398</v>
      </c>
      <c r="H232" s="305">
        <v>1106.44637027965</v>
      </c>
      <c r="I232" s="305">
        <v>1140.93983710609</v>
      </c>
      <c r="J232" s="305">
        <v>1700.7984227322099</v>
      </c>
      <c r="K232" s="305">
        <v>1545.2777250082399</v>
      </c>
      <c r="L232" s="305">
        <v>1594.5134337142499</v>
      </c>
      <c r="M232" s="305">
        <v>1559.8980768322599</v>
      </c>
      <c r="N232" s="305">
        <v>1531.97306902082</v>
      </c>
      <c r="O232" s="305">
        <v>1420.2919013781</v>
      </c>
      <c r="P232" s="305">
        <v>1449.9166628860801</v>
      </c>
      <c r="Q232" s="305">
        <v>1731.41771917613</v>
      </c>
      <c r="R232" s="305">
        <v>16480.281705699399</v>
      </c>
      <c r="S232" s="305">
        <f t="shared" si="36"/>
        <v>7192.2708426918034</v>
      </c>
      <c r="T232" s="322" t="s">
        <v>358</v>
      </c>
      <c r="V232" s="322" t="s">
        <v>358</v>
      </c>
      <c r="W232" s="413" t="s">
        <v>365</v>
      </c>
      <c r="X232" s="323" t="s">
        <v>217</v>
      </c>
      <c r="Y232" s="328">
        <f t="shared" si="37"/>
        <v>0</v>
      </c>
      <c r="Z232" s="327">
        <v>0</v>
      </c>
      <c r="AA232" s="327">
        <v>0</v>
      </c>
      <c r="AB232" s="327">
        <v>0</v>
      </c>
      <c r="AC232" s="327">
        <v>0</v>
      </c>
      <c r="AD232" s="327">
        <v>0</v>
      </c>
      <c r="AE232" s="327">
        <v>0</v>
      </c>
      <c r="AF232" s="327">
        <v>0</v>
      </c>
      <c r="AG232" s="327">
        <v>0</v>
      </c>
      <c r="AH232" s="327">
        <v>0</v>
      </c>
      <c r="AI232" s="327">
        <v>0</v>
      </c>
      <c r="AJ232" s="327">
        <v>0</v>
      </c>
      <c r="AK232" s="327">
        <v>0</v>
      </c>
      <c r="AL232" s="327">
        <v>0</v>
      </c>
      <c r="AM232" s="305">
        <f t="shared" si="38"/>
        <v>0</v>
      </c>
      <c r="AQ232" s="401"/>
      <c r="AR232" s="401"/>
    </row>
    <row r="233" spans="1:72" ht="19.5" customHeight="1" x14ac:dyDescent="0.2">
      <c r="A233" s="301" t="s">
        <v>54</v>
      </c>
      <c r="B233" s="302" t="s">
        <v>44</v>
      </c>
      <c r="C233" s="303" t="s">
        <v>26</v>
      </c>
      <c r="D233" s="302" t="s">
        <v>29</v>
      </c>
      <c r="E233" s="304">
        <f t="shared" si="35"/>
        <v>686.52519844990604</v>
      </c>
      <c r="F233" s="305">
        <v>369.404243101259</v>
      </c>
      <c r="G233" s="305">
        <v>150.59975063830501</v>
      </c>
      <c r="H233" s="305">
        <v>522.33814753947604</v>
      </c>
      <c r="I233" s="305">
        <v>814.18812164558199</v>
      </c>
      <c r="J233" s="305">
        <v>776.07482351214003</v>
      </c>
      <c r="K233" s="305">
        <v>686.52519844990604</v>
      </c>
      <c r="L233" s="305">
        <v>518.73252447110701</v>
      </c>
      <c r="M233" s="305">
        <v>364.98156234233898</v>
      </c>
      <c r="N233" s="305">
        <v>466.59193560879498</v>
      </c>
      <c r="O233" s="305">
        <v>396.03313244535798</v>
      </c>
      <c r="P233" s="305">
        <v>757.64293755808603</v>
      </c>
      <c r="Q233" s="305">
        <v>406.39599257063998</v>
      </c>
      <c r="R233" s="305">
        <v>6229.5083698829903</v>
      </c>
      <c r="S233" s="305">
        <f t="shared" si="36"/>
        <v>3319.1302848866681</v>
      </c>
      <c r="T233" s="322" t="s">
        <v>358</v>
      </c>
      <c r="V233" s="322" t="s">
        <v>358</v>
      </c>
      <c r="W233" s="413" t="s">
        <v>365</v>
      </c>
      <c r="X233" s="323" t="s">
        <v>218</v>
      </c>
      <c r="Y233" s="328">
        <f t="shared" si="37"/>
        <v>0</v>
      </c>
      <c r="Z233" s="327">
        <v>0</v>
      </c>
      <c r="AA233" s="327">
        <v>0</v>
      </c>
      <c r="AB233" s="327">
        <v>0</v>
      </c>
      <c r="AC233" s="327">
        <v>0</v>
      </c>
      <c r="AD233" s="327">
        <v>0</v>
      </c>
      <c r="AE233" s="327">
        <v>0</v>
      </c>
      <c r="AF233" s="327">
        <v>0</v>
      </c>
      <c r="AG233" s="327">
        <v>0</v>
      </c>
      <c r="AH233" s="327">
        <v>0</v>
      </c>
      <c r="AI233" s="327">
        <v>0</v>
      </c>
      <c r="AJ233" s="327">
        <v>0</v>
      </c>
      <c r="AK233" s="327">
        <v>0</v>
      </c>
      <c r="AL233" s="327">
        <v>0</v>
      </c>
      <c r="AM233" s="305">
        <f t="shared" si="38"/>
        <v>0</v>
      </c>
      <c r="AQ233" s="401"/>
      <c r="AR233" s="401"/>
    </row>
    <row r="234" spans="1:72" ht="19.5" customHeight="1" x14ac:dyDescent="0.2">
      <c r="A234" s="301" t="s">
        <v>54</v>
      </c>
      <c r="B234" s="302" t="s">
        <v>44</v>
      </c>
      <c r="C234" s="303" t="s">
        <v>26</v>
      </c>
      <c r="D234" s="302" t="s">
        <v>30</v>
      </c>
      <c r="E234" s="304">
        <f t="shared" si="35"/>
        <v>786.278288396314</v>
      </c>
      <c r="F234" s="305">
        <v>398.91614247611801</v>
      </c>
      <c r="G234" s="305">
        <v>161.798057148206</v>
      </c>
      <c r="H234" s="305">
        <v>429.98958405388299</v>
      </c>
      <c r="I234" s="305">
        <v>591.35473400881801</v>
      </c>
      <c r="J234" s="305">
        <v>887.11123322957303</v>
      </c>
      <c r="K234" s="305">
        <v>786.278288396314</v>
      </c>
      <c r="L234" s="305">
        <v>975.37590640085796</v>
      </c>
      <c r="M234" s="305">
        <v>767.85137596861205</v>
      </c>
      <c r="N234" s="305">
        <v>926.27277215417303</v>
      </c>
      <c r="O234" s="305">
        <v>770.32852705539506</v>
      </c>
      <c r="P234" s="305">
        <v>610.23440073799804</v>
      </c>
      <c r="Q234" s="305">
        <v>861.01160409361898</v>
      </c>
      <c r="R234" s="305">
        <v>8166.5226257235699</v>
      </c>
      <c r="S234" s="305">
        <f t="shared" si="36"/>
        <v>3255.448039312912</v>
      </c>
      <c r="T234" s="322" t="s">
        <v>358</v>
      </c>
      <c r="V234" s="322" t="s">
        <v>358</v>
      </c>
      <c r="W234" s="413" t="s">
        <v>365</v>
      </c>
      <c r="X234" s="323" t="s">
        <v>219</v>
      </c>
      <c r="Y234" s="328">
        <f t="shared" si="37"/>
        <v>0</v>
      </c>
      <c r="Z234" s="327">
        <v>0</v>
      </c>
      <c r="AA234" s="327">
        <v>0</v>
      </c>
      <c r="AB234" s="327">
        <v>0</v>
      </c>
      <c r="AC234" s="327">
        <v>0</v>
      </c>
      <c r="AD234" s="327">
        <v>0</v>
      </c>
      <c r="AE234" s="327">
        <v>0</v>
      </c>
      <c r="AF234" s="327">
        <v>0</v>
      </c>
      <c r="AG234" s="327">
        <v>0</v>
      </c>
      <c r="AH234" s="327">
        <v>0</v>
      </c>
      <c r="AI234" s="327">
        <v>0</v>
      </c>
      <c r="AJ234" s="327">
        <v>0</v>
      </c>
      <c r="AK234" s="327">
        <v>0</v>
      </c>
      <c r="AL234" s="327">
        <v>0</v>
      </c>
      <c r="AM234" s="305">
        <f t="shared" si="38"/>
        <v>0</v>
      </c>
      <c r="AQ234" s="401"/>
      <c r="AR234" s="401"/>
    </row>
    <row r="235" spans="1:72" ht="19.5" customHeight="1" x14ac:dyDescent="0.2">
      <c r="A235" s="301" t="s">
        <v>54</v>
      </c>
      <c r="B235" s="302" t="s">
        <v>44</v>
      </c>
      <c r="C235" s="303" t="s">
        <v>26</v>
      </c>
      <c r="D235" s="302" t="s">
        <v>31</v>
      </c>
      <c r="E235" s="304">
        <f t="shared" si="35"/>
        <v>358.28429943937198</v>
      </c>
      <c r="F235" s="305">
        <v>236.42102134107901</v>
      </c>
      <c r="G235" s="305">
        <v>105.59249610502501</v>
      </c>
      <c r="H235" s="305">
        <v>184.59063255313001</v>
      </c>
      <c r="I235" s="305">
        <v>266.065007533928</v>
      </c>
      <c r="J235" s="305">
        <v>302.25609769218403</v>
      </c>
      <c r="K235" s="305">
        <v>358.28429943937198</v>
      </c>
      <c r="L235" s="305">
        <v>627.47258449613503</v>
      </c>
      <c r="M235" s="305">
        <v>490.37491151866601</v>
      </c>
      <c r="N235" s="305">
        <v>513.60258513404005</v>
      </c>
      <c r="O235" s="305">
        <v>288.28728116367199</v>
      </c>
      <c r="P235" s="305">
        <v>307.91945788303701</v>
      </c>
      <c r="Q235" s="305">
        <v>345.72109793692402</v>
      </c>
      <c r="R235" s="305">
        <v>4026.58747279719</v>
      </c>
      <c r="S235" s="305">
        <f t="shared" si="36"/>
        <v>1453.2095546647181</v>
      </c>
      <c r="T235" s="322" t="s">
        <v>358</v>
      </c>
      <c r="V235" s="322" t="s">
        <v>358</v>
      </c>
      <c r="W235" s="413" t="s">
        <v>365</v>
      </c>
      <c r="X235" s="323" t="s">
        <v>220</v>
      </c>
      <c r="Y235" s="328">
        <f t="shared" si="37"/>
        <v>0</v>
      </c>
      <c r="Z235" s="327">
        <v>0</v>
      </c>
      <c r="AA235" s="327">
        <v>0</v>
      </c>
      <c r="AB235" s="327">
        <v>0</v>
      </c>
      <c r="AC235" s="327">
        <v>0</v>
      </c>
      <c r="AD235" s="327">
        <v>0</v>
      </c>
      <c r="AE235" s="327">
        <v>0</v>
      </c>
      <c r="AF235" s="327">
        <v>0</v>
      </c>
      <c r="AG235" s="327">
        <v>0</v>
      </c>
      <c r="AH235" s="327">
        <v>0</v>
      </c>
      <c r="AI235" s="327">
        <v>0</v>
      </c>
      <c r="AJ235" s="327">
        <v>0</v>
      </c>
      <c r="AK235" s="327">
        <v>0</v>
      </c>
      <c r="AL235" s="327">
        <v>0</v>
      </c>
      <c r="AM235" s="305">
        <f t="shared" si="38"/>
        <v>0</v>
      </c>
      <c r="AP235" s="331" t="s">
        <v>395</v>
      </c>
      <c r="AQ235" s="402"/>
      <c r="AR235" s="402"/>
      <c r="AS235" s="403"/>
      <c r="AT235" s="403"/>
      <c r="AU235" s="403"/>
      <c r="AV235" s="403"/>
      <c r="AW235" s="403"/>
      <c r="AX235" s="403"/>
      <c r="AY235" s="403"/>
      <c r="AZ235" s="403"/>
      <c r="BA235" s="403"/>
      <c r="BB235" s="403"/>
      <c r="BC235" s="403"/>
      <c r="BD235" s="403"/>
      <c r="BE235" s="403"/>
      <c r="BF235" s="403"/>
      <c r="BG235" s="403"/>
      <c r="BH235" s="403"/>
      <c r="BI235" s="403"/>
      <c r="BJ235" s="403"/>
      <c r="BK235" s="403"/>
      <c r="BL235" s="403"/>
      <c r="BM235" s="403"/>
      <c r="BN235" s="403"/>
      <c r="BO235" s="403"/>
      <c r="BP235" s="403"/>
      <c r="BQ235" s="403"/>
      <c r="BR235" s="403"/>
      <c r="BS235" s="412"/>
    </row>
    <row r="236" spans="1:72" ht="19.5" customHeight="1" x14ac:dyDescent="0.2">
      <c r="A236" s="301" t="s">
        <v>54</v>
      </c>
      <c r="B236" s="302" t="s">
        <v>44</v>
      </c>
      <c r="C236" s="303" t="s">
        <v>26</v>
      </c>
      <c r="D236" s="302" t="s">
        <v>32</v>
      </c>
      <c r="E236" s="304">
        <f t="shared" si="35"/>
        <v>0</v>
      </c>
      <c r="F236" s="305">
        <v>0</v>
      </c>
      <c r="G236" s="305">
        <v>0</v>
      </c>
      <c r="H236" s="305">
        <v>0</v>
      </c>
      <c r="I236" s="305">
        <v>0</v>
      </c>
      <c r="J236" s="305">
        <v>0</v>
      </c>
      <c r="K236" s="305">
        <v>0</v>
      </c>
      <c r="L236" s="305">
        <v>0</v>
      </c>
      <c r="M236" s="305">
        <v>0</v>
      </c>
      <c r="N236" s="305">
        <v>0</v>
      </c>
      <c r="O236" s="305">
        <v>0</v>
      </c>
      <c r="P236" s="305">
        <v>0</v>
      </c>
      <c r="Q236" s="305">
        <v>0</v>
      </c>
      <c r="R236" s="305">
        <v>0</v>
      </c>
      <c r="S236" s="305">
        <f t="shared" si="36"/>
        <v>0</v>
      </c>
      <c r="T236" s="322" t="s">
        <v>358</v>
      </c>
      <c r="V236" s="322" t="s">
        <v>358</v>
      </c>
      <c r="W236" s="413" t="s">
        <v>365</v>
      </c>
      <c r="X236" s="323" t="s">
        <v>211</v>
      </c>
      <c r="Y236" s="328">
        <f t="shared" si="37"/>
        <v>0</v>
      </c>
      <c r="Z236" s="327">
        <v>0</v>
      </c>
      <c r="AA236" s="327">
        <v>0</v>
      </c>
      <c r="AB236" s="327">
        <v>0</v>
      </c>
      <c r="AC236" s="327">
        <v>0</v>
      </c>
      <c r="AD236" s="327">
        <v>0</v>
      </c>
      <c r="AE236" s="327">
        <v>0</v>
      </c>
      <c r="AF236" s="327">
        <v>0</v>
      </c>
      <c r="AG236" s="327">
        <v>0</v>
      </c>
      <c r="AH236" s="327">
        <v>0</v>
      </c>
      <c r="AI236" s="327">
        <v>0</v>
      </c>
      <c r="AJ236" s="327">
        <v>0</v>
      </c>
      <c r="AK236" s="327">
        <v>0</v>
      </c>
      <c r="AL236" s="327">
        <v>0</v>
      </c>
      <c r="AM236" s="305">
        <f t="shared" si="38"/>
        <v>0</v>
      </c>
      <c r="AP236" s="335" t="s">
        <v>137</v>
      </c>
      <c r="AQ236" s="336" t="s">
        <v>3</v>
      </c>
      <c r="AR236" s="337"/>
      <c r="AS236" s="404"/>
      <c r="AT236" s="404"/>
      <c r="AU236" s="404"/>
      <c r="AV236" s="404"/>
      <c r="AW236" s="404"/>
      <c r="AX236" s="404"/>
      <c r="AY236" s="404"/>
      <c r="AZ236" s="404"/>
      <c r="BA236" s="404"/>
      <c r="BB236" s="404"/>
      <c r="BC236" s="404"/>
      <c r="BD236" s="404"/>
      <c r="BE236" s="404"/>
      <c r="BF236" s="404"/>
      <c r="BG236" s="404"/>
      <c r="BH236" s="404"/>
      <c r="BI236" s="404"/>
      <c r="BJ236" s="404"/>
      <c r="BK236" s="404"/>
      <c r="BL236" s="404"/>
      <c r="BM236" s="404"/>
      <c r="BN236" s="404"/>
      <c r="BO236" s="404"/>
      <c r="BP236" s="404"/>
      <c r="BQ236" s="404"/>
      <c r="BR236" s="404"/>
      <c r="BS236" s="404"/>
    </row>
    <row r="237" spans="1:72" ht="19.5" customHeight="1" x14ac:dyDescent="0.2">
      <c r="A237" s="301" t="s">
        <v>54</v>
      </c>
      <c r="B237" s="302" t="s">
        <v>44</v>
      </c>
      <c r="C237" s="303" t="s">
        <v>33</v>
      </c>
      <c r="D237" s="302" t="s">
        <v>34</v>
      </c>
      <c r="E237" s="304">
        <f t="shared" si="35"/>
        <v>4606.3067425114996</v>
      </c>
      <c r="F237" s="305">
        <v>3083.6893233696201</v>
      </c>
      <c r="G237" s="305">
        <v>1114.83589379768</v>
      </c>
      <c r="H237" s="305">
        <v>3223.3986231937802</v>
      </c>
      <c r="I237" s="305">
        <v>3878.8561645145201</v>
      </c>
      <c r="J237" s="305">
        <v>4629.8222071077598</v>
      </c>
      <c r="K237" s="305">
        <v>4606.3067425114996</v>
      </c>
      <c r="L237" s="305">
        <v>5146.0937594012603</v>
      </c>
      <c r="M237" s="305">
        <v>4570.8960417654698</v>
      </c>
      <c r="N237" s="305">
        <v>4980.4587040254301</v>
      </c>
      <c r="O237" s="305">
        <v>4023.0648536583799</v>
      </c>
      <c r="P237" s="305">
        <v>4275.8628069126698</v>
      </c>
      <c r="Q237" s="305">
        <v>4792.5051544359403</v>
      </c>
      <c r="R237" s="305">
        <v>48325.790274694002</v>
      </c>
      <c r="S237" s="305">
        <f t="shared" si="36"/>
        <v>20536.908954494858</v>
      </c>
      <c r="T237" s="322" t="s">
        <v>358</v>
      </c>
      <c r="V237" s="322" t="s">
        <v>358</v>
      </c>
      <c r="W237" s="413" t="s">
        <v>365</v>
      </c>
      <c r="X237" s="323" t="s">
        <v>221</v>
      </c>
      <c r="Y237" s="328">
        <f t="shared" si="37"/>
        <v>0</v>
      </c>
      <c r="Z237" s="327">
        <v>0</v>
      </c>
      <c r="AA237" s="327">
        <v>0</v>
      </c>
      <c r="AB237" s="327">
        <v>0</v>
      </c>
      <c r="AC237" s="327">
        <v>0</v>
      </c>
      <c r="AD237" s="327">
        <v>0</v>
      </c>
      <c r="AE237" s="327">
        <v>0</v>
      </c>
      <c r="AF237" s="327">
        <v>0</v>
      </c>
      <c r="AG237" s="327">
        <v>0</v>
      </c>
      <c r="AH237" s="327">
        <v>0</v>
      </c>
      <c r="AI237" s="327">
        <v>0</v>
      </c>
      <c r="AJ237" s="327">
        <v>0</v>
      </c>
      <c r="AK237" s="327">
        <v>0</v>
      </c>
      <c r="AL237" s="327">
        <v>0</v>
      </c>
      <c r="AM237" s="305">
        <f t="shared" si="38"/>
        <v>0</v>
      </c>
      <c r="AP237" s="335"/>
      <c r="AQ237" s="336"/>
      <c r="AR237" s="337"/>
      <c r="AS237" s="405" t="s">
        <v>8</v>
      </c>
      <c r="AT237" s="405" t="s">
        <v>9</v>
      </c>
      <c r="AU237" s="405" t="s">
        <v>10</v>
      </c>
      <c r="AV237" s="405" t="s">
        <v>11</v>
      </c>
      <c r="AW237" s="405" t="s">
        <v>12</v>
      </c>
      <c r="AX237" s="405" t="s">
        <v>13</v>
      </c>
      <c r="AY237" s="405" t="s">
        <v>14</v>
      </c>
      <c r="AZ237" s="405" t="s">
        <v>15</v>
      </c>
      <c r="BA237" s="405" t="s">
        <v>16</v>
      </c>
      <c r="BB237" s="405" t="s">
        <v>17</v>
      </c>
      <c r="BC237" s="405" t="s">
        <v>111</v>
      </c>
      <c r="BD237" s="405" t="s">
        <v>19</v>
      </c>
      <c r="BE237" s="411" t="s">
        <v>321</v>
      </c>
      <c r="BF237" s="411"/>
      <c r="BG237" s="411"/>
      <c r="BH237" s="405" t="s">
        <v>8</v>
      </c>
      <c r="BI237" s="405" t="s">
        <v>9</v>
      </c>
      <c r="BJ237" s="405" t="s">
        <v>10</v>
      </c>
      <c r="BK237" s="405" t="s">
        <v>11</v>
      </c>
      <c r="BL237" s="405" t="s">
        <v>12</v>
      </c>
      <c r="BM237" s="405" t="s">
        <v>13</v>
      </c>
      <c r="BN237" s="405" t="s">
        <v>14</v>
      </c>
      <c r="BO237" s="405" t="s">
        <v>15</v>
      </c>
      <c r="BP237" s="405" t="s">
        <v>16</v>
      </c>
      <c r="BQ237" s="405" t="s">
        <v>17</v>
      </c>
      <c r="BR237" s="405" t="s">
        <v>111</v>
      </c>
      <c r="BS237" s="405" t="s">
        <v>19</v>
      </c>
      <c r="BT237" s="411" t="s">
        <v>322</v>
      </c>
    </row>
    <row r="238" spans="1:72" ht="19.5" customHeight="1" x14ac:dyDescent="0.2">
      <c r="A238" s="301" t="s">
        <v>54</v>
      </c>
      <c r="B238" s="302" t="s">
        <v>44</v>
      </c>
      <c r="C238" s="303" t="s">
        <v>33</v>
      </c>
      <c r="D238" s="302" t="s">
        <v>35</v>
      </c>
      <c r="E238" s="304">
        <f t="shared" si="35"/>
        <v>580.94091146410005</v>
      </c>
      <c r="F238" s="305">
        <v>397.08011116155097</v>
      </c>
      <c r="G238" s="305">
        <v>103.788511297406</v>
      </c>
      <c r="H238" s="305">
        <v>382.94819694070799</v>
      </c>
      <c r="I238" s="305">
        <v>398.65519751084599</v>
      </c>
      <c r="J238" s="305">
        <v>670.22149022550195</v>
      </c>
      <c r="K238" s="305">
        <v>580.94091146410005</v>
      </c>
      <c r="L238" s="305">
        <v>680.12269375717506</v>
      </c>
      <c r="M238" s="305">
        <v>800.83869167231705</v>
      </c>
      <c r="N238" s="305">
        <v>-34.676916245236399</v>
      </c>
      <c r="O238" s="305">
        <v>604.10091866237303</v>
      </c>
      <c r="P238" s="305">
        <v>608.063260319964</v>
      </c>
      <c r="Q238" s="305">
        <v>780.88525966321595</v>
      </c>
      <c r="R238" s="305">
        <v>5972.9683264299201</v>
      </c>
      <c r="S238" s="305">
        <f t="shared" si="36"/>
        <v>2533.6344186001133</v>
      </c>
      <c r="T238" s="322" t="s">
        <v>358</v>
      </c>
      <c r="V238" s="322" t="s">
        <v>358</v>
      </c>
      <c r="W238" s="413" t="s">
        <v>365</v>
      </c>
      <c r="X238" s="323" t="s">
        <v>222</v>
      </c>
      <c r="Y238" s="328">
        <f t="shared" si="37"/>
        <v>0</v>
      </c>
      <c r="Z238" s="327">
        <v>0</v>
      </c>
      <c r="AA238" s="327">
        <v>0</v>
      </c>
      <c r="AB238" s="327">
        <v>0</v>
      </c>
      <c r="AC238" s="327">
        <v>0</v>
      </c>
      <c r="AD238" s="327">
        <v>0</v>
      </c>
      <c r="AE238" s="327">
        <v>0</v>
      </c>
      <c r="AF238" s="327">
        <v>0</v>
      </c>
      <c r="AG238" s="327">
        <v>0</v>
      </c>
      <c r="AH238" s="327">
        <v>0</v>
      </c>
      <c r="AI238" s="327">
        <v>0</v>
      </c>
      <c r="AJ238" s="327">
        <v>0</v>
      </c>
      <c r="AK238" s="327">
        <v>0</v>
      </c>
      <c r="AL238" s="327">
        <v>0</v>
      </c>
      <c r="AM238" s="305">
        <f t="shared" si="38"/>
        <v>0</v>
      </c>
      <c r="AP238" s="341">
        <v>1</v>
      </c>
      <c r="AQ238" s="406" t="s">
        <v>24</v>
      </c>
      <c r="AR238" s="406"/>
      <c r="AS238" s="407"/>
      <c r="AT238" s="407"/>
      <c r="AU238" s="407"/>
      <c r="AV238" s="407"/>
      <c r="AW238" s="407"/>
      <c r="AX238" s="407"/>
      <c r="AY238" s="407"/>
      <c r="AZ238" s="407"/>
      <c r="BA238" s="407"/>
      <c r="BB238" s="407"/>
      <c r="BC238" s="407"/>
      <c r="BD238" s="407"/>
      <c r="BE238" s="407"/>
      <c r="BF238" s="407"/>
      <c r="BG238" s="407"/>
      <c r="BH238" s="407"/>
      <c r="BI238" s="407"/>
      <c r="BJ238" s="407"/>
      <c r="BK238" s="407"/>
      <c r="BL238" s="407"/>
      <c r="BM238" s="407"/>
      <c r="BN238" s="407"/>
      <c r="BO238" s="407"/>
      <c r="BP238" s="407"/>
      <c r="BQ238" s="407"/>
      <c r="BR238" s="407"/>
      <c r="BS238" s="407"/>
      <c r="BT238" s="407"/>
    </row>
    <row r="239" spans="1:72" ht="19.5" customHeight="1" x14ac:dyDescent="0.2">
      <c r="A239" s="301" t="s">
        <v>54</v>
      </c>
      <c r="B239" s="302" t="s">
        <v>44</v>
      </c>
      <c r="C239" s="303" t="s">
        <v>33</v>
      </c>
      <c r="D239" s="302" t="s">
        <v>36</v>
      </c>
      <c r="E239" s="304">
        <f t="shared" si="35"/>
        <v>946.07370543437696</v>
      </c>
      <c r="F239" s="305">
        <v>792.76946570140899</v>
      </c>
      <c r="G239" s="305">
        <v>182.22122297302101</v>
      </c>
      <c r="H239" s="305">
        <v>701.20316142877402</v>
      </c>
      <c r="I239" s="305">
        <v>683.24963135078497</v>
      </c>
      <c r="J239" s="305">
        <v>1175.0822135804499</v>
      </c>
      <c r="K239" s="305">
        <v>946.07370543437696</v>
      </c>
      <c r="L239" s="305">
        <v>1198.42268064366</v>
      </c>
      <c r="M239" s="305">
        <v>1153.3693177662101</v>
      </c>
      <c r="N239" s="305">
        <v>1622.22114152574</v>
      </c>
      <c r="O239" s="305">
        <v>734.77367539547697</v>
      </c>
      <c r="P239" s="305">
        <v>757.99866504897204</v>
      </c>
      <c r="Q239" s="305">
        <v>828.47786853873299</v>
      </c>
      <c r="R239" s="305">
        <v>10775.862749387599</v>
      </c>
      <c r="S239" s="305">
        <f t="shared" si="36"/>
        <v>4480.5994004688164</v>
      </c>
      <c r="T239" s="322" t="s">
        <v>358</v>
      </c>
      <c r="V239" s="322" t="s">
        <v>358</v>
      </c>
      <c r="W239" s="413" t="s">
        <v>365</v>
      </c>
      <c r="X239" s="323" t="s">
        <v>223</v>
      </c>
      <c r="Y239" s="328">
        <f t="shared" si="37"/>
        <v>0</v>
      </c>
      <c r="Z239" s="327">
        <v>0</v>
      </c>
      <c r="AA239" s="327">
        <v>0</v>
      </c>
      <c r="AB239" s="327">
        <v>0</v>
      </c>
      <c r="AC239" s="327">
        <v>0</v>
      </c>
      <c r="AD239" s="327">
        <v>0</v>
      </c>
      <c r="AE239" s="327">
        <v>0</v>
      </c>
      <c r="AF239" s="327">
        <v>0</v>
      </c>
      <c r="AG239" s="327">
        <v>0</v>
      </c>
      <c r="AH239" s="327">
        <v>0</v>
      </c>
      <c r="AI239" s="327">
        <v>0</v>
      </c>
      <c r="AJ239" s="327">
        <v>0</v>
      </c>
      <c r="AK239" s="327">
        <v>0</v>
      </c>
      <c r="AL239" s="327">
        <v>0</v>
      </c>
      <c r="AM239" s="305">
        <f t="shared" si="38"/>
        <v>0</v>
      </c>
      <c r="AP239" s="341">
        <v>2</v>
      </c>
      <c r="AQ239" s="408" t="s">
        <v>364</v>
      </c>
      <c r="AR239" s="408"/>
      <c r="AS239" s="407"/>
      <c r="AT239" s="407"/>
      <c r="AU239" s="407"/>
      <c r="AV239" s="407"/>
      <c r="AW239" s="407"/>
      <c r="AX239" s="407"/>
      <c r="AY239" s="407"/>
      <c r="AZ239" s="407"/>
      <c r="BA239" s="407"/>
      <c r="BB239" s="407"/>
      <c r="BC239" s="407"/>
      <c r="BD239" s="407"/>
      <c r="BE239" s="407"/>
      <c r="BF239" s="407"/>
      <c r="BG239" s="407"/>
      <c r="BH239" s="407"/>
      <c r="BI239" s="407"/>
      <c r="BJ239" s="407"/>
      <c r="BK239" s="407"/>
      <c r="BL239" s="407"/>
      <c r="BM239" s="407"/>
      <c r="BN239" s="407"/>
      <c r="BO239" s="407"/>
      <c r="BP239" s="407"/>
      <c r="BQ239" s="407"/>
      <c r="BR239" s="407"/>
      <c r="BS239" s="407"/>
      <c r="BT239" s="407"/>
    </row>
    <row r="240" spans="1:72" ht="19.5" customHeight="1" x14ac:dyDescent="0.2">
      <c r="A240" s="301" t="s">
        <v>54</v>
      </c>
      <c r="B240" s="302" t="s">
        <v>44</v>
      </c>
      <c r="C240" s="303" t="s">
        <v>33</v>
      </c>
      <c r="D240" s="302" t="s">
        <v>37</v>
      </c>
      <c r="E240" s="304">
        <f t="shared" si="35"/>
        <v>0</v>
      </c>
      <c r="F240" s="305">
        <v>0</v>
      </c>
      <c r="G240" s="305">
        <v>0</v>
      </c>
      <c r="H240" s="305">
        <v>0</v>
      </c>
      <c r="I240" s="305">
        <v>0</v>
      </c>
      <c r="J240" s="305">
        <v>0</v>
      </c>
      <c r="K240" s="305">
        <v>0</v>
      </c>
      <c r="L240" s="305">
        <v>0</v>
      </c>
      <c r="M240" s="305">
        <v>0</v>
      </c>
      <c r="N240" s="305">
        <v>0</v>
      </c>
      <c r="O240" s="305">
        <v>0</v>
      </c>
      <c r="P240" s="305">
        <v>0</v>
      </c>
      <c r="Q240" s="305">
        <v>0</v>
      </c>
      <c r="R240" s="305">
        <v>0</v>
      </c>
      <c r="S240" s="305">
        <f t="shared" si="36"/>
        <v>0</v>
      </c>
      <c r="T240" s="322" t="s">
        <v>358</v>
      </c>
      <c r="V240" s="322" t="s">
        <v>358</v>
      </c>
      <c r="W240" s="413" t="s">
        <v>365</v>
      </c>
      <c r="X240" s="323" t="s">
        <v>224</v>
      </c>
      <c r="Y240" s="328">
        <f t="shared" si="37"/>
        <v>0</v>
      </c>
      <c r="Z240" s="327">
        <v>0</v>
      </c>
      <c r="AA240" s="327">
        <v>0</v>
      </c>
      <c r="AB240" s="327">
        <v>0</v>
      </c>
      <c r="AC240" s="327">
        <v>0</v>
      </c>
      <c r="AD240" s="327">
        <v>0</v>
      </c>
      <c r="AE240" s="327">
        <v>0</v>
      </c>
      <c r="AF240" s="327">
        <v>0</v>
      </c>
      <c r="AG240" s="327">
        <v>0</v>
      </c>
      <c r="AH240" s="327">
        <v>0</v>
      </c>
      <c r="AI240" s="327">
        <v>0</v>
      </c>
      <c r="AJ240" s="327">
        <v>0</v>
      </c>
      <c r="AK240" s="327">
        <v>0</v>
      </c>
      <c r="AL240" s="327">
        <v>0</v>
      </c>
      <c r="AM240" s="305">
        <f t="shared" si="38"/>
        <v>0</v>
      </c>
      <c r="AP240" s="341">
        <v>3</v>
      </c>
      <c r="AQ240" s="406" t="s">
        <v>51</v>
      </c>
      <c r="AR240" s="406"/>
      <c r="AS240" s="407"/>
      <c r="AT240" s="407"/>
      <c r="AU240" s="407"/>
      <c r="AV240" s="407"/>
      <c r="AW240" s="407"/>
      <c r="AX240" s="407"/>
      <c r="AY240" s="407"/>
      <c r="AZ240" s="407"/>
      <c r="BA240" s="407"/>
      <c r="BB240" s="407"/>
      <c r="BC240" s="407"/>
      <c r="BD240" s="407"/>
      <c r="BE240" s="407"/>
      <c r="BF240" s="407"/>
      <c r="BG240" s="407"/>
      <c r="BH240" s="407"/>
      <c r="BI240" s="407"/>
      <c r="BJ240" s="407"/>
      <c r="BK240" s="407"/>
      <c r="BL240" s="407"/>
      <c r="BM240" s="407"/>
      <c r="BN240" s="407"/>
      <c r="BO240" s="407"/>
      <c r="BP240" s="407"/>
      <c r="BQ240" s="407"/>
      <c r="BR240" s="407"/>
      <c r="BS240" s="407"/>
      <c r="BT240" s="407"/>
    </row>
    <row r="241" spans="1:72" ht="19.5" customHeight="1" x14ac:dyDescent="0.2">
      <c r="A241" s="301" t="s">
        <v>54</v>
      </c>
      <c r="B241" s="302" t="s">
        <v>44</v>
      </c>
      <c r="C241" s="303" t="s">
        <v>33</v>
      </c>
      <c r="D241" s="302" t="s">
        <v>38</v>
      </c>
      <c r="E241" s="304">
        <f t="shared" si="35"/>
        <v>29.2770014629792</v>
      </c>
      <c r="F241" s="305">
        <v>0</v>
      </c>
      <c r="G241" s="305">
        <v>0</v>
      </c>
      <c r="H241" s="305">
        <v>0</v>
      </c>
      <c r="I241" s="305">
        <v>6.7741168620131003</v>
      </c>
      <c r="J241" s="305">
        <v>2.8711428762615498</v>
      </c>
      <c r="K241" s="305">
        <v>29.2770014629792</v>
      </c>
      <c r="L241" s="305">
        <v>25.4239734172846</v>
      </c>
      <c r="M241" s="305">
        <v>35.125450940760999</v>
      </c>
      <c r="N241" s="305">
        <v>26.175474182467301</v>
      </c>
      <c r="O241" s="305">
        <v>18.579125135137101</v>
      </c>
      <c r="P241" s="305">
        <v>13.312305986374501</v>
      </c>
      <c r="Q241" s="305">
        <v>41.922593323437702</v>
      </c>
      <c r="R241" s="305">
        <v>199.461184186716</v>
      </c>
      <c r="S241" s="305">
        <f t="shared" si="36"/>
        <v>38.922261201253846</v>
      </c>
      <c r="T241" s="322" t="s">
        <v>358</v>
      </c>
      <c r="V241" s="322" t="s">
        <v>358</v>
      </c>
      <c r="W241" s="413" t="s">
        <v>365</v>
      </c>
      <c r="X241" s="323" t="s">
        <v>225</v>
      </c>
      <c r="Y241" s="328">
        <f t="shared" si="37"/>
        <v>0</v>
      </c>
      <c r="Z241" s="327">
        <v>0</v>
      </c>
      <c r="AA241" s="327">
        <v>0</v>
      </c>
      <c r="AB241" s="327">
        <v>0</v>
      </c>
      <c r="AC241" s="327">
        <v>0</v>
      </c>
      <c r="AD241" s="327">
        <v>0</v>
      </c>
      <c r="AE241" s="327">
        <v>0</v>
      </c>
      <c r="AF241" s="327">
        <v>0</v>
      </c>
      <c r="AG241" s="327">
        <v>0</v>
      </c>
      <c r="AH241" s="327">
        <v>0</v>
      </c>
      <c r="AI241" s="327">
        <v>0</v>
      </c>
      <c r="AJ241" s="327">
        <v>0</v>
      </c>
      <c r="AK241" s="327">
        <v>0</v>
      </c>
      <c r="AL241" s="327">
        <v>0</v>
      </c>
      <c r="AM241" s="305">
        <f t="shared" si="38"/>
        <v>0</v>
      </c>
      <c r="AP241" s="341">
        <v>4</v>
      </c>
      <c r="AQ241" s="408" t="s">
        <v>364</v>
      </c>
      <c r="AR241" s="408"/>
      <c r="AS241" s="407"/>
      <c r="AT241" s="407"/>
      <c r="AU241" s="407"/>
      <c r="AV241" s="407"/>
      <c r="AW241" s="407"/>
      <c r="AX241" s="407"/>
      <c r="AY241" s="407"/>
      <c r="AZ241" s="407"/>
      <c r="BA241" s="407"/>
      <c r="BB241" s="407"/>
      <c r="BC241" s="407"/>
      <c r="BD241" s="407"/>
      <c r="BE241" s="407"/>
      <c r="BF241" s="407"/>
      <c r="BG241" s="407"/>
      <c r="BH241" s="407"/>
      <c r="BI241" s="407"/>
      <c r="BJ241" s="407"/>
      <c r="BK241" s="407"/>
      <c r="BL241" s="407"/>
      <c r="BM241" s="407"/>
      <c r="BN241" s="407"/>
      <c r="BO241" s="407"/>
      <c r="BP241" s="407"/>
      <c r="BQ241" s="407"/>
      <c r="BR241" s="407"/>
      <c r="BS241" s="407"/>
      <c r="BT241" s="407"/>
    </row>
    <row r="242" spans="1:72" ht="19.5" customHeight="1" x14ac:dyDescent="0.2">
      <c r="A242" s="301" t="s">
        <v>54</v>
      </c>
      <c r="B242" s="302" t="s">
        <v>44</v>
      </c>
      <c r="C242" s="303" t="s">
        <v>33</v>
      </c>
      <c r="D242" s="302" t="s">
        <v>39</v>
      </c>
      <c r="E242" s="304">
        <f t="shared" si="35"/>
        <v>0</v>
      </c>
      <c r="F242" s="305">
        <v>0</v>
      </c>
      <c r="G242" s="305">
        <v>0</v>
      </c>
      <c r="H242" s="305">
        <v>0</v>
      </c>
      <c r="I242" s="305">
        <v>0</v>
      </c>
      <c r="J242" s="305">
        <v>0</v>
      </c>
      <c r="K242" s="305">
        <v>0</v>
      </c>
      <c r="L242" s="305">
        <v>0</v>
      </c>
      <c r="M242" s="305">
        <v>1.3454661792207401</v>
      </c>
      <c r="N242" s="305">
        <v>0</v>
      </c>
      <c r="O242" s="305">
        <v>7.8977845302240102</v>
      </c>
      <c r="P242" s="305">
        <v>5.3573662780910496</v>
      </c>
      <c r="Q242" s="305">
        <v>4.5744849999840103</v>
      </c>
      <c r="R242" s="305">
        <v>19.175101987519799</v>
      </c>
      <c r="S242" s="305">
        <f t="shared" si="36"/>
        <v>0</v>
      </c>
      <c r="T242" s="322" t="s">
        <v>358</v>
      </c>
      <c r="V242" s="322" t="s">
        <v>358</v>
      </c>
      <c r="W242" s="413" t="s">
        <v>365</v>
      </c>
      <c r="X242" s="323" t="s">
        <v>226</v>
      </c>
      <c r="Y242" s="328">
        <f t="shared" si="37"/>
        <v>0</v>
      </c>
      <c r="Z242" s="327">
        <v>0</v>
      </c>
      <c r="AA242" s="327">
        <v>0</v>
      </c>
      <c r="AB242" s="327">
        <v>0</v>
      </c>
      <c r="AC242" s="327">
        <v>0</v>
      </c>
      <c r="AD242" s="327">
        <v>0</v>
      </c>
      <c r="AE242" s="327">
        <v>0</v>
      </c>
      <c r="AF242" s="327">
        <v>0</v>
      </c>
      <c r="AG242" s="327">
        <v>0</v>
      </c>
      <c r="AH242" s="327">
        <v>0</v>
      </c>
      <c r="AI242" s="327">
        <v>0</v>
      </c>
      <c r="AJ242" s="327">
        <v>0</v>
      </c>
      <c r="AK242" s="327">
        <v>0</v>
      </c>
      <c r="AL242" s="327">
        <v>0</v>
      </c>
      <c r="AM242" s="305">
        <f t="shared" si="38"/>
        <v>0</v>
      </c>
      <c r="AP242" s="341">
        <v>5</v>
      </c>
      <c r="AQ242" s="406" t="s">
        <v>52</v>
      </c>
      <c r="AR242" s="406"/>
      <c r="AS242" s="407"/>
      <c r="AT242" s="407"/>
      <c r="AU242" s="407"/>
      <c r="AV242" s="407"/>
      <c r="AW242" s="407"/>
      <c r="AX242" s="407"/>
      <c r="AY242" s="407"/>
      <c r="AZ242" s="407"/>
      <c r="BA242" s="407"/>
      <c r="BB242" s="407"/>
      <c r="BC242" s="407"/>
      <c r="BD242" s="407"/>
      <c r="BE242" s="407"/>
      <c r="BF242" s="407"/>
      <c r="BG242" s="407"/>
      <c r="BH242" s="407"/>
      <c r="BI242" s="407"/>
      <c r="BJ242" s="407"/>
      <c r="BK242" s="407"/>
      <c r="BL242" s="407"/>
      <c r="BM242" s="407"/>
      <c r="BN242" s="407"/>
      <c r="BO242" s="407"/>
      <c r="BP242" s="407"/>
      <c r="BQ242" s="407"/>
      <c r="BR242" s="407"/>
      <c r="BS242" s="407"/>
      <c r="BT242" s="407"/>
    </row>
    <row r="243" spans="1:72" ht="19.5" customHeight="1" x14ac:dyDescent="0.2">
      <c r="A243" s="301" t="s">
        <v>54</v>
      </c>
      <c r="B243" s="302" t="s">
        <v>44</v>
      </c>
      <c r="C243" s="303" t="s">
        <v>40</v>
      </c>
      <c r="D243" s="302" t="s">
        <v>41</v>
      </c>
      <c r="E243" s="304">
        <f t="shared" si="35"/>
        <v>4990.9175174721704</v>
      </c>
      <c r="F243" s="305">
        <v>4017.1121036681502</v>
      </c>
      <c r="G243" s="305">
        <v>1025.71680490535</v>
      </c>
      <c r="H243" s="305">
        <v>3997.38770980762</v>
      </c>
      <c r="I243" s="305">
        <v>4379.07970048281</v>
      </c>
      <c r="J243" s="305">
        <v>5260.0065609725698</v>
      </c>
      <c r="K243" s="305">
        <v>4990.9175174721704</v>
      </c>
      <c r="L243" s="305">
        <v>5918.4079182701798</v>
      </c>
      <c r="M243" s="305">
        <v>5600.2117800312999</v>
      </c>
      <c r="N243" s="305">
        <v>5400.7433216385398</v>
      </c>
      <c r="O243" s="305">
        <v>4737.4997289760204</v>
      </c>
      <c r="P243" s="305">
        <v>5392.2772047641201</v>
      </c>
      <c r="Q243" s="305">
        <v>5897.2939314594496</v>
      </c>
      <c r="R243" s="305">
        <v>56616.654282448297</v>
      </c>
      <c r="S243" s="305">
        <f t="shared" si="36"/>
        <v>23670.220397308669</v>
      </c>
      <c r="T243" s="322" t="s">
        <v>358</v>
      </c>
      <c r="V243" s="322" t="s">
        <v>358</v>
      </c>
      <c r="W243" s="413" t="s">
        <v>365</v>
      </c>
      <c r="X243" s="323" t="s">
        <v>227</v>
      </c>
      <c r="Y243" s="328">
        <f t="shared" si="37"/>
        <v>0</v>
      </c>
      <c r="Z243" s="327">
        <v>0</v>
      </c>
      <c r="AA243" s="327">
        <v>0</v>
      </c>
      <c r="AB243" s="327">
        <v>0</v>
      </c>
      <c r="AC243" s="327">
        <v>0</v>
      </c>
      <c r="AD243" s="327">
        <v>0</v>
      </c>
      <c r="AE243" s="327">
        <v>0</v>
      </c>
      <c r="AF243" s="327">
        <v>0</v>
      </c>
      <c r="AG243" s="327">
        <v>0</v>
      </c>
      <c r="AH243" s="327">
        <v>0</v>
      </c>
      <c r="AI243" s="327">
        <v>0</v>
      </c>
      <c r="AJ243" s="327">
        <v>0</v>
      </c>
      <c r="AK243" s="327">
        <v>0</v>
      </c>
      <c r="AL243" s="327">
        <v>0</v>
      </c>
      <c r="AM243" s="305">
        <f t="shared" si="38"/>
        <v>0</v>
      </c>
      <c r="AP243" s="341">
        <v>6</v>
      </c>
      <c r="AQ243" s="408" t="s">
        <v>364</v>
      </c>
      <c r="AR243" s="408"/>
      <c r="AS243" s="407"/>
      <c r="AT243" s="407"/>
      <c r="AU243" s="407"/>
      <c r="AV243" s="407"/>
      <c r="AW243" s="407"/>
      <c r="AX243" s="407"/>
      <c r="AY243" s="407"/>
      <c r="AZ243" s="407"/>
      <c r="BA243" s="407"/>
      <c r="BB243" s="407"/>
      <c r="BC243" s="407"/>
      <c r="BD243" s="407"/>
      <c r="BE243" s="407"/>
      <c r="BF243" s="407"/>
      <c r="BG243" s="407"/>
      <c r="BH243" s="407"/>
      <c r="BI243" s="407"/>
      <c r="BJ243" s="407"/>
      <c r="BK243" s="407"/>
      <c r="BL243" s="407"/>
      <c r="BM243" s="407"/>
      <c r="BN243" s="407"/>
      <c r="BO243" s="407"/>
      <c r="BP243" s="407"/>
      <c r="BQ243" s="407"/>
      <c r="BR243" s="407"/>
      <c r="BS243" s="407"/>
      <c r="BT243" s="407"/>
    </row>
    <row r="244" spans="1:72" ht="19.5" customHeight="1" x14ac:dyDescent="0.2">
      <c r="A244" s="301" t="s">
        <v>54</v>
      </c>
      <c r="B244" s="302" t="s">
        <v>44</v>
      </c>
      <c r="C244" s="303" t="s">
        <v>40</v>
      </c>
      <c r="D244" s="302" t="s">
        <v>42</v>
      </c>
      <c r="E244" s="304">
        <f t="shared" si="35"/>
        <v>1110.4042816133899</v>
      </c>
      <c r="F244" s="305">
        <v>244.305603085992</v>
      </c>
      <c r="G244" s="305">
        <v>268.51915627181802</v>
      </c>
      <c r="H244" s="305">
        <v>244.12917528809001</v>
      </c>
      <c r="I244" s="305">
        <v>524.927058328155</v>
      </c>
      <c r="J244" s="305">
        <v>1152.2991802751501</v>
      </c>
      <c r="K244" s="305">
        <v>1110.4042816133899</v>
      </c>
      <c r="L244" s="305">
        <v>1062.28820002824</v>
      </c>
      <c r="M244" s="305">
        <v>881.85201764592</v>
      </c>
      <c r="N244" s="305">
        <v>1118.5383666068701</v>
      </c>
      <c r="O244" s="305">
        <v>564.69025909048696</v>
      </c>
      <c r="P244" s="305">
        <v>189.47518575185799</v>
      </c>
      <c r="Q244" s="305">
        <v>478.31639986793601</v>
      </c>
      <c r="R244" s="305">
        <v>7839.7448838539003</v>
      </c>
      <c r="S244" s="305">
        <f t="shared" si="36"/>
        <v>3544.5844548625946</v>
      </c>
      <c r="T244" s="322" t="s">
        <v>358</v>
      </c>
      <c r="V244" s="322" t="s">
        <v>358</v>
      </c>
      <c r="W244" s="413" t="s">
        <v>365</v>
      </c>
      <c r="X244" s="323" t="s">
        <v>367</v>
      </c>
      <c r="Y244" s="328">
        <f t="shared" si="37"/>
        <v>0</v>
      </c>
      <c r="Z244" s="327">
        <v>0</v>
      </c>
      <c r="AA244" s="327">
        <v>0</v>
      </c>
      <c r="AB244" s="327">
        <v>0</v>
      </c>
      <c r="AC244" s="327">
        <v>0</v>
      </c>
      <c r="AD244" s="327">
        <v>0</v>
      </c>
      <c r="AE244" s="327">
        <v>0</v>
      </c>
      <c r="AF244" s="327">
        <v>0</v>
      </c>
      <c r="AG244" s="327">
        <v>0</v>
      </c>
      <c r="AH244" s="327">
        <v>0</v>
      </c>
      <c r="AI244" s="327">
        <v>0</v>
      </c>
      <c r="AJ244" s="327">
        <v>0</v>
      </c>
      <c r="AK244" s="327">
        <v>0</v>
      </c>
      <c r="AL244" s="327">
        <v>0</v>
      </c>
      <c r="AM244" s="305">
        <f t="shared" si="38"/>
        <v>0</v>
      </c>
      <c r="AP244" s="341">
        <v>7</v>
      </c>
      <c r="AQ244" s="406" t="s">
        <v>53</v>
      </c>
      <c r="AR244" s="406"/>
      <c r="AS244" s="407"/>
      <c r="AT244" s="407"/>
      <c r="AU244" s="407"/>
      <c r="AV244" s="407"/>
      <c r="AW244" s="407"/>
      <c r="AX244" s="407"/>
      <c r="AY244" s="407"/>
      <c r="AZ244" s="407"/>
      <c r="BA244" s="407"/>
      <c r="BB244" s="407"/>
      <c r="BC244" s="407"/>
      <c r="BD244" s="407"/>
      <c r="BE244" s="407"/>
      <c r="BF244" s="407"/>
      <c r="BG244" s="407"/>
      <c r="BH244" s="407"/>
      <c r="BI244" s="407"/>
      <c r="BJ244" s="407"/>
      <c r="BK244" s="407"/>
      <c r="BL244" s="407"/>
      <c r="BM244" s="407"/>
      <c r="BN244" s="407"/>
      <c r="BO244" s="407"/>
      <c r="BP244" s="407"/>
      <c r="BQ244" s="407"/>
      <c r="BR244" s="407"/>
      <c r="BS244" s="407"/>
      <c r="BT244" s="407"/>
    </row>
    <row r="245" spans="1:72" ht="19.5" customHeight="1" x14ac:dyDescent="0.2">
      <c r="A245" s="301" t="s">
        <v>54</v>
      </c>
      <c r="B245" s="302" t="s">
        <v>44</v>
      </c>
      <c r="C245" s="303" t="s">
        <v>40</v>
      </c>
      <c r="D245" s="302" t="s">
        <v>43</v>
      </c>
      <c r="E245" s="304">
        <f t="shared" si="35"/>
        <v>61.276561787455798</v>
      </c>
      <c r="F245" s="305">
        <v>12.121193478419301</v>
      </c>
      <c r="G245" s="305">
        <v>106.60966689095</v>
      </c>
      <c r="H245" s="305">
        <v>66.033096467547594</v>
      </c>
      <c r="I245" s="305">
        <v>63.528351427078597</v>
      </c>
      <c r="J245" s="305">
        <v>65.691312542135194</v>
      </c>
      <c r="K245" s="305">
        <v>61.276561787455798</v>
      </c>
      <c r="L245" s="305">
        <v>69.366988920934901</v>
      </c>
      <c r="M245" s="305">
        <v>79.511170646732893</v>
      </c>
      <c r="N245" s="305">
        <v>74.896715242910503</v>
      </c>
      <c r="O245" s="305">
        <v>86.226369315150194</v>
      </c>
      <c r="P245" s="305">
        <v>78.842014030024401</v>
      </c>
      <c r="Q245" s="305">
        <v>72.755029633859806</v>
      </c>
      <c r="R245" s="305">
        <v>836.85847038319901</v>
      </c>
      <c r="S245" s="305">
        <f t="shared" si="36"/>
        <v>375.26018259358653</v>
      </c>
      <c r="T245" s="322" t="s">
        <v>358</v>
      </c>
      <c r="V245" s="322" t="s">
        <v>358</v>
      </c>
      <c r="W245" s="413" t="s">
        <v>365</v>
      </c>
      <c r="X245" s="323" t="s">
        <v>229</v>
      </c>
      <c r="Y245" s="328">
        <f t="shared" si="37"/>
        <v>0</v>
      </c>
      <c r="Z245" s="327">
        <v>0</v>
      </c>
      <c r="AA245" s="327">
        <v>0</v>
      </c>
      <c r="AB245" s="327">
        <v>0</v>
      </c>
      <c r="AC245" s="327">
        <v>0</v>
      </c>
      <c r="AD245" s="327">
        <v>0</v>
      </c>
      <c r="AE245" s="327">
        <v>0</v>
      </c>
      <c r="AF245" s="327">
        <v>0</v>
      </c>
      <c r="AG245" s="327">
        <v>0</v>
      </c>
      <c r="AH245" s="327">
        <v>0</v>
      </c>
      <c r="AI245" s="327">
        <v>0</v>
      </c>
      <c r="AJ245" s="327">
        <v>0</v>
      </c>
      <c r="AK245" s="327">
        <v>0</v>
      </c>
      <c r="AL245" s="327">
        <v>0</v>
      </c>
      <c r="AM245" s="305">
        <f t="shared" si="38"/>
        <v>0</v>
      </c>
      <c r="AP245" s="341">
        <v>8</v>
      </c>
      <c r="AQ245" s="408" t="s">
        <v>364</v>
      </c>
      <c r="AR245" s="408"/>
      <c r="AS245" s="407"/>
      <c r="AT245" s="407"/>
      <c r="AU245" s="407"/>
      <c r="AV245" s="407"/>
      <c r="AW245" s="407"/>
      <c r="AX245" s="407"/>
      <c r="AY245" s="407"/>
      <c r="AZ245" s="407"/>
      <c r="BA245" s="407"/>
      <c r="BB245" s="407"/>
      <c r="BC245" s="407"/>
      <c r="BD245" s="407"/>
      <c r="BE245" s="407"/>
      <c r="BF245" s="407"/>
      <c r="BG245" s="407"/>
      <c r="BH245" s="407"/>
      <c r="BI245" s="407"/>
      <c r="BJ245" s="407"/>
      <c r="BK245" s="407"/>
      <c r="BL245" s="407"/>
      <c r="BM245" s="407"/>
      <c r="BN245" s="407"/>
      <c r="BO245" s="407"/>
      <c r="BP245" s="407"/>
      <c r="BQ245" s="407"/>
      <c r="BR245" s="407"/>
      <c r="BS245" s="407"/>
      <c r="BT245" s="407"/>
    </row>
    <row r="246" spans="1:72" ht="19.5" customHeight="1" x14ac:dyDescent="0.2">
      <c r="A246" s="306" t="s">
        <v>54</v>
      </c>
      <c r="B246" s="307" t="s">
        <v>45</v>
      </c>
      <c r="C246" s="308" t="s">
        <v>26</v>
      </c>
      <c r="D246" s="307" t="s">
        <v>27</v>
      </c>
      <c r="E246" s="304">
        <f t="shared" si="35"/>
        <v>1089.07495042082</v>
      </c>
      <c r="F246" s="309">
        <v>641.086817187473</v>
      </c>
      <c r="G246" s="309">
        <v>159.77845288745601</v>
      </c>
      <c r="H246" s="309">
        <v>652.09145286287196</v>
      </c>
      <c r="I246" s="309">
        <v>1092.78899005638</v>
      </c>
      <c r="J246" s="309">
        <v>804.49572337622396</v>
      </c>
      <c r="K246" s="309">
        <v>1089.07495042082</v>
      </c>
      <c r="L246" s="309">
        <v>1318.09524186301</v>
      </c>
      <c r="M246" s="309">
        <v>1378.8605583379299</v>
      </c>
      <c r="N246" s="309">
        <v>1303.5012084295099</v>
      </c>
      <c r="O246" s="309">
        <v>1046.02403466086</v>
      </c>
      <c r="P246" s="309">
        <v>1065.30640451919</v>
      </c>
      <c r="Q246" s="309">
        <v>1331.17860281607</v>
      </c>
      <c r="R246" s="309">
        <v>11882.2824374178</v>
      </c>
      <c r="S246" s="309">
        <f t="shared" si="36"/>
        <v>4439.3163867912244</v>
      </c>
      <c r="T246" s="322" t="s">
        <v>358</v>
      </c>
      <c r="V246" s="322" t="s">
        <v>358</v>
      </c>
      <c r="W246" s="413" t="s">
        <v>365</v>
      </c>
      <c r="X246" s="323" t="s">
        <v>230</v>
      </c>
      <c r="Y246" s="328">
        <f t="shared" si="37"/>
        <v>0</v>
      </c>
      <c r="Z246" s="327">
        <v>0</v>
      </c>
      <c r="AA246" s="327">
        <v>0</v>
      </c>
      <c r="AB246" s="327">
        <v>0</v>
      </c>
      <c r="AC246" s="327">
        <v>0</v>
      </c>
      <c r="AD246" s="327">
        <v>0</v>
      </c>
      <c r="AE246" s="327">
        <v>0</v>
      </c>
      <c r="AF246" s="327">
        <v>0</v>
      </c>
      <c r="AG246" s="327">
        <v>0</v>
      </c>
      <c r="AH246" s="327">
        <v>0</v>
      </c>
      <c r="AI246" s="327">
        <v>0</v>
      </c>
      <c r="AJ246" s="327">
        <v>0</v>
      </c>
      <c r="AK246" s="327">
        <v>0</v>
      </c>
      <c r="AL246" s="327">
        <v>0</v>
      </c>
      <c r="AM246" s="305">
        <f t="shared" si="38"/>
        <v>0</v>
      </c>
      <c r="AP246" s="341">
        <v>9</v>
      </c>
      <c r="AQ246" s="409" t="s">
        <v>366</v>
      </c>
      <c r="AR246" s="409"/>
      <c r="AS246" s="407"/>
      <c r="AT246" s="407"/>
      <c r="AU246" s="407"/>
      <c r="AV246" s="407"/>
      <c r="AW246" s="407"/>
      <c r="AX246" s="407"/>
      <c r="AY246" s="407"/>
      <c r="AZ246" s="407"/>
      <c r="BA246" s="407"/>
      <c r="BB246" s="407"/>
      <c r="BC246" s="407"/>
      <c r="BD246" s="407"/>
      <c r="BE246" s="407"/>
      <c r="BF246" s="407"/>
      <c r="BG246" s="407"/>
      <c r="BH246" s="407"/>
      <c r="BI246" s="407"/>
      <c r="BJ246" s="407"/>
      <c r="BK246" s="407"/>
      <c r="BL246" s="407"/>
      <c r="BM246" s="407"/>
      <c r="BN246" s="407"/>
      <c r="BO246" s="407"/>
      <c r="BP246" s="407"/>
      <c r="BQ246" s="407"/>
      <c r="BR246" s="407"/>
      <c r="BS246" s="407"/>
      <c r="BT246" s="407"/>
    </row>
    <row r="247" spans="1:72" ht="19.5" customHeight="1" x14ac:dyDescent="0.2">
      <c r="A247" s="306" t="s">
        <v>54</v>
      </c>
      <c r="B247" s="307" t="s">
        <v>45</v>
      </c>
      <c r="C247" s="308" t="s">
        <v>26</v>
      </c>
      <c r="D247" s="307" t="s">
        <v>28</v>
      </c>
      <c r="E247" s="304">
        <f t="shared" si="35"/>
        <v>607.09987499175804</v>
      </c>
      <c r="F247" s="309">
        <v>451.52338949842101</v>
      </c>
      <c r="G247" s="309">
        <v>81.418122935966394</v>
      </c>
      <c r="H247" s="309">
        <v>349.858529720354</v>
      </c>
      <c r="I247" s="309">
        <v>600.65876289390599</v>
      </c>
      <c r="J247" s="309">
        <v>490.58517726779201</v>
      </c>
      <c r="K247" s="309">
        <v>607.09987499175804</v>
      </c>
      <c r="L247" s="309">
        <v>640.27836628575005</v>
      </c>
      <c r="M247" s="309">
        <v>647.93232316774197</v>
      </c>
      <c r="N247" s="309">
        <v>638.79993097918305</v>
      </c>
      <c r="O247" s="309">
        <v>588.51914862190301</v>
      </c>
      <c r="P247" s="309">
        <v>606.38743711392306</v>
      </c>
      <c r="Q247" s="309">
        <v>740.54073082386901</v>
      </c>
      <c r="R247" s="309">
        <v>6443.60179430057</v>
      </c>
      <c r="S247" s="309">
        <f t="shared" si="36"/>
        <v>2581.1438573081973</v>
      </c>
      <c r="T247" s="322" t="s">
        <v>358</v>
      </c>
      <c r="V247" s="322" t="s">
        <v>358</v>
      </c>
      <c r="W247" s="413" t="s">
        <v>365</v>
      </c>
      <c r="X247" s="323" t="s">
        <v>231</v>
      </c>
      <c r="Y247" s="328">
        <f t="shared" si="37"/>
        <v>0</v>
      </c>
      <c r="Z247" s="327">
        <v>0</v>
      </c>
      <c r="AA247" s="327">
        <v>0</v>
      </c>
      <c r="AB247" s="327">
        <v>0</v>
      </c>
      <c r="AC247" s="327">
        <v>0</v>
      </c>
      <c r="AD247" s="327">
        <v>0</v>
      </c>
      <c r="AE247" s="327">
        <v>0</v>
      </c>
      <c r="AF247" s="327">
        <v>0</v>
      </c>
      <c r="AG247" s="327">
        <v>0</v>
      </c>
      <c r="AH247" s="327">
        <v>0</v>
      </c>
      <c r="AI247" s="327">
        <v>0</v>
      </c>
      <c r="AJ247" s="327">
        <v>0</v>
      </c>
      <c r="AK247" s="327">
        <v>0</v>
      </c>
      <c r="AL247" s="327">
        <v>0</v>
      </c>
      <c r="AM247" s="305">
        <f t="shared" si="38"/>
        <v>0</v>
      </c>
      <c r="AP247" s="341">
        <v>10</v>
      </c>
      <c r="AQ247" s="408" t="s">
        <v>364</v>
      </c>
      <c r="AR247" s="408"/>
      <c r="AS247" s="407"/>
      <c r="AT247" s="407"/>
      <c r="AU247" s="407"/>
      <c r="AV247" s="407"/>
      <c r="AW247" s="407"/>
      <c r="AX247" s="407"/>
      <c r="AY247" s="407"/>
      <c r="AZ247" s="407"/>
      <c r="BA247" s="407"/>
      <c r="BB247" s="407"/>
      <c r="BC247" s="407"/>
      <c r="BD247" s="407"/>
      <c r="BE247" s="407"/>
      <c r="BF247" s="407"/>
      <c r="BG247" s="407"/>
      <c r="BH247" s="407"/>
      <c r="BI247" s="407"/>
      <c r="BJ247" s="407"/>
      <c r="BK247" s="407"/>
      <c r="BL247" s="407"/>
      <c r="BM247" s="407"/>
      <c r="BN247" s="407"/>
      <c r="BO247" s="407"/>
      <c r="BP247" s="407"/>
      <c r="BQ247" s="407"/>
      <c r="BR247" s="407"/>
      <c r="BS247" s="407"/>
      <c r="BT247" s="407"/>
    </row>
    <row r="248" spans="1:72" ht="19.5" customHeight="1" x14ac:dyDescent="0.2">
      <c r="A248" s="306" t="s">
        <v>54</v>
      </c>
      <c r="B248" s="307" t="s">
        <v>45</v>
      </c>
      <c r="C248" s="308" t="s">
        <v>26</v>
      </c>
      <c r="D248" s="307" t="s">
        <v>29</v>
      </c>
      <c r="E248" s="304">
        <f t="shared" si="35"/>
        <v>375.49611155009399</v>
      </c>
      <c r="F248" s="309">
        <v>209.15241089874101</v>
      </c>
      <c r="G248" s="309">
        <v>73.4993023616952</v>
      </c>
      <c r="H248" s="309">
        <v>302.659202460524</v>
      </c>
      <c r="I248" s="309">
        <v>504.80236635441798</v>
      </c>
      <c r="J248" s="309">
        <v>436.75772648786</v>
      </c>
      <c r="K248" s="309">
        <v>375.49611155009399</v>
      </c>
      <c r="L248" s="309">
        <v>290.40802552889301</v>
      </c>
      <c r="M248" s="309">
        <v>190.80717765766099</v>
      </c>
      <c r="N248" s="309">
        <v>247.913744391205</v>
      </c>
      <c r="O248" s="309">
        <v>135.46579255464201</v>
      </c>
      <c r="P248" s="309">
        <v>263.28653144191298</v>
      </c>
      <c r="Q248" s="309">
        <v>281.66757842936101</v>
      </c>
      <c r="R248" s="309">
        <v>3311.9159701170101</v>
      </c>
      <c r="S248" s="309">
        <f t="shared" si="36"/>
        <v>1902.3671201133322</v>
      </c>
      <c r="T248" s="322" t="s">
        <v>358</v>
      </c>
      <c r="V248" s="322" t="s">
        <v>358</v>
      </c>
      <c r="W248" s="413" t="s">
        <v>365</v>
      </c>
      <c r="X248" s="323" t="s">
        <v>232</v>
      </c>
      <c r="Y248" s="328">
        <f t="shared" si="37"/>
        <v>0</v>
      </c>
      <c r="Z248" s="327">
        <v>0</v>
      </c>
      <c r="AA248" s="327">
        <v>0</v>
      </c>
      <c r="AB248" s="327">
        <v>0</v>
      </c>
      <c r="AC248" s="327">
        <v>0</v>
      </c>
      <c r="AD248" s="327">
        <v>0</v>
      </c>
      <c r="AE248" s="327">
        <v>0</v>
      </c>
      <c r="AF248" s="327">
        <v>0</v>
      </c>
      <c r="AG248" s="327">
        <v>0</v>
      </c>
      <c r="AH248" s="327">
        <v>0</v>
      </c>
      <c r="AI248" s="327">
        <v>0</v>
      </c>
      <c r="AJ248" s="327">
        <v>0</v>
      </c>
      <c r="AK248" s="327">
        <v>0</v>
      </c>
      <c r="AL248" s="327">
        <v>0</v>
      </c>
      <c r="AM248" s="305">
        <f t="shared" si="38"/>
        <v>0</v>
      </c>
      <c r="AP248" s="341">
        <v>11</v>
      </c>
      <c r="AQ248" s="409" t="s">
        <v>368</v>
      </c>
      <c r="AR248" s="409"/>
      <c r="AS248" s="407"/>
      <c r="AT248" s="407"/>
      <c r="AU248" s="407"/>
      <c r="AV248" s="407"/>
      <c r="AW248" s="407"/>
      <c r="AX248" s="407"/>
      <c r="AY248" s="407"/>
      <c r="AZ248" s="407"/>
      <c r="BA248" s="407"/>
      <c r="BB248" s="407"/>
      <c r="BC248" s="407"/>
      <c r="BD248" s="407"/>
      <c r="BE248" s="407"/>
      <c r="BF248" s="407"/>
      <c r="BG248" s="407"/>
      <c r="BH248" s="407"/>
      <c r="BI248" s="407"/>
      <c r="BJ248" s="407"/>
      <c r="BK248" s="407"/>
      <c r="BL248" s="407"/>
      <c r="BM248" s="407"/>
      <c r="BN248" s="407"/>
      <c r="BO248" s="407"/>
      <c r="BP248" s="407"/>
      <c r="BQ248" s="407"/>
      <c r="BR248" s="407"/>
      <c r="BS248" s="407"/>
      <c r="BT248" s="407"/>
    </row>
    <row r="249" spans="1:72" ht="19.5" customHeight="1" x14ac:dyDescent="0.2">
      <c r="A249" s="306" t="s">
        <v>54</v>
      </c>
      <c r="B249" s="307" t="s">
        <v>45</v>
      </c>
      <c r="C249" s="308" t="s">
        <v>26</v>
      </c>
      <c r="D249" s="307" t="s">
        <v>30</v>
      </c>
      <c r="E249" s="304">
        <f t="shared" si="35"/>
        <v>579.36424260368403</v>
      </c>
      <c r="F249" s="309">
        <v>301.68989752388302</v>
      </c>
      <c r="G249" s="309">
        <v>102.70119785179401</v>
      </c>
      <c r="H249" s="309">
        <v>279.28712594611801</v>
      </c>
      <c r="I249" s="309">
        <v>376.84933399118103</v>
      </c>
      <c r="J249" s="309">
        <v>518.39259077042504</v>
      </c>
      <c r="K249" s="309">
        <v>579.36424260368403</v>
      </c>
      <c r="L249" s="309">
        <v>-129.81376740085901</v>
      </c>
      <c r="M249" s="309">
        <v>567.62259703138704</v>
      </c>
      <c r="N249" s="309">
        <v>642.52035784582904</v>
      </c>
      <c r="O249" s="309">
        <v>594.79812294460498</v>
      </c>
      <c r="P249" s="309">
        <v>559.81784126200296</v>
      </c>
      <c r="Q249" s="309">
        <v>658.01900190638003</v>
      </c>
      <c r="R249" s="309">
        <v>5051.2485422764303</v>
      </c>
      <c r="S249" s="309">
        <f t="shared" si="36"/>
        <v>2158.2843886870851</v>
      </c>
      <c r="T249" s="322" t="s">
        <v>358</v>
      </c>
      <c r="V249" s="322" t="s">
        <v>358</v>
      </c>
      <c r="W249" s="413" t="s">
        <v>365</v>
      </c>
      <c r="X249" s="323" t="s">
        <v>233</v>
      </c>
      <c r="Y249" s="328">
        <f t="shared" si="37"/>
        <v>0</v>
      </c>
      <c r="Z249" s="327">
        <v>0</v>
      </c>
      <c r="AA249" s="327">
        <v>0</v>
      </c>
      <c r="AB249" s="327">
        <v>0</v>
      </c>
      <c r="AC249" s="327">
        <v>0</v>
      </c>
      <c r="AD249" s="327">
        <v>0</v>
      </c>
      <c r="AE249" s="327">
        <v>0</v>
      </c>
      <c r="AF249" s="327">
        <v>0</v>
      </c>
      <c r="AG249" s="327">
        <v>0</v>
      </c>
      <c r="AH249" s="327">
        <v>0</v>
      </c>
      <c r="AI249" s="327">
        <v>0</v>
      </c>
      <c r="AJ249" s="327">
        <v>0</v>
      </c>
      <c r="AK249" s="327">
        <v>0</v>
      </c>
      <c r="AL249" s="327">
        <v>0</v>
      </c>
      <c r="AM249" s="305">
        <f t="shared" si="38"/>
        <v>0</v>
      </c>
      <c r="AP249" s="341">
        <v>12</v>
      </c>
      <c r="AQ249" s="410" t="s">
        <v>364</v>
      </c>
      <c r="AR249" s="410"/>
      <c r="AS249" s="407"/>
      <c r="AT249" s="407"/>
      <c r="AU249" s="407"/>
      <c r="AV249" s="407"/>
      <c r="AW249" s="407"/>
      <c r="AX249" s="407"/>
      <c r="AY249" s="407"/>
      <c r="AZ249" s="407"/>
      <c r="BA249" s="407"/>
      <c r="BB249" s="407"/>
      <c r="BC249" s="407"/>
      <c r="BD249" s="407"/>
      <c r="BE249" s="407"/>
      <c r="BF249" s="407"/>
      <c r="BG249" s="407"/>
      <c r="BH249" s="407"/>
      <c r="BI249" s="407"/>
      <c r="BJ249" s="407"/>
      <c r="BK249" s="407"/>
      <c r="BL249" s="407"/>
      <c r="BM249" s="407"/>
      <c r="BN249" s="407"/>
      <c r="BO249" s="407"/>
      <c r="BP249" s="407"/>
      <c r="BQ249" s="407"/>
      <c r="BR249" s="407"/>
      <c r="BS249" s="407"/>
      <c r="BT249" s="407"/>
    </row>
    <row r="250" spans="1:72" ht="19.5" customHeight="1" x14ac:dyDescent="0.2">
      <c r="A250" s="306" t="s">
        <v>54</v>
      </c>
      <c r="B250" s="307" t="s">
        <v>45</v>
      </c>
      <c r="C250" s="308" t="s">
        <v>26</v>
      </c>
      <c r="D250" s="307" t="s">
        <v>31</v>
      </c>
      <c r="E250" s="304">
        <f t="shared" si="35"/>
        <v>263.27028056062801</v>
      </c>
      <c r="F250" s="309">
        <v>186.64907865892101</v>
      </c>
      <c r="G250" s="309">
        <v>86.757753894974996</v>
      </c>
      <c r="H250" s="309">
        <v>156.52911744687</v>
      </c>
      <c r="I250" s="309">
        <v>218.40439246607201</v>
      </c>
      <c r="J250" s="309">
        <v>247.37780230781601</v>
      </c>
      <c r="K250" s="309">
        <v>263.27028056062801</v>
      </c>
      <c r="L250" s="309">
        <v>469.25183550386498</v>
      </c>
      <c r="M250" s="309">
        <v>340.594418481334</v>
      </c>
      <c r="N250" s="309">
        <v>378.43506486595999</v>
      </c>
      <c r="O250" s="309">
        <v>221.78669883632799</v>
      </c>
      <c r="P250" s="309">
        <v>232.56164211696299</v>
      </c>
      <c r="Q250" s="309">
        <v>271.88110206307601</v>
      </c>
      <c r="R250" s="309">
        <v>3073.4991872028099</v>
      </c>
      <c r="S250" s="309">
        <f t="shared" si="36"/>
        <v>1158.988425335282</v>
      </c>
      <c r="T250" s="322" t="s">
        <v>358</v>
      </c>
      <c r="V250" s="322" t="s">
        <v>358</v>
      </c>
      <c r="W250" s="413" t="s">
        <v>365</v>
      </c>
      <c r="X250" s="323" t="s">
        <v>234</v>
      </c>
      <c r="Y250" s="328">
        <f t="shared" si="37"/>
        <v>0</v>
      </c>
      <c r="Z250" s="327">
        <v>0</v>
      </c>
      <c r="AA250" s="327">
        <v>0</v>
      </c>
      <c r="AB250" s="327">
        <v>0</v>
      </c>
      <c r="AC250" s="327">
        <v>0</v>
      </c>
      <c r="AD250" s="327">
        <v>0</v>
      </c>
      <c r="AE250" s="327">
        <v>0</v>
      </c>
      <c r="AF250" s="327">
        <v>0</v>
      </c>
      <c r="AG250" s="327">
        <v>0</v>
      </c>
      <c r="AH250" s="327">
        <v>0</v>
      </c>
      <c r="AI250" s="327">
        <v>0</v>
      </c>
      <c r="AJ250" s="327">
        <v>0</v>
      </c>
      <c r="AK250" s="327">
        <v>0</v>
      </c>
      <c r="AL250" s="327">
        <v>0</v>
      </c>
      <c r="AM250" s="305">
        <f t="shared" si="38"/>
        <v>0</v>
      </c>
      <c r="AP250" s="341">
        <v>13</v>
      </c>
      <c r="AQ250" s="409" t="s">
        <v>56</v>
      </c>
      <c r="AR250" s="409"/>
      <c r="AS250" s="407"/>
      <c r="AT250" s="407"/>
      <c r="AU250" s="407"/>
      <c r="AV250" s="407"/>
      <c r="AW250" s="407"/>
      <c r="AX250" s="407"/>
      <c r="AY250" s="407"/>
      <c r="AZ250" s="407"/>
      <c r="BA250" s="407"/>
      <c r="BB250" s="407"/>
      <c r="BC250" s="407"/>
      <c r="BD250" s="407"/>
      <c r="BE250" s="407"/>
      <c r="BF250" s="407"/>
      <c r="BG250" s="407"/>
      <c r="BH250" s="407"/>
      <c r="BI250" s="407"/>
      <c r="BJ250" s="407"/>
      <c r="BK250" s="407"/>
      <c r="BL250" s="407"/>
      <c r="BM250" s="407"/>
      <c r="BN250" s="407"/>
      <c r="BO250" s="407"/>
      <c r="BP250" s="407"/>
      <c r="BQ250" s="407"/>
      <c r="BR250" s="407"/>
      <c r="BS250" s="407"/>
      <c r="BT250" s="407"/>
    </row>
    <row r="251" spans="1:72" ht="19.5" customHeight="1" x14ac:dyDescent="0.2">
      <c r="A251" s="306" t="s">
        <v>54</v>
      </c>
      <c r="B251" s="307" t="s">
        <v>45</v>
      </c>
      <c r="C251" s="308" t="s">
        <v>26</v>
      </c>
      <c r="D251" s="307" t="s">
        <v>32</v>
      </c>
      <c r="E251" s="304">
        <f t="shared" si="35"/>
        <v>18.069199999999999</v>
      </c>
      <c r="F251" s="309">
        <v>13.6381</v>
      </c>
      <c r="G251" s="309">
        <v>2.57</v>
      </c>
      <c r="H251" s="309">
        <v>16.783899999999999</v>
      </c>
      <c r="I251" s="309">
        <v>15.075900000000001</v>
      </c>
      <c r="J251" s="309">
        <v>20.309000000000001</v>
      </c>
      <c r="K251" s="309">
        <v>18.069199999999999</v>
      </c>
      <c r="L251" s="309">
        <v>23.022400000000001</v>
      </c>
      <c r="M251" s="309">
        <v>24.5489</v>
      </c>
      <c r="N251" s="309">
        <v>15.0967</v>
      </c>
      <c r="O251" s="309">
        <v>12.882099999999999</v>
      </c>
      <c r="P251" s="309">
        <v>19.272099999999998</v>
      </c>
      <c r="Q251" s="309">
        <v>16.1479</v>
      </c>
      <c r="R251" s="309">
        <v>197.4162</v>
      </c>
      <c r="S251" s="309">
        <f t="shared" si="36"/>
        <v>86.446099999999987</v>
      </c>
      <c r="T251" s="322" t="s">
        <v>358</v>
      </c>
      <c r="V251" s="322" t="s">
        <v>358</v>
      </c>
      <c r="W251" s="413" t="s">
        <v>365</v>
      </c>
      <c r="X251" s="323" t="s">
        <v>127</v>
      </c>
      <c r="Y251" s="328">
        <f t="shared" si="37"/>
        <v>0</v>
      </c>
      <c r="Z251" s="327">
        <v>0</v>
      </c>
      <c r="AA251" s="327">
        <v>0</v>
      </c>
      <c r="AB251" s="327">
        <v>0</v>
      </c>
      <c r="AC251" s="327">
        <v>0</v>
      </c>
      <c r="AD251" s="327">
        <v>0</v>
      </c>
      <c r="AE251" s="327">
        <v>0</v>
      </c>
      <c r="AF251" s="327">
        <v>0</v>
      </c>
      <c r="AG251" s="327">
        <v>0</v>
      </c>
      <c r="AH251" s="327">
        <v>0</v>
      </c>
      <c r="AI251" s="327">
        <v>0</v>
      </c>
      <c r="AJ251" s="327">
        <v>0</v>
      </c>
      <c r="AK251" s="327">
        <v>0</v>
      </c>
      <c r="AL251" s="327">
        <v>0</v>
      </c>
      <c r="AM251" s="305">
        <f t="shared" si="38"/>
        <v>0</v>
      </c>
      <c r="AP251" s="347">
        <v>14</v>
      </c>
      <c r="AQ251" s="414" t="s">
        <v>369</v>
      </c>
      <c r="AR251" s="414"/>
      <c r="AS251" s="415"/>
      <c r="AT251" s="415"/>
      <c r="AU251" s="415"/>
      <c r="AV251" s="415"/>
      <c r="AW251" s="415"/>
      <c r="AX251" s="415"/>
      <c r="AY251" s="415"/>
      <c r="AZ251" s="415"/>
      <c r="BA251" s="415"/>
      <c r="BB251" s="415"/>
      <c r="BC251" s="415"/>
      <c r="BD251" s="415"/>
      <c r="BE251" s="407">
        <v>0</v>
      </c>
      <c r="BF251" s="407"/>
      <c r="BG251" s="407"/>
      <c r="BH251" s="415"/>
      <c r="BI251" s="415"/>
      <c r="BJ251" s="415"/>
      <c r="BK251" s="415"/>
      <c r="BL251" s="415"/>
      <c r="BM251" s="415"/>
      <c r="BN251" s="415"/>
      <c r="BO251" s="415"/>
      <c r="BP251" s="415"/>
      <c r="BQ251" s="415"/>
      <c r="BR251" s="415"/>
      <c r="BS251" s="415"/>
      <c r="BT251" s="415"/>
    </row>
    <row r="252" spans="1:72" ht="19.5" customHeight="1" x14ac:dyDescent="0.2">
      <c r="A252" s="306" t="s">
        <v>54</v>
      </c>
      <c r="B252" s="307" t="s">
        <v>45</v>
      </c>
      <c r="C252" s="308" t="s">
        <v>33</v>
      </c>
      <c r="D252" s="307" t="s">
        <v>34</v>
      </c>
      <c r="E252" s="304">
        <f t="shared" si="35"/>
        <v>2428.4161784885</v>
      </c>
      <c r="F252" s="309">
        <v>1476.0597706304</v>
      </c>
      <c r="G252" s="309">
        <v>428.94016420231901</v>
      </c>
      <c r="H252" s="309">
        <v>1547.2080868062201</v>
      </c>
      <c r="I252" s="309">
        <v>2149.2568914854701</v>
      </c>
      <c r="J252" s="309">
        <v>2342.0301668922498</v>
      </c>
      <c r="K252" s="309">
        <v>2428.4161784885</v>
      </c>
      <c r="L252" s="309">
        <v>1920.57024959875</v>
      </c>
      <c r="M252" s="309">
        <v>2402.3654012345301</v>
      </c>
      <c r="N252" s="309">
        <v>2574.65995597459</v>
      </c>
      <c r="O252" s="309">
        <v>2116.6343013416199</v>
      </c>
      <c r="P252" s="309">
        <v>2370.54580408733</v>
      </c>
      <c r="Q252" s="309">
        <v>2690.57322256405</v>
      </c>
      <c r="R252" s="309">
        <v>24447.260193306</v>
      </c>
      <c r="S252" s="309">
        <f t="shared" si="36"/>
        <v>10371.911258505159</v>
      </c>
      <c r="T252" s="322" t="s">
        <v>358</v>
      </c>
      <c r="V252" s="322" t="s">
        <v>358</v>
      </c>
      <c r="W252" s="413" t="s">
        <v>365</v>
      </c>
      <c r="X252" s="323" t="s">
        <v>235</v>
      </c>
      <c r="Y252" s="328">
        <f t="shared" si="37"/>
        <v>0</v>
      </c>
      <c r="Z252" s="327">
        <v>0</v>
      </c>
      <c r="AA252" s="327">
        <v>0</v>
      </c>
      <c r="AB252" s="327">
        <v>0</v>
      </c>
      <c r="AC252" s="327">
        <v>0</v>
      </c>
      <c r="AD252" s="327">
        <v>0</v>
      </c>
      <c r="AE252" s="327">
        <v>0</v>
      </c>
      <c r="AF252" s="327">
        <v>0</v>
      </c>
      <c r="AG252" s="327">
        <v>0</v>
      </c>
      <c r="AH252" s="327">
        <v>0</v>
      </c>
      <c r="AI252" s="327">
        <v>0</v>
      </c>
      <c r="AJ252" s="327">
        <v>0</v>
      </c>
      <c r="AK252" s="327">
        <v>0</v>
      </c>
      <c r="AL252" s="327">
        <v>0</v>
      </c>
      <c r="AM252" s="305">
        <f t="shared" si="38"/>
        <v>0</v>
      </c>
      <c r="AP252" s="341">
        <v>15</v>
      </c>
      <c r="AQ252" s="410" t="s">
        <v>364</v>
      </c>
      <c r="AR252" s="410"/>
      <c r="AS252" s="407"/>
      <c r="AT252" s="407"/>
      <c r="AU252" s="407"/>
      <c r="AV252" s="407"/>
      <c r="AW252" s="407"/>
      <c r="AX252" s="407"/>
      <c r="AY252" s="407"/>
      <c r="AZ252" s="407"/>
      <c r="BA252" s="407"/>
      <c r="BB252" s="407"/>
      <c r="BC252" s="407"/>
      <c r="BD252" s="407"/>
      <c r="BE252" s="407">
        <v>0</v>
      </c>
      <c r="BF252" s="407"/>
      <c r="BG252" s="407"/>
      <c r="BH252" s="407"/>
      <c r="BI252" s="407"/>
      <c r="BJ252" s="407"/>
      <c r="BK252" s="407"/>
      <c r="BL252" s="407"/>
      <c r="BM252" s="407"/>
      <c r="BN252" s="407"/>
      <c r="BO252" s="407"/>
      <c r="BP252" s="407"/>
      <c r="BQ252" s="407"/>
      <c r="BR252" s="407"/>
      <c r="BS252" s="407"/>
      <c r="BT252" s="407"/>
    </row>
    <row r="253" spans="1:72" ht="19.5" customHeight="1" x14ac:dyDescent="0.2">
      <c r="A253" s="306" t="s">
        <v>54</v>
      </c>
      <c r="B253" s="307" t="s">
        <v>45</v>
      </c>
      <c r="C253" s="308" t="s">
        <v>33</v>
      </c>
      <c r="D253" s="307" t="s">
        <v>35</v>
      </c>
      <c r="E253" s="304">
        <f t="shared" si="35"/>
        <v>152.26238853589999</v>
      </c>
      <c r="F253" s="309">
        <v>77.624688838448705</v>
      </c>
      <c r="G253" s="309">
        <v>20.347488702594202</v>
      </c>
      <c r="H253" s="309">
        <v>42.889703059291698</v>
      </c>
      <c r="I253" s="309">
        <v>215.89970248915401</v>
      </c>
      <c r="J253" s="309">
        <v>-26.362490225502299</v>
      </c>
      <c r="K253" s="309">
        <v>152.26238853589999</v>
      </c>
      <c r="L253" s="309">
        <v>197.87750624282501</v>
      </c>
      <c r="M253" s="309">
        <v>242.23180832768301</v>
      </c>
      <c r="N253" s="309">
        <v>-41.589683754763598</v>
      </c>
      <c r="O253" s="309">
        <v>164.66738133762701</v>
      </c>
      <c r="P253" s="309">
        <v>85.497039680035599</v>
      </c>
      <c r="Q253" s="309">
        <v>236.559340336784</v>
      </c>
      <c r="R253" s="309">
        <v>1367.9048735700801</v>
      </c>
      <c r="S253" s="309">
        <f t="shared" si="36"/>
        <v>482.66148139988627</v>
      </c>
      <c r="T253" s="322" t="s">
        <v>358</v>
      </c>
      <c r="V253" s="322" t="s">
        <v>358</v>
      </c>
      <c r="W253" s="413" t="s">
        <v>365</v>
      </c>
      <c r="X253" s="323" t="s">
        <v>236</v>
      </c>
      <c r="Y253" s="328">
        <f t="shared" si="37"/>
        <v>0</v>
      </c>
      <c r="Z253" s="327">
        <v>0</v>
      </c>
      <c r="AA253" s="327">
        <v>0</v>
      </c>
      <c r="AB253" s="327">
        <v>0</v>
      </c>
      <c r="AC253" s="327">
        <v>0</v>
      </c>
      <c r="AD253" s="327">
        <v>0</v>
      </c>
      <c r="AE253" s="327">
        <v>0</v>
      </c>
      <c r="AF253" s="327">
        <v>0</v>
      </c>
      <c r="AG253" s="327">
        <v>0</v>
      </c>
      <c r="AH253" s="327">
        <v>0</v>
      </c>
      <c r="AI253" s="327">
        <v>0</v>
      </c>
      <c r="AJ253" s="327">
        <v>0</v>
      </c>
      <c r="AK253" s="327">
        <v>0</v>
      </c>
      <c r="AL253" s="327">
        <v>0</v>
      </c>
      <c r="AM253" s="305">
        <f t="shared" si="38"/>
        <v>0</v>
      </c>
      <c r="AP253" s="341">
        <v>16</v>
      </c>
      <c r="AQ253" s="406" t="s">
        <v>64</v>
      </c>
      <c r="AR253" s="406"/>
      <c r="AS253" s="407"/>
      <c r="AT253" s="407"/>
      <c r="AU253" s="407"/>
      <c r="AV253" s="407"/>
      <c r="AW253" s="407"/>
      <c r="AX253" s="407"/>
      <c r="AY253" s="407"/>
      <c r="AZ253" s="407"/>
      <c r="BA253" s="407"/>
      <c r="BB253" s="407"/>
      <c r="BC253" s="407"/>
      <c r="BD253" s="407"/>
      <c r="BE253" s="407">
        <v>0</v>
      </c>
      <c r="BF253" s="407"/>
      <c r="BG253" s="407"/>
      <c r="BH253" s="407"/>
      <c r="BI253" s="407"/>
      <c r="BJ253" s="407"/>
      <c r="BK253" s="407"/>
      <c r="BL253" s="407"/>
      <c r="BM253" s="407"/>
      <c r="BN253" s="407"/>
      <c r="BO253" s="407"/>
      <c r="BP253" s="407"/>
      <c r="BQ253" s="407"/>
      <c r="BR253" s="407"/>
      <c r="BS253" s="407"/>
      <c r="BT253" s="407"/>
    </row>
    <row r="254" spans="1:72" ht="19.5" customHeight="1" x14ac:dyDescent="0.2">
      <c r="A254" s="306" t="s">
        <v>54</v>
      </c>
      <c r="B254" s="307" t="s">
        <v>45</v>
      </c>
      <c r="C254" s="308" t="s">
        <v>33</v>
      </c>
      <c r="D254" s="307" t="s">
        <v>36</v>
      </c>
      <c r="E254" s="304">
        <f t="shared" si="35"/>
        <v>346.26569456562299</v>
      </c>
      <c r="F254" s="309">
        <v>250.05523429859099</v>
      </c>
      <c r="G254" s="309">
        <v>57.437177026978603</v>
      </c>
      <c r="H254" s="309">
        <v>167.11153857122599</v>
      </c>
      <c r="I254" s="309">
        <v>442.18646864921499</v>
      </c>
      <c r="J254" s="309">
        <v>201.74258641955501</v>
      </c>
      <c r="K254" s="309">
        <v>346.26569456562299</v>
      </c>
      <c r="L254" s="309">
        <v>487.18481935633599</v>
      </c>
      <c r="M254" s="309">
        <v>498.01338223379003</v>
      </c>
      <c r="N254" s="309">
        <v>684.28560847425797</v>
      </c>
      <c r="O254" s="309">
        <v>309.20772460452298</v>
      </c>
      <c r="P254" s="309">
        <v>282.622784951028</v>
      </c>
      <c r="Q254" s="309">
        <v>349.39703146126698</v>
      </c>
      <c r="R254" s="309">
        <v>4075.5100506123899</v>
      </c>
      <c r="S254" s="309">
        <f t="shared" si="36"/>
        <v>1464.7986995311885</v>
      </c>
      <c r="T254" s="322" t="s">
        <v>358</v>
      </c>
      <c r="V254" s="322" t="s">
        <v>358</v>
      </c>
      <c r="W254" s="413" t="s">
        <v>365</v>
      </c>
      <c r="X254" s="323" t="s">
        <v>237</v>
      </c>
      <c r="Y254" s="328">
        <f t="shared" si="37"/>
        <v>0</v>
      </c>
      <c r="Z254" s="327">
        <v>0</v>
      </c>
      <c r="AA254" s="327">
        <v>0</v>
      </c>
      <c r="AB254" s="327">
        <v>0</v>
      </c>
      <c r="AC254" s="327">
        <v>0</v>
      </c>
      <c r="AD254" s="327">
        <v>0</v>
      </c>
      <c r="AE254" s="327">
        <v>0</v>
      </c>
      <c r="AF254" s="327">
        <v>0</v>
      </c>
      <c r="AG254" s="327">
        <v>0</v>
      </c>
      <c r="AH254" s="327">
        <v>0</v>
      </c>
      <c r="AI254" s="327">
        <v>0</v>
      </c>
      <c r="AJ254" s="327">
        <v>0</v>
      </c>
      <c r="AK254" s="327">
        <v>0</v>
      </c>
      <c r="AL254" s="327">
        <v>0</v>
      </c>
      <c r="AM254" s="305">
        <f t="shared" si="38"/>
        <v>0</v>
      </c>
      <c r="AP254" s="341">
        <v>17</v>
      </c>
      <c r="AQ254" s="406" t="s">
        <v>65</v>
      </c>
      <c r="AR254" s="406"/>
      <c r="AS254" s="407"/>
      <c r="AT254" s="407"/>
      <c r="AU254" s="407"/>
      <c r="AV254" s="407"/>
      <c r="AW254" s="407"/>
      <c r="AX254" s="407"/>
      <c r="AY254" s="407"/>
      <c r="AZ254" s="407"/>
      <c r="BA254" s="407"/>
      <c r="BB254" s="407"/>
      <c r="BC254" s="407"/>
      <c r="BD254" s="407"/>
      <c r="BE254" s="407">
        <v>0</v>
      </c>
      <c r="BF254" s="407"/>
      <c r="BG254" s="407"/>
      <c r="BH254" s="407"/>
      <c r="BI254" s="407"/>
      <c r="BJ254" s="407"/>
      <c r="BK254" s="407"/>
      <c r="BL254" s="407"/>
      <c r="BM254" s="407"/>
      <c r="BN254" s="407"/>
      <c r="BO254" s="407"/>
      <c r="BP254" s="407"/>
      <c r="BQ254" s="407"/>
      <c r="BR254" s="407"/>
      <c r="BS254" s="407"/>
      <c r="BT254" s="407"/>
    </row>
    <row r="255" spans="1:72" ht="19.5" customHeight="1" x14ac:dyDescent="0.2">
      <c r="A255" s="306" t="s">
        <v>54</v>
      </c>
      <c r="B255" s="307" t="s">
        <v>45</v>
      </c>
      <c r="C255" s="308" t="s">
        <v>33</v>
      </c>
      <c r="D255" s="307" t="s">
        <v>37</v>
      </c>
      <c r="E255" s="304">
        <f t="shared" si="35"/>
        <v>0</v>
      </c>
      <c r="F255" s="309">
        <v>0</v>
      </c>
      <c r="G255" s="309">
        <v>0</v>
      </c>
      <c r="H255" s="309">
        <v>0</v>
      </c>
      <c r="I255" s="309">
        <v>0</v>
      </c>
      <c r="J255" s="309">
        <v>0</v>
      </c>
      <c r="K255" s="309">
        <v>0</v>
      </c>
      <c r="L255" s="309">
        <v>0</v>
      </c>
      <c r="M255" s="309">
        <v>0</v>
      </c>
      <c r="N255" s="309">
        <v>0</v>
      </c>
      <c r="O255" s="309">
        <v>0</v>
      </c>
      <c r="P255" s="309">
        <v>0</v>
      </c>
      <c r="Q255" s="309">
        <v>0</v>
      </c>
      <c r="R255" s="309">
        <v>0</v>
      </c>
      <c r="S255" s="309">
        <f t="shared" si="36"/>
        <v>0</v>
      </c>
      <c r="T255" s="322" t="s">
        <v>358</v>
      </c>
      <c r="V255" s="322" t="s">
        <v>358</v>
      </c>
      <c r="W255" s="413" t="s">
        <v>365</v>
      </c>
      <c r="X255" s="323" t="s">
        <v>238</v>
      </c>
      <c r="Y255" s="328">
        <f t="shared" si="37"/>
        <v>0</v>
      </c>
      <c r="Z255" s="327">
        <v>0</v>
      </c>
      <c r="AA255" s="327">
        <v>0</v>
      </c>
      <c r="AB255" s="327">
        <v>0</v>
      </c>
      <c r="AC255" s="327">
        <v>0</v>
      </c>
      <c r="AD255" s="327">
        <v>0</v>
      </c>
      <c r="AE255" s="327">
        <v>0</v>
      </c>
      <c r="AF255" s="327">
        <v>0</v>
      </c>
      <c r="AG255" s="327">
        <v>0</v>
      </c>
      <c r="AH255" s="327">
        <v>0</v>
      </c>
      <c r="AI255" s="327">
        <v>0</v>
      </c>
      <c r="AJ255" s="327">
        <v>0</v>
      </c>
      <c r="AK255" s="327">
        <v>0</v>
      </c>
      <c r="AL255" s="327">
        <v>0</v>
      </c>
      <c r="AM255" s="305">
        <f t="shared" si="38"/>
        <v>0</v>
      </c>
      <c r="AP255" s="341">
        <v>18</v>
      </c>
      <c r="AQ255" s="409" t="s">
        <v>66</v>
      </c>
      <c r="AR255" s="409"/>
      <c r="AS255" s="407"/>
      <c r="AT255" s="407"/>
      <c r="AU255" s="407"/>
      <c r="AV255" s="407"/>
      <c r="AW255" s="407"/>
      <c r="AX255" s="407"/>
      <c r="AY255" s="407"/>
      <c r="AZ255" s="407"/>
      <c r="BA255" s="407"/>
      <c r="BB255" s="407"/>
      <c r="BC255" s="407"/>
      <c r="BD255" s="407"/>
      <c r="BE255" s="407">
        <v>0</v>
      </c>
      <c r="BF255" s="407"/>
      <c r="BG255" s="407"/>
      <c r="BH255" s="407"/>
      <c r="BI255" s="407"/>
      <c r="BJ255" s="407"/>
      <c r="BK255" s="407"/>
      <c r="BL255" s="407"/>
      <c r="BM255" s="407"/>
      <c r="BN255" s="407"/>
      <c r="BO255" s="407"/>
      <c r="BP255" s="407"/>
      <c r="BQ255" s="407"/>
      <c r="BR255" s="407"/>
      <c r="BS255" s="407"/>
      <c r="BT255" s="407"/>
    </row>
    <row r="256" spans="1:72" ht="19.5" customHeight="1" x14ac:dyDescent="0.2">
      <c r="A256" s="306" t="s">
        <v>54</v>
      </c>
      <c r="B256" s="307" t="s">
        <v>45</v>
      </c>
      <c r="C256" s="308" t="s">
        <v>33</v>
      </c>
      <c r="D256" s="307" t="s">
        <v>38</v>
      </c>
      <c r="E256" s="304">
        <f t="shared" si="35"/>
        <v>5.4303985370208503</v>
      </c>
      <c r="F256" s="309">
        <v>0</v>
      </c>
      <c r="G256" s="309">
        <v>0</v>
      </c>
      <c r="H256" s="309">
        <v>0</v>
      </c>
      <c r="I256" s="309">
        <v>1.2366831379869001</v>
      </c>
      <c r="J256" s="309">
        <v>0.50775712373844595</v>
      </c>
      <c r="K256" s="309">
        <v>5.4303985370208503</v>
      </c>
      <c r="L256" s="309">
        <v>5.6095265827154002</v>
      </c>
      <c r="M256" s="309">
        <v>7.4608490592389698</v>
      </c>
      <c r="N256" s="309">
        <v>8.9111258175327297</v>
      </c>
      <c r="O256" s="309">
        <v>6.8873748648628697</v>
      </c>
      <c r="P256" s="309">
        <v>6.4239940136254701</v>
      </c>
      <c r="Q256" s="309">
        <v>21.373306676562301</v>
      </c>
      <c r="R256" s="309">
        <v>63.841015813283903</v>
      </c>
      <c r="S256" s="309">
        <f t="shared" si="36"/>
        <v>7.1748387987461966</v>
      </c>
      <c r="T256" s="322" t="s">
        <v>358</v>
      </c>
      <c r="V256" s="322" t="s">
        <v>358</v>
      </c>
      <c r="W256" s="413" t="s">
        <v>365</v>
      </c>
      <c r="X256" s="323" t="s">
        <v>239</v>
      </c>
      <c r="Y256" s="328">
        <f t="shared" si="37"/>
        <v>0</v>
      </c>
      <c r="Z256" s="327">
        <v>0</v>
      </c>
      <c r="AA256" s="327">
        <v>0</v>
      </c>
      <c r="AB256" s="327">
        <v>0</v>
      </c>
      <c r="AC256" s="327">
        <v>0</v>
      </c>
      <c r="AD256" s="327">
        <v>0</v>
      </c>
      <c r="AE256" s="327">
        <v>0</v>
      </c>
      <c r="AF256" s="327">
        <v>0</v>
      </c>
      <c r="AG256" s="327">
        <v>0</v>
      </c>
      <c r="AH256" s="327">
        <v>0</v>
      </c>
      <c r="AI256" s="327">
        <v>0</v>
      </c>
      <c r="AJ256" s="327">
        <v>0</v>
      </c>
      <c r="AK256" s="327">
        <v>0</v>
      </c>
      <c r="AL256" s="327">
        <v>0</v>
      </c>
      <c r="AM256" s="305">
        <f t="shared" si="38"/>
        <v>0</v>
      </c>
      <c r="AP256" s="341">
        <v>19</v>
      </c>
      <c r="AQ256" s="409" t="s">
        <v>67</v>
      </c>
      <c r="AR256" s="409"/>
      <c r="AS256" s="407"/>
      <c r="AT256" s="407"/>
      <c r="AU256" s="407"/>
      <c r="AV256" s="407"/>
      <c r="AW256" s="407"/>
      <c r="AX256" s="407"/>
      <c r="AY256" s="407"/>
      <c r="AZ256" s="407"/>
      <c r="BA256" s="407"/>
      <c r="BB256" s="407"/>
      <c r="BC256" s="407"/>
      <c r="BD256" s="407"/>
      <c r="BE256" s="407">
        <v>0</v>
      </c>
      <c r="BF256" s="407"/>
      <c r="BG256" s="407"/>
      <c r="BH256" s="407"/>
      <c r="BI256" s="407"/>
      <c r="BJ256" s="407"/>
      <c r="BK256" s="407"/>
      <c r="BL256" s="407"/>
      <c r="BM256" s="407"/>
      <c r="BN256" s="407"/>
      <c r="BO256" s="407"/>
      <c r="BP256" s="407"/>
      <c r="BQ256" s="407"/>
      <c r="BR256" s="407"/>
      <c r="BS256" s="407"/>
      <c r="BT256" s="407"/>
    </row>
    <row r="257" spans="1:72" ht="19.5" customHeight="1" x14ac:dyDescent="0.2">
      <c r="A257" s="306" t="s">
        <v>54</v>
      </c>
      <c r="B257" s="307" t="s">
        <v>45</v>
      </c>
      <c r="C257" s="308" t="s">
        <v>33</v>
      </c>
      <c r="D257" s="307" t="s">
        <v>39</v>
      </c>
      <c r="E257" s="304">
        <f t="shared" si="35"/>
        <v>0</v>
      </c>
      <c r="F257" s="309">
        <v>0</v>
      </c>
      <c r="G257" s="309">
        <v>0</v>
      </c>
      <c r="H257" s="309">
        <v>0</v>
      </c>
      <c r="I257" s="309">
        <v>0</v>
      </c>
      <c r="J257" s="309">
        <v>0</v>
      </c>
      <c r="K257" s="309">
        <v>0</v>
      </c>
      <c r="L257" s="309">
        <v>0</v>
      </c>
      <c r="M257" s="309">
        <v>0.29453382077926299</v>
      </c>
      <c r="N257" s="309">
        <v>0</v>
      </c>
      <c r="O257" s="309">
        <v>2.0791154697759899</v>
      </c>
      <c r="P257" s="309">
        <v>1.5423337219089499</v>
      </c>
      <c r="Q257" s="309">
        <v>1.29801500001599</v>
      </c>
      <c r="R257" s="309">
        <v>5.2139980124802001</v>
      </c>
      <c r="S257" s="309">
        <f t="shared" si="36"/>
        <v>0</v>
      </c>
      <c r="T257" s="322" t="s">
        <v>358</v>
      </c>
      <c r="V257" s="322" t="s">
        <v>358</v>
      </c>
      <c r="W257" s="413" t="s">
        <v>365</v>
      </c>
      <c r="X257" s="323" t="s">
        <v>240</v>
      </c>
      <c r="Y257" s="328">
        <f t="shared" si="37"/>
        <v>0</v>
      </c>
      <c r="Z257" s="327">
        <v>0</v>
      </c>
      <c r="AA257" s="327">
        <v>0</v>
      </c>
      <c r="AB257" s="327">
        <v>0</v>
      </c>
      <c r="AC257" s="327">
        <v>0</v>
      </c>
      <c r="AD257" s="327">
        <v>0</v>
      </c>
      <c r="AE257" s="327">
        <v>0</v>
      </c>
      <c r="AF257" s="327">
        <v>0</v>
      </c>
      <c r="AG257" s="327">
        <v>0</v>
      </c>
      <c r="AH257" s="327">
        <v>0</v>
      </c>
      <c r="AI257" s="327">
        <v>0</v>
      </c>
      <c r="AJ257" s="327">
        <v>0</v>
      </c>
      <c r="AK257" s="327">
        <v>0</v>
      </c>
      <c r="AL257" s="327">
        <v>0</v>
      </c>
      <c r="AM257" s="305">
        <f t="shared" si="38"/>
        <v>0</v>
      </c>
      <c r="AP257" s="341">
        <v>20</v>
      </c>
      <c r="AQ257" s="406" t="s">
        <v>68</v>
      </c>
      <c r="AR257" s="406"/>
      <c r="AS257" s="407"/>
      <c r="AT257" s="407"/>
      <c r="AU257" s="407"/>
      <c r="AV257" s="407"/>
      <c r="AW257" s="407"/>
      <c r="AX257" s="407"/>
      <c r="AY257" s="407"/>
      <c r="AZ257" s="407"/>
      <c r="BA257" s="407"/>
      <c r="BB257" s="407"/>
      <c r="BC257" s="407"/>
      <c r="BD257" s="407"/>
      <c r="BE257" s="407">
        <v>0</v>
      </c>
      <c r="BF257" s="407"/>
      <c r="BG257" s="407"/>
      <c r="BH257" s="407"/>
      <c r="BI257" s="407"/>
      <c r="BJ257" s="407"/>
      <c r="BK257" s="407"/>
      <c r="BL257" s="407"/>
      <c r="BM257" s="407"/>
      <c r="BN257" s="407"/>
      <c r="BO257" s="407"/>
      <c r="BP257" s="407"/>
      <c r="BQ257" s="407"/>
      <c r="BR257" s="407"/>
      <c r="BS257" s="407"/>
      <c r="BT257" s="407"/>
    </row>
    <row r="258" spans="1:72" ht="19.5" customHeight="1" x14ac:dyDescent="0.2">
      <c r="A258" s="306" t="s">
        <v>54</v>
      </c>
      <c r="B258" s="307" t="s">
        <v>45</v>
      </c>
      <c r="C258" s="308" t="s">
        <v>40</v>
      </c>
      <c r="D258" s="307" t="s">
        <v>41</v>
      </c>
      <c r="E258" s="304">
        <f t="shared" si="35"/>
        <v>2478.0459675278298</v>
      </c>
      <c r="F258" s="309">
        <v>1714.4337353318499</v>
      </c>
      <c r="G258" s="309">
        <v>456.16492809465501</v>
      </c>
      <c r="H258" s="309">
        <v>1677.2700901923799</v>
      </c>
      <c r="I258" s="309">
        <v>2601.0289925171901</v>
      </c>
      <c r="J258" s="309">
        <v>2113.9187090274299</v>
      </c>
      <c r="K258" s="309">
        <v>2478.0459675278298</v>
      </c>
      <c r="L258" s="309">
        <v>2183.7914367298199</v>
      </c>
      <c r="M258" s="309">
        <v>2799.4189089687002</v>
      </c>
      <c r="N258" s="309">
        <v>2776.9210393614699</v>
      </c>
      <c r="O258" s="309">
        <v>2375.9512040239802</v>
      </c>
      <c r="P258" s="309">
        <v>2672.26138123588</v>
      </c>
      <c r="Q258" s="309">
        <v>3073.0783245405401</v>
      </c>
      <c r="R258" s="309">
        <v>26922.284717551702</v>
      </c>
      <c r="S258" s="309">
        <f t="shared" si="36"/>
        <v>11040.862422691334</v>
      </c>
      <c r="T258" s="322" t="s">
        <v>358</v>
      </c>
      <c r="V258" s="322" t="s">
        <v>358</v>
      </c>
      <c r="W258" s="413" t="s">
        <v>365</v>
      </c>
      <c r="X258" s="323" t="s">
        <v>241</v>
      </c>
      <c r="Y258" s="328">
        <f t="shared" si="37"/>
        <v>0</v>
      </c>
      <c r="Z258" s="327">
        <v>0</v>
      </c>
      <c r="AA258" s="327">
        <v>0</v>
      </c>
      <c r="AB258" s="327">
        <v>0</v>
      </c>
      <c r="AC258" s="327">
        <v>0</v>
      </c>
      <c r="AD258" s="327">
        <v>0</v>
      </c>
      <c r="AE258" s="327">
        <v>0</v>
      </c>
      <c r="AF258" s="327">
        <v>0</v>
      </c>
      <c r="AG258" s="327">
        <v>0</v>
      </c>
      <c r="AH258" s="327">
        <v>0</v>
      </c>
      <c r="AI258" s="327">
        <v>0</v>
      </c>
      <c r="AJ258" s="327">
        <v>0</v>
      </c>
      <c r="AK258" s="327">
        <v>0</v>
      </c>
      <c r="AL258" s="327">
        <v>0</v>
      </c>
      <c r="AM258" s="305">
        <f t="shared" si="38"/>
        <v>0</v>
      </c>
      <c r="AP258" s="341">
        <v>21</v>
      </c>
      <c r="AQ258" s="406" t="s">
        <v>69</v>
      </c>
      <c r="AR258" s="406"/>
      <c r="AS258" s="407">
        <v>0</v>
      </c>
      <c r="AT258" s="407">
        <v>0</v>
      </c>
      <c r="AU258" s="407">
        <v>0</v>
      </c>
      <c r="AV258" s="407">
        <v>0</v>
      </c>
      <c r="AW258" s="407">
        <v>0</v>
      </c>
      <c r="AX258" s="407">
        <v>29.5823</v>
      </c>
      <c r="AY258" s="407">
        <v>45.1995</v>
      </c>
      <c r="AZ258" s="407">
        <v>38.308900000000001</v>
      </c>
      <c r="BA258" s="407">
        <v>36.888100000000001</v>
      </c>
      <c r="BB258" s="407">
        <v>28.081600000000002</v>
      </c>
      <c r="BC258" s="407">
        <v>49.955399999999997</v>
      </c>
      <c r="BD258" s="407">
        <v>24.498000000000001</v>
      </c>
      <c r="BE258" s="407">
        <v>252.5138</v>
      </c>
      <c r="BF258" s="407"/>
      <c r="BG258" s="407"/>
      <c r="BH258" s="407"/>
      <c r="BI258" s="407"/>
      <c r="BJ258" s="407"/>
      <c r="BK258" s="407"/>
      <c r="BL258" s="407"/>
      <c r="BM258" s="407"/>
      <c r="BN258" s="407"/>
      <c r="BO258" s="407"/>
      <c r="BP258" s="407"/>
      <c r="BQ258" s="407"/>
      <c r="BR258" s="407"/>
      <c r="BS258" s="407"/>
      <c r="BT258" s="407"/>
    </row>
    <row r="259" spans="1:72" ht="19.5" customHeight="1" x14ac:dyDescent="0.2">
      <c r="A259" s="306" t="s">
        <v>54</v>
      </c>
      <c r="B259" s="307" t="s">
        <v>45</v>
      </c>
      <c r="C259" s="308" t="s">
        <v>40</v>
      </c>
      <c r="D259" s="307" t="s">
        <v>42</v>
      </c>
      <c r="E259" s="304">
        <f t="shared" si="35"/>
        <v>438.91535438661299</v>
      </c>
      <c r="F259" s="309">
        <v>86.448551914007894</v>
      </c>
      <c r="G259" s="309">
        <v>26.9372687281822</v>
      </c>
      <c r="H259" s="309">
        <v>67.861334711909805</v>
      </c>
      <c r="I259" s="309">
        <v>190.826004671845</v>
      </c>
      <c r="J259" s="309">
        <v>392.06622372484799</v>
      </c>
      <c r="K259" s="309">
        <v>438.91535438661299</v>
      </c>
      <c r="L259" s="309">
        <v>417.53535397176302</v>
      </c>
      <c r="M259" s="309">
        <v>333.50153635407997</v>
      </c>
      <c r="N259" s="309">
        <v>423.603682393128</v>
      </c>
      <c r="O259" s="309">
        <v>217.06396290951301</v>
      </c>
      <c r="P259" s="309">
        <v>54.441289248142198</v>
      </c>
      <c r="Q259" s="309">
        <v>209.225821132064</v>
      </c>
      <c r="R259" s="309">
        <v>2858.4263841461002</v>
      </c>
      <c r="S259" s="309">
        <f t="shared" si="36"/>
        <v>1203.0547381374058</v>
      </c>
      <c r="T259" s="322" t="s">
        <v>358</v>
      </c>
      <c r="V259" s="322" t="s">
        <v>358</v>
      </c>
      <c r="W259" s="413" t="s">
        <v>365</v>
      </c>
      <c r="X259" s="323" t="s">
        <v>242</v>
      </c>
      <c r="Y259" s="328">
        <f t="shared" si="37"/>
        <v>0</v>
      </c>
      <c r="Z259" s="327">
        <v>0</v>
      </c>
      <c r="AA259" s="327">
        <v>0</v>
      </c>
      <c r="AB259" s="327">
        <v>0</v>
      </c>
      <c r="AC259" s="327">
        <v>0</v>
      </c>
      <c r="AD259" s="327">
        <v>0</v>
      </c>
      <c r="AE259" s="327">
        <v>0</v>
      </c>
      <c r="AF259" s="327">
        <v>0</v>
      </c>
      <c r="AG259" s="327">
        <v>0</v>
      </c>
      <c r="AH259" s="327">
        <v>0</v>
      </c>
      <c r="AI259" s="327">
        <v>0</v>
      </c>
      <c r="AJ259" s="327">
        <v>0</v>
      </c>
      <c r="AK259" s="327">
        <v>0</v>
      </c>
      <c r="AL259" s="327">
        <v>0</v>
      </c>
      <c r="AM259" s="305">
        <f t="shared" si="38"/>
        <v>0</v>
      </c>
      <c r="AP259" s="341">
        <v>22</v>
      </c>
      <c r="AQ259" s="416" t="s">
        <v>70</v>
      </c>
      <c r="AR259" s="416"/>
      <c r="AS259" s="407"/>
      <c r="AT259" s="407"/>
      <c r="AU259" s="407"/>
      <c r="AV259" s="407"/>
      <c r="AW259" s="407"/>
      <c r="AX259" s="407"/>
      <c r="AY259" s="407"/>
      <c r="AZ259" s="407"/>
      <c r="BA259" s="407"/>
      <c r="BB259" s="407"/>
      <c r="BC259" s="407"/>
      <c r="BD259" s="407"/>
      <c r="BE259" s="407">
        <v>0</v>
      </c>
      <c r="BF259" s="407"/>
      <c r="BG259" s="407"/>
      <c r="BH259" s="407"/>
      <c r="BI259" s="407"/>
      <c r="BJ259" s="407"/>
      <c r="BK259" s="407"/>
      <c r="BL259" s="407"/>
      <c r="BM259" s="407"/>
      <c r="BN259" s="407"/>
      <c r="BO259" s="407"/>
      <c r="BP259" s="407"/>
      <c r="BQ259" s="407"/>
      <c r="BR259" s="407"/>
      <c r="BS259" s="407"/>
      <c r="BT259" s="407"/>
    </row>
    <row r="260" spans="1:72" ht="19.5" customHeight="1" x14ac:dyDescent="0.2">
      <c r="A260" s="306" t="s">
        <v>54</v>
      </c>
      <c r="B260" s="307" t="s">
        <v>45</v>
      </c>
      <c r="C260" s="308" t="s">
        <v>40</v>
      </c>
      <c r="D260" s="307" t="s">
        <v>43</v>
      </c>
      <c r="E260" s="304">
        <f t="shared" si="35"/>
        <v>15.4133382125442</v>
      </c>
      <c r="F260" s="309">
        <v>2.8574065215807298</v>
      </c>
      <c r="G260" s="309">
        <v>23.622633109049801</v>
      </c>
      <c r="H260" s="309">
        <v>12.0779035324524</v>
      </c>
      <c r="I260" s="309">
        <v>16.724748572921399</v>
      </c>
      <c r="J260" s="309">
        <v>11.933087457864801</v>
      </c>
      <c r="K260" s="309">
        <v>15.4133382125442</v>
      </c>
      <c r="L260" s="309">
        <v>9.9153110790651304</v>
      </c>
      <c r="M260" s="309">
        <v>17.445529353267101</v>
      </c>
      <c r="N260" s="309">
        <v>25.7422847570895</v>
      </c>
      <c r="O260" s="309">
        <v>6.4607306848497803</v>
      </c>
      <c r="P260" s="309">
        <v>19.929285969975599</v>
      </c>
      <c r="Q260" s="309">
        <v>16.896770366140199</v>
      </c>
      <c r="R260" s="309">
        <v>179.01902961680099</v>
      </c>
      <c r="S260" s="309">
        <f t="shared" si="36"/>
        <v>82.629117406413329</v>
      </c>
      <c r="T260" s="322" t="s">
        <v>358</v>
      </c>
      <c r="V260" s="322" t="s">
        <v>358</v>
      </c>
      <c r="W260" s="413" t="s">
        <v>365</v>
      </c>
      <c r="X260" s="323" t="s">
        <v>243</v>
      </c>
      <c r="Y260" s="328">
        <f t="shared" si="37"/>
        <v>0</v>
      </c>
      <c r="Z260" s="327">
        <v>0</v>
      </c>
      <c r="AA260" s="327">
        <v>0</v>
      </c>
      <c r="AB260" s="327">
        <v>0</v>
      </c>
      <c r="AC260" s="327">
        <v>0</v>
      </c>
      <c r="AD260" s="327">
        <v>0</v>
      </c>
      <c r="AE260" s="327">
        <v>0</v>
      </c>
      <c r="AF260" s="327">
        <v>0</v>
      </c>
      <c r="AG260" s="327">
        <v>0</v>
      </c>
      <c r="AH260" s="327">
        <v>0</v>
      </c>
      <c r="AI260" s="327">
        <v>0</v>
      </c>
      <c r="AJ260" s="327">
        <v>0</v>
      </c>
      <c r="AK260" s="327">
        <v>0</v>
      </c>
      <c r="AL260" s="327">
        <v>0</v>
      </c>
      <c r="AM260" s="305">
        <f t="shared" si="38"/>
        <v>0</v>
      </c>
      <c r="AP260" s="341">
        <v>23</v>
      </c>
      <c r="AQ260" s="416" t="s">
        <v>71</v>
      </c>
      <c r="AR260" s="416"/>
      <c r="AS260" s="407"/>
      <c r="AT260" s="407"/>
      <c r="AU260" s="407"/>
      <c r="AV260" s="407"/>
      <c r="AW260" s="407"/>
      <c r="AX260" s="407"/>
      <c r="AY260" s="407"/>
      <c r="AZ260" s="407"/>
      <c r="BA260" s="407"/>
      <c r="BB260" s="407"/>
      <c r="BC260" s="407"/>
      <c r="BD260" s="407"/>
      <c r="BE260" s="407">
        <v>0</v>
      </c>
      <c r="BF260" s="407"/>
      <c r="BG260" s="407"/>
      <c r="BH260" s="407"/>
      <c r="BI260" s="407"/>
      <c r="BJ260" s="407"/>
      <c r="BK260" s="407"/>
      <c r="BL260" s="407"/>
      <c r="BM260" s="407"/>
      <c r="BN260" s="407"/>
      <c r="BO260" s="407"/>
      <c r="BP260" s="407"/>
      <c r="BQ260" s="407"/>
      <c r="BR260" s="407"/>
      <c r="BS260" s="407"/>
      <c r="BT260" s="407"/>
    </row>
    <row r="261" spans="1:72" ht="19.5" customHeight="1" x14ac:dyDescent="0.2">
      <c r="A261" s="310" t="s">
        <v>54</v>
      </c>
      <c r="B261" s="311" t="s">
        <v>25</v>
      </c>
      <c r="C261" s="312" t="s">
        <v>378</v>
      </c>
      <c r="D261" s="311" t="s">
        <v>378</v>
      </c>
      <c r="E261" s="304">
        <f t="shared" ref="E261:E324" si="39">K261</f>
        <v>9094.9730209999998</v>
      </c>
      <c r="F261" s="313">
        <v>6077.2785940000003</v>
      </c>
      <c r="G261" s="313">
        <v>1907.5704579999999</v>
      </c>
      <c r="H261" s="313">
        <v>6064.7593100000004</v>
      </c>
      <c r="I261" s="313">
        <v>7776.1148560000001</v>
      </c>
      <c r="J261" s="313">
        <v>8995.9150740000005</v>
      </c>
      <c r="K261" s="313">
        <v>9094.9730209999998</v>
      </c>
      <c r="L261" s="313">
        <v>9661.3052090000001</v>
      </c>
      <c r="M261" s="313">
        <v>9711.9409429999996</v>
      </c>
      <c r="N261" s="313">
        <v>9820.4454100000003</v>
      </c>
      <c r="O261" s="313">
        <v>7987.8922549999997</v>
      </c>
      <c r="P261" s="313">
        <v>8407.2263610000009</v>
      </c>
      <c r="Q261" s="313">
        <v>9747.8002770000003</v>
      </c>
      <c r="R261" s="313">
        <v>95253.221768000003</v>
      </c>
      <c r="S261" s="313">
        <f t="shared" ref="S261:S324" si="40">SUMIFS(F261:Q261,$F$2:$Q$2,"是")</f>
        <v>39916.611313000001</v>
      </c>
      <c r="T261" s="322" t="s">
        <v>358</v>
      </c>
      <c r="V261" s="322" t="s">
        <v>358</v>
      </c>
      <c r="W261" s="413" t="s">
        <v>365</v>
      </c>
      <c r="X261" s="323" t="s">
        <v>244</v>
      </c>
      <c r="Y261" s="328">
        <f t="shared" ref="Y261:Y324" si="41">AE261</f>
        <v>0</v>
      </c>
      <c r="Z261" s="327">
        <v>0</v>
      </c>
      <c r="AA261" s="327">
        <v>0</v>
      </c>
      <c r="AB261" s="327">
        <v>0</v>
      </c>
      <c r="AC261" s="327">
        <v>0</v>
      </c>
      <c r="AD261" s="327">
        <v>0</v>
      </c>
      <c r="AE261" s="327">
        <v>0</v>
      </c>
      <c r="AF261" s="327">
        <v>0</v>
      </c>
      <c r="AG261" s="327">
        <v>0</v>
      </c>
      <c r="AH261" s="327">
        <v>0</v>
      </c>
      <c r="AI261" s="327">
        <v>0</v>
      </c>
      <c r="AJ261" s="327">
        <v>0</v>
      </c>
      <c r="AK261" s="327">
        <v>0</v>
      </c>
      <c r="AL261" s="327">
        <v>0</v>
      </c>
      <c r="AM261" s="305">
        <f t="shared" ref="AM261:AM324" si="42">SUMIFS(Z261:AK261,$Z$2:$AK$2,"是")</f>
        <v>0</v>
      </c>
      <c r="AP261" s="341">
        <v>24</v>
      </c>
      <c r="AQ261" s="406" t="s">
        <v>72</v>
      </c>
      <c r="AR261" s="406"/>
      <c r="AS261" s="407"/>
      <c r="AT261" s="407"/>
      <c r="AU261" s="407"/>
      <c r="AV261" s="407"/>
      <c r="AW261" s="407"/>
      <c r="AX261" s="407"/>
      <c r="AY261" s="407"/>
      <c r="AZ261" s="407"/>
      <c r="BA261" s="407"/>
      <c r="BB261" s="407"/>
      <c r="BC261" s="407"/>
      <c r="BD261" s="407"/>
      <c r="BE261" s="407">
        <v>0</v>
      </c>
      <c r="BF261" s="407"/>
      <c r="BG261" s="407"/>
      <c r="BH261" s="407"/>
      <c r="BI261" s="407"/>
      <c r="BJ261" s="407"/>
      <c r="BK261" s="407"/>
      <c r="BL261" s="407"/>
      <c r="BM261" s="407"/>
      <c r="BN261" s="407"/>
      <c r="BO261" s="407"/>
      <c r="BP261" s="407"/>
      <c r="BQ261" s="407"/>
      <c r="BR261" s="407"/>
      <c r="BS261" s="407"/>
      <c r="BT261" s="407"/>
    </row>
    <row r="262" spans="1:72" ht="19.5" customHeight="1" x14ac:dyDescent="0.2">
      <c r="A262" s="310" t="s">
        <v>54</v>
      </c>
      <c r="B262" s="311" t="s">
        <v>44</v>
      </c>
      <c r="C262" s="312" t="s">
        <v>380</v>
      </c>
      <c r="D262" s="311" t="s">
        <v>380</v>
      </c>
      <c r="E262" s="304">
        <f t="shared" si="39"/>
        <v>6162.5983608730103</v>
      </c>
      <c r="F262" s="313">
        <v>4273.5389002325601</v>
      </c>
      <c r="G262" s="313">
        <v>1400.84562806811</v>
      </c>
      <c r="H262" s="313">
        <v>4307.5499815632602</v>
      </c>
      <c r="I262" s="313">
        <v>4967.53511023804</v>
      </c>
      <c r="J262" s="313">
        <v>6477.9970537898798</v>
      </c>
      <c r="K262" s="313">
        <v>6162.5983608730103</v>
      </c>
      <c r="L262" s="313">
        <v>7050.0631072193401</v>
      </c>
      <c r="M262" s="313">
        <v>6561.5749683239401</v>
      </c>
      <c r="N262" s="313">
        <v>6594.1784034883203</v>
      </c>
      <c r="O262" s="313">
        <v>5388.4163573816604</v>
      </c>
      <c r="P262" s="313">
        <v>5660.5944045460001</v>
      </c>
      <c r="Q262" s="313">
        <v>6448.3653609612402</v>
      </c>
      <c r="R262" s="313">
        <v>65293.257636685397</v>
      </c>
      <c r="S262" s="313">
        <f t="shared" si="40"/>
        <v>27590.065034764863</v>
      </c>
      <c r="T262" s="322" t="s">
        <v>358</v>
      </c>
      <c r="V262" s="322" t="s">
        <v>358</v>
      </c>
      <c r="W262" s="413" t="s">
        <v>365</v>
      </c>
      <c r="X262" s="323" t="s">
        <v>245</v>
      </c>
      <c r="Y262" s="328">
        <f t="shared" si="41"/>
        <v>0</v>
      </c>
      <c r="Z262" s="327">
        <v>0</v>
      </c>
      <c r="AA262" s="327">
        <v>0</v>
      </c>
      <c r="AB262" s="327">
        <v>0</v>
      </c>
      <c r="AC262" s="327">
        <v>0</v>
      </c>
      <c r="AD262" s="327">
        <v>0</v>
      </c>
      <c r="AE262" s="327">
        <v>0</v>
      </c>
      <c r="AF262" s="327">
        <v>0</v>
      </c>
      <c r="AG262" s="327">
        <v>0</v>
      </c>
      <c r="AH262" s="327">
        <v>0</v>
      </c>
      <c r="AI262" s="327">
        <v>0</v>
      </c>
      <c r="AJ262" s="327">
        <v>0</v>
      </c>
      <c r="AK262" s="327">
        <v>0</v>
      </c>
      <c r="AL262" s="327">
        <v>0</v>
      </c>
      <c r="AM262" s="305">
        <f t="shared" si="42"/>
        <v>0</v>
      </c>
      <c r="AP262" s="341">
        <v>25</v>
      </c>
      <c r="AQ262" s="406" t="s">
        <v>73</v>
      </c>
      <c r="AR262" s="406"/>
      <c r="AS262" s="407"/>
      <c r="AT262" s="407"/>
      <c r="AU262" s="407"/>
      <c r="AV262" s="407"/>
      <c r="AW262" s="407"/>
      <c r="AX262" s="407"/>
      <c r="AY262" s="407"/>
      <c r="AZ262" s="407"/>
      <c r="BA262" s="407"/>
      <c r="BB262" s="407"/>
      <c r="BC262" s="407"/>
      <c r="BD262" s="407"/>
      <c r="BE262" s="407">
        <v>0</v>
      </c>
      <c r="BF262" s="407"/>
      <c r="BG262" s="407"/>
      <c r="BH262" s="407"/>
      <c r="BI262" s="407"/>
      <c r="BJ262" s="407"/>
      <c r="BK262" s="407"/>
      <c r="BL262" s="407"/>
      <c r="BM262" s="407"/>
      <c r="BN262" s="407"/>
      <c r="BO262" s="407"/>
      <c r="BP262" s="407"/>
      <c r="BQ262" s="407"/>
      <c r="BR262" s="407"/>
      <c r="BS262" s="407"/>
      <c r="BT262" s="407"/>
    </row>
    <row r="263" spans="1:72" ht="19.5" customHeight="1" x14ac:dyDescent="0.2">
      <c r="A263" s="310" t="s">
        <v>54</v>
      </c>
      <c r="B263" s="311" t="s">
        <v>45</v>
      </c>
      <c r="C263" s="312" t="s">
        <v>382</v>
      </c>
      <c r="D263" s="311" t="s">
        <v>382</v>
      </c>
      <c r="E263" s="304">
        <f t="shared" si="39"/>
        <v>2932.37466012698</v>
      </c>
      <c r="F263" s="313">
        <v>1803.73969376744</v>
      </c>
      <c r="G263" s="313">
        <v>506.72482993188697</v>
      </c>
      <c r="H263" s="313">
        <v>1757.20932843674</v>
      </c>
      <c r="I263" s="313">
        <v>2808.5797457619601</v>
      </c>
      <c r="J263" s="313">
        <v>2517.9180202101202</v>
      </c>
      <c r="K263" s="313">
        <v>2932.37466012698</v>
      </c>
      <c r="L263" s="313">
        <v>2611.2421017806601</v>
      </c>
      <c r="M263" s="313">
        <v>3150.36597467606</v>
      </c>
      <c r="N263" s="313">
        <v>3226.2670065116899</v>
      </c>
      <c r="O263" s="313">
        <v>2599.4758976183398</v>
      </c>
      <c r="P263" s="313">
        <v>2746.6319564539999</v>
      </c>
      <c r="Q263" s="313">
        <v>3299.4349160387601</v>
      </c>
      <c r="R263" s="313">
        <v>29959.964131314598</v>
      </c>
      <c r="S263" s="313">
        <f t="shared" si="40"/>
        <v>12326.546278235126</v>
      </c>
      <c r="T263" s="322" t="s">
        <v>358</v>
      </c>
      <c r="V263" s="322" t="s">
        <v>358</v>
      </c>
      <c r="W263" s="413" t="s">
        <v>365</v>
      </c>
      <c r="X263" s="323" t="s">
        <v>246</v>
      </c>
      <c r="Y263" s="328">
        <f t="shared" si="41"/>
        <v>0</v>
      </c>
      <c r="Z263" s="327">
        <v>0</v>
      </c>
      <c r="AA263" s="327">
        <v>0</v>
      </c>
      <c r="AB263" s="327">
        <v>0</v>
      </c>
      <c r="AC263" s="327">
        <v>0</v>
      </c>
      <c r="AD263" s="327">
        <v>0</v>
      </c>
      <c r="AE263" s="327">
        <v>0</v>
      </c>
      <c r="AF263" s="327">
        <v>0</v>
      </c>
      <c r="AG263" s="327">
        <v>0</v>
      </c>
      <c r="AH263" s="327">
        <v>0</v>
      </c>
      <c r="AI263" s="327">
        <v>0</v>
      </c>
      <c r="AJ263" s="327">
        <v>0</v>
      </c>
      <c r="AK263" s="327">
        <v>0</v>
      </c>
      <c r="AL263" s="327">
        <v>0</v>
      </c>
      <c r="AM263" s="305">
        <f t="shared" si="42"/>
        <v>0</v>
      </c>
      <c r="AP263" s="341">
        <v>26</v>
      </c>
      <c r="AQ263" s="416" t="s">
        <v>74</v>
      </c>
      <c r="AR263" s="416"/>
      <c r="AS263" s="407"/>
      <c r="AT263" s="407"/>
      <c r="AU263" s="407"/>
      <c r="AV263" s="407"/>
      <c r="AW263" s="407"/>
      <c r="AX263" s="407"/>
      <c r="AY263" s="407"/>
      <c r="AZ263" s="407"/>
      <c r="BA263" s="407"/>
      <c r="BB263" s="407"/>
      <c r="BC263" s="407"/>
      <c r="BD263" s="407"/>
      <c r="BE263" s="407">
        <v>0</v>
      </c>
      <c r="BF263" s="407"/>
      <c r="BG263" s="407"/>
      <c r="BH263" s="407"/>
      <c r="BI263" s="407"/>
      <c r="BJ263" s="407"/>
      <c r="BK263" s="407"/>
      <c r="BL263" s="407"/>
      <c r="BM263" s="407"/>
      <c r="BN263" s="407"/>
      <c r="BO263" s="407"/>
      <c r="BP263" s="407"/>
      <c r="BQ263" s="407"/>
      <c r="BR263" s="407"/>
      <c r="BS263" s="407"/>
      <c r="BT263" s="407"/>
    </row>
    <row r="264" spans="1:72" ht="19.5" customHeight="1" x14ac:dyDescent="0.2">
      <c r="A264" s="310" t="s">
        <v>54</v>
      </c>
      <c r="B264" s="311" t="s">
        <v>46</v>
      </c>
      <c r="C264" s="312" t="s">
        <v>384</v>
      </c>
      <c r="D264" s="311" t="s">
        <v>384</v>
      </c>
      <c r="E264" s="304">
        <f t="shared" si="39"/>
        <v>1794.8400623938401</v>
      </c>
      <c r="F264" s="313">
        <v>597.10080633295695</v>
      </c>
      <c r="G264" s="313">
        <v>269.65353119831502</v>
      </c>
      <c r="H264" s="313">
        <v>835.68278014995303</v>
      </c>
      <c r="I264" s="313">
        <v>1075.8336181725599</v>
      </c>
      <c r="J264" s="313">
        <v>1256.27173501075</v>
      </c>
      <c r="K264" s="313">
        <v>1794.8400623938401</v>
      </c>
      <c r="L264" s="313">
        <v>1350.5135415935199</v>
      </c>
      <c r="M264" s="313">
        <v>1366.2802162161399</v>
      </c>
      <c r="N264" s="313">
        <v>1326.3884647196601</v>
      </c>
      <c r="O264" s="313">
        <v>1134.7677753461401</v>
      </c>
      <c r="P264" s="313">
        <v>1179.00636222764</v>
      </c>
      <c r="Q264" s="313">
        <v>1639.22983586954</v>
      </c>
      <c r="R264" s="313">
        <v>13825.568729230999</v>
      </c>
      <c r="S264" s="313">
        <f t="shared" si="40"/>
        <v>5829.3825332583747</v>
      </c>
      <c r="T264" s="322" t="s">
        <v>358</v>
      </c>
      <c r="V264" s="322" t="s">
        <v>358</v>
      </c>
      <c r="W264" s="413" t="s">
        <v>365</v>
      </c>
      <c r="X264" s="323" t="s">
        <v>247</v>
      </c>
      <c r="Y264" s="328">
        <f t="shared" si="41"/>
        <v>0</v>
      </c>
      <c r="Z264" s="327">
        <v>0</v>
      </c>
      <c r="AA264" s="327">
        <v>0</v>
      </c>
      <c r="AB264" s="327">
        <v>0</v>
      </c>
      <c r="AC264" s="327">
        <v>0</v>
      </c>
      <c r="AD264" s="327">
        <v>0</v>
      </c>
      <c r="AE264" s="327">
        <v>0</v>
      </c>
      <c r="AF264" s="327">
        <v>0</v>
      </c>
      <c r="AG264" s="327">
        <v>0</v>
      </c>
      <c r="AH264" s="327">
        <v>0</v>
      </c>
      <c r="AI264" s="327">
        <v>0</v>
      </c>
      <c r="AJ264" s="327">
        <v>0</v>
      </c>
      <c r="AK264" s="327">
        <v>0</v>
      </c>
      <c r="AL264" s="327">
        <v>0</v>
      </c>
      <c r="AM264" s="305">
        <f t="shared" si="42"/>
        <v>0</v>
      </c>
      <c r="AP264" s="341">
        <v>27</v>
      </c>
      <c r="AQ264" s="409" t="s">
        <v>75</v>
      </c>
      <c r="AR264" s="409"/>
      <c r="AS264" s="407"/>
      <c r="AT264" s="407"/>
      <c r="AU264" s="407"/>
      <c r="AV264" s="407"/>
      <c r="AW264" s="407"/>
      <c r="AX264" s="407"/>
      <c r="AY264" s="407"/>
      <c r="AZ264" s="407"/>
      <c r="BA264" s="407"/>
      <c r="BB264" s="407"/>
      <c r="BC264" s="407"/>
      <c r="BD264" s="407"/>
      <c r="BE264" s="407">
        <v>0</v>
      </c>
      <c r="BF264" s="407"/>
      <c r="BG264" s="407"/>
      <c r="BH264" s="407"/>
      <c r="BI264" s="407"/>
      <c r="BJ264" s="407"/>
      <c r="BK264" s="407"/>
      <c r="BL264" s="407"/>
      <c r="BM264" s="407"/>
      <c r="BN264" s="407"/>
      <c r="BO264" s="407"/>
      <c r="BP264" s="407"/>
      <c r="BQ264" s="407"/>
      <c r="BR264" s="407"/>
      <c r="BS264" s="407"/>
      <c r="BT264" s="407"/>
    </row>
    <row r="265" spans="1:72" ht="19.5" customHeight="1" x14ac:dyDescent="0.2">
      <c r="A265" s="310" t="s">
        <v>54</v>
      </c>
      <c r="B265" s="311" t="s">
        <v>47</v>
      </c>
      <c r="C265" s="312" t="s">
        <v>386</v>
      </c>
      <c r="D265" s="311" t="s">
        <v>386</v>
      </c>
      <c r="E265" s="304">
        <f t="shared" si="39"/>
        <v>1137.5345977331399</v>
      </c>
      <c r="F265" s="313">
        <v>1206.63888743448</v>
      </c>
      <c r="G265" s="313">
        <v>237.07129873357201</v>
      </c>
      <c r="H265" s="313">
        <v>921.52654828678499</v>
      </c>
      <c r="I265" s="313">
        <v>1732.7461275894</v>
      </c>
      <c r="J265" s="313">
        <v>1261.6462851993699</v>
      </c>
      <c r="K265" s="313">
        <v>1137.5345977331399</v>
      </c>
      <c r="L265" s="313">
        <v>1260.7285601871299</v>
      </c>
      <c r="M265" s="313">
        <v>1784.08575845992</v>
      </c>
      <c r="N265" s="313">
        <v>1899.8785417920201</v>
      </c>
      <c r="O265" s="313">
        <v>1464.7081222721999</v>
      </c>
      <c r="P265" s="313">
        <v>1567.6255942263599</v>
      </c>
      <c r="Q265" s="313">
        <v>1660.2050801692201</v>
      </c>
      <c r="R265" s="313">
        <v>16134.395402083601</v>
      </c>
      <c r="S265" s="313">
        <f t="shared" si="40"/>
        <v>6497.1637449767468</v>
      </c>
      <c r="T265" s="322" t="s">
        <v>358</v>
      </c>
      <c r="V265" s="322" t="s">
        <v>358</v>
      </c>
      <c r="W265" s="413" t="s">
        <v>365</v>
      </c>
      <c r="X265" s="323" t="s">
        <v>248</v>
      </c>
      <c r="Y265" s="328">
        <f t="shared" si="41"/>
        <v>0</v>
      </c>
      <c r="Z265" s="327">
        <v>0</v>
      </c>
      <c r="AA265" s="327">
        <v>0</v>
      </c>
      <c r="AB265" s="327">
        <v>0</v>
      </c>
      <c r="AC265" s="327">
        <v>0</v>
      </c>
      <c r="AD265" s="327">
        <v>0</v>
      </c>
      <c r="AE265" s="327">
        <v>0</v>
      </c>
      <c r="AF265" s="327">
        <v>0</v>
      </c>
      <c r="AG265" s="327">
        <v>0</v>
      </c>
      <c r="AH265" s="327">
        <v>0</v>
      </c>
      <c r="AI265" s="327">
        <v>0</v>
      </c>
      <c r="AJ265" s="327">
        <v>0</v>
      </c>
      <c r="AK265" s="327">
        <v>0</v>
      </c>
      <c r="AL265" s="327">
        <v>0</v>
      </c>
      <c r="AM265" s="305">
        <f t="shared" si="42"/>
        <v>0</v>
      </c>
      <c r="AP265" s="341">
        <v>28</v>
      </c>
      <c r="AQ265" s="406" t="s">
        <v>76</v>
      </c>
      <c r="AR265" s="406"/>
      <c r="AS265" s="407"/>
      <c r="AT265" s="407"/>
      <c r="AU265" s="407"/>
      <c r="AV265" s="407"/>
      <c r="AW265" s="407"/>
      <c r="AX265" s="407"/>
      <c r="AY265" s="407"/>
      <c r="AZ265" s="407"/>
      <c r="BA265" s="407"/>
      <c r="BB265" s="407"/>
      <c r="BC265" s="407"/>
      <c r="BD265" s="407"/>
      <c r="BE265" s="407">
        <v>0</v>
      </c>
      <c r="BF265" s="407"/>
      <c r="BG265" s="407"/>
      <c r="BH265" s="407"/>
      <c r="BI265" s="407"/>
      <c r="BJ265" s="407"/>
      <c r="BK265" s="407"/>
      <c r="BL265" s="407"/>
      <c r="BM265" s="407"/>
      <c r="BN265" s="407"/>
      <c r="BO265" s="407"/>
      <c r="BP265" s="407"/>
      <c r="BQ265" s="407"/>
      <c r="BR265" s="407"/>
      <c r="BS265" s="407"/>
      <c r="BT265" s="407"/>
    </row>
    <row r="266" spans="1:72" ht="19.5" customHeight="1" x14ac:dyDescent="0.2">
      <c r="A266" s="314" t="s">
        <v>54</v>
      </c>
      <c r="B266" s="315" t="s">
        <v>48</v>
      </c>
      <c r="C266" s="316" t="s">
        <v>48</v>
      </c>
      <c r="D266" s="315" t="s">
        <v>48</v>
      </c>
      <c r="E266" s="304">
        <f t="shared" si="39"/>
        <v>0.32241708176112499</v>
      </c>
      <c r="F266" s="317">
        <v>0.29680056062400101</v>
      </c>
      <c r="G266" s="317">
        <v>0.26563885376122098</v>
      </c>
      <c r="H266" s="317">
        <v>0.289740983708839</v>
      </c>
      <c r="I266" s="317">
        <v>0.361180332051664</v>
      </c>
      <c r="J266" s="317">
        <v>0.27989570816285297</v>
      </c>
      <c r="K266" s="317">
        <v>0.32241708176112499</v>
      </c>
      <c r="L266" s="317">
        <v>0.27027839875590998</v>
      </c>
      <c r="M266" s="317">
        <v>0.32438067665009002</v>
      </c>
      <c r="N266" s="317">
        <v>0.32852552728682</v>
      </c>
      <c r="O266" s="317">
        <v>0.32542701060986401</v>
      </c>
      <c r="P266" s="317">
        <v>0.32669894190018001</v>
      </c>
      <c r="Q266" s="317">
        <v>0.33847994647816099</v>
      </c>
      <c r="R266" s="317">
        <v>0.31452966708344499</v>
      </c>
      <c r="S266" s="317">
        <f>S263/S261</f>
        <v>0.3088074331154616</v>
      </c>
      <c r="T266" s="322" t="s">
        <v>358</v>
      </c>
      <c r="V266" s="322" t="s">
        <v>358</v>
      </c>
      <c r="W266" s="413" t="s">
        <v>365</v>
      </c>
      <c r="X266" s="323" t="s">
        <v>210</v>
      </c>
      <c r="Y266" s="328">
        <f t="shared" si="41"/>
        <v>0</v>
      </c>
      <c r="Z266" s="327">
        <v>0</v>
      </c>
      <c r="AA266" s="327">
        <v>0</v>
      </c>
      <c r="AB266" s="327">
        <v>0</v>
      </c>
      <c r="AC266" s="327">
        <v>0</v>
      </c>
      <c r="AD266" s="327">
        <v>0</v>
      </c>
      <c r="AE266" s="327">
        <v>0</v>
      </c>
      <c r="AF266" s="327">
        <v>0</v>
      </c>
      <c r="AG266" s="327">
        <v>0</v>
      </c>
      <c r="AH266" s="327">
        <v>0</v>
      </c>
      <c r="AI266" s="327">
        <v>0</v>
      </c>
      <c r="AJ266" s="327">
        <v>0</v>
      </c>
      <c r="AK266" s="327">
        <v>0</v>
      </c>
      <c r="AL266" s="327">
        <v>0</v>
      </c>
      <c r="AM266" s="305">
        <f t="shared" si="42"/>
        <v>0</v>
      </c>
      <c r="AP266" s="341">
        <v>29</v>
      </c>
      <c r="AQ266" s="406" t="s">
        <v>77</v>
      </c>
      <c r="AR266" s="406"/>
      <c r="AS266" s="407"/>
      <c r="AT266" s="407"/>
      <c r="AU266" s="407"/>
      <c r="AV266" s="407"/>
      <c r="AW266" s="407"/>
      <c r="AX266" s="407"/>
      <c r="AY266" s="407"/>
      <c r="AZ266" s="407"/>
      <c r="BA266" s="407"/>
      <c r="BB266" s="407"/>
      <c r="BC266" s="407"/>
      <c r="BD266" s="407">
        <v>33.791924999999999</v>
      </c>
      <c r="BE266" s="407">
        <v>33.791924999999999</v>
      </c>
      <c r="BF266" s="407"/>
      <c r="BG266" s="407"/>
      <c r="BH266" s="407"/>
      <c r="BI266" s="407"/>
      <c r="BJ266" s="407"/>
      <c r="BK266" s="407"/>
      <c r="BL266" s="407"/>
      <c r="BM266" s="407"/>
      <c r="BN266" s="407"/>
      <c r="BO266" s="407"/>
      <c r="BP266" s="407"/>
      <c r="BQ266" s="407"/>
      <c r="BR266" s="407"/>
      <c r="BS266" s="407"/>
      <c r="BT266" s="407"/>
    </row>
    <row r="267" spans="1:72" ht="19.5" customHeight="1" x14ac:dyDescent="0.2">
      <c r="A267" s="314" t="s">
        <v>54</v>
      </c>
      <c r="B267" s="315" t="s">
        <v>49</v>
      </c>
      <c r="C267" s="316" t="s">
        <v>49</v>
      </c>
      <c r="D267" s="315" t="s">
        <v>49</v>
      </c>
      <c r="E267" s="304">
        <f t="shared" si="39"/>
        <v>0.19734418763525899</v>
      </c>
      <c r="F267" s="317">
        <v>9.8251346733135597E-2</v>
      </c>
      <c r="G267" s="317">
        <v>0.141359670395103</v>
      </c>
      <c r="H267" s="317">
        <v>0.137793230932021</v>
      </c>
      <c r="I267" s="317">
        <v>0.138351045232113</v>
      </c>
      <c r="J267" s="317">
        <v>0.13964913237582999</v>
      </c>
      <c r="K267" s="317">
        <v>0.19734418763525899</v>
      </c>
      <c r="L267" s="317">
        <v>0.139785827316112</v>
      </c>
      <c r="M267" s="317">
        <v>0.140680449380296</v>
      </c>
      <c r="N267" s="317">
        <v>0.13506398226795499</v>
      </c>
      <c r="O267" s="317">
        <v>0.142060976678276</v>
      </c>
      <c r="P267" s="317">
        <v>0.140237256807654</v>
      </c>
      <c r="Q267" s="317">
        <v>0.16816407694947499</v>
      </c>
      <c r="R267" s="317">
        <v>0.145145418418547</v>
      </c>
      <c r="S267" s="317">
        <f>S264/S261</f>
        <v>0.14603901337085365</v>
      </c>
      <c r="T267" s="322" t="s">
        <v>358</v>
      </c>
      <c r="V267" s="322" t="s">
        <v>358</v>
      </c>
      <c r="W267" s="321"/>
      <c r="X267" s="321"/>
      <c r="Y267" s="328">
        <f t="shared" si="41"/>
        <v>0</v>
      </c>
      <c r="Z267" s="329"/>
      <c r="AA267" s="329"/>
      <c r="AB267" s="329"/>
      <c r="AC267" s="329"/>
      <c r="AD267" s="329"/>
      <c r="AE267" s="329"/>
      <c r="AF267" s="329"/>
      <c r="AG267" s="329"/>
      <c r="AH267" s="329"/>
      <c r="AI267" s="329"/>
      <c r="AJ267" s="329"/>
      <c r="AK267" s="329"/>
      <c r="AL267" s="329"/>
      <c r="AM267" s="305">
        <f t="shared" si="42"/>
        <v>0</v>
      </c>
      <c r="AP267" s="341">
        <v>30</v>
      </c>
      <c r="AQ267" s="409" t="s">
        <v>78</v>
      </c>
      <c r="AR267" s="409"/>
      <c r="AS267" s="407"/>
      <c r="AT267" s="407"/>
      <c r="AU267" s="407"/>
      <c r="AV267" s="407"/>
      <c r="AW267" s="407"/>
      <c r="AX267" s="407"/>
      <c r="AY267" s="407"/>
      <c r="AZ267" s="407"/>
      <c r="BA267" s="407"/>
      <c r="BB267" s="407"/>
      <c r="BC267" s="407"/>
      <c r="BD267" s="407">
        <v>111.86617099999999</v>
      </c>
      <c r="BE267" s="407">
        <v>111.86617099999999</v>
      </c>
      <c r="BF267" s="407"/>
      <c r="BG267" s="407"/>
      <c r="BH267" s="407"/>
      <c r="BI267" s="407"/>
      <c r="BJ267" s="407"/>
      <c r="BK267" s="407"/>
      <c r="BL267" s="407"/>
      <c r="BM267" s="407"/>
      <c r="BN267" s="407"/>
      <c r="BO267" s="407"/>
      <c r="BP267" s="407"/>
      <c r="BQ267" s="407"/>
      <c r="BR267" s="407"/>
      <c r="BS267" s="407"/>
      <c r="BT267" s="407"/>
    </row>
    <row r="268" spans="1:72" ht="19.5" customHeight="1" x14ac:dyDescent="0.2">
      <c r="A268" s="314" t="s">
        <v>54</v>
      </c>
      <c r="B268" s="315" t="s">
        <v>50</v>
      </c>
      <c r="C268" s="316" t="s">
        <v>50</v>
      </c>
      <c r="D268" s="315" t="s">
        <v>50</v>
      </c>
      <c r="E268" s="304">
        <f t="shared" si="39"/>
        <v>0.125072894125866</v>
      </c>
      <c r="F268" s="317">
        <v>0.198549213890865</v>
      </c>
      <c r="G268" s="317">
        <v>0.124279183366118</v>
      </c>
      <c r="H268" s="317">
        <v>0.15194775277681799</v>
      </c>
      <c r="I268" s="317">
        <v>0.222829286819551</v>
      </c>
      <c r="J268" s="317">
        <v>0.14024657578702401</v>
      </c>
      <c r="K268" s="317">
        <v>0.125072894125866</v>
      </c>
      <c r="L268" s="317">
        <v>0.130492571439799</v>
      </c>
      <c r="M268" s="317">
        <v>0.18370022726979399</v>
      </c>
      <c r="N268" s="317">
        <v>0.19346154501886501</v>
      </c>
      <c r="O268" s="317">
        <v>0.18336603393158801</v>
      </c>
      <c r="P268" s="317">
        <v>0.186461685092525</v>
      </c>
      <c r="Q268" s="317">
        <v>0.17031586952868499</v>
      </c>
      <c r="R268" s="317">
        <v>0.16938424866489801</v>
      </c>
      <c r="S268" s="317">
        <f>S265/S261</f>
        <v>0.16276841974460785</v>
      </c>
      <c r="T268" s="322" t="s">
        <v>358</v>
      </c>
      <c r="V268" s="322" t="s">
        <v>358</v>
      </c>
      <c r="W268" s="321"/>
      <c r="X268" s="321"/>
      <c r="Y268" s="328">
        <f t="shared" si="41"/>
        <v>0</v>
      </c>
      <c r="Z268" s="329"/>
      <c r="AA268" s="329"/>
      <c r="AB268" s="329"/>
      <c r="AC268" s="329"/>
      <c r="AD268" s="329"/>
      <c r="AE268" s="329"/>
      <c r="AF268" s="329"/>
      <c r="AG268" s="329"/>
      <c r="AH268" s="329"/>
      <c r="AI268" s="329"/>
      <c r="AJ268" s="329"/>
      <c r="AK268" s="329"/>
      <c r="AL268" s="329"/>
      <c r="AM268" s="305">
        <f t="shared" si="42"/>
        <v>0</v>
      </c>
      <c r="AO268" s="387"/>
      <c r="AP268" s="341">
        <v>31</v>
      </c>
      <c r="AQ268" s="409" t="s">
        <v>79</v>
      </c>
      <c r="AR268" s="409"/>
      <c r="AS268" s="407"/>
      <c r="AT268" s="407"/>
      <c r="AU268" s="407"/>
      <c r="AV268" s="407"/>
      <c r="AW268" s="407"/>
      <c r="AX268" s="407"/>
      <c r="AY268" s="407"/>
      <c r="AZ268" s="407"/>
      <c r="BA268" s="407"/>
      <c r="BB268" s="407"/>
      <c r="BC268" s="407"/>
      <c r="BD268" s="407">
        <v>75.822969999999998</v>
      </c>
      <c r="BE268" s="407">
        <v>75.822969999999998</v>
      </c>
      <c r="BF268" s="407"/>
      <c r="BG268" s="407"/>
      <c r="BH268" s="407"/>
      <c r="BI268" s="407"/>
      <c r="BJ268" s="407"/>
      <c r="BK268" s="407"/>
      <c r="BL268" s="407"/>
      <c r="BM268" s="407"/>
      <c r="BN268" s="407"/>
      <c r="BO268" s="407"/>
      <c r="BP268" s="407"/>
      <c r="BQ268" s="407"/>
      <c r="BR268" s="407"/>
      <c r="BS268" s="407"/>
      <c r="BT268" s="407"/>
    </row>
    <row r="269" spans="1:72" ht="19.5" customHeight="1" x14ac:dyDescent="0.2">
      <c r="A269" s="301" t="s">
        <v>55</v>
      </c>
      <c r="B269" s="302" t="s">
        <v>25</v>
      </c>
      <c r="C269" s="303" t="s">
        <v>26</v>
      </c>
      <c r="D269" s="302" t="s">
        <v>27</v>
      </c>
      <c r="E269" s="304">
        <f t="shared" si="39"/>
        <v>3418.2786999999998</v>
      </c>
      <c r="F269" s="305">
        <v>2500.9524999999999</v>
      </c>
      <c r="G269" s="305">
        <v>794.51549999999997</v>
      </c>
      <c r="H269" s="305">
        <v>1782.7233000000001</v>
      </c>
      <c r="I269" s="305">
        <v>2449.0306</v>
      </c>
      <c r="J269" s="305">
        <v>2706.2222999999999</v>
      </c>
      <c r="K269" s="305">
        <v>3418.2786999999998</v>
      </c>
      <c r="L269" s="305">
        <v>3281.3629000000001</v>
      </c>
      <c r="M269" s="305">
        <v>3968.2757999999999</v>
      </c>
      <c r="N269" s="305">
        <v>3637.6590500000002</v>
      </c>
      <c r="O269" s="305">
        <v>3279.5023500000002</v>
      </c>
      <c r="P269" s="305">
        <v>3767.0772499999998</v>
      </c>
      <c r="Q269" s="305">
        <v>4124.8552</v>
      </c>
      <c r="R269" s="305">
        <v>35710.455450000001</v>
      </c>
      <c r="S269" s="305">
        <f t="shared" si="40"/>
        <v>13651.722900000001</v>
      </c>
      <c r="T269" s="322" t="s">
        <v>358</v>
      </c>
      <c r="V269" s="322" t="s">
        <v>358</v>
      </c>
      <c r="W269" s="323" t="s">
        <v>359</v>
      </c>
      <c r="X269" s="323" t="s">
        <v>4</v>
      </c>
      <c r="Y269" s="328" t="str">
        <f t="shared" si="41"/>
        <v>6月</v>
      </c>
      <c r="Z269" s="327" t="s">
        <v>8</v>
      </c>
      <c r="AA269" s="327" t="s">
        <v>9</v>
      </c>
      <c r="AB269" s="327" t="s">
        <v>10</v>
      </c>
      <c r="AC269" s="327" t="s">
        <v>11</v>
      </c>
      <c r="AD269" s="327" t="s">
        <v>12</v>
      </c>
      <c r="AE269" s="327" t="s">
        <v>13</v>
      </c>
      <c r="AF269" s="327" t="s">
        <v>14</v>
      </c>
      <c r="AG269" s="327" t="s">
        <v>15</v>
      </c>
      <c r="AH269" s="327" t="s">
        <v>16</v>
      </c>
      <c r="AI269" s="327" t="s">
        <v>17</v>
      </c>
      <c r="AJ269" s="327" t="s">
        <v>111</v>
      </c>
      <c r="AK269" s="327" t="s">
        <v>19</v>
      </c>
      <c r="AL269" s="327" t="s">
        <v>20</v>
      </c>
      <c r="AM269" s="300" t="s">
        <v>259</v>
      </c>
      <c r="AP269" s="341">
        <v>32</v>
      </c>
      <c r="AQ269" s="406" t="s">
        <v>80</v>
      </c>
      <c r="AR269" s="406"/>
      <c r="AS269" s="407"/>
      <c r="AT269" s="407"/>
      <c r="AU269" s="407"/>
      <c r="AV269" s="407"/>
      <c r="AW269" s="407"/>
      <c r="AX269" s="407"/>
      <c r="AY269" s="407"/>
      <c r="AZ269" s="407"/>
      <c r="BA269" s="407"/>
      <c r="BB269" s="407"/>
      <c r="BC269" s="407"/>
      <c r="BD269" s="407">
        <v>86.039237999999997</v>
      </c>
      <c r="BE269" s="407">
        <v>86.039237999999997</v>
      </c>
      <c r="BF269" s="407"/>
      <c r="BG269" s="407"/>
      <c r="BH269" s="407"/>
      <c r="BI269" s="407"/>
      <c r="BJ269" s="407"/>
      <c r="BK269" s="407"/>
      <c r="BL269" s="407"/>
      <c r="BM269" s="407"/>
      <c r="BN269" s="407"/>
      <c r="BO269" s="407"/>
      <c r="BP269" s="407"/>
      <c r="BQ269" s="407"/>
      <c r="BR269" s="407"/>
      <c r="BS269" s="407"/>
      <c r="BT269" s="407"/>
    </row>
    <row r="270" spans="1:72" ht="19.5" customHeight="1" x14ac:dyDescent="0.2">
      <c r="A270" s="301" t="s">
        <v>55</v>
      </c>
      <c r="B270" s="302" t="s">
        <v>25</v>
      </c>
      <c r="C270" s="303" t="s">
        <v>26</v>
      </c>
      <c r="D270" s="302" t="s">
        <v>28</v>
      </c>
      <c r="E270" s="304">
        <f t="shared" si="39"/>
        <v>1755.6989000000001</v>
      </c>
      <c r="F270" s="305">
        <v>1574.347</v>
      </c>
      <c r="G270" s="305">
        <v>532.80560000000003</v>
      </c>
      <c r="H270" s="305">
        <v>1014.0375</v>
      </c>
      <c r="I270" s="305">
        <v>1515.9228000000001</v>
      </c>
      <c r="J270" s="305">
        <v>1588.0069000000001</v>
      </c>
      <c r="K270" s="305">
        <v>1755.6989000000001</v>
      </c>
      <c r="L270" s="305">
        <v>2076.4589000000001</v>
      </c>
      <c r="M270" s="305">
        <v>2139.5830999999998</v>
      </c>
      <c r="N270" s="305">
        <v>2126.5302499999998</v>
      </c>
      <c r="O270" s="305">
        <v>2000.71775</v>
      </c>
      <c r="P270" s="305">
        <v>2401.9865</v>
      </c>
      <c r="Q270" s="305">
        <v>2645.4852500000002</v>
      </c>
      <c r="R270" s="305">
        <v>21371.580450000001</v>
      </c>
      <c r="S270" s="305">
        <f t="shared" si="40"/>
        <v>7980.8187000000007</v>
      </c>
      <c r="T270" s="322" t="s">
        <v>358</v>
      </c>
      <c r="V270" s="322" t="s">
        <v>358</v>
      </c>
      <c r="W270" s="323" t="s">
        <v>64</v>
      </c>
      <c r="X270" s="323" t="s">
        <v>217</v>
      </c>
      <c r="Y270" s="328">
        <f t="shared" si="41"/>
        <v>2.2798894570888701</v>
      </c>
      <c r="Z270" s="327">
        <v>2.3142550328934899</v>
      </c>
      <c r="AA270" s="327">
        <v>2.3142550328934899</v>
      </c>
      <c r="AB270" s="327">
        <v>2.3642550328934901</v>
      </c>
      <c r="AC270" s="327">
        <v>2.2798894570888701</v>
      </c>
      <c r="AD270" s="327">
        <v>2.2798894570888701</v>
      </c>
      <c r="AE270" s="327">
        <v>2.2798894570888701</v>
      </c>
      <c r="AF270" s="327">
        <v>2.1798894570888701</v>
      </c>
      <c r="AG270" s="327">
        <v>1.2798894570888699</v>
      </c>
      <c r="AH270" s="327">
        <v>1.2798894570888699</v>
      </c>
      <c r="AI270" s="327">
        <v>1.2798894570888699</v>
      </c>
      <c r="AJ270" s="327">
        <v>1.2798894570888699</v>
      </c>
      <c r="AK270" s="327">
        <v>1.2798894570888699</v>
      </c>
      <c r="AL270" s="327">
        <v>22.411770212480299</v>
      </c>
      <c r="AM270" s="305">
        <f t="shared" si="42"/>
        <v>13.832433469947082</v>
      </c>
      <c r="AP270" s="341">
        <v>33</v>
      </c>
      <c r="AQ270" s="406" t="s">
        <v>370</v>
      </c>
      <c r="AR270" s="406"/>
      <c r="AS270" s="407"/>
      <c r="AT270" s="407"/>
      <c r="AU270" s="407"/>
      <c r="AV270" s="407"/>
      <c r="AW270" s="407"/>
      <c r="AX270" s="407"/>
      <c r="AY270" s="407"/>
      <c r="AZ270" s="407"/>
      <c r="BA270" s="407"/>
      <c r="BB270" s="407"/>
      <c r="BC270" s="407"/>
      <c r="BD270" s="407"/>
      <c r="BE270" s="407">
        <v>0</v>
      </c>
      <c r="BF270" s="407"/>
      <c r="BG270" s="407"/>
      <c r="BH270" s="407"/>
      <c r="BI270" s="407"/>
      <c r="BJ270" s="407"/>
      <c r="BK270" s="407"/>
      <c r="BL270" s="407"/>
      <c r="BM270" s="407"/>
      <c r="BN270" s="407"/>
      <c r="BO270" s="407"/>
      <c r="BP270" s="407"/>
      <c r="BQ270" s="407"/>
      <c r="BR270" s="407"/>
      <c r="BS270" s="407"/>
      <c r="BT270" s="407"/>
    </row>
    <row r="271" spans="1:72" ht="19.5" customHeight="1" x14ac:dyDescent="0.2">
      <c r="A271" s="301" t="s">
        <v>55</v>
      </c>
      <c r="B271" s="302" t="s">
        <v>25</v>
      </c>
      <c r="C271" s="303" t="s">
        <v>26</v>
      </c>
      <c r="D271" s="302" t="s">
        <v>29</v>
      </c>
      <c r="E271" s="304">
        <f t="shared" si="39"/>
        <v>1245.9060199999999</v>
      </c>
      <c r="F271" s="305">
        <v>935.71034799999995</v>
      </c>
      <c r="G271" s="305">
        <v>269.53014999999999</v>
      </c>
      <c r="H271" s="305">
        <v>1087.325135</v>
      </c>
      <c r="I271" s="305">
        <v>1563.8777250000001</v>
      </c>
      <c r="J271" s="305">
        <v>1117.686643</v>
      </c>
      <c r="K271" s="305">
        <v>1245.9060199999999</v>
      </c>
      <c r="L271" s="305">
        <v>936.952855</v>
      </c>
      <c r="M271" s="305">
        <v>711.70534499999997</v>
      </c>
      <c r="N271" s="305">
        <v>848.77179999999998</v>
      </c>
      <c r="O271" s="305">
        <v>892.24826499999801</v>
      </c>
      <c r="P271" s="305">
        <v>1165.138618</v>
      </c>
      <c r="Q271" s="305">
        <v>1128.255187</v>
      </c>
      <c r="R271" s="305">
        <v>11903.108091</v>
      </c>
      <c r="S271" s="305">
        <f t="shared" si="40"/>
        <v>6220.0360209999999</v>
      </c>
      <c r="T271" s="322" t="s">
        <v>358</v>
      </c>
      <c r="V271" s="322" t="s">
        <v>358</v>
      </c>
      <c r="W271" s="323" t="s">
        <v>64</v>
      </c>
      <c r="X271" s="323" t="s">
        <v>218</v>
      </c>
      <c r="Y271" s="328">
        <f t="shared" si="41"/>
        <v>0.1215</v>
      </c>
      <c r="Z271" s="327">
        <v>8.4564E-2</v>
      </c>
      <c r="AA271" s="327">
        <v>5.0057999999999998E-2</v>
      </c>
      <c r="AB271" s="327">
        <v>9.5255999999999993E-2</v>
      </c>
      <c r="AC271" s="327">
        <v>0.1215</v>
      </c>
      <c r="AD271" s="327">
        <v>9.6713999999999994E-2</v>
      </c>
      <c r="AE271" s="327">
        <v>0.1215</v>
      </c>
      <c r="AF271" s="327">
        <v>0.127332</v>
      </c>
      <c r="AG271" s="327">
        <v>0.17058599999999999</v>
      </c>
      <c r="AH271" s="327">
        <v>0.14288400000000001</v>
      </c>
      <c r="AI271" s="327">
        <v>0.15551999999999999</v>
      </c>
      <c r="AJ271" s="327">
        <v>0.17544599999999999</v>
      </c>
      <c r="AK271" s="327">
        <v>0.15357599999999999</v>
      </c>
      <c r="AL271" s="327">
        <v>1.494936</v>
      </c>
      <c r="AM271" s="305">
        <f t="shared" si="42"/>
        <v>0.56959199999999988</v>
      </c>
      <c r="AP271" s="341">
        <v>34</v>
      </c>
      <c r="AQ271" s="406" t="s">
        <v>81</v>
      </c>
      <c r="AR271" s="406"/>
      <c r="AS271" s="407"/>
      <c r="AT271" s="407"/>
      <c r="AU271" s="407"/>
      <c r="AV271" s="407"/>
      <c r="AW271" s="407"/>
      <c r="AX271" s="407"/>
      <c r="AY271" s="407"/>
      <c r="AZ271" s="407"/>
      <c r="BA271" s="407"/>
      <c r="BB271" s="407"/>
      <c r="BC271" s="407"/>
      <c r="BD271" s="407"/>
      <c r="BE271" s="407">
        <v>0</v>
      </c>
      <c r="BF271" s="407"/>
      <c r="BG271" s="407"/>
      <c r="BH271" s="407"/>
      <c r="BI271" s="407"/>
      <c r="BJ271" s="407"/>
      <c r="BK271" s="407"/>
      <c r="BL271" s="407"/>
      <c r="BM271" s="407"/>
      <c r="BN271" s="407"/>
      <c r="BO271" s="407"/>
      <c r="BP271" s="407"/>
      <c r="BQ271" s="407"/>
      <c r="BR271" s="407"/>
      <c r="BS271" s="407"/>
      <c r="BT271" s="407"/>
    </row>
    <row r="272" spans="1:72" ht="19.5" customHeight="1" x14ac:dyDescent="0.2">
      <c r="A272" s="301" t="s">
        <v>55</v>
      </c>
      <c r="B272" s="302" t="s">
        <v>25</v>
      </c>
      <c r="C272" s="303" t="s">
        <v>26</v>
      </c>
      <c r="D272" s="302" t="s">
        <v>30</v>
      </c>
      <c r="E272" s="304">
        <f t="shared" si="39"/>
        <v>1404.1857419999999</v>
      </c>
      <c r="F272" s="305">
        <v>970.48078499999804</v>
      </c>
      <c r="G272" s="305">
        <v>360.65678500000001</v>
      </c>
      <c r="H272" s="305">
        <v>833.77300500000001</v>
      </c>
      <c r="I272" s="305">
        <v>1038.8787500000001</v>
      </c>
      <c r="J272" s="305">
        <v>1339.4376030000001</v>
      </c>
      <c r="K272" s="305">
        <v>1404.1857419999999</v>
      </c>
      <c r="L272" s="305">
        <v>717.12513900000101</v>
      </c>
      <c r="M272" s="305">
        <v>1496.6440600000001</v>
      </c>
      <c r="N272" s="305">
        <v>1651.0807729999999</v>
      </c>
      <c r="O272" s="305">
        <v>1461.7417330000001</v>
      </c>
      <c r="P272" s="305">
        <v>1739.553979</v>
      </c>
      <c r="Q272" s="305">
        <v>1827.5036789999999</v>
      </c>
      <c r="R272" s="305">
        <v>14841.062033</v>
      </c>
      <c r="S272" s="305">
        <f t="shared" si="40"/>
        <v>5947.4126699999979</v>
      </c>
      <c r="T272" s="322" t="s">
        <v>358</v>
      </c>
      <c r="V272" s="322" t="s">
        <v>358</v>
      </c>
      <c r="W272" s="323" t="s">
        <v>64</v>
      </c>
      <c r="X272" s="323" t="s">
        <v>219</v>
      </c>
      <c r="Y272" s="328">
        <f t="shared" si="41"/>
        <v>1.0276799999999999</v>
      </c>
      <c r="Z272" s="327">
        <v>0.65688000000000002</v>
      </c>
      <c r="AA272" s="327">
        <v>0.34839999999999999</v>
      </c>
      <c r="AB272" s="327">
        <v>0.65112000000000003</v>
      </c>
      <c r="AC272" s="327">
        <v>0.76488</v>
      </c>
      <c r="AD272" s="327">
        <v>0.82599999999999996</v>
      </c>
      <c r="AE272" s="327">
        <v>1.0276799999999999</v>
      </c>
      <c r="AF272" s="327">
        <v>1.0888</v>
      </c>
      <c r="AG272" s="327">
        <v>1.18048</v>
      </c>
      <c r="AH272" s="327">
        <v>1.1193599999999999</v>
      </c>
      <c r="AI272" s="327">
        <v>0.93600000000000005</v>
      </c>
      <c r="AJ272" s="327">
        <v>0.75263999999999998</v>
      </c>
      <c r="AK272" s="327">
        <v>0.72208000000000006</v>
      </c>
      <c r="AL272" s="327">
        <v>10.07432</v>
      </c>
      <c r="AM272" s="305">
        <f t="shared" si="42"/>
        <v>4.2749600000000001</v>
      </c>
      <c r="AP272" s="341">
        <v>35</v>
      </c>
      <c r="AQ272" s="352" t="s">
        <v>371</v>
      </c>
      <c r="AR272" s="352"/>
      <c r="AS272" s="407">
        <v>0</v>
      </c>
      <c r="AT272" s="407">
        <v>0</v>
      </c>
      <c r="AU272" s="407">
        <v>0</v>
      </c>
      <c r="AV272" s="407">
        <v>0</v>
      </c>
      <c r="AW272" s="407">
        <v>0</v>
      </c>
      <c r="AX272" s="407">
        <v>29.5823</v>
      </c>
      <c r="AY272" s="407">
        <v>45.1995</v>
      </c>
      <c r="AZ272" s="407">
        <v>38.308900000000001</v>
      </c>
      <c r="BA272" s="407">
        <v>36.888100000000001</v>
      </c>
      <c r="BB272" s="407">
        <v>28.081600000000002</v>
      </c>
      <c r="BC272" s="407">
        <v>49.955399999999997</v>
      </c>
      <c r="BD272" s="407">
        <v>332.018304</v>
      </c>
      <c r="BE272" s="407">
        <v>560.03410399999996</v>
      </c>
      <c r="BF272" s="407"/>
      <c r="BG272" s="407"/>
      <c r="BH272" s="407"/>
      <c r="BI272" s="407"/>
      <c r="BJ272" s="407"/>
      <c r="BK272" s="407"/>
      <c r="BL272" s="407"/>
      <c r="BM272" s="407"/>
      <c r="BN272" s="407"/>
      <c r="BO272" s="407"/>
      <c r="BP272" s="407"/>
      <c r="BQ272" s="407"/>
      <c r="BR272" s="407"/>
      <c r="BS272" s="407"/>
      <c r="BT272" s="407"/>
    </row>
    <row r="273" spans="1:72" ht="19.5" customHeight="1" x14ac:dyDescent="0.2">
      <c r="A273" s="301" t="s">
        <v>55</v>
      </c>
      <c r="B273" s="302" t="s">
        <v>25</v>
      </c>
      <c r="C273" s="303" t="s">
        <v>26</v>
      </c>
      <c r="D273" s="302" t="s">
        <v>31</v>
      </c>
      <c r="E273" s="304">
        <f t="shared" si="39"/>
        <v>992.87765999999999</v>
      </c>
      <c r="F273" s="305">
        <v>686.20349999999996</v>
      </c>
      <c r="G273" s="305">
        <v>148.59739999999999</v>
      </c>
      <c r="H273" s="305">
        <v>477.87640900000002</v>
      </c>
      <c r="I273" s="305">
        <v>552.30412000000001</v>
      </c>
      <c r="J273" s="305">
        <v>669.60320999999999</v>
      </c>
      <c r="K273" s="305">
        <v>992.87765999999999</v>
      </c>
      <c r="L273" s="305">
        <v>869.43123000000003</v>
      </c>
      <c r="M273" s="305">
        <v>1058.9627499999999</v>
      </c>
      <c r="N273" s="305">
        <v>1049.8061869999999</v>
      </c>
      <c r="O273" s="305">
        <v>922.04064000000005</v>
      </c>
      <c r="P273" s="305">
        <v>932.46514999999999</v>
      </c>
      <c r="Q273" s="305">
        <v>1065.7711200000001</v>
      </c>
      <c r="R273" s="305">
        <v>9425.9393760000003</v>
      </c>
      <c r="S273" s="305">
        <f t="shared" si="40"/>
        <v>3527.4622989999998</v>
      </c>
      <c r="T273" s="322" t="s">
        <v>358</v>
      </c>
      <c r="V273" s="322" t="s">
        <v>358</v>
      </c>
      <c r="W273" s="323" t="s">
        <v>64</v>
      </c>
      <c r="X273" s="323" t="s">
        <v>220</v>
      </c>
      <c r="Y273" s="328">
        <f t="shared" si="41"/>
        <v>2.6056319999999999</v>
      </c>
      <c r="Z273" s="327">
        <v>2.6531259999999999</v>
      </c>
      <c r="AA273" s="327">
        <v>0.43339</v>
      </c>
      <c r="AB273" s="327">
        <v>3.8829609999999999</v>
      </c>
      <c r="AC273" s="327">
        <v>4.5197849999999997</v>
      </c>
      <c r="AD273" s="327">
        <v>3.0943459999999998</v>
      </c>
      <c r="AE273" s="327">
        <v>2.6056319999999999</v>
      </c>
      <c r="AF273" s="327">
        <v>2.324465</v>
      </c>
      <c r="AG273" s="327">
        <v>2.5049450000000002</v>
      </c>
      <c r="AH273" s="327">
        <v>1.1686529999999999</v>
      </c>
      <c r="AI273" s="327">
        <v>3.0013740000000002</v>
      </c>
      <c r="AJ273" s="327">
        <v>3.450739</v>
      </c>
      <c r="AK273" s="327">
        <v>4.2303189999999997</v>
      </c>
      <c r="AL273" s="327">
        <v>33.869734999999999</v>
      </c>
      <c r="AM273" s="305">
        <f t="shared" si="42"/>
        <v>17.189239999999998</v>
      </c>
      <c r="AP273" s="347">
        <v>36</v>
      </c>
      <c r="AQ273" s="353" t="s">
        <v>372</v>
      </c>
      <c r="AR273" s="353"/>
      <c r="AS273" s="415">
        <v>0</v>
      </c>
      <c r="AT273" s="415">
        <v>0</v>
      </c>
      <c r="AU273" s="415">
        <v>0</v>
      </c>
      <c r="AV273" s="415">
        <v>0</v>
      </c>
      <c r="AW273" s="415">
        <v>0</v>
      </c>
      <c r="AX273" s="415">
        <v>29.5823</v>
      </c>
      <c r="AY273" s="415">
        <v>45.1995</v>
      </c>
      <c r="AZ273" s="415">
        <v>38.308900000000001</v>
      </c>
      <c r="BA273" s="415">
        <v>36.888100000000001</v>
      </c>
      <c r="BB273" s="415">
        <v>28.081600000000002</v>
      </c>
      <c r="BC273" s="415">
        <v>49.955399999999997</v>
      </c>
      <c r="BD273" s="415">
        <v>332.018304</v>
      </c>
      <c r="BE273" s="415">
        <v>560.03410399999996</v>
      </c>
      <c r="BF273" s="415"/>
      <c r="BG273" s="415"/>
      <c r="BH273" s="415">
        <v>0</v>
      </c>
      <c r="BI273" s="415">
        <v>0</v>
      </c>
      <c r="BJ273" s="415">
        <v>0</v>
      </c>
      <c r="BK273" s="415">
        <v>0</v>
      </c>
      <c r="BL273" s="415">
        <v>0</v>
      </c>
      <c r="BM273" s="415">
        <v>0</v>
      </c>
      <c r="BN273" s="415">
        <v>0</v>
      </c>
      <c r="BO273" s="415">
        <v>0</v>
      </c>
      <c r="BP273" s="415">
        <v>0</v>
      </c>
      <c r="BQ273" s="415">
        <v>0</v>
      </c>
      <c r="BR273" s="415">
        <v>0</v>
      </c>
      <c r="BS273" s="415">
        <v>0</v>
      </c>
      <c r="BT273" s="415">
        <v>0</v>
      </c>
    </row>
    <row r="274" spans="1:72" ht="19.5" customHeight="1" x14ac:dyDescent="0.2">
      <c r="A274" s="301" t="s">
        <v>55</v>
      </c>
      <c r="B274" s="302" t="s">
        <v>25</v>
      </c>
      <c r="C274" s="303" t="s">
        <v>26</v>
      </c>
      <c r="D274" s="302" t="s">
        <v>32</v>
      </c>
      <c r="E274" s="304">
        <f t="shared" si="39"/>
        <v>8.5749999999999993</v>
      </c>
      <c r="F274" s="305">
        <v>7.5171999999999999</v>
      </c>
      <c r="G274" s="305">
        <v>3.6215000000000002</v>
      </c>
      <c r="H274" s="305">
        <v>6.2183999999999999</v>
      </c>
      <c r="I274" s="305">
        <v>5.3902000000000001</v>
      </c>
      <c r="J274" s="305">
        <v>4.2919</v>
      </c>
      <c r="K274" s="305">
        <v>8.5749999999999993</v>
      </c>
      <c r="L274" s="305">
        <v>13.370200000000001</v>
      </c>
      <c r="M274" s="305">
        <v>7.7644000000000002</v>
      </c>
      <c r="N274" s="305">
        <v>5.7512999999999996</v>
      </c>
      <c r="O274" s="305">
        <v>10.0297</v>
      </c>
      <c r="P274" s="305">
        <v>11.6281</v>
      </c>
      <c r="Q274" s="305">
        <v>13.543100000000001</v>
      </c>
      <c r="R274" s="305">
        <v>97.700999999999993</v>
      </c>
      <c r="S274" s="305">
        <f t="shared" si="40"/>
        <v>35.614199999999997</v>
      </c>
      <c r="T274" s="322" t="s">
        <v>358</v>
      </c>
      <c r="V274" s="322" t="s">
        <v>358</v>
      </c>
      <c r="W274" s="323" t="s">
        <v>64</v>
      </c>
      <c r="X274" s="323" t="s">
        <v>211</v>
      </c>
      <c r="Y274" s="328">
        <f t="shared" si="41"/>
        <v>247.05405200000001</v>
      </c>
      <c r="Z274" s="327">
        <v>116.593144</v>
      </c>
      <c r="AA274" s="327">
        <v>38.617996572712002</v>
      </c>
      <c r="AB274" s="327">
        <v>222.771963</v>
      </c>
      <c r="AC274" s="327">
        <v>212.52954500000001</v>
      </c>
      <c r="AD274" s="327">
        <v>197.06741400000001</v>
      </c>
      <c r="AE274" s="327">
        <v>247.05405200000001</v>
      </c>
      <c r="AF274" s="327">
        <v>177.10300000000001</v>
      </c>
      <c r="AG274" s="327">
        <v>253.90219500000001</v>
      </c>
      <c r="AH274" s="327">
        <v>234.598456</v>
      </c>
      <c r="AI274" s="327">
        <v>201.27341999999999</v>
      </c>
      <c r="AJ274" s="327">
        <v>217.17719</v>
      </c>
      <c r="AK274" s="327">
        <v>298.60655100000002</v>
      </c>
      <c r="AL274" s="327">
        <v>2417.2949265727102</v>
      </c>
      <c r="AM274" s="305">
        <f t="shared" si="42"/>
        <v>1034.634114572712</v>
      </c>
      <c r="AP274" s="398">
        <v>37</v>
      </c>
      <c r="AQ274" s="399" t="s">
        <v>373</v>
      </c>
      <c r="AR274" s="399"/>
      <c r="AS274" s="417">
        <v>11.91098</v>
      </c>
      <c r="AT274" s="417">
        <v>11.882917000000001</v>
      </c>
      <c r="AU274" s="417">
        <v>11.881150999999999</v>
      </c>
      <c r="AV274" s="417">
        <v>11.881151000000401</v>
      </c>
      <c r="AW274" s="417">
        <v>11.8811509999998</v>
      </c>
      <c r="AX274" s="417">
        <v>12.0799450000001</v>
      </c>
      <c r="AY274" s="417">
        <v>-71.517294999999606</v>
      </c>
      <c r="AZ274" s="417">
        <v>0</v>
      </c>
      <c r="BA274" s="417">
        <v>4.5474735088646402E-13</v>
      </c>
      <c r="BB274" s="417">
        <v>-5.6843418860808005E-13</v>
      </c>
      <c r="BC274" s="417">
        <v>2.80249999999995</v>
      </c>
      <c r="BD274" s="417">
        <v>-94.273709608738997</v>
      </c>
      <c r="BE274" s="417">
        <v>-67.435417906198097</v>
      </c>
      <c r="BF274" s="417"/>
      <c r="BG274" s="417"/>
      <c r="BH274" s="417">
        <v>0</v>
      </c>
      <c r="BI274" s="417">
        <v>0</v>
      </c>
      <c r="BJ274" s="417">
        <v>0</v>
      </c>
      <c r="BK274" s="417">
        <v>0</v>
      </c>
      <c r="BL274" s="417">
        <v>0</v>
      </c>
      <c r="BM274" s="417">
        <v>0</v>
      </c>
      <c r="BN274" s="417">
        <v>0</v>
      </c>
      <c r="BO274" s="417">
        <v>0</v>
      </c>
      <c r="BP274" s="417">
        <v>0</v>
      </c>
      <c r="BQ274" s="417">
        <v>0</v>
      </c>
      <c r="BR274" s="417">
        <v>0</v>
      </c>
      <c r="BS274" s="417">
        <v>-9.1837577762926195</v>
      </c>
      <c r="BT274" s="417">
        <v>-9.1837577762926195</v>
      </c>
    </row>
    <row r="275" spans="1:72" ht="19.5" customHeight="1" x14ac:dyDescent="0.2">
      <c r="A275" s="301" t="s">
        <v>55</v>
      </c>
      <c r="B275" s="302" t="s">
        <v>25</v>
      </c>
      <c r="C275" s="303" t="s">
        <v>33</v>
      </c>
      <c r="D275" s="302" t="s">
        <v>34</v>
      </c>
      <c r="E275" s="304">
        <f t="shared" si="39"/>
        <v>6756.4379220000101</v>
      </c>
      <c r="F275" s="305">
        <v>4996.3162329998904</v>
      </c>
      <c r="G275" s="305">
        <v>1702.6971350000099</v>
      </c>
      <c r="H275" s="305">
        <v>4136.9488489999803</v>
      </c>
      <c r="I275" s="305">
        <v>5477.8099949999796</v>
      </c>
      <c r="J275" s="305">
        <v>5771.6495560000103</v>
      </c>
      <c r="K275" s="305">
        <v>6756.4379220000101</v>
      </c>
      <c r="L275" s="305">
        <v>5831.9602240000104</v>
      </c>
      <c r="M275" s="305">
        <v>7094.43195500001</v>
      </c>
      <c r="N275" s="305">
        <v>7334.3118600000098</v>
      </c>
      <c r="O275" s="305">
        <v>6678.66273800001</v>
      </c>
      <c r="P275" s="305">
        <v>7788.0231469999999</v>
      </c>
      <c r="Q275" s="305">
        <v>8392.6479859999799</v>
      </c>
      <c r="R275" s="305">
        <v>71961.897599999895</v>
      </c>
      <c r="S275" s="305">
        <f t="shared" si="40"/>
        <v>28841.859689999881</v>
      </c>
      <c r="T275" s="322" t="s">
        <v>358</v>
      </c>
      <c r="V275" s="322" t="s">
        <v>358</v>
      </c>
      <c r="W275" s="323" t="s">
        <v>64</v>
      </c>
      <c r="X275" s="323" t="s">
        <v>221</v>
      </c>
      <c r="Y275" s="328">
        <f t="shared" si="41"/>
        <v>16.994955694982</v>
      </c>
      <c r="Z275" s="327">
        <v>14.233382022941001</v>
      </c>
      <c r="AA275" s="327">
        <v>17.2123831479411</v>
      </c>
      <c r="AB275" s="327">
        <v>18.507428759802</v>
      </c>
      <c r="AC275" s="327">
        <v>16.753248662815299</v>
      </c>
      <c r="AD275" s="327">
        <v>18.154684930250799</v>
      </c>
      <c r="AE275" s="327">
        <v>16.994955694982</v>
      </c>
      <c r="AF275" s="327">
        <v>20.506951084753901</v>
      </c>
      <c r="AG275" s="327">
        <v>11.984598</v>
      </c>
      <c r="AH275" s="327">
        <v>17.415963999999999</v>
      </c>
      <c r="AI275" s="327">
        <v>8.4939699999999991</v>
      </c>
      <c r="AJ275" s="327">
        <v>15.011184</v>
      </c>
      <c r="AK275" s="327">
        <v>12.584376000000001</v>
      </c>
      <c r="AL275" s="327">
        <v>187.85312630348599</v>
      </c>
      <c r="AM275" s="305">
        <f t="shared" si="42"/>
        <v>101.85608321873219</v>
      </c>
      <c r="AP275" s="341">
        <v>38</v>
      </c>
      <c r="AQ275" s="358" t="s">
        <v>364</v>
      </c>
      <c r="AR275" s="358"/>
      <c r="AS275" s="407">
        <v>0</v>
      </c>
      <c r="AT275" s="407">
        <v>0</v>
      </c>
      <c r="AU275" s="407">
        <v>0</v>
      </c>
      <c r="AV275" s="407">
        <v>0</v>
      </c>
      <c r="AW275" s="407">
        <v>0</v>
      </c>
      <c r="AX275" s="407">
        <v>0</v>
      </c>
      <c r="AY275" s="407">
        <v>0</v>
      </c>
      <c r="AZ275" s="407">
        <v>0</v>
      </c>
      <c r="BA275" s="407">
        <v>0</v>
      </c>
      <c r="BB275" s="407">
        <v>0</v>
      </c>
      <c r="BC275" s="407">
        <v>0</v>
      </c>
      <c r="BD275" s="407">
        <v>0</v>
      </c>
      <c r="BE275" s="407">
        <v>0</v>
      </c>
      <c r="BF275" s="407"/>
      <c r="BG275" s="407"/>
      <c r="BH275" s="407">
        <v>0</v>
      </c>
      <c r="BI275" s="407">
        <v>0</v>
      </c>
      <c r="BJ275" s="407">
        <v>0</v>
      </c>
      <c r="BK275" s="407">
        <v>0</v>
      </c>
      <c r="BL275" s="407">
        <v>0</v>
      </c>
      <c r="BM275" s="407">
        <v>0</v>
      </c>
      <c r="BN275" s="407">
        <v>0</v>
      </c>
      <c r="BO275" s="407">
        <v>0</v>
      </c>
      <c r="BP275" s="407">
        <v>0</v>
      </c>
      <c r="BQ275" s="407">
        <v>0</v>
      </c>
      <c r="BR275" s="407">
        <v>0</v>
      </c>
      <c r="BS275" s="407">
        <v>0</v>
      </c>
      <c r="BT275" s="407">
        <v>0</v>
      </c>
    </row>
    <row r="276" spans="1:72" ht="19.5" customHeight="1" x14ac:dyDescent="0.2">
      <c r="A276" s="301" t="s">
        <v>55</v>
      </c>
      <c r="B276" s="302" t="s">
        <v>25</v>
      </c>
      <c r="C276" s="303" t="s">
        <v>33</v>
      </c>
      <c r="D276" s="302" t="s">
        <v>35</v>
      </c>
      <c r="E276" s="304">
        <f t="shared" si="39"/>
        <v>463.20940000000002</v>
      </c>
      <c r="F276" s="305">
        <v>246.21530000000001</v>
      </c>
      <c r="G276" s="305">
        <v>69.218900000000005</v>
      </c>
      <c r="H276" s="305">
        <v>205.29849999999999</v>
      </c>
      <c r="I276" s="305">
        <v>362.74400000000003</v>
      </c>
      <c r="J276" s="305">
        <v>360.49959999999999</v>
      </c>
      <c r="K276" s="305">
        <v>463.20940000000002</v>
      </c>
      <c r="L276" s="305">
        <v>524.774</v>
      </c>
      <c r="M276" s="305">
        <v>549.42520000000002</v>
      </c>
      <c r="N276" s="305">
        <v>-50.408700000000003</v>
      </c>
      <c r="O276" s="305">
        <v>437.262</v>
      </c>
      <c r="P276" s="305">
        <v>527.17740000000003</v>
      </c>
      <c r="Q276" s="305">
        <v>641.28250000000003</v>
      </c>
      <c r="R276" s="305">
        <v>4336.6980999999996</v>
      </c>
      <c r="S276" s="305">
        <f t="shared" si="40"/>
        <v>1707.1857</v>
      </c>
      <c r="T276" s="322" t="s">
        <v>358</v>
      </c>
      <c r="V276" s="322" t="s">
        <v>358</v>
      </c>
      <c r="W276" s="323" t="s">
        <v>64</v>
      </c>
      <c r="X276" s="323" t="s">
        <v>222</v>
      </c>
      <c r="Y276" s="328">
        <f t="shared" si="41"/>
        <v>0.41086</v>
      </c>
      <c r="Z276" s="327">
        <v>3.6560000000000001</v>
      </c>
      <c r="AA276" s="327">
        <v>9.2859999999999998E-2</v>
      </c>
      <c r="AB276" s="327">
        <v>0.23699999999999999</v>
      </c>
      <c r="AC276" s="327">
        <v>0.36359999999999998</v>
      </c>
      <c r="AD276" s="327">
        <v>0.21149999999999999</v>
      </c>
      <c r="AE276" s="327">
        <v>0.41086</v>
      </c>
      <c r="AF276" s="327">
        <v>0.88959999999999995</v>
      </c>
      <c r="AG276" s="327">
        <v>2.6164999999999998</v>
      </c>
      <c r="AH276" s="327">
        <v>1.18</v>
      </c>
      <c r="AI276" s="327">
        <v>5.2499999999999998E-2</v>
      </c>
      <c r="AJ276" s="327">
        <v>0.03</v>
      </c>
      <c r="AK276" s="327">
        <v>1.2787500000000001</v>
      </c>
      <c r="AL276" s="327">
        <v>11.019170000000001</v>
      </c>
      <c r="AM276" s="305">
        <f t="shared" si="42"/>
        <v>4.971820000000001</v>
      </c>
      <c r="AP276" s="341">
        <v>39</v>
      </c>
      <c r="AQ276" s="358" t="s">
        <v>374</v>
      </c>
      <c r="AR276" s="358"/>
      <c r="AS276" s="407">
        <v>0</v>
      </c>
      <c r="AT276" s="407">
        <v>0</v>
      </c>
      <c r="AU276" s="407">
        <v>0</v>
      </c>
      <c r="AV276" s="407">
        <v>0</v>
      </c>
      <c r="AW276" s="407">
        <v>0</v>
      </c>
      <c r="AX276" s="407">
        <v>0</v>
      </c>
      <c r="AY276" s="407">
        <v>0</v>
      </c>
      <c r="AZ276" s="407">
        <v>0</v>
      </c>
      <c r="BA276" s="407">
        <v>0</v>
      </c>
      <c r="BB276" s="407">
        <v>0</v>
      </c>
      <c r="BC276" s="407">
        <v>0</v>
      </c>
      <c r="BD276" s="407">
        <v>3.6409117625607901</v>
      </c>
      <c r="BE276" s="407">
        <v>3.6409117625607901</v>
      </c>
      <c r="BF276" s="407"/>
      <c r="BG276" s="407"/>
      <c r="BH276" s="407"/>
      <c r="BI276" s="407"/>
      <c r="BJ276" s="407"/>
      <c r="BK276" s="407"/>
      <c r="BL276" s="407"/>
      <c r="BM276" s="407"/>
      <c r="BN276" s="407"/>
      <c r="BO276" s="407"/>
      <c r="BP276" s="407"/>
      <c r="BQ276" s="407"/>
      <c r="BR276" s="407"/>
      <c r="BS276" s="407"/>
      <c r="BT276" s="407"/>
    </row>
    <row r="277" spans="1:72" ht="19.5" customHeight="1" x14ac:dyDescent="0.2">
      <c r="A277" s="301" t="s">
        <v>55</v>
      </c>
      <c r="B277" s="302" t="s">
        <v>25</v>
      </c>
      <c r="C277" s="303" t="s">
        <v>33</v>
      </c>
      <c r="D277" s="302" t="s">
        <v>36</v>
      </c>
      <c r="E277" s="304">
        <f t="shared" si="39"/>
        <v>1552.1144999999999</v>
      </c>
      <c r="F277" s="305">
        <v>1431.9802</v>
      </c>
      <c r="G277" s="305">
        <v>337.36410000000001</v>
      </c>
      <c r="H277" s="305">
        <v>858.52760000000001</v>
      </c>
      <c r="I277" s="305">
        <v>1271.9245000000001</v>
      </c>
      <c r="J277" s="305">
        <v>1276.893</v>
      </c>
      <c r="K277" s="305">
        <v>1552.1144999999999</v>
      </c>
      <c r="L277" s="305">
        <v>1493.7583</v>
      </c>
      <c r="M277" s="305">
        <v>1700.1451</v>
      </c>
      <c r="N277" s="305">
        <v>1999.4889000000001</v>
      </c>
      <c r="O277" s="305">
        <v>1430.6867</v>
      </c>
      <c r="P277" s="305">
        <v>1670.96695</v>
      </c>
      <c r="Q277" s="305">
        <v>1738.28025</v>
      </c>
      <c r="R277" s="305">
        <v>16762.130099999998</v>
      </c>
      <c r="S277" s="305">
        <f t="shared" si="40"/>
        <v>6728.8038999999999</v>
      </c>
      <c r="T277" s="322" t="s">
        <v>358</v>
      </c>
      <c r="V277" s="322" t="s">
        <v>358</v>
      </c>
      <c r="W277" s="323" t="s">
        <v>64</v>
      </c>
      <c r="X277" s="323" t="s">
        <v>223</v>
      </c>
      <c r="Y277" s="328">
        <f t="shared" si="41"/>
        <v>0</v>
      </c>
      <c r="Z277" s="327">
        <v>0.05</v>
      </c>
      <c r="AA277" s="327">
        <v>0</v>
      </c>
      <c r="AB277" s="327">
        <v>0</v>
      </c>
      <c r="AC277" s="327">
        <v>0</v>
      </c>
      <c r="AD277" s="327">
        <v>0</v>
      </c>
      <c r="AE277" s="327">
        <v>0</v>
      </c>
      <c r="AF277" s="327">
        <v>0</v>
      </c>
      <c r="AG277" s="327">
        <v>0</v>
      </c>
      <c r="AH277" s="327">
        <v>0</v>
      </c>
      <c r="AI277" s="327">
        <v>0.1</v>
      </c>
      <c r="AJ277" s="327">
        <v>0</v>
      </c>
      <c r="AK277" s="327">
        <v>0</v>
      </c>
      <c r="AL277" s="327">
        <v>0.15</v>
      </c>
      <c r="AM277" s="305">
        <f t="shared" si="42"/>
        <v>0.05</v>
      </c>
      <c r="AP277" s="341">
        <v>40</v>
      </c>
      <c r="AQ277" s="358" t="s">
        <v>375</v>
      </c>
      <c r="AR277" s="358"/>
      <c r="AS277" s="407">
        <v>0</v>
      </c>
      <c r="AT277" s="407">
        <v>0</v>
      </c>
      <c r="AU277" s="407">
        <v>0</v>
      </c>
      <c r="AV277" s="407">
        <v>0</v>
      </c>
      <c r="AW277" s="407">
        <v>0</v>
      </c>
      <c r="AX277" s="407">
        <v>0</v>
      </c>
      <c r="AY277" s="407">
        <v>0</v>
      </c>
      <c r="AZ277" s="407">
        <v>0</v>
      </c>
      <c r="BA277" s="407">
        <v>0</v>
      </c>
      <c r="BB277" s="407">
        <v>0</v>
      </c>
      <c r="BC277" s="407">
        <v>0</v>
      </c>
      <c r="BD277" s="407">
        <v>0</v>
      </c>
      <c r="BE277" s="407">
        <v>0</v>
      </c>
      <c r="BF277" s="407"/>
      <c r="BG277" s="407"/>
      <c r="BH277" s="407"/>
      <c r="BI277" s="407"/>
      <c r="BJ277" s="407"/>
      <c r="BK277" s="407"/>
      <c r="BL277" s="407"/>
      <c r="BM277" s="407"/>
      <c r="BN277" s="407"/>
      <c r="BO277" s="407"/>
      <c r="BP277" s="407"/>
      <c r="BQ277" s="407"/>
      <c r="BR277" s="407"/>
      <c r="BS277" s="407"/>
      <c r="BT277" s="407"/>
    </row>
    <row r="278" spans="1:72" ht="19.5" customHeight="1" x14ac:dyDescent="0.2">
      <c r="A278" s="301" t="s">
        <v>55</v>
      </c>
      <c r="B278" s="302" t="s">
        <v>25</v>
      </c>
      <c r="C278" s="303" t="s">
        <v>33</v>
      </c>
      <c r="D278" s="302" t="s">
        <v>37</v>
      </c>
      <c r="E278" s="304">
        <f t="shared" si="39"/>
        <v>0</v>
      </c>
      <c r="F278" s="305">
        <v>0.57589999999999997</v>
      </c>
      <c r="G278" s="305">
        <v>0.38009999999999999</v>
      </c>
      <c r="H278" s="305">
        <v>0.84440000000000004</v>
      </c>
      <c r="I278" s="305">
        <v>0</v>
      </c>
      <c r="J278" s="305">
        <v>0</v>
      </c>
      <c r="K278" s="305">
        <v>0</v>
      </c>
      <c r="L278" s="305">
        <v>0</v>
      </c>
      <c r="M278" s="305">
        <v>0</v>
      </c>
      <c r="N278" s="305">
        <v>0</v>
      </c>
      <c r="O278" s="305">
        <v>0</v>
      </c>
      <c r="P278" s="305">
        <v>0</v>
      </c>
      <c r="Q278" s="305">
        <v>0</v>
      </c>
      <c r="R278" s="305">
        <v>1.8004</v>
      </c>
      <c r="S278" s="305">
        <f t="shared" si="40"/>
        <v>1.8004</v>
      </c>
      <c r="T278" s="322" t="s">
        <v>358</v>
      </c>
      <c r="V278" s="322" t="s">
        <v>358</v>
      </c>
      <c r="W278" s="323" t="s">
        <v>64</v>
      </c>
      <c r="X278" s="323" t="s">
        <v>224</v>
      </c>
      <c r="Y278" s="328">
        <f t="shared" si="41"/>
        <v>40.043399999999998</v>
      </c>
      <c r="Z278" s="327">
        <v>12.578840265313399</v>
      </c>
      <c r="AA278" s="327">
        <v>8.3646499999999993</v>
      </c>
      <c r="AB278" s="327">
        <v>29.1096</v>
      </c>
      <c r="AC278" s="327">
        <v>72.412203000000005</v>
      </c>
      <c r="AD278" s="327">
        <v>81.064700000000002</v>
      </c>
      <c r="AE278" s="327">
        <v>40.043399999999998</v>
      </c>
      <c r="AF278" s="327">
        <v>114.77298999999999</v>
      </c>
      <c r="AG278" s="327">
        <v>59.253950000000003</v>
      </c>
      <c r="AH278" s="327">
        <v>72.342449999999999</v>
      </c>
      <c r="AI278" s="327">
        <v>43.250340000000001</v>
      </c>
      <c r="AJ278" s="327">
        <v>89.843670000000003</v>
      </c>
      <c r="AK278" s="327">
        <v>66.332575000000006</v>
      </c>
      <c r="AL278" s="327">
        <v>689.36936826531303</v>
      </c>
      <c r="AM278" s="305">
        <f t="shared" si="42"/>
        <v>243.5733932653134</v>
      </c>
      <c r="AP278" s="341">
        <v>41</v>
      </c>
      <c r="AQ278" s="358" t="s">
        <v>376</v>
      </c>
      <c r="AR278" s="358"/>
      <c r="AS278" s="407">
        <v>11.91098</v>
      </c>
      <c r="AT278" s="407">
        <v>11.882917000000001</v>
      </c>
      <c r="AU278" s="407">
        <v>11.881150999999999</v>
      </c>
      <c r="AV278" s="407">
        <v>11.881151000000401</v>
      </c>
      <c r="AW278" s="407">
        <v>11.8811509999998</v>
      </c>
      <c r="AX278" s="407">
        <v>12.0799450000001</v>
      </c>
      <c r="AY278" s="407">
        <v>-71.517294999999606</v>
      </c>
      <c r="AZ278" s="407">
        <v>0</v>
      </c>
      <c r="BA278" s="407">
        <v>4.5474735088646402E-13</v>
      </c>
      <c r="BB278" s="407">
        <v>-5.6843418860808005E-13</v>
      </c>
      <c r="BC278" s="407">
        <v>2.80249999999995</v>
      </c>
      <c r="BD278" s="407">
        <v>-97.914621371299802</v>
      </c>
      <c r="BE278" s="407">
        <v>-95.112121371299295</v>
      </c>
      <c r="BF278" s="407"/>
      <c r="BG278" s="407"/>
      <c r="BH278" s="407"/>
      <c r="BI278" s="407"/>
      <c r="BJ278" s="407"/>
      <c r="BK278" s="407"/>
      <c r="BL278" s="407"/>
      <c r="BM278" s="407"/>
      <c r="BN278" s="407"/>
      <c r="BO278" s="407"/>
      <c r="BP278" s="407"/>
      <c r="BQ278" s="407"/>
      <c r="BR278" s="407"/>
      <c r="BS278" s="407"/>
      <c r="BT278" s="407"/>
    </row>
    <row r="279" spans="1:72" ht="19.5" customHeight="1" x14ac:dyDescent="0.2">
      <c r="A279" s="301" t="s">
        <v>55</v>
      </c>
      <c r="B279" s="302" t="s">
        <v>25</v>
      </c>
      <c r="C279" s="303" t="s">
        <v>33</v>
      </c>
      <c r="D279" s="302" t="s">
        <v>38</v>
      </c>
      <c r="E279" s="304">
        <f t="shared" si="39"/>
        <v>40.002600000000001</v>
      </c>
      <c r="F279" s="305">
        <v>0</v>
      </c>
      <c r="G279" s="305">
        <v>0</v>
      </c>
      <c r="H279" s="305">
        <v>0.23169999999999999</v>
      </c>
      <c r="I279" s="305">
        <v>8.6242999999999999</v>
      </c>
      <c r="J279" s="305">
        <v>10.6142</v>
      </c>
      <c r="K279" s="305">
        <v>40.002600000000001</v>
      </c>
      <c r="L279" s="305">
        <v>33.2941</v>
      </c>
      <c r="M279" s="305">
        <v>35.034300000000002</v>
      </c>
      <c r="N279" s="305">
        <v>36.106900000000003</v>
      </c>
      <c r="O279" s="305">
        <v>4.7065999999999999</v>
      </c>
      <c r="P279" s="305">
        <v>22.238800000000001</v>
      </c>
      <c r="Q279" s="305">
        <v>30.2727</v>
      </c>
      <c r="R279" s="305">
        <v>221.12620000000001</v>
      </c>
      <c r="S279" s="305">
        <f t="shared" si="40"/>
        <v>59.472799999999999</v>
      </c>
      <c r="T279" s="322" t="s">
        <v>358</v>
      </c>
      <c r="V279" s="322" t="s">
        <v>358</v>
      </c>
      <c r="W279" s="323" t="s">
        <v>64</v>
      </c>
      <c r="X279" s="323" t="s">
        <v>225</v>
      </c>
      <c r="Y279" s="328">
        <f t="shared" si="41"/>
        <v>0.83722399999999997</v>
      </c>
      <c r="Z279" s="327">
        <v>0.82924699999999996</v>
      </c>
      <c r="AA279" s="327">
        <v>0</v>
      </c>
      <c r="AB279" s="327">
        <v>1.6584939999999999</v>
      </c>
      <c r="AC279" s="327">
        <v>0.83396499999999996</v>
      </c>
      <c r="AD279" s="327">
        <v>0.832561</v>
      </c>
      <c r="AE279" s="327">
        <v>0.83722399999999997</v>
      </c>
      <c r="AF279" s="327">
        <v>0.83842099999999997</v>
      </c>
      <c r="AG279" s="327">
        <v>0.83373299999999995</v>
      </c>
      <c r="AH279" s="327">
        <v>0.85920600000000003</v>
      </c>
      <c r="AI279" s="327">
        <v>0.78407000000000004</v>
      </c>
      <c r="AJ279" s="327">
        <v>0.84043500000000004</v>
      </c>
      <c r="AK279" s="327">
        <v>3.4722999999999997E-2</v>
      </c>
      <c r="AL279" s="327">
        <v>9.1820789999999999</v>
      </c>
      <c r="AM279" s="305">
        <f t="shared" si="42"/>
        <v>4.9914909999999999</v>
      </c>
      <c r="AP279" s="341">
        <v>42</v>
      </c>
      <c r="AQ279" s="358" t="s">
        <v>377</v>
      </c>
      <c r="AR279" s="358"/>
      <c r="AS279" s="407"/>
      <c r="AT279" s="407"/>
      <c r="AU279" s="407"/>
      <c r="AV279" s="407"/>
      <c r="AW279" s="407"/>
      <c r="AX279" s="407"/>
      <c r="AY279" s="407"/>
      <c r="AZ279" s="407"/>
      <c r="BA279" s="407"/>
      <c r="BB279" s="407"/>
      <c r="BC279" s="407"/>
      <c r="BD279" s="407"/>
      <c r="BE279" s="407"/>
      <c r="BF279" s="407"/>
      <c r="BG279" s="407"/>
      <c r="BH279" s="407">
        <v>0</v>
      </c>
      <c r="BI279" s="407">
        <v>0</v>
      </c>
      <c r="BJ279" s="407">
        <v>0</v>
      </c>
      <c r="BK279" s="407">
        <v>0</v>
      </c>
      <c r="BL279" s="407">
        <v>0</v>
      </c>
      <c r="BM279" s="407">
        <v>0</v>
      </c>
      <c r="BN279" s="407">
        <v>0</v>
      </c>
      <c r="BO279" s="407">
        <v>0</v>
      </c>
      <c r="BP279" s="407">
        <v>0</v>
      </c>
      <c r="BQ279" s="407">
        <v>0</v>
      </c>
      <c r="BR279" s="407">
        <v>0</v>
      </c>
      <c r="BS279" s="407">
        <v>-9.1837577762926195</v>
      </c>
      <c r="BT279" s="407">
        <v>-9.1837577762926195</v>
      </c>
    </row>
    <row r="280" spans="1:72" ht="19.5" customHeight="1" x14ac:dyDescent="0.2">
      <c r="A280" s="301" t="s">
        <v>55</v>
      </c>
      <c r="B280" s="302" t="s">
        <v>25</v>
      </c>
      <c r="C280" s="303" t="s">
        <v>33</v>
      </c>
      <c r="D280" s="302" t="s">
        <v>39</v>
      </c>
      <c r="E280" s="304">
        <f t="shared" si="39"/>
        <v>13.2592</v>
      </c>
      <c r="F280" s="305">
        <v>0</v>
      </c>
      <c r="G280" s="305">
        <v>0</v>
      </c>
      <c r="H280" s="305">
        <v>0</v>
      </c>
      <c r="I280" s="305">
        <v>4.0486000000000004</v>
      </c>
      <c r="J280" s="305">
        <v>5.2469999999999999</v>
      </c>
      <c r="K280" s="305">
        <v>13.2592</v>
      </c>
      <c r="L280" s="305">
        <v>11.299300000000001</v>
      </c>
      <c r="M280" s="305">
        <v>3.4803000000000002</v>
      </c>
      <c r="N280" s="305">
        <v>0</v>
      </c>
      <c r="O280" s="305">
        <v>14.8963</v>
      </c>
      <c r="P280" s="305">
        <v>9.2867999999999995</v>
      </c>
      <c r="Q280" s="305">
        <v>2.3151000000000002</v>
      </c>
      <c r="R280" s="305">
        <v>63.832599999999999</v>
      </c>
      <c r="S280" s="305">
        <f t="shared" si="40"/>
        <v>22.5548</v>
      </c>
      <c r="T280" s="322" t="s">
        <v>358</v>
      </c>
      <c r="V280" s="322" t="s">
        <v>358</v>
      </c>
      <c r="W280" s="323" t="s">
        <v>64</v>
      </c>
      <c r="X280" s="323" t="s">
        <v>226</v>
      </c>
      <c r="Y280" s="328">
        <f t="shared" si="41"/>
        <v>0.105</v>
      </c>
      <c r="Z280" s="327">
        <v>0</v>
      </c>
      <c r="AA280" s="327">
        <v>0</v>
      </c>
      <c r="AB280" s="327">
        <v>0</v>
      </c>
      <c r="AC280" s="327">
        <v>0</v>
      </c>
      <c r="AD280" s="327">
        <v>0.1948</v>
      </c>
      <c r="AE280" s="327">
        <v>0.105</v>
      </c>
      <c r="AF280" s="327">
        <v>1.052</v>
      </c>
      <c r="AG280" s="327">
        <v>0</v>
      </c>
      <c r="AH280" s="327">
        <v>0</v>
      </c>
      <c r="AI280" s="327">
        <v>0</v>
      </c>
      <c r="AJ280" s="327">
        <v>0</v>
      </c>
      <c r="AK280" s="327">
        <v>0</v>
      </c>
      <c r="AL280" s="327">
        <v>1.3517999999999999</v>
      </c>
      <c r="AM280" s="305">
        <f t="shared" si="42"/>
        <v>0.29980000000000001</v>
      </c>
      <c r="AP280" s="341">
        <v>43</v>
      </c>
      <c r="AQ280" s="358" t="s">
        <v>379</v>
      </c>
      <c r="AR280" s="358"/>
      <c r="AS280" s="407"/>
      <c r="AT280" s="407"/>
      <c r="AU280" s="407"/>
      <c r="AV280" s="407"/>
      <c r="AW280" s="407"/>
      <c r="AX280" s="407"/>
      <c r="AY280" s="407"/>
      <c r="AZ280" s="407"/>
      <c r="BA280" s="407"/>
      <c r="BB280" s="407"/>
      <c r="BC280" s="407"/>
      <c r="BD280" s="407"/>
      <c r="BE280" s="407"/>
      <c r="BF280" s="407"/>
      <c r="BG280" s="407"/>
      <c r="BH280" s="407">
        <v>0</v>
      </c>
      <c r="BI280" s="407">
        <v>0</v>
      </c>
      <c r="BJ280" s="407">
        <v>0</v>
      </c>
      <c r="BK280" s="407">
        <v>0</v>
      </c>
      <c r="BL280" s="407">
        <v>0</v>
      </c>
      <c r="BM280" s="407">
        <v>0</v>
      </c>
      <c r="BN280" s="407">
        <v>0</v>
      </c>
      <c r="BO280" s="407">
        <v>0</v>
      </c>
      <c r="BP280" s="407">
        <v>0</v>
      </c>
      <c r="BQ280" s="407">
        <v>0</v>
      </c>
      <c r="BR280" s="407">
        <v>0</v>
      </c>
      <c r="BS280" s="407">
        <v>0</v>
      </c>
      <c r="BT280" s="407">
        <v>0</v>
      </c>
    </row>
    <row r="281" spans="1:72" ht="19.5" customHeight="1" x14ac:dyDescent="0.2">
      <c r="A281" s="301" t="s">
        <v>55</v>
      </c>
      <c r="B281" s="302" t="s">
        <v>25</v>
      </c>
      <c r="C281" s="303" t="s">
        <v>40</v>
      </c>
      <c r="D281" s="302" t="s">
        <v>41</v>
      </c>
      <c r="E281" s="304">
        <f t="shared" si="39"/>
        <v>7429.4324489999999</v>
      </c>
      <c r="F281" s="305">
        <v>6189.2846579999996</v>
      </c>
      <c r="G281" s="305">
        <v>1743.8365799999999</v>
      </c>
      <c r="H281" s="305">
        <v>4739.0208089999996</v>
      </c>
      <c r="I281" s="305">
        <v>6508.0613649999996</v>
      </c>
      <c r="J281" s="305">
        <v>6359.2865330000004</v>
      </c>
      <c r="K281" s="305">
        <v>7429.4324489999999</v>
      </c>
      <c r="L281" s="305">
        <v>6410.0321800000002</v>
      </c>
      <c r="M281" s="305">
        <v>8009.2526349999998</v>
      </c>
      <c r="N281" s="305">
        <v>7639.1189320000003</v>
      </c>
      <c r="O281" s="305">
        <v>7668.7000029999999</v>
      </c>
      <c r="P281" s="305">
        <v>9419.9376680000005</v>
      </c>
      <c r="Q281" s="305">
        <v>10075.027176</v>
      </c>
      <c r="R281" s="305">
        <v>82190.990988000005</v>
      </c>
      <c r="S281" s="305">
        <f t="shared" si="40"/>
        <v>32968.922394000001</v>
      </c>
      <c r="T281" s="322" t="s">
        <v>358</v>
      </c>
      <c r="V281" s="322" t="s">
        <v>358</v>
      </c>
      <c r="W281" s="323" t="s">
        <v>64</v>
      </c>
      <c r="X281" s="323" t="s">
        <v>227</v>
      </c>
      <c r="Y281" s="328">
        <f t="shared" si="41"/>
        <v>0</v>
      </c>
      <c r="Z281" s="327">
        <v>0</v>
      </c>
      <c r="AA281" s="327">
        <v>0</v>
      </c>
      <c r="AB281" s="327">
        <v>0</v>
      </c>
      <c r="AC281" s="327">
        <v>0</v>
      </c>
      <c r="AD281" s="327">
        <v>0</v>
      </c>
      <c r="AE281" s="327">
        <v>0</v>
      </c>
      <c r="AF281" s="327">
        <v>0</v>
      </c>
      <c r="AG281" s="327">
        <v>2.3488000000000002</v>
      </c>
      <c r="AH281" s="327">
        <v>0</v>
      </c>
      <c r="AI281" s="327">
        <v>0</v>
      </c>
      <c r="AJ281" s="327">
        <v>0</v>
      </c>
      <c r="AK281" s="327">
        <v>0</v>
      </c>
      <c r="AL281" s="327">
        <v>2.3488000000000002</v>
      </c>
      <c r="AM281" s="305">
        <f t="shared" si="42"/>
        <v>0</v>
      </c>
      <c r="AP281" s="341">
        <v>44</v>
      </c>
      <c r="AQ281" s="358" t="s">
        <v>381</v>
      </c>
      <c r="AR281" s="358"/>
      <c r="AS281" s="407"/>
      <c r="AT281" s="407"/>
      <c r="AU281" s="407"/>
      <c r="AV281" s="407"/>
      <c r="AW281" s="407"/>
      <c r="AX281" s="407"/>
      <c r="AY281" s="407"/>
      <c r="AZ281" s="407"/>
      <c r="BA281" s="407"/>
      <c r="BB281" s="407"/>
      <c r="BC281" s="407"/>
      <c r="BD281" s="407"/>
      <c r="BE281" s="407"/>
      <c r="BF281" s="407"/>
      <c r="BG281" s="407"/>
      <c r="BH281" s="407">
        <v>0</v>
      </c>
      <c r="BI281" s="407">
        <v>0</v>
      </c>
      <c r="BJ281" s="407">
        <v>0</v>
      </c>
      <c r="BK281" s="407">
        <v>0</v>
      </c>
      <c r="BL281" s="407">
        <v>0</v>
      </c>
      <c r="BM281" s="407">
        <v>0</v>
      </c>
      <c r="BN281" s="407">
        <v>0</v>
      </c>
      <c r="BO281" s="407">
        <v>0</v>
      </c>
      <c r="BP281" s="407">
        <v>0</v>
      </c>
      <c r="BQ281" s="407">
        <v>0</v>
      </c>
      <c r="BR281" s="407">
        <v>0</v>
      </c>
      <c r="BS281" s="407">
        <v>0</v>
      </c>
      <c r="BT281" s="407">
        <v>0</v>
      </c>
    </row>
    <row r="282" spans="1:72" ht="19.5" customHeight="1" x14ac:dyDescent="0.2">
      <c r="A282" s="301" t="s">
        <v>55</v>
      </c>
      <c r="B282" s="302" t="s">
        <v>25</v>
      </c>
      <c r="C282" s="303" t="s">
        <v>40</v>
      </c>
      <c r="D282" s="302" t="s">
        <v>42</v>
      </c>
      <c r="E282" s="304">
        <f t="shared" si="39"/>
        <v>1294.276973</v>
      </c>
      <c r="F282" s="305">
        <v>451.00357500000001</v>
      </c>
      <c r="G282" s="305">
        <v>236.131955</v>
      </c>
      <c r="H282" s="305">
        <v>367.96114</v>
      </c>
      <c r="I282" s="305">
        <v>535.49113</v>
      </c>
      <c r="J282" s="305">
        <v>994.62562300000002</v>
      </c>
      <c r="K282" s="305">
        <v>1294.276973</v>
      </c>
      <c r="L282" s="305">
        <v>1399.0208439999999</v>
      </c>
      <c r="M282" s="305">
        <v>1276.64022</v>
      </c>
      <c r="N282" s="305">
        <v>1587.899228</v>
      </c>
      <c r="O282" s="305">
        <v>794.811735</v>
      </c>
      <c r="P282" s="305">
        <v>493.34492899999998</v>
      </c>
      <c r="Q282" s="305">
        <v>625.37426000000005</v>
      </c>
      <c r="R282" s="305">
        <v>10056.581612</v>
      </c>
      <c r="S282" s="305">
        <f t="shared" si="40"/>
        <v>3879.4903959999997</v>
      </c>
      <c r="T282" s="322" t="s">
        <v>358</v>
      </c>
      <c r="V282" s="322" t="s">
        <v>358</v>
      </c>
      <c r="W282" s="323" t="s">
        <v>64</v>
      </c>
      <c r="X282" s="323" t="s">
        <v>367</v>
      </c>
      <c r="Y282" s="328">
        <f t="shared" si="41"/>
        <v>0</v>
      </c>
      <c r="Z282" s="327">
        <v>0</v>
      </c>
      <c r="AA282" s="327">
        <v>0</v>
      </c>
      <c r="AB282" s="327">
        <v>0</v>
      </c>
      <c r="AC282" s="327">
        <v>0</v>
      </c>
      <c r="AD282" s="327">
        <v>0</v>
      </c>
      <c r="AE282" s="327">
        <v>0</v>
      </c>
      <c r="AF282" s="327">
        <v>0</v>
      </c>
      <c r="AG282" s="327">
        <v>0</v>
      </c>
      <c r="AH282" s="327">
        <v>0</v>
      </c>
      <c r="AI282" s="327">
        <v>0</v>
      </c>
      <c r="AJ282" s="327">
        <v>0</v>
      </c>
      <c r="AK282" s="327">
        <v>0</v>
      </c>
      <c r="AL282" s="327">
        <v>0</v>
      </c>
      <c r="AM282" s="305">
        <f t="shared" si="42"/>
        <v>0</v>
      </c>
      <c r="AP282" s="341">
        <v>45</v>
      </c>
      <c r="AQ282" s="358" t="s">
        <v>383</v>
      </c>
      <c r="AR282" s="358"/>
      <c r="AS282" s="407"/>
      <c r="AT282" s="407"/>
      <c r="AU282" s="407"/>
      <c r="AV282" s="407"/>
      <c r="AW282" s="407"/>
      <c r="AX282" s="407"/>
      <c r="AY282" s="407"/>
      <c r="AZ282" s="407"/>
      <c r="BA282" s="407"/>
      <c r="BB282" s="407"/>
      <c r="BC282" s="407"/>
      <c r="BD282" s="407"/>
      <c r="BE282" s="407"/>
      <c r="BF282" s="407"/>
      <c r="BG282" s="407"/>
      <c r="BH282" s="407">
        <v>0</v>
      </c>
      <c r="BI282" s="407">
        <v>0</v>
      </c>
      <c r="BJ282" s="407">
        <v>0</v>
      </c>
      <c r="BK282" s="407">
        <v>0</v>
      </c>
      <c r="BL282" s="407">
        <v>0</v>
      </c>
      <c r="BM282" s="407">
        <v>0</v>
      </c>
      <c r="BN282" s="407">
        <v>0</v>
      </c>
      <c r="BO282" s="407">
        <v>0</v>
      </c>
      <c r="BP282" s="407">
        <v>0</v>
      </c>
      <c r="BQ282" s="407">
        <v>0</v>
      </c>
      <c r="BR282" s="407">
        <v>0</v>
      </c>
      <c r="BS282" s="407">
        <v>0</v>
      </c>
      <c r="BT282" s="407">
        <v>0</v>
      </c>
    </row>
    <row r="283" spans="1:72" ht="19.5" customHeight="1" x14ac:dyDescent="0.2">
      <c r="A283" s="301" t="s">
        <v>55</v>
      </c>
      <c r="B283" s="302" t="s">
        <v>25</v>
      </c>
      <c r="C283" s="303" t="s">
        <v>40</v>
      </c>
      <c r="D283" s="302" t="s">
        <v>43</v>
      </c>
      <c r="E283" s="304">
        <f t="shared" si="39"/>
        <v>101.8126</v>
      </c>
      <c r="F283" s="305">
        <v>34.923099999999998</v>
      </c>
      <c r="G283" s="305">
        <v>129.75839999999999</v>
      </c>
      <c r="H283" s="305">
        <v>94.971800000000002</v>
      </c>
      <c r="I283" s="305">
        <v>81.851699999999994</v>
      </c>
      <c r="J283" s="305">
        <v>71.336399999999998</v>
      </c>
      <c r="K283" s="305">
        <v>101.8126</v>
      </c>
      <c r="L283" s="305">
        <v>85.648200000000003</v>
      </c>
      <c r="M283" s="305">
        <v>97.042599999999993</v>
      </c>
      <c r="N283" s="305">
        <v>92.581199999999995</v>
      </c>
      <c r="O283" s="305">
        <v>102.7687</v>
      </c>
      <c r="P283" s="305">
        <v>104.56699999999999</v>
      </c>
      <c r="Q283" s="305">
        <v>104.45489999999999</v>
      </c>
      <c r="R283" s="305">
        <v>1101.7166</v>
      </c>
      <c r="S283" s="305">
        <f t="shared" si="40"/>
        <v>514.654</v>
      </c>
      <c r="T283" s="322" t="s">
        <v>358</v>
      </c>
      <c r="V283" s="322" t="s">
        <v>358</v>
      </c>
      <c r="W283" s="323" t="s">
        <v>64</v>
      </c>
      <c r="X283" s="323" t="s">
        <v>229</v>
      </c>
      <c r="Y283" s="328">
        <f t="shared" si="41"/>
        <v>-200.60509999999999</v>
      </c>
      <c r="Z283" s="327">
        <v>-172.41784999999999</v>
      </c>
      <c r="AA283" s="327">
        <v>-169.08359999999999</v>
      </c>
      <c r="AB283" s="327">
        <v>-137.20570000000001</v>
      </c>
      <c r="AC283" s="327">
        <v>-419.09750000000003</v>
      </c>
      <c r="AD283" s="327">
        <v>-210.86429999999999</v>
      </c>
      <c r="AE283" s="327">
        <v>-200.60509999999999</v>
      </c>
      <c r="AF283" s="327">
        <v>-238.83799999999999</v>
      </c>
      <c r="AG283" s="327">
        <v>-146.97800000000001</v>
      </c>
      <c r="AH283" s="327">
        <v>-248.05520000000001</v>
      </c>
      <c r="AI283" s="327">
        <v>-173.416</v>
      </c>
      <c r="AJ283" s="327">
        <v>-224.66569999999999</v>
      </c>
      <c r="AK283" s="327">
        <v>-227.22040000000001</v>
      </c>
      <c r="AL283" s="327">
        <v>-2568.4473499999999</v>
      </c>
      <c r="AM283" s="305">
        <f t="shared" si="42"/>
        <v>-1309.27405</v>
      </c>
      <c r="AP283" s="341">
        <v>46</v>
      </c>
      <c r="AQ283" s="358" t="s">
        <v>385</v>
      </c>
      <c r="AR283" s="358"/>
      <c r="AS283" s="407">
        <v>1.0949706447723899</v>
      </c>
      <c r="AT283" s="407">
        <v>-0.13048470039750401</v>
      </c>
      <c r="AU283" s="407">
        <v>1.18249433232214</v>
      </c>
      <c r="AV283" s="407">
        <v>-4.8011751870553603</v>
      </c>
      <c r="AW283" s="407">
        <v>-2.45889011886478</v>
      </c>
      <c r="AX283" s="407">
        <v>-0.25847910338448699</v>
      </c>
      <c r="AY283" s="407">
        <v>2.8633502107850002</v>
      </c>
      <c r="AZ283" s="407">
        <v>4.58192507317266</v>
      </c>
      <c r="BA283" s="407">
        <v>-2.4585774102079698</v>
      </c>
      <c r="BB283" s="407">
        <v>4.0103638262138404</v>
      </c>
      <c r="BC283" s="407">
        <v>4.8604665599711101</v>
      </c>
      <c r="BD283" s="407">
        <v>15.5498275752133</v>
      </c>
      <c r="BE283" s="407">
        <v>24.035791702540401</v>
      </c>
      <c r="BF283" s="407"/>
      <c r="BG283" s="407"/>
      <c r="BH283" s="407"/>
      <c r="BI283" s="407"/>
      <c r="BJ283" s="407"/>
      <c r="BK283" s="407"/>
      <c r="BL283" s="407"/>
      <c r="BM283" s="407"/>
      <c r="BN283" s="407"/>
      <c r="BO283" s="407"/>
      <c r="BP283" s="407"/>
      <c r="BQ283" s="407"/>
      <c r="BR283" s="407"/>
      <c r="BS283" s="407"/>
      <c r="BT283" s="407"/>
    </row>
    <row r="284" spans="1:72" ht="19.5" customHeight="1" x14ac:dyDescent="0.2">
      <c r="A284" s="301" t="s">
        <v>55</v>
      </c>
      <c r="B284" s="302" t="s">
        <v>44</v>
      </c>
      <c r="C284" s="303" t="s">
        <v>26</v>
      </c>
      <c r="D284" s="302" t="s">
        <v>27</v>
      </c>
      <c r="E284" s="304">
        <f t="shared" si="39"/>
        <v>2463.4575077812001</v>
      </c>
      <c r="F284" s="305">
        <v>1874.7674730004101</v>
      </c>
      <c r="G284" s="305">
        <v>634.09813629136795</v>
      </c>
      <c r="H284" s="305">
        <v>1354.0886103871101</v>
      </c>
      <c r="I284" s="305">
        <v>1607.91833013626</v>
      </c>
      <c r="J284" s="305">
        <v>2112.0123462136798</v>
      </c>
      <c r="K284" s="305">
        <v>2463.4575077812001</v>
      </c>
      <c r="L284" s="305">
        <v>2344.1067070086701</v>
      </c>
      <c r="M284" s="305">
        <v>2821.8780507859101</v>
      </c>
      <c r="N284" s="305">
        <v>2575.7123807141602</v>
      </c>
      <c r="O284" s="305">
        <v>2323.1102956007799</v>
      </c>
      <c r="P284" s="305">
        <v>2666.67082771675</v>
      </c>
      <c r="Q284" s="305">
        <v>2894.7375377214098</v>
      </c>
      <c r="R284" s="305">
        <v>25672.558203357701</v>
      </c>
      <c r="S284" s="305">
        <f t="shared" si="40"/>
        <v>10046.342403810027</v>
      </c>
      <c r="T284" s="322" t="s">
        <v>358</v>
      </c>
      <c r="V284" s="322" t="s">
        <v>358</v>
      </c>
      <c r="W284" s="323" t="s">
        <v>64</v>
      </c>
      <c r="X284" s="323" t="s">
        <v>230</v>
      </c>
      <c r="Y284" s="328">
        <f t="shared" si="41"/>
        <v>10.0684</v>
      </c>
      <c r="Z284" s="327">
        <v>259.40335499999998</v>
      </c>
      <c r="AA284" s="327">
        <v>19.7392</v>
      </c>
      <c r="AB284" s="327">
        <v>8.3500000000000005E-2</v>
      </c>
      <c r="AC284" s="327">
        <v>0</v>
      </c>
      <c r="AD284" s="327">
        <v>0.18338499999999999</v>
      </c>
      <c r="AE284" s="327">
        <v>10.0684</v>
      </c>
      <c r="AF284" s="327">
        <v>19.076979999999999</v>
      </c>
      <c r="AG284" s="327">
        <v>219.891581</v>
      </c>
      <c r="AH284" s="327">
        <v>-236.05119999999999</v>
      </c>
      <c r="AI284" s="327">
        <v>2.0205289999999998</v>
      </c>
      <c r="AJ284" s="327">
        <v>0</v>
      </c>
      <c r="AK284" s="327">
        <v>0</v>
      </c>
      <c r="AL284" s="327">
        <v>294.41573</v>
      </c>
      <c r="AM284" s="305">
        <f t="shared" si="42"/>
        <v>289.47783999999996</v>
      </c>
      <c r="AP284" s="341">
        <v>47</v>
      </c>
      <c r="AQ284" s="358" t="s">
        <v>387</v>
      </c>
      <c r="AR284" s="358"/>
      <c r="AS284" s="407"/>
      <c r="AT284" s="407"/>
      <c r="AU284" s="407"/>
      <c r="AV284" s="407"/>
      <c r="AW284" s="407"/>
      <c r="AX284" s="407"/>
      <c r="AY284" s="407"/>
      <c r="AZ284" s="407"/>
      <c r="BA284" s="407"/>
      <c r="BB284" s="407"/>
      <c r="BC284" s="407"/>
      <c r="BD284" s="407"/>
      <c r="BE284" s="407"/>
      <c r="BF284" s="407"/>
      <c r="BG284" s="407"/>
      <c r="BH284" s="407">
        <v>0</v>
      </c>
      <c r="BI284" s="407">
        <v>0</v>
      </c>
      <c r="BJ284" s="407">
        <v>0</v>
      </c>
      <c r="BK284" s="407">
        <v>0</v>
      </c>
      <c r="BL284" s="407">
        <v>0</v>
      </c>
      <c r="BM284" s="407">
        <v>0</v>
      </c>
      <c r="BN284" s="407">
        <v>0</v>
      </c>
      <c r="BO284" s="407">
        <v>0</v>
      </c>
      <c r="BP284" s="407">
        <v>0</v>
      </c>
      <c r="BQ284" s="407">
        <v>0</v>
      </c>
      <c r="BR284" s="407">
        <v>0</v>
      </c>
      <c r="BS284" s="407">
        <v>0</v>
      </c>
      <c r="BT284" s="407">
        <v>0</v>
      </c>
    </row>
    <row r="285" spans="1:72" ht="19.5" customHeight="1" x14ac:dyDescent="0.2">
      <c r="A285" s="301" t="s">
        <v>55</v>
      </c>
      <c r="B285" s="302" t="s">
        <v>44</v>
      </c>
      <c r="C285" s="303" t="s">
        <v>26</v>
      </c>
      <c r="D285" s="302" t="s">
        <v>28</v>
      </c>
      <c r="E285" s="304">
        <f t="shared" si="39"/>
        <v>1260.5935463566</v>
      </c>
      <c r="F285" s="305">
        <v>1179.94507305671</v>
      </c>
      <c r="G285" s="305">
        <v>424.01985199132702</v>
      </c>
      <c r="H285" s="305">
        <v>770.15233513778401</v>
      </c>
      <c r="I285" s="305">
        <v>996.26915569845403</v>
      </c>
      <c r="J285" s="305">
        <v>1242.51177118653</v>
      </c>
      <c r="K285" s="305">
        <v>1260.5935463566</v>
      </c>
      <c r="L285" s="305">
        <v>1486.1725293910999</v>
      </c>
      <c r="M285" s="305">
        <v>1517.9021097422701</v>
      </c>
      <c r="N285" s="305">
        <v>1505.85340087389</v>
      </c>
      <c r="O285" s="305">
        <v>1418.4857986323</v>
      </c>
      <c r="P285" s="305">
        <v>1702.98904022133</v>
      </c>
      <c r="Q285" s="305">
        <v>1860.12598896503</v>
      </c>
      <c r="R285" s="305">
        <v>15365.0206012533</v>
      </c>
      <c r="S285" s="305">
        <f t="shared" si="40"/>
        <v>5873.4917334274051</v>
      </c>
      <c r="T285" s="322" t="s">
        <v>358</v>
      </c>
      <c r="V285" s="322" t="s">
        <v>358</v>
      </c>
      <c r="W285" s="323" t="s">
        <v>64</v>
      </c>
      <c r="X285" s="323" t="s">
        <v>231</v>
      </c>
      <c r="Y285" s="328">
        <f t="shared" si="41"/>
        <v>0</v>
      </c>
      <c r="Z285" s="327">
        <v>0</v>
      </c>
      <c r="AA285" s="327">
        <v>0</v>
      </c>
      <c r="AB285" s="327">
        <v>0</v>
      </c>
      <c r="AC285" s="327">
        <v>0</v>
      </c>
      <c r="AD285" s="327">
        <v>0</v>
      </c>
      <c r="AE285" s="327">
        <v>0</v>
      </c>
      <c r="AF285" s="327">
        <v>0</v>
      </c>
      <c r="AG285" s="327">
        <v>1.7649999999999999E-2</v>
      </c>
      <c r="AH285" s="327">
        <v>0</v>
      </c>
      <c r="AI285" s="327">
        <v>0</v>
      </c>
      <c r="AJ285" s="327">
        <v>0</v>
      </c>
      <c r="AK285" s="327">
        <v>0</v>
      </c>
      <c r="AL285" s="327">
        <v>1.7649999999999999E-2</v>
      </c>
      <c r="AM285" s="305">
        <f t="shared" si="42"/>
        <v>0</v>
      </c>
      <c r="AP285" s="341">
        <v>48</v>
      </c>
      <c r="AQ285" s="358" t="s">
        <v>388</v>
      </c>
      <c r="AR285" s="358"/>
      <c r="AS285" s="407"/>
      <c r="AT285" s="407"/>
      <c r="AU285" s="407"/>
      <c r="AV285" s="407"/>
      <c r="AW285" s="407"/>
      <c r="AX285" s="407"/>
      <c r="AY285" s="407"/>
      <c r="AZ285" s="407"/>
      <c r="BA285" s="407"/>
      <c r="BB285" s="407"/>
      <c r="BC285" s="407"/>
      <c r="BD285" s="407"/>
      <c r="BE285" s="407"/>
      <c r="BF285" s="407"/>
      <c r="BG285" s="407"/>
      <c r="BH285" s="407">
        <v>0</v>
      </c>
      <c r="BI285" s="407">
        <v>0</v>
      </c>
      <c r="BJ285" s="407">
        <v>0</v>
      </c>
      <c r="BK285" s="407">
        <v>0</v>
      </c>
      <c r="BL285" s="407">
        <v>0</v>
      </c>
      <c r="BM285" s="407">
        <v>0</v>
      </c>
      <c r="BN285" s="407">
        <v>0</v>
      </c>
      <c r="BO285" s="407">
        <v>0</v>
      </c>
      <c r="BP285" s="407">
        <v>0</v>
      </c>
      <c r="BQ285" s="407">
        <v>0</v>
      </c>
      <c r="BR285" s="407">
        <v>0</v>
      </c>
      <c r="BS285" s="407">
        <v>0</v>
      </c>
      <c r="BT285" s="407">
        <v>0</v>
      </c>
    </row>
    <row r="286" spans="1:72" ht="19.5" customHeight="1" x14ac:dyDescent="0.2">
      <c r="A286" s="301" t="s">
        <v>55</v>
      </c>
      <c r="B286" s="302" t="s">
        <v>44</v>
      </c>
      <c r="C286" s="303" t="s">
        <v>26</v>
      </c>
      <c r="D286" s="302" t="s">
        <v>29</v>
      </c>
      <c r="E286" s="304">
        <f t="shared" si="39"/>
        <v>803.99028331829595</v>
      </c>
      <c r="F286" s="305">
        <v>597.51297434091305</v>
      </c>
      <c r="G286" s="305">
        <v>184.59236294005501</v>
      </c>
      <c r="H286" s="305">
        <v>690.57792968224999</v>
      </c>
      <c r="I286" s="305">
        <v>964.63205584078003</v>
      </c>
      <c r="J286" s="305">
        <v>710.006856442409</v>
      </c>
      <c r="K286" s="305">
        <v>803.99028331829595</v>
      </c>
      <c r="L286" s="305">
        <v>594.46377924900105</v>
      </c>
      <c r="M286" s="305">
        <v>438.99406334242798</v>
      </c>
      <c r="N286" s="305">
        <v>542.403575671407</v>
      </c>
      <c r="O286" s="305">
        <v>623.25914974117097</v>
      </c>
      <c r="P286" s="305">
        <v>782.61328233739198</v>
      </c>
      <c r="Q286" s="305">
        <v>692.33468238791602</v>
      </c>
      <c r="R286" s="305">
        <v>7625.3809952940201</v>
      </c>
      <c r="S286" s="305">
        <f t="shared" si="40"/>
        <v>3951.3124625647033</v>
      </c>
      <c r="T286" s="322" t="s">
        <v>358</v>
      </c>
      <c r="V286" s="322" t="s">
        <v>358</v>
      </c>
      <c r="W286" s="323" t="s">
        <v>64</v>
      </c>
      <c r="X286" s="323" t="s">
        <v>232</v>
      </c>
      <c r="Y286" s="328">
        <f t="shared" si="41"/>
        <v>0</v>
      </c>
      <c r="Z286" s="327">
        <v>0</v>
      </c>
      <c r="AA286" s="327">
        <v>0</v>
      </c>
      <c r="AB286" s="327">
        <v>0</v>
      </c>
      <c r="AC286" s="327">
        <v>0</v>
      </c>
      <c r="AD286" s="327">
        <v>0</v>
      </c>
      <c r="AE286" s="327">
        <v>0</v>
      </c>
      <c r="AF286" s="327">
        <v>0</v>
      </c>
      <c r="AG286" s="327">
        <v>0</v>
      </c>
      <c r="AH286" s="327">
        <v>0</v>
      </c>
      <c r="AI286" s="327">
        <v>0</v>
      </c>
      <c r="AJ286" s="327">
        <v>0</v>
      </c>
      <c r="AK286" s="327">
        <v>0</v>
      </c>
      <c r="AL286" s="327">
        <v>0</v>
      </c>
      <c r="AM286" s="305">
        <f t="shared" si="42"/>
        <v>0</v>
      </c>
      <c r="AP286" s="360">
        <v>49</v>
      </c>
      <c r="AQ286" s="361" t="s">
        <v>389</v>
      </c>
      <c r="AR286" s="361"/>
      <c r="AS286" s="418">
        <v>13.005950644772399</v>
      </c>
      <c r="AT286" s="418">
        <v>11.7524322996025</v>
      </c>
      <c r="AU286" s="418">
        <v>13.063645332322199</v>
      </c>
      <c r="AV286" s="418">
        <v>7.0799758129450003</v>
      </c>
      <c r="AW286" s="418">
        <v>9.4222608811350703</v>
      </c>
      <c r="AX286" s="418">
        <v>11.821465896615599</v>
      </c>
      <c r="AY286" s="418">
        <v>-68.653944789214606</v>
      </c>
      <c r="AZ286" s="418">
        <v>4.58192507317266</v>
      </c>
      <c r="BA286" s="418">
        <v>-2.45857741020752</v>
      </c>
      <c r="BB286" s="418">
        <v>4.0103638262132701</v>
      </c>
      <c r="BC286" s="418">
        <v>7.6629665599710703</v>
      </c>
      <c r="BD286" s="418">
        <v>-78.723882033525697</v>
      </c>
      <c r="BE286" s="418">
        <v>-67.435417906198097</v>
      </c>
      <c r="BF286" s="418"/>
      <c r="BG286" s="418"/>
      <c r="BH286" s="418">
        <v>0</v>
      </c>
      <c r="BI286" s="418">
        <v>0</v>
      </c>
      <c r="BJ286" s="418">
        <v>0</v>
      </c>
      <c r="BK286" s="418">
        <v>0</v>
      </c>
      <c r="BL286" s="418">
        <v>0</v>
      </c>
      <c r="BM286" s="418">
        <v>0</v>
      </c>
      <c r="BN286" s="418">
        <v>0</v>
      </c>
      <c r="BO286" s="418">
        <v>0</v>
      </c>
      <c r="BP286" s="418">
        <v>0</v>
      </c>
      <c r="BQ286" s="418">
        <v>0</v>
      </c>
      <c r="BR286" s="418">
        <v>0</v>
      </c>
      <c r="BS286" s="418">
        <v>-9.1837577762926195</v>
      </c>
      <c r="BT286" s="418">
        <v>-9.1837577762926195</v>
      </c>
    </row>
    <row r="287" spans="1:72" ht="19.5" customHeight="1" x14ac:dyDescent="0.2">
      <c r="A287" s="301" t="s">
        <v>55</v>
      </c>
      <c r="B287" s="302" t="s">
        <v>44</v>
      </c>
      <c r="C287" s="303" t="s">
        <v>26</v>
      </c>
      <c r="D287" s="302" t="s">
        <v>30</v>
      </c>
      <c r="E287" s="304">
        <f t="shared" si="39"/>
        <v>838.13723030791198</v>
      </c>
      <c r="F287" s="305">
        <v>566.70266864253199</v>
      </c>
      <c r="G287" s="305">
        <v>215.68480025972099</v>
      </c>
      <c r="H287" s="305">
        <v>513.98817279140906</v>
      </c>
      <c r="I287" s="305">
        <v>649.14903843369802</v>
      </c>
      <c r="J287" s="305">
        <v>892.83976402319297</v>
      </c>
      <c r="K287" s="305">
        <v>838.13723030791198</v>
      </c>
      <c r="L287" s="305">
        <v>959.91998129636602</v>
      </c>
      <c r="M287" s="305">
        <v>900.16004237736195</v>
      </c>
      <c r="N287" s="305">
        <v>1007.1349052187001</v>
      </c>
      <c r="O287" s="305">
        <v>857.28340387972401</v>
      </c>
      <c r="P287" s="305">
        <v>1061.51129724106</v>
      </c>
      <c r="Q287" s="305">
        <v>1053.1150524360401</v>
      </c>
      <c r="R287" s="305">
        <v>9515.6263569077091</v>
      </c>
      <c r="S287" s="305">
        <f t="shared" si="40"/>
        <v>3676.501674458465</v>
      </c>
      <c r="T287" s="322" t="s">
        <v>358</v>
      </c>
      <c r="V287" s="322" t="s">
        <v>358</v>
      </c>
      <c r="W287" s="323" t="s">
        <v>64</v>
      </c>
      <c r="X287" s="323" t="s">
        <v>233</v>
      </c>
      <c r="Y287" s="328">
        <f t="shared" si="41"/>
        <v>0.1845</v>
      </c>
      <c r="Z287" s="327">
        <v>0.27210000000000001</v>
      </c>
      <c r="AA287" s="327">
        <v>6.5100000000000005E-2</v>
      </c>
      <c r="AB287" s="327">
        <v>4.7199999999999999E-2</v>
      </c>
      <c r="AC287" s="327">
        <v>9.69E-2</v>
      </c>
      <c r="AD287" s="327">
        <v>0</v>
      </c>
      <c r="AE287" s="327">
        <v>0.1845</v>
      </c>
      <c r="AF287" s="327">
        <v>0.1225</v>
      </c>
      <c r="AG287" s="327">
        <v>0.1661</v>
      </c>
      <c r="AH287" s="327">
        <v>5.7000000000000002E-2</v>
      </c>
      <c r="AI287" s="327">
        <v>0</v>
      </c>
      <c r="AJ287" s="327">
        <v>0</v>
      </c>
      <c r="AK287" s="327">
        <v>0</v>
      </c>
      <c r="AL287" s="327">
        <v>1.0114000000000001</v>
      </c>
      <c r="AM287" s="305">
        <f t="shared" si="42"/>
        <v>0.66579999999999995</v>
      </c>
      <c r="AP287" s="341">
        <v>50</v>
      </c>
      <c r="AQ287" s="358" t="s">
        <v>349</v>
      </c>
      <c r="AR287" s="358"/>
      <c r="AS287" s="407"/>
      <c r="AT287" s="407"/>
      <c r="AU287" s="407"/>
      <c r="AV287" s="407"/>
      <c r="AW287" s="407"/>
      <c r="AX287" s="407"/>
      <c r="AY287" s="407"/>
      <c r="AZ287" s="407"/>
      <c r="BA287" s="407"/>
      <c r="BB287" s="407"/>
      <c r="BC287" s="407"/>
      <c r="BD287" s="407"/>
      <c r="BE287" s="407"/>
      <c r="BF287" s="407"/>
      <c r="BG287" s="407"/>
      <c r="BH287" s="407"/>
      <c r="BI287" s="407"/>
      <c r="BJ287" s="407"/>
      <c r="BK287" s="407"/>
      <c r="BL287" s="407"/>
      <c r="BM287" s="407"/>
      <c r="BN287" s="407"/>
      <c r="BO287" s="407"/>
      <c r="BP287" s="407"/>
      <c r="BQ287" s="407"/>
      <c r="BR287" s="407"/>
      <c r="BS287" s="407"/>
      <c r="BT287" s="407">
        <v>0</v>
      </c>
    </row>
    <row r="288" spans="1:72" ht="19.5" customHeight="1" x14ac:dyDescent="0.2">
      <c r="A288" s="301" t="s">
        <v>55</v>
      </c>
      <c r="B288" s="302" t="s">
        <v>44</v>
      </c>
      <c r="C288" s="303" t="s">
        <v>26</v>
      </c>
      <c r="D288" s="302" t="s">
        <v>31</v>
      </c>
      <c r="E288" s="304">
        <f t="shared" si="39"/>
        <v>548.73793125637997</v>
      </c>
      <c r="F288" s="305">
        <v>367.56474120937298</v>
      </c>
      <c r="G288" s="305">
        <v>82.446341380349907</v>
      </c>
      <c r="H288" s="305">
        <v>251.04576478819499</v>
      </c>
      <c r="I288" s="305">
        <v>289.12184153048599</v>
      </c>
      <c r="J288" s="305">
        <v>348.78399580472001</v>
      </c>
      <c r="K288" s="305">
        <v>548.73793125637997</v>
      </c>
      <c r="L288" s="305">
        <v>490.631809685451</v>
      </c>
      <c r="M288" s="305">
        <v>608.56293868070702</v>
      </c>
      <c r="N288" s="305">
        <v>577.98795570566699</v>
      </c>
      <c r="O288" s="305">
        <v>504.87820192973402</v>
      </c>
      <c r="P288" s="305">
        <v>509.71082660750102</v>
      </c>
      <c r="Q288" s="305">
        <v>574.53253557962603</v>
      </c>
      <c r="R288" s="305">
        <v>5154.0048841581902</v>
      </c>
      <c r="S288" s="305">
        <f t="shared" si="40"/>
        <v>1887.7006159695038</v>
      </c>
      <c r="T288" s="322" t="s">
        <v>358</v>
      </c>
      <c r="V288" s="322" t="s">
        <v>358</v>
      </c>
      <c r="W288" s="323" t="s">
        <v>64</v>
      </c>
      <c r="X288" s="323" t="s">
        <v>234</v>
      </c>
      <c r="Y288" s="328">
        <f t="shared" si="41"/>
        <v>0</v>
      </c>
      <c r="Z288" s="327">
        <v>0</v>
      </c>
      <c r="AA288" s="327">
        <v>0</v>
      </c>
      <c r="AB288" s="327">
        <v>0</v>
      </c>
      <c r="AC288" s="327">
        <v>0</v>
      </c>
      <c r="AD288" s="327">
        <v>0</v>
      </c>
      <c r="AE288" s="327">
        <v>0</v>
      </c>
      <c r="AF288" s="327">
        <v>0</v>
      </c>
      <c r="AG288" s="327">
        <v>0</v>
      </c>
      <c r="AH288" s="327">
        <v>0</v>
      </c>
      <c r="AI288" s="327">
        <v>0</v>
      </c>
      <c r="AJ288" s="327">
        <v>0</v>
      </c>
      <c r="AK288" s="327">
        <v>0</v>
      </c>
      <c r="AL288" s="327">
        <v>0</v>
      </c>
      <c r="AM288" s="305">
        <f t="shared" si="42"/>
        <v>0</v>
      </c>
      <c r="AQ288" s="401"/>
      <c r="AR288" s="401"/>
    </row>
    <row r="289" spans="1:72" ht="19.5" customHeight="1" x14ac:dyDescent="0.2">
      <c r="A289" s="301" t="s">
        <v>55</v>
      </c>
      <c r="B289" s="302" t="s">
        <v>44</v>
      </c>
      <c r="C289" s="303" t="s">
        <v>26</v>
      </c>
      <c r="D289" s="302" t="s">
        <v>32</v>
      </c>
      <c r="E289" s="304">
        <f t="shared" si="39"/>
        <v>0</v>
      </c>
      <c r="F289" s="305">
        <v>0</v>
      </c>
      <c r="G289" s="305">
        <v>0</v>
      </c>
      <c r="H289" s="305">
        <v>0</v>
      </c>
      <c r="I289" s="305">
        <v>0</v>
      </c>
      <c r="J289" s="305">
        <v>0</v>
      </c>
      <c r="K289" s="305">
        <v>0</v>
      </c>
      <c r="L289" s="305">
        <v>0</v>
      </c>
      <c r="M289" s="305">
        <v>0</v>
      </c>
      <c r="N289" s="305">
        <v>0</v>
      </c>
      <c r="O289" s="305">
        <v>0</v>
      </c>
      <c r="P289" s="305">
        <v>0</v>
      </c>
      <c r="Q289" s="305">
        <v>0</v>
      </c>
      <c r="R289" s="305">
        <v>0</v>
      </c>
      <c r="S289" s="305">
        <f t="shared" si="40"/>
        <v>0</v>
      </c>
      <c r="T289" s="322" t="s">
        <v>358</v>
      </c>
      <c r="V289" s="322" t="s">
        <v>358</v>
      </c>
      <c r="W289" s="323" t="s">
        <v>64</v>
      </c>
      <c r="X289" s="323" t="s">
        <v>127</v>
      </c>
      <c r="Y289" s="328">
        <f t="shared" si="41"/>
        <v>0.32053900000000002</v>
      </c>
      <c r="Z289" s="327">
        <v>38.654774000000003</v>
      </c>
      <c r="AA289" s="327">
        <v>1.5193300000000001</v>
      </c>
      <c r="AB289" s="327">
        <v>-4.1408E-2</v>
      </c>
      <c r="AC289" s="327">
        <v>1.1719329999999999</v>
      </c>
      <c r="AD289" s="327">
        <v>0.926014</v>
      </c>
      <c r="AE289" s="327">
        <v>0.32053900000000002</v>
      </c>
      <c r="AF289" s="327">
        <v>0.56470200000000004</v>
      </c>
      <c r="AG289" s="327">
        <v>0.312363</v>
      </c>
      <c r="AH289" s="327">
        <v>0.29250500000000001</v>
      </c>
      <c r="AI289" s="327">
        <v>6.2780000000000002E-2</v>
      </c>
      <c r="AJ289" s="327">
        <v>8.6399600000000003</v>
      </c>
      <c r="AK289" s="327">
        <v>0.51432</v>
      </c>
      <c r="AL289" s="327">
        <v>52.937812000000001</v>
      </c>
      <c r="AM289" s="305">
        <f t="shared" si="42"/>
        <v>42.551182000000004</v>
      </c>
      <c r="AQ289" s="401"/>
      <c r="AR289" s="401"/>
    </row>
    <row r="290" spans="1:72" ht="19.5" customHeight="1" x14ac:dyDescent="0.2">
      <c r="A290" s="301" t="s">
        <v>55</v>
      </c>
      <c r="B290" s="302" t="s">
        <v>44</v>
      </c>
      <c r="C290" s="303" t="s">
        <v>33</v>
      </c>
      <c r="D290" s="302" t="s">
        <v>34</v>
      </c>
      <c r="E290" s="304">
        <f t="shared" si="39"/>
        <v>4375.0881961485802</v>
      </c>
      <c r="F290" s="305">
        <v>3272.3955248156099</v>
      </c>
      <c r="G290" s="305">
        <v>1221.7435999040499</v>
      </c>
      <c r="H290" s="305">
        <v>2668.5666197987798</v>
      </c>
      <c r="I290" s="305">
        <v>3513.6651924487901</v>
      </c>
      <c r="J290" s="305">
        <v>3767.3013061114998</v>
      </c>
      <c r="K290" s="305">
        <v>4375.0881961485802</v>
      </c>
      <c r="L290" s="305">
        <v>4333.75546862189</v>
      </c>
      <c r="M290" s="305">
        <v>4600.6738448531196</v>
      </c>
      <c r="N290" s="305">
        <v>4769.4490447014696</v>
      </c>
      <c r="O290" s="305">
        <v>4341.0426034771799</v>
      </c>
      <c r="P290" s="305">
        <v>5050.5165137034801</v>
      </c>
      <c r="Q290" s="305">
        <v>5318.8682285608202</v>
      </c>
      <c r="R290" s="305">
        <v>47233.066143145297</v>
      </c>
      <c r="S290" s="305">
        <f t="shared" si="40"/>
        <v>18818.76043922731</v>
      </c>
      <c r="T290" s="322" t="s">
        <v>358</v>
      </c>
      <c r="V290" s="322" t="s">
        <v>358</v>
      </c>
      <c r="W290" s="323" t="s">
        <v>64</v>
      </c>
      <c r="X290" s="323" t="s">
        <v>235</v>
      </c>
      <c r="Y290" s="328">
        <f t="shared" si="41"/>
        <v>0</v>
      </c>
      <c r="Z290" s="327">
        <v>0</v>
      </c>
      <c r="AA290" s="327">
        <v>0</v>
      </c>
      <c r="AB290" s="327">
        <v>0</v>
      </c>
      <c r="AC290" s="327">
        <v>0</v>
      </c>
      <c r="AD290" s="327">
        <v>0</v>
      </c>
      <c r="AE290" s="327">
        <v>0</v>
      </c>
      <c r="AF290" s="327">
        <v>0</v>
      </c>
      <c r="AG290" s="327">
        <v>0</v>
      </c>
      <c r="AH290" s="327">
        <v>0</v>
      </c>
      <c r="AI290" s="327">
        <v>0</v>
      </c>
      <c r="AJ290" s="327">
        <v>0</v>
      </c>
      <c r="AK290" s="327">
        <v>0</v>
      </c>
      <c r="AL290" s="327">
        <v>0</v>
      </c>
      <c r="AM290" s="305">
        <f t="shared" si="42"/>
        <v>0</v>
      </c>
      <c r="AQ290" s="401"/>
      <c r="AR290" s="401"/>
    </row>
    <row r="291" spans="1:72" ht="19.5" customHeight="1" x14ac:dyDescent="0.2">
      <c r="A291" s="301" t="s">
        <v>55</v>
      </c>
      <c r="B291" s="302" t="s">
        <v>44</v>
      </c>
      <c r="C291" s="303" t="s">
        <v>33</v>
      </c>
      <c r="D291" s="302" t="s">
        <v>35</v>
      </c>
      <c r="E291" s="304">
        <f t="shared" si="39"/>
        <v>368.18238293469699</v>
      </c>
      <c r="F291" s="305">
        <v>208.75249808362699</v>
      </c>
      <c r="G291" s="305">
        <v>58.666758029824102</v>
      </c>
      <c r="H291" s="305">
        <v>188.30344603248901</v>
      </c>
      <c r="I291" s="305">
        <v>242.316870626184</v>
      </c>
      <c r="J291" s="305">
        <v>373.01306303289198</v>
      </c>
      <c r="K291" s="305">
        <v>368.18238293469699</v>
      </c>
      <c r="L291" s="305">
        <v>418.20207051834097</v>
      </c>
      <c r="M291" s="305">
        <v>427.56410967355401</v>
      </c>
      <c r="N291" s="305">
        <v>-26.0894803202739</v>
      </c>
      <c r="O291" s="305">
        <v>342.54465517025301</v>
      </c>
      <c r="P291" s="305">
        <v>434.98485988128402</v>
      </c>
      <c r="Q291" s="305">
        <v>500.26933446487402</v>
      </c>
      <c r="R291" s="305">
        <v>3536.7105681277499</v>
      </c>
      <c r="S291" s="305">
        <f t="shared" si="40"/>
        <v>1439.235018739713</v>
      </c>
      <c r="T291" s="322" t="s">
        <v>358</v>
      </c>
      <c r="V291" s="322" t="s">
        <v>358</v>
      </c>
      <c r="W291" s="323" t="s">
        <v>64</v>
      </c>
      <c r="X291" s="323" t="s">
        <v>236</v>
      </c>
      <c r="Y291" s="328">
        <f t="shared" si="41"/>
        <v>0</v>
      </c>
      <c r="Z291" s="327">
        <v>0</v>
      </c>
      <c r="AA291" s="327">
        <v>0</v>
      </c>
      <c r="AB291" s="327">
        <v>0</v>
      </c>
      <c r="AC291" s="327">
        <v>0</v>
      </c>
      <c r="AD291" s="327">
        <v>0</v>
      </c>
      <c r="AE291" s="327">
        <v>0</v>
      </c>
      <c r="AF291" s="327">
        <v>0</v>
      </c>
      <c r="AG291" s="327">
        <v>0</v>
      </c>
      <c r="AH291" s="327">
        <v>0</v>
      </c>
      <c r="AI291" s="327">
        <v>0</v>
      </c>
      <c r="AJ291" s="327">
        <v>0</v>
      </c>
      <c r="AK291" s="327">
        <v>0</v>
      </c>
      <c r="AL291" s="327">
        <v>0</v>
      </c>
      <c r="AM291" s="305">
        <f t="shared" si="42"/>
        <v>0</v>
      </c>
      <c r="AQ291" s="401"/>
      <c r="AR291" s="401"/>
    </row>
    <row r="292" spans="1:72" ht="19.5" customHeight="1" x14ac:dyDescent="0.2">
      <c r="A292" s="301" t="s">
        <v>55</v>
      </c>
      <c r="B292" s="302" t="s">
        <v>44</v>
      </c>
      <c r="C292" s="303" t="s">
        <v>33</v>
      </c>
      <c r="D292" s="302" t="s">
        <v>36</v>
      </c>
      <c r="E292" s="304">
        <f t="shared" si="39"/>
        <v>1128.8189981795899</v>
      </c>
      <c r="F292" s="305">
        <v>1104.89632377115</v>
      </c>
      <c r="G292" s="305">
        <v>260.13304013721898</v>
      </c>
      <c r="H292" s="305">
        <v>722.11916786012796</v>
      </c>
      <c r="I292" s="305">
        <v>740.64537102310101</v>
      </c>
      <c r="J292" s="305">
        <v>1152.9387755549101</v>
      </c>
      <c r="K292" s="305">
        <v>1128.8189981795899</v>
      </c>
      <c r="L292" s="305">
        <v>1087.7688026619701</v>
      </c>
      <c r="M292" s="305">
        <v>1228.35002691093</v>
      </c>
      <c r="N292" s="305">
        <v>1439.9991046111099</v>
      </c>
      <c r="O292" s="305">
        <v>1030.1471509502901</v>
      </c>
      <c r="P292" s="305">
        <v>1215.83402893118</v>
      </c>
      <c r="Q292" s="305">
        <v>1232.9295708559</v>
      </c>
      <c r="R292" s="305">
        <v>12344.580361447501</v>
      </c>
      <c r="S292" s="305">
        <f t="shared" si="40"/>
        <v>5109.5516765260982</v>
      </c>
      <c r="T292" s="322" t="s">
        <v>358</v>
      </c>
      <c r="V292" s="322" t="s">
        <v>358</v>
      </c>
      <c r="W292" s="323" t="s">
        <v>64</v>
      </c>
      <c r="X292" s="323" t="s">
        <v>237</v>
      </c>
      <c r="Y292" s="328">
        <f t="shared" si="41"/>
        <v>0</v>
      </c>
      <c r="Z292" s="327">
        <v>0</v>
      </c>
      <c r="AA292" s="327">
        <v>0</v>
      </c>
      <c r="AB292" s="327">
        <v>0</v>
      </c>
      <c r="AC292" s="327">
        <v>0</v>
      </c>
      <c r="AD292" s="327">
        <v>0</v>
      </c>
      <c r="AE292" s="327">
        <v>0</v>
      </c>
      <c r="AF292" s="327">
        <v>0</v>
      </c>
      <c r="AG292" s="327">
        <v>0</v>
      </c>
      <c r="AH292" s="327">
        <v>0</v>
      </c>
      <c r="AI292" s="327">
        <v>0</v>
      </c>
      <c r="AJ292" s="327">
        <v>0</v>
      </c>
      <c r="AK292" s="327">
        <v>0</v>
      </c>
      <c r="AL292" s="327">
        <v>0</v>
      </c>
      <c r="AM292" s="305">
        <f t="shared" si="42"/>
        <v>0</v>
      </c>
      <c r="AQ292" s="401"/>
      <c r="AR292" s="401"/>
    </row>
    <row r="293" spans="1:72" ht="19.5" customHeight="1" x14ac:dyDescent="0.2">
      <c r="A293" s="301" t="s">
        <v>55</v>
      </c>
      <c r="B293" s="302" t="s">
        <v>44</v>
      </c>
      <c r="C293" s="303" t="s">
        <v>33</v>
      </c>
      <c r="D293" s="302" t="s">
        <v>37</v>
      </c>
      <c r="E293" s="304">
        <f t="shared" si="39"/>
        <v>0</v>
      </c>
      <c r="F293" s="305">
        <v>0.44858357943821298</v>
      </c>
      <c r="G293" s="305">
        <v>0.29809479170769998</v>
      </c>
      <c r="H293" s="305">
        <v>0.63152079141800099</v>
      </c>
      <c r="I293" s="305">
        <v>-1.8072999999999999E-2</v>
      </c>
      <c r="J293" s="305">
        <v>1.0000000000218299E-6</v>
      </c>
      <c r="K293" s="305">
        <v>0</v>
      </c>
      <c r="L293" s="305">
        <v>0</v>
      </c>
      <c r="M293" s="305">
        <v>0</v>
      </c>
      <c r="N293" s="305">
        <v>0</v>
      </c>
      <c r="O293" s="305">
        <v>0</v>
      </c>
      <c r="P293" s="305">
        <v>0</v>
      </c>
      <c r="Q293" s="305">
        <v>0</v>
      </c>
      <c r="R293" s="305">
        <v>1.36012716256391</v>
      </c>
      <c r="S293" s="305">
        <f t="shared" si="40"/>
        <v>1.3601271625639137</v>
      </c>
      <c r="T293" s="322" t="s">
        <v>358</v>
      </c>
      <c r="V293" s="322" t="s">
        <v>358</v>
      </c>
      <c r="W293" s="323" t="s">
        <v>64</v>
      </c>
      <c r="X293" s="323" t="s">
        <v>238</v>
      </c>
      <c r="Y293" s="328">
        <f t="shared" si="41"/>
        <v>0</v>
      </c>
      <c r="Z293" s="327">
        <v>0</v>
      </c>
      <c r="AA293" s="327">
        <v>0</v>
      </c>
      <c r="AB293" s="327">
        <v>0</v>
      </c>
      <c r="AC293" s="327">
        <v>0</v>
      </c>
      <c r="AD293" s="327">
        <v>0</v>
      </c>
      <c r="AE293" s="327">
        <v>0</v>
      </c>
      <c r="AF293" s="327">
        <v>0</v>
      </c>
      <c r="AG293" s="327">
        <v>0</v>
      </c>
      <c r="AH293" s="327">
        <v>0</v>
      </c>
      <c r="AI293" s="327">
        <v>0</v>
      </c>
      <c r="AJ293" s="327">
        <v>0</v>
      </c>
      <c r="AK293" s="327">
        <v>0</v>
      </c>
      <c r="AL293" s="327">
        <v>0</v>
      </c>
      <c r="AM293" s="305">
        <f t="shared" si="42"/>
        <v>0</v>
      </c>
      <c r="AP293" s="331" t="s">
        <v>396</v>
      </c>
      <c r="AQ293" s="402"/>
      <c r="AR293" s="402"/>
      <c r="AS293" s="403"/>
      <c r="AT293" s="403"/>
      <c r="AU293" s="403"/>
      <c r="AV293" s="403"/>
      <c r="AW293" s="403"/>
      <c r="AX293" s="403"/>
      <c r="AY293" s="403"/>
      <c r="AZ293" s="403"/>
      <c r="BA293" s="403"/>
      <c r="BB293" s="403"/>
      <c r="BC293" s="403"/>
      <c r="BD293" s="403"/>
      <c r="BE293" s="403"/>
      <c r="BF293" s="403"/>
      <c r="BG293" s="403"/>
      <c r="BH293" s="403"/>
      <c r="BI293" s="403"/>
      <c r="BJ293" s="403"/>
      <c r="BK293" s="403"/>
      <c r="BL293" s="403"/>
      <c r="BM293" s="403"/>
      <c r="BN293" s="403"/>
      <c r="BO293" s="403"/>
      <c r="BP293" s="403"/>
      <c r="BQ293" s="403"/>
      <c r="BR293" s="403"/>
      <c r="BS293" s="412"/>
    </row>
    <row r="294" spans="1:72" ht="19.5" customHeight="1" x14ac:dyDescent="0.2">
      <c r="A294" s="301" t="s">
        <v>55</v>
      </c>
      <c r="B294" s="302" t="s">
        <v>44</v>
      </c>
      <c r="C294" s="303" t="s">
        <v>33</v>
      </c>
      <c r="D294" s="302" t="s">
        <v>38</v>
      </c>
      <c r="E294" s="304">
        <f t="shared" si="39"/>
        <v>32.2961515539765</v>
      </c>
      <c r="F294" s="305">
        <v>0</v>
      </c>
      <c r="G294" s="305">
        <v>0</v>
      </c>
      <c r="H294" s="305">
        <v>0.232058303969151</v>
      </c>
      <c r="I294" s="305">
        <v>7.3336527325038698</v>
      </c>
      <c r="J294" s="305">
        <v>8.7311909403943009</v>
      </c>
      <c r="K294" s="305">
        <v>32.2961515539765</v>
      </c>
      <c r="L294" s="305">
        <v>26.568197440135101</v>
      </c>
      <c r="M294" s="305">
        <v>28.202446508616401</v>
      </c>
      <c r="N294" s="305">
        <v>25.7335491915569</v>
      </c>
      <c r="O294" s="305">
        <v>2.4349313489909599</v>
      </c>
      <c r="P294" s="305">
        <v>14.536775376819801</v>
      </c>
      <c r="Q294" s="305">
        <v>21.021631106892102</v>
      </c>
      <c r="R294" s="305">
        <v>167.09058450385501</v>
      </c>
      <c r="S294" s="305">
        <f t="shared" si="40"/>
        <v>48.593053530843818</v>
      </c>
      <c r="T294" s="322" t="s">
        <v>358</v>
      </c>
      <c r="V294" s="322" t="s">
        <v>358</v>
      </c>
      <c r="W294" s="323" t="s">
        <v>64</v>
      </c>
      <c r="X294" s="323" t="s">
        <v>239</v>
      </c>
      <c r="Y294" s="328">
        <f t="shared" si="41"/>
        <v>0</v>
      </c>
      <c r="Z294" s="327">
        <v>0</v>
      </c>
      <c r="AA294" s="327">
        <v>0</v>
      </c>
      <c r="AB294" s="327">
        <v>0</v>
      </c>
      <c r="AC294" s="327">
        <v>0</v>
      </c>
      <c r="AD294" s="327">
        <v>0</v>
      </c>
      <c r="AE294" s="327">
        <v>0</v>
      </c>
      <c r="AF294" s="327">
        <v>0</v>
      </c>
      <c r="AG294" s="327">
        <v>0</v>
      </c>
      <c r="AH294" s="327">
        <v>0</v>
      </c>
      <c r="AI294" s="327">
        <v>0</v>
      </c>
      <c r="AJ294" s="327">
        <v>0</v>
      </c>
      <c r="AK294" s="327">
        <v>0</v>
      </c>
      <c r="AL294" s="327">
        <v>0</v>
      </c>
      <c r="AM294" s="305">
        <f t="shared" si="42"/>
        <v>0</v>
      </c>
      <c r="AP294" s="335" t="s">
        <v>137</v>
      </c>
      <c r="AQ294" s="336" t="s">
        <v>3</v>
      </c>
      <c r="AR294" s="337"/>
      <c r="AS294" s="404"/>
      <c r="AT294" s="404"/>
      <c r="AU294" s="404"/>
      <c r="AV294" s="404"/>
      <c r="AW294" s="404"/>
      <c r="AX294" s="404"/>
      <c r="AY294" s="404"/>
      <c r="AZ294" s="404"/>
      <c r="BA294" s="404"/>
      <c r="BB294" s="404"/>
      <c r="BC294" s="404"/>
      <c r="BD294" s="404"/>
      <c r="BE294" s="404"/>
      <c r="BF294" s="404"/>
      <c r="BG294" s="404"/>
      <c r="BH294" s="404"/>
      <c r="BI294" s="404"/>
      <c r="BJ294" s="404"/>
      <c r="BK294" s="404"/>
      <c r="BL294" s="404"/>
      <c r="BM294" s="404"/>
      <c r="BN294" s="404"/>
      <c r="BO294" s="404"/>
      <c r="BP294" s="404"/>
      <c r="BQ294" s="404"/>
      <c r="BR294" s="404"/>
      <c r="BS294" s="404"/>
    </row>
    <row r="295" spans="1:72" ht="19.5" customHeight="1" x14ac:dyDescent="0.2">
      <c r="A295" s="301" t="s">
        <v>55</v>
      </c>
      <c r="B295" s="302" t="s">
        <v>44</v>
      </c>
      <c r="C295" s="303" t="s">
        <v>33</v>
      </c>
      <c r="D295" s="302" t="s">
        <v>39</v>
      </c>
      <c r="E295" s="304">
        <f t="shared" si="39"/>
        <v>10.5307702036589</v>
      </c>
      <c r="F295" s="305">
        <v>0</v>
      </c>
      <c r="G295" s="305">
        <v>0</v>
      </c>
      <c r="H295" s="305">
        <v>0</v>
      </c>
      <c r="I295" s="305">
        <v>3.1474078090181399</v>
      </c>
      <c r="J295" s="305">
        <v>4.1703970307558604</v>
      </c>
      <c r="K295" s="305">
        <v>10.5307702036589</v>
      </c>
      <c r="L295" s="305">
        <v>9.0002673881684192</v>
      </c>
      <c r="M295" s="305">
        <v>2.70677698232126</v>
      </c>
      <c r="N295" s="305">
        <v>0</v>
      </c>
      <c r="O295" s="305">
        <v>10.8475088369256</v>
      </c>
      <c r="P295" s="305">
        <v>7.6230962313366799</v>
      </c>
      <c r="Q295" s="305">
        <v>1.7570321015061701</v>
      </c>
      <c r="R295" s="305">
        <v>49.783256583690999</v>
      </c>
      <c r="S295" s="305">
        <f t="shared" si="40"/>
        <v>17.848575043432902</v>
      </c>
      <c r="T295" s="322" t="s">
        <v>358</v>
      </c>
      <c r="V295" s="322" t="s">
        <v>358</v>
      </c>
      <c r="W295" s="323" t="s">
        <v>64</v>
      </c>
      <c r="X295" s="323" t="s">
        <v>240</v>
      </c>
      <c r="Y295" s="328">
        <f t="shared" si="41"/>
        <v>0</v>
      </c>
      <c r="Z295" s="327">
        <v>0</v>
      </c>
      <c r="AA295" s="327">
        <v>0</v>
      </c>
      <c r="AB295" s="327">
        <v>0</v>
      </c>
      <c r="AC295" s="327">
        <v>0</v>
      </c>
      <c r="AD295" s="327">
        <v>0</v>
      </c>
      <c r="AE295" s="327">
        <v>0</v>
      </c>
      <c r="AF295" s="327">
        <v>0</v>
      </c>
      <c r="AG295" s="327">
        <v>0</v>
      </c>
      <c r="AH295" s="327">
        <v>0</v>
      </c>
      <c r="AI295" s="327">
        <v>0</v>
      </c>
      <c r="AJ295" s="327">
        <v>0</v>
      </c>
      <c r="AK295" s="327">
        <v>0</v>
      </c>
      <c r="AL295" s="327">
        <v>0</v>
      </c>
      <c r="AM295" s="305">
        <f t="shared" si="42"/>
        <v>0</v>
      </c>
      <c r="AP295" s="335"/>
      <c r="AQ295" s="336"/>
      <c r="AR295" s="337"/>
      <c r="AS295" s="405" t="s">
        <v>8</v>
      </c>
      <c r="AT295" s="405" t="s">
        <v>9</v>
      </c>
      <c r="AU295" s="405" t="s">
        <v>10</v>
      </c>
      <c r="AV295" s="405" t="s">
        <v>11</v>
      </c>
      <c r="AW295" s="405" t="s">
        <v>12</v>
      </c>
      <c r="AX295" s="405" t="s">
        <v>13</v>
      </c>
      <c r="AY295" s="405" t="s">
        <v>14</v>
      </c>
      <c r="AZ295" s="405" t="s">
        <v>15</v>
      </c>
      <c r="BA295" s="405" t="s">
        <v>16</v>
      </c>
      <c r="BB295" s="405" t="s">
        <v>17</v>
      </c>
      <c r="BC295" s="405" t="s">
        <v>111</v>
      </c>
      <c r="BD295" s="405" t="s">
        <v>19</v>
      </c>
      <c r="BE295" s="411" t="s">
        <v>321</v>
      </c>
      <c r="BF295" s="411"/>
      <c r="BG295" s="411"/>
      <c r="BH295" s="405" t="s">
        <v>8</v>
      </c>
      <c r="BI295" s="405" t="s">
        <v>9</v>
      </c>
      <c r="BJ295" s="405" t="s">
        <v>10</v>
      </c>
      <c r="BK295" s="405" t="s">
        <v>11</v>
      </c>
      <c r="BL295" s="405" t="s">
        <v>12</v>
      </c>
      <c r="BM295" s="405" t="s">
        <v>13</v>
      </c>
      <c r="BN295" s="405" t="s">
        <v>14</v>
      </c>
      <c r="BO295" s="405" t="s">
        <v>15</v>
      </c>
      <c r="BP295" s="405" t="s">
        <v>16</v>
      </c>
      <c r="BQ295" s="405" t="s">
        <v>17</v>
      </c>
      <c r="BR295" s="405" t="s">
        <v>111</v>
      </c>
      <c r="BS295" s="405" t="s">
        <v>19</v>
      </c>
      <c r="BT295" s="411" t="s">
        <v>322</v>
      </c>
    </row>
    <row r="296" spans="1:72" ht="19.5" customHeight="1" x14ac:dyDescent="0.2">
      <c r="A296" s="301" t="s">
        <v>55</v>
      </c>
      <c r="B296" s="302" t="s">
        <v>44</v>
      </c>
      <c r="C296" s="303" t="s">
        <v>40</v>
      </c>
      <c r="D296" s="302" t="s">
        <v>41</v>
      </c>
      <c r="E296" s="304">
        <f t="shared" si="39"/>
        <v>4916.0087950131501</v>
      </c>
      <c r="F296" s="305">
        <v>4223.8792435286596</v>
      </c>
      <c r="G296" s="305">
        <v>1218.67452004863</v>
      </c>
      <c r="H296" s="305">
        <v>3194.4845202793199</v>
      </c>
      <c r="I296" s="305">
        <v>4053.9879622652602</v>
      </c>
      <c r="J296" s="305">
        <v>4465.9999464115899</v>
      </c>
      <c r="K296" s="305">
        <v>4916.0087950131501</v>
      </c>
      <c r="L296" s="305">
        <v>4781.2734108753002</v>
      </c>
      <c r="M296" s="305">
        <v>5262.17400372673</v>
      </c>
      <c r="N296" s="305">
        <v>4993.5522669435704</v>
      </c>
      <c r="O296" s="305">
        <v>5041.6600906438698</v>
      </c>
      <c r="P296" s="305">
        <v>6251.8398037126299</v>
      </c>
      <c r="Q296" s="305">
        <v>6564.8448059045204</v>
      </c>
      <c r="R296" s="305">
        <v>54968.379369353199</v>
      </c>
      <c r="S296" s="305">
        <f t="shared" si="40"/>
        <v>22073.034987546609</v>
      </c>
      <c r="T296" s="322" t="s">
        <v>358</v>
      </c>
      <c r="V296" s="322" t="s">
        <v>358</v>
      </c>
      <c r="W296" s="323" t="s">
        <v>64</v>
      </c>
      <c r="X296" s="323" t="s">
        <v>241</v>
      </c>
      <c r="Y296" s="328">
        <f t="shared" si="41"/>
        <v>0</v>
      </c>
      <c r="Z296" s="327">
        <v>0</v>
      </c>
      <c r="AA296" s="327">
        <v>0</v>
      </c>
      <c r="AB296" s="327">
        <v>0</v>
      </c>
      <c r="AC296" s="327">
        <v>0</v>
      </c>
      <c r="AD296" s="327">
        <v>0</v>
      </c>
      <c r="AE296" s="327">
        <v>0</v>
      </c>
      <c r="AF296" s="327">
        <v>0</v>
      </c>
      <c r="AG296" s="327">
        <v>0</v>
      </c>
      <c r="AH296" s="327">
        <v>0</v>
      </c>
      <c r="AI296" s="327">
        <v>0</v>
      </c>
      <c r="AJ296" s="327">
        <v>0</v>
      </c>
      <c r="AK296" s="327">
        <v>0</v>
      </c>
      <c r="AL296" s="327">
        <v>0</v>
      </c>
      <c r="AM296" s="305">
        <f t="shared" si="42"/>
        <v>0</v>
      </c>
      <c r="AP296" s="341">
        <v>1</v>
      </c>
      <c r="AQ296" s="406" t="s">
        <v>24</v>
      </c>
      <c r="AR296" s="406"/>
      <c r="AS296" s="407">
        <v>4.5899660000000004</v>
      </c>
      <c r="AT296" s="407">
        <v>1.2689170000000001</v>
      </c>
      <c r="AU296" s="407">
        <v>2.0675119999999998</v>
      </c>
      <c r="AV296" s="407">
        <v>1.7963530000000001</v>
      </c>
      <c r="AW296" s="407">
        <v>0.84513300000000002</v>
      </c>
      <c r="AX296" s="407">
        <v>5.7154999999999997E-2</v>
      </c>
      <c r="AY296" s="407">
        <v>3.029382</v>
      </c>
      <c r="AZ296" s="407">
        <v>3.2407849999999998</v>
      </c>
      <c r="BA296" s="407">
        <v>1.6535709999999999</v>
      </c>
      <c r="BB296" s="407">
        <v>0.80525999999999998</v>
      </c>
      <c r="BC296" s="407">
        <v>1.8070539999999999</v>
      </c>
      <c r="BD296" s="407">
        <v>0.71530300000000002</v>
      </c>
      <c r="BE296" s="407">
        <v>21.876391000000002</v>
      </c>
      <c r="BF296" s="407"/>
      <c r="BG296" s="407"/>
      <c r="BH296" s="407">
        <v>24.91</v>
      </c>
      <c r="BI296" s="407">
        <v>6.3250000000000002</v>
      </c>
      <c r="BJ296" s="407">
        <v>10.56</v>
      </c>
      <c r="BK296" s="407">
        <v>10.055</v>
      </c>
      <c r="BL296" s="407">
        <v>4.16</v>
      </c>
      <c r="BM296" s="407">
        <v>0.27500000000000002</v>
      </c>
      <c r="BN296" s="407">
        <v>14.414999999999999</v>
      </c>
      <c r="BO296" s="407">
        <v>15.13</v>
      </c>
      <c r="BP296" s="407">
        <v>7.59</v>
      </c>
      <c r="BQ296" s="407">
        <v>3.6850000000000001</v>
      </c>
      <c r="BR296" s="407">
        <v>8.3049999999999997</v>
      </c>
      <c r="BS296" s="407">
        <v>3.3</v>
      </c>
      <c r="BT296" s="407">
        <v>108.71</v>
      </c>
    </row>
    <row r="297" spans="1:72" ht="19.5" customHeight="1" x14ac:dyDescent="0.2">
      <c r="A297" s="301" t="s">
        <v>55</v>
      </c>
      <c r="B297" s="302" t="s">
        <v>44</v>
      </c>
      <c r="C297" s="303" t="s">
        <v>40</v>
      </c>
      <c r="D297" s="302" t="s">
        <v>42</v>
      </c>
      <c r="E297" s="304">
        <f t="shared" si="39"/>
        <v>916.19304045253295</v>
      </c>
      <c r="F297" s="305">
        <v>340.60883540436498</v>
      </c>
      <c r="G297" s="305">
        <v>215.07493090572399</v>
      </c>
      <c r="H297" s="305">
        <v>294.47739707821103</v>
      </c>
      <c r="I297" s="305">
        <v>382.28150138136903</v>
      </c>
      <c r="J297" s="305">
        <v>779.63763034882902</v>
      </c>
      <c r="K297" s="305">
        <v>916.19304045253295</v>
      </c>
      <c r="L297" s="305">
        <v>1013.02547980554</v>
      </c>
      <c r="M297" s="305">
        <v>936.04592435845302</v>
      </c>
      <c r="N297" s="305">
        <v>1131.65712403098</v>
      </c>
      <c r="O297" s="305">
        <v>592.18502768067901</v>
      </c>
      <c r="P297" s="305">
        <v>386.43977807467098</v>
      </c>
      <c r="Q297" s="305">
        <v>428.966754782642</v>
      </c>
      <c r="R297" s="305">
        <v>7416.5934243040001</v>
      </c>
      <c r="S297" s="305">
        <f t="shared" si="40"/>
        <v>2928.2733355710307</v>
      </c>
      <c r="T297" s="322" t="s">
        <v>358</v>
      </c>
      <c r="V297" s="322" t="s">
        <v>358</v>
      </c>
      <c r="W297" s="323" t="s">
        <v>64</v>
      </c>
      <c r="X297" s="323" t="s">
        <v>242</v>
      </c>
      <c r="Y297" s="328">
        <f t="shared" si="41"/>
        <v>0</v>
      </c>
      <c r="Z297" s="327">
        <v>0</v>
      </c>
      <c r="AA297" s="327">
        <v>0</v>
      </c>
      <c r="AB297" s="327">
        <v>0</v>
      </c>
      <c r="AC297" s="327">
        <v>0</v>
      </c>
      <c r="AD297" s="327">
        <v>0</v>
      </c>
      <c r="AE297" s="327">
        <v>0</v>
      </c>
      <c r="AF297" s="327">
        <v>0</v>
      </c>
      <c r="AG297" s="327">
        <v>0</v>
      </c>
      <c r="AH297" s="327">
        <v>0</v>
      </c>
      <c r="AI297" s="327">
        <v>0</v>
      </c>
      <c r="AJ297" s="327">
        <v>0</v>
      </c>
      <c r="AK297" s="327">
        <v>-0.35</v>
      </c>
      <c r="AL297" s="327">
        <v>-0.35</v>
      </c>
      <c r="AM297" s="305">
        <f t="shared" si="42"/>
        <v>0</v>
      </c>
      <c r="AP297" s="341">
        <v>2</v>
      </c>
      <c r="AQ297" s="408" t="s">
        <v>364</v>
      </c>
      <c r="AR297" s="408"/>
      <c r="AS297" s="407">
        <v>4.5899660000000004</v>
      </c>
      <c r="AT297" s="407">
        <v>1.2689170000000001</v>
      </c>
      <c r="AU297" s="407">
        <v>2.0675119999999998</v>
      </c>
      <c r="AV297" s="407">
        <v>1.7963530000000001</v>
      </c>
      <c r="AW297" s="407">
        <v>0.84513300000000002</v>
      </c>
      <c r="AX297" s="407">
        <v>5.7154999999999997E-2</v>
      </c>
      <c r="AY297" s="407">
        <v>3.029382</v>
      </c>
      <c r="AZ297" s="407">
        <v>3.2407849999999998</v>
      </c>
      <c r="BA297" s="407">
        <v>1.6535709999999999</v>
      </c>
      <c r="BB297" s="407">
        <v>0.80525999999999998</v>
      </c>
      <c r="BC297" s="407">
        <v>1.8070539999999999</v>
      </c>
      <c r="BD297" s="407">
        <v>0.71530300000000002</v>
      </c>
      <c r="BE297" s="407">
        <v>21.876391000000002</v>
      </c>
      <c r="BF297" s="407"/>
      <c r="BG297" s="407"/>
      <c r="BH297" s="407">
        <v>24.91</v>
      </c>
      <c r="BI297" s="407">
        <v>6.3250000000000002</v>
      </c>
      <c r="BJ297" s="407">
        <v>10.56</v>
      </c>
      <c r="BK297" s="407">
        <v>10.055</v>
      </c>
      <c r="BL297" s="407">
        <v>4.16</v>
      </c>
      <c r="BM297" s="407">
        <v>0.27500000000000002</v>
      </c>
      <c r="BN297" s="407">
        <v>14.414999999999999</v>
      </c>
      <c r="BO297" s="407">
        <v>15.13</v>
      </c>
      <c r="BP297" s="407">
        <v>7.59</v>
      </c>
      <c r="BQ297" s="407">
        <v>3.6850000000000001</v>
      </c>
      <c r="BR297" s="407">
        <v>8.3049999999999997</v>
      </c>
      <c r="BS297" s="407">
        <v>3.3</v>
      </c>
      <c r="BT297" s="407">
        <v>108.71</v>
      </c>
    </row>
    <row r="298" spans="1:72" ht="19.5" customHeight="1" x14ac:dyDescent="0.2">
      <c r="A298" s="301" t="s">
        <v>55</v>
      </c>
      <c r="B298" s="302" t="s">
        <v>44</v>
      </c>
      <c r="C298" s="303" t="s">
        <v>40</v>
      </c>
      <c r="D298" s="302" t="s">
        <v>43</v>
      </c>
      <c r="E298" s="304">
        <f t="shared" si="39"/>
        <v>82.714663554709801</v>
      </c>
      <c r="F298" s="305">
        <v>22.0048513169179</v>
      </c>
      <c r="G298" s="305">
        <v>107.09204190846999</v>
      </c>
      <c r="H298" s="305">
        <v>90.890895429229204</v>
      </c>
      <c r="I298" s="305">
        <v>70.820957993044402</v>
      </c>
      <c r="J298" s="305">
        <v>60.517156910112497</v>
      </c>
      <c r="K298" s="305">
        <v>82.714663554709801</v>
      </c>
      <c r="L298" s="305">
        <v>80.995915949755997</v>
      </c>
      <c r="M298" s="305">
        <v>89.277276843520497</v>
      </c>
      <c r="N298" s="305">
        <v>83.882827209286205</v>
      </c>
      <c r="O298" s="305">
        <v>93.171731459163098</v>
      </c>
      <c r="P298" s="305">
        <v>85.215692336733198</v>
      </c>
      <c r="Q298" s="305">
        <v>81.034236402875493</v>
      </c>
      <c r="R298" s="305">
        <v>947.61824731381796</v>
      </c>
      <c r="S298" s="305">
        <f t="shared" si="40"/>
        <v>434.04056711248381</v>
      </c>
      <c r="T298" s="322" t="s">
        <v>358</v>
      </c>
      <c r="V298" s="322" t="s">
        <v>358</v>
      </c>
      <c r="W298" s="323" t="s">
        <v>64</v>
      </c>
      <c r="X298" s="323" t="s">
        <v>243</v>
      </c>
      <c r="Y298" s="328">
        <f t="shared" si="41"/>
        <v>0</v>
      </c>
      <c r="Z298" s="327">
        <v>0</v>
      </c>
      <c r="AA298" s="327">
        <v>0</v>
      </c>
      <c r="AB298" s="327">
        <v>0.16</v>
      </c>
      <c r="AC298" s="327">
        <v>0.21679999999999999</v>
      </c>
      <c r="AD298" s="327">
        <v>9.2999999999999999E-2</v>
      </c>
      <c r="AE298" s="327">
        <v>0</v>
      </c>
      <c r="AF298" s="327">
        <v>0</v>
      </c>
      <c r="AG298" s="327">
        <v>0</v>
      </c>
      <c r="AH298" s="327">
        <v>0</v>
      </c>
      <c r="AI298" s="327">
        <v>0</v>
      </c>
      <c r="AJ298" s="327">
        <v>1.7999999999999999E-2</v>
      </c>
      <c r="AK298" s="327">
        <v>0</v>
      </c>
      <c r="AL298" s="327">
        <v>0.48780000000000001</v>
      </c>
      <c r="AM298" s="305">
        <f t="shared" si="42"/>
        <v>0.4698</v>
      </c>
      <c r="AP298" s="341">
        <v>3</v>
      </c>
      <c r="AQ298" s="406" t="s">
        <v>51</v>
      </c>
      <c r="AR298" s="406"/>
      <c r="AS298" s="407">
        <v>4.8869059999999998</v>
      </c>
      <c r="AT298" s="407">
        <v>3.7453479999999999</v>
      </c>
      <c r="AU298" s="407">
        <v>2.1191740000000001</v>
      </c>
      <c r="AV298" s="407">
        <v>3.0363389999999999</v>
      </c>
      <c r="AW298" s="407">
        <v>1.5924849999999999</v>
      </c>
      <c r="AX298" s="407">
        <v>2.512677</v>
      </c>
      <c r="AY298" s="407">
        <v>1.6769829999999999</v>
      </c>
      <c r="AZ298" s="407">
        <v>2.6912799999999999</v>
      </c>
      <c r="BA298" s="407">
        <v>2.5900639999999999</v>
      </c>
      <c r="BB298" s="407">
        <v>5.154776</v>
      </c>
      <c r="BC298" s="407">
        <v>3.4384399999999999</v>
      </c>
      <c r="BD298" s="407">
        <v>1.024343</v>
      </c>
      <c r="BE298" s="407">
        <v>34.468814999999999</v>
      </c>
      <c r="BF298" s="407"/>
      <c r="BG298" s="407"/>
      <c r="BH298" s="407">
        <v>25.175000000000001</v>
      </c>
      <c r="BI298" s="407">
        <v>19.434999999999999</v>
      </c>
      <c r="BJ298" s="407">
        <v>15.147752000000001</v>
      </c>
      <c r="BK298" s="407">
        <v>12.625</v>
      </c>
      <c r="BL298" s="407">
        <v>7.6150000000000002</v>
      </c>
      <c r="BM298" s="407">
        <v>3.04</v>
      </c>
      <c r="BN298" s="407">
        <v>14.635</v>
      </c>
      <c r="BO298" s="407">
        <v>12.574999999999999</v>
      </c>
      <c r="BP298" s="407">
        <v>11.99</v>
      </c>
      <c r="BQ298" s="407">
        <v>23.57</v>
      </c>
      <c r="BR298" s="407">
        <v>15.84</v>
      </c>
      <c r="BS298" s="407">
        <v>4.6749999999999998</v>
      </c>
      <c r="BT298" s="407">
        <v>166.32275200000001</v>
      </c>
    </row>
    <row r="299" spans="1:72" ht="19.5" customHeight="1" x14ac:dyDescent="0.2">
      <c r="A299" s="306" t="s">
        <v>55</v>
      </c>
      <c r="B299" s="307" t="s">
        <v>45</v>
      </c>
      <c r="C299" s="308" t="s">
        <v>26</v>
      </c>
      <c r="D299" s="307" t="s">
        <v>27</v>
      </c>
      <c r="E299" s="304">
        <f t="shared" si="39"/>
        <v>954.82119221880396</v>
      </c>
      <c r="F299" s="309">
        <v>626.18502699958799</v>
      </c>
      <c r="G299" s="309">
        <v>160.41736370863299</v>
      </c>
      <c r="H299" s="309">
        <v>428.63468961288498</v>
      </c>
      <c r="I299" s="309">
        <v>841.11226986374197</v>
      </c>
      <c r="J299" s="309">
        <v>594.20995378631903</v>
      </c>
      <c r="K299" s="309">
        <v>954.82119221880396</v>
      </c>
      <c r="L299" s="309">
        <v>937.25619299132597</v>
      </c>
      <c r="M299" s="309">
        <v>1146.39774921409</v>
      </c>
      <c r="N299" s="309">
        <v>1061.94666928584</v>
      </c>
      <c r="O299" s="309">
        <v>956.39205439921898</v>
      </c>
      <c r="P299" s="309">
        <v>1100.4064222832501</v>
      </c>
      <c r="Q299" s="309">
        <v>1230.1176622785899</v>
      </c>
      <c r="R299" s="309">
        <v>10037.8972466423</v>
      </c>
      <c r="S299" s="309">
        <f t="shared" si="40"/>
        <v>3605.3804961899709</v>
      </c>
      <c r="T299" s="322" t="s">
        <v>358</v>
      </c>
      <c r="V299" s="322" t="s">
        <v>358</v>
      </c>
      <c r="W299" s="323" t="s">
        <v>64</v>
      </c>
      <c r="X299" s="323" t="s">
        <v>244</v>
      </c>
      <c r="Y299" s="328">
        <f t="shared" si="41"/>
        <v>0</v>
      </c>
      <c r="Z299" s="327">
        <v>0</v>
      </c>
      <c r="AA299" s="327">
        <v>0</v>
      </c>
      <c r="AB299" s="327">
        <v>0</v>
      </c>
      <c r="AC299" s="327">
        <v>0</v>
      </c>
      <c r="AD299" s="327">
        <v>0</v>
      </c>
      <c r="AE299" s="327">
        <v>0</v>
      </c>
      <c r="AF299" s="327">
        <v>0</v>
      </c>
      <c r="AG299" s="327">
        <v>0</v>
      </c>
      <c r="AH299" s="327">
        <v>0</v>
      </c>
      <c r="AI299" s="327">
        <v>0</v>
      </c>
      <c r="AJ299" s="327">
        <v>0</v>
      </c>
      <c r="AK299" s="327">
        <v>0</v>
      </c>
      <c r="AL299" s="327">
        <v>0</v>
      </c>
      <c r="AM299" s="305">
        <f t="shared" si="42"/>
        <v>0</v>
      </c>
      <c r="AP299" s="341">
        <v>4</v>
      </c>
      <c r="AQ299" s="408" t="s">
        <v>364</v>
      </c>
      <c r="AR299" s="408"/>
      <c r="AS299" s="407">
        <v>4.8869059999999998</v>
      </c>
      <c r="AT299" s="407">
        <v>3.7453479999999999</v>
      </c>
      <c r="AU299" s="407">
        <v>2.1191740000000001</v>
      </c>
      <c r="AV299" s="407">
        <v>3.0363389999999999</v>
      </c>
      <c r="AW299" s="407">
        <v>1.5924849999999999</v>
      </c>
      <c r="AX299" s="407">
        <v>2.512677</v>
      </c>
      <c r="AY299" s="407">
        <v>1.6769829999999999</v>
      </c>
      <c r="AZ299" s="407">
        <v>2.6912799999999999</v>
      </c>
      <c r="BA299" s="407">
        <v>2.5900639999999999</v>
      </c>
      <c r="BB299" s="407">
        <v>5.154776</v>
      </c>
      <c r="BC299" s="407">
        <v>3.4384399999999999</v>
      </c>
      <c r="BD299" s="407">
        <v>1.024343</v>
      </c>
      <c r="BE299" s="407">
        <v>34.468814999999999</v>
      </c>
      <c r="BF299" s="407"/>
      <c r="BG299" s="407"/>
      <c r="BH299" s="407">
        <v>25.175000000000001</v>
      </c>
      <c r="BI299" s="407">
        <v>19.434999999999999</v>
      </c>
      <c r="BJ299" s="407">
        <v>15.147752000000001</v>
      </c>
      <c r="BK299" s="407">
        <v>12.625</v>
      </c>
      <c r="BL299" s="407">
        <v>7.6150000000000002</v>
      </c>
      <c r="BM299" s="407">
        <v>3.04</v>
      </c>
      <c r="BN299" s="407">
        <v>14.635</v>
      </c>
      <c r="BO299" s="407">
        <v>12.574999999999999</v>
      </c>
      <c r="BP299" s="407">
        <v>11.99</v>
      </c>
      <c r="BQ299" s="407">
        <v>23.57</v>
      </c>
      <c r="BR299" s="407">
        <v>15.84</v>
      </c>
      <c r="BS299" s="407">
        <v>4.6749999999999998</v>
      </c>
      <c r="BT299" s="407">
        <v>166.32275200000001</v>
      </c>
    </row>
    <row r="300" spans="1:72" ht="19.5" customHeight="1" x14ac:dyDescent="0.2">
      <c r="A300" s="306" t="s">
        <v>55</v>
      </c>
      <c r="B300" s="307" t="s">
        <v>45</v>
      </c>
      <c r="C300" s="308" t="s">
        <v>26</v>
      </c>
      <c r="D300" s="307" t="s">
        <v>28</v>
      </c>
      <c r="E300" s="304">
        <f t="shared" si="39"/>
        <v>495.10535364340001</v>
      </c>
      <c r="F300" s="309">
        <v>394.40192694329301</v>
      </c>
      <c r="G300" s="309">
        <v>108.785748008673</v>
      </c>
      <c r="H300" s="309">
        <v>243.88516486221599</v>
      </c>
      <c r="I300" s="309">
        <v>519.65364430154602</v>
      </c>
      <c r="J300" s="309">
        <v>345.49512881346999</v>
      </c>
      <c r="K300" s="309">
        <v>495.10535364340001</v>
      </c>
      <c r="L300" s="309">
        <v>590.28637060890196</v>
      </c>
      <c r="M300" s="309">
        <v>621.68099025772506</v>
      </c>
      <c r="N300" s="309">
        <v>620.67684912610605</v>
      </c>
      <c r="O300" s="309">
        <v>582.231951367703</v>
      </c>
      <c r="P300" s="309">
        <v>698.99745977866996</v>
      </c>
      <c r="Q300" s="309">
        <v>785.35926103497104</v>
      </c>
      <c r="R300" s="309">
        <v>6006.5598487466796</v>
      </c>
      <c r="S300" s="309">
        <f t="shared" si="40"/>
        <v>2107.3269665725979</v>
      </c>
      <c r="T300" s="322" t="s">
        <v>358</v>
      </c>
      <c r="V300" s="322" t="s">
        <v>358</v>
      </c>
      <c r="W300" s="323" t="s">
        <v>64</v>
      </c>
      <c r="X300" s="323" t="s">
        <v>245</v>
      </c>
      <c r="Y300" s="328">
        <f t="shared" si="41"/>
        <v>0</v>
      </c>
      <c r="Z300" s="327">
        <v>0</v>
      </c>
      <c r="AA300" s="327">
        <v>0</v>
      </c>
      <c r="AB300" s="327">
        <v>0</v>
      </c>
      <c r="AC300" s="327">
        <v>0</v>
      </c>
      <c r="AD300" s="327">
        <v>0</v>
      </c>
      <c r="AE300" s="327">
        <v>0</v>
      </c>
      <c r="AF300" s="327">
        <v>0</v>
      </c>
      <c r="AG300" s="327">
        <v>0</v>
      </c>
      <c r="AH300" s="327">
        <v>0</v>
      </c>
      <c r="AI300" s="327">
        <v>0</v>
      </c>
      <c r="AJ300" s="327">
        <v>0</v>
      </c>
      <c r="AK300" s="327">
        <v>0</v>
      </c>
      <c r="AL300" s="327">
        <v>0</v>
      </c>
      <c r="AM300" s="305">
        <f t="shared" si="42"/>
        <v>0</v>
      </c>
      <c r="AP300" s="341">
        <v>5</v>
      </c>
      <c r="AQ300" s="406" t="s">
        <v>52</v>
      </c>
      <c r="AR300" s="406"/>
      <c r="AS300" s="407">
        <v>3.877786</v>
      </c>
      <c r="AT300" s="407">
        <v>0.37513299999999999</v>
      </c>
      <c r="AU300" s="407">
        <v>1.4390670000000001</v>
      </c>
      <c r="AV300" s="407">
        <v>0.47895100000000002</v>
      </c>
      <c r="AW300" s="407">
        <v>0.64333399999999996</v>
      </c>
      <c r="AX300" s="407">
        <v>4.5724000000000001E-2</v>
      </c>
      <c r="AY300" s="407">
        <v>2.5588440000000001</v>
      </c>
      <c r="AZ300" s="407">
        <v>2.6872729999999998</v>
      </c>
      <c r="BA300" s="407">
        <v>1.7494270000000001</v>
      </c>
      <c r="BB300" s="407">
        <v>1.622539</v>
      </c>
      <c r="BC300" s="407">
        <v>1.0995490000000001</v>
      </c>
      <c r="BD300" s="407">
        <v>1.8359300000000001</v>
      </c>
      <c r="BE300" s="407">
        <v>18.413557000000001</v>
      </c>
      <c r="BF300" s="407"/>
      <c r="BG300" s="407"/>
      <c r="BH300" s="407">
        <v>19.55</v>
      </c>
      <c r="BI300" s="407">
        <v>1.87</v>
      </c>
      <c r="BJ300" s="407">
        <v>6.92</v>
      </c>
      <c r="BK300" s="407">
        <v>2.3849999999999998</v>
      </c>
      <c r="BL300" s="407">
        <v>3.165</v>
      </c>
      <c r="BM300" s="407">
        <v>0.22</v>
      </c>
      <c r="BN300" s="407">
        <v>11.765000000000001</v>
      </c>
      <c r="BO300" s="407">
        <v>12.545</v>
      </c>
      <c r="BP300" s="407">
        <v>8.0299999999999994</v>
      </c>
      <c r="BQ300" s="407">
        <v>7.4249999999999998</v>
      </c>
      <c r="BR300" s="407">
        <v>5.4039999999999999</v>
      </c>
      <c r="BS300" s="407">
        <v>8.4700000000000006</v>
      </c>
      <c r="BT300" s="407">
        <v>87.748999999999995</v>
      </c>
    </row>
    <row r="301" spans="1:72" ht="19.5" customHeight="1" x14ac:dyDescent="0.2">
      <c r="A301" s="306" t="s">
        <v>55</v>
      </c>
      <c r="B301" s="307" t="s">
        <v>45</v>
      </c>
      <c r="C301" s="308" t="s">
        <v>26</v>
      </c>
      <c r="D301" s="307" t="s">
        <v>29</v>
      </c>
      <c r="E301" s="304">
        <f t="shared" si="39"/>
        <v>441.915736681704</v>
      </c>
      <c r="F301" s="309">
        <v>338.19737365908702</v>
      </c>
      <c r="G301" s="309">
        <v>84.937787059944597</v>
      </c>
      <c r="H301" s="309">
        <v>396.74720531775</v>
      </c>
      <c r="I301" s="309">
        <v>599.24566915922003</v>
      </c>
      <c r="J301" s="309">
        <v>407.679786557591</v>
      </c>
      <c r="K301" s="309">
        <v>441.915736681704</v>
      </c>
      <c r="L301" s="309">
        <v>342.48907575099901</v>
      </c>
      <c r="M301" s="309">
        <v>272.71128165757199</v>
      </c>
      <c r="N301" s="309">
        <v>306.36822432859299</v>
      </c>
      <c r="O301" s="309">
        <v>268.98911525882698</v>
      </c>
      <c r="P301" s="309">
        <v>382.52533566260797</v>
      </c>
      <c r="Q301" s="309">
        <v>435.92050461208299</v>
      </c>
      <c r="R301" s="309">
        <v>4277.72709570598</v>
      </c>
      <c r="S301" s="309">
        <f t="shared" si="40"/>
        <v>2268.7235584352966</v>
      </c>
      <c r="T301" s="322" t="s">
        <v>358</v>
      </c>
      <c r="V301" s="322" t="s">
        <v>358</v>
      </c>
      <c r="W301" s="323" t="s">
        <v>64</v>
      </c>
      <c r="X301" s="323" t="s">
        <v>246</v>
      </c>
      <c r="Y301" s="328">
        <f t="shared" si="41"/>
        <v>0</v>
      </c>
      <c r="Z301" s="327">
        <v>0</v>
      </c>
      <c r="AA301" s="327">
        <v>0</v>
      </c>
      <c r="AB301" s="327">
        <v>0</v>
      </c>
      <c r="AC301" s="327">
        <v>0</v>
      </c>
      <c r="AD301" s="327">
        <v>0</v>
      </c>
      <c r="AE301" s="327">
        <v>0</v>
      </c>
      <c r="AF301" s="327">
        <v>0</v>
      </c>
      <c r="AG301" s="327">
        <v>0</v>
      </c>
      <c r="AH301" s="327">
        <v>0</v>
      </c>
      <c r="AI301" s="327">
        <v>0</v>
      </c>
      <c r="AJ301" s="327">
        <v>0</v>
      </c>
      <c r="AK301" s="327">
        <v>0</v>
      </c>
      <c r="AL301" s="327">
        <v>0</v>
      </c>
      <c r="AM301" s="305">
        <f t="shared" si="42"/>
        <v>0</v>
      </c>
      <c r="AP301" s="341">
        <v>6</v>
      </c>
      <c r="AQ301" s="408" t="s">
        <v>364</v>
      </c>
      <c r="AR301" s="408"/>
      <c r="AS301" s="407">
        <v>3.877786</v>
      </c>
      <c r="AT301" s="407">
        <v>0.37513299999999999</v>
      </c>
      <c r="AU301" s="407">
        <v>1.4390670000000001</v>
      </c>
      <c r="AV301" s="407">
        <v>0.47895100000000002</v>
      </c>
      <c r="AW301" s="407">
        <v>0.64333399999999996</v>
      </c>
      <c r="AX301" s="407">
        <v>4.5724000000000001E-2</v>
      </c>
      <c r="AY301" s="407">
        <v>2.5588440000000001</v>
      </c>
      <c r="AZ301" s="407">
        <v>2.6872729999999998</v>
      </c>
      <c r="BA301" s="407">
        <v>1.7494270000000001</v>
      </c>
      <c r="BB301" s="407">
        <v>1.622539</v>
      </c>
      <c r="BC301" s="407">
        <v>1.0995490000000001</v>
      </c>
      <c r="BD301" s="407">
        <v>1.8359300000000001</v>
      </c>
      <c r="BE301" s="407">
        <v>18.413557000000001</v>
      </c>
      <c r="BF301" s="407"/>
      <c r="BG301" s="407"/>
      <c r="BH301" s="407">
        <v>19.55</v>
      </c>
      <c r="BI301" s="407">
        <v>1.87</v>
      </c>
      <c r="BJ301" s="407">
        <v>6.92</v>
      </c>
      <c r="BK301" s="407">
        <v>2.3849999999999998</v>
      </c>
      <c r="BL301" s="407">
        <v>3.165</v>
      </c>
      <c r="BM301" s="407">
        <v>0.22</v>
      </c>
      <c r="BN301" s="407">
        <v>11.765000000000001</v>
      </c>
      <c r="BO301" s="407">
        <v>12.545</v>
      </c>
      <c r="BP301" s="407">
        <v>8.0299999999999994</v>
      </c>
      <c r="BQ301" s="407">
        <v>7.4249999999999998</v>
      </c>
      <c r="BR301" s="407">
        <v>5.4039999999999999</v>
      </c>
      <c r="BS301" s="407">
        <v>8.4700000000000006</v>
      </c>
      <c r="BT301" s="407">
        <v>87.748999999999995</v>
      </c>
    </row>
    <row r="302" spans="1:72" ht="19.5" customHeight="1" x14ac:dyDescent="0.2">
      <c r="A302" s="306" t="s">
        <v>55</v>
      </c>
      <c r="B302" s="307" t="s">
        <v>45</v>
      </c>
      <c r="C302" s="308" t="s">
        <v>26</v>
      </c>
      <c r="D302" s="307" t="s">
        <v>30</v>
      </c>
      <c r="E302" s="304">
        <f t="shared" si="39"/>
        <v>566.04851169208996</v>
      </c>
      <c r="F302" s="309">
        <v>403.77811635746599</v>
      </c>
      <c r="G302" s="309">
        <v>144.97198474027999</v>
      </c>
      <c r="H302" s="309">
        <v>319.78483220858999</v>
      </c>
      <c r="I302" s="309">
        <v>389.729711566302</v>
      </c>
      <c r="J302" s="309">
        <v>446.59783897680597</v>
      </c>
      <c r="K302" s="309">
        <v>566.04851169208996</v>
      </c>
      <c r="L302" s="309">
        <v>-242.794842296365</v>
      </c>
      <c r="M302" s="309">
        <v>596.48401762263904</v>
      </c>
      <c r="N302" s="309">
        <v>643.94586778130395</v>
      </c>
      <c r="O302" s="309">
        <v>604.45832912027799</v>
      </c>
      <c r="P302" s="309">
        <v>678.04268175894197</v>
      </c>
      <c r="Q302" s="309">
        <v>774.38862656396202</v>
      </c>
      <c r="R302" s="309">
        <v>5325.4356760922901</v>
      </c>
      <c r="S302" s="309">
        <f t="shared" si="40"/>
        <v>2270.9109955415338</v>
      </c>
      <c r="T302" s="322" t="s">
        <v>358</v>
      </c>
      <c r="V302" s="322" t="s">
        <v>358</v>
      </c>
      <c r="W302" s="323" t="s">
        <v>64</v>
      </c>
      <c r="X302" s="323" t="s">
        <v>247</v>
      </c>
      <c r="Y302" s="328">
        <f t="shared" si="41"/>
        <v>0</v>
      </c>
      <c r="Z302" s="327">
        <v>0</v>
      </c>
      <c r="AA302" s="327">
        <v>0</v>
      </c>
      <c r="AB302" s="327">
        <v>0</v>
      </c>
      <c r="AC302" s="327">
        <v>0</v>
      </c>
      <c r="AD302" s="327">
        <v>0</v>
      </c>
      <c r="AE302" s="327">
        <v>0</v>
      </c>
      <c r="AF302" s="327">
        <v>0</v>
      </c>
      <c r="AG302" s="327">
        <v>0</v>
      </c>
      <c r="AH302" s="327">
        <v>0</v>
      </c>
      <c r="AI302" s="327">
        <v>9.7447999999999997</v>
      </c>
      <c r="AJ302" s="327">
        <v>0</v>
      </c>
      <c r="AK302" s="327">
        <v>0</v>
      </c>
      <c r="AL302" s="327">
        <v>9.7447999999999997</v>
      </c>
      <c r="AM302" s="305">
        <f t="shared" si="42"/>
        <v>0</v>
      </c>
      <c r="AP302" s="341">
        <v>7</v>
      </c>
      <c r="AQ302" s="406" t="s">
        <v>53</v>
      </c>
      <c r="AR302" s="406"/>
      <c r="AS302" s="407">
        <v>2.615818</v>
      </c>
      <c r="AT302" s="407">
        <v>1.2358150000000001</v>
      </c>
      <c r="AU302" s="407">
        <v>1.6200889999999999</v>
      </c>
      <c r="AV302" s="407">
        <v>0.479375</v>
      </c>
      <c r="AW302" s="407">
        <v>0.27798600000000001</v>
      </c>
      <c r="AX302" s="407">
        <v>1.1431E-2</v>
      </c>
      <c r="AY302" s="407">
        <v>1.554557</v>
      </c>
      <c r="AZ302" s="407">
        <v>1.3309820000000001</v>
      </c>
      <c r="BA302" s="407">
        <v>0.617255</v>
      </c>
      <c r="BB302" s="407">
        <v>0.78122199999999997</v>
      </c>
      <c r="BC302" s="407">
        <v>0.65335600000000005</v>
      </c>
      <c r="BD302" s="407">
        <v>1.5021370000000001</v>
      </c>
      <c r="BE302" s="407">
        <v>12.680023</v>
      </c>
      <c r="BF302" s="407"/>
      <c r="BG302" s="407"/>
      <c r="BH302" s="407">
        <v>13.09</v>
      </c>
      <c r="BI302" s="407">
        <v>6.16</v>
      </c>
      <c r="BJ302" s="407">
        <v>7.9</v>
      </c>
      <c r="BK302" s="407">
        <v>2.585</v>
      </c>
      <c r="BL302" s="407">
        <v>1.33</v>
      </c>
      <c r="BM302" s="407">
        <v>5.5E-2</v>
      </c>
      <c r="BN302" s="407">
        <v>6.7949999999999999</v>
      </c>
      <c r="BO302" s="407">
        <v>6.2149999999999999</v>
      </c>
      <c r="BP302" s="407">
        <v>2.835</v>
      </c>
      <c r="BQ302" s="407">
        <v>3.5750000000000002</v>
      </c>
      <c r="BR302" s="407">
        <v>3.0249999999999999</v>
      </c>
      <c r="BS302" s="407">
        <v>6.93</v>
      </c>
      <c r="BT302" s="407">
        <v>60.494999999999997</v>
      </c>
    </row>
    <row r="303" spans="1:72" ht="19.5" customHeight="1" x14ac:dyDescent="0.2">
      <c r="A303" s="306" t="s">
        <v>55</v>
      </c>
      <c r="B303" s="307" t="s">
        <v>45</v>
      </c>
      <c r="C303" s="308" t="s">
        <v>26</v>
      </c>
      <c r="D303" s="307" t="s">
        <v>31</v>
      </c>
      <c r="E303" s="304">
        <f t="shared" si="39"/>
        <v>444.13972874362003</v>
      </c>
      <c r="F303" s="309">
        <v>318.63875879062698</v>
      </c>
      <c r="G303" s="309">
        <v>66.151058619650101</v>
      </c>
      <c r="H303" s="309">
        <v>226.83064421180501</v>
      </c>
      <c r="I303" s="309">
        <v>263.18227846951402</v>
      </c>
      <c r="J303" s="309">
        <v>320.81921419527998</v>
      </c>
      <c r="K303" s="309">
        <v>444.13972874362003</v>
      </c>
      <c r="L303" s="309">
        <v>378.79942031454902</v>
      </c>
      <c r="M303" s="309">
        <v>450.39981131929397</v>
      </c>
      <c r="N303" s="309">
        <v>471.81823129433297</v>
      </c>
      <c r="O303" s="309">
        <v>417.16243807026598</v>
      </c>
      <c r="P303" s="309">
        <v>422.75432339249897</v>
      </c>
      <c r="Q303" s="309">
        <v>491.23858442037402</v>
      </c>
      <c r="R303" s="309">
        <v>4271.9344918418101</v>
      </c>
      <c r="S303" s="309">
        <f t="shared" si="40"/>
        <v>1639.7616830304962</v>
      </c>
      <c r="T303" s="322" t="s">
        <v>358</v>
      </c>
      <c r="V303" s="322" t="s">
        <v>358</v>
      </c>
      <c r="W303" s="323" t="s">
        <v>64</v>
      </c>
      <c r="X303" s="323" t="s">
        <v>248</v>
      </c>
      <c r="Y303" s="328">
        <f t="shared" si="41"/>
        <v>0</v>
      </c>
      <c r="Z303" s="327">
        <v>0</v>
      </c>
      <c r="AA303" s="327">
        <v>0</v>
      </c>
      <c r="AB303" s="327">
        <v>0</v>
      </c>
      <c r="AC303" s="327">
        <v>0</v>
      </c>
      <c r="AD303" s="327">
        <v>0</v>
      </c>
      <c r="AE303" s="327">
        <v>0</v>
      </c>
      <c r="AF303" s="327">
        <v>0</v>
      </c>
      <c r="AG303" s="327">
        <v>0</v>
      </c>
      <c r="AH303" s="327">
        <v>0</v>
      </c>
      <c r="AI303" s="327">
        <v>0</v>
      </c>
      <c r="AJ303" s="327">
        <v>0</v>
      </c>
      <c r="AK303" s="327">
        <v>0</v>
      </c>
      <c r="AL303" s="327">
        <v>0</v>
      </c>
      <c r="AM303" s="305">
        <f t="shared" si="42"/>
        <v>0</v>
      </c>
      <c r="AP303" s="341">
        <v>8</v>
      </c>
      <c r="AQ303" s="408" t="s">
        <v>364</v>
      </c>
      <c r="AR303" s="408"/>
      <c r="AS303" s="407">
        <v>2.615818</v>
      </c>
      <c r="AT303" s="407">
        <v>1.2358150000000001</v>
      </c>
      <c r="AU303" s="407">
        <v>1.6200889999999999</v>
      </c>
      <c r="AV303" s="407">
        <v>0.479375</v>
      </c>
      <c r="AW303" s="407">
        <v>0.27798600000000001</v>
      </c>
      <c r="AX303" s="407">
        <v>1.1431E-2</v>
      </c>
      <c r="AY303" s="407">
        <v>1.554557</v>
      </c>
      <c r="AZ303" s="407">
        <v>1.3309820000000001</v>
      </c>
      <c r="BA303" s="407">
        <v>0.617255</v>
      </c>
      <c r="BB303" s="407">
        <v>0.78122199999999997</v>
      </c>
      <c r="BC303" s="407">
        <v>0.65335600000000005</v>
      </c>
      <c r="BD303" s="407">
        <v>1.5021370000000001</v>
      </c>
      <c r="BE303" s="407">
        <v>12.680023</v>
      </c>
      <c r="BF303" s="407"/>
      <c r="BG303" s="407"/>
      <c r="BH303" s="407">
        <v>13.09</v>
      </c>
      <c r="BI303" s="407">
        <v>6.16</v>
      </c>
      <c r="BJ303" s="407">
        <v>7.9</v>
      </c>
      <c r="BK303" s="407">
        <v>2.585</v>
      </c>
      <c r="BL303" s="407">
        <v>1.33</v>
      </c>
      <c r="BM303" s="407">
        <v>5.5E-2</v>
      </c>
      <c r="BN303" s="407">
        <v>6.7949999999999999</v>
      </c>
      <c r="BO303" s="407">
        <v>6.2149999999999999</v>
      </c>
      <c r="BP303" s="407">
        <v>2.835</v>
      </c>
      <c r="BQ303" s="407">
        <v>3.5750000000000002</v>
      </c>
      <c r="BR303" s="407">
        <v>3.0249999999999999</v>
      </c>
      <c r="BS303" s="407">
        <v>6.93</v>
      </c>
      <c r="BT303" s="407">
        <v>60.494999999999997</v>
      </c>
    </row>
    <row r="304" spans="1:72" ht="19.5" customHeight="1" x14ac:dyDescent="0.2">
      <c r="A304" s="306" t="s">
        <v>55</v>
      </c>
      <c r="B304" s="307" t="s">
        <v>45</v>
      </c>
      <c r="C304" s="308" t="s">
        <v>26</v>
      </c>
      <c r="D304" s="307" t="s">
        <v>32</v>
      </c>
      <c r="E304" s="304">
        <f t="shared" si="39"/>
        <v>8.5749999999999993</v>
      </c>
      <c r="F304" s="309">
        <v>7.5171999999999999</v>
      </c>
      <c r="G304" s="309">
        <v>3.6215000000000002</v>
      </c>
      <c r="H304" s="309">
        <v>6.2183999999999999</v>
      </c>
      <c r="I304" s="309">
        <v>5.3902000000000001</v>
      </c>
      <c r="J304" s="309">
        <v>4.2919</v>
      </c>
      <c r="K304" s="309">
        <v>8.5749999999999993</v>
      </c>
      <c r="L304" s="309">
        <v>13.370200000000001</v>
      </c>
      <c r="M304" s="309">
        <v>7.7644000000000002</v>
      </c>
      <c r="N304" s="309">
        <v>5.7512999999999996</v>
      </c>
      <c r="O304" s="309">
        <v>10.0297</v>
      </c>
      <c r="P304" s="309">
        <v>11.6281</v>
      </c>
      <c r="Q304" s="309">
        <v>13.543100000000001</v>
      </c>
      <c r="R304" s="309">
        <v>97.700999999999993</v>
      </c>
      <c r="S304" s="309">
        <f t="shared" si="40"/>
        <v>35.614199999999997</v>
      </c>
      <c r="T304" s="322" t="s">
        <v>358</v>
      </c>
      <c r="V304" s="322" t="s">
        <v>358</v>
      </c>
      <c r="W304" s="323" t="s">
        <v>64</v>
      </c>
      <c r="X304" s="323" t="s">
        <v>210</v>
      </c>
      <c r="Y304" s="328">
        <f t="shared" si="41"/>
        <v>121.448532152071</v>
      </c>
      <c r="Z304" s="327">
        <v>279.561817321148</v>
      </c>
      <c r="AA304" s="327">
        <v>-80.325977246453505</v>
      </c>
      <c r="AB304" s="327">
        <v>142.32166979269601</v>
      </c>
      <c r="AC304" s="327">
        <v>-107.03325088009601</v>
      </c>
      <c r="AD304" s="327">
        <v>94.160708387339696</v>
      </c>
      <c r="AE304" s="327">
        <v>121.448532152071</v>
      </c>
      <c r="AF304" s="327">
        <v>101.80963054184301</v>
      </c>
      <c r="AG304" s="327">
        <v>409.485370457089</v>
      </c>
      <c r="AH304" s="327">
        <v>-153.65003254291099</v>
      </c>
      <c r="AI304" s="327">
        <v>97.739192457088905</v>
      </c>
      <c r="AJ304" s="327">
        <v>112.55345345708901</v>
      </c>
      <c r="AK304" s="327">
        <v>158.166759457089</v>
      </c>
      <c r="AL304" s="327">
        <v>1176.2378733539899</v>
      </c>
      <c r="AM304" s="305">
        <f t="shared" si="42"/>
        <v>450.13349952670518</v>
      </c>
      <c r="AP304" s="341">
        <v>9</v>
      </c>
      <c r="AQ304" s="409" t="s">
        <v>366</v>
      </c>
      <c r="AR304" s="409"/>
      <c r="AS304" s="407">
        <v>1.904806</v>
      </c>
      <c r="AT304" s="407">
        <v>3.3561369999999999</v>
      </c>
      <c r="AU304" s="407">
        <v>1.697109</v>
      </c>
      <c r="AV304" s="407">
        <v>1.5253639999999999</v>
      </c>
      <c r="AW304" s="407">
        <v>17.253665999999999</v>
      </c>
      <c r="AX304" s="407">
        <v>0.65606600000000004</v>
      </c>
      <c r="AY304" s="407">
        <v>8.9666320000000006</v>
      </c>
      <c r="AZ304" s="407">
        <v>7.1617389999999999</v>
      </c>
      <c r="BA304" s="407">
        <v>3.7446609999999998</v>
      </c>
      <c r="BB304" s="407">
        <v>1.7791239999999999</v>
      </c>
      <c r="BC304" s="407">
        <v>8.6817969999999995</v>
      </c>
      <c r="BD304" s="407">
        <v>3.5092639999999999</v>
      </c>
      <c r="BE304" s="407">
        <v>60.236364999999999</v>
      </c>
      <c r="BF304" s="407"/>
      <c r="BG304" s="407"/>
      <c r="BH304" s="407">
        <v>11.02</v>
      </c>
      <c r="BI304" s="407">
        <v>18.48</v>
      </c>
      <c r="BJ304" s="407">
        <v>8.1300000000000008</v>
      </c>
      <c r="BK304" s="407">
        <v>5.79</v>
      </c>
      <c r="BL304" s="407">
        <v>56.984999999999999</v>
      </c>
      <c r="BM304" s="407">
        <v>1.3</v>
      </c>
      <c r="BN304" s="407">
        <v>36.414999999999999</v>
      </c>
      <c r="BO304" s="407">
        <v>33.42</v>
      </c>
      <c r="BP304" s="407">
        <v>17.190000000000001</v>
      </c>
      <c r="BQ304" s="407">
        <v>8.1649999999999991</v>
      </c>
      <c r="BR304" s="407">
        <v>40.134999999999998</v>
      </c>
      <c r="BS304" s="407">
        <v>16.170000000000002</v>
      </c>
      <c r="BT304" s="407">
        <v>253.2</v>
      </c>
    </row>
    <row r="305" spans="1:72" ht="19.5" customHeight="1" x14ac:dyDescent="0.2">
      <c r="A305" s="306" t="s">
        <v>55</v>
      </c>
      <c r="B305" s="307" t="s">
        <v>45</v>
      </c>
      <c r="C305" s="308" t="s">
        <v>33</v>
      </c>
      <c r="D305" s="307" t="s">
        <v>34</v>
      </c>
      <c r="E305" s="304">
        <f t="shared" si="39"/>
        <v>2381.3497258514199</v>
      </c>
      <c r="F305" s="309">
        <v>1723.9207081842801</v>
      </c>
      <c r="G305" s="309">
        <v>480.95353509595998</v>
      </c>
      <c r="H305" s="309">
        <v>1468.3822292012001</v>
      </c>
      <c r="I305" s="309">
        <v>1964.1448025512</v>
      </c>
      <c r="J305" s="309">
        <v>2004.3482498885101</v>
      </c>
      <c r="K305" s="309">
        <v>2381.3497258514199</v>
      </c>
      <c r="L305" s="309">
        <v>1498.2047553781199</v>
      </c>
      <c r="M305" s="309">
        <v>2493.75811014688</v>
      </c>
      <c r="N305" s="309">
        <v>2564.8628152985402</v>
      </c>
      <c r="O305" s="309">
        <v>2337.6201345228301</v>
      </c>
      <c r="P305" s="309">
        <v>2737.5066332965198</v>
      </c>
      <c r="Q305" s="309">
        <v>3073.7797574391702</v>
      </c>
      <c r="R305" s="309">
        <v>24728.831456854601</v>
      </c>
      <c r="S305" s="309">
        <f t="shared" si="40"/>
        <v>10023.09925077257</v>
      </c>
      <c r="T305" s="322" t="s">
        <v>358</v>
      </c>
      <c r="V305" s="322" t="s">
        <v>358</v>
      </c>
      <c r="W305" s="321"/>
      <c r="X305" s="321"/>
      <c r="Y305" s="328">
        <f t="shared" si="41"/>
        <v>0</v>
      </c>
      <c r="Z305" s="329"/>
      <c r="AA305" s="329"/>
      <c r="AB305" s="329"/>
      <c r="AC305" s="329"/>
      <c r="AD305" s="329"/>
      <c r="AE305" s="329"/>
      <c r="AF305" s="329"/>
      <c r="AG305" s="329"/>
      <c r="AH305" s="329"/>
      <c r="AI305" s="329"/>
      <c r="AJ305" s="329"/>
      <c r="AK305" s="329"/>
      <c r="AL305" s="329"/>
      <c r="AM305" s="305">
        <f t="shared" si="42"/>
        <v>0</v>
      </c>
      <c r="AP305" s="341">
        <v>10</v>
      </c>
      <c r="AQ305" s="408" t="s">
        <v>364</v>
      </c>
      <c r="AR305" s="408"/>
      <c r="AS305" s="407">
        <v>1.904806</v>
      </c>
      <c r="AT305" s="407">
        <v>3.3561369999999999</v>
      </c>
      <c r="AU305" s="407">
        <v>1.697109</v>
      </c>
      <c r="AV305" s="407">
        <v>1.5253639999999999</v>
      </c>
      <c r="AW305" s="407">
        <v>17.253665999999999</v>
      </c>
      <c r="AX305" s="407">
        <v>0.65606600000000004</v>
      </c>
      <c r="AY305" s="407">
        <v>8.9666320000000006</v>
      </c>
      <c r="AZ305" s="407">
        <v>7.1617389999999999</v>
      </c>
      <c r="BA305" s="407">
        <v>3.7446609999999998</v>
      </c>
      <c r="BB305" s="407">
        <v>1.7791239999999999</v>
      </c>
      <c r="BC305" s="407">
        <v>8.6817969999999995</v>
      </c>
      <c r="BD305" s="407">
        <v>3.5092639999999999</v>
      </c>
      <c r="BE305" s="407">
        <v>60.236364999999999</v>
      </c>
      <c r="BF305" s="407"/>
      <c r="BG305" s="407"/>
      <c r="BH305" s="407">
        <v>11.02</v>
      </c>
      <c r="BI305" s="407">
        <v>18.48</v>
      </c>
      <c r="BJ305" s="407">
        <v>8.1300000000000008</v>
      </c>
      <c r="BK305" s="407">
        <v>5.79</v>
      </c>
      <c r="BL305" s="407">
        <v>56.984999999999999</v>
      </c>
      <c r="BM305" s="407">
        <v>1.3</v>
      </c>
      <c r="BN305" s="407">
        <v>36.414999999999999</v>
      </c>
      <c r="BO305" s="407">
        <v>33.42</v>
      </c>
      <c r="BP305" s="407">
        <v>17.190000000000001</v>
      </c>
      <c r="BQ305" s="407">
        <v>8.1649999999999991</v>
      </c>
      <c r="BR305" s="407">
        <v>40.134999999999998</v>
      </c>
      <c r="BS305" s="407">
        <v>16.170000000000002</v>
      </c>
      <c r="BT305" s="407">
        <v>253.2</v>
      </c>
    </row>
    <row r="306" spans="1:72" ht="19.5" customHeight="1" x14ac:dyDescent="0.2">
      <c r="A306" s="306" t="s">
        <v>55</v>
      </c>
      <c r="B306" s="307" t="s">
        <v>45</v>
      </c>
      <c r="C306" s="308" t="s">
        <v>33</v>
      </c>
      <c r="D306" s="307" t="s">
        <v>35</v>
      </c>
      <c r="E306" s="304">
        <f t="shared" si="39"/>
        <v>95.027017065302601</v>
      </c>
      <c r="F306" s="309">
        <v>37.462801916372598</v>
      </c>
      <c r="G306" s="309">
        <v>10.552141970175899</v>
      </c>
      <c r="H306" s="309">
        <v>16.9950539675112</v>
      </c>
      <c r="I306" s="309">
        <v>120.427129373816</v>
      </c>
      <c r="J306" s="309">
        <v>-12.513463032892099</v>
      </c>
      <c r="K306" s="309">
        <v>95.027017065302601</v>
      </c>
      <c r="L306" s="309">
        <v>106.571929481659</v>
      </c>
      <c r="M306" s="309">
        <v>121.861090326446</v>
      </c>
      <c r="N306" s="309">
        <v>-24.3192196797261</v>
      </c>
      <c r="O306" s="309">
        <v>94.717344829747205</v>
      </c>
      <c r="P306" s="309">
        <v>92.192540118716096</v>
      </c>
      <c r="Q306" s="309">
        <v>141.01316553512601</v>
      </c>
      <c r="R306" s="309">
        <v>799.98753187225498</v>
      </c>
      <c r="S306" s="309">
        <f t="shared" si="40"/>
        <v>267.95068126028616</v>
      </c>
      <c r="T306" s="322" t="s">
        <v>358</v>
      </c>
      <c r="V306" s="322" t="s">
        <v>358</v>
      </c>
      <c r="W306" s="321"/>
      <c r="X306" s="321"/>
      <c r="Y306" s="328">
        <f t="shared" si="41"/>
        <v>0</v>
      </c>
      <c r="Z306" s="329"/>
      <c r="AA306" s="329"/>
      <c r="AB306" s="329"/>
      <c r="AC306" s="329"/>
      <c r="AD306" s="329"/>
      <c r="AE306" s="329"/>
      <c r="AF306" s="329"/>
      <c r="AG306" s="329"/>
      <c r="AH306" s="329"/>
      <c r="AI306" s="329"/>
      <c r="AJ306" s="329"/>
      <c r="AK306" s="329"/>
      <c r="AL306" s="329"/>
      <c r="AM306" s="305">
        <f t="shared" si="42"/>
        <v>0</v>
      </c>
      <c r="AP306" s="341">
        <v>11</v>
      </c>
      <c r="AQ306" s="409" t="s">
        <v>368</v>
      </c>
      <c r="AR306" s="409"/>
      <c r="AS306" s="407">
        <v>9.0039279999999895</v>
      </c>
      <c r="AT306" s="407">
        <v>2.3167909999999998</v>
      </c>
      <c r="AU306" s="407">
        <v>4.7377040000000097</v>
      </c>
      <c r="AV306" s="407">
        <v>2.6409760000000002</v>
      </c>
      <c r="AW306" s="407">
        <v>2.7569499999999998</v>
      </c>
      <c r="AX306" s="407">
        <v>1.3348990000000001</v>
      </c>
      <c r="AY306" s="407">
        <v>4.1969149999999997</v>
      </c>
      <c r="AZ306" s="407">
        <v>2.4488490000000001</v>
      </c>
      <c r="BA306" s="407">
        <v>4.1895219999999904</v>
      </c>
      <c r="BB306" s="407">
        <v>3.0384060000000002</v>
      </c>
      <c r="BC306" s="407">
        <v>2.2926829999999998</v>
      </c>
      <c r="BD306" s="407">
        <v>5.0530390000000098</v>
      </c>
      <c r="BE306" s="407">
        <v>44.010662000000004</v>
      </c>
      <c r="BF306" s="407"/>
      <c r="BG306" s="407"/>
      <c r="BH306" s="407">
        <v>43.88</v>
      </c>
      <c r="BI306" s="407">
        <v>11.494999999999999</v>
      </c>
      <c r="BJ306" s="407">
        <v>22.934999999999999</v>
      </c>
      <c r="BK306" s="407">
        <v>13.8</v>
      </c>
      <c r="BL306" s="407">
        <v>14.33</v>
      </c>
      <c r="BM306" s="407">
        <v>6.44</v>
      </c>
      <c r="BN306" s="407">
        <v>18.8</v>
      </c>
      <c r="BO306" s="407">
        <v>11.425000000000001</v>
      </c>
      <c r="BP306" s="407">
        <v>19.254999999999999</v>
      </c>
      <c r="BQ306" s="407">
        <v>13.914999999999999</v>
      </c>
      <c r="BR306" s="407">
        <v>10.615</v>
      </c>
      <c r="BS306" s="407">
        <v>23.265000000000001</v>
      </c>
      <c r="BT306" s="407">
        <v>210.155</v>
      </c>
    </row>
    <row r="307" spans="1:72" ht="19.5" customHeight="1" x14ac:dyDescent="0.2">
      <c r="A307" s="306" t="s">
        <v>55</v>
      </c>
      <c r="B307" s="307" t="s">
        <v>45</v>
      </c>
      <c r="C307" s="308" t="s">
        <v>33</v>
      </c>
      <c r="D307" s="307" t="s">
        <v>36</v>
      </c>
      <c r="E307" s="304">
        <f t="shared" si="39"/>
        <v>423.29550182040902</v>
      </c>
      <c r="F307" s="309">
        <v>327.08387622884499</v>
      </c>
      <c r="G307" s="309">
        <v>77.231059862781095</v>
      </c>
      <c r="H307" s="309">
        <v>136.40843213987199</v>
      </c>
      <c r="I307" s="309">
        <v>531.27912897689896</v>
      </c>
      <c r="J307" s="309">
        <v>123.954224445088</v>
      </c>
      <c r="K307" s="309">
        <v>423.29550182040902</v>
      </c>
      <c r="L307" s="309">
        <v>405.98949733803101</v>
      </c>
      <c r="M307" s="309">
        <v>471.79507308906898</v>
      </c>
      <c r="N307" s="309">
        <v>559.48979538888602</v>
      </c>
      <c r="O307" s="309">
        <v>400.53954904970601</v>
      </c>
      <c r="P307" s="309">
        <v>455.13292106882</v>
      </c>
      <c r="Q307" s="309">
        <v>505.35067914409598</v>
      </c>
      <c r="R307" s="309">
        <v>4417.5497385524995</v>
      </c>
      <c r="S307" s="309">
        <f t="shared" si="40"/>
        <v>1619.252223473894</v>
      </c>
      <c r="T307" s="322" t="s">
        <v>358</v>
      </c>
      <c r="V307" s="322" t="s">
        <v>358</v>
      </c>
      <c r="W307" s="323" t="s">
        <v>359</v>
      </c>
      <c r="X307" s="323" t="s">
        <v>4</v>
      </c>
      <c r="Y307" s="328" t="str">
        <f t="shared" si="41"/>
        <v>6月</v>
      </c>
      <c r="Z307" s="327" t="s">
        <v>8</v>
      </c>
      <c r="AA307" s="327" t="s">
        <v>9</v>
      </c>
      <c r="AB307" s="327" t="s">
        <v>10</v>
      </c>
      <c r="AC307" s="327" t="s">
        <v>11</v>
      </c>
      <c r="AD307" s="327" t="s">
        <v>12</v>
      </c>
      <c r="AE307" s="327" t="s">
        <v>13</v>
      </c>
      <c r="AF307" s="327" t="s">
        <v>14</v>
      </c>
      <c r="AG307" s="327" t="s">
        <v>15</v>
      </c>
      <c r="AH307" s="327" t="s">
        <v>16</v>
      </c>
      <c r="AI307" s="327" t="s">
        <v>17</v>
      </c>
      <c r="AJ307" s="327" t="s">
        <v>111</v>
      </c>
      <c r="AK307" s="327" t="s">
        <v>19</v>
      </c>
      <c r="AL307" s="327" t="s">
        <v>20</v>
      </c>
      <c r="AM307" s="300" t="s">
        <v>259</v>
      </c>
      <c r="AP307" s="341">
        <v>12</v>
      </c>
      <c r="AQ307" s="410" t="s">
        <v>364</v>
      </c>
      <c r="AR307" s="410"/>
      <c r="AS307" s="407">
        <v>9.0039279999999895</v>
      </c>
      <c r="AT307" s="407">
        <v>2.3167909999999998</v>
      </c>
      <c r="AU307" s="407">
        <v>4.7377040000000097</v>
      </c>
      <c r="AV307" s="407">
        <v>2.6409760000000002</v>
      </c>
      <c r="AW307" s="407">
        <v>2.7569499999999998</v>
      </c>
      <c r="AX307" s="407">
        <v>1.3348990000000001</v>
      </c>
      <c r="AY307" s="407">
        <v>4.1969149999999997</v>
      </c>
      <c r="AZ307" s="407">
        <v>2.4488490000000001</v>
      </c>
      <c r="BA307" s="407">
        <v>4.1895219999999904</v>
      </c>
      <c r="BB307" s="407">
        <v>3.0384060000000002</v>
      </c>
      <c r="BC307" s="407">
        <v>2.2926829999999998</v>
      </c>
      <c r="BD307" s="407">
        <v>5.0530390000000098</v>
      </c>
      <c r="BE307" s="407">
        <v>44.010662000000004</v>
      </c>
      <c r="BF307" s="407"/>
      <c r="BG307" s="407"/>
      <c r="BH307" s="407">
        <v>43.88</v>
      </c>
      <c r="BI307" s="407">
        <v>11.494999999999999</v>
      </c>
      <c r="BJ307" s="407">
        <v>22.934999999999999</v>
      </c>
      <c r="BK307" s="407">
        <v>13.8</v>
      </c>
      <c r="BL307" s="407">
        <v>14.33</v>
      </c>
      <c r="BM307" s="407">
        <v>6.44</v>
      </c>
      <c r="BN307" s="407">
        <v>18.8</v>
      </c>
      <c r="BO307" s="407">
        <v>11.425000000000001</v>
      </c>
      <c r="BP307" s="407">
        <v>19.254999999999999</v>
      </c>
      <c r="BQ307" s="407">
        <v>13.914999999999999</v>
      </c>
      <c r="BR307" s="407">
        <v>10.615</v>
      </c>
      <c r="BS307" s="407">
        <v>23.265000000000001</v>
      </c>
      <c r="BT307" s="407">
        <v>210.155</v>
      </c>
    </row>
    <row r="308" spans="1:72" ht="19.5" customHeight="1" x14ac:dyDescent="0.2">
      <c r="A308" s="306" t="s">
        <v>55</v>
      </c>
      <c r="B308" s="307" t="s">
        <v>45</v>
      </c>
      <c r="C308" s="308" t="s">
        <v>33</v>
      </c>
      <c r="D308" s="307" t="s">
        <v>37</v>
      </c>
      <c r="E308" s="304">
        <f t="shared" si="39"/>
        <v>0</v>
      </c>
      <c r="F308" s="309">
        <v>0.12731642056178699</v>
      </c>
      <c r="G308" s="309">
        <v>8.2005208292299694E-2</v>
      </c>
      <c r="H308" s="309">
        <v>0.21287920858199899</v>
      </c>
      <c r="I308" s="309">
        <v>1.8072999999999999E-2</v>
      </c>
      <c r="J308" s="309">
        <v>-1.0000000000218299E-6</v>
      </c>
      <c r="K308" s="309">
        <v>0</v>
      </c>
      <c r="L308" s="309">
        <v>0</v>
      </c>
      <c r="M308" s="309">
        <v>0</v>
      </c>
      <c r="N308" s="309">
        <v>0</v>
      </c>
      <c r="O308" s="309">
        <v>0</v>
      </c>
      <c r="P308" s="309">
        <v>0</v>
      </c>
      <c r="Q308" s="309">
        <v>0</v>
      </c>
      <c r="R308" s="309">
        <v>0.44027283743608597</v>
      </c>
      <c r="S308" s="309">
        <f t="shared" si="40"/>
        <v>0.44027283743608564</v>
      </c>
      <c r="T308" s="322" t="s">
        <v>358</v>
      </c>
      <c r="V308" s="322" t="s">
        <v>358</v>
      </c>
      <c r="W308" s="323" t="s">
        <v>65</v>
      </c>
      <c r="X308" s="323" t="s">
        <v>217</v>
      </c>
      <c r="Y308" s="328">
        <f t="shared" si="41"/>
        <v>0.243227546848055</v>
      </c>
      <c r="Z308" s="327">
        <v>0.29130000702352099</v>
      </c>
      <c r="AA308" s="327">
        <v>0.29130000702352099</v>
      </c>
      <c r="AB308" s="327">
        <v>0.29130000702352099</v>
      </c>
      <c r="AC308" s="327">
        <v>0.243227546848055</v>
      </c>
      <c r="AD308" s="327">
        <v>0.243227546848055</v>
      </c>
      <c r="AE308" s="327">
        <v>0.243227546848055</v>
      </c>
      <c r="AF308" s="327">
        <v>0.243227546848055</v>
      </c>
      <c r="AG308" s="327">
        <v>0.243227546848055</v>
      </c>
      <c r="AH308" s="327">
        <v>0.243227546848055</v>
      </c>
      <c r="AI308" s="327">
        <v>0.243227546848055</v>
      </c>
      <c r="AJ308" s="327">
        <v>0.243227546848055</v>
      </c>
      <c r="AK308" s="327">
        <v>0.18159554684805501</v>
      </c>
      <c r="AL308" s="327">
        <v>3.00131594270306</v>
      </c>
      <c r="AM308" s="305">
        <f t="shared" si="42"/>
        <v>1.6035826616147277</v>
      </c>
      <c r="AP308" s="341">
        <v>13</v>
      </c>
      <c r="AQ308" s="409" t="s">
        <v>56</v>
      </c>
      <c r="AR308" s="409"/>
      <c r="AS308" s="407"/>
      <c r="AT308" s="407"/>
      <c r="AU308" s="407"/>
      <c r="AV308" s="407"/>
      <c r="AW308" s="407"/>
      <c r="AX308" s="407"/>
      <c r="AY308" s="407"/>
      <c r="AZ308" s="407"/>
      <c r="BA308" s="407"/>
      <c r="BB308" s="407"/>
      <c r="BC308" s="407"/>
      <c r="BD308" s="407"/>
      <c r="BE308" s="407">
        <v>0</v>
      </c>
      <c r="BF308" s="407"/>
      <c r="BG308" s="407"/>
      <c r="BH308" s="407"/>
      <c r="BI308" s="407"/>
      <c r="BJ308" s="407"/>
      <c r="BK308" s="407"/>
      <c r="BL308" s="407"/>
      <c r="BM308" s="407"/>
      <c r="BN308" s="407"/>
      <c r="BO308" s="407"/>
      <c r="BP308" s="407"/>
      <c r="BQ308" s="407"/>
      <c r="BR308" s="407"/>
      <c r="BS308" s="407"/>
      <c r="BT308" s="407">
        <v>0</v>
      </c>
    </row>
    <row r="309" spans="1:72" ht="19.5" customHeight="1" x14ac:dyDescent="0.2">
      <c r="A309" s="306" t="s">
        <v>55</v>
      </c>
      <c r="B309" s="307" t="s">
        <v>45</v>
      </c>
      <c r="C309" s="308" t="s">
        <v>33</v>
      </c>
      <c r="D309" s="307" t="s">
        <v>38</v>
      </c>
      <c r="E309" s="304">
        <f t="shared" si="39"/>
        <v>7.7064484460235398</v>
      </c>
      <c r="F309" s="309">
        <v>0</v>
      </c>
      <c r="G309" s="309">
        <v>0</v>
      </c>
      <c r="H309" s="309">
        <v>-3.5830396915065299E-4</v>
      </c>
      <c r="I309" s="309">
        <v>1.29064726749613</v>
      </c>
      <c r="J309" s="309">
        <v>1.8830090596057001</v>
      </c>
      <c r="K309" s="309">
        <v>7.7064484460235398</v>
      </c>
      <c r="L309" s="309">
        <v>6.7259025598649096</v>
      </c>
      <c r="M309" s="309">
        <v>6.8318534913836197</v>
      </c>
      <c r="N309" s="309">
        <v>10.373350808443099</v>
      </c>
      <c r="O309" s="309">
        <v>2.27166865100904</v>
      </c>
      <c r="P309" s="309">
        <v>7.7020246231801996</v>
      </c>
      <c r="Q309" s="309">
        <v>9.2510688931078597</v>
      </c>
      <c r="R309" s="309">
        <v>54.035615496144999</v>
      </c>
      <c r="S309" s="309">
        <f t="shared" si="40"/>
        <v>10.87974646915622</v>
      </c>
      <c r="T309" s="322" t="s">
        <v>358</v>
      </c>
      <c r="V309" s="322" t="s">
        <v>358</v>
      </c>
      <c r="W309" s="323" t="s">
        <v>65</v>
      </c>
      <c r="X309" s="323" t="s">
        <v>218</v>
      </c>
      <c r="Y309" s="328">
        <f t="shared" si="41"/>
        <v>3.2374E-2</v>
      </c>
      <c r="Z309" s="327">
        <v>5.6071000000000003E-2</v>
      </c>
      <c r="AA309" s="327">
        <v>4.5996000000000002E-2</v>
      </c>
      <c r="AB309" s="327">
        <v>3.5381000000000003E-2</v>
      </c>
      <c r="AC309" s="327">
        <v>3.3477E-2</v>
      </c>
      <c r="AD309" s="327">
        <v>3.3259999999999998E-2</v>
      </c>
      <c r="AE309" s="327">
        <v>3.2374E-2</v>
      </c>
      <c r="AF309" s="327">
        <v>5.0967999999999999E-2</v>
      </c>
      <c r="AG309" s="327">
        <v>4.8485E-2</v>
      </c>
      <c r="AH309" s="327">
        <v>4.7875000000000001E-2</v>
      </c>
      <c r="AI309" s="327">
        <v>4.2326999999999997E-2</v>
      </c>
      <c r="AJ309" s="327">
        <v>4.9251999999999997E-2</v>
      </c>
      <c r="AK309" s="327">
        <v>2.7632E-2</v>
      </c>
      <c r="AL309" s="327">
        <v>0.50309800000000005</v>
      </c>
      <c r="AM309" s="305">
        <f t="shared" si="42"/>
        <v>0.23655900000000002</v>
      </c>
      <c r="AP309" s="347">
        <v>14</v>
      </c>
      <c r="AQ309" s="414" t="s">
        <v>369</v>
      </c>
      <c r="AR309" s="414"/>
      <c r="AS309" s="415">
        <v>26.87921</v>
      </c>
      <c r="AT309" s="415">
        <v>12.298140999999999</v>
      </c>
      <c r="AU309" s="415">
        <v>13.680655</v>
      </c>
      <c r="AV309" s="415">
        <v>9.9573579999999993</v>
      </c>
      <c r="AW309" s="415">
        <v>23.369554000000001</v>
      </c>
      <c r="AX309" s="415">
        <v>4.6179519999999998</v>
      </c>
      <c r="AY309" s="415">
        <v>21.983312999999999</v>
      </c>
      <c r="AZ309" s="415">
        <v>19.560908000000001</v>
      </c>
      <c r="BA309" s="415">
        <v>14.544499999999999</v>
      </c>
      <c r="BB309" s="415">
        <v>13.181327</v>
      </c>
      <c r="BC309" s="415">
        <v>17.972878999999999</v>
      </c>
      <c r="BD309" s="415">
        <v>13.640015999999999</v>
      </c>
      <c r="BE309" s="415">
        <v>191.685813</v>
      </c>
      <c r="BF309" s="415"/>
      <c r="BG309" s="415"/>
      <c r="BH309" s="415">
        <v>137.625</v>
      </c>
      <c r="BI309" s="415">
        <v>63.765000000000001</v>
      </c>
      <c r="BJ309" s="415">
        <v>71.592752000000004</v>
      </c>
      <c r="BK309" s="415">
        <v>47.24</v>
      </c>
      <c r="BL309" s="415">
        <v>87.584999999999994</v>
      </c>
      <c r="BM309" s="415">
        <v>11.33</v>
      </c>
      <c r="BN309" s="415">
        <v>102.825</v>
      </c>
      <c r="BO309" s="415">
        <v>91.31</v>
      </c>
      <c r="BP309" s="415">
        <v>66.89</v>
      </c>
      <c r="BQ309" s="415">
        <v>60.335000000000001</v>
      </c>
      <c r="BR309" s="415">
        <v>83.323999999999998</v>
      </c>
      <c r="BS309" s="415">
        <v>62.81</v>
      </c>
      <c r="BT309" s="415">
        <v>886.63175200000001</v>
      </c>
    </row>
    <row r="310" spans="1:72" ht="19.5" customHeight="1" x14ac:dyDescent="0.2">
      <c r="A310" s="306" t="s">
        <v>55</v>
      </c>
      <c r="B310" s="307" t="s">
        <v>45</v>
      </c>
      <c r="C310" s="308" t="s">
        <v>33</v>
      </c>
      <c r="D310" s="307" t="s">
        <v>39</v>
      </c>
      <c r="E310" s="304">
        <f t="shared" si="39"/>
        <v>2.7284297963411199</v>
      </c>
      <c r="F310" s="309">
        <v>0</v>
      </c>
      <c r="G310" s="309">
        <v>0</v>
      </c>
      <c r="H310" s="309">
        <v>0</v>
      </c>
      <c r="I310" s="309">
        <v>0.90119219098185899</v>
      </c>
      <c r="J310" s="309">
        <v>1.0766029692441399</v>
      </c>
      <c r="K310" s="309">
        <v>2.7284297963411199</v>
      </c>
      <c r="L310" s="309">
        <v>2.29903261183158</v>
      </c>
      <c r="M310" s="309">
        <v>0.77352301767874398</v>
      </c>
      <c r="N310" s="309">
        <v>0</v>
      </c>
      <c r="O310" s="309">
        <v>4.0487911630744096</v>
      </c>
      <c r="P310" s="309">
        <v>1.66370376866332</v>
      </c>
      <c r="Q310" s="309">
        <v>0.55806789849382599</v>
      </c>
      <c r="R310" s="309">
        <v>14.049343416309</v>
      </c>
      <c r="S310" s="309">
        <f t="shared" si="40"/>
        <v>4.7062249565671186</v>
      </c>
      <c r="T310" s="322" t="s">
        <v>358</v>
      </c>
      <c r="V310" s="322" t="s">
        <v>358</v>
      </c>
      <c r="W310" s="323" t="s">
        <v>65</v>
      </c>
      <c r="X310" s="323" t="s">
        <v>219</v>
      </c>
      <c r="Y310" s="328">
        <f t="shared" si="41"/>
        <v>0.43023899999999998</v>
      </c>
      <c r="Z310" s="327">
        <v>0.32990999999999998</v>
      </c>
      <c r="AA310" s="327">
        <v>0.12299</v>
      </c>
      <c r="AB310" s="327">
        <v>0.22553100000000001</v>
      </c>
      <c r="AC310" s="327">
        <v>0.32025799999999999</v>
      </c>
      <c r="AD310" s="327">
        <v>0.358234</v>
      </c>
      <c r="AE310" s="327">
        <v>0.43023899999999998</v>
      </c>
      <c r="AF310" s="327">
        <v>0.556091</v>
      </c>
      <c r="AG310" s="327">
        <v>0.52718200000000004</v>
      </c>
      <c r="AH310" s="327">
        <v>0.47179300000000002</v>
      </c>
      <c r="AI310" s="327">
        <v>0.37299100000000002</v>
      </c>
      <c r="AJ310" s="327">
        <v>0.31093399999999999</v>
      </c>
      <c r="AK310" s="327">
        <v>0.19792699999999999</v>
      </c>
      <c r="AL310" s="327">
        <v>4.2240799999999998</v>
      </c>
      <c r="AM310" s="305">
        <f t="shared" si="42"/>
        <v>1.7871619999999999</v>
      </c>
      <c r="AP310" s="341">
        <v>15</v>
      </c>
      <c r="AQ310" s="410" t="s">
        <v>364</v>
      </c>
      <c r="AR310" s="410"/>
      <c r="AS310" s="407">
        <v>26.87921</v>
      </c>
      <c r="AT310" s="407">
        <v>12.298140999999999</v>
      </c>
      <c r="AU310" s="407">
        <v>13.680655</v>
      </c>
      <c r="AV310" s="407">
        <v>9.9573579999999993</v>
      </c>
      <c r="AW310" s="407">
        <v>23.369554000000001</v>
      </c>
      <c r="AX310" s="407">
        <v>4.6179519999999998</v>
      </c>
      <c r="AY310" s="407">
        <v>21.983312999999999</v>
      </c>
      <c r="AZ310" s="407">
        <v>19.560908000000001</v>
      </c>
      <c r="BA310" s="407">
        <v>14.544499999999999</v>
      </c>
      <c r="BB310" s="407">
        <v>13.181327</v>
      </c>
      <c r="BC310" s="407">
        <v>17.972878999999999</v>
      </c>
      <c r="BD310" s="407">
        <v>13.640015999999999</v>
      </c>
      <c r="BE310" s="407">
        <v>191.685813</v>
      </c>
      <c r="BF310" s="407"/>
      <c r="BG310" s="407"/>
      <c r="BH310" s="407">
        <v>137.625</v>
      </c>
      <c r="BI310" s="407">
        <v>63.765000000000001</v>
      </c>
      <c r="BJ310" s="407">
        <v>71.592752000000004</v>
      </c>
      <c r="BK310" s="407">
        <v>47.24</v>
      </c>
      <c r="BL310" s="407">
        <v>87.584999999999994</v>
      </c>
      <c r="BM310" s="407">
        <v>11.33</v>
      </c>
      <c r="BN310" s="407">
        <v>102.825</v>
      </c>
      <c r="BO310" s="407">
        <v>91.31</v>
      </c>
      <c r="BP310" s="407">
        <v>66.89</v>
      </c>
      <c r="BQ310" s="407">
        <v>60.335000000000001</v>
      </c>
      <c r="BR310" s="407">
        <v>83.323999999999998</v>
      </c>
      <c r="BS310" s="407">
        <v>62.81</v>
      </c>
      <c r="BT310" s="407">
        <v>886.63175200000001</v>
      </c>
    </row>
    <row r="311" spans="1:72" ht="19.5" customHeight="1" x14ac:dyDescent="0.2">
      <c r="A311" s="306" t="s">
        <v>55</v>
      </c>
      <c r="B311" s="307" t="s">
        <v>45</v>
      </c>
      <c r="C311" s="308" t="s">
        <v>40</v>
      </c>
      <c r="D311" s="307" t="s">
        <v>41</v>
      </c>
      <c r="E311" s="304">
        <f t="shared" si="39"/>
        <v>2513.4236539868498</v>
      </c>
      <c r="F311" s="309">
        <v>1965.40541447134</v>
      </c>
      <c r="G311" s="309">
        <v>525.16205995137398</v>
      </c>
      <c r="H311" s="309">
        <v>1544.53628872068</v>
      </c>
      <c r="I311" s="309">
        <v>2454.0734027347398</v>
      </c>
      <c r="J311" s="309">
        <v>1893.28658658841</v>
      </c>
      <c r="K311" s="309">
        <v>2513.4236539868498</v>
      </c>
      <c r="L311" s="309">
        <v>1628.7587691246999</v>
      </c>
      <c r="M311" s="309">
        <v>2747.0786312732698</v>
      </c>
      <c r="N311" s="309">
        <v>2645.5666650564399</v>
      </c>
      <c r="O311" s="309">
        <v>2627.0399123561401</v>
      </c>
      <c r="P311" s="309">
        <v>3168.0978642873702</v>
      </c>
      <c r="Q311" s="309">
        <v>3510.1823700954601</v>
      </c>
      <c r="R311" s="309">
        <v>27222.611618646799</v>
      </c>
      <c r="S311" s="309">
        <f t="shared" si="40"/>
        <v>10895.887406453392</v>
      </c>
      <c r="T311" s="322" t="s">
        <v>358</v>
      </c>
      <c r="V311" s="322" t="s">
        <v>358</v>
      </c>
      <c r="W311" s="323" t="s">
        <v>65</v>
      </c>
      <c r="X311" s="323" t="s">
        <v>220</v>
      </c>
      <c r="Y311" s="328">
        <f t="shared" si="41"/>
        <v>0.77020500000000003</v>
      </c>
      <c r="Z311" s="327">
        <v>0.64929999999999999</v>
      </c>
      <c r="AA311" s="327">
        <v>0.85694499999999996</v>
      </c>
      <c r="AB311" s="327">
        <v>0.897119</v>
      </c>
      <c r="AC311" s="327">
        <v>0.70082500000000003</v>
      </c>
      <c r="AD311" s="327">
        <v>0.69411599999999996</v>
      </c>
      <c r="AE311" s="327">
        <v>0.77020500000000003</v>
      </c>
      <c r="AF311" s="327">
        <v>0.66344000000000003</v>
      </c>
      <c r="AG311" s="327">
        <v>0.63682099999999997</v>
      </c>
      <c r="AH311" s="327">
        <v>1.2424919999999999</v>
      </c>
      <c r="AI311" s="327">
        <v>0.51674399999999998</v>
      </c>
      <c r="AJ311" s="327">
        <v>0.82381700000000002</v>
      </c>
      <c r="AK311" s="327">
        <v>0.57946699999999995</v>
      </c>
      <c r="AL311" s="327">
        <v>9.0312909999999995</v>
      </c>
      <c r="AM311" s="305">
        <f t="shared" si="42"/>
        <v>4.5685099999999998</v>
      </c>
      <c r="AP311" s="341">
        <v>16</v>
      </c>
      <c r="AQ311" s="406" t="s">
        <v>64</v>
      </c>
      <c r="AR311" s="406"/>
      <c r="AS311" s="407"/>
      <c r="AT311" s="407"/>
      <c r="AU311" s="407"/>
      <c r="AV311" s="407"/>
      <c r="AW311" s="407"/>
      <c r="AX311" s="407"/>
      <c r="AY311" s="407"/>
      <c r="AZ311" s="407"/>
      <c r="BA311" s="407"/>
      <c r="BB311" s="407"/>
      <c r="BC311" s="407"/>
      <c r="BD311" s="407"/>
      <c r="BE311" s="407">
        <v>0</v>
      </c>
      <c r="BF311" s="407"/>
      <c r="BG311" s="407"/>
      <c r="BH311" s="407"/>
      <c r="BI311" s="407"/>
      <c r="BJ311" s="407"/>
      <c r="BK311" s="407"/>
      <c r="BL311" s="407"/>
      <c r="BM311" s="407"/>
      <c r="BN311" s="407"/>
      <c r="BO311" s="407"/>
      <c r="BP311" s="407"/>
      <c r="BQ311" s="407"/>
      <c r="BR311" s="407"/>
      <c r="BS311" s="407"/>
      <c r="BT311" s="407"/>
    </row>
    <row r="312" spans="1:72" ht="19.5" customHeight="1" x14ac:dyDescent="0.2">
      <c r="A312" s="306" t="s">
        <v>55</v>
      </c>
      <c r="B312" s="307" t="s">
        <v>45</v>
      </c>
      <c r="C312" s="308" t="s">
        <v>40</v>
      </c>
      <c r="D312" s="307" t="s">
        <v>42</v>
      </c>
      <c r="E312" s="304">
        <f t="shared" si="39"/>
        <v>378.08393254746699</v>
      </c>
      <c r="F312" s="309">
        <v>110.394739595635</v>
      </c>
      <c r="G312" s="309">
        <v>21.0570240942765</v>
      </c>
      <c r="H312" s="309">
        <v>73.483742921788703</v>
      </c>
      <c r="I312" s="309">
        <v>153.209628618631</v>
      </c>
      <c r="J312" s="309">
        <v>214.987992651171</v>
      </c>
      <c r="K312" s="309">
        <v>378.08393254746699</v>
      </c>
      <c r="L312" s="309">
        <v>385.99536419445502</v>
      </c>
      <c r="M312" s="309">
        <v>340.594295641548</v>
      </c>
      <c r="N312" s="309">
        <v>456.24210396902401</v>
      </c>
      <c r="O312" s="309">
        <v>202.62670731932101</v>
      </c>
      <c r="P312" s="309">
        <v>106.905150925329</v>
      </c>
      <c r="Q312" s="309">
        <v>196.40750521735799</v>
      </c>
      <c r="R312" s="309">
        <v>2639.9881876959998</v>
      </c>
      <c r="S312" s="309">
        <f t="shared" si="40"/>
        <v>951.21706042896926</v>
      </c>
      <c r="T312" s="322" t="s">
        <v>358</v>
      </c>
      <c r="V312" s="322" t="s">
        <v>358</v>
      </c>
      <c r="W312" s="323" t="s">
        <v>65</v>
      </c>
      <c r="X312" s="323" t="s">
        <v>211</v>
      </c>
      <c r="Y312" s="328">
        <f t="shared" si="41"/>
        <v>47.624550999999997</v>
      </c>
      <c r="Z312" s="327">
        <v>51.805393000000002</v>
      </c>
      <c r="AA312" s="327">
        <v>28.7460886586037</v>
      </c>
      <c r="AB312" s="327">
        <v>27.523613000000001</v>
      </c>
      <c r="AC312" s="327">
        <v>43.708323</v>
      </c>
      <c r="AD312" s="327">
        <v>43.964191999999997</v>
      </c>
      <c r="AE312" s="327">
        <v>47.624550999999997</v>
      </c>
      <c r="AF312" s="327">
        <v>35.075125999999997</v>
      </c>
      <c r="AG312" s="327">
        <v>47.848390999999999</v>
      </c>
      <c r="AH312" s="327">
        <v>34.481212999999997</v>
      </c>
      <c r="AI312" s="327">
        <v>50.551620999999997</v>
      </c>
      <c r="AJ312" s="327">
        <v>31.399352</v>
      </c>
      <c r="AK312" s="327">
        <v>95.723201000000003</v>
      </c>
      <c r="AL312" s="327">
        <v>538.45106465860397</v>
      </c>
      <c r="AM312" s="305">
        <f t="shared" si="42"/>
        <v>243.37216065860369</v>
      </c>
      <c r="AP312" s="341">
        <v>17</v>
      </c>
      <c r="AQ312" s="406" t="s">
        <v>65</v>
      </c>
      <c r="AR312" s="406"/>
      <c r="AS312" s="407"/>
      <c r="AT312" s="407"/>
      <c r="AU312" s="407"/>
      <c r="AV312" s="407"/>
      <c r="AW312" s="407"/>
      <c r="AX312" s="407"/>
      <c r="AY312" s="407"/>
      <c r="AZ312" s="407"/>
      <c r="BA312" s="407"/>
      <c r="BB312" s="407"/>
      <c r="BC312" s="407"/>
      <c r="BD312" s="407"/>
      <c r="BE312" s="407">
        <v>0</v>
      </c>
      <c r="BF312" s="407"/>
      <c r="BG312" s="407"/>
      <c r="BH312" s="407"/>
      <c r="BI312" s="407"/>
      <c r="BJ312" s="407"/>
      <c r="BK312" s="407"/>
      <c r="BL312" s="407"/>
      <c r="BM312" s="407"/>
      <c r="BN312" s="407"/>
      <c r="BO312" s="407"/>
      <c r="BP312" s="407"/>
      <c r="BQ312" s="407"/>
      <c r="BR312" s="407"/>
      <c r="BS312" s="407"/>
      <c r="BT312" s="407"/>
    </row>
    <row r="313" spans="1:72" ht="19.5" customHeight="1" x14ac:dyDescent="0.2">
      <c r="A313" s="306" t="s">
        <v>55</v>
      </c>
      <c r="B313" s="307" t="s">
        <v>45</v>
      </c>
      <c r="C313" s="308" t="s">
        <v>40</v>
      </c>
      <c r="D313" s="307" t="s">
        <v>43</v>
      </c>
      <c r="E313" s="304">
        <f t="shared" si="39"/>
        <v>19.097936445290198</v>
      </c>
      <c r="F313" s="309">
        <v>12.9182486830821</v>
      </c>
      <c r="G313" s="309">
        <v>22.666358091529599</v>
      </c>
      <c r="H313" s="309">
        <v>4.0809045707708096</v>
      </c>
      <c r="I313" s="309">
        <v>11.030742006955601</v>
      </c>
      <c r="J313" s="309">
        <v>10.8192430898875</v>
      </c>
      <c r="K313" s="309">
        <v>19.097936445290198</v>
      </c>
      <c r="L313" s="309">
        <v>4.6522840502440097</v>
      </c>
      <c r="M313" s="309">
        <v>7.76532315647954</v>
      </c>
      <c r="N313" s="309">
        <v>8.6983727907137993</v>
      </c>
      <c r="O313" s="309">
        <v>9.5969685408369099</v>
      </c>
      <c r="P313" s="309">
        <v>19.351307663266802</v>
      </c>
      <c r="Q313" s="309">
        <v>23.420663597124499</v>
      </c>
      <c r="R313" s="309">
        <v>154.09835268618099</v>
      </c>
      <c r="S313" s="309">
        <f t="shared" si="40"/>
        <v>80.613432887515813</v>
      </c>
      <c r="T313" s="322" t="s">
        <v>358</v>
      </c>
      <c r="V313" s="322" t="s">
        <v>358</v>
      </c>
      <c r="W313" s="323" t="s">
        <v>65</v>
      </c>
      <c r="X313" s="323" t="s">
        <v>221</v>
      </c>
      <c r="Y313" s="328">
        <f t="shared" si="41"/>
        <v>5.8401909999999999</v>
      </c>
      <c r="Z313" s="327">
        <v>6.5951510000000004</v>
      </c>
      <c r="AA313" s="327">
        <v>6.0312859999999997</v>
      </c>
      <c r="AB313" s="327">
        <v>5.9511190000000003</v>
      </c>
      <c r="AC313" s="327">
        <v>5.9661390000000001</v>
      </c>
      <c r="AD313" s="327">
        <v>6.1363450000000004</v>
      </c>
      <c r="AE313" s="327">
        <v>5.8401909999999999</v>
      </c>
      <c r="AF313" s="327">
        <v>6.0569680000000004</v>
      </c>
      <c r="AG313" s="327">
        <v>5.8567859999999996</v>
      </c>
      <c r="AH313" s="327">
        <v>5.8876379999999999</v>
      </c>
      <c r="AI313" s="327">
        <v>6.659815</v>
      </c>
      <c r="AJ313" s="327">
        <v>5.6810850000000004</v>
      </c>
      <c r="AK313" s="327">
        <v>5.1700920000000004</v>
      </c>
      <c r="AL313" s="327">
        <v>71.832615000000004</v>
      </c>
      <c r="AM313" s="305">
        <f t="shared" si="42"/>
        <v>36.520230999999995</v>
      </c>
      <c r="AP313" s="341">
        <v>18</v>
      </c>
      <c r="AQ313" s="409" t="s">
        <v>66</v>
      </c>
      <c r="AR313" s="409"/>
      <c r="AS313" s="407"/>
      <c r="AT313" s="407"/>
      <c r="AU313" s="407"/>
      <c r="AV313" s="407"/>
      <c r="AW313" s="407"/>
      <c r="AX313" s="407"/>
      <c r="AY313" s="407"/>
      <c r="AZ313" s="407"/>
      <c r="BA313" s="407"/>
      <c r="BB313" s="407"/>
      <c r="BC313" s="407"/>
      <c r="BD313" s="407"/>
      <c r="BE313" s="407">
        <v>0</v>
      </c>
      <c r="BF313" s="407"/>
      <c r="BG313" s="407"/>
      <c r="BH313" s="407"/>
      <c r="BI313" s="407"/>
      <c r="BJ313" s="407"/>
      <c r="BK313" s="407"/>
      <c r="BL313" s="407"/>
      <c r="BM313" s="407"/>
      <c r="BN313" s="407"/>
      <c r="BO313" s="407"/>
      <c r="BP313" s="407"/>
      <c r="BQ313" s="407"/>
      <c r="BR313" s="407"/>
      <c r="BS313" s="407"/>
      <c r="BT313" s="407"/>
    </row>
    <row r="314" spans="1:72" ht="19.5" customHeight="1" x14ac:dyDescent="0.2">
      <c r="A314" s="310" t="s">
        <v>55</v>
      </c>
      <c r="B314" s="311" t="s">
        <v>25</v>
      </c>
      <c r="C314" s="312" t="s">
        <v>378</v>
      </c>
      <c r="D314" s="311" t="s">
        <v>378</v>
      </c>
      <c r="E314" s="304">
        <f t="shared" si="39"/>
        <v>8825.5220219999992</v>
      </c>
      <c r="F314" s="313">
        <v>6675.2113330000002</v>
      </c>
      <c r="G314" s="313">
        <v>2109.7269350000001</v>
      </c>
      <c r="H314" s="313">
        <v>5201.9537490000002</v>
      </c>
      <c r="I314" s="313">
        <v>7125.4041950000001</v>
      </c>
      <c r="J314" s="313">
        <v>7425.2485559999996</v>
      </c>
      <c r="K314" s="313">
        <v>8825.5220219999992</v>
      </c>
      <c r="L314" s="313">
        <v>7894.7012240000004</v>
      </c>
      <c r="M314" s="313">
        <v>9382.9354550000007</v>
      </c>
      <c r="N314" s="313">
        <v>9319.5993600000002</v>
      </c>
      <c r="O314" s="313">
        <v>8566.2804379999998</v>
      </c>
      <c r="P314" s="313">
        <v>10017.849597</v>
      </c>
      <c r="Q314" s="313">
        <v>10805.413536</v>
      </c>
      <c r="R314" s="313">
        <v>93349.846399999995</v>
      </c>
      <c r="S314" s="313">
        <f t="shared" si="40"/>
        <v>37363.066789999997</v>
      </c>
      <c r="T314" s="322" t="s">
        <v>358</v>
      </c>
      <c r="V314" s="322" t="s">
        <v>358</v>
      </c>
      <c r="W314" s="323" t="s">
        <v>65</v>
      </c>
      <c r="X314" s="323" t="s">
        <v>222</v>
      </c>
      <c r="Y314" s="328">
        <f t="shared" si="41"/>
        <v>1.49E-2</v>
      </c>
      <c r="Z314" s="327">
        <v>1.3982E-2</v>
      </c>
      <c r="AA314" s="327">
        <v>0.17724799999999999</v>
      </c>
      <c r="AB314" s="327">
        <v>-0.16767599999999999</v>
      </c>
      <c r="AC314" s="327">
        <v>1.125E-2</v>
      </c>
      <c r="AD314" s="327">
        <v>2.86E-2</v>
      </c>
      <c r="AE314" s="327">
        <v>1.49E-2</v>
      </c>
      <c r="AF314" s="327">
        <v>5.1869999999999998E-3</v>
      </c>
      <c r="AG314" s="327">
        <v>0</v>
      </c>
      <c r="AH314" s="327">
        <v>4.4999999999999998E-2</v>
      </c>
      <c r="AI314" s="327">
        <v>3.15E-2</v>
      </c>
      <c r="AJ314" s="327">
        <v>4.0500000000000001E-2</v>
      </c>
      <c r="AK314" s="327">
        <v>2.4750000000000001E-2</v>
      </c>
      <c r="AL314" s="327">
        <v>0.225241</v>
      </c>
      <c r="AM314" s="305">
        <f t="shared" si="42"/>
        <v>7.8303999999999985E-2</v>
      </c>
      <c r="AP314" s="341">
        <v>19</v>
      </c>
      <c r="AQ314" s="409" t="s">
        <v>67</v>
      </c>
      <c r="AR314" s="409"/>
      <c r="AS314" s="407"/>
      <c r="AT314" s="407"/>
      <c r="AU314" s="407"/>
      <c r="AV314" s="407"/>
      <c r="AW314" s="407"/>
      <c r="AX314" s="407"/>
      <c r="AY314" s="407"/>
      <c r="AZ314" s="407"/>
      <c r="BA314" s="407"/>
      <c r="BB314" s="407"/>
      <c r="BC314" s="407"/>
      <c r="BD314" s="407"/>
      <c r="BE314" s="407">
        <v>0</v>
      </c>
      <c r="BF314" s="407"/>
      <c r="BG314" s="407"/>
      <c r="BH314" s="407"/>
      <c r="BI314" s="407"/>
      <c r="BJ314" s="407"/>
      <c r="BK314" s="407"/>
      <c r="BL314" s="407"/>
      <c r="BM314" s="407"/>
      <c r="BN314" s="407"/>
      <c r="BO314" s="407"/>
      <c r="BP314" s="407"/>
      <c r="BQ314" s="407"/>
      <c r="BR314" s="407"/>
      <c r="BS314" s="407"/>
      <c r="BT314" s="407"/>
    </row>
    <row r="315" spans="1:72" ht="19.5" customHeight="1" x14ac:dyDescent="0.2">
      <c r="A315" s="310" t="s">
        <v>55</v>
      </c>
      <c r="B315" s="311" t="s">
        <v>44</v>
      </c>
      <c r="C315" s="312" t="s">
        <v>380</v>
      </c>
      <c r="D315" s="311" t="s">
        <v>380</v>
      </c>
      <c r="E315" s="304">
        <f t="shared" si="39"/>
        <v>5914.9164990203899</v>
      </c>
      <c r="F315" s="313">
        <v>4586.4929302499404</v>
      </c>
      <c r="G315" s="313">
        <v>1540.8414928628199</v>
      </c>
      <c r="H315" s="313">
        <v>3579.8528127867498</v>
      </c>
      <c r="I315" s="313">
        <v>4507.0904216396802</v>
      </c>
      <c r="J315" s="313">
        <v>5306.1547336705298</v>
      </c>
      <c r="K315" s="313">
        <v>5914.9164990203899</v>
      </c>
      <c r="L315" s="313">
        <v>5875.2948066305898</v>
      </c>
      <c r="M315" s="313">
        <v>6287.4972049286798</v>
      </c>
      <c r="N315" s="313">
        <v>6209.0922181838296</v>
      </c>
      <c r="O315" s="313">
        <v>5727.0168497837103</v>
      </c>
      <c r="P315" s="313">
        <v>6723.4952741240304</v>
      </c>
      <c r="Q315" s="313">
        <v>7074.8457970900199</v>
      </c>
      <c r="R315" s="313">
        <v>63332.591040970998</v>
      </c>
      <c r="S315" s="313">
        <f t="shared" si="40"/>
        <v>25435.348890230111</v>
      </c>
      <c r="T315" s="322" t="s">
        <v>358</v>
      </c>
      <c r="V315" s="322" t="s">
        <v>358</v>
      </c>
      <c r="W315" s="323" t="s">
        <v>65</v>
      </c>
      <c r="X315" s="323" t="s">
        <v>223</v>
      </c>
      <c r="Y315" s="328">
        <f t="shared" si="41"/>
        <v>0</v>
      </c>
      <c r="Z315" s="327">
        <v>-1.4E-2</v>
      </c>
      <c r="AA315" s="327">
        <v>-7.0000000000000001E-3</v>
      </c>
      <c r="AB315" s="327">
        <v>7.0000000000000001E-3</v>
      </c>
      <c r="AC315" s="327">
        <v>1.8E-3</v>
      </c>
      <c r="AD315" s="327">
        <v>0</v>
      </c>
      <c r="AE315" s="327">
        <v>0</v>
      </c>
      <c r="AF315" s="327">
        <v>0</v>
      </c>
      <c r="AG315" s="327">
        <v>0</v>
      </c>
      <c r="AH315" s="327">
        <v>-1.2E-2</v>
      </c>
      <c r="AI315" s="327">
        <v>1.5E-3</v>
      </c>
      <c r="AJ315" s="327">
        <v>0</v>
      </c>
      <c r="AK315" s="327">
        <v>0</v>
      </c>
      <c r="AL315" s="327">
        <v>-2.2700000000000001E-2</v>
      </c>
      <c r="AM315" s="305">
        <f t="shared" si="42"/>
        <v>-1.2200000000000003E-2</v>
      </c>
      <c r="AP315" s="341">
        <v>20</v>
      </c>
      <c r="AQ315" s="406" t="s">
        <v>68</v>
      </c>
      <c r="AR315" s="406"/>
      <c r="AS315" s="407"/>
      <c r="AT315" s="407"/>
      <c r="AU315" s="407"/>
      <c r="AV315" s="407"/>
      <c r="AW315" s="407"/>
      <c r="AX315" s="407"/>
      <c r="AY315" s="407"/>
      <c r="AZ315" s="407"/>
      <c r="BA315" s="407"/>
      <c r="BB315" s="407"/>
      <c r="BC315" s="407"/>
      <c r="BD315" s="407"/>
      <c r="BE315" s="407">
        <v>0</v>
      </c>
      <c r="BF315" s="407"/>
      <c r="BG315" s="407"/>
      <c r="BH315" s="407"/>
      <c r="BI315" s="407"/>
      <c r="BJ315" s="407"/>
      <c r="BK315" s="407"/>
      <c r="BL315" s="407"/>
      <c r="BM315" s="407"/>
      <c r="BN315" s="407"/>
      <c r="BO315" s="407"/>
      <c r="BP315" s="407"/>
      <c r="BQ315" s="407"/>
      <c r="BR315" s="407"/>
      <c r="BS315" s="407"/>
      <c r="BT315" s="407"/>
    </row>
    <row r="316" spans="1:72" ht="19.5" customHeight="1" x14ac:dyDescent="0.2">
      <c r="A316" s="310" t="s">
        <v>55</v>
      </c>
      <c r="B316" s="311" t="s">
        <v>45</v>
      </c>
      <c r="C316" s="312" t="s">
        <v>382</v>
      </c>
      <c r="D316" s="311" t="s">
        <v>382</v>
      </c>
      <c r="E316" s="304">
        <f t="shared" si="39"/>
        <v>2910.6055229796202</v>
      </c>
      <c r="F316" s="313">
        <v>2088.7184027500598</v>
      </c>
      <c r="G316" s="313">
        <v>568.88544213718001</v>
      </c>
      <c r="H316" s="313">
        <v>1622.1009362132399</v>
      </c>
      <c r="I316" s="313">
        <v>2618.3137733603198</v>
      </c>
      <c r="J316" s="313">
        <v>2119.0938223294702</v>
      </c>
      <c r="K316" s="313">
        <v>2910.6055229796202</v>
      </c>
      <c r="L316" s="313">
        <v>2019.4064173694101</v>
      </c>
      <c r="M316" s="313">
        <v>3095.43825007132</v>
      </c>
      <c r="N316" s="313">
        <v>3110.5071418161701</v>
      </c>
      <c r="O316" s="313">
        <v>2839.2635882162899</v>
      </c>
      <c r="P316" s="313">
        <v>3294.35432287597</v>
      </c>
      <c r="Q316" s="313">
        <v>3730.5677389099801</v>
      </c>
      <c r="R316" s="313">
        <v>30017.255359029001</v>
      </c>
      <c r="S316" s="313">
        <f t="shared" si="40"/>
        <v>11927.71789976989</v>
      </c>
      <c r="T316" s="322" t="s">
        <v>358</v>
      </c>
      <c r="V316" s="322" t="s">
        <v>358</v>
      </c>
      <c r="W316" s="323" t="s">
        <v>65</v>
      </c>
      <c r="X316" s="323" t="s">
        <v>224</v>
      </c>
      <c r="Y316" s="328">
        <f t="shared" si="41"/>
        <v>-2.7650000000000001E-2</v>
      </c>
      <c r="Z316" s="327">
        <v>4.9713E-2</v>
      </c>
      <c r="AA316" s="327">
        <v>0</v>
      </c>
      <c r="AB316" s="327">
        <v>0</v>
      </c>
      <c r="AC316" s="327">
        <v>0</v>
      </c>
      <c r="AD316" s="327">
        <v>0.47220000000000001</v>
      </c>
      <c r="AE316" s="327">
        <v>-2.7650000000000001E-2</v>
      </c>
      <c r="AF316" s="327">
        <v>0</v>
      </c>
      <c r="AG316" s="327">
        <v>8.0449999999999994E-2</v>
      </c>
      <c r="AH316" s="327">
        <v>0</v>
      </c>
      <c r="AI316" s="327">
        <v>0.29435</v>
      </c>
      <c r="AJ316" s="327">
        <v>0</v>
      </c>
      <c r="AK316" s="327">
        <v>4.0399999999999998E-2</v>
      </c>
      <c r="AL316" s="327">
        <v>0.90946300000000002</v>
      </c>
      <c r="AM316" s="305">
        <f t="shared" si="42"/>
        <v>0.49426299999999995</v>
      </c>
      <c r="AP316" s="341">
        <v>21</v>
      </c>
      <c r="AQ316" s="406" t="s">
        <v>69</v>
      </c>
      <c r="AR316" s="406"/>
      <c r="AS316" s="407"/>
      <c r="AT316" s="407"/>
      <c r="AU316" s="407"/>
      <c r="AV316" s="407"/>
      <c r="AW316" s="407"/>
      <c r="AX316" s="407"/>
      <c r="AY316" s="407"/>
      <c r="AZ316" s="407"/>
      <c r="BA316" s="407"/>
      <c r="BB316" s="407"/>
      <c r="BC316" s="407"/>
      <c r="BD316" s="407"/>
      <c r="BE316" s="407">
        <v>0</v>
      </c>
      <c r="BF316" s="407"/>
      <c r="BG316" s="407"/>
      <c r="BH316" s="407"/>
      <c r="BI316" s="407"/>
      <c r="BJ316" s="407"/>
      <c r="BK316" s="407"/>
      <c r="BL316" s="407"/>
      <c r="BM316" s="407"/>
      <c r="BN316" s="407"/>
      <c r="BO316" s="407"/>
      <c r="BP316" s="407"/>
      <c r="BQ316" s="407"/>
      <c r="BR316" s="407"/>
      <c r="BS316" s="407"/>
      <c r="BT316" s="407"/>
    </row>
    <row r="317" spans="1:72" ht="19.5" customHeight="1" x14ac:dyDescent="0.2">
      <c r="A317" s="310" t="s">
        <v>55</v>
      </c>
      <c r="B317" s="311" t="s">
        <v>46</v>
      </c>
      <c r="C317" s="312" t="s">
        <v>384</v>
      </c>
      <c r="D317" s="311" t="s">
        <v>384</v>
      </c>
      <c r="E317" s="304">
        <f t="shared" si="39"/>
        <v>1209.6118342520999</v>
      </c>
      <c r="F317" s="313">
        <v>823.69717104719803</v>
      </c>
      <c r="G317" s="313">
        <v>368.91191509092101</v>
      </c>
      <c r="H317" s="313">
        <v>720.201399564854</v>
      </c>
      <c r="I317" s="313">
        <v>978.79724577678098</v>
      </c>
      <c r="J317" s="313">
        <v>1056.8706911894701</v>
      </c>
      <c r="K317" s="313">
        <v>1209.6118342520999</v>
      </c>
      <c r="L317" s="313">
        <v>1673.1168154150701</v>
      </c>
      <c r="M317" s="313">
        <v>1302.7254775010899</v>
      </c>
      <c r="N317" s="313">
        <v>1283.4036107245299</v>
      </c>
      <c r="O317" s="313">
        <v>1202.3371672513499</v>
      </c>
      <c r="P317" s="313">
        <v>1395.39985083534</v>
      </c>
      <c r="Q317" s="313">
        <v>1591.1902133544199</v>
      </c>
      <c r="R317" s="313">
        <v>13606.2633920031</v>
      </c>
      <c r="S317" s="313">
        <f t="shared" si="40"/>
        <v>5158.090256921324</v>
      </c>
      <c r="T317" s="322" t="s">
        <v>358</v>
      </c>
      <c r="V317" s="322" t="s">
        <v>358</v>
      </c>
      <c r="W317" s="323" t="s">
        <v>65</v>
      </c>
      <c r="X317" s="323" t="s">
        <v>225</v>
      </c>
      <c r="Y317" s="328">
        <f t="shared" si="41"/>
        <v>0.38911299999999999</v>
      </c>
      <c r="Z317" s="327">
        <v>0.42432799999999998</v>
      </c>
      <c r="AA317" s="327">
        <v>4.9616E-2</v>
      </c>
      <c r="AB317" s="327">
        <v>0.75708900000000001</v>
      </c>
      <c r="AC317" s="327">
        <v>0.415995</v>
      </c>
      <c r="AD317" s="327">
        <v>0.38908300000000001</v>
      </c>
      <c r="AE317" s="327">
        <v>0.38911299999999999</v>
      </c>
      <c r="AF317" s="327">
        <v>0.38894800000000002</v>
      </c>
      <c r="AG317" s="327">
        <v>0.39956799999999998</v>
      </c>
      <c r="AH317" s="327">
        <v>0.43333199999999999</v>
      </c>
      <c r="AI317" s="327">
        <v>0.42375699999999999</v>
      </c>
      <c r="AJ317" s="327">
        <v>0.42375699999999999</v>
      </c>
      <c r="AK317" s="327">
        <v>0.10458099999999999</v>
      </c>
      <c r="AL317" s="327">
        <v>4.5991669999999996</v>
      </c>
      <c r="AM317" s="305">
        <f t="shared" si="42"/>
        <v>2.425224</v>
      </c>
      <c r="AP317" s="341">
        <v>22</v>
      </c>
      <c r="AQ317" s="416" t="s">
        <v>70</v>
      </c>
      <c r="AR317" s="416"/>
      <c r="AS317" s="407"/>
      <c r="AT317" s="407"/>
      <c r="AU317" s="407"/>
      <c r="AV317" s="407"/>
      <c r="AW317" s="407"/>
      <c r="AX317" s="407"/>
      <c r="AY317" s="407"/>
      <c r="AZ317" s="407"/>
      <c r="BA317" s="407"/>
      <c r="BB317" s="407"/>
      <c r="BC317" s="407"/>
      <c r="BD317" s="407"/>
      <c r="BE317" s="407">
        <v>0</v>
      </c>
      <c r="BF317" s="407"/>
      <c r="BG317" s="407"/>
      <c r="BH317" s="407"/>
      <c r="BI317" s="407"/>
      <c r="BJ317" s="407"/>
      <c r="BK317" s="407"/>
      <c r="BL317" s="407"/>
      <c r="BM317" s="407"/>
      <c r="BN317" s="407"/>
      <c r="BO317" s="407"/>
      <c r="BP317" s="407"/>
      <c r="BQ317" s="407"/>
      <c r="BR317" s="407"/>
      <c r="BS317" s="407"/>
      <c r="BT317" s="407"/>
    </row>
    <row r="318" spans="1:72" ht="19.5" customHeight="1" x14ac:dyDescent="0.2">
      <c r="A318" s="310" t="s">
        <v>55</v>
      </c>
      <c r="B318" s="311" t="s">
        <v>47</v>
      </c>
      <c r="C318" s="312" t="s">
        <v>386</v>
      </c>
      <c r="D318" s="311" t="s">
        <v>386</v>
      </c>
      <c r="E318" s="304">
        <f t="shared" si="39"/>
        <v>1700.9936887275101</v>
      </c>
      <c r="F318" s="313">
        <v>1265.02123170286</v>
      </c>
      <c r="G318" s="313">
        <v>199.97352704625899</v>
      </c>
      <c r="H318" s="313">
        <v>901.89953664839095</v>
      </c>
      <c r="I318" s="313">
        <v>1639.51652758354</v>
      </c>
      <c r="J318" s="313">
        <v>1062.2231311400001</v>
      </c>
      <c r="K318" s="313">
        <v>1700.9936887275101</v>
      </c>
      <c r="L318" s="313">
        <v>346.28960195434598</v>
      </c>
      <c r="M318" s="313">
        <v>1792.7127725702201</v>
      </c>
      <c r="N318" s="313">
        <v>1827.10353109165</v>
      </c>
      <c r="O318" s="313">
        <v>1636.92642096495</v>
      </c>
      <c r="P318" s="313">
        <v>1898.95447204063</v>
      </c>
      <c r="Q318" s="313">
        <v>2139.3775255555602</v>
      </c>
      <c r="R318" s="313">
        <v>16410.991967025901</v>
      </c>
      <c r="S318" s="313">
        <f t="shared" si="40"/>
        <v>6769.6276428485598</v>
      </c>
      <c r="T318" s="322" t="s">
        <v>358</v>
      </c>
      <c r="V318" s="322" t="s">
        <v>358</v>
      </c>
      <c r="W318" s="323" t="s">
        <v>65</v>
      </c>
      <c r="X318" s="323" t="s">
        <v>226</v>
      </c>
      <c r="Y318" s="328">
        <f t="shared" si="41"/>
        <v>0</v>
      </c>
      <c r="Z318" s="327">
        <v>0.313</v>
      </c>
      <c r="AA318" s="327">
        <v>0</v>
      </c>
      <c r="AB318" s="327">
        <v>0</v>
      </c>
      <c r="AC318" s="327">
        <v>0</v>
      </c>
      <c r="AD318" s="327">
        <v>0</v>
      </c>
      <c r="AE318" s="327">
        <v>0</v>
      </c>
      <c r="AF318" s="327">
        <v>0</v>
      </c>
      <c r="AG318" s="327">
        <v>2.0579999999999999E-3</v>
      </c>
      <c r="AH318" s="327">
        <v>0</v>
      </c>
      <c r="AI318" s="327">
        <v>0</v>
      </c>
      <c r="AJ318" s="327">
        <v>0</v>
      </c>
      <c r="AK318" s="327">
        <v>0</v>
      </c>
      <c r="AL318" s="327">
        <v>0.315058</v>
      </c>
      <c r="AM318" s="305">
        <f t="shared" si="42"/>
        <v>0.313</v>
      </c>
      <c r="AP318" s="341">
        <v>23</v>
      </c>
      <c r="AQ318" s="416" t="s">
        <v>71</v>
      </c>
      <c r="AR318" s="416"/>
      <c r="AS318" s="407"/>
      <c r="AT318" s="407"/>
      <c r="AU318" s="407"/>
      <c r="AV318" s="407"/>
      <c r="AW318" s="407"/>
      <c r="AX318" s="407"/>
      <c r="AY318" s="407"/>
      <c r="AZ318" s="407"/>
      <c r="BA318" s="407"/>
      <c r="BB318" s="407"/>
      <c r="BC318" s="407"/>
      <c r="BD318" s="407"/>
      <c r="BE318" s="407">
        <v>0</v>
      </c>
      <c r="BF318" s="407"/>
      <c r="BG318" s="407"/>
      <c r="BH318" s="407"/>
      <c r="BI318" s="407"/>
      <c r="BJ318" s="407"/>
      <c r="BK318" s="407"/>
      <c r="BL318" s="407"/>
      <c r="BM318" s="407"/>
      <c r="BN318" s="407"/>
      <c r="BO318" s="407"/>
      <c r="BP318" s="407"/>
      <c r="BQ318" s="407"/>
      <c r="BR318" s="407"/>
      <c r="BS318" s="407"/>
      <c r="BT318" s="407"/>
    </row>
    <row r="319" spans="1:72" ht="19.5" customHeight="1" x14ac:dyDescent="0.2">
      <c r="A319" s="314" t="s">
        <v>55</v>
      </c>
      <c r="B319" s="315" t="s">
        <v>48</v>
      </c>
      <c r="C319" s="316" t="s">
        <v>48</v>
      </c>
      <c r="D319" s="315" t="s">
        <v>48</v>
      </c>
      <c r="E319" s="304">
        <f t="shared" si="39"/>
        <v>0.32979414880209301</v>
      </c>
      <c r="F319" s="317">
        <v>0.31290670790063801</v>
      </c>
      <c r="G319" s="317">
        <v>0.26964885014239098</v>
      </c>
      <c r="H319" s="317">
        <v>0.31182532842109001</v>
      </c>
      <c r="I319" s="317">
        <v>0.36746178907263</v>
      </c>
      <c r="J319" s="317">
        <v>0.28539028779274001</v>
      </c>
      <c r="K319" s="317">
        <v>0.32979414880209301</v>
      </c>
      <c r="L319" s="317">
        <v>0.25579263357432602</v>
      </c>
      <c r="M319" s="317">
        <v>0.32990083592889002</v>
      </c>
      <c r="N319" s="317">
        <v>0.333759748854287</v>
      </c>
      <c r="O319" s="317">
        <v>0.331446490546974</v>
      </c>
      <c r="P319" s="317">
        <v>0.328848451055056</v>
      </c>
      <c r="Q319" s="317">
        <v>0.34524988113420901</v>
      </c>
      <c r="R319" s="317">
        <v>0.32155655865148802</v>
      </c>
      <c r="S319" s="317">
        <f>S316/S314</f>
        <v>0.31923819227179373</v>
      </c>
      <c r="T319" s="322" t="s">
        <v>358</v>
      </c>
      <c r="V319" s="322" t="s">
        <v>358</v>
      </c>
      <c r="W319" s="323" t="s">
        <v>65</v>
      </c>
      <c r="X319" s="323" t="s">
        <v>227</v>
      </c>
      <c r="Y319" s="328">
        <f t="shared" si="41"/>
        <v>0</v>
      </c>
      <c r="Z319" s="327">
        <v>0</v>
      </c>
      <c r="AA319" s="327">
        <v>0</v>
      </c>
      <c r="AB319" s="327">
        <v>0</v>
      </c>
      <c r="AC319" s="327">
        <v>0</v>
      </c>
      <c r="AD319" s="327">
        <v>0</v>
      </c>
      <c r="AE319" s="327">
        <v>0</v>
      </c>
      <c r="AF319" s="327">
        <v>0</v>
      </c>
      <c r="AG319" s="327">
        <v>0</v>
      </c>
      <c r="AH319" s="327">
        <v>0</v>
      </c>
      <c r="AI319" s="327">
        <v>0</v>
      </c>
      <c r="AJ319" s="327">
        <v>0</v>
      </c>
      <c r="AK319" s="327">
        <v>0</v>
      </c>
      <c r="AL319" s="327">
        <v>0</v>
      </c>
      <c r="AM319" s="305">
        <f t="shared" si="42"/>
        <v>0</v>
      </c>
      <c r="AP319" s="341">
        <v>24</v>
      </c>
      <c r="AQ319" s="406" t="s">
        <v>72</v>
      </c>
      <c r="AR319" s="406"/>
      <c r="AS319" s="407"/>
      <c r="AT319" s="407"/>
      <c r="AU319" s="407"/>
      <c r="AV319" s="407"/>
      <c r="AW319" s="407"/>
      <c r="AX319" s="407"/>
      <c r="AY319" s="407"/>
      <c r="AZ319" s="407"/>
      <c r="BA319" s="407"/>
      <c r="BB319" s="407"/>
      <c r="BC319" s="407"/>
      <c r="BD319" s="407"/>
      <c r="BE319" s="407">
        <v>0</v>
      </c>
      <c r="BF319" s="407"/>
      <c r="BG319" s="407"/>
      <c r="BH319" s="407"/>
      <c r="BI319" s="407"/>
      <c r="BJ319" s="407"/>
      <c r="BK319" s="407"/>
      <c r="BL319" s="407"/>
      <c r="BM319" s="407"/>
      <c r="BN319" s="407"/>
      <c r="BO319" s="407"/>
      <c r="BP319" s="407"/>
      <c r="BQ319" s="407"/>
      <c r="BR319" s="407"/>
      <c r="BS319" s="407"/>
      <c r="BT319" s="407"/>
    </row>
    <row r="320" spans="1:72" ht="19.5" customHeight="1" x14ac:dyDescent="0.2">
      <c r="A320" s="314" t="s">
        <v>55</v>
      </c>
      <c r="B320" s="315" t="s">
        <v>49</v>
      </c>
      <c r="C320" s="316" t="s">
        <v>49</v>
      </c>
      <c r="D320" s="315" t="s">
        <v>49</v>
      </c>
      <c r="E320" s="304">
        <f t="shared" si="39"/>
        <v>0.137058389434281</v>
      </c>
      <c r="F320" s="317">
        <v>0.123396418473692</v>
      </c>
      <c r="G320" s="317">
        <v>0.17486239994889199</v>
      </c>
      <c r="H320" s="317">
        <v>0.13844825123700899</v>
      </c>
      <c r="I320" s="317">
        <v>0.13736725931472299</v>
      </c>
      <c r="J320" s="317">
        <v>0.14233472229498101</v>
      </c>
      <c r="K320" s="317">
        <v>0.137058389434281</v>
      </c>
      <c r="L320" s="317">
        <v>0.211929086097491</v>
      </c>
      <c r="M320" s="317">
        <v>0.13883986346798299</v>
      </c>
      <c r="N320" s="317">
        <v>0.13771016984195</v>
      </c>
      <c r="O320" s="317">
        <v>0.140356970093786</v>
      </c>
      <c r="P320" s="317">
        <v>0.13929135562718101</v>
      </c>
      <c r="Q320" s="317">
        <v>0.147258613291672</v>
      </c>
      <c r="R320" s="317">
        <v>0.14575560557112099</v>
      </c>
      <c r="S320" s="317">
        <f>S317/S314</f>
        <v>0.13805318192728913</v>
      </c>
      <c r="T320" s="322" t="s">
        <v>358</v>
      </c>
      <c r="V320" s="322" t="s">
        <v>358</v>
      </c>
      <c r="W320" s="323" t="s">
        <v>65</v>
      </c>
      <c r="X320" s="323" t="s">
        <v>367</v>
      </c>
      <c r="Y320" s="328">
        <f t="shared" si="41"/>
        <v>0</v>
      </c>
      <c r="Z320" s="327">
        <v>0</v>
      </c>
      <c r="AA320" s="327">
        <v>0</v>
      </c>
      <c r="AB320" s="327">
        <v>0</v>
      </c>
      <c r="AC320" s="327">
        <v>0</v>
      </c>
      <c r="AD320" s="327">
        <v>0</v>
      </c>
      <c r="AE320" s="327">
        <v>0</v>
      </c>
      <c r="AF320" s="327">
        <v>0</v>
      </c>
      <c r="AG320" s="327">
        <v>0</v>
      </c>
      <c r="AH320" s="327">
        <v>0</v>
      </c>
      <c r="AI320" s="327">
        <v>0</v>
      </c>
      <c r="AJ320" s="327">
        <v>0</v>
      </c>
      <c r="AK320" s="327">
        <v>0</v>
      </c>
      <c r="AL320" s="327">
        <v>0</v>
      </c>
      <c r="AM320" s="305">
        <f t="shared" si="42"/>
        <v>0</v>
      </c>
      <c r="AP320" s="341">
        <v>25</v>
      </c>
      <c r="AQ320" s="406" t="s">
        <v>73</v>
      </c>
      <c r="AR320" s="406"/>
      <c r="AS320" s="407"/>
      <c r="AT320" s="407"/>
      <c r="AU320" s="407"/>
      <c r="AV320" s="407"/>
      <c r="AW320" s="407"/>
      <c r="AX320" s="407"/>
      <c r="AY320" s="407"/>
      <c r="AZ320" s="407"/>
      <c r="BA320" s="407"/>
      <c r="BB320" s="407"/>
      <c r="BC320" s="407"/>
      <c r="BD320" s="407"/>
      <c r="BE320" s="407">
        <v>0</v>
      </c>
      <c r="BF320" s="407"/>
      <c r="BG320" s="407"/>
      <c r="BH320" s="407"/>
      <c r="BI320" s="407"/>
      <c r="BJ320" s="407"/>
      <c r="BK320" s="407"/>
      <c r="BL320" s="407"/>
      <c r="BM320" s="407"/>
      <c r="BN320" s="407"/>
      <c r="BO320" s="407"/>
      <c r="BP320" s="407"/>
      <c r="BQ320" s="407"/>
      <c r="BR320" s="407"/>
      <c r="BS320" s="407"/>
      <c r="BT320" s="407"/>
    </row>
    <row r="321" spans="1:72" ht="19.5" customHeight="1" x14ac:dyDescent="0.2">
      <c r="A321" s="314" t="s">
        <v>55</v>
      </c>
      <c r="B321" s="315" t="s">
        <v>50</v>
      </c>
      <c r="C321" s="316" t="s">
        <v>50</v>
      </c>
      <c r="D321" s="315" t="s">
        <v>50</v>
      </c>
      <c r="E321" s="304">
        <f t="shared" si="39"/>
        <v>0.19273575936781201</v>
      </c>
      <c r="F321" s="317">
        <v>0.189510289426947</v>
      </c>
      <c r="G321" s="317">
        <v>9.4786450193498101E-2</v>
      </c>
      <c r="H321" s="317">
        <v>0.17337707718408099</v>
      </c>
      <c r="I321" s="317">
        <v>0.23009452975790701</v>
      </c>
      <c r="J321" s="317">
        <v>0.143055565497759</v>
      </c>
      <c r="K321" s="317">
        <v>0.19273575936781201</v>
      </c>
      <c r="L321" s="317">
        <v>4.3863547476834297E-2</v>
      </c>
      <c r="M321" s="317">
        <v>0.191060972460907</v>
      </c>
      <c r="N321" s="317">
        <v>0.19604957901233699</v>
      </c>
      <c r="O321" s="317">
        <v>0.191089520453188</v>
      </c>
      <c r="P321" s="317">
        <v>0.18955709542787499</v>
      </c>
      <c r="Q321" s="317">
        <v>0.19799126784253801</v>
      </c>
      <c r="R321" s="317">
        <v>0.175800953080367</v>
      </c>
      <c r="S321" s="317">
        <f>S318/S314</f>
        <v>0.18118501034450443</v>
      </c>
      <c r="T321" s="322" t="s">
        <v>358</v>
      </c>
      <c r="V321" s="322" t="s">
        <v>358</v>
      </c>
      <c r="W321" s="323" t="s">
        <v>65</v>
      </c>
      <c r="X321" s="323" t="s">
        <v>229</v>
      </c>
      <c r="Y321" s="328">
        <f t="shared" si="41"/>
        <v>0</v>
      </c>
      <c r="Z321" s="327">
        <v>0</v>
      </c>
      <c r="AA321" s="327">
        <v>0</v>
      </c>
      <c r="AB321" s="327">
        <v>0</v>
      </c>
      <c r="AC321" s="327">
        <v>0</v>
      </c>
      <c r="AD321" s="327">
        <v>0</v>
      </c>
      <c r="AE321" s="327">
        <v>0</v>
      </c>
      <c r="AF321" s="327">
        <v>0</v>
      </c>
      <c r="AG321" s="327">
        <v>0</v>
      </c>
      <c r="AH321" s="327">
        <v>0</v>
      </c>
      <c r="AI321" s="327">
        <v>0</v>
      </c>
      <c r="AJ321" s="327">
        <v>0</v>
      </c>
      <c r="AK321" s="327">
        <v>0</v>
      </c>
      <c r="AL321" s="327">
        <v>0</v>
      </c>
      <c r="AM321" s="305">
        <f t="shared" si="42"/>
        <v>0</v>
      </c>
      <c r="AP321" s="341">
        <v>26</v>
      </c>
      <c r="AQ321" s="416" t="s">
        <v>74</v>
      </c>
      <c r="AR321" s="416"/>
      <c r="AS321" s="407"/>
      <c r="AT321" s="407"/>
      <c r="AU321" s="407"/>
      <c r="AV321" s="407"/>
      <c r="AW321" s="407"/>
      <c r="AX321" s="407"/>
      <c r="AY321" s="407"/>
      <c r="AZ321" s="407"/>
      <c r="BA321" s="407"/>
      <c r="BB321" s="407"/>
      <c r="BC321" s="407"/>
      <c r="BD321" s="407"/>
      <c r="BE321" s="407">
        <v>0</v>
      </c>
      <c r="BF321" s="407"/>
      <c r="BG321" s="407"/>
      <c r="BH321" s="407"/>
      <c r="BI321" s="407"/>
      <c r="BJ321" s="407"/>
      <c r="BK321" s="407"/>
      <c r="BL321" s="407"/>
      <c r="BM321" s="407"/>
      <c r="BN321" s="407"/>
      <c r="BO321" s="407"/>
      <c r="BP321" s="407"/>
      <c r="BQ321" s="407"/>
      <c r="BR321" s="407"/>
      <c r="BS321" s="407"/>
      <c r="BT321" s="407"/>
    </row>
    <row r="322" spans="1:72" ht="19.5" customHeight="1" x14ac:dyDescent="0.2">
      <c r="A322" s="301" t="s">
        <v>365</v>
      </c>
      <c r="B322" s="302" t="s">
        <v>25</v>
      </c>
      <c r="C322" s="303" t="s">
        <v>26</v>
      </c>
      <c r="D322" s="302" t="s">
        <v>27</v>
      </c>
      <c r="E322" s="304">
        <f t="shared" si="39"/>
        <v>0</v>
      </c>
      <c r="F322" s="305">
        <v>0</v>
      </c>
      <c r="G322" s="305">
        <v>0</v>
      </c>
      <c r="H322" s="305">
        <v>0</v>
      </c>
      <c r="I322" s="305">
        <v>0</v>
      </c>
      <c r="J322" s="305">
        <v>0</v>
      </c>
      <c r="K322" s="305">
        <v>0</v>
      </c>
      <c r="L322" s="305">
        <v>0</v>
      </c>
      <c r="M322" s="305">
        <v>0</v>
      </c>
      <c r="N322" s="305">
        <v>0</v>
      </c>
      <c r="O322" s="305">
        <v>0</v>
      </c>
      <c r="P322" s="305">
        <v>0</v>
      </c>
      <c r="Q322" s="305">
        <v>0</v>
      </c>
      <c r="R322" s="305">
        <v>0</v>
      </c>
      <c r="S322" s="305">
        <f t="shared" si="40"/>
        <v>0</v>
      </c>
      <c r="T322" s="322" t="s">
        <v>358</v>
      </c>
      <c r="V322" s="322" t="s">
        <v>358</v>
      </c>
      <c r="W322" s="323" t="s">
        <v>65</v>
      </c>
      <c r="X322" s="323" t="s">
        <v>230</v>
      </c>
      <c r="Y322" s="328">
        <f t="shared" si="41"/>
        <v>0</v>
      </c>
      <c r="Z322" s="327">
        <v>0</v>
      </c>
      <c r="AA322" s="327">
        <v>0</v>
      </c>
      <c r="AB322" s="327">
        <v>0</v>
      </c>
      <c r="AC322" s="327">
        <v>0</v>
      </c>
      <c r="AD322" s="327">
        <v>0</v>
      </c>
      <c r="AE322" s="327">
        <v>0</v>
      </c>
      <c r="AF322" s="327">
        <v>0</v>
      </c>
      <c r="AG322" s="327">
        <v>0</v>
      </c>
      <c r="AH322" s="327">
        <v>0</v>
      </c>
      <c r="AI322" s="327">
        <v>0</v>
      </c>
      <c r="AJ322" s="327">
        <v>0</v>
      </c>
      <c r="AK322" s="327">
        <v>0</v>
      </c>
      <c r="AL322" s="327">
        <v>0</v>
      </c>
      <c r="AM322" s="305">
        <f t="shared" si="42"/>
        <v>0</v>
      </c>
      <c r="AP322" s="341">
        <v>27</v>
      </c>
      <c r="AQ322" s="409" t="s">
        <v>75</v>
      </c>
      <c r="AR322" s="409"/>
      <c r="AS322" s="407"/>
      <c r="AT322" s="407"/>
      <c r="AU322" s="407"/>
      <c r="AV322" s="407"/>
      <c r="AW322" s="407"/>
      <c r="AX322" s="407"/>
      <c r="AY322" s="407"/>
      <c r="AZ322" s="407"/>
      <c r="BA322" s="407"/>
      <c r="BB322" s="407"/>
      <c r="BC322" s="407"/>
      <c r="BD322" s="407"/>
      <c r="BE322" s="407">
        <v>0</v>
      </c>
      <c r="BF322" s="407"/>
      <c r="BG322" s="407"/>
      <c r="BH322" s="407"/>
      <c r="BI322" s="407"/>
      <c r="BJ322" s="407"/>
      <c r="BK322" s="407"/>
      <c r="BL322" s="407"/>
      <c r="BM322" s="407"/>
      <c r="BN322" s="407"/>
      <c r="BO322" s="407"/>
      <c r="BP322" s="407"/>
      <c r="BQ322" s="407"/>
      <c r="BR322" s="407"/>
      <c r="BS322" s="407"/>
      <c r="BT322" s="407"/>
    </row>
    <row r="323" spans="1:72" ht="19.5" customHeight="1" x14ac:dyDescent="0.2">
      <c r="A323" s="301" t="s">
        <v>365</v>
      </c>
      <c r="B323" s="302" t="s">
        <v>25</v>
      </c>
      <c r="C323" s="303" t="s">
        <v>26</v>
      </c>
      <c r="D323" s="302" t="s">
        <v>28</v>
      </c>
      <c r="E323" s="304">
        <f t="shared" si="39"/>
        <v>0</v>
      </c>
      <c r="F323" s="305">
        <v>0</v>
      </c>
      <c r="G323" s="305">
        <v>0</v>
      </c>
      <c r="H323" s="305">
        <v>0</v>
      </c>
      <c r="I323" s="305">
        <v>0</v>
      </c>
      <c r="J323" s="305">
        <v>0</v>
      </c>
      <c r="K323" s="305">
        <v>0</v>
      </c>
      <c r="L323" s="305">
        <v>0</v>
      </c>
      <c r="M323" s="305">
        <v>0</v>
      </c>
      <c r="N323" s="305">
        <v>0</v>
      </c>
      <c r="O323" s="305">
        <v>0</v>
      </c>
      <c r="P323" s="305">
        <v>0</v>
      </c>
      <c r="Q323" s="305">
        <v>0</v>
      </c>
      <c r="R323" s="305">
        <v>0</v>
      </c>
      <c r="S323" s="305">
        <f t="shared" si="40"/>
        <v>0</v>
      </c>
      <c r="T323" s="322" t="s">
        <v>358</v>
      </c>
      <c r="V323" s="322" t="s">
        <v>358</v>
      </c>
      <c r="W323" s="323" t="s">
        <v>65</v>
      </c>
      <c r="X323" s="323" t="s">
        <v>231</v>
      </c>
      <c r="Y323" s="328">
        <f t="shared" si="41"/>
        <v>0</v>
      </c>
      <c r="Z323" s="327">
        <v>0</v>
      </c>
      <c r="AA323" s="327">
        <v>0</v>
      </c>
      <c r="AB323" s="327">
        <v>0</v>
      </c>
      <c r="AC323" s="327">
        <v>0</v>
      </c>
      <c r="AD323" s="327">
        <v>0</v>
      </c>
      <c r="AE323" s="327">
        <v>0</v>
      </c>
      <c r="AF323" s="327">
        <v>0</v>
      </c>
      <c r="AG323" s="327">
        <v>0</v>
      </c>
      <c r="AH323" s="327">
        <v>0</v>
      </c>
      <c r="AI323" s="327">
        <v>0</v>
      </c>
      <c r="AJ323" s="327">
        <v>0</v>
      </c>
      <c r="AK323" s="327">
        <v>0</v>
      </c>
      <c r="AL323" s="327">
        <v>0</v>
      </c>
      <c r="AM323" s="305">
        <f t="shared" si="42"/>
        <v>0</v>
      </c>
      <c r="AP323" s="341">
        <v>28</v>
      </c>
      <c r="AQ323" s="406" t="s">
        <v>76</v>
      </c>
      <c r="AR323" s="406"/>
      <c r="AS323" s="407"/>
      <c r="AT323" s="407"/>
      <c r="AU323" s="407"/>
      <c r="AV323" s="407"/>
      <c r="AW323" s="407"/>
      <c r="AX323" s="407"/>
      <c r="AY323" s="407"/>
      <c r="AZ323" s="407"/>
      <c r="BA323" s="407"/>
      <c r="BB323" s="407"/>
      <c r="BC323" s="407"/>
      <c r="BD323" s="407"/>
      <c r="BE323" s="407">
        <v>0</v>
      </c>
      <c r="BF323" s="407"/>
      <c r="BG323" s="407"/>
      <c r="BH323" s="407"/>
      <c r="BI323" s="407"/>
      <c r="BJ323" s="407"/>
      <c r="BK323" s="407"/>
      <c r="BL323" s="407"/>
      <c r="BM323" s="407"/>
      <c r="BN323" s="407"/>
      <c r="BO323" s="407"/>
      <c r="BP323" s="407"/>
      <c r="BQ323" s="407"/>
      <c r="BR323" s="407"/>
      <c r="BS323" s="407"/>
      <c r="BT323" s="407"/>
    </row>
    <row r="324" spans="1:72" ht="19.5" customHeight="1" x14ac:dyDescent="0.2">
      <c r="A324" s="301" t="s">
        <v>365</v>
      </c>
      <c r="B324" s="302" t="s">
        <v>25</v>
      </c>
      <c r="C324" s="303" t="s">
        <v>26</v>
      </c>
      <c r="D324" s="302" t="s">
        <v>29</v>
      </c>
      <c r="E324" s="304">
        <f t="shared" si="39"/>
        <v>0</v>
      </c>
      <c r="F324" s="305">
        <v>0</v>
      </c>
      <c r="G324" s="305">
        <v>0</v>
      </c>
      <c r="H324" s="305">
        <v>0</v>
      </c>
      <c r="I324" s="305">
        <v>0</v>
      </c>
      <c r="J324" s="305">
        <v>0</v>
      </c>
      <c r="K324" s="305">
        <v>0</v>
      </c>
      <c r="L324" s="305">
        <v>0</v>
      </c>
      <c r="M324" s="305">
        <v>0</v>
      </c>
      <c r="N324" s="305">
        <v>0</v>
      </c>
      <c r="O324" s="305">
        <v>0</v>
      </c>
      <c r="P324" s="305">
        <v>0</v>
      </c>
      <c r="Q324" s="305">
        <v>0</v>
      </c>
      <c r="R324" s="305">
        <v>0</v>
      </c>
      <c r="S324" s="305">
        <f t="shared" si="40"/>
        <v>0</v>
      </c>
      <c r="T324" s="322" t="s">
        <v>358</v>
      </c>
      <c r="V324" s="322" t="s">
        <v>358</v>
      </c>
      <c r="W324" s="323" t="s">
        <v>65</v>
      </c>
      <c r="X324" s="323" t="s">
        <v>232</v>
      </c>
      <c r="Y324" s="328">
        <f t="shared" si="41"/>
        <v>0</v>
      </c>
      <c r="Z324" s="327">
        <v>0</v>
      </c>
      <c r="AA324" s="327">
        <v>0</v>
      </c>
      <c r="AB324" s="327">
        <v>0</v>
      </c>
      <c r="AC324" s="327">
        <v>0</v>
      </c>
      <c r="AD324" s="327">
        <v>0</v>
      </c>
      <c r="AE324" s="327">
        <v>0</v>
      </c>
      <c r="AF324" s="327">
        <v>0</v>
      </c>
      <c r="AG324" s="327">
        <v>0</v>
      </c>
      <c r="AH324" s="327">
        <v>0</v>
      </c>
      <c r="AI324" s="327">
        <v>0</v>
      </c>
      <c r="AJ324" s="327">
        <v>0</v>
      </c>
      <c r="AK324" s="327">
        <v>0</v>
      </c>
      <c r="AL324" s="327">
        <v>0</v>
      </c>
      <c r="AM324" s="305">
        <f t="shared" si="42"/>
        <v>0</v>
      </c>
      <c r="AP324" s="341">
        <v>29</v>
      </c>
      <c r="AQ324" s="406" t="s">
        <v>77</v>
      </c>
      <c r="AR324" s="406"/>
      <c r="AS324" s="407"/>
      <c r="AT324" s="407"/>
      <c r="AU324" s="407"/>
      <c r="AV324" s="407"/>
      <c r="AW324" s="407"/>
      <c r="AX324" s="407"/>
      <c r="AY324" s="407"/>
      <c r="AZ324" s="407"/>
      <c r="BA324" s="407"/>
      <c r="BB324" s="407"/>
      <c r="BC324" s="407"/>
      <c r="BD324" s="407"/>
      <c r="BE324" s="407">
        <v>0</v>
      </c>
      <c r="BF324" s="407"/>
      <c r="BG324" s="407"/>
      <c r="BH324" s="407"/>
      <c r="BI324" s="407"/>
      <c r="BJ324" s="407"/>
      <c r="BK324" s="407"/>
      <c r="BL324" s="407"/>
      <c r="BM324" s="407"/>
      <c r="BN324" s="407"/>
      <c r="BO324" s="407"/>
      <c r="BP324" s="407"/>
      <c r="BQ324" s="407"/>
      <c r="BR324" s="407"/>
      <c r="BS324" s="407"/>
      <c r="BT324" s="407"/>
    </row>
    <row r="325" spans="1:72" ht="19.5" customHeight="1" x14ac:dyDescent="0.2">
      <c r="A325" s="301" t="s">
        <v>365</v>
      </c>
      <c r="B325" s="302" t="s">
        <v>25</v>
      </c>
      <c r="C325" s="303" t="s">
        <v>26</v>
      </c>
      <c r="D325" s="302" t="s">
        <v>30</v>
      </c>
      <c r="E325" s="304">
        <f t="shared" ref="E325:E388" si="43">K325</f>
        <v>0</v>
      </c>
      <c r="F325" s="305">
        <v>0</v>
      </c>
      <c r="G325" s="305">
        <v>0</v>
      </c>
      <c r="H325" s="305">
        <v>0</v>
      </c>
      <c r="I325" s="305">
        <v>0</v>
      </c>
      <c r="J325" s="305">
        <v>0</v>
      </c>
      <c r="K325" s="305">
        <v>0</v>
      </c>
      <c r="L325" s="305">
        <v>0</v>
      </c>
      <c r="M325" s="305">
        <v>0</v>
      </c>
      <c r="N325" s="305">
        <v>0</v>
      </c>
      <c r="O325" s="305">
        <v>0</v>
      </c>
      <c r="P325" s="305">
        <v>0</v>
      </c>
      <c r="Q325" s="305">
        <v>0</v>
      </c>
      <c r="R325" s="305">
        <v>0</v>
      </c>
      <c r="S325" s="305">
        <f t="shared" ref="S325:S388" si="44">SUMIFS(F325:Q325,$F$2:$Q$2,"是")</f>
        <v>0</v>
      </c>
      <c r="T325" s="322" t="s">
        <v>358</v>
      </c>
      <c r="V325" s="322" t="s">
        <v>358</v>
      </c>
      <c r="W325" s="323" t="s">
        <v>65</v>
      </c>
      <c r="X325" s="323" t="s">
        <v>233</v>
      </c>
      <c r="Y325" s="328">
        <f t="shared" ref="Y325:Y388" si="45">AE325</f>
        <v>0</v>
      </c>
      <c r="Z325" s="327">
        <v>0</v>
      </c>
      <c r="AA325" s="327">
        <v>0</v>
      </c>
      <c r="AB325" s="327">
        <v>0.2</v>
      </c>
      <c r="AC325" s="327">
        <v>0</v>
      </c>
      <c r="AD325" s="327">
        <v>0</v>
      </c>
      <c r="AE325" s="327">
        <v>0</v>
      </c>
      <c r="AF325" s="327">
        <v>0.1358</v>
      </c>
      <c r="AG325" s="327">
        <v>0</v>
      </c>
      <c r="AH325" s="327">
        <v>0</v>
      </c>
      <c r="AI325" s="327">
        <v>0</v>
      </c>
      <c r="AJ325" s="327">
        <v>0</v>
      </c>
      <c r="AK325" s="327">
        <v>0</v>
      </c>
      <c r="AL325" s="327">
        <v>0.33579999999999999</v>
      </c>
      <c r="AM325" s="305">
        <f t="shared" ref="AM325:AM388" si="46">SUMIFS(Z325:AK325,$Z$2:$AK$2,"是")</f>
        <v>0.2</v>
      </c>
      <c r="AP325" s="341">
        <v>30</v>
      </c>
      <c r="AQ325" s="409" t="s">
        <v>78</v>
      </c>
      <c r="AR325" s="409"/>
      <c r="AS325" s="407"/>
      <c r="AT325" s="407"/>
      <c r="AU325" s="407"/>
      <c r="AV325" s="407"/>
      <c r="AW325" s="407"/>
      <c r="AX325" s="407"/>
      <c r="AY325" s="407"/>
      <c r="AZ325" s="407"/>
      <c r="BA325" s="407"/>
      <c r="BB325" s="407"/>
      <c r="BC325" s="407"/>
      <c r="BD325" s="407"/>
      <c r="BE325" s="407">
        <v>0</v>
      </c>
      <c r="BF325" s="407"/>
      <c r="BG325" s="407"/>
      <c r="BH325" s="407"/>
      <c r="BI325" s="407"/>
      <c r="BJ325" s="407"/>
      <c r="BK325" s="407"/>
      <c r="BL325" s="407"/>
      <c r="BM325" s="407"/>
      <c r="BN325" s="407"/>
      <c r="BO325" s="407"/>
      <c r="BP325" s="407"/>
      <c r="BQ325" s="407"/>
      <c r="BR325" s="407"/>
      <c r="BS325" s="407"/>
      <c r="BT325" s="407"/>
    </row>
    <row r="326" spans="1:72" ht="19.5" customHeight="1" x14ac:dyDescent="0.2">
      <c r="A326" s="301" t="s">
        <v>365</v>
      </c>
      <c r="B326" s="302" t="s">
        <v>25</v>
      </c>
      <c r="C326" s="303" t="s">
        <v>26</v>
      </c>
      <c r="D326" s="302" t="s">
        <v>31</v>
      </c>
      <c r="E326" s="304">
        <f t="shared" si="43"/>
        <v>0</v>
      </c>
      <c r="F326" s="305">
        <v>0</v>
      </c>
      <c r="G326" s="305">
        <v>0</v>
      </c>
      <c r="H326" s="305">
        <v>0</v>
      </c>
      <c r="I326" s="305">
        <v>0</v>
      </c>
      <c r="J326" s="305">
        <v>0</v>
      </c>
      <c r="K326" s="305">
        <v>0</v>
      </c>
      <c r="L326" s="305">
        <v>0</v>
      </c>
      <c r="M326" s="305">
        <v>0</v>
      </c>
      <c r="N326" s="305">
        <v>0</v>
      </c>
      <c r="O326" s="305">
        <v>0</v>
      </c>
      <c r="P326" s="305">
        <v>0</v>
      </c>
      <c r="Q326" s="305">
        <v>0</v>
      </c>
      <c r="R326" s="305">
        <v>0</v>
      </c>
      <c r="S326" s="305">
        <f t="shared" si="44"/>
        <v>0</v>
      </c>
      <c r="T326" s="322" t="s">
        <v>358</v>
      </c>
      <c r="V326" s="322" t="s">
        <v>358</v>
      </c>
      <c r="W326" s="323" t="s">
        <v>65</v>
      </c>
      <c r="X326" s="323" t="s">
        <v>234</v>
      </c>
      <c r="Y326" s="328">
        <f t="shared" si="45"/>
        <v>4.4878999999999998</v>
      </c>
      <c r="Z326" s="327">
        <v>6.0000000000000001E-3</v>
      </c>
      <c r="AA326" s="327">
        <v>0</v>
      </c>
      <c r="AB326" s="327">
        <v>-0.245</v>
      </c>
      <c r="AC326" s="327">
        <v>0</v>
      </c>
      <c r="AD326" s="327">
        <v>4.4927999999999999</v>
      </c>
      <c r="AE326" s="327">
        <v>4.4878999999999998</v>
      </c>
      <c r="AF326" s="327">
        <v>4.6597999999999997</v>
      </c>
      <c r="AG326" s="327">
        <v>-11.592119</v>
      </c>
      <c r="AH326" s="327">
        <v>0.93340000000000001</v>
      </c>
      <c r="AI326" s="327">
        <v>-0.31659999999999999</v>
      </c>
      <c r="AJ326" s="327">
        <v>5.2382</v>
      </c>
      <c r="AK326" s="327">
        <v>8.2694759999999992</v>
      </c>
      <c r="AL326" s="327">
        <v>15.933857</v>
      </c>
      <c r="AM326" s="305">
        <f t="shared" si="46"/>
        <v>8.7416999999999998</v>
      </c>
      <c r="AP326" s="341">
        <v>31</v>
      </c>
      <c r="AQ326" s="409" t="s">
        <v>79</v>
      </c>
      <c r="AR326" s="409"/>
      <c r="AS326" s="407"/>
      <c r="AT326" s="407"/>
      <c r="AU326" s="407"/>
      <c r="AV326" s="407"/>
      <c r="AW326" s="407"/>
      <c r="AX326" s="407"/>
      <c r="AY326" s="407"/>
      <c r="AZ326" s="407"/>
      <c r="BA326" s="407"/>
      <c r="BB326" s="407"/>
      <c r="BC326" s="407"/>
      <c r="BD326" s="407"/>
      <c r="BE326" s="407">
        <v>0</v>
      </c>
      <c r="BF326" s="407"/>
      <c r="BG326" s="407"/>
      <c r="BH326" s="407"/>
      <c r="BI326" s="407"/>
      <c r="BJ326" s="407"/>
      <c r="BK326" s="407"/>
      <c r="BL326" s="407"/>
      <c r="BM326" s="407"/>
      <c r="BN326" s="407"/>
      <c r="BO326" s="407"/>
      <c r="BP326" s="407"/>
      <c r="BQ326" s="407"/>
      <c r="BR326" s="407"/>
      <c r="BS326" s="407"/>
      <c r="BT326" s="407"/>
    </row>
    <row r="327" spans="1:72" ht="19.5" customHeight="1" x14ac:dyDescent="0.2">
      <c r="A327" s="301" t="s">
        <v>365</v>
      </c>
      <c r="B327" s="302" t="s">
        <v>25</v>
      </c>
      <c r="C327" s="303" t="s">
        <v>26</v>
      </c>
      <c r="D327" s="302" t="s">
        <v>32</v>
      </c>
      <c r="E327" s="304">
        <f t="shared" si="43"/>
        <v>0</v>
      </c>
      <c r="F327" s="305">
        <v>0</v>
      </c>
      <c r="G327" s="305">
        <v>0</v>
      </c>
      <c r="H327" s="305">
        <v>0</v>
      </c>
      <c r="I327" s="305">
        <v>0</v>
      </c>
      <c r="J327" s="305">
        <v>0</v>
      </c>
      <c r="K327" s="305">
        <v>0</v>
      </c>
      <c r="L327" s="305">
        <v>0</v>
      </c>
      <c r="M327" s="305">
        <v>0</v>
      </c>
      <c r="N327" s="305">
        <v>0</v>
      </c>
      <c r="O327" s="305">
        <v>0</v>
      </c>
      <c r="P327" s="305">
        <v>0</v>
      </c>
      <c r="Q327" s="305">
        <v>0</v>
      </c>
      <c r="R327" s="305">
        <v>0</v>
      </c>
      <c r="S327" s="305">
        <f t="shared" si="44"/>
        <v>0</v>
      </c>
      <c r="T327" s="322" t="s">
        <v>358</v>
      </c>
      <c r="V327" s="322" t="s">
        <v>358</v>
      </c>
      <c r="W327" s="323" t="s">
        <v>65</v>
      </c>
      <c r="X327" s="323" t="s">
        <v>127</v>
      </c>
      <c r="Y327" s="328">
        <f t="shared" si="45"/>
        <v>-9.7542059999999999</v>
      </c>
      <c r="Z327" s="327">
        <v>-13.977577</v>
      </c>
      <c r="AA327" s="327">
        <v>-3.4508420000000002</v>
      </c>
      <c r="AB327" s="327">
        <v>-11.311989000000001</v>
      </c>
      <c r="AC327" s="327">
        <v>-8.9669620000000005</v>
      </c>
      <c r="AD327" s="327">
        <v>0.55866800000000105</v>
      </c>
      <c r="AE327" s="327">
        <v>-9.7542059999999999</v>
      </c>
      <c r="AF327" s="327">
        <v>-7.282438</v>
      </c>
      <c r="AG327" s="327">
        <v>-1.252178</v>
      </c>
      <c r="AH327" s="327">
        <v>-13.309214000000001</v>
      </c>
      <c r="AI327" s="327">
        <v>-4.7221289999999998</v>
      </c>
      <c r="AJ327" s="327">
        <v>59.481281000000003</v>
      </c>
      <c r="AK327" s="327">
        <v>72.214684000000005</v>
      </c>
      <c r="AL327" s="327">
        <v>58.227097999999998</v>
      </c>
      <c r="AM327" s="305">
        <f t="shared" si="46"/>
        <v>-46.902907999999996</v>
      </c>
      <c r="AP327" s="341">
        <v>32</v>
      </c>
      <c r="AQ327" s="406" t="s">
        <v>80</v>
      </c>
      <c r="AR327" s="406"/>
      <c r="AS327" s="407"/>
      <c r="AT327" s="407"/>
      <c r="AU327" s="407"/>
      <c r="AV327" s="407"/>
      <c r="AW327" s="407"/>
      <c r="AX327" s="407"/>
      <c r="AY327" s="407"/>
      <c r="AZ327" s="407"/>
      <c r="BA327" s="407"/>
      <c r="BB327" s="407"/>
      <c r="BC327" s="407"/>
      <c r="BD327" s="407"/>
      <c r="BE327" s="407">
        <v>0</v>
      </c>
      <c r="BF327" s="407"/>
      <c r="BG327" s="407"/>
      <c r="BH327" s="407"/>
      <c r="BI327" s="407"/>
      <c r="BJ327" s="407"/>
      <c r="BK327" s="407"/>
      <c r="BL327" s="407"/>
      <c r="BM327" s="407"/>
      <c r="BN327" s="407"/>
      <c r="BO327" s="407"/>
      <c r="BP327" s="407"/>
      <c r="BQ327" s="407"/>
      <c r="BR327" s="407"/>
      <c r="BS327" s="407"/>
      <c r="BT327" s="407"/>
    </row>
    <row r="328" spans="1:72" ht="19.5" customHeight="1" x14ac:dyDescent="0.2">
      <c r="A328" s="301" t="s">
        <v>365</v>
      </c>
      <c r="B328" s="302" t="s">
        <v>25</v>
      </c>
      <c r="C328" s="303" t="s">
        <v>33</v>
      </c>
      <c r="D328" s="302" t="s">
        <v>34</v>
      </c>
      <c r="E328" s="304">
        <f t="shared" si="43"/>
        <v>0</v>
      </c>
      <c r="F328" s="305">
        <v>0</v>
      </c>
      <c r="G328" s="305">
        <v>0</v>
      </c>
      <c r="H328" s="305">
        <v>0</v>
      </c>
      <c r="I328" s="305">
        <v>0</v>
      </c>
      <c r="J328" s="305">
        <v>0</v>
      </c>
      <c r="K328" s="305">
        <v>0</v>
      </c>
      <c r="L328" s="305">
        <v>0</v>
      </c>
      <c r="M328" s="305">
        <v>0</v>
      </c>
      <c r="N328" s="305">
        <v>0</v>
      </c>
      <c r="O328" s="305">
        <v>0</v>
      </c>
      <c r="P328" s="305">
        <v>0</v>
      </c>
      <c r="Q328" s="305">
        <v>0</v>
      </c>
      <c r="R328" s="305">
        <v>0</v>
      </c>
      <c r="S328" s="305">
        <f t="shared" si="44"/>
        <v>0</v>
      </c>
      <c r="T328" s="322" t="s">
        <v>358</v>
      </c>
      <c r="V328" s="322" t="s">
        <v>358</v>
      </c>
      <c r="W328" s="323" t="s">
        <v>65</v>
      </c>
      <c r="X328" s="323" t="s">
        <v>235</v>
      </c>
      <c r="Y328" s="328">
        <f t="shared" si="45"/>
        <v>0</v>
      </c>
      <c r="Z328" s="327">
        <v>0</v>
      </c>
      <c r="AA328" s="327">
        <v>0</v>
      </c>
      <c r="AB328" s="327">
        <v>0</v>
      </c>
      <c r="AC328" s="327">
        <v>0</v>
      </c>
      <c r="AD328" s="327">
        <v>0</v>
      </c>
      <c r="AE328" s="327">
        <v>0</v>
      </c>
      <c r="AF328" s="327">
        <v>0</v>
      </c>
      <c r="AG328" s="327">
        <v>0</v>
      </c>
      <c r="AH328" s="327">
        <v>0</v>
      </c>
      <c r="AI328" s="327">
        <v>0</v>
      </c>
      <c r="AJ328" s="327">
        <v>0</v>
      </c>
      <c r="AK328" s="327">
        <v>0</v>
      </c>
      <c r="AL328" s="327">
        <v>0</v>
      </c>
      <c r="AM328" s="305">
        <f t="shared" si="46"/>
        <v>0</v>
      </c>
      <c r="AP328" s="341">
        <v>33</v>
      </c>
      <c r="AQ328" s="406" t="s">
        <v>370</v>
      </c>
      <c r="AR328" s="406"/>
      <c r="AS328" s="407"/>
      <c r="AT328" s="407"/>
      <c r="AU328" s="407"/>
      <c r="AV328" s="407"/>
      <c r="AW328" s="407"/>
      <c r="AX328" s="407"/>
      <c r="AY328" s="407"/>
      <c r="AZ328" s="407"/>
      <c r="BA328" s="407"/>
      <c r="BB328" s="407"/>
      <c r="BC328" s="407"/>
      <c r="BD328" s="407"/>
      <c r="BE328" s="407">
        <v>0</v>
      </c>
      <c r="BF328" s="407"/>
      <c r="BG328" s="407"/>
      <c r="BH328" s="407"/>
      <c r="BI328" s="407"/>
      <c r="BJ328" s="407"/>
      <c r="BK328" s="407"/>
      <c r="BL328" s="407"/>
      <c r="BM328" s="407"/>
      <c r="BN328" s="407"/>
      <c r="BO328" s="407"/>
      <c r="BP328" s="407"/>
      <c r="BQ328" s="407"/>
      <c r="BR328" s="407"/>
      <c r="BS328" s="407"/>
      <c r="BT328" s="407"/>
    </row>
    <row r="329" spans="1:72" ht="19.5" customHeight="1" x14ac:dyDescent="0.2">
      <c r="A329" s="301" t="s">
        <v>365</v>
      </c>
      <c r="B329" s="302" t="s">
        <v>25</v>
      </c>
      <c r="C329" s="303" t="s">
        <v>33</v>
      </c>
      <c r="D329" s="302" t="s">
        <v>35</v>
      </c>
      <c r="E329" s="304">
        <f t="shared" si="43"/>
        <v>0</v>
      </c>
      <c r="F329" s="305">
        <v>0</v>
      </c>
      <c r="G329" s="305">
        <v>0</v>
      </c>
      <c r="H329" s="305">
        <v>0</v>
      </c>
      <c r="I329" s="305">
        <v>0</v>
      </c>
      <c r="J329" s="305">
        <v>0</v>
      </c>
      <c r="K329" s="305">
        <v>0</v>
      </c>
      <c r="L329" s="305">
        <v>0</v>
      </c>
      <c r="M329" s="305">
        <v>0</v>
      </c>
      <c r="N329" s="305">
        <v>0</v>
      </c>
      <c r="O329" s="305">
        <v>0</v>
      </c>
      <c r="P329" s="305">
        <v>0</v>
      </c>
      <c r="Q329" s="305">
        <v>0</v>
      </c>
      <c r="R329" s="305">
        <v>0</v>
      </c>
      <c r="S329" s="305">
        <f t="shared" si="44"/>
        <v>0</v>
      </c>
      <c r="T329" s="322" t="s">
        <v>358</v>
      </c>
      <c r="V329" s="322" t="s">
        <v>358</v>
      </c>
      <c r="W329" s="323" t="s">
        <v>65</v>
      </c>
      <c r="X329" s="323" t="s">
        <v>236</v>
      </c>
      <c r="Y329" s="328">
        <f t="shared" si="45"/>
        <v>0</v>
      </c>
      <c r="Z329" s="327">
        <v>0</v>
      </c>
      <c r="AA329" s="327">
        <v>0</v>
      </c>
      <c r="AB329" s="327">
        <v>0</v>
      </c>
      <c r="AC329" s="327">
        <v>0</v>
      </c>
      <c r="AD329" s="327">
        <v>0</v>
      </c>
      <c r="AE329" s="327">
        <v>0</v>
      </c>
      <c r="AF329" s="327">
        <v>0</v>
      </c>
      <c r="AG329" s="327">
        <v>0</v>
      </c>
      <c r="AH329" s="327">
        <v>0</v>
      </c>
      <c r="AI329" s="327">
        <v>0</v>
      </c>
      <c r="AJ329" s="327">
        <v>0</v>
      </c>
      <c r="AK329" s="327">
        <v>0</v>
      </c>
      <c r="AL329" s="327">
        <v>0</v>
      </c>
      <c r="AM329" s="305">
        <f t="shared" si="46"/>
        <v>0</v>
      </c>
      <c r="AP329" s="341">
        <v>34</v>
      </c>
      <c r="AQ329" s="406" t="s">
        <v>81</v>
      </c>
      <c r="AR329" s="406"/>
      <c r="AS329" s="407"/>
      <c r="AT329" s="407"/>
      <c r="AU329" s="407"/>
      <c r="AV329" s="407"/>
      <c r="AW329" s="407"/>
      <c r="AX329" s="407"/>
      <c r="AY329" s="407"/>
      <c r="AZ329" s="407"/>
      <c r="BA329" s="407"/>
      <c r="BB329" s="407"/>
      <c r="BC329" s="407"/>
      <c r="BD329" s="407"/>
      <c r="BE329" s="407">
        <v>0</v>
      </c>
      <c r="BF329" s="407"/>
      <c r="BG329" s="407"/>
      <c r="BH329" s="407"/>
      <c r="BI329" s="407"/>
      <c r="BJ329" s="407"/>
      <c r="BK329" s="407"/>
      <c r="BL329" s="407"/>
      <c r="BM329" s="407"/>
      <c r="BN329" s="407"/>
      <c r="BO329" s="407"/>
      <c r="BP329" s="407"/>
      <c r="BQ329" s="407"/>
      <c r="BR329" s="407"/>
      <c r="BS329" s="407"/>
      <c r="BT329" s="407"/>
    </row>
    <row r="330" spans="1:72" ht="19.5" customHeight="1" x14ac:dyDescent="0.2">
      <c r="A330" s="301" t="s">
        <v>365</v>
      </c>
      <c r="B330" s="302" t="s">
        <v>25</v>
      </c>
      <c r="C330" s="303" t="s">
        <v>33</v>
      </c>
      <c r="D330" s="302" t="s">
        <v>36</v>
      </c>
      <c r="E330" s="304">
        <f t="shared" si="43"/>
        <v>0</v>
      </c>
      <c r="F330" s="305">
        <v>0</v>
      </c>
      <c r="G330" s="305">
        <v>0</v>
      </c>
      <c r="H330" s="305">
        <v>0</v>
      </c>
      <c r="I330" s="305">
        <v>0</v>
      </c>
      <c r="J330" s="305">
        <v>0</v>
      </c>
      <c r="K330" s="305">
        <v>0</v>
      </c>
      <c r="L330" s="305">
        <v>0</v>
      </c>
      <c r="M330" s="305">
        <v>0</v>
      </c>
      <c r="N330" s="305">
        <v>0</v>
      </c>
      <c r="O330" s="305">
        <v>0</v>
      </c>
      <c r="P330" s="305">
        <v>0</v>
      </c>
      <c r="Q330" s="305">
        <v>0</v>
      </c>
      <c r="R330" s="305">
        <v>0</v>
      </c>
      <c r="S330" s="305">
        <f t="shared" si="44"/>
        <v>0</v>
      </c>
      <c r="T330" s="322" t="s">
        <v>358</v>
      </c>
      <c r="V330" s="322" t="s">
        <v>358</v>
      </c>
      <c r="W330" s="323" t="s">
        <v>65</v>
      </c>
      <c r="X330" s="323" t="s">
        <v>237</v>
      </c>
      <c r="Y330" s="328">
        <f t="shared" si="45"/>
        <v>0</v>
      </c>
      <c r="Z330" s="327">
        <v>0</v>
      </c>
      <c r="AA330" s="327">
        <v>0</v>
      </c>
      <c r="AB330" s="327">
        <v>0</v>
      </c>
      <c r="AC330" s="327">
        <v>0</v>
      </c>
      <c r="AD330" s="327">
        <v>0</v>
      </c>
      <c r="AE330" s="327">
        <v>0</v>
      </c>
      <c r="AF330" s="327">
        <v>0</v>
      </c>
      <c r="AG330" s="327">
        <v>0</v>
      </c>
      <c r="AH330" s="327">
        <v>0</v>
      </c>
      <c r="AI330" s="327">
        <v>0</v>
      </c>
      <c r="AJ330" s="327">
        <v>0</v>
      </c>
      <c r="AK330" s="327">
        <v>0</v>
      </c>
      <c r="AL330" s="327">
        <v>0</v>
      </c>
      <c r="AM330" s="305">
        <f t="shared" si="46"/>
        <v>0</v>
      </c>
      <c r="AP330" s="341">
        <v>35</v>
      </c>
      <c r="AQ330" s="352" t="s">
        <v>371</v>
      </c>
      <c r="AR330" s="352"/>
      <c r="AS330" s="407">
        <v>0</v>
      </c>
      <c r="AT330" s="407">
        <v>0</v>
      </c>
      <c r="AU330" s="407">
        <v>0</v>
      </c>
      <c r="AV330" s="407">
        <v>0</v>
      </c>
      <c r="AW330" s="407">
        <v>0</v>
      </c>
      <c r="AX330" s="407">
        <v>0</v>
      </c>
      <c r="AY330" s="407">
        <v>0</v>
      </c>
      <c r="AZ330" s="407">
        <v>0</v>
      </c>
      <c r="BA330" s="407">
        <v>0</v>
      </c>
      <c r="BB330" s="407">
        <v>0</v>
      </c>
      <c r="BC330" s="407">
        <v>0</v>
      </c>
      <c r="BD330" s="407">
        <v>0</v>
      </c>
      <c r="BE330" s="407">
        <v>0</v>
      </c>
      <c r="BF330" s="407"/>
      <c r="BG330" s="407"/>
      <c r="BH330" s="407"/>
      <c r="BI330" s="407"/>
      <c r="BJ330" s="407"/>
      <c r="BK330" s="407"/>
      <c r="BL330" s="407"/>
      <c r="BM330" s="407"/>
      <c r="BN330" s="407"/>
      <c r="BO330" s="407"/>
      <c r="BP330" s="407"/>
      <c r="BQ330" s="407"/>
      <c r="BR330" s="407"/>
      <c r="BS330" s="407"/>
      <c r="BT330" s="407"/>
    </row>
    <row r="331" spans="1:72" ht="19.5" customHeight="1" x14ac:dyDescent="0.2">
      <c r="A331" s="301" t="s">
        <v>365</v>
      </c>
      <c r="B331" s="302" t="s">
        <v>25</v>
      </c>
      <c r="C331" s="303" t="s">
        <v>33</v>
      </c>
      <c r="D331" s="302" t="s">
        <v>37</v>
      </c>
      <c r="E331" s="304">
        <f t="shared" si="43"/>
        <v>0</v>
      </c>
      <c r="F331" s="305">
        <v>0</v>
      </c>
      <c r="G331" s="305">
        <v>0</v>
      </c>
      <c r="H331" s="305">
        <v>0</v>
      </c>
      <c r="I331" s="305">
        <v>0</v>
      </c>
      <c r="J331" s="305">
        <v>0</v>
      </c>
      <c r="K331" s="305">
        <v>0</v>
      </c>
      <c r="L331" s="305">
        <v>0</v>
      </c>
      <c r="M331" s="305">
        <v>0</v>
      </c>
      <c r="N331" s="305">
        <v>0</v>
      </c>
      <c r="O331" s="305">
        <v>0</v>
      </c>
      <c r="P331" s="305">
        <v>0</v>
      </c>
      <c r="Q331" s="305">
        <v>0</v>
      </c>
      <c r="R331" s="305">
        <v>0</v>
      </c>
      <c r="S331" s="305">
        <f t="shared" si="44"/>
        <v>0</v>
      </c>
      <c r="T331" s="322" t="s">
        <v>358</v>
      </c>
      <c r="V331" s="322" t="s">
        <v>358</v>
      </c>
      <c r="W331" s="323" t="s">
        <v>65</v>
      </c>
      <c r="X331" s="323" t="s">
        <v>238</v>
      </c>
      <c r="Y331" s="328">
        <f t="shared" si="45"/>
        <v>0</v>
      </c>
      <c r="Z331" s="327">
        <v>0</v>
      </c>
      <c r="AA331" s="327">
        <v>0</v>
      </c>
      <c r="AB331" s="327">
        <v>0</v>
      </c>
      <c r="AC331" s="327">
        <v>0</v>
      </c>
      <c r="AD331" s="327">
        <v>0</v>
      </c>
      <c r="AE331" s="327">
        <v>0</v>
      </c>
      <c r="AF331" s="327">
        <v>0</v>
      </c>
      <c r="AG331" s="327">
        <v>0</v>
      </c>
      <c r="AH331" s="327">
        <v>0</v>
      </c>
      <c r="AI331" s="327">
        <v>0</v>
      </c>
      <c r="AJ331" s="327">
        <v>0</v>
      </c>
      <c r="AK331" s="327">
        <v>0</v>
      </c>
      <c r="AL331" s="327">
        <v>0</v>
      </c>
      <c r="AM331" s="305">
        <f t="shared" si="46"/>
        <v>0</v>
      </c>
      <c r="AP331" s="347">
        <v>36</v>
      </c>
      <c r="AQ331" s="353" t="s">
        <v>372</v>
      </c>
      <c r="AR331" s="353"/>
      <c r="AS331" s="415">
        <v>26.87921</v>
      </c>
      <c r="AT331" s="415">
        <v>12.298140999999999</v>
      </c>
      <c r="AU331" s="415">
        <v>13.680655</v>
      </c>
      <c r="AV331" s="415">
        <v>9.9573579999999993</v>
      </c>
      <c r="AW331" s="415">
        <v>23.369554000000001</v>
      </c>
      <c r="AX331" s="415">
        <v>4.6179519999999998</v>
      </c>
      <c r="AY331" s="415">
        <v>21.983312999999999</v>
      </c>
      <c r="AZ331" s="415">
        <v>19.560908000000001</v>
      </c>
      <c r="BA331" s="415">
        <v>14.544499999999999</v>
      </c>
      <c r="BB331" s="415">
        <v>13.181327</v>
      </c>
      <c r="BC331" s="415">
        <v>17.972878999999999</v>
      </c>
      <c r="BD331" s="415">
        <v>13.640015999999999</v>
      </c>
      <c r="BE331" s="415">
        <v>191.685813</v>
      </c>
      <c r="BF331" s="415"/>
      <c r="BG331" s="415"/>
      <c r="BH331" s="415">
        <v>137.625</v>
      </c>
      <c r="BI331" s="415">
        <v>63.765000000000001</v>
      </c>
      <c r="BJ331" s="415">
        <v>71.592752000000004</v>
      </c>
      <c r="BK331" s="415">
        <v>47.24</v>
      </c>
      <c r="BL331" s="415">
        <v>87.584999999999994</v>
      </c>
      <c r="BM331" s="415">
        <v>11.33</v>
      </c>
      <c r="BN331" s="415">
        <v>102.825</v>
      </c>
      <c r="BO331" s="415">
        <v>91.31</v>
      </c>
      <c r="BP331" s="415">
        <v>66.89</v>
      </c>
      <c r="BQ331" s="415">
        <v>60.335000000000001</v>
      </c>
      <c r="BR331" s="415">
        <v>83.323999999999998</v>
      </c>
      <c r="BS331" s="415">
        <v>62.81</v>
      </c>
      <c r="BT331" s="415">
        <v>886.63175200000001</v>
      </c>
    </row>
    <row r="332" spans="1:72" ht="19.5" customHeight="1" x14ac:dyDescent="0.2">
      <c r="A332" s="301" t="s">
        <v>365</v>
      </c>
      <c r="B332" s="302" t="s">
        <v>25</v>
      </c>
      <c r="C332" s="303" t="s">
        <v>33</v>
      </c>
      <c r="D332" s="302" t="s">
        <v>38</v>
      </c>
      <c r="E332" s="304">
        <f t="shared" si="43"/>
        <v>0</v>
      </c>
      <c r="F332" s="305">
        <v>0</v>
      </c>
      <c r="G332" s="305">
        <v>0</v>
      </c>
      <c r="H332" s="305">
        <v>0</v>
      </c>
      <c r="I332" s="305">
        <v>0</v>
      </c>
      <c r="J332" s="305">
        <v>0</v>
      </c>
      <c r="K332" s="305">
        <v>0</v>
      </c>
      <c r="L332" s="305">
        <v>0</v>
      </c>
      <c r="M332" s="305">
        <v>0</v>
      </c>
      <c r="N332" s="305">
        <v>0</v>
      </c>
      <c r="O332" s="305">
        <v>0</v>
      </c>
      <c r="P332" s="305">
        <v>0</v>
      </c>
      <c r="Q332" s="305">
        <v>0</v>
      </c>
      <c r="R332" s="305">
        <v>0</v>
      </c>
      <c r="S332" s="305">
        <f t="shared" si="44"/>
        <v>0</v>
      </c>
      <c r="T332" s="322" t="s">
        <v>358</v>
      </c>
      <c r="V332" s="322" t="s">
        <v>358</v>
      </c>
      <c r="W332" s="323" t="s">
        <v>65</v>
      </c>
      <c r="X332" s="323" t="s">
        <v>239</v>
      </c>
      <c r="Y332" s="328">
        <f t="shared" si="45"/>
        <v>0</v>
      </c>
      <c r="Z332" s="327">
        <v>0</v>
      </c>
      <c r="AA332" s="327">
        <v>0</v>
      </c>
      <c r="AB332" s="327">
        <v>0</v>
      </c>
      <c r="AC332" s="327">
        <v>0</v>
      </c>
      <c r="AD332" s="327">
        <v>0</v>
      </c>
      <c r="AE332" s="327">
        <v>0</v>
      </c>
      <c r="AF332" s="327">
        <v>0</v>
      </c>
      <c r="AG332" s="327">
        <v>0</v>
      </c>
      <c r="AH332" s="327">
        <v>0</v>
      </c>
      <c r="AI332" s="327">
        <v>0</v>
      </c>
      <c r="AJ332" s="327">
        <v>0</v>
      </c>
      <c r="AK332" s="327">
        <v>0</v>
      </c>
      <c r="AL332" s="327">
        <v>0</v>
      </c>
      <c r="AM332" s="305">
        <f t="shared" si="46"/>
        <v>0</v>
      </c>
      <c r="AP332" s="398">
        <v>37</v>
      </c>
      <c r="AQ332" s="399" t="s">
        <v>373</v>
      </c>
      <c r="AR332" s="399"/>
      <c r="AS332" s="417">
        <v>761.55797847736198</v>
      </c>
      <c r="AT332" s="417">
        <v>225.23088500716401</v>
      </c>
      <c r="AU332" s="417">
        <v>1438.9745326058501</v>
      </c>
      <c r="AV332" s="417">
        <v>-645.66376904508797</v>
      </c>
      <c r="AW332" s="417">
        <v>1066.7711939503799</v>
      </c>
      <c r="AX332" s="417">
        <v>1440.2592518254401</v>
      </c>
      <c r="AY332" s="417">
        <v>1457.70318870797</v>
      </c>
      <c r="AZ332" s="417">
        <v>1689.5786679565001</v>
      </c>
      <c r="BA332" s="417">
        <v>1388.84343808168</v>
      </c>
      <c r="BB332" s="417">
        <v>1447.0074660315399</v>
      </c>
      <c r="BC332" s="417">
        <v>1051.30779089014</v>
      </c>
      <c r="BD332" s="417">
        <v>1510.4246494778999</v>
      </c>
      <c r="BE332" s="417">
        <v>12831.995273966801</v>
      </c>
      <c r="BF332" s="417"/>
      <c r="BG332" s="417"/>
      <c r="BH332" s="417">
        <v>5427.0928959010898</v>
      </c>
      <c r="BI332" s="417">
        <v>1680.9089294175101</v>
      </c>
      <c r="BJ332" s="417">
        <v>9729.1926943690596</v>
      </c>
      <c r="BK332" s="417">
        <v>291.35359302581998</v>
      </c>
      <c r="BL332" s="417">
        <v>7744.6811122641902</v>
      </c>
      <c r="BM332" s="417">
        <v>9894.9126465470108</v>
      </c>
      <c r="BN332" s="417">
        <v>10697.2708788071</v>
      </c>
      <c r="BO332" s="417">
        <v>11451.454361619601</v>
      </c>
      <c r="BP332" s="417">
        <v>9476.7391900000002</v>
      </c>
      <c r="BQ332" s="417">
        <v>8895.7377446922492</v>
      </c>
      <c r="BR332" s="417">
        <v>11109.500659306301</v>
      </c>
      <c r="BS332" s="417">
        <v>12536.517569707899</v>
      </c>
      <c r="BT332" s="417">
        <v>98935.362275657695</v>
      </c>
    </row>
    <row r="333" spans="1:72" ht="19.5" customHeight="1" x14ac:dyDescent="0.2">
      <c r="A333" s="301" t="s">
        <v>365</v>
      </c>
      <c r="B333" s="302" t="s">
        <v>25</v>
      </c>
      <c r="C333" s="303" t="s">
        <v>33</v>
      </c>
      <c r="D333" s="302" t="s">
        <v>39</v>
      </c>
      <c r="E333" s="304">
        <f t="shared" si="43"/>
        <v>0</v>
      </c>
      <c r="F333" s="305">
        <v>0</v>
      </c>
      <c r="G333" s="305">
        <v>0</v>
      </c>
      <c r="H333" s="305">
        <v>0</v>
      </c>
      <c r="I333" s="305">
        <v>0</v>
      </c>
      <c r="J333" s="305">
        <v>0</v>
      </c>
      <c r="K333" s="305">
        <v>0</v>
      </c>
      <c r="L333" s="305">
        <v>0</v>
      </c>
      <c r="M333" s="305">
        <v>0</v>
      </c>
      <c r="N333" s="305">
        <v>0</v>
      </c>
      <c r="O333" s="305">
        <v>0</v>
      </c>
      <c r="P333" s="305">
        <v>0</v>
      </c>
      <c r="Q333" s="305">
        <v>0</v>
      </c>
      <c r="R333" s="305">
        <v>0</v>
      </c>
      <c r="S333" s="305">
        <f t="shared" si="44"/>
        <v>0</v>
      </c>
      <c r="T333" s="322" t="s">
        <v>358</v>
      </c>
      <c r="V333" s="322" t="s">
        <v>358</v>
      </c>
      <c r="W333" s="323" t="s">
        <v>65</v>
      </c>
      <c r="X333" s="323" t="s">
        <v>240</v>
      </c>
      <c r="Y333" s="328">
        <f t="shared" si="45"/>
        <v>0</v>
      </c>
      <c r="Z333" s="327">
        <v>0</v>
      </c>
      <c r="AA333" s="327">
        <v>0</v>
      </c>
      <c r="AB333" s="327">
        <v>0</v>
      </c>
      <c r="AC333" s="327">
        <v>0</v>
      </c>
      <c r="AD333" s="327">
        <v>0</v>
      </c>
      <c r="AE333" s="327">
        <v>0</v>
      </c>
      <c r="AF333" s="327">
        <v>0</v>
      </c>
      <c r="AG333" s="327">
        <v>0</v>
      </c>
      <c r="AH333" s="327">
        <v>0</v>
      </c>
      <c r="AI333" s="327">
        <v>0</v>
      </c>
      <c r="AJ333" s="327">
        <v>0</v>
      </c>
      <c r="AK333" s="327">
        <v>0</v>
      </c>
      <c r="AL333" s="327">
        <v>0</v>
      </c>
      <c r="AM333" s="305">
        <f t="shared" si="46"/>
        <v>0</v>
      </c>
      <c r="AP333" s="341">
        <v>38</v>
      </c>
      <c r="AQ333" s="358" t="s">
        <v>364</v>
      </c>
      <c r="AR333" s="358"/>
      <c r="AS333" s="407">
        <v>-26.87921</v>
      </c>
      <c r="AT333" s="407">
        <v>-12.298140999999999</v>
      </c>
      <c r="AU333" s="407">
        <v>-13.680655</v>
      </c>
      <c r="AV333" s="407">
        <v>-9.9573579999999993</v>
      </c>
      <c r="AW333" s="407">
        <v>-23.369554000000001</v>
      </c>
      <c r="AX333" s="407">
        <v>-4.6179519999999998</v>
      </c>
      <c r="AY333" s="407">
        <v>-21.983312999999999</v>
      </c>
      <c r="AZ333" s="407">
        <v>-19.560908000000001</v>
      </c>
      <c r="BA333" s="407">
        <v>-14.544499999999999</v>
      </c>
      <c r="BB333" s="407">
        <v>-13.181327</v>
      </c>
      <c r="BC333" s="407">
        <v>-17.972878999999999</v>
      </c>
      <c r="BD333" s="407">
        <v>-13.640015999999999</v>
      </c>
      <c r="BE333" s="407">
        <v>-191.685813</v>
      </c>
      <c r="BF333" s="407"/>
      <c r="BG333" s="407"/>
      <c r="BH333" s="407">
        <v>-137.625</v>
      </c>
      <c r="BI333" s="407">
        <v>-63.765000000000001</v>
      </c>
      <c r="BJ333" s="407">
        <v>-71.592752000000004</v>
      </c>
      <c r="BK333" s="407">
        <v>-47.24</v>
      </c>
      <c r="BL333" s="407">
        <v>-87.584999999999994</v>
      </c>
      <c r="BM333" s="407">
        <v>-11.33</v>
      </c>
      <c r="BN333" s="407">
        <v>-102.825</v>
      </c>
      <c r="BO333" s="407">
        <v>-91.31</v>
      </c>
      <c r="BP333" s="407">
        <v>-66.89</v>
      </c>
      <c r="BQ333" s="407">
        <v>-60.335000000000001</v>
      </c>
      <c r="BR333" s="407">
        <v>-83.323999999999998</v>
      </c>
      <c r="BS333" s="407">
        <v>-62.81</v>
      </c>
      <c r="BT333" s="407">
        <v>-886.63175200000001</v>
      </c>
    </row>
    <row r="334" spans="1:72" ht="19.5" customHeight="1" x14ac:dyDescent="0.2">
      <c r="A334" s="301" t="s">
        <v>365</v>
      </c>
      <c r="B334" s="302" t="s">
        <v>25</v>
      </c>
      <c r="C334" s="303" t="s">
        <v>40</v>
      </c>
      <c r="D334" s="302" t="s">
        <v>41</v>
      </c>
      <c r="E334" s="304">
        <f t="shared" si="43"/>
        <v>0</v>
      </c>
      <c r="F334" s="305">
        <v>0</v>
      </c>
      <c r="G334" s="305">
        <v>0</v>
      </c>
      <c r="H334" s="305">
        <v>0</v>
      </c>
      <c r="I334" s="305">
        <v>0</v>
      </c>
      <c r="J334" s="305">
        <v>0</v>
      </c>
      <c r="K334" s="305">
        <v>0</v>
      </c>
      <c r="L334" s="305">
        <v>0</v>
      </c>
      <c r="M334" s="305">
        <v>0</v>
      </c>
      <c r="N334" s="305">
        <v>0</v>
      </c>
      <c r="O334" s="305">
        <v>0</v>
      </c>
      <c r="P334" s="305">
        <v>0</v>
      </c>
      <c r="Q334" s="305">
        <v>0</v>
      </c>
      <c r="R334" s="305">
        <v>0</v>
      </c>
      <c r="S334" s="305">
        <f t="shared" si="44"/>
        <v>0</v>
      </c>
      <c r="T334" s="322" t="s">
        <v>358</v>
      </c>
      <c r="V334" s="322" t="s">
        <v>358</v>
      </c>
      <c r="W334" s="323" t="s">
        <v>65</v>
      </c>
      <c r="X334" s="323" t="s">
        <v>241</v>
      </c>
      <c r="Y334" s="328">
        <f t="shared" si="45"/>
        <v>0</v>
      </c>
      <c r="Z334" s="327">
        <v>0</v>
      </c>
      <c r="AA334" s="327">
        <v>0</v>
      </c>
      <c r="AB334" s="327">
        <v>0</v>
      </c>
      <c r="AC334" s="327">
        <v>0</v>
      </c>
      <c r="AD334" s="327">
        <v>0</v>
      </c>
      <c r="AE334" s="327">
        <v>0</v>
      </c>
      <c r="AF334" s="327">
        <v>0</v>
      </c>
      <c r="AG334" s="327">
        <v>0</v>
      </c>
      <c r="AH334" s="327">
        <v>0</v>
      </c>
      <c r="AI334" s="327">
        <v>0</v>
      </c>
      <c r="AJ334" s="327">
        <v>0</v>
      </c>
      <c r="AK334" s="327">
        <v>0</v>
      </c>
      <c r="AL334" s="327">
        <v>0</v>
      </c>
      <c r="AM334" s="305">
        <f t="shared" si="46"/>
        <v>0</v>
      </c>
      <c r="AP334" s="341">
        <v>39</v>
      </c>
      <c r="AQ334" s="358" t="s">
        <v>374</v>
      </c>
      <c r="AR334" s="358"/>
      <c r="AS334" s="407">
        <v>666.60067290109396</v>
      </c>
      <c r="AT334" s="407">
        <v>268.90173241750801</v>
      </c>
      <c r="AU334" s="407">
        <v>1126.3993583690601</v>
      </c>
      <c r="AV334" s="407">
        <v>-689.16844157631999</v>
      </c>
      <c r="AW334" s="407">
        <v>678.96958366108595</v>
      </c>
      <c r="AX334" s="407">
        <v>787.81802720560097</v>
      </c>
      <c r="AY334" s="407">
        <v>904.68704000905097</v>
      </c>
      <c r="AZ334" s="407">
        <v>955.64997593477199</v>
      </c>
      <c r="BA334" s="407">
        <v>750.22</v>
      </c>
      <c r="BB334" s="407">
        <v>738.36581788931699</v>
      </c>
      <c r="BC334" s="407">
        <v>911.92690903850303</v>
      </c>
      <c r="BD334" s="407">
        <v>1009.89773695066</v>
      </c>
      <c r="BE334" s="407">
        <v>8110.2684128003302</v>
      </c>
      <c r="BF334" s="407"/>
      <c r="BG334" s="407"/>
      <c r="BH334" s="407"/>
      <c r="BI334" s="407"/>
      <c r="BJ334" s="407"/>
      <c r="BK334" s="407"/>
      <c r="BL334" s="407"/>
      <c r="BM334" s="407"/>
      <c r="BN334" s="407"/>
      <c r="BO334" s="407"/>
      <c r="BP334" s="407"/>
      <c r="BQ334" s="407"/>
      <c r="BR334" s="407"/>
      <c r="BS334" s="407"/>
      <c r="BT334" s="407"/>
    </row>
    <row r="335" spans="1:72" ht="19.5" customHeight="1" x14ac:dyDescent="0.2">
      <c r="A335" s="301" t="s">
        <v>365</v>
      </c>
      <c r="B335" s="302" t="s">
        <v>25</v>
      </c>
      <c r="C335" s="303" t="s">
        <v>40</v>
      </c>
      <c r="D335" s="302" t="s">
        <v>42</v>
      </c>
      <c r="E335" s="304">
        <f t="shared" si="43"/>
        <v>0</v>
      </c>
      <c r="F335" s="305">
        <v>0</v>
      </c>
      <c r="G335" s="305">
        <v>0</v>
      </c>
      <c r="H335" s="305">
        <v>0</v>
      </c>
      <c r="I335" s="305">
        <v>0</v>
      </c>
      <c r="J335" s="305">
        <v>0</v>
      </c>
      <c r="K335" s="305">
        <v>0</v>
      </c>
      <c r="L335" s="305">
        <v>0</v>
      </c>
      <c r="M335" s="305">
        <v>0</v>
      </c>
      <c r="N335" s="305">
        <v>0</v>
      </c>
      <c r="O335" s="305">
        <v>0</v>
      </c>
      <c r="P335" s="305">
        <v>0</v>
      </c>
      <c r="Q335" s="305">
        <v>0</v>
      </c>
      <c r="R335" s="305">
        <v>0</v>
      </c>
      <c r="S335" s="305">
        <f t="shared" si="44"/>
        <v>0</v>
      </c>
      <c r="T335" s="322" t="s">
        <v>358</v>
      </c>
      <c r="V335" s="322" t="s">
        <v>358</v>
      </c>
      <c r="W335" s="323" t="s">
        <v>65</v>
      </c>
      <c r="X335" s="323" t="s">
        <v>242</v>
      </c>
      <c r="Y335" s="328">
        <f t="shared" si="45"/>
        <v>0</v>
      </c>
      <c r="Z335" s="327">
        <v>0</v>
      </c>
      <c r="AA335" s="327">
        <v>0</v>
      </c>
      <c r="AB335" s="327">
        <v>0</v>
      </c>
      <c r="AC335" s="327">
        <v>0</v>
      </c>
      <c r="AD335" s="327">
        <v>0</v>
      </c>
      <c r="AE335" s="327">
        <v>0</v>
      </c>
      <c r="AF335" s="327">
        <v>0</v>
      </c>
      <c r="AG335" s="327">
        <v>0</v>
      </c>
      <c r="AH335" s="327">
        <v>0</v>
      </c>
      <c r="AI335" s="327">
        <v>0</v>
      </c>
      <c r="AJ335" s="327">
        <v>0</v>
      </c>
      <c r="AK335" s="327">
        <v>0</v>
      </c>
      <c r="AL335" s="327">
        <v>0</v>
      </c>
      <c r="AM335" s="305">
        <f t="shared" si="46"/>
        <v>0</v>
      </c>
      <c r="AP335" s="341">
        <v>40</v>
      </c>
      <c r="AQ335" s="358" t="s">
        <v>375</v>
      </c>
      <c r="AR335" s="358"/>
      <c r="AS335" s="407">
        <v>120.42846400000001</v>
      </c>
      <c r="AT335" s="407">
        <v>32.356484999999999</v>
      </c>
      <c r="AU335" s="407">
        <v>228.906139</v>
      </c>
      <c r="AV335" s="407">
        <v>-76.204549600000107</v>
      </c>
      <c r="AW335" s="407">
        <v>162.1782556</v>
      </c>
      <c r="AX335" s="407">
        <v>154.52313359999999</v>
      </c>
      <c r="AY335" s="407">
        <v>190.7495246</v>
      </c>
      <c r="AZ335" s="407">
        <v>207.64954056875001</v>
      </c>
      <c r="BA335" s="407">
        <v>202.44</v>
      </c>
      <c r="BB335" s="407">
        <v>471.54006700000002</v>
      </c>
      <c r="BC335" s="407">
        <v>-157.2776556</v>
      </c>
      <c r="BD335" s="407">
        <v>164.73674159999999</v>
      </c>
      <c r="BE335" s="407">
        <v>1702.02614576875</v>
      </c>
      <c r="BF335" s="407"/>
      <c r="BG335" s="407"/>
      <c r="BH335" s="407"/>
      <c r="BI335" s="407"/>
      <c r="BJ335" s="407"/>
      <c r="BK335" s="407"/>
      <c r="BL335" s="407"/>
      <c r="BM335" s="407"/>
      <c r="BN335" s="407"/>
      <c r="BO335" s="407"/>
      <c r="BP335" s="407"/>
      <c r="BQ335" s="407"/>
      <c r="BR335" s="407"/>
      <c r="BS335" s="407"/>
      <c r="BT335" s="407"/>
    </row>
    <row r="336" spans="1:72" ht="19.5" customHeight="1" x14ac:dyDescent="0.2">
      <c r="A336" s="301" t="s">
        <v>365</v>
      </c>
      <c r="B336" s="302" t="s">
        <v>25</v>
      </c>
      <c r="C336" s="303" t="s">
        <v>40</v>
      </c>
      <c r="D336" s="302" t="s">
        <v>43</v>
      </c>
      <c r="E336" s="304">
        <f t="shared" si="43"/>
        <v>0</v>
      </c>
      <c r="F336" s="305">
        <v>0</v>
      </c>
      <c r="G336" s="305">
        <v>0</v>
      </c>
      <c r="H336" s="305">
        <v>0</v>
      </c>
      <c r="I336" s="305">
        <v>0</v>
      </c>
      <c r="J336" s="305">
        <v>0</v>
      </c>
      <c r="K336" s="305">
        <v>0</v>
      </c>
      <c r="L336" s="305">
        <v>0</v>
      </c>
      <c r="M336" s="305">
        <v>0</v>
      </c>
      <c r="N336" s="305">
        <v>0</v>
      </c>
      <c r="O336" s="305">
        <v>0</v>
      </c>
      <c r="P336" s="305">
        <v>0</v>
      </c>
      <c r="Q336" s="305">
        <v>0</v>
      </c>
      <c r="R336" s="305">
        <v>0</v>
      </c>
      <c r="S336" s="305">
        <f t="shared" si="44"/>
        <v>0</v>
      </c>
      <c r="T336" s="322" t="s">
        <v>358</v>
      </c>
      <c r="V336" s="322" t="s">
        <v>358</v>
      </c>
      <c r="W336" s="323" t="s">
        <v>65</v>
      </c>
      <c r="X336" s="323" t="s">
        <v>243</v>
      </c>
      <c r="Y336" s="328">
        <f t="shared" si="45"/>
        <v>-11.337300000000001</v>
      </c>
      <c r="Z336" s="327">
        <v>0</v>
      </c>
      <c r="AA336" s="327">
        <v>0</v>
      </c>
      <c r="AB336" s="327">
        <v>0</v>
      </c>
      <c r="AC336" s="327">
        <v>0</v>
      </c>
      <c r="AD336" s="327">
        <v>-21.055700000000002</v>
      </c>
      <c r="AE336" s="327">
        <v>-11.337300000000001</v>
      </c>
      <c r="AF336" s="327">
        <v>-14.8209</v>
      </c>
      <c r="AG336" s="327">
        <v>-13.9276</v>
      </c>
      <c r="AH336" s="327">
        <v>-0.98424999999999996</v>
      </c>
      <c r="AI336" s="327">
        <v>-11.2224</v>
      </c>
      <c r="AJ336" s="327">
        <v>-76.781400000000005</v>
      </c>
      <c r="AK336" s="327">
        <v>-91.027199999999993</v>
      </c>
      <c r="AL336" s="327">
        <v>-241.15674999999999</v>
      </c>
      <c r="AM336" s="305">
        <f t="shared" si="46"/>
        <v>-32.393000000000001</v>
      </c>
      <c r="AP336" s="341">
        <v>41</v>
      </c>
      <c r="AQ336" s="358" t="s">
        <v>376</v>
      </c>
      <c r="AR336" s="358"/>
      <c r="AS336" s="407">
        <v>1.4080515762680601</v>
      </c>
      <c r="AT336" s="407">
        <v>-63.729191410343702</v>
      </c>
      <c r="AU336" s="407">
        <v>97.349690236793293</v>
      </c>
      <c r="AV336" s="407">
        <v>129.666580131232</v>
      </c>
      <c r="AW336" s="407">
        <v>248.99290868929299</v>
      </c>
      <c r="AX336" s="407">
        <v>502.53604301983898</v>
      </c>
      <c r="AY336" s="407">
        <v>384.24993709891999</v>
      </c>
      <c r="AZ336" s="407">
        <v>545.84005945298202</v>
      </c>
      <c r="BA336" s="407">
        <v>450.727938081682</v>
      </c>
      <c r="BB336" s="407">
        <v>250.28290814221899</v>
      </c>
      <c r="BC336" s="407">
        <v>314.63141645164097</v>
      </c>
      <c r="BD336" s="407">
        <v>349.43018692724502</v>
      </c>
      <c r="BE336" s="407">
        <v>3211.3865283977698</v>
      </c>
      <c r="BF336" s="407"/>
      <c r="BG336" s="407"/>
      <c r="BH336" s="407"/>
      <c r="BI336" s="407"/>
      <c r="BJ336" s="407"/>
      <c r="BK336" s="407"/>
      <c r="BL336" s="407"/>
      <c r="BM336" s="407"/>
      <c r="BN336" s="407"/>
      <c r="BO336" s="407"/>
      <c r="BP336" s="407"/>
      <c r="BQ336" s="407"/>
      <c r="BR336" s="407"/>
      <c r="BS336" s="407"/>
      <c r="BT336" s="407"/>
    </row>
    <row r="337" spans="1:72" ht="19.5" customHeight="1" x14ac:dyDescent="0.2">
      <c r="A337" s="301" t="s">
        <v>365</v>
      </c>
      <c r="B337" s="302" t="s">
        <v>44</v>
      </c>
      <c r="C337" s="303" t="s">
        <v>26</v>
      </c>
      <c r="D337" s="302" t="s">
        <v>27</v>
      </c>
      <c r="E337" s="304">
        <f t="shared" si="43"/>
        <v>0</v>
      </c>
      <c r="F337" s="305">
        <v>0</v>
      </c>
      <c r="G337" s="305">
        <v>0</v>
      </c>
      <c r="H337" s="305">
        <v>0</v>
      </c>
      <c r="I337" s="305">
        <v>0</v>
      </c>
      <c r="J337" s="305">
        <v>0</v>
      </c>
      <c r="K337" s="305">
        <v>0</v>
      </c>
      <c r="L337" s="305">
        <v>0</v>
      </c>
      <c r="M337" s="305">
        <v>0</v>
      </c>
      <c r="N337" s="305">
        <v>0</v>
      </c>
      <c r="O337" s="305">
        <v>0</v>
      </c>
      <c r="P337" s="305">
        <v>0</v>
      </c>
      <c r="Q337" s="305">
        <v>0</v>
      </c>
      <c r="R337" s="305">
        <v>0</v>
      </c>
      <c r="S337" s="305">
        <f t="shared" si="44"/>
        <v>0</v>
      </c>
      <c r="T337" s="322" t="s">
        <v>358</v>
      </c>
      <c r="V337" s="322" t="s">
        <v>358</v>
      </c>
      <c r="W337" s="323" t="s">
        <v>65</v>
      </c>
      <c r="X337" s="323" t="s">
        <v>244</v>
      </c>
      <c r="Y337" s="328">
        <f t="shared" si="45"/>
        <v>0</v>
      </c>
      <c r="Z337" s="327">
        <v>0</v>
      </c>
      <c r="AA337" s="327">
        <v>0</v>
      </c>
      <c r="AB337" s="327">
        <v>0</v>
      </c>
      <c r="AC337" s="327">
        <v>0</v>
      </c>
      <c r="AD337" s="327">
        <v>0</v>
      </c>
      <c r="AE337" s="327">
        <v>0</v>
      </c>
      <c r="AF337" s="327">
        <v>0</v>
      </c>
      <c r="AG337" s="327">
        <v>0</v>
      </c>
      <c r="AH337" s="327">
        <v>0</v>
      </c>
      <c r="AI337" s="327">
        <v>0</v>
      </c>
      <c r="AJ337" s="327">
        <v>0</v>
      </c>
      <c r="AK337" s="327">
        <v>0</v>
      </c>
      <c r="AL337" s="327">
        <v>0</v>
      </c>
      <c r="AM337" s="305">
        <f t="shared" si="46"/>
        <v>0</v>
      </c>
      <c r="AP337" s="341">
        <v>42</v>
      </c>
      <c r="AQ337" s="358" t="s">
        <v>377</v>
      </c>
      <c r="AR337" s="358"/>
      <c r="AS337" s="407"/>
      <c r="AT337" s="407"/>
      <c r="AU337" s="407"/>
      <c r="AV337" s="407"/>
      <c r="AW337" s="407"/>
      <c r="AX337" s="407"/>
      <c r="AY337" s="407"/>
      <c r="AZ337" s="407"/>
      <c r="BA337" s="407"/>
      <c r="BB337" s="407"/>
      <c r="BC337" s="407"/>
      <c r="BD337" s="407"/>
      <c r="BE337" s="407"/>
      <c r="BF337" s="407"/>
      <c r="BG337" s="407"/>
      <c r="BH337" s="407">
        <v>4987.8507419010903</v>
      </c>
      <c r="BI337" s="407">
        <v>1585.23869841751</v>
      </c>
      <c r="BJ337" s="407">
        <v>7265.0906153690603</v>
      </c>
      <c r="BK337" s="407">
        <v>-1075.3480931741799</v>
      </c>
      <c r="BL337" s="407">
        <v>5687.5991494641903</v>
      </c>
      <c r="BM337" s="407">
        <v>7298.0734165470103</v>
      </c>
      <c r="BN337" s="407">
        <v>7848.7566238071004</v>
      </c>
      <c r="BO337" s="407">
        <v>8438.7500744195804</v>
      </c>
      <c r="BP337" s="407">
        <v>6533.04</v>
      </c>
      <c r="BQ337" s="407">
        <v>6305.8667700922497</v>
      </c>
      <c r="BR337" s="407">
        <v>7876.89115890626</v>
      </c>
      <c r="BS337" s="407">
        <v>9080.2290003078706</v>
      </c>
      <c r="BT337" s="407">
        <v>71832.038156057693</v>
      </c>
    </row>
    <row r="338" spans="1:72" ht="19.5" customHeight="1" x14ac:dyDescent="0.2">
      <c r="A338" s="301" t="s">
        <v>365</v>
      </c>
      <c r="B338" s="302" t="s">
        <v>44</v>
      </c>
      <c r="C338" s="303" t="s">
        <v>26</v>
      </c>
      <c r="D338" s="302" t="s">
        <v>28</v>
      </c>
      <c r="E338" s="304">
        <f t="shared" si="43"/>
        <v>0</v>
      </c>
      <c r="F338" s="305">
        <v>0</v>
      </c>
      <c r="G338" s="305">
        <v>0</v>
      </c>
      <c r="H338" s="305">
        <v>0</v>
      </c>
      <c r="I338" s="305">
        <v>0</v>
      </c>
      <c r="J338" s="305">
        <v>0</v>
      </c>
      <c r="K338" s="305">
        <v>0</v>
      </c>
      <c r="L338" s="305">
        <v>0</v>
      </c>
      <c r="M338" s="305">
        <v>0</v>
      </c>
      <c r="N338" s="305">
        <v>0</v>
      </c>
      <c r="O338" s="305">
        <v>0</v>
      </c>
      <c r="P338" s="305">
        <v>0</v>
      </c>
      <c r="Q338" s="305">
        <v>0</v>
      </c>
      <c r="R338" s="305">
        <v>0</v>
      </c>
      <c r="S338" s="305">
        <f t="shared" si="44"/>
        <v>0</v>
      </c>
      <c r="T338" s="322" t="s">
        <v>358</v>
      </c>
      <c r="V338" s="322" t="s">
        <v>358</v>
      </c>
      <c r="W338" s="323" t="s">
        <v>65</v>
      </c>
      <c r="X338" s="323" t="s">
        <v>245</v>
      </c>
      <c r="Y338" s="328">
        <f t="shared" si="45"/>
        <v>0</v>
      </c>
      <c r="Z338" s="327">
        <v>0</v>
      </c>
      <c r="AA338" s="327">
        <v>0</v>
      </c>
      <c r="AB338" s="327">
        <v>0</v>
      </c>
      <c r="AC338" s="327">
        <v>0</v>
      </c>
      <c r="AD338" s="327">
        <v>0</v>
      </c>
      <c r="AE338" s="327">
        <v>0</v>
      </c>
      <c r="AF338" s="327">
        <v>0</v>
      </c>
      <c r="AG338" s="327">
        <v>0</v>
      </c>
      <c r="AH338" s="327">
        <v>0</v>
      </c>
      <c r="AI338" s="327">
        <v>0</v>
      </c>
      <c r="AJ338" s="327">
        <v>0</v>
      </c>
      <c r="AK338" s="327">
        <v>0</v>
      </c>
      <c r="AL338" s="327">
        <v>0</v>
      </c>
      <c r="AM338" s="305">
        <f t="shared" si="46"/>
        <v>0</v>
      </c>
      <c r="AP338" s="341">
        <v>43</v>
      </c>
      <c r="AQ338" s="358" t="s">
        <v>379</v>
      </c>
      <c r="AR338" s="358"/>
      <c r="AS338" s="407"/>
      <c r="AT338" s="407"/>
      <c r="AU338" s="407"/>
      <c r="AV338" s="407"/>
      <c r="AW338" s="407"/>
      <c r="AX338" s="407"/>
      <c r="AY338" s="407"/>
      <c r="AZ338" s="407"/>
      <c r="BA338" s="407"/>
      <c r="BB338" s="407"/>
      <c r="BC338" s="407"/>
      <c r="BD338" s="407"/>
      <c r="BE338" s="407"/>
      <c r="BF338" s="407"/>
      <c r="BG338" s="407"/>
      <c r="BH338" s="407">
        <v>576.86715400000003</v>
      </c>
      <c r="BI338" s="407">
        <v>159.43523099999999</v>
      </c>
      <c r="BJ338" s="407">
        <v>914.32152599999995</v>
      </c>
      <c r="BK338" s="407">
        <v>99.382885200000104</v>
      </c>
      <c r="BL338" s="407">
        <v>795.89460580000002</v>
      </c>
      <c r="BM338" s="407">
        <v>965.67668000000003</v>
      </c>
      <c r="BN338" s="407">
        <v>1034.932362</v>
      </c>
      <c r="BO338" s="407">
        <v>1236.7393442</v>
      </c>
      <c r="BP338" s="407">
        <v>1124.8699999999999</v>
      </c>
      <c r="BQ338" s="407">
        <v>898.46282659999997</v>
      </c>
      <c r="BR338" s="407">
        <v>800.57724140000005</v>
      </c>
      <c r="BS338" s="407">
        <v>873.55576940000003</v>
      </c>
      <c r="BT338" s="407">
        <v>9480.7156255999998</v>
      </c>
    </row>
    <row r="339" spans="1:72" ht="19.5" customHeight="1" x14ac:dyDescent="0.2">
      <c r="A339" s="301" t="s">
        <v>365</v>
      </c>
      <c r="B339" s="302" t="s">
        <v>44</v>
      </c>
      <c r="C339" s="303" t="s">
        <v>26</v>
      </c>
      <c r="D339" s="302" t="s">
        <v>29</v>
      </c>
      <c r="E339" s="304">
        <f t="shared" si="43"/>
        <v>0</v>
      </c>
      <c r="F339" s="305">
        <v>0</v>
      </c>
      <c r="G339" s="305">
        <v>0</v>
      </c>
      <c r="H339" s="305">
        <v>0</v>
      </c>
      <c r="I339" s="305">
        <v>0</v>
      </c>
      <c r="J339" s="305">
        <v>0</v>
      </c>
      <c r="K339" s="305">
        <v>0</v>
      </c>
      <c r="L339" s="305">
        <v>0</v>
      </c>
      <c r="M339" s="305">
        <v>0</v>
      </c>
      <c r="N339" s="305">
        <v>0</v>
      </c>
      <c r="O339" s="305">
        <v>0</v>
      </c>
      <c r="P339" s="305">
        <v>0</v>
      </c>
      <c r="Q339" s="305">
        <v>0</v>
      </c>
      <c r="R339" s="305">
        <v>0</v>
      </c>
      <c r="S339" s="305">
        <f t="shared" si="44"/>
        <v>0</v>
      </c>
      <c r="T339" s="322" t="s">
        <v>358</v>
      </c>
      <c r="V339" s="322" t="s">
        <v>358</v>
      </c>
      <c r="W339" s="323" t="s">
        <v>65</v>
      </c>
      <c r="X339" s="323" t="s">
        <v>246</v>
      </c>
      <c r="Y339" s="328">
        <f t="shared" si="45"/>
        <v>0</v>
      </c>
      <c r="Z339" s="327">
        <v>0</v>
      </c>
      <c r="AA339" s="327">
        <v>0</v>
      </c>
      <c r="AB339" s="327">
        <v>0</v>
      </c>
      <c r="AC339" s="327">
        <v>0</v>
      </c>
      <c r="AD339" s="327">
        <v>0</v>
      </c>
      <c r="AE339" s="327">
        <v>0</v>
      </c>
      <c r="AF339" s="327">
        <v>0</v>
      </c>
      <c r="AG339" s="327">
        <v>0</v>
      </c>
      <c r="AH339" s="327">
        <v>0</v>
      </c>
      <c r="AI339" s="327">
        <v>0</v>
      </c>
      <c r="AJ339" s="327">
        <v>0</v>
      </c>
      <c r="AK339" s="327">
        <v>0</v>
      </c>
      <c r="AL339" s="327">
        <v>0</v>
      </c>
      <c r="AM339" s="305">
        <f t="shared" si="46"/>
        <v>0</v>
      </c>
      <c r="AP339" s="341">
        <v>44</v>
      </c>
      <c r="AQ339" s="358" t="s">
        <v>381</v>
      </c>
      <c r="AR339" s="358"/>
      <c r="AS339" s="407"/>
      <c r="AT339" s="407"/>
      <c r="AU339" s="407"/>
      <c r="AV339" s="407"/>
      <c r="AW339" s="407"/>
      <c r="AX339" s="407"/>
      <c r="AY339" s="407"/>
      <c r="AZ339" s="407"/>
      <c r="BA339" s="407"/>
      <c r="BB339" s="407"/>
      <c r="BC339" s="407"/>
      <c r="BD339" s="407"/>
      <c r="BE339" s="407"/>
      <c r="BF339" s="407"/>
      <c r="BG339" s="407"/>
      <c r="BH339" s="407">
        <v>0</v>
      </c>
      <c r="BI339" s="407">
        <v>0</v>
      </c>
      <c r="BJ339" s="407">
        <v>1621.3733050000001</v>
      </c>
      <c r="BK339" s="407">
        <v>1314.5588009999999</v>
      </c>
      <c r="BL339" s="407">
        <v>1348.7723570000001</v>
      </c>
      <c r="BM339" s="407">
        <v>1642.4925499999999</v>
      </c>
      <c r="BN339" s="407">
        <v>1916.4068930000001</v>
      </c>
      <c r="BO339" s="407">
        <v>1867.2749429999999</v>
      </c>
      <c r="BP339" s="407">
        <v>1885.71919</v>
      </c>
      <c r="BQ339" s="407">
        <v>1751.743148</v>
      </c>
      <c r="BR339" s="407">
        <v>2515.3562590000001</v>
      </c>
      <c r="BS339" s="407">
        <v>2645.5428000000002</v>
      </c>
      <c r="BT339" s="407">
        <v>18509.240246000001</v>
      </c>
    </row>
    <row r="340" spans="1:72" ht="19.5" customHeight="1" x14ac:dyDescent="0.2">
      <c r="A340" s="301" t="s">
        <v>365</v>
      </c>
      <c r="B340" s="302" t="s">
        <v>44</v>
      </c>
      <c r="C340" s="303" t="s">
        <v>26</v>
      </c>
      <c r="D340" s="302" t="s">
        <v>30</v>
      </c>
      <c r="E340" s="304">
        <f t="shared" si="43"/>
        <v>0</v>
      </c>
      <c r="F340" s="305">
        <v>0</v>
      </c>
      <c r="G340" s="305">
        <v>0</v>
      </c>
      <c r="H340" s="305">
        <v>0</v>
      </c>
      <c r="I340" s="305">
        <v>0</v>
      </c>
      <c r="J340" s="305">
        <v>0</v>
      </c>
      <c r="K340" s="305">
        <v>0</v>
      </c>
      <c r="L340" s="305">
        <v>0</v>
      </c>
      <c r="M340" s="305">
        <v>0</v>
      </c>
      <c r="N340" s="305">
        <v>0</v>
      </c>
      <c r="O340" s="305">
        <v>0</v>
      </c>
      <c r="P340" s="305">
        <v>0</v>
      </c>
      <c r="Q340" s="305">
        <v>0</v>
      </c>
      <c r="R340" s="305">
        <v>0</v>
      </c>
      <c r="S340" s="305">
        <f t="shared" si="44"/>
        <v>0</v>
      </c>
      <c r="T340" s="322" t="s">
        <v>358</v>
      </c>
      <c r="V340" s="322" t="s">
        <v>358</v>
      </c>
      <c r="W340" s="323" t="s">
        <v>65</v>
      </c>
      <c r="X340" s="323" t="s">
        <v>247</v>
      </c>
      <c r="Y340" s="328">
        <f t="shared" si="45"/>
        <v>9.641</v>
      </c>
      <c r="Z340" s="327">
        <v>0</v>
      </c>
      <c r="AA340" s="327">
        <v>0</v>
      </c>
      <c r="AB340" s="327">
        <v>0</v>
      </c>
      <c r="AC340" s="327">
        <v>0</v>
      </c>
      <c r="AD340" s="327">
        <v>0</v>
      </c>
      <c r="AE340" s="327">
        <v>9.641</v>
      </c>
      <c r="AF340" s="327">
        <v>0</v>
      </c>
      <c r="AG340" s="327">
        <v>19.125</v>
      </c>
      <c r="AH340" s="327">
        <v>0</v>
      </c>
      <c r="AI340" s="327">
        <v>0</v>
      </c>
      <c r="AJ340" s="327">
        <v>0</v>
      </c>
      <c r="AK340" s="327">
        <v>0</v>
      </c>
      <c r="AL340" s="327">
        <v>28.765999999999998</v>
      </c>
      <c r="AM340" s="305">
        <f t="shared" si="46"/>
        <v>9.641</v>
      </c>
      <c r="AP340" s="341">
        <v>45</v>
      </c>
      <c r="AQ340" s="358" t="s">
        <v>383</v>
      </c>
      <c r="AR340" s="358"/>
      <c r="AS340" s="407"/>
      <c r="AT340" s="407"/>
      <c r="AU340" s="407"/>
      <c r="AV340" s="407"/>
      <c r="AW340" s="407"/>
      <c r="AX340" s="407"/>
      <c r="AY340" s="407"/>
      <c r="AZ340" s="407"/>
      <c r="BA340" s="407"/>
      <c r="BB340" s="407"/>
      <c r="BC340" s="407"/>
      <c r="BD340" s="407"/>
      <c r="BE340" s="407"/>
      <c r="BF340" s="407"/>
      <c r="BG340" s="407"/>
      <c r="BH340" s="407">
        <v>0</v>
      </c>
      <c r="BI340" s="407">
        <v>0</v>
      </c>
      <c r="BJ340" s="407">
        <v>0</v>
      </c>
      <c r="BK340" s="407">
        <v>0</v>
      </c>
      <c r="BL340" s="407">
        <v>0</v>
      </c>
      <c r="BM340" s="407">
        <v>0</v>
      </c>
      <c r="BN340" s="407">
        <v>0</v>
      </c>
      <c r="BO340" s="407">
        <v>0</v>
      </c>
      <c r="BP340" s="407">
        <v>0</v>
      </c>
      <c r="BQ340" s="407">
        <v>0</v>
      </c>
      <c r="BR340" s="407">
        <v>0</v>
      </c>
      <c r="BS340" s="407">
        <v>0</v>
      </c>
      <c r="BT340" s="407">
        <v>0</v>
      </c>
    </row>
    <row r="341" spans="1:72" ht="19.5" customHeight="1" x14ac:dyDescent="0.2">
      <c r="A341" s="301" t="s">
        <v>365</v>
      </c>
      <c r="B341" s="302" t="s">
        <v>44</v>
      </c>
      <c r="C341" s="303" t="s">
        <v>26</v>
      </c>
      <c r="D341" s="302" t="s">
        <v>31</v>
      </c>
      <c r="E341" s="304">
        <f t="shared" si="43"/>
        <v>0</v>
      </c>
      <c r="F341" s="305">
        <v>0</v>
      </c>
      <c r="G341" s="305">
        <v>0</v>
      </c>
      <c r="H341" s="305">
        <v>0</v>
      </c>
      <c r="I341" s="305">
        <v>0</v>
      </c>
      <c r="J341" s="305">
        <v>0</v>
      </c>
      <c r="K341" s="305">
        <v>0</v>
      </c>
      <c r="L341" s="305">
        <v>0</v>
      </c>
      <c r="M341" s="305">
        <v>0</v>
      </c>
      <c r="N341" s="305">
        <v>0</v>
      </c>
      <c r="O341" s="305">
        <v>0</v>
      </c>
      <c r="P341" s="305">
        <v>0</v>
      </c>
      <c r="Q341" s="305">
        <v>0</v>
      </c>
      <c r="R341" s="305">
        <v>0</v>
      </c>
      <c r="S341" s="305">
        <f t="shared" si="44"/>
        <v>0</v>
      </c>
      <c r="T341" s="322" t="s">
        <v>358</v>
      </c>
      <c r="V341" s="322" t="s">
        <v>358</v>
      </c>
      <c r="W341" s="323" t="s">
        <v>65</v>
      </c>
      <c r="X341" s="323" t="s">
        <v>248</v>
      </c>
      <c r="Y341" s="328">
        <f t="shared" si="45"/>
        <v>0</v>
      </c>
      <c r="Z341" s="327">
        <v>0</v>
      </c>
      <c r="AA341" s="327">
        <v>0</v>
      </c>
      <c r="AB341" s="327">
        <v>0</v>
      </c>
      <c r="AC341" s="327">
        <v>0</v>
      </c>
      <c r="AD341" s="327">
        <v>0</v>
      </c>
      <c r="AE341" s="327">
        <v>0</v>
      </c>
      <c r="AF341" s="327">
        <v>0</v>
      </c>
      <c r="AG341" s="327">
        <v>0</v>
      </c>
      <c r="AH341" s="327">
        <v>0</v>
      </c>
      <c r="AI341" s="327">
        <v>0</v>
      </c>
      <c r="AJ341" s="327">
        <v>0</v>
      </c>
      <c r="AK341" s="327">
        <v>0</v>
      </c>
      <c r="AL341" s="327">
        <v>0</v>
      </c>
      <c r="AM341" s="305">
        <f t="shared" si="46"/>
        <v>0</v>
      </c>
      <c r="AP341" s="341">
        <v>46</v>
      </c>
      <c r="AQ341" s="358" t="s">
        <v>385</v>
      </c>
      <c r="AR341" s="358"/>
      <c r="AS341" s="407"/>
      <c r="AT341" s="407"/>
      <c r="AU341" s="407"/>
      <c r="AV341" s="407"/>
      <c r="AW341" s="407"/>
      <c r="AX341" s="407"/>
      <c r="AY341" s="407"/>
      <c r="AZ341" s="407"/>
      <c r="BA341" s="407"/>
      <c r="BB341" s="407"/>
      <c r="BC341" s="407"/>
      <c r="BD341" s="407"/>
      <c r="BE341" s="407"/>
      <c r="BF341" s="407"/>
      <c r="BG341" s="407"/>
      <c r="BH341" s="407">
        <v>0</v>
      </c>
      <c r="BI341" s="407">
        <v>0</v>
      </c>
      <c r="BJ341" s="407">
        <v>0</v>
      </c>
      <c r="BK341" s="407">
        <v>0</v>
      </c>
      <c r="BL341" s="407">
        <v>0</v>
      </c>
      <c r="BM341" s="407">
        <v>0</v>
      </c>
      <c r="BN341" s="407">
        <v>0</v>
      </c>
      <c r="BO341" s="407">
        <v>0</v>
      </c>
      <c r="BP341" s="407">
        <v>0</v>
      </c>
      <c r="BQ341" s="407">
        <v>0</v>
      </c>
      <c r="BR341" s="407">
        <v>0</v>
      </c>
      <c r="BS341" s="407">
        <v>0</v>
      </c>
      <c r="BT341" s="407">
        <v>0</v>
      </c>
    </row>
    <row r="342" spans="1:72" ht="19.5" customHeight="1" x14ac:dyDescent="0.2">
      <c r="A342" s="301" t="s">
        <v>365</v>
      </c>
      <c r="B342" s="302" t="s">
        <v>44</v>
      </c>
      <c r="C342" s="303" t="s">
        <v>26</v>
      </c>
      <c r="D342" s="302" t="s">
        <v>32</v>
      </c>
      <c r="E342" s="304">
        <f t="shared" si="43"/>
        <v>0</v>
      </c>
      <c r="F342" s="305">
        <v>0</v>
      </c>
      <c r="G342" s="305">
        <v>0</v>
      </c>
      <c r="H342" s="305">
        <v>0</v>
      </c>
      <c r="I342" s="305">
        <v>0</v>
      </c>
      <c r="J342" s="305">
        <v>0</v>
      </c>
      <c r="K342" s="305">
        <v>0</v>
      </c>
      <c r="L342" s="305">
        <v>0</v>
      </c>
      <c r="M342" s="305">
        <v>0</v>
      </c>
      <c r="N342" s="305">
        <v>0</v>
      </c>
      <c r="O342" s="305">
        <v>0</v>
      </c>
      <c r="P342" s="305">
        <v>0</v>
      </c>
      <c r="Q342" s="305">
        <v>0</v>
      </c>
      <c r="R342" s="305">
        <v>0</v>
      </c>
      <c r="S342" s="305">
        <f t="shared" si="44"/>
        <v>0</v>
      </c>
      <c r="T342" s="322" t="s">
        <v>358</v>
      </c>
      <c r="V342" s="322" t="s">
        <v>358</v>
      </c>
      <c r="W342" s="323" t="s">
        <v>65</v>
      </c>
      <c r="X342" s="323" t="s">
        <v>210</v>
      </c>
      <c r="Y342" s="328">
        <f t="shared" si="45"/>
        <v>48.354544546848103</v>
      </c>
      <c r="Z342" s="327">
        <v>46.542571007023497</v>
      </c>
      <c r="AA342" s="327">
        <v>32.863627665627199</v>
      </c>
      <c r="AB342" s="327">
        <v>24.163487007023502</v>
      </c>
      <c r="AC342" s="327">
        <v>42.434332546848097</v>
      </c>
      <c r="AD342" s="327">
        <v>36.315025546847998</v>
      </c>
      <c r="AE342" s="327">
        <v>48.354544546848103</v>
      </c>
      <c r="AF342" s="327">
        <v>25.732217546848101</v>
      </c>
      <c r="AG342" s="327">
        <v>47.9960715468481</v>
      </c>
      <c r="AH342" s="327">
        <v>29.480506546848101</v>
      </c>
      <c r="AI342" s="327">
        <v>42.876703546848098</v>
      </c>
      <c r="AJ342" s="327">
        <v>26.910005546848101</v>
      </c>
      <c r="AK342" s="327">
        <v>91.506605546848107</v>
      </c>
      <c r="AL342" s="327">
        <v>495.17569860130698</v>
      </c>
      <c r="AM342" s="305">
        <f t="shared" si="46"/>
        <v>230.67358832021841</v>
      </c>
      <c r="AP342" s="341">
        <v>47</v>
      </c>
      <c r="AQ342" s="358" t="s">
        <v>387</v>
      </c>
      <c r="AR342" s="358"/>
      <c r="AS342" s="407"/>
      <c r="AT342" s="407"/>
      <c r="AU342" s="407"/>
      <c r="AV342" s="407"/>
      <c r="AW342" s="407"/>
      <c r="AX342" s="407"/>
      <c r="AY342" s="407"/>
      <c r="AZ342" s="407"/>
      <c r="BA342" s="407"/>
      <c r="BB342" s="407"/>
      <c r="BC342" s="407"/>
      <c r="BD342" s="407"/>
      <c r="BE342" s="407"/>
      <c r="BF342" s="407"/>
      <c r="BG342" s="407"/>
      <c r="BH342" s="407">
        <v>0</v>
      </c>
      <c r="BI342" s="407">
        <v>0</v>
      </c>
      <c r="BJ342" s="407">
        <v>0</v>
      </c>
      <c r="BK342" s="407">
        <v>0</v>
      </c>
      <c r="BL342" s="407">
        <v>0</v>
      </c>
      <c r="BM342" s="407">
        <v>0</v>
      </c>
      <c r="BN342" s="407">
        <v>0</v>
      </c>
      <c r="BO342" s="407">
        <v>0</v>
      </c>
      <c r="BP342" s="407">
        <v>0</v>
      </c>
      <c r="BQ342" s="407">
        <v>0</v>
      </c>
      <c r="BR342" s="407">
        <v>0</v>
      </c>
      <c r="BS342" s="407">
        <v>0</v>
      </c>
      <c r="BT342" s="407">
        <v>0</v>
      </c>
    </row>
    <row r="343" spans="1:72" ht="19.5" customHeight="1" x14ac:dyDescent="0.2">
      <c r="A343" s="301" t="s">
        <v>365</v>
      </c>
      <c r="B343" s="302" t="s">
        <v>44</v>
      </c>
      <c r="C343" s="303" t="s">
        <v>33</v>
      </c>
      <c r="D343" s="302" t="s">
        <v>34</v>
      </c>
      <c r="E343" s="304">
        <f t="shared" si="43"/>
        <v>0</v>
      </c>
      <c r="F343" s="305">
        <v>0</v>
      </c>
      <c r="G343" s="305">
        <v>0</v>
      </c>
      <c r="H343" s="305">
        <v>0</v>
      </c>
      <c r="I343" s="305">
        <v>0</v>
      </c>
      <c r="J343" s="305">
        <v>0</v>
      </c>
      <c r="K343" s="305">
        <v>0</v>
      </c>
      <c r="L343" s="305">
        <v>0</v>
      </c>
      <c r="M343" s="305">
        <v>0</v>
      </c>
      <c r="N343" s="305">
        <v>0</v>
      </c>
      <c r="O343" s="305">
        <v>0</v>
      </c>
      <c r="P343" s="305">
        <v>0</v>
      </c>
      <c r="Q343" s="305">
        <v>0</v>
      </c>
      <c r="R343" s="305">
        <v>0</v>
      </c>
      <c r="S343" s="305">
        <f t="shared" si="44"/>
        <v>0</v>
      </c>
      <c r="T343" s="322" t="s">
        <v>358</v>
      </c>
      <c r="V343" s="322" t="s">
        <v>358</v>
      </c>
      <c r="W343" s="321"/>
      <c r="X343" s="321"/>
      <c r="Y343" s="328">
        <f t="shared" si="45"/>
        <v>0</v>
      </c>
      <c r="Z343" s="329"/>
      <c r="AA343" s="329"/>
      <c r="AB343" s="329"/>
      <c r="AC343" s="329"/>
      <c r="AD343" s="329"/>
      <c r="AE343" s="329"/>
      <c r="AF343" s="329"/>
      <c r="AG343" s="329"/>
      <c r="AH343" s="329"/>
      <c r="AI343" s="329"/>
      <c r="AJ343" s="329"/>
      <c r="AK343" s="329"/>
      <c r="AL343" s="329"/>
      <c r="AM343" s="305">
        <f t="shared" si="46"/>
        <v>0</v>
      </c>
      <c r="AP343" s="341">
        <v>48</v>
      </c>
      <c r="AQ343" s="358" t="s">
        <v>388</v>
      </c>
      <c r="AR343" s="358"/>
      <c r="AS343" s="407"/>
      <c r="AT343" s="407"/>
      <c r="AU343" s="407"/>
      <c r="AV343" s="407"/>
      <c r="AW343" s="407"/>
      <c r="AX343" s="407"/>
      <c r="AY343" s="407"/>
      <c r="AZ343" s="407"/>
      <c r="BA343" s="407"/>
      <c r="BB343" s="407"/>
      <c r="BC343" s="407"/>
      <c r="BD343" s="407"/>
      <c r="BE343" s="407"/>
      <c r="BF343" s="407"/>
      <c r="BG343" s="407"/>
      <c r="BH343" s="407">
        <v>0</v>
      </c>
      <c r="BI343" s="407">
        <v>0</v>
      </c>
      <c r="BJ343" s="407">
        <v>0</v>
      </c>
      <c r="BK343" s="407">
        <v>0</v>
      </c>
      <c r="BL343" s="407">
        <v>0</v>
      </c>
      <c r="BM343" s="407">
        <v>0</v>
      </c>
      <c r="BN343" s="407">
        <v>0</v>
      </c>
      <c r="BO343" s="407">
        <v>0</v>
      </c>
      <c r="BP343" s="407">
        <v>0</v>
      </c>
      <c r="BQ343" s="407">
        <v>0</v>
      </c>
      <c r="BR343" s="407">
        <v>0</v>
      </c>
      <c r="BS343" s="407">
        <v>0</v>
      </c>
      <c r="BT343" s="407">
        <v>0</v>
      </c>
    </row>
    <row r="344" spans="1:72" ht="19.5" customHeight="1" x14ac:dyDescent="0.2">
      <c r="A344" s="301" t="s">
        <v>365</v>
      </c>
      <c r="B344" s="302" t="s">
        <v>44</v>
      </c>
      <c r="C344" s="303" t="s">
        <v>33</v>
      </c>
      <c r="D344" s="302" t="s">
        <v>35</v>
      </c>
      <c r="E344" s="304">
        <f t="shared" si="43"/>
        <v>0</v>
      </c>
      <c r="F344" s="305">
        <v>0</v>
      </c>
      <c r="G344" s="305">
        <v>0</v>
      </c>
      <c r="H344" s="305">
        <v>0</v>
      </c>
      <c r="I344" s="305">
        <v>0</v>
      </c>
      <c r="J344" s="305">
        <v>0</v>
      </c>
      <c r="K344" s="305">
        <v>0</v>
      </c>
      <c r="L344" s="305">
        <v>0</v>
      </c>
      <c r="M344" s="305">
        <v>0</v>
      </c>
      <c r="N344" s="305">
        <v>0</v>
      </c>
      <c r="O344" s="305">
        <v>0</v>
      </c>
      <c r="P344" s="305">
        <v>0</v>
      </c>
      <c r="Q344" s="305">
        <v>0</v>
      </c>
      <c r="R344" s="305">
        <v>0</v>
      </c>
      <c r="S344" s="305">
        <f t="shared" si="44"/>
        <v>0</v>
      </c>
      <c r="T344" s="322" t="s">
        <v>358</v>
      </c>
      <c r="V344" s="322" t="s">
        <v>358</v>
      </c>
      <c r="W344" s="321"/>
      <c r="X344" s="321"/>
      <c r="Y344" s="328">
        <f t="shared" si="45"/>
        <v>0</v>
      </c>
      <c r="Z344" s="329"/>
      <c r="AA344" s="329"/>
      <c r="AB344" s="329"/>
      <c r="AC344" s="329"/>
      <c r="AD344" s="329"/>
      <c r="AE344" s="329"/>
      <c r="AF344" s="329"/>
      <c r="AG344" s="329"/>
      <c r="AH344" s="329"/>
      <c r="AI344" s="329"/>
      <c r="AJ344" s="329"/>
      <c r="AK344" s="329"/>
      <c r="AL344" s="329"/>
      <c r="AM344" s="305">
        <f t="shared" si="46"/>
        <v>0</v>
      </c>
      <c r="AP344" s="360">
        <v>49</v>
      </c>
      <c r="AQ344" s="361" t="s">
        <v>389</v>
      </c>
      <c r="AR344" s="361"/>
      <c r="AS344" s="418">
        <v>788.43718847736204</v>
      </c>
      <c r="AT344" s="418">
        <v>237.52902600716399</v>
      </c>
      <c r="AU344" s="418">
        <v>1452.65518760585</v>
      </c>
      <c r="AV344" s="418">
        <v>-635.70641104508798</v>
      </c>
      <c r="AW344" s="418">
        <v>1090.14074795038</v>
      </c>
      <c r="AX344" s="418">
        <v>1444.8772038254399</v>
      </c>
      <c r="AY344" s="418">
        <v>1479.6865017079699</v>
      </c>
      <c r="AZ344" s="418">
        <v>1709.1395759565</v>
      </c>
      <c r="BA344" s="418">
        <v>1403.38793808168</v>
      </c>
      <c r="BB344" s="418">
        <v>1460.1887930315399</v>
      </c>
      <c r="BC344" s="418">
        <v>1069.28066989014</v>
      </c>
      <c r="BD344" s="418">
        <v>1524.0646654779</v>
      </c>
      <c r="BE344" s="418">
        <v>13023.681086966801</v>
      </c>
      <c r="BF344" s="418"/>
      <c r="BG344" s="418"/>
      <c r="BH344" s="418">
        <v>5564.7178959010898</v>
      </c>
      <c r="BI344" s="418">
        <v>1744.67392941751</v>
      </c>
      <c r="BJ344" s="418">
        <v>9800.7854463690601</v>
      </c>
      <c r="BK344" s="418">
        <v>338.59359302581998</v>
      </c>
      <c r="BL344" s="418">
        <v>7832.2661122641903</v>
      </c>
      <c r="BM344" s="418">
        <v>9906.2426465470107</v>
      </c>
      <c r="BN344" s="418">
        <v>10800.0958788071</v>
      </c>
      <c r="BO344" s="418">
        <v>11542.7643616196</v>
      </c>
      <c r="BP344" s="418">
        <v>9543.6291899999997</v>
      </c>
      <c r="BQ344" s="418">
        <v>8956.0727446922501</v>
      </c>
      <c r="BR344" s="418">
        <v>11192.8246593063</v>
      </c>
      <c r="BS344" s="418">
        <v>12599.327569707901</v>
      </c>
      <c r="BT344" s="418">
        <v>99821.994027657696</v>
      </c>
    </row>
    <row r="345" spans="1:72" ht="19.5" customHeight="1" x14ac:dyDescent="0.2">
      <c r="A345" s="301" t="s">
        <v>365</v>
      </c>
      <c r="B345" s="302" t="s">
        <v>44</v>
      </c>
      <c r="C345" s="303" t="s">
        <v>33</v>
      </c>
      <c r="D345" s="302" t="s">
        <v>36</v>
      </c>
      <c r="E345" s="304">
        <f t="shared" si="43"/>
        <v>0</v>
      </c>
      <c r="F345" s="305">
        <v>0</v>
      </c>
      <c r="G345" s="305">
        <v>0</v>
      </c>
      <c r="H345" s="305">
        <v>0</v>
      </c>
      <c r="I345" s="305">
        <v>0</v>
      </c>
      <c r="J345" s="305">
        <v>0</v>
      </c>
      <c r="K345" s="305">
        <v>0</v>
      </c>
      <c r="L345" s="305">
        <v>0</v>
      </c>
      <c r="M345" s="305">
        <v>0</v>
      </c>
      <c r="N345" s="305">
        <v>0</v>
      </c>
      <c r="O345" s="305">
        <v>0</v>
      </c>
      <c r="P345" s="305">
        <v>0</v>
      </c>
      <c r="Q345" s="305">
        <v>0</v>
      </c>
      <c r="R345" s="305">
        <v>0</v>
      </c>
      <c r="S345" s="305">
        <f t="shared" si="44"/>
        <v>0</v>
      </c>
      <c r="T345" s="322" t="s">
        <v>358</v>
      </c>
      <c r="V345" s="322" t="s">
        <v>358</v>
      </c>
      <c r="W345" s="323" t="s">
        <v>359</v>
      </c>
      <c r="X345" s="323" t="s">
        <v>4</v>
      </c>
      <c r="Y345" s="328" t="str">
        <f t="shared" si="45"/>
        <v>6月</v>
      </c>
      <c r="Z345" s="327" t="s">
        <v>8</v>
      </c>
      <c r="AA345" s="327" t="s">
        <v>9</v>
      </c>
      <c r="AB345" s="327" t="s">
        <v>10</v>
      </c>
      <c r="AC345" s="327" t="s">
        <v>11</v>
      </c>
      <c r="AD345" s="327" t="s">
        <v>12</v>
      </c>
      <c r="AE345" s="327" t="s">
        <v>13</v>
      </c>
      <c r="AF345" s="327" t="s">
        <v>14</v>
      </c>
      <c r="AG345" s="327" t="s">
        <v>15</v>
      </c>
      <c r="AH345" s="327" t="s">
        <v>16</v>
      </c>
      <c r="AI345" s="327" t="s">
        <v>17</v>
      </c>
      <c r="AJ345" s="327" t="s">
        <v>111</v>
      </c>
      <c r="AK345" s="327" t="s">
        <v>19</v>
      </c>
      <c r="AL345" s="327" t="s">
        <v>20</v>
      </c>
      <c r="AM345" s="300" t="s">
        <v>259</v>
      </c>
      <c r="AP345" s="341">
        <v>50</v>
      </c>
      <c r="AQ345" s="358" t="s">
        <v>349</v>
      </c>
      <c r="AR345" s="358"/>
      <c r="AS345" s="407"/>
      <c r="AT345" s="407"/>
      <c r="AU345" s="407"/>
      <c r="AV345" s="407"/>
      <c r="AW345" s="407"/>
      <c r="AX345" s="407"/>
      <c r="AY345" s="407"/>
      <c r="AZ345" s="407"/>
      <c r="BA345" s="407"/>
      <c r="BB345" s="407"/>
      <c r="BC345" s="407"/>
      <c r="BD345" s="407"/>
      <c r="BE345" s="407"/>
      <c r="BF345" s="407"/>
      <c r="BG345" s="407"/>
      <c r="BH345" s="407"/>
      <c r="BI345" s="407"/>
      <c r="BJ345" s="407"/>
      <c r="BK345" s="407"/>
      <c r="BL345" s="407"/>
      <c r="BM345" s="407"/>
      <c r="BN345" s="407"/>
      <c r="BO345" s="407"/>
      <c r="BP345" s="407"/>
      <c r="BQ345" s="407"/>
      <c r="BR345" s="407"/>
      <c r="BS345" s="407"/>
      <c r="BT345" s="407">
        <v>0</v>
      </c>
    </row>
    <row r="346" spans="1:72" ht="19.5" customHeight="1" x14ac:dyDescent="0.2">
      <c r="A346" s="301" t="s">
        <v>365</v>
      </c>
      <c r="B346" s="302" t="s">
        <v>44</v>
      </c>
      <c r="C346" s="303" t="s">
        <v>33</v>
      </c>
      <c r="D346" s="302" t="s">
        <v>37</v>
      </c>
      <c r="E346" s="304">
        <f t="shared" si="43"/>
        <v>0</v>
      </c>
      <c r="F346" s="305">
        <v>0</v>
      </c>
      <c r="G346" s="305">
        <v>0</v>
      </c>
      <c r="H346" s="305">
        <v>0</v>
      </c>
      <c r="I346" s="305">
        <v>0</v>
      </c>
      <c r="J346" s="305">
        <v>0</v>
      </c>
      <c r="K346" s="305">
        <v>0</v>
      </c>
      <c r="L346" s="305">
        <v>0</v>
      </c>
      <c r="M346" s="305">
        <v>0</v>
      </c>
      <c r="N346" s="305">
        <v>0</v>
      </c>
      <c r="O346" s="305">
        <v>0</v>
      </c>
      <c r="P346" s="305">
        <v>0</v>
      </c>
      <c r="Q346" s="305">
        <v>0</v>
      </c>
      <c r="R346" s="305">
        <v>0</v>
      </c>
      <c r="S346" s="305">
        <f t="shared" si="44"/>
        <v>0</v>
      </c>
      <c r="T346" s="322" t="s">
        <v>358</v>
      </c>
      <c r="V346" s="322" t="s">
        <v>358</v>
      </c>
      <c r="W346" s="323" t="s">
        <v>66</v>
      </c>
      <c r="X346" s="323" t="s">
        <v>217</v>
      </c>
      <c r="Y346" s="328">
        <f t="shared" si="45"/>
        <v>0.65012300000000001</v>
      </c>
      <c r="Z346" s="327">
        <v>0.65012300000000001</v>
      </c>
      <c r="AA346" s="327">
        <v>0.65012300000000001</v>
      </c>
      <c r="AB346" s="327">
        <v>0.65012300000000001</v>
      </c>
      <c r="AC346" s="327">
        <v>0.65012300000000001</v>
      </c>
      <c r="AD346" s="327">
        <v>0.65012300000000001</v>
      </c>
      <c r="AE346" s="327">
        <v>0.65012300000000001</v>
      </c>
      <c r="AF346" s="327">
        <v>0.65012300000000001</v>
      </c>
      <c r="AG346" s="327">
        <v>0.65012300000000001</v>
      </c>
      <c r="AH346" s="327">
        <v>0.65012300000000001</v>
      </c>
      <c r="AI346" s="327">
        <v>0.65012300000000001</v>
      </c>
      <c r="AJ346" s="327">
        <v>0.65012300000000001</v>
      </c>
      <c r="AK346" s="327">
        <v>0.76675700000000002</v>
      </c>
      <c r="AL346" s="327">
        <v>7.9181100000000004</v>
      </c>
      <c r="AM346" s="305">
        <f t="shared" si="46"/>
        <v>3.9007379999999996</v>
      </c>
      <c r="AQ346" s="401"/>
      <c r="AR346" s="401"/>
    </row>
    <row r="347" spans="1:72" ht="19.5" customHeight="1" x14ac:dyDescent="0.2">
      <c r="A347" s="301" t="s">
        <v>365</v>
      </c>
      <c r="B347" s="302" t="s">
        <v>44</v>
      </c>
      <c r="C347" s="303" t="s">
        <v>33</v>
      </c>
      <c r="D347" s="302" t="s">
        <v>38</v>
      </c>
      <c r="E347" s="304">
        <f t="shared" si="43"/>
        <v>0</v>
      </c>
      <c r="F347" s="305">
        <v>0</v>
      </c>
      <c r="G347" s="305">
        <v>0</v>
      </c>
      <c r="H347" s="305">
        <v>0</v>
      </c>
      <c r="I347" s="305">
        <v>0</v>
      </c>
      <c r="J347" s="305">
        <v>0</v>
      </c>
      <c r="K347" s="305">
        <v>0</v>
      </c>
      <c r="L347" s="305">
        <v>0</v>
      </c>
      <c r="M347" s="305">
        <v>0</v>
      </c>
      <c r="N347" s="305">
        <v>0</v>
      </c>
      <c r="O347" s="305">
        <v>0</v>
      </c>
      <c r="P347" s="305">
        <v>0</v>
      </c>
      <c r="Q347" s="305">
        <v>0</v>
      </c>
      <c r="R347" s="305">
        <v>0</v>
      </c>
      <c r="S347" s="305">
        <f t="shared" si="44"/>
        <v>0</v>
      </c>
      <c r="T347" s="322" t="s">
        <v>358</v>
      </c>
      <c r="V347" s="322" t="s">
        <v>358</v>
      </c>
      <c r="W347" s="323" t="s">
        <v>66</v>
      </c>
      <c r="X347" s="323" t="s">
        <v>218</v>
      </c>
      <c r="Y347" s="328">
        <f t="shared" si="45"/>
        <v>3.1104E-2</v>
      </c>
      <c r="Z347" s="327">
        <v>2.8674000000000002E-2</v>
      </c>
      <c r="AA347" s="327">
        <v>3.2076E-2</v>
      </c>
      <c r="AB347" s="327">
        <v>2.5758E-2</v>
      </c>
      <c r="AC347" s="327">
        <v>2.4299999999999999E-2</v>
      </c>
      <c r="AD347" s="327">
        <v>2.8188000000000001E-2</v>
      </c>
      <c r="AE347" s="327">
        <v>3.1104E-2</v>
      </c>
      <c r="AF347" s="327">
        <v>3.3048000000000001E-2</v>
      </c>
      <c r="AG347" s="327">
        <v>3.3048000000000001E-2</v>
      </c>
      <c r="AH347" s="327">
        <v>5.4432000000000001E-2</v>
      </c>
      <c r="AI347" s="327">
        <v>5.1029999999999999E-2</v>
      </c>
      <c r="AJ347" s="327">
        <v>3.0617999999999999E-2</v>
      </c>
      <c r="AK347" s="327">
        <v>5.5404000000000002E-2</v>
      </c>
      <c r="AL347" s="327">
        <v>0.42768</v>
      </c>
      <c r="AM347" s="305">
        <f t="shared" si="46"/>
        <v>0.1701</v>
      </c>
      <c r="AQ347" s="401"/>
      <c r="AR347" s="401"/>
    </row>
    <row r="348" spans="1:72" ht="19.5" customHeight="1" x14ac:dyDescent="0.2">
      <c r="A348" s="301" t="s">
        <v>365</v>
      </c>
      <c r="B348" s="302" t="s">
        <v>44</v>
      </c>
      <c r="C348" s="303" t="s">
        <v>33</v>
      </c>
      <c r="D348" s="302" t="s">
        <v>39</v>
      </c>
      <c r="E348" s="304">
        <f t="shared" si="43"/>
        <v>0</v>
      </c>
      <c r="F348" s="305">
        <v>0</v>
      </c>
      <c r="G348" s="305">
        <v>0</v>
      </c>
      <c r="H348" s="305">
        <v>0</v>
      </c>
      <c r="I348" s="305">
        <v>0</v>
      </c>
      <c r="J348" s="305">
        <v>0</v>
      </c>
      <c r="K348" s="305">
        <v>0</v>
      </c>
      <c r="L348" s="305">
        <v>0</v>
      </c>
      <c r="M348" s="305">
        <v>0</v>
      </c>
      <c r="N348" s="305">
        <v>0</v>
      </c>
      <c r="O348" s="305">
        <v>0</v>
      </c>
      <c r="P348" s="305">
        <v>0</v>
      </c>
      <c r="Q348" s="305">
        <v>0</v>
      </c>
      <c r="R348" s="305">
        <v>0</v>
      </c>
      <c r="S348" s="305">
        <f t="shared" si="44"/>
        <v>0</v>
      </c>
      <c r="T348" s="322" t="s">
        <v>358</v>
      </c>
      <c r="V348" s="322" t="s">
        <v>358</v>
      </c>
      <c r="W348" s="323" t="s">
        <v>66</v>
      </c>
      <c r="X348" s="323" t="s">
        <v>219</v>
      </c>
      <c r="Y348" s="328">
        <f t="shared" si="45"/>
        <v>0.36808000000000002</v>
      </c>
      <c r="Z348" s="327">
        <v>0.13288</v>
      </c>
      <c r="AA348" s="327">
        <v>9.6799999999999997E-2</v>
      </c>
      <c r="AB348" s="327">
        <v>0.15256</v>
      </c>
      <c r="AC348" s="327">
        <v>0.20616000000000001</v>
      </c>
      <c r="AD348" s="327">
        <v>0.27592</v>
      </c>
      <c r="AE348" s="327">
        <v>0.36808000000000002</v>
      </c>
      <c r="AF348" s="327">
        <v>0.47576000000000002</v>
      </c>
      <c r="AG348" s="327">
        <v>0.57935999999999999</v>
      </c>
      <c r="AH348" s="327">
        <v>0.43143999999999999</v>
      </c>
      <c r="AI348" s="327">
        <v>0.36903999999999998</v>
      </c>
      <c r="AJ348" s="327">
        <v>0.22344</v>
      </c>
      <c r="AK348" s="327">
        <v>0.20453499999999999</v>
      </c>
      <c r="AL348" s="327">
        <v>3.5159750000000001</v>
      </c>
      <c r="AM348" s="305">
        <f t="shared" si="46"/>
        <v>1.2323999999999999</v>
      </c>
      <c r="AQ348" s="401"/>
      <c r="AR348" s="401"/>
    </row>
    <row r="349" spans="1:72" ht="19.5" customHeight="1" x14ac:dyDescent="0.2">
      <c r="A349" s="301" t="s">
        <v>365</v>
      </c>
      <c r="B349" s="302" t="s">
        <v>44</v>
      </c>
      <c r="C349" s="303" t="s">
        <v>40</v>
      </c>
      <c r="D349" s="302" t="s">
        <v>41</v>
      </c>
      <c r="E349" s="304">
        <f t="shared" si="43"/>
        <v>0</v>
      </c>
      <c r="F349" s="305">
        <v>0</v>
      </c>
      <c r="G349" s="305">
        <v>0</v>
      </c>
      <c r="H349" s="305">
        <v>0</v>
      </c>
      <c r="I349" s="305">
        <v>0</v>
      </c>
      <c r="J349" s="305">
        <v>0</v>
      </c>
      <c r="K349" s="305">
        <v>0</v>
      </c>
      <c r="L349" s="305">
        <v>0</v>
      </c>
      <c r="M349" s="305">
        <v>0</v>
      </c>
      <c r="N349" s="305">
        <v>0</v>
      </c>
      <c r="O349" s="305">
        <v>0</v>
      </c>
      <c r="P349" s="305">
        <v>0</v>
      </c>
      <c r="Q349" s="305">
        <v>0</v>
      </c>
      <c r="R349" s="305">
        <v>0</v>
      </c>
      <c r="S349" s="305">
        <f t="shared" si="44"/>
        <v>0</v>
      </c>
      <c r="T349" s="322" t="s">
        <v>358</v>
      </c>
      <c r="V349" s="322" t="s">
        <v>358</v>
      </c>
      <c r="W349" s="323" t="s">
        <v>66</v>
      </c>
      <c r="X349" s="323" t="s">
        <v>220</v>
      </c>
      <c r="Y349" s="328">
        <f t="shared" si="45"/>
        <v>12.624126</v>
      </c>
      <c r="Z349" s="327">
        <v>0.51452600000000004</v>
      </c>
      <c r="AA349" s="327">
        <v>0.267903</v>
      </c>
      <c r="AB349" s="327">
        <v>0.50491900000000001</v>
      </c>
      <c r="AC349" s="327">
        <v>1.221393</v>
      </c>
      <c r="AD349" s="327">
        <v>-11.727048</v>
      </c>
      <c r="AE349" s="327">
        <v>12.624126</v>
      </c>
      <c r="AF349" s="327">
        <v>0.24746000000000001</v>
      </c>
      <c r="AG349" s="327">
        <v>0.35003899999999999</v>
      </c>
      <c r="AH349" s="327">
        <v>0.28878300000000001</v>
      </c>
      <c r="AI349" s="327">
        <v>0.25465399999999999</v>
      </c>
      <c r="AJ349" s="327">
        <v>3.016454</v>
      </c>
      <c r="AK349" s="327">
        <v>0.339001</v>
      </c>
      <c r="AL349" s="327">
        <v>7.9022100000000002</v>
      </c>
      <c r="AM349" s="305">
        <f t="shared" si="46"/>
        <v>3.405819000000001</v>
      </c>
      <c r="AQ349" s="419"/>
      <c r="AR349" s="420"/>
      <c r="AS349" s="421"/>
      <c r="AT349" s="421"/>
      <c r="AU349" s="421"/>
      <c r="AV349" s="421"/>
      <c r="AW349" s="421"/>
      <c r="AX349" s="421"/>
      <c r="AY349" s="421"/>
      <c r="AZ349" s="421"/>
      <c r="BA349" s="421"/>
      <c r="BB349" s="421"/>
      <c r="BC349" s="421"/>
      <c r="BD349" s="421"/>
      <c r="BE349" s="421"/>
      <c r="BF349" s="428"/>
      <c r="BG349" s="429"/>
    </row>
    <row r="350" spans="1:72" ht="19.5" customHeight="1" x14ac:dyDescent="0.2">
      <c r="A350" s="301" t="s">
        <v>365</v>
      </c>
      <c r="B350" s="302" t="s">
        <v>44</v>
      </c>
      <c r="C350" s="303" t="s">
        <v>40</v>
      </c>
      <c r="D350" s="302" t="s">
        <v>42</v>
      </c>
      <c r="E350" s="304">
        <f t="shared" si="43"/>
        <v>0</v>
      </c>
      <c r="F350" s="305">
        <v>0</v>
      </c>
      <c r="G350" s="305">
        <v>0</v>
      </c>
      <c r="H350" s="305">
        <v>0</v>
      </c>
      <c r="I350" s="305">
        <v>0</v>
      </c>
      <c r="J350" s="305">
        <v>0</v>
      </c>
      <c r="K350" s="305">
        <v>0</v>
      </c>
      <c r="L350" s="305">
        <v>0</v>
      </c>
      <c r="M350" s="305">
        <v>0</v>
      </c>
      <c r="N350" s="305">
        <v>0</v>
      </c>
      <c r="O350" s="305">
        <v>0</v>
      </c>
      <c r="P350" s="305">
        <v>0</v>
      </c>
      <c r="Q350" s="305">
        <v>0</v>
      </c>
      <c r="R350" s="305">
        <v>0</v>
      </c>
      <c r="S350" s="305">
        <f t="shared" si="44"/>
        <v>0</v>
      </c>
      <c r="T350" s="322" t="s">
        <v>358</v>
      </c>
      <c r="V350" s="322" t="s">
        <v>358</v>
      </c>
      <c r="W350" s="323" t="s">
        <v>66</v>
      </c>
      <c r="X350" s="323" t="s">
        <v>211</v>
      </c>
      <c r="Y350" s="328">
        <f t="shared" si="45"/>
        <v>85.214338999999995</v>
      </c>
      <c r="Z350" s="327">
        <v>90.407286999999997</v>
      </c>
      <c r="AA350" s="327">
        <v>23.741587540843401</v>
      </c>
      <c r="AB350" s="327">
        <v>76.699731</v>
      </c>
      <c r="AC350" s="327">
        <v>100.500365</v>
      </c>
      <c r="AD350" s="327">
        <v>91.136083999999997</v>
      </c>
      <c r="AE350" s="327">
        <v>85.214338999999995</v>
      </c>
      <c r="AF350" s="327">
        <v>93.901624999999996</v>
      </c>
      <c r="AG350" s="327">
        <v>93.999667000000002</v>
      </c>
      <c r="AH350" s="327">
        <v>87.799661</v>
      </c>
      <c r="AI350" s="327">
        <v>112.16506200000001</v>
      </c>
      <c r="AJ350" s="327">
        <v>102.80627200000001</v>
      </c>
      <c r="AK350" s="327">
        <v>207.27332999999999</v>
      </c>
      <c r="AL350" s="327">
        <v>1165.6450105408401</v>
      </c>
      <c r="AM350" s="305">
        <f t="shared" si="46"/>
        <v>467.69939354084335</v>
      </c>
      <c r="AQ350" s="419"/>
      <c r="AR350" s="420"/>
      <c r="AS350" s="421"/>
      <c r="AT350" s="421"/>
      <c r="AU350" s="421"/>
      <c r="AV350" s="421"/>
      <c r="AW350" s="421"/>
      <c r="AX350" s="421"/>
      <c r="AY350" s="421"/>
      <c r="AZ350" s="421"/>
      <c r="BA350" s="421"/>
      <c r="BB350" s="421"/>
      <c r="BC350" s="421"/>
      <c r="BD350" s="421"/>
      <c r="BE350" s="421"/>
      <c r="BF350" s="430"/>
      <c r="BG350" s="429"/>
    </row>
    <row r="351" spans="1:72" ht="19.5" customHeight="1" x14ac:dyDescent="0.2">
      <c r="A351" s="301" t="s">
        <v>365</v>
      </c>
      <c r="B351" s="302" t="s">
        <v>44</v>
      </c>
      <c r="C351" s="303" t="s">
        <v>40</v>
      </c>
      <c r="D351" s="302" t="s">
        <v>43</v>
      </c>
      <c r="E351" s="304">
        <f t="shared" si="43"/>
        <v>0</v>
      </c>
      <c r="F351" s="305">
        <v>0</v>
      </c>
      <c r="G351" s="305">
        <v>0</v>
      </c>
      <c r="H351" s="305">
        <v>0</v>
      </c>
      <c r="I351" s="305">
        <v>0</v>
      </c>
      <c r="J351" s="305">
        <v>0</v>
      </c>
      <c r="K351" s="305">
        <v>0</v>
      </c>
      <c r="L351" s="305">
        <v>0</v>
      </c>
      <c r="M351" s="305">
        <v>0</v>
      </c>
      <c r="N351" s="305">
        <v>0</v>
      </c>
      <c r="O351" s="305">
        <v>0</v>
      </c>
      <c r="P351" s="305">
        <v>0</v>
      </c>
      <c r="Q351" s="305">
        <v>0</v>
      </c>
      <c r="R351" s="305">
        <v>0</v>
      </c>
      <c r="S351" s="305">
        <f t="shared" si="44"/>
        <v>0</v>
      </c>
      <c r="T351" s="322" t="s">
        <v>358</v>
      </c>
      <c r="V351" s="322" t="s">
        <v>358</v>
      </c>
      <c r="W351" s="323" t="s">
        <v>66</v>
      </c>
      <c r="X351" s="323" t="s">
        <v>221</v>
      </c>
      <c r="Y351" s="328">
        <f t="shared" si="45"/>
        <v>10.391524</v>
      </c>
      <c r="Z351" s="327">
        <v>10.585820999999999</v>
      </c>
      <c r="AA351" s="327">
        <v>11.311014</v>
      </c>
      <c r="AB351" s="327">
        <v>12.224271</v>
      </c>
      <c r="AC351" s="327">
        <v>10.524243999999999</v>
      </c>
      <c r="AD351" s="327">
        <v>10.746408000000001</v>
      </c>
      <c r="AE351" s="327">
        <v>10.391524</v>
      </c>
      <c r="AF351" s="327">
        <v>10.417315</v>
      </c>
      <c r="AG351" s="327">
        <v>10.344215</v>
      </c>
      <c r="AH351" s="327">
        <v>12.091543</v>
      </c>
      <c r="AI351" s="327">
        <v>10.782239000000001</v>
      </c>
      <c r="AJ351" s="327">
        <v>10.644199</v>
      </c>
      <c r="AK351" s="327">
        <v>10.688162999999999</v>
      </c>
      <c r="AL351" s="327">
        <v>130.750956</v>
      </c>
      <c r="AM351" s="305">
        <f t="shared" si="46"/>
        <v>65.783282</v>
      </c>
      <c r="AQ351" s="422"/>
      <c r="AR351" s="423"/>
      <c r="AS351" s="424"/>
      <c r="AT351" s="424"/>
      <c r="AU351" s="424"/>
      <c r="AV351" s="424"/>
      <c r="AW351" s="424"/>
      <c r="AX351" s="424"/>
      <c r="AY351" s="424"/>
      <c r="AZ351" s="424"/>
      <c r="BA351" s="424"/>
      <c r="BB351" s="424"/>
      <c r="BC351" s="424"/>
      <c r="BD351" s="424"/>
      <c r="BE351" s="424"/>
      <c r="BF351" s="430"/>
      <c r="BG351" s="429"/>
    </row>
    <row r="352" spans="1:72" ht="19.5" customHeight="1" x14ac:dyDescent="0.2">
      <c r="A352" s="301" t="s">
        <v>365</v>
      </c>
      <c r="B352" s="302" t="s">
        <v>45</v>
      </c>
      <c r="C352" s="303" t="s">
        <v>26</v>
      </c>
      <c r="D352" s="302" t="s">
        <v>27</v>
      </c>
      <c r="E352" s="304">
        <f t="shared" si="43"/>
        <v>0</v>
      </c>
      <c r="F352" s="305">
        <v>0</v>
      </c>
      <c r="G352" s="305">
        <v>0</v>
      </c>
      <c r="H352" s="305">
        <v>0</v>
      </c>
      <c r="I352" s="305">
        <v>0</v>
      </c>
      <c r="J352" s="305">
        <v>0</v>
      </c>
      <c r="K352" s="305">
        <v>0</v>
      </c>
      <c r="L352" s="305">
        <v>0</v>
      </c>
      <c r="M352" s="305">
        <v>0</v>
      </c>
      <c r="N352" s="305">
        <v>0</v>
      </c>
      <c r="O352" s="305">
        <v>0</v>
      </c>
      <c r="P352" s="305">
        <v>0</v>
      </c>
      <c r="Q352" s="305">
        <v>0</v>
      </c>
      <c r="R352" s="305">
        <v>0</v>
      </c>
      <c r="S352" s="305">
        <f t="shared" si="44"/>
        <v>0</v>
      </c>
      <c r="T352" s="322" t="s">
        <v>358</v>
      </c>
      <c r="V352" s="322" t="s">
        <v>358</v>
      </c>
      <c r="W352" s="323" t="s">
        <v>66</v>
      </c>
      <c r="X352" s="323" t="s">
        <v>222</v>
      </c>
      <c r="Y352" s="328">
        <f t="shared" si="45"/>
        <v>0.59763999999999995</v>
      </c>
      <c r="Z352" s="327">
        <v>0.28983999999999999</v>
      </c>
      <c r="AA352" s="327">
        <v>0</v>
      </c>
      <c r="AB352" s="327">
        <v>0.17513999999999999</v>
      </c>
      <c r="AC352" s="327">
        <v>0.16944999999999999</v>
      </c>
      <c r="AD352" s="327">
        <v>0.33640999999999999</v>
      </c>
      <c r="AE352" s="327">
        <v>0.59763999999999995</v>
      </c>
      <c r="AF352" s="327">
        <v>7.8750000000000001E-2</v>
      </c>
      <c r="AG352" s="327">
        <v>0.47199000000000002</v>
      </c>
      <c r="AH352" s="327">
        <v>0.20504</v>
      </c>
      <c r="AI352" s="327">
        <v>0.98716999999999999</v>
      </c>
      <c r="AJ352" s="327">
        <v>0.77388999999999997</v>
      </c>
      <c r="AK352" s="327">
        <v>0.51888000000000001</v>
      </c>
      <c r="AL352" s="327">
        <v>4.6041999999999996</v>
      </c>
      <c r="AM352" s="305">
        <f t="shared" si="46"/>
        <v>1.5684799999999999</v>
      </c>
      <c r="AQ352" s="425"/>
      <c r="AR352" s="425"/>
      <c r="AS352" s="426"/>
      <c r="AT352" s="426"/>
      <c r="AU352" s="426"/>
      <c r="AV352" s="426"/>
      <c r="AW352" s="427"/>
      <c r="AX352" s="426"/>
      <c r="AY352" s="426"/>
      <c r="AZ352" s="426"/>
      <c r="BA352" s="426"/>
      <c r="BB352" s="426"/>
      <c r="BC352" s="426"/>
      <c r="BD352" s="426"/>
      <c r="BE352" s="426"/>
      <c r="BF352" s="426"/>
      <c r="BG352" s="431"/>
    </row>
    <row r="353" spans="1:59" ht="19.5" customHeight="1" x14ac:dyDescent="0.2">
      <c r="A353" s="301" t="s">
        <v>365</v>
      </c>
      <c r="B353" s="302" t="s">
        <v>45</v>
      </c>
      <c r="C353" s="303" t="s">
        <v>26</v>
      </c>
      <c r="D353" s="302" t="s">
        <v>28</v>
      </c>
      <c r="E353" s="304">
        <f t="shared" si="43"/>
        <v>0</v>
      </c>
      <c r="F353" s="305">
        <v>0</v>
      </c>
      <c r="G353" s="305">
        <v>0</v>
      </c>
      <c r="H353" s="305">
        <v>0</v>
      </c>
      <c r="I353" s="305">
        <v>0</v>
      </c>
      <c r="J353" s="305">
        <v>0</v>
      </c>
      <c r="K353" s="305">
        <v>0</v>
      </c>
      <c r="L353" s="305">
        <v>0</v>
      </c>
      <c r="M353" s="305">
        <v>0</v>
      </c>
      <c r="N353" s="305">
        <v>0</v>
      </c>
      <c r="O353" s="305">
        <v>0</v>
      </c>
      <c r="P353" s="305">
        <v>0</v>
      </c>
      <c r="Q353" s="305">
        <v>0</v>
      </c>
      <c r="R353" s="305">
        <v>0</v>
      </c>
      <c r="S353" s="305">
        <f t="shared" si="44"/>
        <v>0</v>
      </c>
      <c r="T353" s="322" t="s">
        <v>358</v>
      </c>
      <c r="V353" s="322" t="s">
        <v>358</v>
      </c>
      <c r="W353" s="323" t="s">
        <v>66</v>
      </c>
      <c r="X353" s="323" t="s">
        <v>223</v>
      </c>
      <c r="Y353" s="328">
        <f t="shared" si="45"/>
        <v>1.71</v>
      </c>
      <c r="Z353" s="327">
        <v>0</v>
      </c>
      <c r="AA353" s="327">
        <v>2.4E-2</v>
      </c>
      <c r="AB353" s="327">
        <v>0</v>
      </c>
      <c r="AC353" s="327">
        <v>0</v>
      </c>
      <c r="AD353" s="327">
        <v>0</v>
      </c>
      <c r="AE353" s="327">
        <v>1.71</v>
      </c>
      <c r="AF353" s="327">
        <v>0</v>
      </c>
      <c r="AG353" s="327">
        <v>0</v>
      </c>
      <c r="AH353" s="327">
        <v>0</v>
      </c>
      <c r="AI353" s="327">
        <v>0</v>
      </c>
      <c r="AJ353" s="327">
        <v>0</v>
      </c>
      <c r="AK353" s="327">
        <v>0</v>
      </c>
      <c r="AL353" s="327">
        <v>1.734</v>
      </c>
      <c r="AM353" s="305">
        <f t="shared" si="46"/>
        <v>1.734</v>
      </c>
      <c r="AQ353" s="425"/>
      <c r="AR353" s="425"/>
      <c r="AS353" s="426"/>
      <c r="AT353" s="426"/>
      <c r="AU353" s="426"/>
      <c r="AV353" s="426"/>
      <c r="AW353" s="427"/>
      <c r="AX353" s="426"/>
      <c r="AY353" s="426"/>
      <c r="AZ353" s="426"/>
      <c r="BA353" s="426"/>
      <c r="BB353" s="426"/>
      <c r="BC353" s="426"/>
      <c r="BD353" s="426"/>
      <c r="BE353" s="426"/>
      <c r="BF353" s="426"/>
      <c r="BG353" s="431"/>
    </row>
    <row r="354" spans="1:59" ht="19.5" customHeight="1" x14ac:dyDescent="0.2">
      <c r="A354" s="301" t="s">
        <v>365</v>
      </c>
      <c r="B354" s="302" t="s">
        <v>45</v>
      </c>
      <c r="C354" s="303" t="s">
        <v>26</v>
      </c>
      <c r="D354" s="302" t="s">
        <v>29</v>
      </c>
      <c r="E354" s="304">
        <f t="shared" si="43"/>
        <v>0</v>
      </c>
      <c r="F354" s="305">
        <v>0</v>
      </c>
      <c r="G354" s="305">
        <v>0</v>
      </c>
      <c r="H354" s="305">
        <v>0</v>
      </c>
      <c r="I354" s="305">
        <v>0</v>
      </c>
      <c r="J354" s="305">
        <v>0</v>
      </c>
      <c r="K354" s="305">
        <v>0</v>
      </c>
      <c r="L354" s="305">
        <v>0</v>
      </c>
      <c r="M354" s="305">
        <v>0</v>
      </c>
      <c r="N354" s="305">
        <v>0</v>
      </c>
      <c r="O354" s="305">
        <v>0</v>
      </c>
      <c r="P354" s="305">
        <v>0</v>
      </c>
      <c r="Q354" s="305">
        <v>0</v>
      </c>
      <c r="R354" s="305">
        <v>0</v>
      </c>
      <c r="S354" s="305">
        <f t="shared" si="44"/>
        <v>0</v>
      </c>
      <c r="T354" s="322" t="s">
        <v>358</v>
      </c>
      <c r="V354" s="322" t="s">
        <v>358</v>
      </c>
      <c r="W354" s="323" t="s">
        <v>66</v>
      </c>
      <c r="X354" s="323" t="s">
        <v>224</v>
      </c>
      <c r="Y354" s="328">
        <f t="shared" si="45"/>
        <v>20.632186000000001</v>
      </c>
      <c r="Z354" s="327">
        <v>12.581768</v>
      </c>
      <c r="AA354" s="327">
        <v>11.723853</v>
      </c>
      <c r="AB354" s="327">
        <v>10.951955999999999</v>
      </c>
      <c r="AC354" s="327">
        <v>6.6521309999999998</v>
      </c>
      <c r="AD354" s="327">
        <v>18.882867000000001</v>
      </c>
      <c r="AE354" s="327">
        <v>20.632186000000001</v>
      </c>
      <c r="AF354" s="327">
        <v>15.152587</v>
      </c>
      <c r="AG354" s="327">
        <v>16.202777999999999</v>
      </c>
      <c r="AH354" s="327">
        <v>15.660587</v>
      </c>
      <c r="AI354" s="327">
        <v>16.875060000000001</v>
      </c>
      <c r="AJ354" s="327">
        <v>15.546296</v>
      </c>
      <c r="AK354" s="327">
        <v>11.429143</v>
      </c>
      <c r="AL354" s="327">
        <v>172.291212</v>
      </c>
      <c r="AM354" s="305">
        <f t="shared" si="46"/>
        <v>81.424761000000004</v>
      </c>
      <c r="AQ354" s="425"/>
      <c r="AR354" s="425"/>
      <c r="AS354" s="426"/>
      <c r="AT354" s="426"/>
      <c r="AU354" s="426"/>
      <c r="AV354" s="426"/>
      <c r="AW354" s="427"/>
      <c r="AX354" s="426"/>
      <c r="AY354" s="426"/>
      <c r="AZ354" s="426"/>
      <c r="BA354" s="426"/>
      <c r="BB354" s="426"/>
      <c r="BC354" s="426"/>
      <c r="BD354" s="426"/>
      <c r="BE354" s="426"/>
      <c r="BF354" s="426"/>
      <c r="BG354" s="431"/>
    </row>
    <row r="355" spans="1:59" ht="19.5" customHeight="1" x14ac:dyDescent="0.2">
      <c r="A355" s="301" t="s">
        <v>365</v>
      </c>
      <c r="B355" s="302" t="s">
        <v>45</v>
      </c>
      <c r="C355" s="303" t="s">
        <v>26</v>
      </c>
      <c r="D355" s="302" t="s">
        <v>30</v>
      </c>
      <c r="E355" s="304">
        <f t="shared" si="43"/>
        <v>0</v>
      </c>
      <c r="F355" s="305">
        <v>0</v>
      </c>
      <c r="G355" s="305">
        <v>0</v>
      </c>
      <c r="H355" s="305">
        <v>0</v>
      </c>
      <c r="I355" s="305">
        <v>0</v>
      </c>
      <c r="J355" s="305">
        <v>0</v>
      </c>
      <c r="K355" s="305">
        <v>0</v>
      </c>
      <c r="L355" s="305">
        <v>0</v>
      </c>
      <c r="M355" s="305">
        <v>0</v>
      </c>
      <c r="N355" s="305">
        <v>0</v>
      </c>
      <c r="O355" s="305">
        <v>0</v>
      </c>
      <c r="P355" s="305">
        <v>0</v>
      </c>
      <c r="Q355" s="305">
        <v>0</v>
      </c>
      <c r="R355" s="305">
        <v>0</v>
      </c>
      <c r="S355" s="305">
        <f t="shared" si="44"/>
        <v>0</v>
      </c>
      <c r="T355" s="322" t="s">
        <v>358</v>
      </c>
      <c r="V355" s="322" t="s">
        <v>358</v>
      </c>
      <c r="W355" s="323" t="s">
        <v>66</v>
      </c>
      <c r="X355" s="323" t="s">
        <v>225</v>
      </c>
      <c r="Y355" s="328">
        <f t="shared" si="45"/>
        <v>1.419119</v>
      </c>
      <c r="Z355" s="327">
        <v>0.69252000000000002</v>
      </c>
      <c r="AA355" s="327">
        <v>0</v>
      </c>
      <c r="AB355" s="327">
        <v>1.3785590000000001</v>
      </c>
      <c r="AC355" s="327">
        <v>1.0505150000000001</v>
      </c>
      <c r="AD355" s="327">
        <v>1.419119</v>
      </c>
      <c r="AE355" s="327">
        <v>1.419119</v>
      </c>
      <c r="AF355" s="327">
        <v>-4.5882300000000003</v>
      </c>
      <c r="AG355" s="327">
        <v>0.19444600000000001</v>
      </c>
      <c r="AH355" s="327">
        <v>0</v>
      </c>
      <c r="AI355" s="327">
        <v>0.34877000000000002</v>
      </c>
      <c r="AJ355" s="327">
        <v>0.11884400000000001</v>
      </c>
      <c r="AK355" s="327">
        <v>0.109474</v>
      </c>
      <c r="AL355" s="327">
        <v>2.1431360000000002</v>
      </c>
      <c r="AM355" s="305">
        <f t="shared" si="46"/>
        <v>5.9598320000000005</v>
      </c>
      <c r="AQ355" s="425"/>
      <c r="AR355" s="425"/>
      <c r="AS355" s="426"/>
      <c r="AT355" s="426"/>
      <c r="AU355" s="426"/>
      <c r="AV355" s="426"/>
      <c r="AW355" s="427"/>
      <c r="AX355" s="426"/>
      <c r="AY355" s="426"/>
      <c r="AZ355" s="426"/>
      <c r="BA355" s="426"/>
      <c r="BB355" s="426"/>
      <c r="BC355" s="426"/>
      <c r="BD355" s="426"/>
      <c r="BE355" s="426"/>
      <c r="BF355" s="426"/>
      <c r="BG355" s="431"/>
    </row>
    <row r="356" spans="1:59" ht="19.5" customHeight="1" x14ac:dyDescent="0.2">
      <c r="A356" s="301" t="s">
        <v>365</v>
      </c>
      <c r="B356" s="302" t="s">
        <v>45</v>
      </c>
      <c r="C356" s="303" t="s">
        <v>26</v>
      </c>
      <c r="D356" s="302" t="s">
        <v>31</v>
      </c>
      <c r="E356" s="304">
        <f t="shared" si="43"/>
        <v>0</v>
      </c>
      <c r="F356" s="305">
        <v>0</v>
      </c>
      <c r="G356" s="305">
        <v>0</v>
      </c>
      <c r="H356" s="305">
        <v>0</v>
      </c>
      <c r="I356" s="305">
        <v>0</v>
      </c>
      <c r="J356" s="305">
        <v>0</v>
      </c>
      <c r="K356" s="305">
        <v>0</v>
      </c>
      <c r="L356" s="305">
        <v>0</v>
      </c>
      <c r="M356" s="305">
        <v>0</v>
      </c>
      <c r="N356" s="305">
        <v>0</v>
      </c>
      <c r="O356" s="305">
        <v>0</v>
      </c>
      <c r="P356" s="305">
        <v>0</v>
      </c>
      <c r="Q356" s="305">
        <v>0</v>
      </c>
      <c r="R356" s="305">
        <v>0</v>
      </c>
      <c r="S356" s="305">
        <f t="shared" si="44"/>
        <v>0</v>
      </c>
      <c r="T356" s="322" t="s">
        <v>358</v>
      </c>
      <c r="V356" s="322" t="s">
        <v>358</v>
      </c>
      <c r="W356" s="323" t="s">
        <v>66</v>
      </c>
      <c r="X356" s="323" t="s">
        <v>226</v>
      </c>
      <c r="Y356" s="328">
        <f t="shared" si="45"/>
        <v>0</v>
      </c>
      <c r="Z356" s="327">
        <v>0</v>
      </c>
      <c r="AA356" s="327">
        <v>0</v>
      </c>
      <c r="AB356" s="327">
        <v>0</v>
      </c>
      <c r="AC356" s="327">
        <v>0</v>
      </c>
      <c r="AD356" s="327">
        <v>0</v>
      </c>
      <c r="AE356" s="327">
        <v>0</v>
      </c>
      <c r="AF356" s="327">
        <v>0</v>
      </c>
      <c r="AG356" s="327">
        <v>0</v>
      </c>
      <c r="AH356" s="327">
        <v>3.5569999999999998E-3</v>
      </c>
      <c r="AI356" s="327">
        <v>0</v>
      </c>
      <c r="AJ356" s="327">
        <v>0</v>
      </c>
      <c r="AK356" s="327">
        <v>0</v>
      </c>
      <c r="AL356" s="327">
        <v>3.5569999999999998E-3</v>
      </c>
      <c r="AM356" s="305">
        <f t="shared" si="46"/>
        <v>0</v>
      </c>
      <c r="AQ356" s="425"/>
      <c r="AR356" s="425"/>
      <c r="AS356" s="426"/>
      <c r="AT356" s="426"/>
      <c r="AU356" s="426"/>
      <c r="AV356" s="426"/>
      <c r="AW356" s="427"/>
      <c r="AX356" s="426"/>
      <c r="AY356" s="426"/>
      <c r="AZ356" s="426"/>
      <c r="BA356" s="426"/>
      <c r="BB356" s="426"/>
      <c r="BC356" s="426"/>
      <c r="BD356" s="426"/>
      <c r="BE356" s="426"/>
      <c r="BF356" s="426"/>
      <c r="BG356" s="431"/>
    </row>
    <row r="357" spans="1:59" ht="19.5" customHeight="1" x14ac:dyDescent="0.2">
      <c r="A357" s="301" t="s">
        <v>365</v>
      </c>
      <c r="B357" s="302" t="s">
        <v>45</v>
      </c>
      <c r="C357" s="303" t="s">
        <v>26</v>
      </c>
      <c r="D357" s="302" t="s">
        <v>32</v>
      </c>
      <c r="E357" s="304">
        <f t="shared" si="43"/>
        <v>0</v>
      </c>
      <c r="F357" s="305">
        <v>0</v>
      </c>
      <c r="G357" s="305">
        <v>0</v>
      </c>
      <c r="H357" s="305">
        <v>0</v>
      </c>
      <c r="I357" s="305">
        <v>0</v>
      </c>
      <c r="J357" s="305">
        <v>0</v>
      </c>
      <c r="K357" s="305">
        <v>0</v>
      </c>
      <c r="L357" s="305">
        <v>0</v>
      </c>
      <c r="M357" s="305">
        <v>0</v>
      </c>
      <c r="N357" s="305">
        <v>0</v>
      </c>
      <c r="O357" s="305">
        <v>0</v>
      </c>
      <c r="P357" s="305">
        <v>0</v>
      </c>
      <c r="Q357" s="305">
        <v>0</v>
      </c>
      <c r="R357" s="305">
        <v>0</v>
      </c>
      <c r="S357" s="305">
        <f t="shared" si="44"/>
        <v>0</v>
      </c>
      <c r="T357" s="322" t="s">
        <v>358</v>
      </c>
      <c r="V357" s="322" t="s">
        <v>358</v>
      </c>
      <c r="W357" s="323" t="s">
        <v>66</v>
      </c>
      <c r="X357" s="323" t="s">
        <v>227</v>
      </c>
      <c r="Y357" s="328">
        <f t="shared" si="45"/>
        <v>0</v>
      </c>
      <c r="Z357" s="327">
        <v>0</v>
      </c>
      <c r="AA357" s="327">
        <v>0</v>
      </c>
      <c r="AB357" s="327">
        <v>0</v>
      </c>
      <c r="AC357" s="327">
        <v>0</v>
      </c>
      <c r="AD357" s="327">
        <v>0</v>
      </c>
      <c r="AE357" s="327">
        <v>0</v>
      </c>
      <c r="AF357" s="327">
        <v>0</v>
      </c>
      <c r="AG357" s="327">
        <v>0</v>
      </c>
      <c r="AH357" s="327">
        <v>0</v>
      </c>
      <c r="AI357" s="327">
        <v>0</v>
      </c>
      <c r="AJ357" s="327">
        <v>0</v>
      </c>
      <c r="AK357" s="327">
        <v>0</v>
      </c>
      <c r="AL357" s="327">
        <v>0</v>
      </c>
      <c r="AM357" s="305">
        <f t="shared" si="46"/>
        <v>0</v>
      </c>
      <c r="AQ357" s="425"/>
      <c r="AR357" s="425"/>
      <c r="AS357" s="426"/>
      <c r="AT357" s="426"/>
      <c r="AU357" s="426"/>
      <c r="AV357" s="426"/>
      <c r="AW357" s="427"/>
      <c r="AX357" s="426"/>
      <c r="AY357" s="426"/>
      <c r="AZ357" s="426"/>
      <c r="BA357" s="426"/>
      <c r="BB357" s="426"/>
      <c r="BC357" s="426"/>
      <c r="BD357" s="426"/>
      <c r="BE357" s="426"/>
      <c r="BF357" s="426"/>
      <c r="BG357" s="431"/>
    </row>
    <row r="358" spans="1:59" ht="19.5" customHeight="1" x14ac:dyDescent="0.2">
      <c r="A358" s="301" t="s">
        <v>365</v>
      </c>
      <c r="B358" s="302" t="s">
        <v>45</v>
      </c>
      <c r="C358" s="303" t="s">
        <v>33</v>
      </c>
      <c r="D358" s="302" t="s">
        <v>34</v>
      </c>
      <c r="E358" s="304">
        <f t="shared" si="43"/>
        <v>0</v>
      </c>
      <c r="F358" s="305">
        <v>0</v>
      </c>
      <c r="G358" s="305">
        <v>0</v>
      </c>
      <c r="H358" s="305">
        <v>0</v>
      </c>
      <c r="I358" s="305">
        <v>0</v>
      </c>
      <c r="J358" s="305">
        <v>0</v>
      </c>
      <c r="K358" s="305">
        <v>0</v>
      </c>
      <c r="L358" s="305">
        <v>0</v>
      </c>
      <c r="M358" s="305">
        <v>0</v>
      </c>
      <c r="N358" s="305">
        <v>0</v>
      </c>
      <c r="O358" s="305">
        <v>0</v>
      </c>
      <c r="P358" s="305">
        <v>0</v>
      </c>
      <c r="Q358" s="305">
        <v>0</v>
      </c>
      <c r="R358" s="305">
        <v>0</v>
      </c>
      <c r="S358" s="305">
        <f t="shared" si="44"/>
        <v>0</v>
      </c>
      <c r="T358" s="322" t="s">
        <v>358</v>
      </c>
      <c r="V358" s="322" t="s">
        <v>358</v>
      </c>
      <c r="W358" s="323" t="s">
        <v>66</v>
      </c>
      <c r="X358" s="323" t="s">
        <v>367</v>
      </c>
      <c r="Y358" s="328">
        <f t="shared" si="45"/>
        <v>0</v>
      </c>
      <c r="Z358" s="327">
        <v>0</v>
      </c>
      <c r="AA358" s="327">
        <v>0</v>
      </c>
      <c r="AB358" s="327">
        <v>0</v>
      </c>
      <c r="AC358" s="327">
        <v>0</v>
      </c>
      <c r="AD358" s="327">
        <v>0</v>
      </c>
      <c r="AE358" s="327">
        <v>0</v>
      </c>
      <c r="AF358" s="327">
        <v>0</v>
      </c>
      <c r="AG358" s="327">
        <v>0</v>
      </c>
      <c r="AH358" s="327">
        <v>0</v>
      </c>
      <c r="AI358" s="327">
        <v>0</v>
      </c>
      <c r="AJ358" s="327">
        <v>0</v>
      </c>
      <c r="AK358" s="327">
        <v>0</v>
      </c>
      <c r="AL358" s="327">
        <v>0</v>
      </c>
      <c r="AM358" s="305">
        <f t="shared" si="46"/>
        <v>0</v>
      </c>
      <c r="AQ358" s="401"/>
      <c r="AR358" s="401"/>
    </row>
    <row r="359" spans="1:59" ht="19.5" customHeight="1" x14ac:dyDescent="0.2">
      <c r="A359" s="301" t="s">
        <v>365</v>
      </c>
      <c r="B359" s="302" t="s">
        <v>45</v>
      </c>
      <c r="C359" s="303" t="s">
        <v>33</v>
      </c>
      <c r="D359" s="302" t="s">
        <v>35</v>
      </c>
      <c r="E359" s="304">
        <f t="shared" si="43"/>
        <v>0</v>
      </c>
      <c r="F359" s="305">
        <v>0</v>
      </c>
      <c r="G359" s="305">
        <v>0</v>
      </c>
      <c r="H359" s="305">
        <v>0</v>
      </c>
      <c r="I359" s="305">
        <v>0</v>
      </c>
      <c r="J359" s="305">
        <v>0</v>
      </c>
      <c r="K359" s="305">
        <v>0</v>
      </c>
      <c r="L359" s="305">
        <v>0</v>
      </c>
      <c r="M359" s="305">
        <v>0</v>
      </c>
      <c r="N359" s="305">
        <v>0</v>
      </c>
      <c r="O359" s="305">
        <v>0</v>
      </c>
      <c r="P359" s="305">
        <v>0</v>
      </c>
      <c r="Q359" s="305">
        <v>0</v>
      </c>
      <c r="R359" s="305">
        <v>0</v>
      </c>
      <c r="S359" s="305">
        <f t="shared" si="44"/>
        <v>0</v>
      </c>
      <c r="T359" s="322" t="s">
        <v>358</v>
      </c>
      <c r="V359" s="322" t="s">
        <v>358</v>
      </c>
      <c r="W359" s="323" t="s">
        <v>66</v>
      </c>
      <c r="X359" s="323" t="s">
        <v>229</v>
      </c>
      <c r="Y359" s="328">
        <f t="shared" si="45"/>
        <v>-81.812766999999994</v>
      </c>
      <c r="Z359" s="327">
        <v>-28.910582999999999</v>
      </c>
      <c r="AA359" s="327">
        <v>-246.03146599999999</v>
      </c>
      <c r="AB359" s="327">
        <v>-65.961416999999997</v>
      </c>
      <c r="AC359" s="327">
        <v>-274.48494699999998</v>
      </c>
      <c r="AD359" s="327">
        <v>-125.153008</v>
      </c>
      <c r="AE359" s="327">
        <v>-81.812766999999994</v>
      </c>
      <c r="AF359" s="327">
        <v>-231.858634</v>
      </c>
      <c r="AG359" s="327">
        <v>-5.8916230000000001</v>
      </c>
      <c r="AH359" s="327">
        <v>-72.654820000000001</v>
      </c>
      <c r="AI359" s="327">
        <v>-121.984048</v>
      </c>
      <c r="AJ359" s="327">
        <v>-99.077036000000007</v>
      </c>
      <c r="AK359" s="327">
        <v>-558.11922400000003</v>
      </c>
      <c r="AL359" s="327">
        <v>-1911.9395730000001</v>
      </c>
      <c r="AM359" s="305">
        <f t="shared" si="46"/>
        <v>-822.35418799999991</v>
      </c>
      <c r="AQ359" s="401"/>
      <c r="AR359" s="401"/>
    </row>
    <row r="360" spans="1:59" ht="19.5" customHeight="1" x14ac:dyDescent="0.2">
      <c r="A360" s="301" t="s">
        <v>365</v>
      </c>
      <c r="B360" s="302" t="s">
        <v>45</v>
      </c>
      <c r="C360" s="303" t="s">
        <v>33</v>
      </c>
      <c r="D360" s="302" t="s">
        <v>36</v>
      </c>
      <c r="E360" s="304">
        <f t="shared" si="43"/>
        <v>0</v>
      </c>
      <c r="F360" s="305">
        <v>0</v>
      </c>
      <c r="G360" s="305">
        <v>0</v>
      </c>
      <c r="H360" s="305">
        <v>0</v>
      </c>
      <c r="I360" s="305">
        <v>0</v>
      </c>
      <c r="J360" s="305">
        <v>0</v>
      </c>
      <c r="K360" s="305">
        <v>0</v>
      </c>
      <c r="L360" s="305">
        <v>0</v>
      </c>
      <c r="M360" s="305">
        <v>0</v>
      </c>
      <c r="N360" s="305">
        <v>0</v>
      </c>
      <c r="O360" s="305">
        <v>0</v>
      </c>
      <c r="P360" s="305">
        <v>0</v>
      </c>
      <c r="Q360" s="305">
        <v>0</v>
      </c>
      <c r="R360" s="305">
        <v>0</v>
      </c>
      <c r="S360" s="305">
        <f t="shared" si="44"/>
        <v>0</v>
      </c>
      <c r="T360" s="322" t="s">
        <v>358</v>
      </c>
      <c r="V360" s="322" t="s">
        <v>358</v>
      </c>
      <c r="W360" s="323" t="s">
        <v>66</v>
      </c>
      <c r="X360" s="323" t="s">
        <v>230</v>
      </c>
      <c r="Y360" s="328">
        <f t="shared" si="45"/>
        <v>0</v>
      </c>
      <c r="Z360" s="327">
        <v>0</v>
      </c>
      <c r="AA360" s="327">
        <v>0</v>
      </c>
      <c r="AB360" s="327">
        <v>0.1152</v>
      </c>
      <c r="AC360" s="327">
        <v>0</v>
      </c>
      <c r="AD360" s="327">
        <v>0</v>
      </c>
      <c r="AE360" s="327">
        <v>0</v>
      </c>
      <c r="AF360" s="327">
        <v>0</v>
      </c>
      <c r="AG360" s="327">
        <v>0.21360000000000001</v>
      </c>
      <c r="AH360" s="327">
        <v>0</v>
      </c>
      <c r="AI360" s="327">
        <v>0</v>
      </c>
      <c r="AJ360" s="327">
        <v>0</v>
      </c>
      <c r="AK360" s="327">
        <v>0</v>
      </c>
      <c r="AL360" s="327">
        <v>0.32879999999999998</v>
      </c>
      <c r="AM360" s="305">
        <f t="shared" si="46"/>
        <v>0.1152</v>
      </c>
      <c r="AQ360" s="401"/>
      <c r="AR360" s="401"/>
    </row>
    <row r="361" spans="1:59" ht="19.5" customHeight="1" x14ac:dyDescent="0.2">
      <c r="A361" s="301" t="s">
        <v>365</v>
      </c>
      <c r="B361" s="302" t="s">
        <v>45</v>
      </c>
      <c r="C361" s="303" t="s">
        <v>33</v>
      </c>
      <c r="D361" s="302" t="s">
        <v>37</v>
      </c>
      <c r="E361" s="304">
        <f t="shared" si="43"/>
        <v>0</v>
      </c>
      <c r="F361" s="305">
        <v>0</v>
      </c>
      <c r="G361" s="305">
        <v>0</v>
      </c>
      <c r="H361" s="305">
        <v>0</v>
      </c>
      <c r="I361" s="305">
        <v>0</v>
      </c>
      <c r="J361" s="305">
        <v>0</v>
      </c>
      <c r="K361" s="305">
        <v>0</v>
      </c>
      <c r="L361" s="305">
        <v>0</v>
      </c>
      <c r="M361" s="305">
        <v>0</v>
      </c>
      <c r="N361" s="305">
        <v>0</v>
      </c>
      <c r="O361" s="305">
        <v>0</v>
      </c>
      <c r="P361" s="305">
        <v>0</v>
      </c>
      <c r="Q361" s="305">
        <v>0</v>
      </c>
      <c r="R361" s="305">
        <v>0</v>
      </c>
      <c r="S361" s="305">
        <f t="shared" si="44"/>
        <v>0</v>
      </c>
      <c r="T361" s="322" t="s">
        <v>358</v>
      </c>
      <c r="V361" s="322" t="s">
        <v>358</v>
      </c>
      <c r="W361" s="323" t="s">
        <v>66</v>
      </c>
      <c r="X361" s="323" t="s">
        <v>231</v>
      </c>
      <c r="Y361" s="328">
        <f t="shared" si="45"/>
        <v>0</v>
      </c>
      <c r="Z361" s="327">
        <v>0</v>
      </c>
      <c r="AA361" s="327">
        <v>0</v>
      </c>
      <c r="AB361" s="327">
        <v>0</v>
      </c>
      <c r="AC361" s="327">
        <v>0</v>
      </c>
      <c r="AD361" s="327">
        <v>0</v>
      </c>
      <c r="AE361" s="327">
        <v>0</v>
      </c>
      <c r="AF361" s="327">
        <v>0</v>
      </c>
      <c r="AG361" s="327">
        <v>0</v>
      </c>
      <c r="AH361" s="327">
        <v>0</v>
      </c>
      <c r="AI361" s="327">
        <v>0</v>
      </c>
      <c r="AJ361" s="327">
        <v>0</v>
      </c>
      <c r="AK361" s="327">
        <v>0</v>
      </c>
      <c r="AL361" s="327">
        <v>0</v>
      </c>
      <c r="AM361" s="305">
        <f t="shared" si="46"/>
        <v>0</v>
      </c>
      <c r="AQ361" s="401"/>
      <c r="AR361" s="401"/>
    </row>
    <row r="362" spans="1:59" ht="19.5" customHeight="1" x14ac:dyDescent="0.2">
      <c r="A362" s="301" t="s">
        <v>365</v>
      </c>
      <c r="B362" s="302" t="s">
        <v>45</v>
      </c>
      <c r="C362" s="303" t="s">
        <v>33</v>
      </c>
      <c r="D362" s="302" t="s">
        <v>38</v>
      </c>
      <c r="E362" s="304">
        <f t="shared" si="43"/>
        <v>0</v>
      </c>
      <c r="F362" s="305">
        <v>0</v>
      </c>
      <c r="G362" s="305">
        <v>0</v>
      </c>
      <c r="H362" s="305">
        <v>0</v>
      </c>
      <c r="I362" s="305">
        <v>0</v>
      </c>
      <c r="J362" s="305">
        <v>0</v>
      </c>
      <c r="K362" s="305">
        <v>0</v>
      </c>
      <c r="L362" s="305">
        <v>0</v>
      </c>
      <c r="M362" s="305">
        <v>0</v>
      </c>
      <c r="N362" s="305">
        <v>0</v>
      </c>
      <c r="O362" s="305">
        <v>0</v>
      </c>
      <c r="P362" s="305">
        <v>0</v>
      </c>
      <c r="Q362" s="305">
        <v>0</v>
      </c>
      <c r="R362" s="305">
        <v>0</v>
      </c>
      <c r="S362" s="305">
        <f t="shared" si="44"/>
        <v>0</v>
      </c>
      <c r="T362" s="322" t="s">
        <v>358</v>
      </c>
      <c r="V362" s="322" t="s">
        <v>358</v>
      </c>
      <c r="W362" s="323" t="s">
        <v>66</v>
      </c>
      <c r="X362" s="323" t="s">
        <v>232</v>
      </c>
      <c r="Y362" s="328">
        <f t="shared" si="45"/>
        <v>0</v>
      </c>
      <c r="Z362" s="327">
        <v>0</v>
      </c>
      <c r="AA362" s="327">
        <v>0</v>
      </c>
      <c r="AB362" s="327">
        <v>0</v>
      </c>
      <c r="AC362" s="327">
        <v>0</v>
      </c>
      <c r="AD362" s="327">
        <v>0</v>
      </c>
      <c r="AE362" s="327">
        <v>0</v>
      </c>
      <c r="AF362" s="327">
        <v>0</v>
      </c>
      <c r="AG362" s="327">
        <v>0</v>
      </c>
      <c r="AH362" s="327">
        <v>0</v>
      </c>
      <c r="AI362" s="327">
        <v>0</v>
      </c>
      <c r="AJ362" s="327">
        <v>0</v>
      </c>
      <c r="AK362" s="327">
        <v>0</v>
      </c>
      <c r="AL362" s="327">
        <v>0</v>
      </c>
      <c r="AM362" s="305">
        <f t="shared" si="46"/>
        <v>0</v>
      </c>
      <c r="AQ362" s="401"/>
      <c r="AR362" s="401"/>
    </row>
    <row r="363" spans="1:59" ht="19.5" customHeight="1" x14ac:dyDescent="0.2">
      <c r="A363" s="301" t="s">
        <v>365</v>
      </c>
      <c r="B363" s="302" t="s">
        <v>45</v>
      </c>
      <c r="C363" s="303" t="s">
        <v>33</v>
      </c>
      <c r="D363" s="302" t="s">
        <v>39</v>
      </c>
      <c r="E363" s="304">
        <f t="shared" si="43"/>
        <v>0</v>
      </c>
      <c r="F363" s="305">
        <v>0</v>
      </c>
      <c r="G363" s="305">
        <v>0</v>
      </c>
      <c r="H363" s="305">
        <v>0</v>
      </c>
      <c r="I363" s="305">
        <v>0</v>
      </c>
      <c r="J363" s="305">
        <v>0</v>
      </c>
      <c r="K363" s="305">
        <v>0</v>
      </c>
      <c r="L363" s="305">
        <v>0</v>
      </c>
      <c r="M363" s="305">
        <v>0</v>
      </c>
      <c r="N363" s="305">
        <v>0</v>
      </c>
      <c r="O363" s="305">
        <v>0</v>
      </c>
      <c r="P363" s="305">
        <v>0</v>
      </c>
      <c r="Q363" s="305">
        <v>0</v>
      </c>
      <c r="R363" s="305">
        <v>0</v>
      </c>
      <c r="S363" s="305">
        <f t="shared" si="44"/>
        <v>0</v>
      </c>
      <c r="T363" s="322" t="s">
        <v>358</v>
      </c>
      <c r="V363" s="322" t="s">
        <v>358</v>
      </c>
      <c r="W363" s="323" t="s">
        <v>66</v>
      </c>
      <c r="X363" s="323" t="s">
        <v>233</v>
      </c>
      <c r="Y363" s="328">
        <f t="shared" si="45"/>
        <v>0</v>
      </c>
      <c r="Z363" s="327">
        <v>7.0999999999999994E-2</v>
      </c>
      <c r="AA363" s="327">
        <v>0</v>
      </c>
      <c r="AB363" s="327">
        <v>0</v>
      </c>
      <c r="AC363" s="327">
        <v>0</v>
      </c>
      <c r="AD363" s="327">
        <v>5.2999999999999999E-2</v>
      </c>
      <c r="AE363" s="327">
        <v>0</v>
      </c>
      <c r="AF363" s="327">
        <v>0</v>
      </c>
      <c r="AG363" s="327">
        <v>0</v>
      </c>
      <c r="AH363" s="327">
        <v>3.8300000000000001E-2</v>
      </c>
      <c r="AI363" s="327">
        <v>0</v>
      </c>
      <c r="AJ363" s="327">
        <v>0</v>
      </c>
      <c r="AK363" s="327">
        <v>0</v>
      </c>
      <c r="AL363" s="327">
        <v>0.1623</v>
      </c>
      <c r="AM363" s="305">
        <f t="shared" si="46"/>
        <v>0.124</v>
      </c>
      <c r="AQ363" s="401"/>
      <c r="AR363" s="401"/>
    </row>
    <row r="364" spans="1:59" ht="19.5" customHeight="1" x14ac:dyDescent="0.2">
      <c r="A364" s="301" t="s">
        <v>365</v>
      </c>
      <c r="B364" s="302" t="s">
        <v>45</v>
      </c>
      <c r="C364" s="303" t="s">
        <v>40</v>
      </c>
      <c r="D364" s="302" t="s">
        <v>41</v>
      </c>
      <c r="E364" s="304">
        <f t="shared" si="43"/>
        <v>0</v>
      </c>
      <c r="F364" s="305">
        <v>0</v>
      </c>
      <c r="G364" s="305">
        <v>0</v>
      </c>
      <c r="H364" s="305">
        <v>0</v>
      </c>
      <c r="I364" s="305">
        <v>0</v>
      </c>
      <c r="J364" s="305">
        <v>0</v>
      </c>
      <c r="K364" s="305">
        <v>0</v>
      </c>
      <c r="L364" s="305">
        <v>0</v>
      </c>
      <c r="M364" s="305">
        <v>0</v>
      </c>
      <c r="N364" s="305">
        <v>0</v>
      </c>
      <c r="O364" s="305">
        <v>0</v>
      </c>
      <c r="P364" s="305">
        <v>0</v>
      </c>
      <c r="Q364" s="305">
        <v>0</v>
      </c>
      <c r="R364" s="305">
        <v>0</v>
      </c>
      <c r="S364" s="305">
        <f t="shared" si="44"/>
        <v>0</v>
      </c>
      <c r="T364" s="322" t="s">
        <v>358</v>
      </c>
      <c r="V364" s="322" t="s">
        <v>358</v>
      </c>
      <c r="W364" s="323" t="s">
        <v>66</v>
      </c>
      <c r="X364" s="323" t="s">
        <v>234</v>
      </c>
      <c r="Y364" s="328">
        <f t="shared" si="45"/>
        <v>0</v>
      </c>
      <c r="Z364" s="327">
        <v>0</v>
      </c>
      <c r="AA364" s="327">
        <v>0</v>
      </c>
      <c r="AB364" s="327">
        <v>0</v>
      </c>
      <c r="AC364" s="327">
        <v>0</v>
      </c>
      <c r="AD364" s="327">
        <v>0</v>
      </c>
      <c r="AE364" s="327">
        <v>0</v>
      </c>
      <c r="AF364" s="327">
        <v>0</v>
      </c>
      <c r="AG364" s="327">
        <v>0</v>
      </c>
      <c r="AH364" s="327">
        <v>0</v>
      </c>
      <c r="AI364" s="327">
        <v>0</v>
      </c>
      <c r="AJ364" s="327">
        <v>0</v>
      </c>
      <c r="AK364" s="327">
        <v>0</v>
      </c>
      <c r="AL364" s="327">
        <v>0</v>
      </c>
      <c r="AM364" s="305">
        <f t="shared" si="46"/>
        <v>0</v>
      </c>
      <c r="AQ364" s="401"/>
      <c r="AR364" s="401"/>
    </row>
    <row r="365" spans="1:59" ht="19.5" customHeight="1" x14ac:dyDescent="0.2">
      <c r="A365" s="301" t="s">
        <v>365</v>
      </c>
      <c r="B365" s="302" t="s">
        <v>45</v>
      </c>
      <c r="C365" s="303" t="s">
        <v>40</v>
      </c>
      <c r="D365" s="302" t="s">
        <v>42</v>
      </c>
      <c r="E365" s="304">
        <f t="shared" si="43"/>
        <v>0</v>
      </c>
      <c r="F365" s="305">
        <v>0</v>
      </c>
      <c r="G365" s="305">
        <v>0</v>
      </c>
      <c r="H365" s="305">
        <v>0</v>
      </c>
      <c r="I365" s="305">
        <v>0</v>
      </c>
      <c r="J365" s="305">
        <v>0</v>
      </c>
      <c r="K365" s="305">
        <v>0</v>
      </c>
      <c r="L365" s="305">
        <v>0</v>
      </c>
      <c r="M365" s="305">
        <v>0</v>
      </c>
      <c r="N365" s="305">
        <v>0</v>
      </c>
      <c r="O365" s="305">
        <v>0</v>
      </c>
      <c r="P365" s="305">
        <v>0</v>
      </c>
      <c r="Q365" s="305">
        <v>0</v>
      </c>
      <c r="R365" s="305">
        <v>0</v>
      </c>
      <c r="S365" s="305">
        <f t="shared" si="44"/>
        <v>0</v>
      </c>
      <c r="T365" s="322" t="s">
        <v>358</v>
      </c>
      <c r="V365" s="322" t="s">
        <v>358</v>
      </c>
      <c r="W365" s="323" t="s">
        <v>66</v>
      </c>
      <c r="X365" s="323" t="s">
        <v>127</v>
      </c>
      <c r="Y365" s="328">
        <f t="shared" si="45"/>
        <v>2.2195</v>
      </c>
      <c r="Z365" s="327">
        <v>126.720676</v>
      </c>
      <c r="AA365" s="327">
        <v>8.1376790000000003</v>
      </c>
      <c r="AB365" s="327">
        <v>24.72</v>
      </c>
      <c r="AC365" s="327">
        <v>4.7078000000000002E-2</v>
      </c>
      <c r="AD365" s="327">
        <v>-3.3835600000000001</v>
      </c>
      <c r="AE365" s="327">
        <v>2.2195</v>
      </c>
      <c r="AF365" s="327">
        <v>115.329854</v>
      </c>
      <c r="AG365" s="327">
        <v>3.6765089999999998</v>
      </c>
      <c r="AH365" s="327">
        <v>3.5999999999999997E-2</v>
      </c>
      <c r="AI365" s="327">
        <v>1.7600000000000001E-2</v>
      </c>
      <c r="AJ365" s="327">
        <v>0</v>
      </c>
      <c r="AK365" s="327">
        <v>30.551694000000001</v>
      </c>
      <c r="AL365" s="327">
        <v>308.07303000000002</v>
      </c>
      <c r="AM365" s="305">
        <f t="shared" si="46"/>
        <v>158.46137300000001</v>
      </c>
      <c r="AQ365" s="401"/>
      <c r="AR365" s="401"/>
    </row>
    <row r="366" spans="1:59" ht="19.5" customHeight="1" x14ac:dyDescent="0.2">
      <c r="A366" s="301" t="s">
        <v>365</v>
      </c>
      <c r="B366" s="302" t="s">
        <v>45</v>
      </c>
      <c r="C366" s="303" t="s">
        <v>40</v>
      </c>
      <c r="D366" s="302" t="s">
        <v>43</v>
      </c>
      <c r="E366" s="304">
        <f t="shared" si="43"/>
        <v>0</v>
      </c>
      <c r="F366" s="305">
        <v>0</v>
      </c>
      <c r="G366" s="305">
        <v>0</v>
      </c>
      <c r="H366" s="305">
        <v>0</v>
      </c>
      <c r="I366" s="305">
        <v>0</v>
      </c>
      <c r="J366" s="305">
        <v>0</v>
      </c>
      <c r="K366" s="305">
        <v>0</v>
      </c>
      <c r="L366" s="305">
        <v>0</v>
      </c>
      <c r="M366" s="305">
        <v>0</v>
      </c>
      <c r="N366" s="305">
        <v>0</v>
      </c>
      <c r="O366" s="305">
        <v>0</v>
      </c>
      <c r="P366" s="305">
        <v>0</v>
      </c>
      <c r="Q366" s="305">
        <v>0</v>
      </c>
      <c r="R366" s="305">
        <v>0</v>
      </c>
      <c r="S366" s="305">
        <f t="shared" si="44"/>
        <v>0</v>
      </c>
      <c r="T366" s="322" t="s">
        <v>358</v>
      </c>
      <c r="V366" s="322" t="s">
        <v>358</v>
      </c>
      <c r="W366" s="323" t="s">
        <v>66</v>
      </c>
      <c r="X366" s="323" t="s">
        <v>235</v>
      </c>
      <c r="Y366" s="328">
        <f t="shared" si="45"/>
        <v>0</v>
      </c>
      <c r="Z366" s="327">
        <v>0</v>
      </c>
      <c r="AA366" s="327">
        <v>0</v>
      </c>
      <c r="AB366" s="327">
        <v>0</v>
      </c>
      <c r="AC366" s="327">
        <v>0</v>
      </c>
      <c r="AD366" s="327">
        <v>0</v>
      </c>
      <c r="AE366" s="327">
        <v>0</v>
      </c>
      <c r="AF366" s="327">
        <v>0</v>
      </c>
      <c r="AG366" s="327">
        <v>0</v>
      </c>
      <c r="AH366" s="327">
        <v>0</v>
      </c>
      <c r="AI366" s="327">
        <v>0</v>
      </c>
      <c r="AJ366" s="327">
        <v>0</v>
      </c>
      <c r="AK366" s="327">
        <v>0</v>
      </c>
      <c r="AL366" s="327">
        <v>0</v>
      </c>
      <c r="AM366" s="305">
        <f t="shared" si="46"/>
        <v>0</v>
      </c>
      <c r="AQ366" s="401"/>
      <c r="AR366" s="401"/>
    </row>
    <row r="367" spans="1:59" ht="19.5" customHeight="1" x14ac:dyDescent="0.2">
      <c r="A367" s="310" t="s">
        <v>365</v>
      </c>
      <c r="B367" s="311" t="s">
        <v>25</v>
      </c>
      <c r="C367" s="312" t="s">
        <v>378</v>
      </c>
      <c r="D367" s="311" t="s">
        <v>378</v>
      </c>
      <c r="E367" s="304">
        <f t="shared" si="43"/>
        <v>0</v>
      </c>
      <c r="F367" s="313">
        <v>0</v>
      </c>
      <c r="G367" s="313">
        <v>0</v>
      </c>
      <c r="H367" s="313">
        <v>0</v>
      </c>
      <c r="I367" s="313">
        <v>0</v>
      </c>
      <c r="J367" s="313">
        <v>0</v>
      </c>
      <c r="K367" s="313">
        <v>0</v>
      </c>
      <c r="L367" s="313">
        <v>0</v>
      </c>
      <c r="M367" s="313">
        <v>0</v>
      </c>
      <c r="N367" s="313">
        <v>0</v>
      </c>
      <c r="O367" s="313">
        <v>0</v>
      </c>
      <c r="P367" s="313">
        <v>0</v>
      </c>
      <c r="Q367" s="313">
        <v>0</v>
      </c>
      <c r="R367" s="313">
        <v>0</v>
      </c>
      <c r="S367" s="313">
        <f t="shared" si="44"/>
        <v>0</v>
      </c>
      <c r="T367" s="322" t="s">
        <v>358</v>
      </c>
      <c r="V367" s="322" t="s">
        <v>358</v>
      </c>
      <c r="W367" s="323" t="s">
        <v>66</v>
      </c>
      <c r="X367" s="323" t="s">
        <v>236</v>
      </c>
      <c r="Y367" s="328">
        <f t="shared" si="45"/>
        <v>0</v>
      </c>
      <c r="Z367" s="327">
        <v>0</v>
      </c>
      <c r="AA367" s="327">
        <v>0</v>
      </c>
      <c r="AB367" s="327">
        <v>0</v>
      </c>
      <c r="AC367" s="327">
        <v>0</v>
      </c>
      <c r="AD367" s="327">
        <v>6.3750000000000001E-2</v>
      </c>
      <c r="AE367" s="327">
        <v>0</v>
      </c>
      <c r="AF367" s="327">
        <v>0</v>
      </c>
      <c r="AG367" s="327">
        <v>0</v>
      </c>
      <c r="AH367" s="327">
        <v>0</v>
      </c>
      <c r="AI367" s="327">
        <v>0</v>
      </c>
      <c r="AJ367" s="327">
        <v>0</v>
      </c>
      <c r="AK367" s="327">
        <v>0</v>
      </c>
      <c r="AL367" s="327">
        <v>6.3750000000000001E-2</v>
      </c>
      <c r="AM367" s="305">
        <f t="shared" si="46"/>
        <v>6.3750000000000001E-2</v>
      </c>
      <c r="AQ367" s="401"/>
      <c r="AR367" s="401"/>
    </row>
    <row r="368" spans="1:59" ht="19.5" customHeight="1" x14ac:dyDescent="0.2">
      <c r="A368" s="310" t="s">
        <v>365</v>
      </c>
      <c r="B368" s="311" t="s">
        <v>44</v>
      </c>
      <c r="C368" s="312" t="s">
        <v>380</v>
      </c>
      <c r="D368" s="311" t="s">
        <v>380</v>
      </c>
      <c r="E368" s="304">
        <f t="shared" si="43"/>
        <v>0</v>
      </c>
      <c r="F368" s="313">
        <v>0</v>
      </c>
      <c r="G368" s="313">
        <v>0</v>
      </c>
      <c r="H368" s="313">
        <v>0</v>
      </c>
      <c r="I368" s="313">
        <v>0</v>
      </c>
      <c r="J368" s="313">
        <v>0</v>
      </c>
      <c r="K368" s="313">
        <v>0</v>
      </c>
      <c r="L368" s="313">
        <v>0</v>
      </c>
      <c r="M368" s="313">
        <v>0</v>
      </c>
      <c r="N368" s="313">
        <v>0</v>
      </c>
      <c r="O368" s="313">
        <v>0</v>
      </c>
      <c r="P368" s="313">
        <v>0</v>
      </c>
      <c r="Q368" s="313">
        <v>0</v>
      </c>
      <c r="R368" s="313">
        <v>0</v>
      </c>
      <c r="S368" s="313">
        <f t="shared" si="44"/>
        <v>0</v>
      </c>
      <c r="T368" s="322" t="s">
        <v>358</v>
      </c>
      <c r="V368" s="322" t="s">
        <v>358</v>
      </c>
      <c r="W368" s="323" t="s">
        <v>66</v>
      </c>
      <c r="X368" s="323" t="s">
        <v>237</v>
      </c>
      <c r="Y368" s="328">
        <f t="shared" si="45"/>
        <v>0</v>
      </c>
      <c r="Z368" s="327">
        <v>0</v>
      </c>
      <c r="AA368" s="327">
        <v>0</v>
      </c>
      <c r="AB368" s="327">
        <v>0</v>
      </c>
      <c r="AC368" s="327">
        <v>0</v>
      </c>
      <c r="AD368" s="327">
        <v>0</v>
      </c>
      <c r="AE368" s="327">
        <v>0</v>
      </c>
      <c r="AF368" s="327">
        <v>0</v>
      </c>
      <c r="AG368" s="327">
        <v>0</v>
      </c>
      <c r="AH368" s="327">
        <v>0</v>
      </c>
      <c r="AI368" s="327">
        <v>0</v>
      </c>
      <c r="AJ368" s="327">
        <v>0</v>
      </c>
      <c r="AK368" s="327">
        <v>0</v>
      </c>
      <c r="AL368" s="327">
        <v>0</v>
      </c>
      <c r="AM368" s="305">
        <f t="shared" si="46"/>
        <v>0</v>
      </c>
      <c r="AQ368" s="401"/>
      <c r="AR368" s="401"/>
    </row>
    <row r="369" spans="1:44" ht="19.5" customHeight="1" x14ac:dyDescent="0.2">
      <c r="A369" s="310" t="s">
        <v>365</v>
      </c>
      <c r="B369" s="311" t="s">
        <v>45</v>
      </c>
      <c r="C369" s="312" t="s">
        <v>382</v>
      </c>
      <c r="D369" s="311" t="s">
        <v>382</v>
      </c>
      <c r="E369" s="304">
        <f t="shared" si="43"/>
        <v>0</v>
      </c>
      <c r="F369" s="313">
        <v>0</v>
      </c>
      <c r="G369" s="313">
        <v>0</v>
      </c>
      <c r="H369" s="313">
        <v>0</v>
      </c>
      <c r="I369" s="313">
        <v>0</v>
      </c>
      <c r="J369" s="313">
        <v>0</v>
      </c>
      <c r="K369" s="313">
        <v>0</v>
      </c>
      <c r="L369" s="313">
        <v>0</v>
      </c>
      <c r="M369" s="313">
        <v>0</v>
      </c>
      <c r="N369" s="313">
        <v>0</v>
      </c>
      <c r="O369" s="313">
        <v>0</v>
      </c>
      <c r="P369" s="313">
        <v>0</v>
      </c>
      <c r="Q369" s="313">
        <v>0</v>
      </c>
      <c r="R369" s="313">
        <v>0</v>
      </c>
      <c r="S369" s="313">
        <f t="shared" si="44"/>
        <v>0</v>
      </c>
      <c r="T369" s="322" t="s">
        <v>358</v>
      </c>
      <c r="V369" s="322" t="s">
        <v>358</v>
      </c>
      <c r="W369" s="323" t="s">
        <v>66</v>
      </c>
      <c r="X369" s="323" t="s">
        <v>238</v>
      </c>
      <c r="Y369" s="328">
        <f t="shared" si="45"/>
        <v>0</v>
      </c>
      <c r="Z369" s="327">
        <v>0</v>
      </c>
      <c r="AA369" s="327">
        <v>0</v>
      </c>
      <c r="AB369" s="327">
        <v>0</v>
      </c>
      <c r="AC369" s="327">
        <v>0</v>
      </c>
      <c r="AD369" s="327">
        <v>0</v>
      </c>
      <c r="AE369" s="327">
        <v>0</v>
      </c>
      <c r="AF369" s="327">
        <v>0</v>
      </c>
      <c r="AG369" s="327">
        <v>0</v>
      </c>
      <c r="AH369" s="327">
        <v>0</v>
      </c>
      <c r="AI369" s="327">
        <v>0</v>
      </c>
      <c r="AJ369" s="327">
        <v>0</v>
      </c>
      <c r="AK369" s="327">
        <v>0</v>
      </c>
      <c r="AL369" s="327">
        <v>0</v>
      </c>
      <c r="AM369" s="305">
        <f t="shared" si="46"/>
        <v>0</v>
      </c>
      <c r="AQ369" s="401"/>
      <c r="AR369" s="401"/>
    </row>
    <row r="370" spans="1:44" ht="19.5" customHeight="1" x14ac:dyDescent="0.2">
      <c r="A370" s="310" t="s">
        <v>365</v>
      </c>
      <c r="B370" s="311" t="s">
        <v>46</v>
      </c>
      <c r="C370" s="312" t="s">
        <v>384</v>
      </c>
      <c r="D370" s="311" t="s">
        <v>384</v>
      </c>
      <c r="E370" s="304">
        <f t="shared" si="43"/>
        <v>0</v>
      </c>
      <c r="F370" s="313">
        <v>0</v>
      </c>
      <c r="G370" s="313">
        <v>0</v>
      </c>
      <c r="H370" s="313">
        <v>0</v>
      </c>
      <c r="I370" s="313">
        <v>0</v>
      </c>
      <c r="J370" s="313">
        <v>0</v>
      </c>
      <c r="K370" s="313">
        <v>0</v>
      </c>
      <c r="L370" s="313">
        <v>0</v>
      </c>
      <c r="M370" s="313">
        <v>0</v>
      </c>
      <c r="N370" s="313">
        <v>0</v>
      </c>
      <c r="O370" s="313">
        <v>0</v>
      </c>
      <c r="P370" s="313">
        <v>0</v>
      </c>
      <c r="Q370" s="313">
        <v>0</v>
      </c>
      <c r="R370" s="313">
        <v>0</v>
      </c>
      <c r="S370" s="313">
        <f t="shared" si="44"/>
        <v>0</v>
      </c>
      <c r="T370" s="322" t="s">
        <v>358</v>
      </c>
      <c r="V370" s="322" t="s">
        <v>358</v>
      </c>
      <c r="W370" s="323" t="s">
        <v>66</v>
      </c>
      <c r="X370" s="323" t="s">
        <v>239</v>
      </c>
      <c r="Y370" s="328">
        <f t="shared" si="45"/>
        <v>0</v>
      </c>
      <c r="Z370" s="327">
        <v>0</v>
      </c>
      <c r="AA370" s="327">
        <v>0</v>
      </c>
      <c r="AB370" s="327">
        <v>0</v>
      </c>
      <c r="AC370" s="327">
        <v>0</v>
      </c>
      <c r="AD370" s="327">
        <v>0</v>
      </c>
      <c r="AE370" s="327">
        <v>0</v>
      </c>
      <c r="AF370" s="327">
        <v>0</v>
      </c>
      <c r="AG370" s="327">
        <v>0</v>
      </c>
      <c r="AH370" s="327">
        <v>0</v>
      </c>
      <c r="AI370" s="327">
        <v>0</v>
      </c>
      <c r="AJ370" s="327">
        <v>0</v>
      </c>
      <c r="AK370" s="327">
        <v>0</v>
      </c>
      <c r="AL370" s="327">
        <v>0</v>
      </c>
      <c r="AM370" s="305">
        <f t="shared" si="46"/>
        <v>0</v>
      </c>
      <c r="AQ370" s="401"/>
      <c r="AR370" s="401"/>
    </row>
    <row r="371" spans="1:44" ht="19.5" customHeight="1" x14ac:dyDescent="0.2">
      <c r="A371" s="310" t="s">
        <v>365</v>
      </c>
      <c r="B371" s="311" t="s">
        <v>47</v>
      </c>
      <c r="C371" s="312" t="s">
        <v>386</v>
      </c>
      <c r="D371" s="311" t="s">
        <v>386</v>
      </c>
      <c r="E371" s="304">
        <f t="shared" si="43"/>
        <v>0</v>
      </c>
      <c r="F371" s="313">
        <v>0</v>
      </c>
      <c r="G371" s="313">
        <v>0</v>
      </c>
      <c r="H371" s="313">
        <v>0</v>
      </c>
      <c r="I371" s="313">
        <v>0</v>
      </c>
      <c r="J371" s="313">
        <v>0</v>
      </c>
      <c r="K371" s="313">
        <v>0</v>
      </c>
      <c r="L371" s="313">
        <v>0</v>
      </c>
      <c r="M371" s="313">
        <v>0</v>
      </c>
      <c r="N371" s="313">
        <v>0</v>
      </c>
      <c r="O371" s="313">
        <v>0</v>
      </c>
      <c r="P371" s="313">
        <v>0</v>
      </c>
      <c r="Q371" s="313">
        <v>0</v>
      </c>
      <c r="R371" s="313">
        <v>0</v>
      </c>
      <c r="S371" s="313">
        <f t="shared" si="44"/>
        <v>0</v>
      </c>
      <c r="T371" s="322" t="s">
        <v>358</v>
      </c>
      <c r="V371" s="322" t="s">
        <v>358</v>
      </c>
      <c r="W371" s="323" t="s">
        <v>66</v>
      </c>
      <c r="X371" s="323" t="s">
        <v>240</v>
      </c>
      <c r="Y371" s="328">
        <f t="shared" si="45"/>
        <v>0</v>
      </c>
      <c r="Z371" s="327">
        <v>0</v>
      </c>
      <c r="AA371" s="327">
        <v>0</v>
      </c>
      <c r="AB371" s="327">
        <v>0</v>
      </c>
      <c r="AC371" s="327">
        <v>0</v>
      </c>
      <c r="AD371" s="327">
        <v>0</v>
      </c>
      <c r="AE371" s="327">
        <v>0</v>
      </c>
      <c r="AF371" s="327">
        <v>0</v>
      </c>
      <c r="AG371" s="327">
        <v>0</v>
      </c>
      <c r="AH371" s="327">
        <v>0</v>
      </c>
      <c r="AI371" s="327">
        <v>0</v>
      </c>
      <c r="AJ371" s="327">
        <v>0</v>
      </c>
      <c r="AK371" s="327">
        <v>0</v>
      </c>
      <c r="AL371" s="327">
        <v>0</v>
      </c>
      <c r="AM371" s="305">
        <f t="shared" si="46"/>
        <v>0</v>
      </c>
      <c r="AQ371" s="401"/>
      <c r="AR371" s="401"/>
    </row>
    <row r="372" spans="1:44" ht="19.5" customHeight="1" x14ac:dyDescent="0.2">
      <c r="A372" s="314" t="s">
        <v>365</v>
      </c>
      <c r="B372" s="315" t="s">
        <v>48</v>
      </c>
      <c r="C372" s="316" t="s">
        <v>48</v>
      </c>
      <c r="D372" s="315" t="s">
        <v>48</v>
      </c>
      <c r="E372" s="304" t="e">
        <f t="shared" si="43"/>
        <v>#DIV/0!</v>
      </c>
      <c r="F372" s="317" t="e">
        <v>#DIV/0!</v>
      </c>
      <c r="G372" s="317" t="e">
        <v>#DIV/0!</v>
      </c>
      <c r="H372" s="317" t="e">
        <v>#DIV/0!</v>
      </c>
      <c r="I372" s="317" t="e">
        <v>#DIV/0!</v>
      </c>
      <c r="J372" s="317" t="e">
        <v>#DIV/0!</v>
      </c>
      <c r="K372" s="317" t="e">
        <v>#DIV/0!</v>
      </c>
      <c r="L372" s="317" t="e">
        <v>#DIV/0!</v>
      </c>
      <c r="M372" s="317" t="e">
        <v>#DIV/0!</v>
      </c>
      <c r="N372" s="317" t="e">
        <v>#DIV/0!</v>
      </c>
      <c r="O372" s="317" t="e">
        <v>#DIV/0!</v>
      </c>
      <c r="P372" s="317" t="e">
        <v>#DIV/0!</v>
      </c>
      <c r="Q372" s="317" t="e">
        <v>#DIV/0!</v>
      </c>
      <c r="R372" s="317" t="e">
        <v>#DIV/0!</v>
      </c>
      <c r="S372" s="317" t="e">
        <f>S369/S367</f>
        <v>#DIV/0!</v>
      </c>
      <c r="T372" s="322" t="s">
        <v>358</v>
      </c>
      <c r="V372" s="322" t="s">
        <v>358</v>
      </c>
      <c r="W372" s="323" t="s">
        <v>66</v>
      </c>
      <c r="X372" s="323" t="s">
        <v>241</v>
      </c>
      <c r="Y372" s="328">
        <f t="shared" si="45"/>
        <v>0</v>
      </c>
      <c r="Z372" s="327">
        <v>0</v>
      </c>
      <c r="AA372" s="327">
        <v>0</v>
      </c>
      <c r="AB372" s="327">
        <v>0</v>
      </c>
      <c r="AC372" s="327">
        <v>0</v>
      </c>
      <c r="AD372" s="327">
        <v>0</v>
      </c>
      <c r="AE372" s="327">
        <v>0</v>
      </c>
      <c r="AF372" s="327">
        <v>0</v>
      </c>
      <c r="AG372" s="327">
        <v>0</v>
      </c>
      <c r="AH372" s="327">
        <v>0</v>
      </c>
      <c r="AI372" s="327">
        <v>0</v>
      </c>
      <c r="AJ372" s="327">
        <v>0</v>
      </c>
      <c r="AK372" s="327">
        <v>0</v>
      </c>
      <c r="AL372" s="327">
        <v>0</v>
      </c>
      <c r="AM372" s="305">
        <f t="shared" si="46"/>
        <v>0</v>
      </c>
      <c r="AQ372" s="401"/>
      <c r="AR372" s="401"/>
    </row>
    <row r="373" spans="1:44" ht="19.5" customHeight="1" x14ac:dyDescent="0.2">
      <c r="A373" s="314" t="s">
        <v>365</v>
      </c>
      <c r="B373" s="315" t="s">
        <v>49</v>
      </c>
      <c r="C373" s="316" t="s">
        <v>49</v>
      </c>
      <c r="D373" s="315" t="s">
        <v>49</v>
      </c>
      <c r="E373" s="304" t="e">
        <f t="shared" si="43"/>
        <v>#DIV/0!</v>
      </c>
      <c r="F373" s="317" t="e">
        <v>#DIV/0!</v>
      </c>
      <c r="G373" s="317" t="e">
        <v>#DIV/0!</v>
      </c>
      <c r="H373" s="317" t="e">
        <v>#DIV/0!</v>
      </c>
      <c r="I373" s="317" t="e">
        <v>#DIV/0!</v>
      </c>
      <c r="J373" s="317" t="e">
        <v>#DIV/0!</v>
      </c>
      <c r="K373" s="317" t="e">
        <v>#DIV/0!</v>
      </c>
      <c r="L373" s="317" t="e">
        <v>#DIV/0!</v>
      </c>
      <c r="M373" s="317" t="e">
        <v>#DIV/0!</v>
      </c>
      <c r="N373" s="317" t="e">
        <v>#DIV/0!</v>
      </c>
      <c r="O373" s="317" t="e">
        <v>#DIV/0!</v>
      </c>
      <c r="P373" s="317" t="e">
        <v>#DIV/0!</v>
      </c>
      <c r="Q373" s="317" t="e">
        <v>#DIV/0!</v>
      </c>
      <c r="R373" s="317" t="e">
        <v>#DIV/0!</v>
      </c>
      <c r="S373" s="317" t="e">
        <f>S370/S367</f>
        <v>#DIV/0!</v>
      </c>
      <c r="T373" s="322" t="s">
        <v>358</v>
      </c>
      <c r="V373" s="322" t="s">
        <v>358</v>
      </c>
      <c r="W373" s="323" t="s">
        <v>66</v>
      </c>
      <c r="X373" s="323" t="s">
        <v>242</v>
      </c>
      <c r="Y373" s="328">
        <f t="shared" si="45"/>
        <v>0</v>
      </c>
      <c r="Z373" s="327">
        <v>0</v>
      </c>
      <c r="AA373" s="327">
        <v>0</v>
      </c>
      <c r="AB373" s="327">
        <v>0</v>
      </c>
      <c r="AC373" s="327">
        <v>0</v>
      </c>
      <c r="AD373" s="327">
        <v>0</v>
      </c>
      <c r="AE373" s="327">
        <v>0</v>
      </c>
      <c r="AF373" s="327">
        <v>0</v>
      </c>
      <c r="AG373" s="327">
        <v>0</v>
      </c>
      <c r="AH373" s="327">
        <v>0</v>
      </c>
      <c r="AI373" s="327">
        <v>-8.8120000000000004E-2</v>
      </c>
      <c r="AJ373" s="327">
        <v>0</v>
      </c>
      <c r="AK373" s="327">
        <v>0</v>
      </c>
      <c r="AL373" s="327">
        <v>-8.8120000000000004E-2</v>
      </c>
      <c r="AM373" s="305">
        <f t="shared" si="46"/>
        <v>0</v>
      </c>
      <c r="AQ373" s="401"/>
      <c r="AR373" s="401"/>
    </row>
    <row r="374" spans="1:44" ht="19.5" customHeight="1" x14ac:dyDescent="0.2">
      <c r="A374" s="314" t="s">
        <v>365</v>
      </c>
      <c r="B374" s="315" t="s">
        <v>50</v>
      </c>
      <c r="C374" s="316" t="s">
        <v>50</v>
      </c>
      <c r="D374" s="315" t="s">
        <v>50</v>
      </c>
      <c r="E374" s="304" t="e">
        <f t="shared" si="43"/>
        <v>#DIV/0!</v>
      </c>
      <c r="F374" s="317" t="e">
        <v>#DIV/0!</v>
      </c>
      <c r="G374" s="317" t="e">
        <v>#DIV/0!</v>
      </c>
      <c r="H374" s="317" t="e">
        <v>#DIV/0!</v>
      </c>
      <c r="I374" s="317" t="e">
        <v>#DIV/0!</v>
      </c>
      <c r="J374" s="317" t="e">
        <v>#DIV/0!</v>
      </c>
      <c r="K374" s="317" t="e">
        <v>#DIV/0!</v>
      </c>
      <c r="L374" s="317" t="e">
        <v>#DIV/0!</v>
      </c>
      <c r="M374" s="317" t="e">
        <v>#DIV/0!</v>
      </c>
      <c r="N374" s="317" t="e">
        <v>#DIV/0!</v>
      </c>
      <c r="O374" s="317" t="e">
        <v>#DIV/0!</v>
      </c>
      <c r="P374" s="317" t="e">
        <v>#DIV/0!</v>
      </c>
      <c r="Q374" s="317" t="e">
        <v>#DIV/0!</v>
      </c>
      <c r="R374" s="317" t="e">
        <v>#DIV/0!</v>
      </c>
      <c r="S374" s="317" t="e">
        <f>S371/S367</f>
        <v>#DIV/0!</v>
      </c>
      <c r="T374" s="322" t="s">
        <v>358</v>
      </c>
      <c r="V374" s="322" t="s">
        <v>358</v>
      </c>
      <c r="W374" s="323" t="s">
        <v>66</v>
      </c>
      <c r="X374" s="323" t="s">
        <v>243</v>
      </c>
      <c r="Y374" s="328">
        <f t="shared" si="45"/>
        <v>1.5568</v>
      </c>
      <c r="Z374" s="327">
        <v>0</v>
      </c>
      <c r="AA374" s="327">
        <v>0</v>
      </c>
      <c r="AB374" s="327">
        <v>15.192346000000001</v>
      </c>
      <c r="AC374" s="327">
        <v>3.1817000000000002</v>
      </c>
      <c r="AD374" s="327">
        <v>0.52435399999999999</v>
      </c>
      <c r="AE374" s="327">
        <v>1.5568</v>
      </c>
      <c r="AF374" s="327">
        <v>25.901515</v>
      </c>
      <c r="AG374" s="327">
        <v>0.37869999999999998</v>
      </c>
      <c r="AH374" s="327">
        <v>0</v>
      </c>
      <c r="AI374" s="327">
        <v>0</v>
      </c>
      <c r="AJ374" s="327">
        <v>0</v>
      </c>
      <c r="AK374" s="327">
        <v>4.2038770000000003</v>
      </c>
      <c r="AL374" s="327">
        <v>50.939292000000002</v>
      </c>
      <c r="AM374" s="305">
        <f t="shared" si="46"/>
        <v>20.455199999999998</v>
      </c>
      <c r="AQ374" s="401"/>
      <c r="AR374" s="401"/>
    </row>
    <row r="375" spans="1:44" ht="19.5" customHeight="1" x14ac:dyDescent="0.2">
      <c r="A375" s="301" t="s">
        <v>75</v>
      </c>
      <c r="B375" s="302" t="s">
        <v>25</v>
      </c>
      <c r="C375" s="303" t="s">
        <v>26</v>
      </c>
      <c r="D375" s="302" t="s">
        <v>29</v>
      </c>
      <c r="E375" s="304">
        <f t="shared" si="43"/>
        <v>18.803608000000001</v>
      </c>
      <c r="F375" s="305">
        <v>5.3565180000000003</v>
      </c>
      <c r="G375" s="305">
        <v>2.8085</v>
      </c>
      <c r="H375" s="305">
        <v>7.5581240000000003</v>
      </c>
      <c r="I375" s="305">
        <v>36.204093</v>
      </c>
      <c r="J375" s="305">
        <v>25.676493000000001</v>
      </c>
      <c r="K375" s="305">
        <v>18.803608000000001</v>
      </c>
      <c r="L375" s="305">
        <v>10.004523000000001</v>
      </c>
      <c r="M375" s="305">
        <v>12.543008</v>
      </c>
      <c r="N375" s="305">
        <v>16.639617000000001</v>
      </c>
      <c r="O375" s="305">
        <v>15.903710999999999</v>
      </c>
      <c r="P375" s="305">
        <v>34.081570999999997</v>
      </c>
      <c r="Q375" s="305">
        <v>24.019756999999998</v>
      </c>
      <c r="R375" s="305">
        <v>209.599523</v>
      </c>
      <c r="S375" s="305">
        <f t="shared" si="44"/>
        <v>96.407335999999987</v>
      </c>
      <c r="T375" s="322" t="s">
        <v>358</v>
      </c>
      <c r="V375" s="322" t="s">
        <v>358</v>
      </c>
      <c r="W375" s="323" t="s">
        <v>66</v>
      </c>
      <c r="X375" s="323" t="s">
        <v>244</v>
      </c>
      <c r="Y375" s="328">
        <f t="shared" si="45"/>
        <v>0</v>
      </c>
      <c r="Z375" s="327">
        <v>0</v>
      </c>
      <c r="AA375" s="327">
        <v>0</v>
      </c>
      <c r="AB375" s="327">
        <v>0</v>
      </c>
      <c r="AC375" s="327">
        <v>0</v>
      </c>
      <c r="AD375" s="327">
        <v>0</v>
      </c>
      <c r="AE375" s="327">
        <v>0</v>
      </c>
      <c r="AF375" s="327">
        <v>0</v>
      </c>
      <c r="AG375" s="327">
        <v>0</v>
      </c>
      <c r="AH375" s="327">
        <v>0</v>
      </c>
      <c r="AI375" s="327">
        <v>0</v>
      </c>
      <c r="AJ375" s="327">
        <v>0</v>
      </c>
      <c r="AK375" s="327">
        <v>0</v>
      </c>
      <c r="AL375" s="327">
        <v>0</v>
      </c>
      <c r="AM375" s="305">
        <f t="shared" si="46"/>
        <v>0</v>
      </c>
      <c r="AQ375" s="401"/>
      <c r="AR375" s="401"/>
    </row>
    <row r="376" spans="1:44" ht="19.5" customHeight="1" x14ac:dyDescent="0.2">
      <c r="A376" s="301" t="s">
        <v>75</v>
      </c>
      <c r="B376" s="302" t="s">
        <v>25</v>
      </c>
      <c r="C376" s="303" t="s">
        <v>26</v>
      </c>
      <c r="D376" s="302" t="s">
        <v>30</v>
      </c>
      <c r="E376" s="304">
        <f t="shared" si="43"/>
        <v>0.91690000000000005</v>
      </c>
      <c r="F376" s="305">
        <v>1.4999999999999999E-2</v>
      </c>
      <c r="G376" s="305">
        <v>0</v>
      </c>
      <c r="H376" s="305">
        <v>0</v>
      </c>
      <c r="I376" s="305">
        <v>0.74060000000000004</v>
      </c>
      <c r="J376" s="305">
        <v>1.1184000000000001</v>
      </c>
      <c r="K376" s="305">
        <v>0.91690000000000005</v>
      </c>
      <c r="L376" s="305">
        <v>0.32850000000000001</v>
      </c>
      <c r="M376" s="305">
        <v>0.26829999999999998</v>
      </c>
      <c r="N376" s="305">
        <v>5.8306329999999997</v>
      </c>
      <c r="O376" s="305">
        <v>3.0081199999999999</v>
      </c>
      <c r="P376" s="305">
        <v>0.41650999999999999</v>
      </c>
      <c r="Q376" s="305">
        <v>1.9078349999999999</v>
      </c>
      <c r="R376" s="305">
        <v>14.550798</v>
      </c>
      <c r="S376" s="305">
        <f t="shared" si="44"/>
        <v>2.7909000000000002</v>
      </c>
      <c r="T376" s="322" t="s">
        <v>358</v>
      </c>
      <c r="V376" s="322" t="s">
        <v>358</v>
      </c>
      <c r="W376" s="323" t="s">
        <v>66</v>
      </c>
      <c r="X376" s="323" t="s">
        <v>245</v>
      </c>
      <c r="Y376" s="328">
        <f t="shared" si="45"/>
        <v>0</v>
      </c>
      <c r="Z376" s="327">
        <v>0</v>
      </c>
      <c r="AA376" s="327">
        <v>0</v>
      </c>
      <c r="AB376" s="327">
        <v>0</v>
      </c>
      <c r="AC376" s="327">
        <v>0</v>
      </c>
      <c r="AD376" s="327">
        <v>0</v>
      </c>
      <c r="AE376" s="327">
        <v>0</v>
      </c>
      <c r="AF376" s="327">
        <v>0</v>
      </c>
      <c r="AG376" s="327">
        <v>0</v>
      </c>
      <c r="AH376" s="327">
        <v>0</v>
      </c>
      <c r="AI376" s="327">
        <v>0</v>
      </c>
      <c r="AJ376" s="327">
        <v>0</v>
      </c>
      <c r="AK376" s="327">
        <v>0</v>
      </c>
      <c r="AL376" s="327">
        <v>0</v>
      </c>
      <c r="AM376" s="305">
        <f t="shared" si="46"/>
        <v>0</v>
      </c>
      <c r="AQ376" s="401"/>
      <c r="AR376" s="401"/>
    </row>
    <row r="377" spans="1:44" ht="19.5" customHeight="1" x14ac:dyDescent="0.2">
      <c r="A377" s="301" t="s">
        <v>75</v>
      </c>
      <c r="B377" s="302" t="s">
        <v>25</v>
      </c>
      <c r="C377" s="303" t="s">
        <v>26</v>
      </c>
      <c r="D377" s="302" t="s">
        <v>31</v>
      </c>
      <c r="E377" s="304">
        <f t="shared" si="43"/>
        <v>79.871557999999993</v>
      </c>
      <c r="F377" s="305">
        <v>2.6969820000000002</v>
      </c>
      <c r="G377" s="305">
        <v>0.98050000000000004</v>
      </c>
      <c r="H377" s="305">
        <v>2.5251760000000001</v>
      </c>
      <c r="I377" s="305">
        <v>8.62780699999999</v>
      </c>
      <c r="J377" s="305">
        <v>38.425207</v>
      </c>
      <c r="K377" s="305">
        <v>79.871557999999993</v>
      </c>
      <c r="L377" s="305">
        <v>74.762231999999997</v>
      </c>
      <c r="M377" s="305">
        <v>83.247001999999995</v>
      </c>
      <c r="N377" s="305">
        <v>93.013822000000005</v>
      </c>
      <c r="O377" s="305">
        <v>91.697378</v>
      </c>
      <c r="P377" s="305">
        <v>129.74047999999999</v>
      </c>
      <c r="Q377" s="305">
        <v>213.35988</v>
      </c>
      <c r="R377" s="305">
        <v>818.94802400000003</v>
      </c>
      <c r="S377" s="305">
        <f t="shared" si="44"/>
        <v>133.12723</v>
      </c>
      <c r="T377" s="322" t="s">
        <v>358</v>
      </c>
      <c r="V377" s="322" t="s">
        <v>358</v>
      </c>
      <c r="W377" s="323" t="s">
        <v>66</v>
      </c>
      <c r="X377" s="323" t="s">
        <v>246</v>
      </c>
      <c r="Y377" s="328">
        <f t="shared" si="45"/>
        <v>0</v>
      </c>
      <c r="Z377" s="327">
        <v>0</v>
      </c>
      <c r="AA377" s="327">
        <v>0</v>
      </c>
      <c r="AB377" s="327">
        <v>0</v>
      </c>
      <c r="AC377" s="327">
        <v>0</v>
      </c>
      <c r="AD377" s="327">
        <v>0</v>
      </c>
      <c r="AE377" s="327">
        <v>0</v>
      </c>
      <c r="AF377" s="327">
        <v>0</v>
      </c>
      <c r="AG377" s="327">
        <v>0</v>
      </c>
      <c r="AH377" s="327">
        <v>0</v>
      </c>
      <c r="AI377" s="327">
        <v>0</v>
      </c>
      <c r="AJ377" s="327">
        <v>0</v>
      </c>
      <c r="AK377" s="327">
        <v>0</v>
      </c>
      <c r="AL377" s="327">
        <v>0</v>
      </c>
      <c r="AM377" s="305">
        <f t="shared" si="46"/>
        <v>0</v>
      </c>
      <c r="AQ377" s="401"/>
      <c r="AR377" s="401"/>
    </row>
    <row r="378" spans="1:44" ht="19.5" customHeight="1" x14ac:dyDescent="0.2">
      <c r="A378" s="301" t="s">
        <v>75</v>
      </c>
      <c r="B378" s="302" t="s">
        <v>25</v>
      </c>
      <c r="C378" s="303" t="s">
        <v>33</v>
      </c>
      <c r="D378" s="302" t="s">
        <v>34</v>
      </c>
      <c r="E378" s="304">
        <f t="shared" si="43"/>
        <v>99.592066000000003</v>
      </c>
      <c r="F378" s="305">
        <v>8.0685000000000002</v>
      </c>
      <c r="G378" s="305">
        <v>3.7890000000000001</v>
      </c>
      <c r="H378" s="305">
        <v>10.083299999999999</v>
      </c>
      <c r="I378" s="305">
        <v>45.572499999999998</v>
      </c>
      <c r="J378" s="305">
        <v>65.220100000000002</v>
      </c>
      <c r="K378" s="305">
        <v>99.592066000000003</v>
      </c>
      <c r="L378" s="305">
        <v>85.095254999999895</v>
      </c>
      <c r="M378" s="305">
        <v>96.058309999999906</v>
      </c>
      <c r="N378" s="305">
        <v>115.484072</v>
      </c>
      <c r="O378" s="305">
        <v>110.60920900000001</v>
      </c>
      <c r="P378" s="305">
        <v>164.238561</v>
      </c>
      <c r="Q378" s="305">
        <v>239.28747200000001</v>
      </c>
      <c r="R378" s="305">
        <v>1043.0983450000001</v>
      </c>
      <c r="S378" s="305">
        <f t="shared" si="44"/>
        <v>232.32546600000001</v>
      </c>
      <c r="T378" s="322" t="s">
        <v>358</v>
      </c>
      <c r="V378" s="322" t="s">
        <v>358</v>
      </c>
      <c r="W378" s="323" t="s">
        <v>66</v>
      </c>
      <c r="X378" s="323" t="s">
        <v>247</v>
      </c>
      <c r="Y378" s="328">
        <f t="shared" si="45"/>
        <v>0</v>
      </c>
      <c r="Z378" s="327">
        <v>0</v>
      </c>
      <c r="AA378" s="327">
        <v>0</v>
      </c>
      <c r="AB378" s="327">
        <v>0</v>
      </c>
      <c r="AC378" s="327">
        <v>0</v>
      </c>
      <c r="AD378" s="327">
        <v>0</v>
      </c>
      <c r="AE378" s="327">
        <v>0</v>
      </c>
      <c r="AF378" s="327">
        <v>0</v>
      </c>
      <c r="AG378" s="327">
        <v>0</v>
      </c>
      <c r="AH378" s="327">
        <v>0</v>
      </c>
      <c r="AI378" s="327">
        <v>0</v>
      </c>
      <c r="AJ378" s="327">
        <v>0</v>
      </c>
      <c r="AK378" s="327">
        <v>0</v>
      </c>
      <c r="AL378" s="327">
        <v>0</v>
      </c>
      <c r="AM378" s="305">
        <f t="shared" si="46"/>
        <v>0</v>
      </c>
      <c r="AQ378" s="401"/>
      <c r="AR378" s="401"/>
    </row>
    <row r="379" spans="1:44" ht="19.5" customHeight="1" x14ac:dyDescent="0.2">
      <c r="A379" s="301" t="s">
        <v>75</v>
      </c>
      <c r="B379" s="302" t="s">
        <v>25</v>
      </c>
      <c r="C379" s="303" t="s">
        <v>33</v>
      </c>
      <c r="D379" s="302" t="s">
        <v>35</v>
      </c>
      <c r="E379" s="304">
        <f t="shared" si="43"/>
        <v>0</v>
      </c>
      <c r="F379" s="305">
        <v>0</v>
      </c>
      <c r="G379" s="305">
        <v>0</v>
      </c>
      <c r="H379" s="305">
        <v>0</v>
      </c>
      <c r="I379" s="305">
        <v>0</v>
      </c>
      <c r="J379" s="305">
        <v>0</v>
      </c>
      <c r="K379" s="305">
        <v>0</v>
      </c>
      <c r="L379" s="305">
        <v>0</v>
      </c>
      <c r="M379" s="305">
        <v>0</v>
      </c>
      <c r="N379" s="305">
        <v>0</v>
      </c>
      <c r="O379" s="305">
        <v>0</v>
      </c>
      <c r="P379" s="305">
        <v>0</v>
      </c>
      <c r="Q379" s="305">
        <v>0</v>
      </c>
      <c r="R379" s="305">
        <v>0</v>
      </c>
      <c r="S379" s="305">
        <f t="shared" si="44"/>
        <v>0</v>
      </c>
      <c r="T379" s="322" t="s">
        <v>358</v>
      </c>
      <c r="V379" s="322" t="s">
        <v>358</v>
      </c>
      <c r="W379" s="323" t="s">
        <v>66</v>
      </c>
      <c r="X379" s="323" t="s">
        <v>248</v>
      </c>
      <c r="Y379" s="328">
        <f t="shared" si="45"/>
        <v>0</v>
      </c>
      <c r="Z379" s="327">
        <v>0</v>
      </c>
      <c r="AA379" s="327">
        <v>0</v>
      </c>
      <c r="AB379" s="327">
        <v>0</v>
      </c>
      <c r="AC379" s="327">
        <v>0</v>
      </c>
      <c r="AD379" s="327">
        <v>0</v>
      </c>
      <c r="AE379" s="327">
        <v>0</v>
      </c>
      <c r="AF379" s="327">
        <v>0</v>
      </c>
      <c r="AG379" s="327">
        <v>0</v>
      </c>
      <c r="AH379" s="327">
        <v>0</v>
      </c>
      <c r="AI379" s="327">
        <v>0</v>
      </c>
      <c r="AJ379" s="327">
        <v>0</v>
      </c>
      <c r="AK379" s="327">
        <v>0</v>
      </c>
      <c r="AL379" s="327">
        <v>0</v>
      </c>
      <c r="AM379" s="305">
        <f t="shared" si="46"/>
        <v>0</v>
      </c>
      <c r="AQ379" s="401"/>
      <c r="AR379" s="401"/>
    </row>
    <row r="380" spans="1:44" ht="19.5" customHeight="1" x14ac:dyDescent="0.2">
      <c r="A380" s="301" t="s">
        <v>75</v>
      </c>
      <c r="B380" s="302" t="s">
        <v>25</v>
      </c>
      <c r="C380" s="303" t="s">
        <v>33</v>
      </c>
      <c r="D380" s="302" t="s">
        <v>36</v>
      </c>
      <c r="E380" s="304">
        <f t="shared" si="43"/>
        <v>0</v>
      </c>
      <c r="F380" s="305">
        <v>0</v>
      </c>
      <c r="G380" s="305">
        <v>0</v>
      </c>
      <c r="H380" s="305">
        <v>0</v>
      </c>
      <c r="I380" s="305">
        <v>0</v>
      </c>
      <c r="J380" s="305">
        <v>0</v>
      </c>
      <c r="K380" s="305">
        <v>0</v>
      </c>
      <c r="L380" s="305">
        <v>0</v>
      </c>
      <c r="M380" s="305">
        <v>0</v>
      </c>
      <c r="N380" s="305">
        <v>0</v>
      </c>
      <c r="O380" s="305">
        <v>0</v>
      </c>
      <c r="P380" s="305">
        <v>0</v>
      </c>
      <c r="Q380" s="305">
        <v>0</v>
      </c>
      <c r="R380" s="305">
        <v>0</v>
      </c>
      <c r="S380" s="305">
        <f t="shared" si="44"/>
        <v>0</v>
      </c>
      <c r="T380" s="322" t="s">
        <v>358</v>
      </c>
      <c r="V380" s="322" t="s">
        <v>358</v>
      </c>
      <c r="W380" s="323" t="s">
        <v>66</v>
      </c>
      <c r="X380" s="323" t="s">
        <v>210</v>
      </c>
      <c r="Y380" s="328">
        <f t="shared" si="45"/>
        <v>55.601773999999999</v>
      </c>
      <c r="Z380" s="327">
        <v>213.764532</v>
      </c>
      <c r="AA380" s="327">
        <v>-190.04643045915699</v>
      </c>
      <c r="AB380" s="327">
        <v>76.829145999999994</v>
      </c>
      <c r="AC380" s="327">
        <v>-150.257488</v>
      </c>
      <c r="AD380" s="327">
        <v>-16.147393000000001</v>
      </c>
      <c r="AE380" s="327">
        <v>55.601773999999999</v>
      </c>
      <c r="AF380" s="327">
        <v>25.741173</v>
      </c>
      <c r="AG380" s="327">
        <v>121.20285199999999</v>
      </c>
      <c r="AH380" s="327">
        <v>44.604646000000002</v>
      </c>
      <c r="AI380" s="327">
        <v>20.42858</v>
      </c>
      <c r="AJ380" s="327">
        <v>34.7331</v>
      </c>
      <c r="AK380" s="327">
        <v>-291.97896600000001</v>
      </c>
      <c r="AL380" s="327">
        <v>-55.5244744591566</v>
      </c>
      <c r="AM380" s="305">
        <f t="shared" si="46"/>
        <v>-10.255859459157001</v>
      </c>
      <c r="AQ380" s="401"/>
      <c r="AR380" s="401"/>
    </row>
    <row r="381" spans="1:44" ht="19.5" customHeight="1" x14ac:dyDescent="0.2">
      <c r="A381" s="301" t="s">
        <v>75</v>
      </c>
      <c r="B381" s="302" t="s">
        <v>25</v>
      </c>
      <c r="C381" s="303" t="s">
        <v>33</v>
      </c>
      <c r="D381" s="302" t="s">
        <v>37</v>
      </c>
      <c r="E381" s="304">
        <f t="shared" si="43"/>
        <v>0</v>
      </c>
      <c r="F381" s="305">
        <v>0</v>
      </c>
      <c r="G381" s="305">
        <v>0</v>
      </c>
      <c r="H381" s="305">
        <v>0</v>
      </c>
      <c r="I381" s="305">
        <v>0</v>
      </c>
      <c r="J381" s="305">
        <v>0</v>
      </c>
      <c r="K381" s="305">
        <v>0</v>
      </c>
      <c r="L381" s="305">
        <v>0</v>
      </c>
      <c r="M381" s="305">
        <v>0</v>
      </c>
      <c r="N381" s="305">
        <v>0</v>
      </c>
      <c r="O381" s="305">
        <v>0</v>
      </c>
      <c r="P381" s="305">
        <v>0</v>
      </c>
      <c r="Q381" s="305">
        <v>0</v>
      </c>
      <c r="R381" s="305">
        <v>0</v>
      </c>
      <c r="S381" s="305">
        <f t="shared" si="44"/>
        <v>0</v>
      </c>
      <c r="T381" s="322" t="s">
        <v>358</v>
      </c>
      <c r="V381" s="322" t="s">
        <v>358</v>
      </c>
      <c r="W381" s="321"/>
      <c r="X381" s="321"/>
      <c r="Y381" s="328">
        <f t="shared" si="45"/>
        <v>0</v>
      </c>
      <c r="Z381" s="329"/>
      <c r="AA381" s="329"/>
      <c r="AB381" s="329"/>
      <c r="AC381" s="329"/>
      <c r="AD381" s="329"/>
      <c r="AE381" s="329"/>
      <c r="AF381" s="329"/>
      <c r="AG381" s="329"/>
      <c r="AH381" s="329"/>
      <c r="AI381" s="329"/>
      <c r="AJ381" s="329"/>
      <c r="AK381" s="329"/>
      <c r="AL381" s="329"/>
      <c r="AM381" s="305">
        <f t="shared" si="46"/>
        <v>0</v>
      </c>
      <c r="AQ381" s="401"/>
      <c r="AR381" s="401"/>
    </row>
    <row r="382" spans="1:44" ht="19.5" customHeight="1" x14ac:dyDescent="0.2">
      <c r="A382" s="301" t="s">
        <v>75</v>
      </c>
      <c r="B382" s="302" t="s">
        <v>25</v>
      </c>
      <c r="C382" s="303" t="s">
        <v>33</v>
      </c>
      <c r="D382" s="302" t="s">
        <v>38</v>
      </c>
      <c r="E382" s="304">
        <f t="shared" si="43"/>
        <v>0</v>
      </c>
      <c r="F382" s="305">
        <v>0</v>
      </c>
      <c r="G382" s="305">
        <v>0</v>
      </c>
      <c r="H382" s="305">
        <v>0</v>
      </c>
      <c r="I382" s="305">
        <v>0</v>
      </c>
      <c r="J382" s="305">
        <v>0</v>
      </c>
      <c r="K382" s="305">
        <v>0</v>
      </c>
      <c r="L382" s="305">
        <v>0</v>
      </c>
      <c r="M382" s="305">
        <v>0</v>
      </c>
      <c r="N382" s="305">
        <v>0</v>
      </c>
      <c r="O382" s="305">
        <v>0</v>
      </c>
      <c r="P382" s="305">
        <v>0</v>
      </c>
      <c r="Q382" s="305">
        <v>0</v>
      </c>
      <c r="R382" s="305">
        <v>0</v>
      </c>
      <c r="S382" s="305">
        <f t="shared" si="44"/>
        <v>0</v>
      </c>
      <c r="T382" s="322" t="s">
        <v>358</v>
      </c>
      <c r="V382" s="322" t="s">
        <v>358</v>
      </c>
      <c r="W382" s="321"/>
      <c r="X382" s="321"/>
      <c r="Y382" s="328">
        <f t="shared" si="45"/>
        <v>0</v>
      </c>
      <c r="Z382" s="329"/>
      <c r="AA382" s="329"/>
      <c r="AB382" s="329"/>
      <c r="AC382" s="329"/>
      <c r="AD382" s="329"/>
      <c r="AE382" s="329"/>
      <c r="AF382" s="329"/>
      <c r="AG382" s="329"/>
      <c r="AH382" s="329"/>
      <c r="AI382" s="329"/>
      <c r="AJ382" s="329"/>
      <c r="AK382" s="329"/>
      <c r="AL382" s="329"/>
      <c r="AM382" s="305">
        <f t="shared" si="46"/>
        <v>0</v>
      </c>
      <c r="AQ382" s="401"/>
      <c r="AR382" s="401"/>
    </row>
    <row r="383" spans="1:44" ht="19.5" customHeight="1" x14ac:dyDescent="0.2">
      <c r="A383" s="301" t="s">
        <v>75</v>
      </c>
      <c r="B383" s="302" t="s">
        <v>25</v>
      </c>
      <c r="C383" s="303" t="s">
        <v>33</v>
      </c>
      <c r="D383" s="302" t="s">
        <v>39</v>
      </c>
      <c r="E383" s="304">
        <f t="shared" si="43"/>
        <v>0</v>
      </c>
      <c r="F383" s="305">
        <v>0</v>
      </c>
      <c r="G383" s="305">
        <v>0</v>
      </c>
      <c r="H383" s="305">
        <v>0</v>
      </c>
      <c r="I383" s="305">
        <v>0</v>
      </c>
      <c r="J383" s="305">
        <v>0</v>
      </c>
      <c r="K383" s="305">
        <v>0</v>
      </c>
      <c r="L383" s="305">
        <v>0</v>
      </c>
      <c r="M383" s="305">
        <v>0</v>
      </c>
      <c r="N383" s="305">
        <v>0</v>
      </c>
      <c r="O383" s="305">
        <v>0</v>
      </c>
      <c r="P383" s="305">
        <v>0</v>
      </c>
      <c r="Q383" s="305">
        <v>0</v>
      </c>
      <c r="R383" s="305">
        <v>0</v>
      </c>
      <c r="S383" s="305">
        <f t="shared" si="44"/>
        <v>0</v>
      </c>
      <c r="T383" s="322" t="s">
        <v>358</v>
      </c>
      <c r="V383" s="322" t="s">
        <v>358</v>
      </c>
      <c r="W383" s="323" t="s">
        <v>359</v>
      </c>
      <c r="X383" s="323" t="s">
        <v>4</v>
      </c>
      <c r="Y383" s="328" t="str">
        <f t="shared" si="45"/>
        <v>6月</v>
      </c>
      <c r="Z383" s="327" t="s">
        <v>8</v>
      </c>
      <c r="AA383" s="327" t="s">
        <v>9</v>
      </c>
      <c r="AB383" s="327" t="s">
        <v>10</v>
      </c>
      <c r="AC383" s="327" t="s">
        <v>11</v>
      </c>
      <c r="AD383" s="327" t="s">
        <v>12</v>
      </c>
      <c r="AE383" s="327" t="s">
        <v>13</v>
      </c>
      <c r="AF383" s="327" t="s">
        <v>14</v>
      </c>
      <c r="AG383" s="327" t="s">
        <v>15</v>
      </c>
      <c r="AH383" s="327" t="s">
        <v>16</v>
      </c>
      <c r="AI383" s="327" t="s">
        <v>17</v>
      </c>
      <c r="AJ383" s="327" t="s">
        <v>111</v>
      </c>
      <c r="AK383" s="327" t="s">
        <v>19</v>
      </c>
      <c r="AL383" s="327" t="s">
        <v>20</v>
      </c>
      <c r="AM383" s="300" t="s">
        <v>259</v>
      </c>
      <c r="AQ383" s="401"/>
      <c r="AR383" s="401"/>
    </row>
    <row r="384" spans="1:44" ht="19.5" customHeight="1" x14ac:dyDescent="0.2">
      <c r="A384" s="301" t="s">
        <v>75</v>
      </c>
      <c r="B384" s="302" t="s">
        <v>25</v>
      </c>
      <c r="C384" s="303" t="s">
        <v>40</v>
      </c>
      <c r="D384" s="302" t="s">
        <v>41</v>
      </c>
      <c r="E384" s="304">
        <f t="shared" si="43"/>
        <v>99.592066000000003</v>
      </c>
      <c r="F384" s="305">
        <v>8.0685000000000002</v>
      </c>
      <c r="G384" s="305">
        <v>3.7890000000000001</v>
      </c>
      <c r="H384" s="305">
        <v>10.083299999999999</v>
      </c>
      <c r="I384" s="305">
        <v>45.572499999999998</v>
      </c>
      <c r="J384" s="305">
        <v>65.220100000000002</v>
      </c>
      <c r="K384" s="305">
        <v>99.592066000000003</v>
      </c>
      <c r="L384" s="305">
        <v>85.095254999999995</v>
      </c>
      <c r="M384" s="305">
        <v>96.058310000000006</v>
      </c>
      <c r="N384" s="305">
        <v>115.484072</v>
      </c>
      <c r="O384" s="305">
        <v>110.60920900000001</v>
      </c>
      <c r="P384" s="305">
        <v>164.238561</v>
      </c>
      <c r="Q384" s="305">
        <v>239.28747200000001</v>
      </c>
      <c r="R384" s="305">
        <v>1043.0983450000001</v>
      </c>
      <c r="S384" s="305">
        <f t="shared" si="44"/>
        <v>232.32546600000001</v>
      </c>
      <c r="T384" s="322" t="s">
        <v>358</v>
      </c>
      <c r="V384" s="322" t="s">
        <v>358</v>
      </c>
      <c r="W384" s="323" t="s">
        <v>67</v>
      </c>
      <c r="X384" s="323" t="s">
        <v>217</v>
      </c>
      <c r="Y384" s="328">
        <f t="shared" si="45"/>
        <v>4.2604903234548601</v>
      </c>
      <c r="Z384" s="327">
        <v>-3.6860916765451401</v>
      </c>
      <c r="AA384" s="327">
        <v>6.6146683234548602</v>
      </c>
      <c r="AB384" s="327">
        <v>5.2469083234548597</v>
      </c>
      <c r="AC384" s="327">
        <v>13.8504913234549</v>
      </c>
      <c r="AD384" s="327">
        <v>4.7377633234548604</v>
      </c>
      <c r="AE384" s="327">
        <v>4.2604903234548601</v>
      </c>
      <c r="AF384" s="327">
        <v>3.7619963234548601</v>
      </c>
      <c r="AG384" s="327">
        <v>3.71199732345486</v>
      </c>
      <c r="AH384" s="327">
        <v>3.1519963234548598</v>
      </c>
      <c r="AI384" s="327">
        <v>2.8219963234548602</v>
      </c>
      <c r="AJ384" s="327">
        <v>2.8219963234548602</v>
      </c>
      <c r="AK384" s="327">
        <v>2.8836283234548601</v>
      </c>
      <c r="AL384" s="327">
        <v>50.177840881458401</v>
      </c>
      <c r="AM384" s="305">
        <f t="shared" si="46"/>
        <v>31.024229940729199</v>
      </c>
      <c r="AQ384" s="401"/>
      <c r="AR384" s="401"/>
    </row>
    <row r="385" spans="1:44" ht="19.5" customHeight="1" x14ac:dyDescent="0.2">
      <c r="A385" s="301" t="s">
        <v>75</v>
      </c>
      <c r="B385" s="302" t="s">
        <v>25</v>
      </c>
      <c r="C385" s="303" t="s">
        <v>40</v>
      </c>
      <c r="D385" s="302" t="s">
        <v>42</v>
      </c>
      <c r="E385" s="304">
        <f t="shared" si="43"/>
        <v>0</v>
      </c>
      <c r="F385" s="305">
        <v>0</v>
      </c>
      <c r="G385" s="305">
        <v>0</v>
      </c>
      <c r="H385" s="305">
        <v>0</v>
      </c>
      <c r="I385" s="305">
        <v>0</v>
      </c>
      <c r="J385" s="305">
        <v>0</v>
      </c>
      <c r="K385" s="305">
        <v>0</v>
      </c>
      <c r="L385" s="305">
        <v>0</v>
      </c>
      <c r="M385" s="305">
        <v>0</v>
      </c>
      <c r="N385" s="305">
        <v>0</v>
      </c>
      <c r="O385" s="305">
        <v>0</v>
      </c>
      <c r="P385" s="305">
        <v>0</v>
      </c>
      <c r="Q385" s="305">
        <v>0</v>
      </c>
      <c r="R385" s="305">
        <v>0</v>
      </c>
      <c r="S385" s="305">
        <f t="shared" si="44"/>
        <v>0</v>
      </c>
      <c r="T385" s="322" t="s">
        <v>358</v>
      </c>
      <c r="V385" s="322" t="s">
        <v>358</v>
      </c>
      <c r="W385" s="323" t="s">
        <v>67</v>
      </c>
      <c r="X385" s="323" t="s">
        <v>218</v>
      </c>
      <c r="Y385" s="328">
        <f t="shared" si="45"/>
        <v>6.2330000000000003E-2</v>
      </c>
      <c r="Z385" s="327">
        <v>-0.28892499999999999</v>
      </c>
      <c r="AA385" s="327">
        <v>6.3483999999999999E-2</v>
      </c>
      <c r="AB385" s="327">
        <v>5.2624999999999998E-2</v>
      </c>
      <c r="AC385" s="327">
        <v>0.40843200000000002</v>
      </c>
      <c r="AD385" s="327">
        <v>9.7239000000000006E-2</v>
      </c>
      <c r="AE385" s="327">
        <v>6.2330000000000003E-2</v>
      </c>
      <c r="AF385" s="327">
        <v>6.6653000000000004E-2</v>
      </c>
      <c r="AG385" s="327">
        <v>6.6436999999999996E-2</v>
      </c>
      <c r="AH385" s="327">
        <v>0.10738200000000001</v>
      </c>
      <c r="AI385" s="327">
        <v>9.9854999999999999E-2</v>
      </c>
      <c r="AJ385" s="327">
        <v>6.087E-2</v>
      </c>
      <c r="AK385" s="327">
        <v>0.118612</v>
      </c>
      <c r="AL385" s="327">
        <v>0.91499399999999997</v>
      </c>
      <c r="AM385" s="305">
        <f t="shared" si="46"/>
        <v>0.39518500000000001</v>
      </c>
      <c r="AQ385" s="401"/>
      <c r="AR385" s="401"/>
    </row>
    <row r="386" spans="1:44" ht="19.5" customHeight="1" x14ac:dyDescent="0.2">
      <c r="A386" s="301" t="s">
        <v>75</v>
      </c>
      <c r="B386" s="302" t="s">
        <v>25</v>
      </c>
      <c r="C386" s="303" t="s">
        <v>40</v>
      </c>
      <c r="D386" s="302" t="s">
        <v>43</v>
      </c>
      <c r="E386" s="304">
        <f t="shared" si="43"/>
        <v>0</v>
      </c>
      <c r="F386" s="305">
        <v>0</v>
      </c>
      <c r="G386" s="305">
        <v>0</v>
      </c>
      <c r="H386" s="305">
        <v>0</v>
      </c>
      <c r="I386" s="305">
        <v>0</v>
      </c>
      <c r="J386" s="305">
        <v>0</v>
      </c>
      <c r="K386" s="305">
        <v>0</v>
      </c>
      <c r="L386" s="305">
        <v>0</v>
      </c>
      <c r="M386" s="305">
        <v>0</v>
      </c>
      <c r="N386" s="305">
        <v>0</v>
      </c>
      <c r="O386" s="305">
        <v>0</v>
      </c>
      <c r="P386" s="305">
        <v>0</v>
      </c>
      <c r="Q386" s="305">
        <v>0</v>
      </c>
      <c r="R386" s="305">
        <v>0</v>
      </c>
      <c r="S386" s="305">
        <f t="shared" si="44"/>
        <v>0</v>
      </c>
      <c r="T386" s="322" t="s">
        <v>358</v>
      </c>
      <c r="V386" s="322" t="s">
        <v>358</v>
      </c>
      <c r="W386" s="323" t="s">
        <v>67</v>
      </c>
      <c r="X386" s="323" t="s">
        <v>219</v>
      </c>
      <c r="Y386" s="328">
        <f t="shared" si="45"/>
        <v>0.57572199999999996</v>
      </c>
      <c r="Z386" s="327">
        <v>0.39650299999999999</v>
      </c>
      <c r="AA386" s="327">
        <v>0.21759999999999999</v>
      </c>
      <c r="AB386" s="327">
        <v>0.43083900000000003</v>
      </c>
      <c r="AC386" s="327">
        <v>0.127695</v>
      </c>
      <c r="AD386" s="327">
        <v>0.64318399999999998</v>
      </c>
      <c r="AE386" s="327">
        <v>0.57572199999999996</v>
      </c>
      <c r="AF386" s="327">
        <v>0.70959799999999995</v>
      </c>
      <c r="AG386" s="327">
        <v>0.85864600000000002</v>
      </c>
      <c r="AH386" s="327">
        <v>0.20538699999999999</v>
      </c>
      <c r="AI386" s="327">
        <v>0.60161200000000004</v>
      </c>
      <c r="AJ386" s="327">
        <v>0.43975999999999998</v>
      </c>
      <c r="AK386" s="327">
        <v>0.24660799999999999</v>
      </c>
      <c r="AL386" s="327">
        <v>5.4531539999999996</v>
      </c>
      <c r="AM386" s="305">
        <f t="shared" si="46"/>
        <v>2.391543</v>
      </c>
      <c r="AQ386" s="401"/>
      <c r="AR386" s="401"/>
    </row>
    <row r="387" spans="1:44" ht="19.5" customHeight="1" x14ac:dyDescent="0.2">
      <c r="A387" s="301" t="s">
        <v>75</v>
      </c>
      <c r="B387" s="302" t="s">
        <v>44</v>
      </c>
      <c r="C387" s="303" t="s">
        <v>26</v>
      </c>
      <c r="D387" s="302" t="s">
        <v>29</v>
      </c>
      <c r="E387" s="304">
        <f t="shared" si="43"/>
        <v>8.9654619999999703</v>
      </c>
      <c r="F387" s="305">
        <v>2.6000290000000001</v>
      </c>
      <c r="G387" s="305">
        <v>0.84183699999999995</v>
      </c>
      <c r="H387" s="305">
        <v>2.4745629999999998</v>
      </c>
      <c r="I387" s="305">
        <v>12.926645000000001</v>
      </c>
      <c r="J387" s="305">
        <v>6.0167830000000304</v>
      </c>
      <c r="K387" s="305">
        <v>8.9654619999999703</v>
      </c>
      <c r="L387" s="305">
        <v>4.0810589999999998</v>
      </c>
      <c r="M387" s="305">
        <v>6.184005</v>
      </c>
      <c r="N387" s="305">
        <v>10.153992000000001</v>
      </c>
      <c r="O387" s="305">
        <v>7.4874609999999997</v>
      </c>
      <c r="P387" s="305">
        <v>15.650095</v>
      </c>
      <c r="Q387" s="305">
        <v>9.9540503220109091</v>
      </c>
      <c r="R387" s="305">
        <v>87.335981322010895</v>
      </c>
      <c r="S387" s="305">
        <f t="shared" si="44"/>
        <v>33.825319000000007</v>
      </c>
      <c r="T387" s="322" t="s">
        <v>358</v>
      </c>
      <c r="V387" s="322" t="s">
        <v>358</v>
      </c>
      <c r="W387" s="323" t="s">
        <v>67</v>
      </c>
      <c r="X387" s="323" t="s">
        <v>220</v>
      </c>
      <c r="Y387" s="328">
        <f t="shared" si="45"/>
        <v>52.520446000000497</v>
      </c>
      <c r="Z387" s="327">
        <v>-5.7349129999999997</v>
      </c>
      <c r="AA387" s="327">
        <v>20.353763000000001</v>
      </c>
      <c r="AB387" s="327">
        <v>72.279752000000002</v>
      </c>
      <c r="AC387" s="327">
        <v>51.747207000000003</v>
      </c>
      <c r="AD387" s="327">
        <v>35.490563000000002</v>
      </c>
      <c r="AE387" s="327">
        <v>52.520446000000497</v>
      </c>
      <c r="AF387" s="327">
        <v>-3.3737860000000199</v>
      </c>
      <c r="AG387" s="327">
        <v>-3.1505550000000002</v>
      </c>
      <c r="AH387" s="327">
        <v>-3.5784909999999899</v>
      </c>
      <c r="AI387" s="327">
        <v>-1.93331600000004</v>
      </c>
      <c r="AJ387" s="327">
        <v>-5.5300569999999603</v>
      </c>
      <c r="AK387" s="327">
        <v>-5.5945269999999603</v>
      </c>
      <c r="AL387" s="327">
        <v>203.49608600000099</v>
      </c>
      <c r="AM387" s="305">
        <f t="shared" si="46"/>
        <v>226.65681800000053</v>
      </c>
      <c r="AQ387" s="401"/>
      <c r="AR387" s="401"/>
    </row>
    <row r="388" spans="1:44" ht="19.5" customHeight="1" x14ac:dyDescent="0.2">
      <c r="A388" s="301" t="s">
        <v>75</v>
      </c>
      <c r="B388" s="302" t="s">
        <v>44</v>
      </c>
      <c r="C388" s="303" t="s">
        <v>26</v>
      </c>
      <c r="D388" s="302" t="s">
        <v>30</v>
      </c>
      <c r="E388" s="304">
        <f t="shared" si="43"/>
        <v>2.7874370000000099</v>
      </c>
      <c r="F388" s="305">
        <v>0.60311300000000001</v>
      </c>
      <c r="G388" s="305">
        <v>0.17856900000000001</v>
      </c>
      <c r="H388" s="305">
        <v>0.41408299999999998</v>
      </c>
      <c r="I388" s="305">
        <v>1.499946</v>
      </c>
      <c r="J388" s="305">
        <v>2.7883909999999998</v>
      </c>
      <c r="K388" s="305">
        <v>2.7874370000000099</v>
      </c>
      <c r="L388" s="305">
        <v>2.5125329999999901</v>
      </c>
      <c r="M388" s="305">
        <v>2.1441119999999998</v>
      </c>
      <c r="N388" s="305">
        <v>7.2414240000000003</v>
      </c>
      <c r="O388" s="305">
        <v>5.1439029999999804</v>
      </c>
      <c r="P388" s="305">
        <v>3.1207309999999899</v>
      </c>
      <c r="Q388" s="305">
        <v>5.8272257347904501</v>
      </c>
      <c r="R388" s="305">
        <v>34.261467734790401</v>
      </c>
      <c r="S388" s="305">
        <f t="shared" si="44"/>
        <v>8.2715390000000095</v>
      </c>
      <c r="T388" s="322" t="s">
        <v>358</v>
      </c>
      <c r="V388" s="322" t="s">
        <v>358</v>
      </c>
      <c r="W388" s="323" t="s">
        <v>67</v>
      </c>
      <c r="X388" s="323" t="s">
        <v>211</v>
      </c>
      <c r="Y388" s="328">
        <f t="shared" si="45"/>
        <v>89.641811000000004</v>
      </c>
      <c r="Z388" s="327">
        <v>78.021384999999995</v>
      </c>
      <c r="AA388" s="327">
        <v>65.609934726661095</v>
      </c>
      <c r="AB388" s="327">
        <v>77.700678999999994</v>
      </c>
      <c r="AC388" s="327">
        <v>84.899359000000004</v>
      </c>
      <c r="AD388" s="327">
        <v>119.13216300000001</v>
      </c>
      <c r="AE388" s="327">
        <v>89.641811000000004</v>
      </c>
      <c r="AF388" s="327">
        <v>81.909079000000006</v>
      </c>
      <c r="AG388" s="327">
        <v>97.102001999999999</v>
      </c>
      <c r="AH388" s="327">
        <v>124.69177000000001</v>
      </c>
      <c r="AI388" s="327">
        <v>82.036100000000005</v>
      </c>
      <c r="AJ388" s="327">
        <v>81.593106000000006</v>
      </c>
      <c r="AK388" s="327">
        <v>185.982876</v>
      </c>
      <c r="AL388" s="327">
        <v>1168.3202647266601</v>
      </c>
      <c r="AM388" s="305">
        <f t="shared" si="46"/>
        <v>515.0053317266611</v>
      </c>
      <c r="AQ388" s="401"/>
      <c r="AR388" s="401"/>
    </row>
    <row r="389" spans="1:44" ht="19.5" customHeight="1" x14ac:dyDescent="0.2">
      <c r="A389" s="301" t="s">
        <v>75</v>
      </c>
      <c r="B389" s="302" t="s">
        <v>44</v>
      </c>
      <c r="C389" s="303" t="s">
        <v>26</v>
      </c>
      <c r="D389" s="302" t="s">
        <v>31</v>
      </c>
      <c r="E389" s="304">
        <f t="shared" ref="E389:E452" si="47">K389</f>
        <v>42.798513999999997</v>
      </c>
      <c r="F389" s="305">
        <v>0.60597100000000004</v>
      </c>
      <c r="G389" s="305">
        <v>0.19622300000000001</v>
      </c>
      <c r="H389" s="305">
        <v>0.54779500000000003</v>
      </c>
      <c r="I389" s="305">
        <v>4.3734999999999999</v>
      </c>
      <c r="J389" s="305">
        <v>20.209164999999999</v>
      </c>
      <c r="K389" s="305">
        <v>42.798513999999997</v>
      </c>
      <c r="L389" s="305">
        <v>36.001897999999997</v>
      </c>
      <c r="M389" s="305">
        <v>41.977600000000002</v>
      </c>
      <c r="N389" s="305">
        <v>45.948799999999999</v>
      </c>
      <c r="O389" s="305">
        <v>46.131500000000003</v>
      </c>
      <c r="P389" s="305">
        <v>67.385900000000007</v>
      </c>
      <c r="Q389" s="305">
        <v>104.858435039062</v>
      </c>
      <c r="R389" s="305">
        <v>411.03530103906201</v>
      </c>
      <c r="S389" s="305">
        <f t="shared" ref="S389:S452" si="48">SUMIFS(F389:Q389,$F$2:$Q$2,"是")</f>
        <v>68.731167999999997</v>
      </c>
      <c r="T389" s="322" t="s">
        <v>358</v>
      </c>
      <c r="V389" s="322" t="s">
        <v>358</v>
      </c>
      <c r="W389" s="323" t="s">
        <v>67</v>
      </c>
      <c r="X389" s="323" t="s">
        <v>221</v>
      </c>
      <c r="Y389" s="328">
        <f t="shared" ref="Y389:Y452" si="49">AE389</f>
        <v>9.0410439999999994</v>
      </c>
      <c r="Z389" s="327">
        <v>9.829008</v>
      </c>
      <c r="AA389" s="327">
        <v>10.431616999999999</v>
      </c>
      <c r="AB389" s="327">
        <v>10.764843000000001</v>
      </c>
      <c r="AC389" s="327">
        <v>14.228535000000001</v>
      </c>
      <c r="AD389" s="327">
        <v>11.501799999999999</v>
      </c>
      <c r="AE389" s="327">
        <v>9.0410439999999994</v>
      </c>
      <c r="AF389" s="327">
        <v>11.447307</v>
      </c>
      <c r="AG389" s="327">
        <v>13.331775</v>
      </c>
      <c r="AH389" s="327">
        <v>11.132595999999999</v>
      </c>
      <c r="AI389" s="327">
        <v>12.634741</v>
      </c>
      <c r="AJ389" s="327">
        <v>11.600448999999999</v>
      </c>
      <c r="AK389" s="327">
        <v>11.717142000000001</v>
      </c>
      <c r="AL389" s="327">
        <v>137.66085699999999</v>
      </c>
      <c r="AM389" s="305">
        <f t="shared" ref="AM389:AM452" si="50">SUMIFS(Z389:AK389,$Z$2:$AK$2,"是")</f>
        <v>65.796847</v>
      </c>
      <c r="AQ389" s="401"/>
      <c r="AR389" s="401"/>
    </row>
    <row r="390" spans="1:44" ht="19.5" customHeight="1" x14ac:dyDescent="0.2">
      <c r="A390" s="301" t="s">
        <v>75</v>
      </c>
      <c r="B390" s="302" t="s">
        <v>44</v>
      </c>
      <c r="C390" s="303" t="s">
        <v>33</v>
      </c>
      <c r="D390" s="302" t="s">
        <v>34</v>
      </c>
      <c r="E390" s="304">
        <f t="shared" si="47"/>
        <v>54.551413000000103</v>
      </c>
      <c r="F390" s="305">
        <v>3.8091129999999902</v>
      </c>
      <c r="G390" s="305">
        <v>1.216629</v>
      </c>
      <c r="H390" s="305">
        <v>3.4364409999999999</v>
      </c>
      <c r="I390" s="305">
        <v>18.800090999999899</v>
      </c>
      <c r="J390" s="305">
        <v>29.014338999999801</v>
      </c>
      <c r="K390" s="305">
        <v>54.551413000000103</v>
      </c>
      <c r="L390" s="305">
        <v>42.595489999999998</v>
      </c>
      <c r="M390" s="305">
        <v>50.3057170000003</v>
      </c>
      <c r="N390" s="305">
        <v>63.344216000000401</v>
      </c>
      <c r="O390" s="305">
        <v>58.762863999999603</v>
      </c>
      <c r="P390" s="305">
        <v>86.156726000000702</v>
      </c>
      <c r="Q390" s="305">
        <v>120.63971109586601</v>
      </c>
      <c r="R390" s="305">
        <v>532.63275009586698</v>
      </c>
      <c r="S390" s="305">
        <f t="shared" si="48"/>
        <v>110.8280259999998</v>
      </c>
      <c r="T390" s="322" t="s">
        <v>358</v>
      </c>
      <c r="V390" s="322" t="s">
        <v>358</v>
      </c>
      <c r="W390" s="323" t="s">
        <v>67</v>
      </c>
      <c r="X390" s="323" t="s">
        <v>222</v>
      </c>
      <c r="Y390" s="328">
        <f t="shared" si="49"/>
        <v>9.0759999999999993E-2</v>
      </c>
      <c r="Z390" s="327">
        <v>4.9116E-2</v>
      </c>
      <c r="AA390" s="327">
        <v>5.1117000000000003E-2</v>
      </c>
      <c r="AB390" s="327">
        <v>2.1378000000000001E-2</v>
      </c>
      <c r="AC390" s="327">
        <v>4.8849999999999998E-2</v>
      </c>
      <c r="AD390" s="327">
        <v>2.6800000000000001E-2</v>
      </c>
      <c r="AE390" s="327">
        <v>9.0759999999999993E-2</v>
      </c>
      <c r="AF390" s="327">
        <v>0</v>
      </c>
      <c r="AG390" s="327">
        <v>0</v>
      </c>
      <c r="AH390" s="327">
        <v>3.3750000000000002E-2</v>
      </c>
      <c r="AI390" s="327">
        <v>1.125E-2</v>
      </c>
      <c r="AJ390" s="327">
        <v>9.3649999999999997E-2</v>
      </c>
      <c r="AK390" s="327">
        <v>2.7699999999999999E-2</v>
      </c>
      <c r="AL390" s="327">
        <v>0.45437100000000002</v>
      </c>
      <c r="AM390" s="305">
        <f t="shared" si="50"/>
        <v>0.28802099999999997</v>
      </c>
      <c r="AQ390" s="401"/>
      <c r="AR390" s="401"/>
    </row>
    <row r="391" spans="1:44" ht="19.5" customHeight="1" x14ac:dyDescent="0.2">
      <c r="A391" s="301" t="s">
        <v>75</v>
      </c>
      <c r="B391" s="302" t="s">
        <v>44</v>
      </c>
      <c r="C391" s="303" t="s">
        <v>33</v>
      </c>
      <c r="D391" s="302" t="s">
        <v>35</v>
      </c>
      <c r="E391" s="304">
        <f t="shared" si="47"/>
        <v>0</v>
      </c>
      <c r="F391" s="305">
        <v>0</v>
      </c>
      <c r="G391" s="305">
        <v>0</v>
      </c>
      <c r="H391" s="305">
        <v>0</v>
      </c>
      <c r="I391" s="305">
        <v>0</v>
      </c>
      <c r="J391" s="305">
        <v>0</v>
      </c>
      <c r="K391" s="305">
        <v>0</v>
      </c>
      <c r="L391" s="305">
        <v>0</v>
      </c>
      <c r="M391" s="305">
        <v>0</v>
      </c>
      <c r="N391" s="305">
        <v>0</v>
      </c>
      <c r="O391" s="305">
        <v>0</v>
      </c>
      <c r="P391" s="305">
        <v>0</v>
      </c>
      <c r="Q391" s="305">
        <v>0</v>
      </c>
      <c r="R391" s="305">
        <v>0</v>
      </c>
      <c r="S391" s="305">
        <f t="shared" si="48"/>
        <v>0</v>
      </c>
      <c r="T391" s="322" t="s">
        <v>358</v>
      </c>
      <c r="V391" s="322" t="s">
        <v>358</v>
      </c>
      <c r="W391" s="323" t="s">
        <v>67</v>
      </c>
      <c r="X391" s="323" t="s">
        <v>223</v>
      </c>
      <c r="Y391" s="328">
        <f t="shared" si="49"/>
        <v>0.3</v>
      </c>
      <c r="Z391" s="327">
        <v>0.61050000000000004</v>
      </c>
      <c r="AA391" s="327">
        <v>0.3</v>
      </c>
      <c r="AB391" s="327">
        <v>0.3</v>
      </c>
      <c r="AC391" s="327">
        <v>0.3</v>
      </c>
      <c r="AD391" s="327">
        <v>0.3</v>
      </c>
      <c r="AE391" s="327">
        <v>0.3</v>
      </c>
      <c r="AF391" s="327">
        <v>0.3</v>
      </c>
      <c r="AG391" s="327">
        <v>0.3</v>
      </c>
      <c r="AH391" s="327">
        <v>0.3</v>
      </c>
      <c r="AI391" s="327">
        <v>0.3</v>
      </c>
      <c r="AJ391" s="327">
        <v>0.3</v>
      </c>
      <c r="AK391" s="327">
        <v>0.27510000000000001</v>
      </c>
      <c r="AL391" s="327">
        <v>3.8856000000000002</v>
      </c>
      <c r="AM391" s="305">
        <f t="shared" si="50"/>
        <v>2.1105</v>
      </c>
      <c r="AQ391" s="401"/>
      <c r="AR391" s="401"/>
    </row>
    <row r="392" spans="1:44" ht="19.5" customHeight="1" x14ac:dyDescent="0.2">
      <c r="A392" s="301" t="s">
        <v>75</v>
      </c>
      <c r="B392" s="302" t="s">
        <v>44</v>
      </c>
      <c r="C392" s="303" t="s">
        <v>33</v>
      </c>
      <c r="D392" s="302" t="s">
        <v>36</v>
      </c>
      <c r="E392" s="304">
        <f t="shared" si="47"/>
        <v>0</v>
      </c>
      <c r="F392" s="305">
        <v>0</v>
      </c>
      <c r="G392" s="305">
        <v>0</v>
      </c>
      <c r="H392" s="305">
        <v>0</v>
      </c>
      <c r="I392" s="305">
        <v>0</v>
      </c>
      <c r="J392" s="305">
        <v>0</v>
      </c>
      <c r="K392" s="305">
        <v>0</v>
      </c>
      <c r="L392" s="305">
        <v>0</v>
      </c>
      <c r="M392" s="305">
        <v>0</v>
      </c>
      <c r="N392" s="305">
        <v>0</v>
      </c>
      <c r="O392" s="305">
        <v>0</v>
      </c>
      <c r="P392" s="305">
        <v>0</v>
      </c>
      <c r="Q392" s="305">
        <v>0</v>
      </c>
      <c r="R392" s="305">
        <v>0</v>
      </c>
      <c r="S392" s="305">
        <f t="shared" si="48"/>
        <v>0</v>
      </c>
      <c r="T392" s="322" t="s">
        <v>358</v>
      </c>
      <c r="V392" s="322" t="s">
        <v>358</v>
      </c>
      <c r="W392" s="323" t="s">
        <v>67</v>
      </c>
      <c r="X392" s="323" t="s">
        <v>224</v>
      </c>
      <c r="Y392" s="328">
        <f t="shared" si="49"/>
        <v>5.0302499999999997</v>
      </c>
      <c r="Z392" s="327">
        <v>0.13055</v>
      </c>
      <c r="AA392" s="327">
        <v>0.74809999999999999</v>
      </c>
      <c r="AB392" s="327">
        <v>1.1816</v>
      </c>
      <c r="AC392" s="327">
        <v>0.50155000000000005</v>
      </c>
      <c r="AD392" s="327">
        <v>3.7782</v>
      </c>
      <c r="AE392" s="327">
        <v>5.0302499999999997</v>
      </c>
      <c r="AF392" s="327">
        <v>11.049300000000001</v>
      </c>
      <c r="AG392" s="327">
        <v>0.25774999999999998</v>
      </c>
      <c r="AH392" s="327">
        <v>0.22944999999999999</v>
      </c>
      <c r="AI392" s="327">
        <v>1.6795</v>
      </c>
      <c r="AJ392" s="327">
        <v>0.81840000000000002</v>
      </c>
      <c r="AK392" s="327">
        <v>1.38245</v>
      </c>
      <c r="AL392" s="327">
        <v>26.787099999999999</v>
      </c>
      <c r="AM392" s="305">
        <f t="shared" si="50"/>
        <v>11.370249999999999</v>
      </c>
      <c r="AQ392" s="401"/>
      <c r="AR392" s="401"/>
    </row>
    <row r="393" spans="1:44" ht="19.5" customHeight="1" x14ac:dyDescent="0.2">
      <c r="A393" s="301" t="s">
        <v>75</v>
      </c>
      <c r="B393" s="302" t="s">
        <v>44</v>
      </c>
      <c r="C393" s="303" t="s">
        <v>33</v>
      </c>
      <c r="D393" s="302" t="s">
        <v>37</v>
      </c>
      <c r="E393" s="304">
        <f t="shared" si="47"/>
        <v>0</v>
      </c>
      <c r="F393" s="305">
        <v>0</v>
      </c>
      <c r="G393" s="305">
        <v>0</v>
      </c>
      <c r="H393" s="305">
        <v>0</v>
      </c>
      <c r="I393" s="305">
        <v>0</v>
      </c>
      <c r="J393" s="305">
        <v>0</v>
      </c>
      <c r="K393" s="305">
        <v>0</v>
      </c>
      <c r="L393" s="305">
        <v>0</v>
      </c>
      <c r="M393" s="305">
        <v>0</v>
      </c>
      <c r="N393" s="305">
        <v>0</v>
      </c>
      <c r="O393" s="305">
        <v>0</v>
      </c>
      <c r="P393" s="305">
        <v>0</v>
      </c>
      <c r="Q393" s="305">
        <v>0</v>
      </c>
      <c r="R393" s="305">
        <v>0</v>
      </c>
      <c r="S393" s="305">
        <f t="shared" si="48"/>
        <v>0</v>
      </c>
      <c r="T393" s="322" t="s">
        <v>358</v>
      </c>
      <c r="V393" s="322" t="s">
        <v>358</v>
      </c>
      <c r="W393" s="323" t="s">
        <v>67</v>
      </c>
      <c r="X393" s="323" t="s">
        <v>225</v>
      </c>
      <c r="Y393" s="328">
        <f t="shared" si="49"/>
        <v>14.282805</v>
      </c>
      <c r="Z393" s="327">
        <v>0.27622200000000002</v>
      </c>
      <c r="AA393" s="327">
        <v>0.27386500000000003</v>
      </c>
      <c r="AB393" s="327">
        <v>0.27386500000000003</v>
      </c>
      <c r="AC393" s="327">
        <v>0.28280499999999997</v>
      </c>
      <c r="AD393" s="327">
        <v>0.28280499999999997</v>
      </c>
      <c r="AE393" s="327">
        <v>14.282805</v>
      </c>
      <c r="AF393" s="327">
        <v>0.28273000000000098</v>
      </c>
      <c r="AG393" s="327">
        <v>0.28860999999999998</v>
      </c>
      <c r="AH393" s="327">
        <v>0.323488</v>
      </c>
      <c r="AI393" s="327">
        <v>0.33543000000000001</v>
      </c>
      <c r="AJ393" s="327">
        <v>0.36316999999999999</v>
      </c>
      <c r="AK393" s="327">
        <v>1.1050530000000001</v>
      </c>
      <c r="AL393" s="327">
        <v>18.370847999999999</v>
      </c>
      <c r="AM393" s="305">
        <f t="shared" si="50"/>
        <v>15.672366999999999</v>
      </c>
      <c r="AQ393" s="401"/>
      <c r="AR393" s="401"/>
    </row>
    <row r="394" spans="1:44" ht="19.5" customHeight="1" x14ac:dyDescent="0.2">
      <c r="A394" s="301" t="s">
        <v>75</v>
      </c>
      <c r="B394" s="302" t="s">
        <v>44</v>
      </c>
      <c r="C394" s="303" t="s">
        <v>33</v>
      </c>
      <c r="D394" s="302" t="s">
        <v>38</v>
      </c>
      <c r="E394" s="304">
        <f t="shared" si="47"/>
        <v>0</v>
      </c>
      <c r="F394" s="305">
        <v>0</v>
      </c>
      <c r="G394" s="305">
        <v>0</v>
      </c>
      <c r="H394" s="305">
        <v>0</v>
      </c>
      <c r="I394" s="305">
        <v>0</v>
      </c>
      <c r="J394" s="305">
        <v>0</v>
      </c>
      <c r="K394" s="305">
        <v>0</v>
      </c>
      <c r="L394" s="305">
        <v>0</v>
      </c>
      <c r="M394" s="305">
        <v>0</v>
      </c>
      <c r="N394" s="305">
        <v>0</v>
      </c>
      <c r="O394" s="305">
        <v>0</v>
      </c>
      <c r="P394" s="305">
        <v>0</v>
      </c>
      <c r="Q394" s="305">
        <v>0</v>
      </c>
      <c r="R394" s="305">
        <v>0</v>
      </c>
      <c r="S394" s="305">
        <f t="shared" si="48"/>
        <v>0</v>
      </c>
      <c r="T394" s="322" t="s">
        <v>358</v>
      </c>
      <c r="V394" s="322" t="s">
        <v>358</v>
      </c>
      <c r="W394" s="323" t="s">
        <v>67</v>
      </c>
      <c r="X394" s="323" t="s">
        <v>226</v>
      </c>
      <c r="Y394" s="328">
        <f t="shared" si="49"/>
        <v>0</v>
      </c>
      <c r="Z394" s="327">
        <v>0</v>
      </c>
      <c r="AA394" s="327">
        <v>0</v>
      </c>
      <c r="AB394" s="327">
        <v>0</v>
      </c>
      <c r="AC394" s="327">
        <v>0.1948</v>
      </c>
      <c r="AD394" s="327">
        <v>0</v>
      </c>
      <c r="AE394" s="327">
        <v>0</v>
      </c>
      <c r="AF394" s="327">
        <v>0</v>
      </c>
      <c r="AG394" s="327">
        <v>0</v>
      </c>
      <c r="AH394" s="327">
        <v>0.71069800000000005</v>
      </c>
      <c r="AI394" s="327">
        <v>0</v>
      </c>
      <c r="AJ394" s="327">
        <v>0.312</v>
      </c>
      <c r="AK394" s="327">
        <v>0</v>
      </c>
      <c r="AL394" s="327">
        <v>1.217498</v>
      </c>
      <c r="AM394" s="305">
        <f t="shared" si="50"/>
        <v>0.1948</v>
      </c>
      <c r="AQ394" s="401"/>
      <c r="AR394" s="401"/>
    </row>
    <row r="395" spans="1:44" ht="19.5" customHeight="1" x14ac:dyDescent="0.2">
      <c r="A395" s="301" t="s">
        <v>75</v>
      </c>
      <c r="B395" s="302" t="s">
        <v>44</v>
      </c>
      <c r="C395" s="303" t="s">
        <v>33</v>
      </c>
      <c r="D395" s="302" t="s">
        <v>39</v>
      </c>
      <c r="E395" s="304">
        <f t="shared" si="47"/>
        <v>0</v>
      </c>
      <c r="F395" s="305">
        <v>0</v>
      </c>
      <c r="G395" s="305">
        <v>0</v>
      </c>
      <c r="H395" s="305">
        <v>0</v>
      </c>
      <c r="I395" s="305">
        <v>0</v>
      </c>
      <c r="J395" s="305">
        <v>0</v>
      </c>
      <c r="K395" s="305">
        <v>0</v>
      </c>
      <c r="L395" s="305">
        <v>0</v>
      </c>
      <c r="M395" s="305">
        <v>0</v>
      </c>
      <c r="N395" s="305">
        <v>0</v>
      </c>
      <c r="O395" s="305">
        <v>0</v>
      </c>
      <c r="P395" s="305">
        <v>0</v>
      </c>
      <c r="Q395" s="305">
        <v>0</v>
      </c>
      <c r="R395" s="305">
        <v>0</v>
      </c>
      <c r="S395" s="305">
        <f t="shared" si="48"/>
        <v>0</v>
      </c>
      <c r="T395" s="322" t="s">
        <v>358</v>
      </c>
      <c r="V395" s="322" t="s">
        <v>358</v>
      </c>
      <c r="W395" s="323" t="s">
        <v>67</v>
      </c>
      <c r="X395" s="323" t="s">
        <v>227</v>
      </c>
      <c r="Y395" s="328">
        <f t="shared" si="49"/>
        <v>0</v>
      </c>
      <c r="Z395" s="327">
        <v>0</v>
      </c>
      <c r="AA395" s="327">
        <v>-0.1</v>
      </c>
      <c r="AB395" s="327">
        <v>0</v>
      </c>
      <c r="AC395" s="327">
        <v>0</v>
      </c>
      <c r="AD395" s="327">
        <v>0</v>
      </c>
      <c r="AE395" s="327">
        <v>0</v>
      </c>
      <c r="AF395" s="327">
        <v>0</v>
      </c>
      <c r="AG395" s="327">
        <v>0</v>
      </c>
      <c r="AH395" s="327">
        <v>0</v>
      </c>
      <c r="AI395" s="327">
        <v>0</v>
      </c>
      <c r="AJ395" s="327">
        <v>0</v>
      </c>
      <c r="AK395" s="327">
        <v>0</v>
      </c>
      <c r="AL395" s="327">
        <v>-0.1</v>
      </c>
      <c r="AM395" s="305">
        <f t="shared" si="50"/>
        <v>-0.1</v>
      </c>
      <c r="AQ395" s="401"/>
      <c r="AR395" s="401"/>
    </row>
    <row r="396" spans="1:44" ht="19.5" customHeight="1" x14ac:dyDescent="0.2">
      <c r="A396" s="301" t="s">
        <v>75</v>
      </c>
      <c r="B396" s="302" t="s">
        <v>44</v>
      </c>
      <c r="C396" s="303" t="s">
        <v>40</v>
      </c>
      <c r="D396" s="302" t="s">
        <v>41</v>
      </c>
      <c r="E396" s="304">
        <f t="shared" si="47"/>
        <v>54.551412999999997</v>
      </c>
      <c r="F396" s="305">
        <v>3.809113</v>
      </c>
      <c r="G396" s="305">
        <v>1.216629</v>
      </c>
      <c r="H396" s="305">
        <v>3.4364409999999999</v>
      </c>
      <c r="I396" s="305">
        <v>18.800090999999998</v>
      </c>
      <c r="J396" s="305">
        <v>29.014339</v>
      </c>
      <c r="K396" s="305">
        <v>54.551412999999997</v>
      </c>
      <c r="L396" s="305">
        <v>42.595489999999998</v>
      </c>
      <c r="M396" s="305">
        <v>50.305717000000001</v>
      </c>
      <c r="N396" s="305">
        <v>63.344216000000003</v>
      </c>
      <c r="O396" s="305">
        <v>58.762864</v>
      </c>
      <c r="P396" s="305">
        <v>86.156726000000006</v>
      </c>
      <c r="Q396" s="305">
        <v>120.639711095864</v>
      </c>
      <c r="R396" s="305">
        <v>532.632750095863</v>
      </c>
      <c r="S396" s="305">
        <f t="shared" si="48"/>
        <v>110.82802599999999</v>
      </c>
      <c r="T396" s="322" t="s">
        <v>358</v>
      </c>
      <c r="V396" s="322" t="s">
        <v>358</v>
      </c>
      <c r="W396" s="323" t="s">
        <v>67</v>
      </c>
      <c r="X396" s="323" t="s">
        <v>367</v>
      </c>
      <c r="Y396" s="328">
        <f t="shared" si="49"/>
        <v>0</v>
      </c>
      <c r="Z396" s="327">
        <v>0</v>
      </c>
      <c r="AA396" s="327">
        <v>0</v>
      </c>
      <c r="AB396" s="327">
        <v>0</v>
      </c>
      <c r="AC396" s="327">
        <v>0</v>
      </c>
      <c r="AD396" s="327">
        <v>0</v>
      </c>
      <c r="AE396" s="327">
        <v>0</v>
      </c>
      <c r="AF396" s="327">
        <v>0</v>
      </c>
      <c r="AG396" s="327">
        <v>0</v>
      </c>
      <c r="AH396" s="327">
        <v>0</v>
      </c>
      <c r="AI396" s="327">
        <v>0</v>
      </c>
      <c r="AJ396" s="327">
        <v>0</v>
      </c>
      <c r="AK396" s="327">
        <v>0</v>
      </c>
      <c r="AL396" s="327">
        <v>0</v>
      </c>
      <c r="AM396" s="305">
        <f t="shared" si="50"/>
        <v>0</v>
      </c>
      <c r="AQ396" s="401"/>
      <c r="AR396" s="401"/>
    </row>
    <row r="397" spans="1:44" ht="19.5" customHeight="1" x14ac:dyDescent="0.2">
      <c r="A397" s="301" t="s">
        <v>75</v>
      </c>
      <c r="B397" s="302" t="s">
        <v>44</v>
      </c>
      <c r="C397" s="303" t="s">
        <v>40</v>
      </c>
      <c r="D397" s="302" t="s">
        <v>42</v>
      </c>
      <c r="E397" s="304">
        <f t="shared" si="47"/>
        <v>0</v>
      </c>
      <c r="F397" s="305">
        <v>0</v>
      </c>
      <c r="G397" s="305">
        <v>0</v>
      </c>
      <c r="H397" s="305">
        <v>0</v>
      </c>
      <c r="I397" s="305">
        <v>0</v>
      </c>
      <c r="J397" s="305">
        <v>0</v>
      </c>
      <c r="K397" s="305">
        <v>0</v>
      </c>
      <c r="L397" s="305">
        <v>0</v>
      </c>
      <c r="M397" s="305">
        <v>0</v>
      </c>
      <c r="N397" s="305">
        <v>0</v>
      </c>
      <c r="O397" s="305">
        <v>0</v>
      </c>
      <c r="P397" s="305">
        <v>0</v>
      </c>
      <c r="Q397" s="305">
        <v>0</v>
      </c>
      <c r="R397" s="305">
        <v>0</v>
      </c>
      <c r="S397" s="305">
        <f t="shared" si="48"/>
        <v>0</v>
      </c>
      <c r="T397" s="322" t="s">
        <v>358</v>
      </c>
      <c r="V397" s="322" t="s">
        <v>358</v>
      </c>
      <c r="W397" s="323" t="s">
        <v>67</v>
      </c>
      <c r="X397" s="323" t="s">
        <v>229</v>
      </c>
      <c r="Y397" s="328">
        <f t="shared" si="49"/>
        <v>-20.526862000000001</v>
      </c>
      <c r="Z397" s="327">
        <v>-42.773859999999999</v>
      </c>
      <c r="AA397" s="327">
        <v>-32.410424999999996</v>
      </c>
      <c r="AB397" s="327">
        <v>-25.735571</v>
      </c>
      <c r="AC397" s="327">
        <v>-34.339888999999999</v>
      </c>
      <c r="AD397" s="327">
        <v>-38.520353</v>
      </c>
      <c r="AE397" s="327">
        <v>-20.526862000000001</v>
      </c>
      <c r="AF397" s="327">
        <v>-19.914936000000001</v>
      </c>
      <c r="AG397" s="327">
        <v>-19.200168999999999</v>
      </c>
      <c r="AH397" s="327">
        <v>-28.910565999999999</v>
      </c>
      <c r="AI397" s="327">
        <v>-15.557523</v>
      </c>
      <c r="AJ397" s="327">
        <v>-17.162191</v>
      </c>
      <c r="AK397" s="327">
        <v>-15.969635999999999</v>
      </c>
      <c r="AL397" s="327">
        <v>-311.02198099999998</v>
      </c>
      <c r="AM397" s="305">
        <f t="shared" si="50"/>
        <v>-194.30695999999998</v>
      </c>
      <c r="AQ397" s="401"/>
      <c r="AR397" s="401"/>
    </row>
    <row r="398" spans="1:44" ht="19.5" customHeight="1" x14ac:dyDescent="0.2">
      <c r="A398" s="301" t="s">
        <v>75</v>
      </c>
      <c r="B398" s="302" t="s">
        <v>44</v>
      </c>
      <c r="C398" s="303" t="s">
        <v>40</v>
      </c>
      <c r="D398" s="302" t="s">
        <v>43</v>
      </c>
      <c r="E398" s="304">
        <f t="shared" si="47"/>
        <v>0</v>
      </c>
      <c r="F398" s="305">
        <v>0</v>
      </c>
      <c r="G398" s="305">
        <v>0</v>
      </c>
      <c r="H398" s="305">
        <v>0</v>
      </c>
      <c r="I398" s="305">
        <v>0</v>
      </c>
      <c r="J398" s="305">
        <v>0</v>
      </c>
      <c r="K398" s="305">
        <v>0</v>
      </c>
      <c r="L398" s="305">
        <v>0</v>
      </c>
      <c r="M398" s="305">
        <v>0</v>
      </c>
      <c r="N398" s="305">
        <v>0</v>
      </c>
      <c r="O398" s="305">
        <v>0</v>
      </c>
      <c r="P398" s="305">
        <v>0</v>
      </c>
      <c r="Q398" s="305">
        <v>0</v>
      </c>
      <c r="R398" s="305">
        <v>0</v>
      </c>
      <c r="S398" s="305">
        <f t="shared" si="48"/>
        <v>0</v>
      </c>
      <c r="T398" s="322" t="s">
        <v>358</v>
      </c>
      <c r="V398" s="322" t="s">
        <v>358</v>
      </c>
      <c r="W398" s="323" t="s">
        <v>67</v>
      </c>
      <c r="X398" s="323" t="s">
        <v>230</v>
      </c>
      <c r="Y398" s="328">
        <f t="shared" si="49"/>
        <v>0</v>
      </c>
      <c r="Z398" s="327">
        <v>0</v>
      </c>
      <c r="AA398" s="327">
        <v>0</v>
      </c>
      <c r="AB398" s="327">
        <v>0</v>
      </c>
      <c r="AC398" s="327">
        <v>0</v>
      </c>
      <c r="AD398" s="327">
        <v>0</v>
      </c>
      <c r="AE398" s="327">
        <v>0</v>
      </c>
      <c r="AF398" s="327">
        <v>0</v>
      </c>
      <c r="AG398" s="327">
        <v>0.1008</v>
      </c>
      <c r="AH398" s="327">
        <v>0</v>
      </c>
      <c r="AI398" s="327">
        <v>0</v>
      </c>
      <c r="AJ398" s="327">
        <v>0</v>
      </c>
      <c r="AK398" s="327">
        <v>0</v>
      </c>
      <c r="AL398" s="327">
        <v>0.1008</v>
      </c>
      <c r="AM398" s="305">
        <f t="shared" si="50"/>
        <v>0</v>
      </c>
      <c r="AQ398" s="401"/>
      <c r="AR398" s="401"/>
    </row>
    <row r="399" spans="1:44" ht="19.5" customHeight="1" x14ac:dyDescent="0.2">
      <c r="A399" s="306" t="s">
        <v>75</v>
      </c>
      <c r="B399" s="307" t="s">
        <v>45</v>
      </c>
      <c r="C399" s="308" t="s">
        <v>26</v>
      </c>
      <c r="D399" s="307" t="s">
        <v>29</v>
      </c>
      <c r="E399" s="304">
        <f t="shared" si="47"/>
        <v>9.8381460000000303</v>
      </c>
      <c r="F399" s="309">
        <v>2.7564890000000002</v>
      </c>
      <c r="G399" s="309">
        <v>1.966663</v>
      </c>
      <c r="H399" s="309">
        <v>5.0835610000000004</v>
      </c>
      <c r="I399" s="309">
        <v>23.277448</v>
      </c>
      <c r="J399" s="309">
        <v>19.65971</v>
      </c>
      <c r="K399" s="309">
        <v>9.8381460000000303</v>
      </c>
      <c r="L399" s="309">
        <v>5.9234640000000001</v>
      </c>
      <c r="M399" s="309">
        <v>6.3590030000000004</v>
      </c>
      <c r="N399" s="309">
        <v>6.4856249999999998</v>
      </c>
      <c r="O399" s="309">
        <v>8.4162500000000104</v>
      </c>
      <c r="P399" s="309">
        <v>18.431476</v>
      </c>
      <c r="Q399" s="309">
        <v>14.0657066779891</v>
      </c>
      <c r="R399" s="309">
        <v>122.263541677989</v>
      </c>
      <c r="S399" s="309">
        <f t="shared" si="48"/>
        <v>62.582017000000029</v>
      </c>
      <c r="T399" s="322" t="s">
        <v>358</v>
      </c>
      <c r="V399" s="322" t="s">
        <v>358</v>
      </c>
      <c r="W399" s="323" t="s">
        <v>67</v>
      </c>
      <c r="X399" s="323" t="s">
        <v>231</v>
      </c>
      <c r="Y399" s="328">
        <f t="shared" si="49"/>
        <v>0</v>
      </c>
      <c r="Z399" s="327">
        <v>0</v>
      </c>
      <c r="AA399" s="327">
        <v>0</v>
      </c>
      <c r="AB399" s="327">
        <v>0</v>
      </c>
      <c r="AC399" s="327">
        <v>0</v>
      </c>
      <c r="AD399" s="327">
        <v>0</v>
      </c>
      <c r="AE399" s="327">
        <v>0</v>
      </c>
      <c r="AF399" s="327">
        <v>0</v>
      </c>
      <c r="AG399" s="327">
        <v>0</v>
      </c>
      <c r="AH399" s="327">
        <v>0</v>
      </c>
      <c r="AI399" s="327">
        <v>0</v>
      </c>
      <c r="AJ399" s="327">
        <v>0</v>
      </c>
      <c r="AK399" s="327">
        <v>0</v>
      </c>
      <c r="AL399" s="327">
        <v>0</v>
      </c>
      <c r="AM399" s="305">
        <f t="shared" si="50"/>
        <v>0</v>
      </c>
      <c r="AQ399" s="401"/>
      <c r="AR399" s="401"/>
    </row>
    <row r="400" spans="1:44" ht="19.5" customHeight="1" x14ac:dyDescent="0.2">
      <c r="A400" s="306" t="s">
        <v>75</v>
      </c>
      <c r="B400" s="307" t="s">
        <v>45</v>
      </c>
      <c r="C400" s="308" t="s">
        <v>26</v>
      </c>
      <c r="D400" s="307" t="s">
        <v>30</v>
      </c>
      <c r="E400" s="304">
        <f t="shared" si="47"/>
        <v>-1.8705370000000101</v>
      </c>
      <c r="F400" s="309">
        <v>-0.588113</v>
      </c>
      <c r="G400" s="309">
        <v>-0.17856900000000001</v>
      </c>
      <c r="H400" s="309">
        <v>-0.41408299999999998</v>
      </c>
      <c r="I400" s="309">
        <v>-0.75934600000000296</v>
      </c>
      <c r="J400" s="309">
        <v>-1.669991</v>
      </c>
      <c r="K400" s="309">
        <v>-1.8705370000000101</v>
      </c>
      <c r="L400" s="309">
        <v>-2.1840329999999901</v>
      </c>
      <c r="M400" s="309">
        <v>-1.875812</v>
      </c>
      <c r="N400" s="309">
        <v>-1.4107910000000099</v>
      </c>
      <c r="O400" s="309">
        <v>-2.13578299999998</v>
      </c>
      <c r="P400" s="309">
        <v>-2.7042209999999902</v>
      </c>
      <c r="Q400" s="309">
        <v>-3.9193907347904502</v>
      </c>
      <c r="R400" s="309">
        <v>-19.7106697347904</v>
      </c>
      <c r="S400" s="309">
        <f t="shared" si="48"/>
        <v>-5.4806390000000134</v>
      </c>
      <c r="T400" s="322" t="s">
        <v>358</v>
      </c>
      <c r="V400" s="322" t="s">
        <v>358</v>
      </c>
      <c r="W400" s="323" t="s">
        <v>67</v>
      </c>
      <c r="X400" s="323" t="s">
        <v>232</v>
      </c>
      <c r="Y400" s="328">
        <f t="shared" si="49"/>
        <v>0</v>
      </c>
      <c r="Z400" s="327">
        <v>0</v>
      </c>
      <c r="AA400" s="327">
        <v>0</v>
      </c>
      <c r="AB400" s="327">
        <v>0</v>
      </c>
      <c r="AC400" s="327">
        <v>0</v>
      </c>
      <c r="AD400" s="327">
        <v>0</v>
      </c>
      <c r="AE400" s="327">
        <v>0</v>
      </c>
      <c r="AF400" s="327">
        <v>0</v>
      </c>
      <c r="AG400" s="327">
        <v>0</v>
      </c>
      <c r="AH400" s="327">
        <v>0</v>
      </c>
      <c r="AI400" s="327">
        <v>0</v>
      </c>
      <c r="AJ400" s="327">
        <v>0</v>
      </c>
      <c r="AK400" s="327">
        <v>0</v>
      </c>
      <c r="AL400" s="327">
        <v>0</v>
      </c>
      <c r="AM400" s="305">
        <f t="shared" si="50"/>
        <v>0</v>
      </c>
      <c r="AQ400" s="401"/>
      <c r="AR400" s="401"/>
    </row>
    <row r="401" spans="1:44" ht="19.5" customHeight="1" x14ac:dyDescent="0.2">
      <c r="A401" s="306" t="s">
        <v>75</v>
      </c>
      <c r="B401" s="307" t="s">
        <v>45</v>
      </c>
      <c r="C401" s="308" t="s">
        <v>26</v>
      </c>
      <c r="D401" s="307" t="s">
        <v>31</v>
      </c>
      <c r="E401" s="304">
        <f t="shared" si="47"/>
        <v>37.073044000000003</v>
      </c>
      <c r="F401" s="309">
        <v>2.091011</v>
      </c>
      <c r="G401" s="309">
        <v>0.784277</v>
      </c>
      <c r="H401" s="309">
        <v>1.9773810000000001</v>
      </c>
      <c r="I401" s="309">
        <v>4.2543069999999901</v>
      </c>
      <c r="J401" s="309">
        <v>18.216042000000002</v>
      </c>
      <c r="K401" s="309">
        <v>37.073044000000003</v>
      </c>
      <c r="L401" s="309">
        <v>38.760334</v>
      </c>
      <c r="M401" s="309">
        <v>41.2694019999999</v>
      </c>
      <c r="N401" s="309">
        <v>47.065021999999999</v>
      </c>
      <c r="O401" s="309">
        <v>45.565877999999998</v>
      </c>
      <c r="P401" s="309">
        <v>62.354579999999999</v>
      </c>
      <c r="Q401" s="309">
        <v>108.501444960938</v>
      </c>
      <c r="R401" s="309">
        <v>407.91272296093803</v>
      </c>
      <c r="S401" s="309">
        <f t="shared" si="48"/>
        <v>64.396062000000001</v>
      </c>
      <c r="T401" s="322" t="s">
        <v>358</v>
      </c>
      <c r="V401" s="322" t="s">
        <v>358</v>
      </c>
      <c r="W401" s="323" t="s">
        <v>67</v>
      </c>
      <c r="X401" s="323" t="s">
        <v>233</v>
      </c>
      <c r="Y401" s="328">
        <f t="shared" si="49"/>
        <v>2.4899999999999999E-2</v>
      </c>
      <c r="Z401" s="327">
        <v>0</v>
      </c>
      <c r="AA401" s="327">
        <v>0</v>
      </c>
      <c r="AB401" s="327">
        <v>0</v>
      </c>
      <c r="AC401" s="327">
        <v>0</v>
      </c>
      <c r="AD401" s="327">
        <v>1.47E-2</v>
      </c>
      <c r="AE401" s="327">
        <v>2.4899999999999999E-2</v>
      </c>
      <c r="AF401" s="327">
        <v>0</v>
      </c>
      <c r="AG401" s="327">
        <v>0</v>
      </c>
      <c r="AH401" s="327">
        <v>0.15509999999999999</v>
      </c>
      <c r="AI401" s="327">
        <v>3.04E-2</v>
      </c>
      <c r="AJ401" s="327">
        <v>0</v>
      </c>
      <c r="AK401" s="327">
        <v>4.1500000000000002E-2</v>
      </c>
      <c r="AL401" s="327">
        <v>0.2666</v>
      </c>
      <c r="AM401" s="305">
        <f t="shared" si="50"/>
        <v>3.9599999999999996E-2</v>
      </c>
      <c r="AQ401" s="401"/>
      <c r="AR401" s="401"/>
    </row>
    <row r="402" spans="1:44" ht="19.5" customHeight="1" x14ac:dyDescent="0.2">
      <c r="A402" s="306" t="s">
        <v>75</v>
      </c>
      <c r="B402" s="307" t="s">
        <v>45</v>
      </c>
      <c r="C402" s="308" t="s">
        <v>33</v>
      </c>
      <c r="D402" s="307" t="s">
        <v>34</v>
      </c>
      <c r="E402" s="304">
        <f t="shared" si="47"/>
        <v>45.040652999999999</v>
      </c>
      <c r="F402" s="309">
        <v>4.25938700000001</v>
      </c>
      <c r="G402" s="309">
        <v>2.572371</v>
      </c>
      <c r="H402" s="309">
        <v>6.6468590000000001</v>
      </c>
      <c r="I402" s="309">
        <v>26.772409000000099</v>
      </c>
      <c r="J402" s="309">
        <v>36.205761000000201</v>
      </c>
      <c r="K402" s="309">
        <v>45.040652999999999</v>
      </c>
      <c r="L402" s="309">
        <v>42.499764999999897</v>
      </c>
      <c r="M402" s="309">
        <v>45.752592999999599</v>
      </c>
      <c r="N402" s="309">
        <v>52.139855999999497</v>
      </c>
      <c r="O402" s="309">
        <v>51.846345000000298</v>
      </c>
      <c r="P402" s="309">
        <v>78.081834999999401</v>
      </c>
      <c r="Q402" s="309">
        <v>118.647760904134</v>
      </c>
      <c r="R402" s="309">
        <v>510.46559490413301</v>
      </c>
      <c r="S402" s="309">
        <f t="shared" si="48"/>
        <v>121.4974400000003</v>
      </c>
      <c r="T402" s="322" t="s">
        <v>358</v>
      </c>
      <c r="V402" s="322" t="s">
        <v>358</v>
      </c>
      <c r="W402" s="323" t="s">
        <v>67</v>
      </c>
      <c r="X402" s="323" t="s">
        <v>234</v>
      </c>
      <c r="Y402" s="328">
        <f t="shared" si="49"/>
        <v>5.3821000000000003</v>
      </c>
      <c r="Z402" s="327">
        <v>-83.786299999999997</v>
      </c>
      <c r="AA402" s="327">
        <v>-3.1739999999999999</v>
      </c>
      <c r="AB402" s="327">
        <v>5.54</v>
      </c>
      <c r="AC402" s="327">
        <v>-11.822900000000001</v>
      </c>
      <c r="AD402" s="327">
        <v>-27.525986</v>
      </c>
      <c r="AE402" s="327">
        <v>5.3821000000000003</v>
      </c>
      <c r="AF402" s="327">
        <v>27.2439</v>
      </c>
      <c r="AG402" s="327">
        <v>17.679400000000001</v>
      </c>
      <c r="AH402" s="327">
        <v>-131.02789999999999</v>
      </c>
      <c r="AI402" s="327">
        <v>0.30790000000000001</v>
      </c>
      <c r="AJ402" s="327">
        <v>-1.4697</v>
      </c>
      <c r="AK402" s="327">
        <v>149.61619999999999</v>
      </c>
      <c r="AL402" s="327">
        <v>-53.037286000000002</v>
      </c>
      <c r="AM402" s="305">
        <f t="shared" si="50"/>
        <v>-115.38708600000001</v>
      </c>
      <c r="AQ402" s="401"/>
      <c r="AR402" s="401"/>
    </row>
    <row r="403" spans="1:44" ht="19.5" customHeight="1" x14ac:dyDescent="0.2">
      <c r="A403" s="306" t="s">
        <v>75</v>
      </c>
      <c r="B403" s="307" t="s">
        <v>45</v>
      </c>
      <c r="C403" s="308" t="s">
        <v>33</v>
      </c>
      <c r="D403" s="307" t="s">
        <v>35</v>
      </c>
      <c r="E403" s="304">
        <f t="shared" si="47"/>
        <v>0</v>
      </c>
      <c r="F403" s="309">
        <v>0</v>
      </c>
      <c r="G403" s="309">
        <v>0</v>
      </c>
      <c r="H403" s="309">
        <v>0</v>
      </c>
      <c r="I403" s="309">
        <v>0</v>
      </c>
      <c r="J403" s="309">
        <v>0</v>
      </c>
      <c r="K403" s="309">
        <v>0</v>
      </c>
      <c r="L403" s="309">
        <v>0</v>
      </c>
      <c r="M403" s="309">
        <v>0</v>
      </c>
      <c r="N403" s="309">
        <v>0</v>
      </c>
      <c r="O403" s="309">
        <v>0</v>
      </c>
      <c r="P403" s="309">
        <v>0</v>
      </c>
      <c r="Q403" s="309">
        <v>0</v>
      </c>
      <c r="R403" s="309">
        <v>0</v>
      </c>
      <c r="S403" s="309">
        <f t="shared" si="48"/>
        <v>0</v>
      </c>
      <c r="T403" s="322" t="s">
        <v>358</v>
      </c>
      <c r="V403" s="322" t="s">
        <v>358</v>
      </c>
      <c r="W403" s="323" t="s">
        <v>67</v>
      </c>
      <c r="X403" s="323" t="s">
        <v>127</v>
      </c>
      <c r="Y403" s="328">
        <f t="shared" si="49"/>
        <v>-126.544942100011</v>
      </c>
      <c r="Z403" s="327">
        <v>-34.179100021428397</v>
      </c>
      <c r="AA403" s="327">
        <v>-41.550981171428603</v>
      </c>
      <c r="AB403" s="327">
        <v>-205.39186887142901</v>
      </c>
      <c r="AC403" s="327">
        <v>-9.9342696714286394</v>
      </c>
      <c r="AD403" s="327">
        <v>-115.30698852142901</v>
      </c>
      <c r="AE403" s="327">
        <v>-126.544942100011</v>
      </c>
      <c r="AF403" s="327">
        <v>-39.312336331734997</v>
      </c>
      <c r="AG403" s="327">
        <v>-54.630825086361803</v>
      </c>
      <c r="AH403" s="327">
        <v>-52.3314716983568</v>
      </c>
      <c r="AI403" s="327">
        <v>-54.457336134196602</v>
      </c>
      <c r="AJ403" s="327">
        <v>75.556050555475295</v>
      </c>
      <c r="AK403" s="327">
        <v>-104.2386102</v>
      </c>
      <c r="AL403" s="327">
        <v>-762.32267925232895</v>
      </c>
      <c r="AM403" s="305">
        <f t="shared" si="50"/>
        <v>-532.90815035715468</v>
      </c>
      <c r="AQ403" s="401"/>
      <c r="AR403" s="401"/>
    </row>
    <row r="404" spans="1:44" ht="19.5" customHeight="1" x14ac:dyDescent="0.2">
      <c r="A404" s="306" t="s">
        <v>75</v>
      </c>
      <c r="B404" s="307" t="s">
        <v>45</v>
      </c>
      <c r="C404" s="308" t="s">
        <v>33</v>
      </c>
      <c r="D404" s="307" t="s">
        <v>36</v>
      </c>
      <c r="E404" s="304">
        <f t="shared" si="47"/>
        <v>0</v>
      </c>
      <c r="F404" s="309">
        <v>0</v>
      </c>
      <c r="G404" s="309">
        <v>0</v>
      </c>
      <c r="H404" s="309">
        <v>0</v>
      </c>
      <c r="I404" s="309">
        <v>0</v>
      </c>
      <c r="J404" s="309">
        <v>0</v>
      </c>
      <c r="K404" s="309">
        <v>0</v>
      </c>
      <c r="L404" s="309">
        <v>0</v>
      </c>
      <c r="M404" s="309">
        <v>0</v>
      </c>
      <c r="N404" s="309">
        <v>0</v>
      </c>
      <c r="O404" s="309">
        <v>0</v>
      </c>
      <c r="P404" s="309">
        <v>0</v>
      </c>
      <c r="Q404" s="309">
        <v>0</v>
      </c>
      <c r="R404" s="309">
        <v>0</v>
      </c>
      <c r="S404" s="309">
        <f t="shared" si="48"/>
        <v>0</v>
      </c>
      <c r="T404" s="322" t="s">
        <v>358</v>
      </c>
      <c r="V404" s="322" t="s">
        <v>358</v>
      </c>
      <c r="W404" s="323" t="s">
        <v>67</v>
      </c>
      <c r="X404" s="323" t="s">
        <v>235</v>
      </c>
      <c r="Y404" s="328">
        <f t="shared" si="49"/>
        <v>37.141114000000002</v>
      </c>
      <c r="Z404" s="327">
        <v>28.948934000000001</v>
      </c>
      <c r="AA404" s="327">
        <v>12.470454999999999</v>
      </c>
      <c r="AB404" s="327">
        <v>30.916511</v>
      </c>
      <c r="AC404" s="327">
        <v>21.741693999999999</v>
      </c>
      <c r="AD404" s="327">
        <v>28.489229000000002</v>
      </c>
      <c r="AE404" s="327">
        <v>37.141114000000002</v>
      </c>
      <c r="AF404" s="327">
        <v>9.0183440000000008</v>
      </c>
      <c r="AG404" s="327">
        <v>34.857187000000003</v>
      </c>
      <c r="AH404" s="327">
        <v>23.571263999999999</v>
      </c>
      <c r="AI404" s="327">
        <v>28.844332000000001</v>
      </c>
      <c r="AJ404" s="327">
        <v>28.852951999999998</v>
      </c>
      <c r="AK404" s="327">
        <v>50.489246000000001</v>
      </c>
      <c r="AL404" s="327">
        <v>335.34126199999997</v>
      </c>
      <c r="AM404" s="305">
        <f t="shared" si="50"/>
        <v>159.70793700000002</v>
      </c>
      <c r="AQ404" s="401"/>
      <c r="AR404" s="401"/>
    </row>
    <row r="405" spans="1:44" ht="19.5" customHeight="1" x14ac:dyDescent="0.2">
      <c r="A405" s="306" t="s">
        <v>75</v>
      </c>
      <c r="B405" s="307" t="s">
        <v>45</v>
      </c>
      <c r="C405" s="308" t="s">
        <v>33</v>
      </c>
      <c r="D405" s="307" t="s">
        <v>37</v>
      </c>
      <c r="E405" s="304">
        <f t="shared" si="47"/>
        <v>0</v>
      </c>
      <c r="F405" s="309">
        <v>0</v>
      </c>
      <c r="G405" s="309">
        <v>0</v>
      </c>
      <c r="H405" s="309">
        <v>0</v>
      </c>
      <c r="I405" s="309">
        <v>0</v>
      </c>
      <c r="J405" s="309">
        <v>0</v>
      </c>
      <c r="K405" s="309">
        <v>0</v>
      </c>
      <c r="L405" s="309">
        <v>0</v>
      </c>
      <c r="M405" s="309">
        <v>0</v>
      </c>
      <c r="N405" s="309">
        <v>0</v>
      </c>
      <c r="O405" s="309">
        <v>0</v>
      </c>
      <c r="P405" s="309">
        <v>0</v>
      </c>
      <c r="Q405" s="309">
        <v>0</v>
      </c>
      <c r="R405" s="309">
        <v>0</v>
      </c>
      <c r="S405" s="309">
        <f t="shared" si="48"/>
        <v>0</v>
      </c>
      <c r="T405" s="322" t="s">
        <v>358</v>
      </c>
      <c r="V405" s="322" t="s">
        <v>358</v>
      </c>
      <c r="W405" s="323" t="s">
        <v>67</v>
      </c>
      <c r="X405" s="323" t="s">
        <v>236</v>
      </c>
      <c r="Y405" s="328">
        <f t="shared" si="49"/>
        <v>0</v>
      </c>
      <c r="Z405" s="327">
        <v>0</v>
      </c>
      <c r="AA405" s="327">
        <v>0</v>
      </c>
      <c r="AB405" s="327">
        <v>0</v>
      </c>
      <c r="AC405" s="327">
        <v>0</v>
      </c>
      <c r="AD405" s="327">
        <v>0</v>
      </c>
      <c r="AE405" s="327">
        <v>0</v>
      </c>
      <c r="AF405" s="327">
        <v>0</v>
      </c>
      <c r="AG405" s="327">
        <v>0</v>
      </c>
      <c r="AH405" s="327">
        <v>0</v>
      </c>
      <c r="AI405" s="327">
        <v>0</v>
      </c>
      <c r="AJ405" s="327">
        <v>0</v>
      </c>
      <c r="AK405" s="327">
        <v>0</v>
      </c>
      <c r="AL405" s="327">
        <v>0</v>
      </c>
      <c r="AM405" s="305">
        <f t="shared" si="50"/>
        <v>0</v>
      </c>
      <c r="AQ405" s="401"/>
      <c r="AR405" s="401"/>
    </row>
    <row r="406" spans="1:44" ht="19.5" customHeight="1" x14ac:dyDescent="0.2">
      <c r="A406" s="306" t="s">
        <v>75</v>
      </c>
      <c r="B406" s="307" t="s">
        <v>45</v>
      </c>
      <c r="C406" s="308" t="s">
        <v>33</v>
      </c>
      <c r="D406" s="307" t="s">
        <v>38</v>
      </c>
      <c r="E406" s="304">
        <f t="shared" si="47"/>
        <v>0</v>
      </c>
      <c r="F406" s="309">
        <v>0</v>
      </c>
      <c r="G406" s="309">
        <v>0</v>
      </c>
      <c r="H406" s="309">
        <v>0</v>
      </c>
      <c r="I406" s="309">
        <v>0</v>
      </c>
      <c r="J406" s="309">
        <v>0</v>
      </c>
      <c r="K406" s="309">
        <v>0</v>
      </c>
      <c r="L406" s="309">
        <v>0</v>
      </c>
      <c r="M406" s="309">
        <v>0</v>
      </c>
      <c r="N406" s="309">
        <v>0</v>
      </c>
      <c r="O406" s="309">
        <v>0</v>
      </c>
      <c r="P406" s="309">
        <v>0</v>
      </c>
      <c r="Q406" s="309">
        <v>0</v>
      </c>
      <c r="R406" s="309">
        <v>0</v>
      </c>
      <c r="S406" s="309">
        <f t="shared" si="48"/>
        <v>0</v>
      </c>
      <c r="T406" s="322" t="s">
        <v>358</v>
      </c>
      <c r="V406" s="322" t="s">
        <v>358</v>
      </c>
      <c r="W406" s="323" t="s">
        <v>67</v>
      </c>
      <c r="X406" s="323" t="s">
        <v>237</v>
      </c>
      <c r="Y406" s="328">
        <f t="shared" si="49"/>
        <v>0</v>
      </c>
      <c r="Z406" s="327">
        <v>0</v>
      </c>
      <c r="AA406" s="327">
        <v>0</v>
      </c>
      <c r="AB406" s="327">
        <v>0</v>
      </c>
      <c r="AC406" s="327">
        <v>0</v>
      </c>
      <c r="AD406" s="327">
        <v>0</v>
      </c>
      <c r="AE406" s="327">
        <v>0</v>
      </c>
      <c r="AF406" s="327">
        <v>0</v>
      </c>
      <c r="AG406" s="327">
        <v>0</v>
      </c>
      <c r="AH406" s="327">
        <v>0</v>
      </c>
      <c r="AI406" s="327">
        <v>0</v>
      </c>
      <c r="AJ406" s="327">
        <v>0</v>
      </c>
      <c r="AK406" s="327">
        <v>0</v>
      </c>
      <c r="AL406" s="327">
        <v>0</v>
      </c>
      <c r="AM406" s="305">
        <f t="shared" si="50"/>
        <v>0</v>
      </c>
      <c r="AQ406" s="401"/>
      <c r="AR406" s="401"/>
    </row>
    <row r="407" spans="1:44" ht="19.5" customHeight="1" x14ac:dyDescent="0.2">
      <c r="A407" s="306" t="s">
        <v>75</v>
      </c>
      <c r="B407" s="307" t="s">
        <v>45</v>
      </c>
      <c r="C407" s="308" t="s">
        <v>33</v>
      </c>
      <c r="D407" s="307" t="s">
        <v>39</v>
      </c>
      <c r="E407" s="304">
        <f t="shared" si="47"/>
        <v>0</v>
      </c>
      <c r="F407" s="309">
        <v>0</v>
      </c>
      <c r="G407" s="309">
        <v>0</v>
      </c>
      <c r="H407" s="309">
        <v>0</v>
      </c>
      <c r="I407" s="309">
        <v>0</v>
      </c>
      <c r="J407" s="309">
        <v>0</v>
      </c>
      <c r="K407" s="309">
        <v>0</v>
      </c>
      <c r="L407" s="309">
        <v>0</v>
      </c>
      <c r="M407" s="309">
        <v>0</v>
      </c>
      <c r="N407" s="309">
        <v>0</v>
      </c>
      <c r="O407" s="309">
        <v>0</v>
      </c>
      <c r="P407" s="309">
        <v>0</v>
      </c>
      <c r="Q407" s="309">
        <v>0</v>
      </c>
      <c r="R407" s="309">
        <v>0</v>
      </c>
      <c r="S407" s="309">
        <f t="shared" si="48"/>
        <v>0</v>
      </c>
      <c r="T407" s="322" t="s">
        <v>358</v>
      </c>
      <c r="V407" s="322" t="s">
        <v>358</v>
      </c>
      <c r="W407" s="323" t="s">
        <v>67</v>
      </c>
      <c r="X407" s="323" t="s">
        <v>238</v>
      </c>
      <c r="Y407" s="328">
        <f t="shared" si="49"/>
        <v>0</v>
      </c>
      <c r="Z407" s="327">
        <v>0</v>
      </c>
      <c r="AA407" s="327">
        <v>0</v>
      </c>
      <c r="AB407" s="327">
        <v>0</v>
      </c>
      <c r="AC407" s="327">
        <v>0</v>
      </c>
      <c r="AD407" s="327">
        <v>0</v>
      </c>
      <c r="AE407" s="327">
        <v>0</v>
      </c>
      <c r="AF407" s="327">
        <v>0</v>
      </c>
      <c r="AG407" s="327">
        <v>0</v>
      </c>
      <c r="AH407" s="327">
        <v>0</v>
      </c>
      <c r="AI407" s="327">
        <v>0</v>
      </c>
      <c r="AJ407" s="327">
        <v>0</v>
      </c>
      <c r="AK407" s="327">
        <v>0</v>
      </c>
      <c r="AL407" s="327">
        <v>0</v>
      </c>
      <c r="AM407" s="305">
        <f t="shared" si="50"/>
        <v>0</v>
      </c>
      <c r="AQ407" s="401"/>
      <c r="AR407" s="401"/>
    </row>
    <row r="408" spans="1:44" ht="19.5" customHeight="1" x14ac:dyDescent="0.2">
      <c r="A408" s="306" t="s">
        <v>75</v>
      </c>
      <c r="B408" s="307" t="s">
        <v>45</v>
      </c>
      <c r="C408" s="308" t="s">
        <v>40</v>
      </c>
      <c r="D408" s="307" t="s">
        <v>41</v>
      </c>
      <c r="E408" s="304">
        <f t="shared" si="47"/>
        <v>45.040652999999999</v>
      </c>
      <c r="F408" s="309">
        <v>4.2593870000000003</v>
      </c>
      <c r="G408" s="309">
        <v>2.572371</v>
      </c>
      <c r="H408" s="309">
        <v>6.6468590000000001</v>
      </c>
      <c r="I408" s="309">
        <v>26.772409</v>
      </c>
      <c r="J408" s="309">
        <v>36.205761000000003</v>
      </c>
      <c r="K408" s="309">
        <v>45.040652999999999</v>
      </c>
      <c r="L408" s="309">
        <v>42.499764999999996</v>
      </c>
      <c r="M408" s="309">
        <v>45.752592999999997</v>
      </c>
      <c r="N408" s="309">
        <v>52.139856000000002</v>
      </c>
      <c r="O408" s="309">
        <v>51.846344999999999</v>
      </c>
      <c r="P408" s="309">
        <v>78.081834999999998</v>
      </c>
      <c r="Q408" s="309">
        <v>118.64776090413601</v>
      </c>
      <c r="R408" s="309">
        <v>510.46559490413603</v>
      </c>
      <c r="S408" s="309">
        <f t="shared" si="48"/>
        <v>121.49743999999998</v>
      </c>
      <c r="T408" s="322" t="s">
        <v>358</v>
      </c>
      <c r="V408" s="322" t="s">
        <v>358</v>
      </c>
      <c r="W408" s="323" t="s">
        <v>67</v>
      </c>
      <c r="X408" s="323" t="s">
        <v>239</v>
      </c>
      <c r="Y408" s="328">
        <f t="shared" si="49"/>
        <v>0</v>
      </c>
      <c r="Z408" s="327">
        <v>0</v>
      </c>
      <c r="AA408" s="327">
        <v>0</v>
      </c>
      <c r="AB408" s="327">
        <v>0</v>
      </c>
      <c r="AC408" s="327">
        <v>0</v>
      </c>
      <c r="AD408" s="327">
        <v>0</v>
      </c>
      <c r="AE408" s="327">
        <v>0</v>
      </c>
      <c r="AF408" s="327">
        <v>0</v>
      </c>
      <c r="AG408" s="327">
        <v>0</v>
      </c>
      <c r="AH408" s="327">
        <v>0</v>
      </c>
      <c r="AI408" s="327">
        <v>0</v>
      </c>
      <c r="AJ408" s="327">
        <v>0</v>
      </c>
      <c r="AK408" s="327">
        <v>0</v>
      </c>
      <c r="AL408" s="327">
        <v>0</v>
      </c>
      <c r="AM408" s="305">
        <f t="shared" si="50"/>
        <v>0</v>
      </c>
      <c r="AQ408" s="401"/>
      <c r="AR408" s="401"/>
    </row>
    <row r="409" spans="1:44" ht="19.5" customHeight="1" x14ac:dyDescent="0.2">
      <c r="A409" s="306" t="s">
        <v>75</v>
      </c>
      <c r="B409" s="307" t="s">
        <v>45</v>
      </c>
      <c r="C409" s="308" t="s">
        <v>40</v>
      </c>
      <c r="D409" s="307" t="s">
        <v>42</v>
      </c>
      <c r="E409" s="304">
        <f t="shared" si="47"/>
        <v>0</v>
      </c>
      <c r="F409" s="309">
        <v>0</v>
      </c>
      <c r="G409" s="309">
        <v>0</v>
      </c>
      <c r="H409" s="309">
        <v>0</v>
      </c>
      <c r="I409" s="309">
        <v>0</v>
      </c>
      <c r="J409" s="309">
        <v>0</v>
      </c>
      <c r="K409" s="309">
        <v>0</v>
      </c>
      <c r="L409" s="309">
        <v>0</v>
      </c>
      <c r="M409" s="309">
        <v>0</v>
      </c>
      <c r="N409" s="309">
        <v>0</v>
      </c>
      <c r="O409" s="309">
        <v>0</v>
      </c>
      <c r="P409" s="309">
        <v>0</v>
      </c>
      <c r="Q409" s="309">
        <v>0</v>
      </c>
      <c r="R409" s="309">
        <v>0</v>
      </c>
      <c r="S409" s="309">
        <f t="shared" si="48"/>
        <v>0</v>
      </c>
      <c r="T409" s="322" t="s">
        <v>358</v>
      </c>
      <c r="V409" s="322" t="s">
        <v>358</v>
      </c>
      <c r="W409" s="323" t="s">
        <v>67</v>
      </c>
      <c r="X409" s="323" t="s">
        <v>240</v>
      </c>
      <c r="Y409" s="328">
        <f t="shared" si="49"/>
        <v>-0.15507199999999999</v>
      </c>
      <c r="Z409" s="327">
        <v>-1.7E-5</v>
      </c>
      <c r="AA409" s="327">
        <v>-1.7200000000000001E-4</v>
      </c>
      <c r="AB409" s="327">
        <v>0.82989199999999996</v>
      </c>
      <c r="AC409" s="327">
        <v>-2.014402</v>
      </c>
      <c r="AD409" s="327">
        <v>-1.0510000000000001E-3</v>
      </c>
      <c r="AE409" s="327">
        <v>-0.15507199999999999</v>
      </c>
      <c r="AF409" s="327">
        <v>-0.53371199999999996</v>
      </c>
      <c r="AG409" s="327">
        <v>-7.9999999999999996E-6</v>
      </c>
      <c r="AH409" s="327">
        <v>-0.19927600000000001</v>
      </c>
      <c r="AI409" s="327">
        <v>-5.6059999999999999E-2</v>
      </c>
      <c r="AJ409" s="327">
        <v>-7.2477E-2</v>
      </c>
      <c r="AK409" s="327">
        <v>-6.4391970000000001</v>
      </c>
      <c r="AL409" s="327">
        <v>-8.6415520000000008</v>
      </c>
      <c r="AM409" s="305">
        <f t="shared" si="50"/>
        <v>-1.3408220000000002</v>
      </c>
      <c r="AQ409" s="401"/>
      <c r="AR409" s="401"/>
    </row>
    <row r="410" spans="1:44" ht="19.5" customHeight="1" x14ac:dyDescent="0.2">
      <c r="A410" s="306" t="s">
        <v>75</v>
      </c>
      <c r="B410" s="307" t="s">
        <v>45</v>
      </c>
      <c r="C410" s="308" t="s">
        <v>40</v>
      </c>
      <c r="D410" s="307" t="s">
        <v>43</v>
      </c>
      <c r="E410" s="304">
        <f t="shared" si="47"/>
        <v>0</v>
      </c>
      <c r="F410" s="309">
        <v>0</v>
      </c>
      <c r="G410" s="309">
        <v>0</v>
      </c>
      <c r="H410" s="309">
        <v>0</v>
      </c>
      <c r="I410" s="309">
        <v>0</v>
      </c>
      <c r="J410" s="309">
        <v>0</v>
      </c>
      <c r="K410" s="309">
        <v>0</v>
      </c>
      <c r="L410" s="309">
        <v>0</v>
      </c>
      <c r="M410" s="309">
        <v>0</v>
      </c>
      <c r="N410" s="309">
        <v>0</v>
      </c>
      <c r="O410" s="309">
        <v>0</v>
      </c>
      <c r="P410" s="309">
        <v>0</v>
      </c>
      <c r="Q410" s="309">
        <v>0</v>
      </c>
      <c r="R410" s="309">
        <v>0</v>
      </c>
      <c r="S410" s="309">
        <f t="shared" si="48"/>
        <v>0</v>
      </c>
      <c r="T410" s="322" t="s">
        <v>358</v>
      </c>
      <c r="V410" s="322" t="s">
        <v>358</v>
      </c>
      <c r="W410" s="323" t="s">
        <v>67</v>
      </c>
      <c r="X410" s="323" t="s">
        <v>241</v>
      </c>
      <c r="Y410" s="328">
        <f t="shared" si="49"/>
        <v>0</v>
      </c>
      <c r="Z410" s="327">
        <v>0</v>
      </c>
      <c r="AA410" s="327">
        <v>0</v>
      </c>
      <c r="AB410" s="327">
        <v>0</v>
      </c>
      <c r="AC410" s="327">
        <v>0</v>
      </c>
      <c r="AD410" s="327">
        <v>0</v>
      </c>
      <c r="AE410" s="327">
        <v>0</v>
      </c>
      <c r="AF410" s="327">
        <v>0</v>
      </c>
      <c r="AG410" s="327">
        <v>0</v>
      </c>
      <c r="AH410" s="327">
        <v>0</v>
      </c>
      <c r="AI410" s="327">
        <v>0</v>
      </c>
      <c r="AJ410" s="327">
        <v>0</v>
      </c>
      <c r="AK410" s="327">
        <v>0</v>
      </c>
      <c r="AL410" s="327">
        <v>0</v>
      </c>
      <c r="AM410" s="305">
        <f t="shared" si="50"/>
        <v>0</v>
      </c>
      <c r="AQ410" s="401"/>
      <c r="AR410" s="401"/>
    </row>
    <row r="411" spans="1:44" ht="19.5" customHeight="1" x14ac:dyDescent="0.2">
      <c r="A411" s="310" t="s">
        <v>75</v>
      </c>
      <c r="B411" s="311" t="s">
        <v>25</v>
      </c>
      <c r="C411" s="312" t="s">
        <v>378</v>
      </c>
      <c r="D411" s="311" t="s">
        <v>378</v>
      </c>
      <c r="E411" s="304">
        <f t="shared" si="47"/>
        <v>99.592066000000003</v>
      </c>
      <c r="F411" s="313">
        <v>8.0685000000000002</v>
      </c>
      <c r="G411" s="313">
        <v>3.7890000000000001</v>
      </c>
      <c r="H411" s="313">
        <v>10.083299999999999</v>
      </c>
      <c r="I411" s="313">
        <v>45.572499999999998</v>
      </c>
      <c r="J411" s="313">
        <v>65.220100000000002</v>
      </c>
      <c r="K411" s="313">
        <v>99.592066000000003</v>
      </c>
      <c r="L411" s="313">
        <v>85.095254999999995</v>
      </c>
      <c r="M411" s="313">
        <v>96.058309999999906</v>
      </c>
      <c r="N411" s="313">
        <v>115.484072</v>
      </c>
      <c r="O411" s="313">
        <v>110.60920900000001</v>
      </c>
      <c r="P411" s="313">
        <v>164.238561</v>
      </c>
      <c r="Q411" s="313">
        <v>239.28747200000001</v>
      </c>
      <c r="R411" s="313">
        <v>1043.0983450000001</v>
      </c>
      <c r="S411" s="313">
        <f t="shared" si="48"/>
        <v>232.32546600000001</v>
      </c>
      <c r="T411" s="322" t="s">
        <v>358</v>
      </c>
      <c r="V411" s="322" t="s">
        <v>358</v>
      </c>
      <c r="W411" s="323" t="s">
        <v>67</v>
      </c>
      <c r="X411" s="323" t="s">
        <v>242</v>
      </c>
      <c r="Y411" s="328">
        <f t="shared" si="49"/>
        <v>-0.01</v>
      </c>
      <c r="Z411" s="327">
        <v>-0.35235</v>
      </c>
      <c r="AA411" s="327">
        <v>-5.2961520000000002</v>
      </c>
      <c r="AB411" s="327">
        <v>2.7030000000000001E-3</v>
      </c>
      <c r="AC411" s="327">
        <v>-4.4090999999999996</v>
      </c>
      <c r="AD411" s="327">
        <v>0</v>
      </c>
      <c r="AE411" s="327">
        <v>-0.01</v>
      </c>
      <c r="AF411" s="327">
        <v>-1.8107000000000002E-2</v>
      </c>
      <c r="AG411" s="327">
        <v>-5.0000000000000001E-3</v>
      </c>
      <c r="AH411" s="327">
        <v>0</v>
      </c>
      <c r="AI411" s="327">
        <v>-4.5058930000000004</v>
      </c>
      <c r="AJ411" s="327">
        <v>0</v>
      </c>
      <c r="AK411" s="327">
        <v>-1.4537500000000001</v>
      </c>
      <c r="AL411" s="327">
        <v>-16.047649</v>
      </c>
      <c r="AM411" s="305">
        <f t="shared" si="50"/>
        <v>-10.064898999999999</v>
      </c>
      <c r="AQ411" s="401"/>
      <c r="AR411" s="401"/>
    </row>
    <row r="412" spans="1:44" ht="19.5" customHeight="1" x14ac:dyDescent="0.2">
      <c r="A412" s="310" t="s">
        <v>75</v>
      </c>
      <c r="B412" s="311" t="s">
        <v>44</v>
      </c>
      <c r="C412" s="312" t="s">
        <v>380</v>
      </c>
      <c r="D412" s="311" t="s">
        <v>380</v>
      </c>
      <c r="E412" s="304">
        <f t="shared" si="47"/>
        <v>54.551412999999997</v>
      </c>
      <c r="F412" s="313">
        <v>3.809113</v>
      </c>
      <c r="G412" s="313">
        <v>1.216629</v>
      </c>
      <c r="H412" s="313">
        <v>3.4364409999999999</v>
      </c>
      <c r="I412" s="313">
        <v>18.800090999999998</v>
      </c>
      <c r="J412" s="313">
        <v>29.014339</v>
      </c>
      <c r="K412" s="313">
        <v>54.551412999999997</v>
      </c>
      <c r="L412" s="313">
        <v>42.595489999999998</v>
      </c>
      <c r="M412" s="313">
        <v>50.305717000000001</v>
      </c>
      <c r="N412" s="313">
        <v>63.344216000000003</v>
      </c>
      <c r="O412" s="313">
        <v>58.762864</v>
      </c>
      <c r="P412" s="313">
        <v>86.156726000000006</v>
      </c>
      <c r="Q412" s="313">
        <v>120.639711095864</v>
      </c>
      <c r="R412" s="313">
        <v>532.632750095863</v>
      </c>
      <c r="S412" s="313">
        <f t="shared" si="48"/>
        <v>110.82802599999999</v>
      </c>
      <c r="T412" s="322" t="s">
        <v>358</v>
      </c>
      <c r="V412" s="322" t="s">
        <v>358</v>
      </c>
      <c r="W412" s="323" t="s">
        <v>67</v>
      </c>
      <c r="X412" s="323" t="s">
        <v>243</v>
      </c>
      <c r="Y412" s="328">
        <f t="shared" si="49"/>
        <v>0</v>
      </c>
      <c r="Z412" s="327">
        <v>0</v>
      </c>
      <c r="AA412" s="327">
        <v>0</v>
      </c>
      <c r="AB412" s="327">
        <v>0</v>
      </c>
      <c r="AC412" s="327">
        <v>0</v>
      </c>
      <c r="AD412" s="327">
        <v>0</v>
      </c>
      <c r="AE412" s="327">
        <v>0</v>
      </c>
      <c r="AF412" s="327">
        <v>0</v>
      </c>
      <c r="AG412" s="327">
        <v>0</v>
      </c>
      <c r="AH412" s="327">
        <v>0</v>
      </c>
      <c r="AI412" s="327">
        <v>0</v>
      </c>
      <c r="AJ412" s="327">
        <v>0</v>
      </c>
      <c r="AK412" s="327">
        <v>0</v>
      </c>
      <c r="AL412" s="327">
        <v>0</v>
      </c>
      <c r="AM412" s="305">
        <f t="shared" si="50"/>
        <v>0</v>
      </c>
      <c r="AQ412" s="401"/>
      <c r="AR412" s="401"/>
    </row>
    <row r="413" spans="1:44" ht="19.5" customHeight="1" x14ac:dyDescent="0.2">
      <c r="A413" s="310" t="s">
        <v>75</v>
      </c>
      <c r="B413" s="311" t="s">
        <v>45</v>
      </c>
      <c r="C413" s="312" t="s">
        <v>382</v>
      </c>
      <c r="D413" s="311" t="s">
        <v>382</v>
      </c>
      <c r="E413" s="304">
        <f t="shared" si="47"/>
        <v>45.040652999999999</v>
      </c>
      <c r="F413" s="313">
        <v>4.2593870000000003</v>
      </c>
      <c r="G413" s="313">
        <v>2.572371</v>
      </c>
      <c r="H413" s="313">
        <v>6.6468590000000001</v>
      </c>
      <c r="I413" s="313">
        <v>26.772409</v>
      </c>
      <c r="J413" s="313">
        <v>36.205761000000003</v>
      </c>
      <c r="K413" s="313">
        <v>45.040652999999999</v>
      </c>
      <c r="L413" s="313">
        <v>42.499764999999996</v>
      </c>
      <c r="M413" s="313">
        <v>45.752592999999898</v>
      </c>
      <c r="N413" s="313">
        <v>52.139856000000002</v>
      </c>
      <c r="O413" s="313">
        <v>51.846344999999999</v>
      </c>
      <c r="P413" s="313">
        <v>78.081834999999998</v>
      </c>
      <c r="Q413" s="313">
        <v>118.64776090413601</v>
      </c>
      <c r="R413" s="313">
        <v>510.46559490413603</v>
      </c>
      <c r="S413" s="313">
        <f t="shared" si="48"/>
        <v>121.49743999999998</v>
      </c>
      <c r="T413" s="322" t="s">
        <v>358</v>
      </c>
      <c r="V413" s="322" t="s">
        <v>358</v>
      </c>
      <c r="W413" s="323" t="s">
        <v>67</v>
      </c>
      <c r="X413" s="323" t="s">
        <v>244</v>
      </c>
      <c r="Y413" s="328">
        <f t="shared" si="49"/>
        <v>0</v>
      </c>
      <c r="Z413" s="327">
        <v>0</v>
      </c>
      <c r="AA413" s="327">
        <v>0</v>
      </c>
      <c r="AB413" s="327">
        <v>0</v>
      </c>
      <c r="AC413" s="327">
        <v>0</v>
      </c>
      <c r="AD413" s="327">
        <v>0</v>
      </c>
      <c r="AE413" s="327">
        <v>0</v>
      </c>
      <c r="AF413" s="327">
        <v>0</v>
      </c>
      <c r="AG413" s="327">
        <v>0</v>
      </c>
      <c r="AH413" s="327">
        <v>0</v>
      </c>
      <c r="AI413" s="327">
        <v>0</v>
      </c>
      <c r="AJ413" s="327">
        <v>0</v>
      </c>
      <c r="AK413" s="327">
        <v>0</v>
      </c>
      <c r="AL413" s="327">
        <v>0</v>
      </c>
      <c r="AM413" s="305">
        <f t="shared" si="50"/>
        <v>0</v>
      </c>
      <c r="AQ413" s="401"/>
      <c r="AR413" s="401"/>
    </row>
    <row r="414" spans="1:44" ht="19.5" customHeight="1" x14ac:dyDescent="0.2">
      <c r="A414" s="310" t="s">
        <v>75</v>
      </c>
      <c r="B414" s="311" t="s">
        <v>46</v>
      </c>
      <c r="C414" s="312" t="s">
        <v>384</v>
      </c>
      <c r="D414" s="311" t="s">
        <v>384</v>
      </c>
      <c r="E414" s="304">
        <f t="shared" si="47"/>
        <v>0</v>
      </c>
      <c r="F414" s="313"/>
      <c r="G414" s="313"/>
      <c r="H414" s="313"/>
      <c r="I414" s="313"/>
      <c r="J414" s="313"/>
      <c r="K414" s="313"/>
      <c r="L414" s="313"/>
      <c r="M414" s="313"/>
      <c r="N414" s="313"/>
      <c r="O414" s="313"/>
      <c r="P414" s="313"/>
      <c r="Q414" s="313"/>
      <c r="R414" s="313">
        <v>0</v>
      </c>
      <c r="S414" s="313">
        <f t="shared" si="48"/>
        <v>0</v>
      </c>
      <c r="T414" s="322" t="s">
        <v>358</v>
      </c>
      <c r="V414" s="322" t="s">
        <v>358</v>
      </c>
      <c r="W414" s="323" t="s">
        <v>67</v>
      </c>
      <c r="X414" s="323" t="s">
        <v>245</v>
      </c>
      <c r="Y414" s="328">
        <f t="shared" si="49"/>
        <v>0</v>
      </c>
      <c r="Z414" s="327">
        <v>0</v>
      </c>
      <c r="AA414" s="327">
        <v>0</v>
      </c>
      <c r="AB414" s="327">
        <v>0</v>
      </c>
      <c r="AC414" s="327">
        <v>0</v>
      </c>
      <c r="AD414" s="327">
        <v>0</v>
      </c>
      <c r="AE414" s="327">
        <v>0</v>
      </c>
      <c r="AF414" s="327">
        <v>0</v>
      </c>
      <c r="AG414" s="327">
        <v>0</v>
      </c>
      <c r="AH414" s="327">
        <v>0</v>
      </c>
      <c r="AI414" s="327">
        <v>0</v>
      </c>
      <c r="AJ414" s="327">
        <v>0</v>
      </c>
      <c r="AK414" s="327">
        <v>0</v>
      </c>
      <c r="AL414" s="327">
        <v>0</v>
      </c>
      <c r="AM414" s="305">
        <f t="shared" si="50"/>
        <v>0</v>
      </c>
      <c r="AQ414" s="401"/>
      <c r="AR414" s="401"/>
    </row>
    <row r="415" spans="1:44" ht="19.5" customHeight="1" x14ac:dyDescent="0.2">
      <c r="A415" s="310" t="s">
        <v>75</v>
      </c>
      <c r="B415" s="311" t="s">
        <v>47</v>
      </c>
      <c r="C415" s="312" t="s">
        <v>386</v>
      </c>
      <c r="D415" s="311" t="s">
        <v>386</v>
      </c>
      <c r="E415" s="304">
        <f t="shared" si="47"/>
        <v>45.040652999999999</v>
      </c>
      <c r="F415" s="313">
        <v>4.2593870000000003</v>
      </c>
      <c r="G415" s="313">
        <v>2.572371</v>
      </c>
      <c r="H415" s="313">
        <v>6.6468590000000001</v>
      </c>
      <c r="I415" s="313">
        <v>26.772409</v>
      </c>
      <c r="J415" s="313">
        <v>36.205761000000003</v>
      </c>
      <c r="K415" s="313">
        <v>45.040652999999999</v>
      </c>
      <c r="L415" s="313">
        <v>42.499764999999996</v>
      </c>
      <c r="M415" s="313">
        <v>45.752592999999898</v>
      </c>
      <c r="N415" s="313">
        <v>52.139856000000002</v>
      </c>
      <c r="O415" s="313">
        <v>51.846344999999999</v>
      </c>
      <c r="P415" s="313">
        <v>78.081834999999998</v>
      </c>
      <c r="Q415" s="313">
        <v>118.64776090413601</v>
      </c>
      <c r="R415" s="313">
        <v>510.46559490413603</v>
      </c>
      <c r="S415" s="313">
        <f t="shared" si="48"/>
        <v>121.49743999999998</v>
      </c>
      <c r="T415" s="322" t="s">
        <v>358</v>
      </c>
      <c r="V415" s="322" t="s">
        <v>358</v>
      </c>
      <c r="W415" s="323" t="s">
        <v>67</v>
      </c>
      <c r="X415" s="323" t="s">
        <v>246</v>
      </c>
      <c r="Y415" s="328">
        <f t="shared" si="49"/>
        <v>0</v>
      </c>
      <c r="Z415" s="327">
        <v>0</v>
      </c>
      <c r="AA415" s="327">
        <v>0</v>
      </c>
      <c r="AB415" s="327">
        <v>0</v>
      </c>
      <c r="AC415" s="327">
        <v>0</v>
      </c>
      <c r="AD415" s="327">
        <v>0</v>
      </c>
      <c r="AE415" s="327">
        <v>0</v>
      </c>
      <c r="AF415" s="327">
        <v>0</v>
      </c>
      <c r="AG415" s="327">
        <v>0</v>
      </c>
      <c r="AH415" s="327">
        <v>0</v>
      </c>
      <c r="AI415" s="327">
        <v>0</v>
      </c>
      <c r="AJ415" s="327">
        <v>0</v>
      </c>
      <c r="AK415" s="327">
        <v>0</v>
      </c>
      <c r="AL415" s="327">
        <v>0</v>
      </c>
      <c r="AM415" s="305">
        <f t="shared" si="50"/>
        <v>0</v>
      </c>
      <c r="AQ415" s="401"/>
      <c r="AR415" s="401"/>
    </row>
    <row r="416" spans="1:44" ht="19.5" customHeight="1" x14ac:dyDescent="0.2">
      <c r="A416" s="314" t="s">
        <v>75</v>
      </c>
      <c r="B416" s="315" t="s">
        <v>48</v>
      </c>
      <c r="C416" s="316" t="s">
        <v>48</v>
      </c>
      <c r="D416" s="315" t="s">
        <v>48</v>
      </c>
      <c r="E416" s="304">
        <f t="shared" si="47"/>
        <v>0.45225141729663498</v>
      </c>
      <c r="F416" s="317">
        <v>0.52790320381731404</v>
      </c>
      <c r="G416" s="317">
        <v>0.67890498812351496</v>
      </c>
      <c r="H416" s="317">
        <v>0.65919480725556101</v>
      </c>
      <c r="I416" s="317">
        <v>0.58746851719787196</v>
      </c>
      <c r="J416" s="317">
        <v>0.555131945519862</v>
      </c>
      <c r="K416" s="317">
        <v>0.45225141729663498</v>
      </c>
      <c r="L416" s="317">
        <v>0.49943754208151803</v>
      </c>
      <c r="M416" s="317">
        <v>0.47630020765512099</v>
      </c>
      <c r="N416" s="317">
        <v>0.45148958723935501</v>
      </c>
      <c r="O416" s="317">
        <v>0.46873443421876398</v>
      </c>
      <c r="P416" s="317">
        <v>0.47541718902420199</v>
      </c>
      <c r="Q416" s="317">
        <v>0.495837746591833</v>
      </c>
      <c r="R416" s="317">
        <v>0.48937436949354601</v>
      </c>
      <c r="S416" s="317">
        <f>S413/S411</f>
        <v>0.52296221370755791</v>
      </c>
      <c r="T416" s="322" t="s">
        <v>358</v>
      </c>
      <c r="V416" s="322" t="s">
        <v>358</v>
      </c>
      <c r="W416" s="323" t="s">
        <v>67</v>
      </c>
      <c r="X416" s="323" t="s">
        <v>247</v>
      </c>
      <c r="Y416" s="328">
        <f t="shared" si="49"/>
        <v>0</v>
      </c>
      <c r="Z416" s="327">
        <v>0</v>
      </c>
      <c r="AA416" s="327">
        <v>0</v>
      </c>
      <c r="AB416" s="327">
        <v>0</v>
      </c>
      <c r="AC416" s="327">
        <v>3.9575999999999998</v>
      </c>
      <c r="AD416" s="327">
        <v>0</v>
      </c>
      <c r="AE416" s="327">
        <v>0</v>
      </c>
      <c r="AF416" s="327">
        <v>0</v>
      </c>
      <c r="AG416" s="327">
        <v>0</v>
      </c>
      <c r="AH416" s="327">
        <v>3.3530000000000002</v>
      </c>
      <c r="AI416" s="327">
        <v>0</v>
      </c>
      <c r="AJ416" s="327">
        <v>0</v>
      </c>
      <c r="AK416" s="327">
        <v>0</v>
      </c>
      <c r="AL416" s="327">
        <v>7.3106</v>
      </c>
      <c r="AM416" s="305">
        <f t="shared" si="50"/>
        <v>3.9575999999999998</v>
      </c>
      <c r="AQ416" s="401"/>
      <c r="AR416" s="401"/>
    </row>
    <row r="417" spans="1:44" ht="19.5" customHeight="1" x14ac:dyDescent="0.2">
      <c r="A417" s="314" t="s">
        <v>75</v>
      </c>
      <c r="B417" s="315" t="s">
        <v>49</v>
      </c>
      <c r="C417" s="316" t="s">
        <v>49</v>
      </c>
      <c r="D417" s="315" t="s">
        <v>49</v>
      </c>
      <c r="E417" s="304">
        <f t="shared" si="47"/>
        <v>0</v>
      </c>
      <c r="F417" s="317">
        <v>0</v>
      </c>
      <c r="G417" s="317">
        <v>0</v>
      </c>
      <c r="H417" s="317">
        <v>0</v>
      </c>
      <c r="I417" s="317">
        <v>0</v>
      </c>
      <c r="J417" s="317">
        <v>0</v>
      </c>
      <c r="K417" s="317">
        <v>0</v>
      </c>
      <c r="L417" s="317">
        <v>0</v>
      </c>
      <c r="M417" s="317">
        <v>0</v>
      </c>
      <c r="N417" s="317">
        <v>0</v>
      </c>
      <c r="O417" s="317">
        <v>0</v>
      </c>
      <c r="P417" s="317">
        <v>0</v>
      </c>
      <c r="Q417" s="317">
        <v>0</v>
      </c>
      <c r="R417" s="317">
        <v>0</v>
      </c>
      <c r="S417" s="317">
        <f>S414/S411</f>
        <v>0</v>
      </c>
      <c r="T417" s="322" t="s">
        <v>358</v>
      </c>
      <c r="V417" s="322" t="s">
        <v>358</v>
      </c>
      <c r="W417" s="323" t="s">
        <v>67</v>
      </c>
      <c r="X417" s="323" t="s">
        <v>248</v>
      </c>
      <c r="Y417" s="328">
        <f t="shared" si="49"/>
        <v>0</v>
      </c>
      <c r="Z417" s="327">
        <v>0</v>
      </c>
      <c r="AA417" s="327">
        <v>0</v>
      </c>
      <c r="AB417" s="327">
        <v>0</v>
      </c>
      <c r="AC417" s="327">
        <v>0</v>
      </c>
      <c r="AD417" s="327">
        <v>0</v>
      </c>
      <c r="AE417" s="327">
        <v>0</v>
      </c>
      <c r="AF417" s="327">
        <v>0</v>
      </c>
      <c r="AG417" s="327">
        <v>0</v>
      </c>
      <c r="AH417" s="327">
        <v>0</v>
      </c>
      <c r="AI417" s="327">
        <v>0</v>
      </c>
      <c r="AJ417" s="327">
        <v>0</v>
      </c>
      <c r="AK417" s="327">
        <v>0</v>
      </c>
      <c r="AL417" s="327">
        <v>0</v>
      </c>
      <c r="AM417" s="305">
        <f t="shared" si="50"/>
        <v>0</v>
      </c>
      <c r="AQ417" s="401"/>
      <c r="AR417" s="401"/>
    </row>
    <row r="418" spans="1:44" ht="19.5" customHeight="1" x14ac:dyDescent="0.2">
      <c r="A418" s="314" t="s">
        <v>75</v>
      </c>
      <c r="B418" s="315" t="s">
        <v>50</v>
      </c>
      <c r="C418" s="316" t="s">
        <v>50</v>
      </c>
      <c r="D418" s="315" t="s">
        <v>50</v>
      </c>
      <c r="E418" s="304">
        <f t="shared" si="47"/>
        <v>0.45225141729663498</v>
      </c>
      <c r="F418" s="317">
        <v>0.52790320381731404</v>
      </c>
      <c r="G418" s="317">
        <v>0.67890498812351496</v>
      </c>
      <c r="H418" s="317">
        <v>0.65919480725556101</v>
      </c>
      <c r="I418" s="317">
        <v>0.58746851719787196</v>
      </c>
      <c r="J418" s="317">
        <v>0.555131945519862</v>
      </c>
      <c r="K418" s="317">
        <v>0.45225141729663498</v>
      </c>
      <c r="L418" s="317">
        <v>0.49943754208151803</v>
      </c>
      <c r="M418" s="317">
        <v>0.47630020765512099</v>
      </c>
      <c r="N418" s="317">
        <v>0.45148958723935501</v>
      </c>
      <c r="O418" s="317">
        <v>0.46873443421876398</v>
      </c>
      <c r="P418" s="317">
        <v>0.47541718902420199</v>
      </c>
      <c r="Q418" s="317">
        <v>0.495837746591833</v>
      </c>
      <c r="R418" s="317">
        <v>0.48937436949354601</v>
      </c>
      <c r="S418" s="317">
        <f>S415/S411</f>
        <v>0.52296221370755791</v>
      </c>
      <c r="T418" s="322" t="s">
        <v>358</v>
      </c>
      <c r="V418" s="322" t="s">
        <v>358</v>
      </c>
      <c r="W418" s="323" t="s">
        <v>67</v>
      </c>
      <c r="X418" s="323" t="s">
        <v>210</v>
      </c>
      <c r="Y418" s="328">
        <f t="shared" si="49"/>
        <v>71.1168962234443</v>
      </c>
      <c r="Z418" s="327">
        <v>-52.539338697973598</v>
      </c>
      <c r="AA418" s="327">
        <v>34.602873878687397</v>
      </c>
      <c r="AB418" s="327">
        <v>-25.5858445479737</v>
      </c>
      <c r="AC418" s="327">
        <v>129.768457652026</v>
      </c>
      <c r="AD418" s="327">
        <v>23.140067802026302</v>
      </c>
      <c r="AE418" s="327">
        <v>71.1168962234443</v>
      </c>
      <c r="AF418" s="327">
        <v>82.636029991719894</v>
      </c>
      <c r="AG418" s="327">
        <v>91.568047237093097</v>
      </c>
      <c r="AH418" s="327">
        <v>-48.081823374902001</v>
      </c>
      <c r="AI418" s="327">
        <v>53.192988189258102</v>
      </c>
      <c r="AJ418" s="327">
        <v>178.57797887893</v>
      </c>
      <c r="AK418" s="327">
        <v>270.190395123455</v>
      </c>
      <c r="AL418" s="327">
        <v>808.58672835579102</v>
      </c>
      <c r="AM418" s="305">
        <f t="shared" si="50"/>
        <v>180.5031123102367</v>
      </c>
      <c r="AQ418" s="401"/>
      <c r="AR418" s="401"/>
    </row>
    <row r="419" spans="1:44" ht="19.5" customHeight="1" x14ac:dyDescent="0.2">
      <c r="A419" s="301" t="s">
        <v>63</v>
      </c>
      <c r="B419" s="302" t="s">
        <v>64</v>
      </c>
      <c r="C419" s="303" t="s">
        <v>384</v>
      </c>
      <c r="D419" s="302" t="s">
        <v>384</v>
      </c>
      <c r="E419" s="304">
        <f t="shared" si="47"/>
        <v>121.448532152071</v>
      </c>
      <c r="F419" s="305">
        <v>279.561817321148</v>
      </c>
      <c r="G419" s="305">
        <v>-80.325977246453505</v>
      </c>
      <c r="H419" s="305">
        <v>142.32166979269601</v>
      </c>
      <c r="I419" s="305">
        <v>-107.03325088009601</v>
      </c>
      <c r="J419" s="305">
        <v>94.160708387339696</v>
      </c>
      <c r="K419" s="305">
        <v>121.448532152071</v>
      </c>
      <c r="L419" s="305">
        <v>101.80963054184301</v>
      </c>
      <c r="M419" s="305">
        <v>409.485370457089</v>
      </c>
      <c r="N419" s="305">
        <v>-153.65003254291099</v>
      </c>
      <c r="O419" s="305">
        <v>97.739192457088905</v>
      </c>
      <c r="P419" s="305">
        <v>112.55345345708901</v>
      </c>
      <c r="Q419" s="305">
        <v>158.166759457089</v>
      </c>
      <c r="R419" s="305">
        <v>1176.2378733539899</v>
      </c>
      <c r="S419" s="305">
        <f t="shared" si="48"/>
        <v>450.13349952670518</v>
      </c>
      <c r="T419" s="322" t="s">
        <v>358</v>
      </c>
      <c r="V419" s="322" t="s">
        <v>358</v>
      </c>
      <c r="W419" s="321"/>
      <c r="X419" s="321"/>
      <c r="Y419" s="328">
        <f t="shared" si="49"/>
        <v>0</v>
      </c>
      <c r="Z419" s="321"/>
      <c r="AA419" s="329"/>
      <c r="AB419" s="329"/>
      <c r="AC419" s="329"/>
      <c r="AD419" s="329"/>
      <c r="AE419" s="329"/>
      <c r="AF419" s="329"/>
      <c r="AG419" s="329"/>
      <c r="AH419" s="329"/>
      <c r="AI419" s="329"/>
      <c r="AJ419" s="329"/>
      <c r="AK419" s="329"/>
      <c r="AL419" s="329"/>
      <c r="AM419" s="305">
        <f t="shared" si="50"/>
        <v>0</v>
      </c>
      <c r="AQ419" s="401"/>
      <c r="AR419" s="401"/>
    </row>
    <row r="420" spans="1:44" ht="19.5" customHeight="1" x14ac:dyDescent="0.2">
      <c r="A420" s="301" t="s">
        <v>63</v>
      </c>
      <c r="B420" s="302" t="s">
        <v>65</v>
      </c>
      <c r="C420" s="303" t="s">
        <v>384</v>
      </c>
      <c r="D420" s="302" t="s">
        <v>384</v>
      </c>
      <c r="E420" s="304">
        <f t="shared" si="47"/>
        <v>48.354544546848103</v>
      </c>
      <c r="F420" s="305">
        <v>46.542571007023497</v>
      </c>
      <c r="G420" s="305">
        <v>32.863627665627199</v>
      </c>
      <c r="H420" s="305">
        <v>24.163487007023502</v>
      </c>
      <c r="I420" s="305">
        <v>42.434332546848097</v>
      </c>
      <c r="J420" s="305">
        <v>36.315025546847998</v>
      </c>
      <c r="K420" s="305">
        <v>48.354544546848103</v>
      </c>
      <c r="L420" s="305">
        <v>25.732217546848101</v>
      </c>
      <c r="M420" s="305">
        <v>47.9960715468481</v>
      </c>
      <c r="N420" s="305">
        <v>29.480506546848101</v>
      </c>
      <c r="O420" s="305">
        <v>42.876703546848098</v>
      </c>
      <c r="P420" s="305">
        <v>26.910005546848101</v>
      </c>
      <c r="Q420" s="305">
        <v>91.506605546848107</v>
      </c>
      <c r="R420" s="305">
        <v>495.17569860130698</v>
      </c>
      <c r="S420" s="305">
        <f t="shared" si="48"/>
        <v>230.67358832021841</v>
      </c>
      <c r="T420" s="322" t="s">
        <v>358</v>
      </c>
      <c r="V420" s="322" t="s">
        <v>358</v>
      </c>
      <c r="W420" s="321"/>
      <c r="X420" s="321"/>
      <c r="Y420" s="328">
        <f t="shared" si="49"/>
        <v>0</v>
      </c>
      <c r="Z420" s="329"/>
      <c r="AA420" s="329"/>
      <c r="AB420" s="329"/>
      <c r="AC420" s="329"/>
      <c r="AD420" s="329"/>
      <c r="AE420" s="329"/>
      <c r="AF420" s="329"/>
      <c r="AG420" s="329"/>
      <c r="AH420" s="329"/>
      <c r="AI420" s="329"/>
      <c r="AJ420" s="329"/>
      <c r="AK420" s="329"/>
      <c r="AL420" s="329"/>
      <c r="AM420" s="305">
        <f t="shared" si="50"/>
        <v>0</v>
      </c>
      <c r="AQ420" s="401"/>
      <c r="AR420" s="401"/>
    </row>
    <row r="421" spans="1:44" ht="19.5" customHeight="1" x14ac:dyDescent="0.2">
      <c r="A421" s="301" t="s">
        <v>63</v>
      </c>
      <c r="B421" s="302" t="s">
        <v>66</v>
      </c>
      <c r="C421" s="303" t="s">
        <v>384</v>
      </c>
      <c r="D421" s="302" t="s">
        <v>384</v>
      </c>
      <c r="E421" s="304">
        <f t="shared" si="47"/>
        <v>55.601773999999999</v>
      </c>
      <c r="F421" s="305">
        <v>213.764532</v>
      </c>
      <c r="G421" s="305">
        <v>-190.04643045915699</v>
      </c>
      <c r="H421" s="305">
        <v>76.829145999999994</v>
      </c>
      <c r="I421" s="305">
        <v>-150.257488</v>
      </c>
      <c r="J421" s="305">
        <v>-16.147393000000001</v>
      </c>
      <c r="K421" s="305">
        <v>55.601773999999999</v>
      </c>
      <c r="L421" s="305">
        <v>25.741173</v>
      </c>
      <c r="M421" s="305">
        <v>121.20285199999999</v>
      </c>
      <c r="N421" s="305">
        <v>44.604646000000002</v>
      </c>
      <c r="O421" s="305">
        <v>20.42858</v>
      </c>
      <c r="P421" s="305">
        <v>34.7331</v>
      </c>
      <c r="Q421" s="305">
        <v>-291.97896600000001</v>
      </c>
      <c r="R421" s="305">
        <v>-55.5244744591566</v>
      </c>
      <c r="S421" s="305">
        <f t="shared" si="48"/>
        <v>-10.255859459157001</v>
      </c>
      <c r="T421" s="322" t="s">
        <v>358</v>
      </c>
      <c r="V421" s="322" t="s">
        <v>358</v>
      </c>
      <c r="W421" s="323" t="s">
        <v>359</v>
      </c>
      <c r="X421" s="323" t="s">
        <v>4</v>
      </c>
      <c r="Y421" s="328" t="str">
        <f t="shared" si="49"/>
        <v>6月</v>
      </c>
      <c r="Z421" s="327" t="s">
        <v>8</v>
      </c>
      <c r="AA421" s="327" t="s">
        <v>9</v>
      </c>
      <c r="AB421" s="327" t="s">
        <v>10</v>
      </c>
      <c r="AC421" s="327" t="s">
        <v>11</v>
      </c>
      <c r="AD421" s="327" t="s">
        <v>12</v>
      </c>
      <c r="AE421" s="327" t="s">
        <v>13</v>
      </c>
      <c r="AF421" s="327" t="s">
        <v>14</v>
      </c>
      <c r="AG421" s="327" t="s">
        <v>15</v>
      </c>
      <c r="AH421" s="327" t="s">
        <v>16</v>
      </c>
      <c r="AI421" s="327" t="s">
        <v>17</v>
      </c>
      <c r="AJ421" s="327" t="s">
        <v>111</v>
      </c>
      <c r="AK421" s="327" t="s">
        <v>19</v>
      </c>
      <c r="AL421" s="327" t="s">
        <v>20</v>
      </c>
      <c r="AM421" s="300" t="s">
        <v>259</v>
      </c>
      <c r="AQ421" s="401"/>
      <c r="AR421" s="401"/>
    </row>
    <row r="422" spans="1:44" ht="19.5" customHeight="1" x14ac:dyDescent="0.2">
      <c r="A422" s="301" t="s">
        <v>63</v>
      </c>
      <c r="B422" s="302" t="s">
        <v>67</v>
      </c>
      <c r="C422" s="303" t="s">
        <v>384</v>
      </c>
      <c r="D422" s="302" t="s">
        <v>384</v>
      </c>
      <c r="E422" s="304">
        <f t="shared" si="47"/>
        <v>71.1168962234443</v>
      </c>
      <c r="F422" s="305">
        <v>-52.539338697973598</v>
      </c>
      <c r="G422" s="305">
        <v>34.602873878687397</v>
      </c>
      <c r="H422" s="305">
        <v>-25.5858445479737</v>
      </c>
      <c r="I422" s="305">
        <v>129.768457652026</v>
      </c>
      <c r="J422" s="305">
        <v>23.140067802026302</v>
      </c>
      <c r="K422" s="305">
        <v>71.1168962234443</v>
      </c>
      <c r="L422" s="305">
        <v>82.636029991719894</v>
      </c>
      <c r="M422" s="305">
        <v>91.568047237093097</v>
      </c>
      <c r="N422" s="305">
        <v>-48.081823374902001</v>
      </c>
      <c r="O422" s="305">
        <v>53.192988189258102</v>
      </c>
      <c r="P422" s="305">
        <v>178.57797887893</v>
      </c>
      <c r="Q422" s="305">
        <v>270.190395123455</v>
      </c>
      <c r="R422" s="305">
        <v>808.58672835579102</v>
      </c>
      <c r="S422" s="305">
        <f t="shared" si="48"/>
        <v>180.5031123102367</v>
      </c>
      <c r="T422" s="322" t="s">
        <v>358</v>
      </c>
      <c r="V422" s="322" t="s">
        <v>358</v>
      </c>
      <c r="W422" s="323" t="s">
        <v>68</v>
      </c>
      <c r="X422" s="323" t="s">
        <v>217</v>
      </c>
      <c r="Y422" s="328">
        <f t="shared" si="49"/>
        <v>0.124797380058164</v>
      </c>
      <c r="Z422" s="327">
        <v>0.10665082224358401</v>
      </c>
      <c r="AA422" s="327">
        <v>0.10665082224358401</v>
      </c>
      <c r="AB422" s="327">
        <v>0.10665082224358401</v>
      </c>
      <c r="AC422" s="327">
        <v>0.124797380058164</v>
      </c>
      <c r="AD422" s="327">
        <v>0.124797380058164</v>
      </c>
      <c r="AE422" s="327">
        <v>0.124797380058164</v>
      </c>
      <c r="AF422" s="327">
        <v>0.124797380058164</v>
      </c>
      <c r="AG422" s="327">
        <v>0.124797380058164</v>
      </c>
      <c r="AH422" s="327">
        <v>0.124797380058164</v>
      </c>
      <c r="AI422" s="327">
        <v>0.124797380058164</v>
      </c>
      <c r="AJ422" s="327">
        <v>0.124797380058164</v>
      </c>
      <c r="AK422" s="327">
        <v>0.124797380058164</v>
      </c>
      <c r="AL422" s="327">
        <v>1.4431288872542301</v>
      </c>
      <c r="AM422" s="305">
        <f t="shared" si="50"/>
        <v>0.69434460690524402</v>
      </c>
      <c r="AQ422" s="401"/>
      <c r="AR422" s="401"/>
    </row>
    <row r="423" spans="1:44" ht="19.5" customHeight="1" x14ac:dyDescent="0.2">
      <c r="A423" s="301" t="s">
        <v>63</v>
      </c>
      <c r="B423" s="302" t="s">
        <v>68</v>
      </c>
      <c r="C423" s="303" t="s">
        <v>384</v>
      </c>
      <c r="D423" s="302" t="s">
        <v>384</v>
      </c>
      <c r="E423" s="304">
        <f t="shared" si="47"/>
        <v>91.030079380058197</v>
      </c>
      <c r="F423" s="305">
        <v>35.877339822243599</v>
      </c>
      <c r="G423" s="305">
        <v>50.990997265469403</v>
      </c>
      <c r="H423" s="305">
        <v>87.619354822243594</v>
      </c>
      <c r="I423" s="305">
        <v>90.754121380058194</v>
      </c>
      <c r="J423" s="305">
        <v>109.347903380058</v>
      </c>
      <c r="K423" s="305">
        <v>91.030079380058197</v>
      </c>
      <c r="L423" s="305">
        <v>69.626819380058194</v>
      </c>
      <c r="M423" s="305">
        <v>137.36281238005799</v>
      </c>
      <c r="N423" s="305">
        <v>98.646380380058204</v>
      </c>
      <c r="O423" s="305">
        <v>188.002442380058</v>
      </c>
      <c r="P423" s="305">
        <v>102.68900538005801</v>
      </c>
      <c r="Q423" s="305">
        <v>244.71478438005801</v>
      </c>
      <c r="R423" s="305">
        <v>1306.6620403304801</v>
      </c>
      <c r="S423" s="305">
        <f t="shared" si="48"/>
        <v>465.61979605013096</v>
      </c>
      <c r="T423" s="322" t="s">
        <v>358</v>
      </c>
      <c r="V423" s="322" t="s">
        <v>358</v>
      </c>
      <c r="W423" s="323" t="s">
        <v>68</v>
      </c>
      <c r="X423" s="323" t="s">
        <v>218</v>
      </c>
      <c r="Y423" s="328">
        <f t="shared" si="49"/>
        <v>6.8040000000000002E-3</v>
      </c>
      <c r="Z423" s="327">
        <v>3.3534000000000001E-2</v>
      </c>
      <c r="AA423" s="327">
        <v>7.2899999999999996E-3</v>
      </c>
      <c r="AB423" s="327">
        <v>5.8320000000000004E-3</v>
      </c>
      <c r="AC423" s="327">
        <v>5.3460000000000001E-3</v>
      </c>
      <c r="AD423" s="327">
        <v>6.3179999999999998E-3</v>
      </c>
      <c r="AE423" s="327">
        <v>6.8040000000000002E-3</v>
      </c>
      <c r="AF423" s="327">
        <v>7.2899999999999996E-3</v>
      </c>
      <c r="AG423" s="327">
        <v>7.2899999999999996E-3</v>
      </c>
      <c r="AH423" s="327">
        <v>1.2149999999999999E-2</v>
      </c>
      <c r="AI423" s="327">
        <v>1.1178E-2</v>
      </c>
      <c r="AJ423" s="327">
        <v>6.8040000000000002E-3</v>
      </c>
      <c r="AK423" s="327">
        <v>1.2149999999999999E-2</v>
      </c>
      <c r="AL423" s="327">
        <v>0.121986</v>
      </c>
      <c r="AM423" s="305">
        <f t="shared" si="50"/>
        <v>6.5124000000000001E-2</v>
      </c>
      <c r="AQ423" s="401"/>
      <c r="AR423" s="401"/>
    </row>
    <row r="424" spans="1:44" ht="19.5" customHeight="1" x14ac:dyDescent="0.2">
      <c r="A424" s="301" t="s">
        <v>63</v>
      </c>
      <c r="B424" s="302" t="s">
        <v>397</v>
      </c>
      <c r="C424" s="303" t="s">
        <v>384</v>
      </c>
      <c r="D424" s="302" t="s">
        <v>384</v>
      </c>
      <c r="E424" s="304">
        <f t="shared" si="47"/>
        <v>-62.801764082821101</v>
      </c>
      <c r="F424" s="305">
        <v>14.7052651808982</v>
      </c>
      <c r="G424" s="305">
        <v>67.566564165366501</v>
      </c>
      <c r="H424" s="305">
        <v>93.995278741945299</v>
      </c>
      <c r="I424" s="305">
        <v>-172.092769794974</v>
      </c>
      <c r="J424" s="305">
        <v>-89.479106373485806</v>
      </c>
      <c r="K424" s="305">
        <v>-62.801764082821101</v>
      </c>
      <c r="L424" s="305">
        <v>-75.202245549112703</v>
      </c>
      <c r="M424" s="305">
        <v>-21.879718748274101</v>
      </c>
      <c r="N424" s="305">
        <v>10.346163053877</v>
      </c>
      <c r="O424" s="305">
        <v>-43.079858227997804</v>
      </c>
      <c r="P424" s="305">
        <v>19.600934878418901</v>
      </c>
      <c r="Q424" s="305">
        <v>295.91737206875399</v>
      </c>
      <c r="R424" s="305">
        <v>37.596115312593902</v>
      </c>
      <c r="S424" s="305">
        <f t="shared" si="48"/>
        <v>-148.10653216307091</v>
      </c>
      <c r="T424" s="322" t="s">
        <v>358</v>
      </c>
      <c r="V424" s="322" t="s">
        <v>358</v>
      </c>
      <c r="W424" s="323" t="s">
        <v>68</v>
      </c>
      <c r="X424" s="323" t="s">
        <v>219</v>
      </c>
      <c r="Y424" s="328">
        <f t="shared" si="49"/>
        <v>0.21471999999999999</v>
      </c>
      <c r="Z424" s="327">
        <v>0.10607999999999999</v>
      </c>
      <c r="AA424" s="327">
        <v>6.2560000000000004E-2</v>
      </c>
      <c r="AB424" s="327">
        <v>0.11559999999999999</v>
      </c>
      <c r="AC424" s="327">
        <v>0.1656</v>
      </c>
      <c r="AD424" s="327">
        <v>0.17871999999999999</v>
      </c>
      <c r="AE424" s="327">
        <v>0.21471999999999999</v>
      </c>
      <c r="AF424" s="327">
        <v>0.25112000000000001</v>
      </c>
      <c r="AG424" s="327">
        <v>0.28023999999999999</v>
      </c>
      <c r="AH424" s="327">
        <v>0.23288</v>
      </c>
      <c r="AI424" s="327">
        <v>0.22736000000000001</v>
      </c>
      <c r="AJ424" s="327">
        <v>0.21945000000000001</v>
      </c>
      <c r="AK424" s="327">
        <v>0.16966999999999999</v>
      </c>
      <c r="AL424" s="327">
        <v>2.2240000000000002</v>
      </c>
      <c r="AM424" s="305">
        <f t="shared" si="50"/>
        <v>0.84328000000000003</v>
      </c>
      <c r="AQ424" s="401"/>
      <c r="AR424" s="401"/>
    </row>
    <row r="425" spans="1:44" ht="19.5" customHeight="1" x14ac:dyDescent="0.2">
      <c r="A425" s="301" t="s">
        <v>63</v>
      </c>
      <c r="B425" s="302" t="s">
        <v>70</v>
      </c>
      <c r="C425" s="303" t="s">
        <v>384</v>
      </c>
      <c r="D425" s="302" t="s">
        <v>384</v>
      </c>
      <c r="E425" s="304">
        <f t="shared" si="47"/>
        <v>7.3251273127803298</v>
      </c>
      <c r="F425" s="305">
        <v>7.6433436725072701</v>
      </c>
      <c r="G425" s="305">
        <v>5.5748175030927696</v>
      </c>
      <c r="H425" s="305">
        <v>5.2715186725072698</v>
      </c>
      <c r="I425" s="305">
        <v>6.1244673127803297</v>
      </c>
      <c r="J425" s="305">
        <v>9.8703513127803308</v>
      </c>
      <c r="K425" s="305">
        <v>7.3251273127803298</v>
      </c>
      <c r="L425" s="305">
        <v>6.7454883127803296</v>
      </c>
      <c r="M425" s="305">
        <v>10.197472312780301</v>
      </c>
      <c r="N425" s="305">
        <v>10.907798312780301</v>
      </c>
      <c r="O425" s="305">
        <v>6.8996173127803297</v>
      </c>
      <c r="P425" s="305">
        <v>6.7385053127803296</v>
      </c>
      <c r="Q425" s="305">
        <v>24.652121312780299</v>
      </c>
      <c r="R425" s="305">
        <v>107.95062866313</v>
      </c>
      <c r="S425" s="305">
        <f t="shared" si="48"/>
        <v>41.809625786448301</v>
      </c>
      <c r="T425" s="322" t="s">
        <v>358</v>
      </c>
      <c r="V425" s="322" t="s">
        <v>358</v>
      </c>
      <c r="W425" s="323" t="s">
        <v>68</v>
      </c>
      <c r="X425" s="323" t="s">
        <v>220</v>
      </c>
      <c r="Y425" s="328">
        <f t="shared" si="49"/>
        <v>0.171709</v>
      </c>
      <c r="Z425" s="327">
        <v>-0.125196</v>
      </c>
      <c r="AA425" s="327">
        <v>0.30121199999999998</v>
      </c>
      <c r="AB425" s="327">
        <v>0.31862099999999999</v>
      </c>
      <c r="AC425" s="327">
        <v>0.218442</v>
      </c>
      <c r="AD425" s="327">
        <v>0.31365100000000001</v>
      </c>
      <c r="AE425" s="327">
        <v>0.171709</v>
      </c>
      <c r="AF425" s="327">
        <v>0.50023600000000001</v>
      </c>
      <c r="AG425" s="327">
        <v>0.257714</v>
      </c>
      <c r="AH425" s="327">
        <v>0.57396100000000005</v>
      </c>
      <c r="AI425" s="327">
        <v>0.115423</v>
      </c>
      <c r="AJ425" s="327">
        <v>0.122965</v>
      </c>
      <c r="AK425" s="327">
        <v>0.165717</v>
      </c>
      <c r="AL425" s="327">
        <v>2.9344549999999998</v>
      </c>
      <c r="AM425" s="305">
        <f t="shared" si="50"/>
        <v>1.198439</v>
      </c>
      <c r="AQ425" s="401"/>
      <c r="AR425" s="401"/>
    </row>
    <row r="426" spans="1:44" ht="19.5" customHeight="1" x14ac:dyDescent="0.2">
      <c r="A426" s="301" t="s">
        <v>63</v>
      </c>
      <c r="B426" s="302" t="s">
        <v>71</v>
      </c>
      <c r="C426" s="303" t="s">
        <v>384</v>
      </c>
      <c r="D426" s="302" t="s">
        <v>384</v>
      </c>
      <c r="E426" s="304">
        <f t="shared" si="47"/>
        <v>50.999652511804399</v>
      </c>
      <c r="F426" s="305">
        <v>31.787536511804401</v>
      </c>
      <c r="G426" s="305">
        <v>32.347761130629401</v>
      </c>
      <c r="H426" s="305">
        <v>31.900101511804401</v>
      </c>
      <c r="I426" s="305">
        <v>44.073350511804399</v>
      </c>
      <c r="J426" s="305">
        <v>54.845671511804397</v>
      </c>
      <c r="K426" s="305">
        <v>50.999652511804399</v>
      </c>
      <c r="L426" s="305">
        <v>48.992349511804399</v>
      </c>
      <c r="M426" s="305">
        <v>59.9520145118044</v>
      </c>
      <c r="N426" s="305">
        <v>54.114127511804398</v>
      </c>
      <c r="O426" s="305">
        <v>32.749389511804402</v>
      </c>
      <c r="P426" s="305">
        <v>51.964007511804397</v>
      </c>
      <c r="Q426" s="305">
        <v>131.11081651180399</v>
      </c>
      <c r="R426" s="305">
        <v>624.83677876047796</v>
      </c>
      <c r="S426" s="305">
        <f t="shared" si="48"/>
        <v>245.95407368965141</v>
      </c>
      <c r="T426" s="322" t="s">
        <v>358</v>
      </c>
      <c r="V426" s="322" t="s">
        <v>358</v>
      </c>
      <c r="W426" s="323" t="s">
        <v>68</v>
      </c>
      <c r="X426" s="323" t="s">
        <v>211</v>
      </c>
      <c r="Y426" s="328">
        <f t="shared" si="49"/>
        <v>63.218217000000003</v>
      </c>
      <c r="Z426" s="327">
        <v>41.924306000000001</v>
      </c>
      <c r="AA426" s="327">
        <v>44.774232443225799</v>
      </c>
      <c r="AB426" s="327">
        <v>52.825012000000001</v>
      </c>
      <c r="AC426" s="327">
        <v>64.963083999999995</v>
      </c>
      <c r="AD426" s="327">
        <v>67.113990000000001</v>
      </c>
      <c r="AE426" s="327">
        <v>63.218217000000003</v>
      </c>
      <c r="AF426" s="327">
        <v>59.716348000000004</v>
      </c>
      <c r="AG426" s="327">
        <v>56.323608</v>
      </c>
      <c r="AH426" s="327">
        <v>59.533659</v>
      </c>
      <c r="AI426" s="327">
        <v>134.921018</v>
      </c>
      <c r="AJ426" s="327">
        <v>82.338708999999994</v>
      </c>
      <c r="AK426" s="327">
        <v>148.43913800000001</v>
      </c>
      <c r="AL426" s="327">
        <v>876.09132144322598</v>
      </c>
      <c r="AM426" s="305">
        <f t="shared" si="50"/>
        <v>334.81884144322578</v>
      </c>
      <c r="AQ426" s="401"/>
      <c r="AR426" s="401"/>
    </row>
    <row r="427" spans="1:44" ht="19.5" customHeight="1" x14ac:dyDescent="0.2">
      <c r="A427" s="301" t="s">
        <v>63</v>
      </c>
      <c r="B427" s="302" t="s">
        <v>72</v>
      </c>
      <c r="C427" s="303" t="s">
        <v>384</v>
      </c>
      <c r="D427" s="302" t="s">
        <v>384</v>
      </c>
      <c r="E427" s="304">
        <f t="shared" si="47"/>
        <v>33.567900985521703</v>
      </c>
      <c r="F427" s="305">
        <v>26.928968985521699</v>
      </c>
      <c r="G427" s="305">
        <v>58.9448451998338</v>
      </c>
      <c r="H427" s="305">
        <v>11.5238364927609</v>
      </c>
      <c r="I427" s="305">
        <v>-107.429632014478</v>
      </c>
      <c r="J427" s="305">
        <v>28.9692509855217</v>
      </c>
      <c r="K427" s="305">
        <v>33.567900985521703</v>
      </c>
      <c r="L427" s="305">
        <v>49.095537985521702</v>
      </c>
      <c r="M427" s="305">
        <v>43.4221749855217</v>
      </c>
      <c r="N427" s="305">
        <v>-16.606978014478301</v>
      </c>
      <c r="O427" s="305">
        <v>12.397557985521701</v>
      </c>
      <c r="P427" s="305">
        <v>4.9979489855217096</v>
      </c>
      <c r="Q427" s="305">
        <v>34.3240119855217</v>
      </c>
      <c r="R427" s="305">
        <v>180.13542454781199</v>
      </c>
      <c r="S427" s="305">
        <f t="shared" si="48"/>
        <v>52.505170634681804</v>
      </c>
      <c r="T427" s="322" t="s">
        <v>358</v>
      </c>
      <c r="V427" s="322" t="s">
        <v>358</v>
      </c>
      <c r="W427" s="323" t="s">
        <v>68</v>
      </c>
      <c r="X427" s="323" t="s">
        <v>221</v>
      </c>
      <c r="Y427" s="328">
        <f t="shared" si="49"/>
        <v>4.5386639999999998</v>
      </c>
      <c r="Z427" s="327">
        <v>3.3944220000000001</v>
      </c>
      <c r="AA427" s="327">
        <v>5.2043520000000001</v>
      </c>
      <c r="AB427" s="327">
        <v>4.1292020000000003</v>
      </c>
      <c r="AC427" s="327">
        <v>4.2882220000000002</v>
      </c>
      <c r="AD427" s="327">
        <v>4.7793720000000004</v>
      </c>
      <c r="AE427" s="327">
        <v>4.5386639999999998</v>
      </c>
      <c r="AF427" s="327">
        <v>4.7935879999999997</v>
      </c>
      <c r="AG427" s="327">
        <v>4.6764960000000002</v>
      </c>
      <c r="AH427" s="327">
        <v>4.8253579999999996</v>
      </c>
      <c r="AI427" s="327">
        <v>6.4676159999999996</v>
      </c>
      <c r="AJ427" s="327">
        <v>4.7315959999999997</v>
      </c>
      <c r="AK427" s="327">
        <v>4.7080159999999998</v>
      </c>
      <c r="AL427" s="327">
        <v>56.536904</v>
      </c>
      <c r="AM427" s="305">
        <f t="shared" si="50"/>
        <v>26.334234000000006</v>
      </c>
      <c r="AQ427" s="401"/>
      <c r="AR427" s="401"/>
    </row>
    <row r="428" spans="1:44" ht="19.5" customHeight="1" x14ac:dyDescent="0.2">
      <c r="A428" s="301" t="s">
        <v>63</v>
      </c>
      <c r="B428" s="302" t="s">
        <v>73</v>
      </c>
      <c r="C428" s="303" t="s">
        <v>384</v>
      </c>
      <c r="D428" s="302" t="s">
        <v>384</v>
      </c>
      <c r="E428" s="304">
        <f t="shared" si="47"/>
        <v>49.020459822243602</v>
      </c>
      <c r="F428" s="305">
        <v>-16.742656</v>
      </c>
      <c r="G428" s="305">
        <v>4.3293405518376602</v>
      </c>
      <c r="H428" s="305">
        <v>57.763568492760903</v>
      </c>
      <c r="I428" s="305">
        <v>221.82471882224399</v>
      </c>
      <c r="J428" s="305">
        <v>43.442187822243604</v>
      </c>
      <c r="K428" s="305">
        <v>49.020459822243602</v>
      </c>
      <c r="L428" s="305">
        <v>47.026869822243597</v>
      </c>
      <c r="M428" s="305">
        <v>60.967515822243598</v>
      </c>
      <c r="N428" s="305">
        <v>50.271011822243601</v>
      </c>
      <c r="O428" s="305">
        <v>57.852622822243603</v>
      </c>
      <c r="P428" s="305">
        <v>48.7525308222436</v>
      </c>
      <c r="Q428" s="305">
        <v>201.755426822244</v>
      </c>
      <c r="R428" s="305">
        <v>826.263597444791</v>
      </c>
      <c r="S428" s="305">
        <f t="shared" si="48"/>
        <v>359.63761951132977</v>
      </c>
      <c r="T428" s="322" t="s">
        <v>358</v>
      </c>
      <c r="V428" s="322" t="s">
        <v>358</v>
      </c>
      <c r="W428" s="323" t="s">
        <v>68</v>
      </c>
      <c r="X428" s="323" t="s">
        <v>222</v>
      </c>
      <c r="Y428" s="328">
        <f t="shared" si="49"/>
        <v>0.15986300000000001</v>
      </c>
      <c r="Z428" s="327">
        <v>0.57240000000000002</v>
      </c>
      <c r="AA428" s="327">
        <v>0.1065</v>
      </c>
      <c r="AB428" s="327">
        <v>0.3075</v>
      </c>
      <c r="AC428" s="327">
        <v>0.23849999999999999</v>
      </c>
      <c r="AD428" s="327">
        <v>0.17549999999999999</v>
      </c>
      <c r="AE428" s="327">
        <v>0.15986300000000001</v>
      </c>
      <c r="AF428" s="327">
        <v>0.71099999999999997</v>
      </c>
      <c r="AG428" s="327">
        <v>1.26875</v>
      </c>
      <c r="AH428" s="327">
        <v>0.47249999999999998</v>
      </c>
      <c r="AI428" s="327">
        <v>0.29025000000000001</v>
      </c>
      <c r="AJ428" s="327">
        <v>0.26</v>
      </c>
      <c r="AK428" s="327">
        <v>0.3105</v>
      </c>
      <c r="AL428" s="327">
        <v>4.8732629999999997</v>
      </c>
      <c r="AM428" s="305">
        <f t="shared" si="50"/>
        <v>1.5602630000000002</v>
      </c>
      <c r="AQ428" s="401"/>
      <c r="AR428" s="401"/>
    </row>
    <row r="429" spans="1:44" ht="19.5" customHeight="1" x14ac:dyDescent="0.2">
      <c r="A429" s="301" t="s">
        <v>63</v>
      </c>
      <c r="B429" s="302" t="s">
        <v>398</v>
      </c>
      <c r="C429" s="303" t="s">
        <v>384</v>
      </c>
      <c r="D429" s="302" t="s">
        <v>384</v>
      </c>
      <c r="E429" s="304">
        <f t="shared" si="47"/>
        <v>22.149098579710099</v>
      </c>
      <c r="F429" s="305">
        <v>-2.03300440444379</v>
      </c>
      <c r="G429" s="305">
        <v>33.370121083969501</v>
      </c>
      <c r="H429" s="305">
        <v>32.831632956834497</v>
      </c>
      <c r="I429" s="305">
        <v>38.965139971831</v>
      </c>
      <c r="J429" s="305">
        <v>11.441588453237401</v>
      </c>
      <c r="K429" s="305">
        <v>22.149098579710099</v>
      </c>
      <c r="L429" s="305">
        <v>5.4817002500000003</v>
      </c>
      <c r="M429" s="305">
        <v>9.5200530000000008</v>
      </c>
      <c r="N429" s="305">
        <v>3.001023</v>
      </c>
      <c r="O429" s="305">
        <v>66.605851999999999</v>
      </c>
      <c r="P429" s="305">
        <v>23.800864000000001</v>
      </c>
      <c r="Q429" s="305">
        <v>58.014111</v>
      </c>
      <c r="R429" s="305">
        <v>303.14817989113902</v>
      </c>
      <c r="S429" s="305">
        <f t="shared" si="48"/>
        <v>136.7245766411387</v>
      </c>
      <c r="T429" s="322" t="s">
        <v>358</v>
      </c>
      <c r="V429" s="322" t="s">
        <v>358</v>
      </c>
      <c r="W429" s="323" t="s">
        <v>68</v>
      </c>
      <c r="X429" s="323" t="s">
        <v>223</v>
      </c>
      <c r="Y429" s="328">
        <f t="shared" si="49"/>
        <v>0</v>
      </c>
      <c r="Z429" s="327">
        <v>0</v>
      </c>
      <c r="AA429" s="327">
        <v>0</v>
      </c>
      <c r="AB429" s="327">
        <v>0</v>
      </c>
      <c r="AC429" s="327">
        <v>0</v>
      </c>
      <c r="AD429" s="327">
        <v>0</v>
      </c>
      <c r="AE429" s="327">
        <v>0</v>
      </c>
      <c r="AF429" s="327">
        <v>0</v>
      </c>
      <c r="AG429" s="327">
        <v>0</v>
      </c>
      <c r="AH429" s="327">
        <v>0</v>
      </c>
      <c r="AI429" s="327">
        <v>0</v>
      </c>
      <c r="AJ429" s="327">
        <v>0</v>
      </c>
      <c r="AK429" s="327">
        <v>0</v>
      </c>
      <c r="AL429" s="327">
        <v>0</v>
      </c>
      <c r="AM429" s="305">
        <f t="shared" si="50"/>
        <v>0</v>
      </c>
      <c r="AQ429" s="401"/>
      <c r="AR429" s="401"/>
    </row>
    <row r="430" spans="1:44" ht="19.5" customHeight="1" x14ac:dyDescent="0.2">
      <c r="A430" s="301" t="s">
        <v>63</v>
      </c>
      <c r="B430" s="302" t="s">
        <v>75</v>
      </c>
      <c r="C430" s="303" t="s">
        <v>384</v>
      </c>
      <c r="D430" s="302" t="s">
        <v>384</v>
      </c>
      <c r="E430" s="304">
        <f t="shared" si="47"/>
        <v>11.124231264144701</v>
      </c>
      <c r="F430" s="305">
        <v>62.695110114183997</v>
      </c>
      <c r="G430" s="305">
        <v>173.947038766509</v>
      </c>
      <c r="H430" s="305">
        <v>66.861639835126795</v>
      </c>
      <c r="I430" s="305">
        <v>82.549749699605798</v>
      </c>
      <c r="J430" s="305">
        <v>143.58403266148599</v>
      </c>
      <c r="K430" s="305">
        <v>11.124231264144701</v>
      </c>
      <c r="L430" s="305">
        <v>164.219490240863</v>
      </c>
      <c r="M430" s="305">
        <v>246.74099115183</v>
      </c>
      <c r="N430" s="305">
        <v>188.96347143323499</v>
      </c>
      <c r="O430" s="305">
        <v>258.40788277729598</v>
      </c>
      <c r="P430" s="305">
        <v>195.02440232129399</v>
      </c>
      <c r="Q430" s="305">
        <v>244.56234956423401</v>
      </c>
      <c r="R430" s="305">
        <v>1838.6803898298101</v>
      </c>
      <c r="S430" s="305">
        <f t="shared" si="48"/>
        <v>540.7618023410563</v>
      </c>
      <c r="T430" s="322" t="s">
        <v>358</v>
      </c>
      <c r="V430" s="322" t="s">
        <v>358</v>
      </c>
      <c r="W430" s="323" t="s">
        <v>68</v>
      </c>
      <c r="X430" s="323" t="s">
        <v>224</v>
      </c>
      <c r="Y430" s="328">
        <f t="shared" si="49"/>
        <v>22.2454</v>
      </c>
      <c r="Z430" s="327">
        <v>-7.1515250000000004</v>
      </c>
      <c r="AA430" s="327">
        <v>0</v>
      </c>
      <c r="AB430" s="327">
        <v>29.2514</v>
      </c>
      <c r="AC430" s="327">
        <v>19.808399999999999</v>
      </c>
      <c r="AD430" s="327">
        <v>36.131349999999998</v>
      </c>
      <c r="AE430" s="327">
        <v>22.2454</v>
      </c>
      <c r="AF430" s="327">
        <v>2.4557500000000001</v>
      </c>
      <c r="AG430" s="327">
        <v>68.686300000000003</v>
      </c>
      <c r="AH430" s="327">
        <v>31.076779999999999</v>
      </c>
      <c r="AI430" s="327">
        <v>45.267249999999997</v>
      </c>
      <c r="AJ430" s="327">
        <v>13.9808</v>
      </c>
      <c r="AK430" s="327">
        <v>90.459850000000003</v>
      </c>
      <c r="AL430" s="327">
        <v>352.21175499999998</v>
      </c>
      <c r="AM430" s="305">
        <f t="shared" si="50"/>
        <v>100.285025</v>
      </c>
      <c r="AQ430" s="401"/>
      <c r="AR430" s="401"/>
    </row>
    <row r="431" spans="1:44" ht="19.5" customHeight="1" x14ac:dyDescent="0.2">
      <c r="A431" s="301" t="s">
        <v>63</v>
      </c>
      <c r="B431" s="302" t="s">
        <v>76</v>
      </c>
      <c r="C431" s="303" t="s">
        <v>384</v>
      </c>
      <c r="D431" s="302" t="s">
        <v>384</v>
      </c>
      <c r="E431" s="304">
        <f t="shared" si="47"/>
        <v>6.4281725000444601</v>
      </c>
      <c r="F431" s="305">
        <v>6.7894208731701999</v>
      </c>
      <c r="G431" s="305">
        <v>5.06468795919118</v>
      </c>
      <c r="H431" s="305">
        <v>4.4578125000444597</v>
      </c>
      <c r="I431" s="305">
        <v>8.1277805000444605</v>
      </c>
      <c r="J431" s="305">
        <v>7.02078450004446</v>
      </c>
      <c r="K431" s="305">
        <v>6.4281725000444601</v>
      </c>
      <c r="L431" s="305">
        <v>5.9925195000444598</v>
      </c>
      <c r="M431" s="305">
        <v>6.6645435000444602</v>
      </c>
      <c r="N431" s="305">
        <v>12.5364295000445</v>
      </c>
      <c r="O431" s="305">
        <v>9.3402735000444608</v>
      </c>
      <c r="P431" s="305">
        <v>6.4912335000444603</v>
      </c>
      <c r="Q431" s="305">
        <v>19.389600500044502</v>
      </c>
      <c r="R431" s="305">
        <v>98.303258832805994</v>
      </c>
      <c r="S431" s="305">
        <f t="shared" si="48"/>
        <v>37.888658832539214</v>
      </c>
      <c r="T431" s="322" t="s">
        <v>358</v>
      </c>
      <c r="V431" s="322" t="s">
        <v>358</v>
      </c>
      <c r="W431" s="323" t="s">
        <v>68</v>
      </c>
      <c r="X431" s="323" t="s">
        <v>225</v>
      </c>
      <c r="Y431" s="328">
        <f t="shared" si="49"/>
        <v>6.1304999999999998E-2</v>
      </c>
      <c r="Z431" s="327">
        <v>5.8071999999999999E-2</v>
      </c>
      <c r="AA431" s="327">
        <v>0</v>
      </c>
      <c r="AB431" s="327">
        <v>0.119377</v>
      </c>
      <c r="AC431" s="327">
        <v>6.1304999999999998E-2</v>
      </c>
      <c r="AD431" s="327">
        <v>6.1304999999999998E-2</v>
      </c>
      <c r="AE431" s="327">
        <v>6.1304999999999998E-2</v>
      </c>
      <c r="AF431" s="327">
        <v>6.1315000000000001E-2</v>
      </c>
      <c r="AG431" s="327">
        <v>5.7603000000000001E-2</v>
      </c>
      <c r="AH431" s="327">
        <v>5.4045999999999997E-2</v>
      </c>
      <c r="AI431" s="327">
        <v>7.3749999999999996E-2</v>
      </c>
      <c r="AJ431" s="327">
        <v>4.4184000000000001E-2</v>
      </c>
      <c r="AK431" s="327">
        <v>4.6843000000000003E-2</v>
      </c>
      <c r="AL431" s="327">
        <v>0.69910499999999998</v>
      </c>
      <c r="AM431" s="305">
        <f t="shared" si="50"/>
        <v>0.36136399999999996</v>
      </c>
      <c r="AQ431" s="401"/>
      <c r="AR431" s="401"/>
    </row>
    <row r="432" spans="1:44" ht="19.5" customHeight="1" x14ac:dyDescent="0.2">
      <c r="A432" s="301" t="s">
        <v>63</v>
      </c>
      <c r="B432" s="302" t="s">
        <v>399</v>
      </c>
      <c r="C432" s="303" t="s">
        <v>384</v>
      </c>
      <c r="D432" s="302" t="s">
        <v>384</v>
      </c>
      <c r="E432" s="304">
        <f t="shared" si="47"/>
        <v>15.677981164771801</v>
      </c>
      <c r="F432" s="305">
        <v>12.581322164682801</v>
      </c>
      <c r="G432" s="305">
        <v>15.537014331438501</v>
      </c>
      <c r="H432" s="305">
        <v>12.537828164771801</v>
      </c>
      <c r="I432" s="305">
        <v>18.455900164771801</v>
      </c>
      <c r="J432" s="305">
        <v>15.2892201647718</v>
      </c>
      <c r="K432" s="305">
        <v>15.677981164771801</v>
      </c>
      <c r="L432" s="305">
        <v>25.459288164771799</v>
      </c>
      <c r="M432" s="305">
        <v>30.930240164771799</v>
      </c>
      <c r="N432" s="305">
        <v>25.576313164771801</v>
      </c>
      <c r="O432" s="305">
        <v>14.592078164771801</v>
      </c>
      <c r="P432" s="305">
        <v>22.3286041647718</v>
      </c>
      <c r="Q432" s="305">
        <v>71.319536914771803</v>
      </c>
      <c r="R432" s="305">
        <v>280.285326893839</v>
      </c>
      <c r="S432" s="305">
        <f t="shared" si="48"/>
        <v>90.079266155208501</v>
      </c>
      <c r="T432" s="322" t="s">
        <v>358</v>
      </c>
      <c r="V432" s="322" t="s">
        <v>358</v>
      </c>
      <c r="W432" s="323" t="s">
        <v>68</v>
      </c>
      <c r="X432" s="323" t="s">
        <v>226</v>
      </c>
      <c r="Y432" s="328">
        <f t="shared" si="49"/>
        <v>0</v>
      </c>
      <c r="Z432" s="327">
        <v>0</v>
      </c>
      <c r="AA432" s="327">
        <v>0</v>
      </c>
      <c r="AB432" s="327">
        <v>0</v>
      </c>
      <c r="AC432" s="327">
        <v>0</v>
      </c>
      <c r="AD432" s="327">
        <v>0</v>
      </c>
      <c r="AE432" s="327">
        <v>0</v>
      </c>
      <c r="AF432" s="327">
        <v>0</v>
      </c>
      <c r="AG432" s="327">
        <v>0.378</v>
      </c>
      <c r="AH432" s="327">
        <v>0</v>
      </c>
      <c r="AI432" s="327">
        <v>0</v>
      </c>
      <c r="AJ432" s="327">
        <v>0</v>
      </c>
      <c r="AK432" s="327">
        <v>0</v>
      </c>
      <c r="AL432" s="327">
        <v>0.378</v>
      </c>
      <c r="AM432" s="305">
        <f t="shared" si="50"/>
        <v>0</v>
      </c>
      <c r="AQ432" s="401"/>
      <c r="AR432" s="401"/>
    </row>
    <row r="433" spans="1:44" ht="19.5" customHeight="1" x14ac:dyDescent="0.2">
      <c r="A433" s="301" t="s">
        <v>63</v>
      </c>
      <c r="B433" s="302" t="s">
        <v>78</v>
      </c>
      <c r="C433" s="303" t="s">
        <v>384</v>
      </c>
      <c r="D433" s="302" t="s">
        <v>384</v>
      </c>
      <c r="E433" s="304">
        <f t="shared" si="47"/>
        <v>49.571555959609597</v>
      </c>
      <c r="F433" s="305">
        <v>21.8806889810242</v>
      </c>
      <c r="G433" s="305">
        <v>33.429915333622297</v>
      </c>
      <c r="H433" s="305">
        <v>35.693317300878299</v>
      </c>
      <c r="I433" s="305">
        <v>57.875290300878298</v>
      </c>
      <c r="J433" s="305">
        <v>39.450775300878298</v>
      </c>
      <c r="K433" s="305">
        <v>49.571555959609597</v>
      </c>
      <c r="L433" s="305">
        <v>74.7159339596096</v>
      </c>
      <c r="M433" s="305">
        <v>62.0278769596096</v>
      </c>
      <c r="N433" s="305">
        <v>66.818331959609594</v>
      </c>
      <c r="O433" s="305">
        <v>40.348936959609603</v>
      </c>
      <c r="P433" s="305">
        <v>43.627408959609603</v>
      </c>
      <c r="Q433" s="305">
        <v>112.56126795961001</v>
      </c>
      <c r="R433" s="305">
        <v>638.00129993454902</v>
      </c>
      <c r="S433" s="305">
        <f t="shared" si="48"/>
        <v>237.90154317689098</v>
      </c>
      <c r="T433" s="322" t="s">
        <v>358</v>
      </c>
      <c r="V433" s="322" t="s">
        <v>358</v>
      </c>
      <c r="W433" s="323" t="s">
        <v>68</v>
      </c>
      <c r="X433" s="323" t="s">
        <v>227</v>
      </c>
      <c r="Y433" s="328">
        <f t="shared" si="49"/>
        <v>0</v>
      </c>
      <c r="Z433" s="327">
        <v>0</v>
      </c>
      <c r="AA433" s="327">
        <v>0</v>
      </c>
      <c r="AB433" s="327">
        <v>0</v>
      </c>
      <c r="AC433" s="327">
        <v>0.06</v>
      </c>
      <c r="AD433" s="327">
        <v>0.06</v>
      </c>
      <c r="AE433" s="327">
        <v>0</v>
      </c>
      <c r="AF433" s="327">
        <v>0.14749999999999999</v>
      </c>
      <c r="AG433" s="327">
        <v>4.0000000000000001E-3</v>
      </c>
      <c r="AH433" s="327">
        <v>0.06</v>
      </c>
      <c r="AI433" s="327">
        <v>0.3695</v>
      </c>
      <c r="AJ433" s="327">
        <v>0</v>
      </c>
      <c r="AK433" s="327">
        <v>0</v>
      </c>
      <c r="AL433" s="327">
        <v>0.70099999999999996</v>
      </c>
      <c r="AM433" s="305">
        <f t="shared" si="50"/>
        <v>0.12</v>
      </c>
      <c r="AQ433" s="401"/>
      <c r="AR433" s="401"/>
    </row>
    <row r="434" spans="1:44" ht="19.5" customHeight="1" x14ac:dyDescent="0.2">
      <c r="A434" s="301" t="s">
        <v>63</v>
      </c>
      <c r="B434" s="302" t="s">
        <v>79</v>
      </c>
      <c r="C434" s="303" t="s">
        <v>384</v>
      </c>
      <c r="D434" s="302" t="s">
        <v>384</v>
      </c>
      <c r="E434" s="304">
        <f t="shared" si="47"/>
        <v>34.214893221643301</v>
      </c>
      <c r="F434" s="305">
        <v>14.677188450280999</v>
      </c>
      <c r="G434" s="305">
        <v>25.770653477088299</v>
      </c>
      <c r="H434" s="305">
        <v>21.723980000000001</v>
      </c>
      <c r="I434" s="305">
        <v>37.847326000000002</v>
      </c>
      <c r="J434" s="305">
        <v>30.482444221643298</v>
      </c>
      <c r="K434" s="305">
        <v>34.214893221643301</v>
      </c>
      <c r="L434" s="305">
        <v>35.384298221643299</v>
      </c>
      <c r="M434" s="305">
        <v>34.4158897084342</v>
      </c>
      <c r="N434" s="305">
        <v>38.148298703554701</v>
      </c>
      <c r="O434" s="305">
        <v>32.145609703554697</v>
      </c>
      <c r="P434" s="305">
        <v>30.574522703554699</v>
      </c>
      <c r="Q434" s="305">
        <v>96.4100347035547</v>
      </c>
      <c r="R434" s="305">
        <v>431.79513911495201</v>
      </c>
      <c r="S434" s="305">
        <f t="shared" si="48"/>
        <v>164.7164853706559</v>
      </c>
      <c r="T434" s="322" t="s">
        <v>358</v>
      </c>
      <c r="V434" s="322" t="s">
        <v>358</v>
      </c>
      <c r="W434" s="323" t="s">
        <v>68</v>
      </c>
      <c r="X434" s="323" t="s">
        <v>367</v>
      </c>
      <c r="Y434" s="328">
        <f t="shared" si="49"/>
        <v>0</v>
      </c>
      <c r="Z434" s="327">
        <v>0</v>
      </c>
      <c r="AA434" s="327">
        <v>0</v>
      </c>
      <c r="AB434" s="327">
        <v>0</v>
      </c>
      <c r="AC434" s="327">
        <v>0</v>
      </c>
      <c r="AD434" s="327">
        <v>0</v>
      </c>
      <c r="AE434" s="327">
        <v>0</v>
      </c>
      <c r="AF434" s="327">
        <v>0</v>
      </c>
      <c r="AG434" s="327">
        <v>0</v>
      </c>
      <c r="AH434" s="327">
        <v>0</v>
      </c>
      <c r="AI434" s="327">
        <v>0</v>
      </c>
      <c r="AJ434" s="327">
        <v>0</v>
      </c>
      <c r="AK434" s="327">
        <v>0</v>
      </c>
      <c r="AL434" s="327">
        <v>0</v>
      </c>
      <c r="AM434" s="305">
        <f t="shared" si="50"/>
        <v>0</v>
      </c>
      <c r="AQ434" s="401"/>
      <c r="AR434" s="401"/>
    </row>
    <row r="435" spans="1:44" ht="19.5" customHeight="1" x14ac:dyDescent="0.2">
      <c r="A435" s="301" t="s">
        <v>63</v>
      </c>
      <c r="B435" s="302" t="s">
        <v>400</v>
      </c>
      <c r="C435" s="303" t="s">
        <v>384</v>
      </c>
      <c r="D435" s="302" t="s">
        <v>384</v>
      </c>
      <c r="E435" s="304">
        <f t="shared" si="47"/>
        <v>20.773737196275</v>
      </c>
      <c r="F435" s="305">
        <v>17.002445969170498</v>
      </c>
      <c r="G435" s="305">
        <v>14.5162057155955</v>
      </c>
      <c r="H435" s="305">
        <v>15.310577417918401</v>
      </c>
      <c r="I435" s="305">
        <v>18.6041114179184</v>
      </c>
      <c r="J435" s="305">
        <v>18.825708196274999</v>
      </c>
      <c r="K435" s="305">
        <v>20.773737196275</v>
      </c>
      <c r="L435" s="305">
        <v>23.486074196274998</v>
      </c>
      <c r="M435" s="305">
        <v>41.884857196275</v>
      </c>
      <c r="N435" s="305">
        <v>35.318889196275002</v>
      </c>
      <c r="O435" s="305">
        <v>43.349285196274998</v>
      </c>
      <c r="P435" s="305">
        <v>22.225696196274999</v>
      </c>
      <c r="Q435" s="305">
        <v>77.964376196275097</v>
      </c>
      <c r="R435" s="305">
        <v>349.26196409080302</v>
      </c>
      <c r="S435" s="305">
        <f t="shared" si="48"/>
        <v>105.03278591315279</v>
      </c>
      <c r="T435" s="322" t="s">
        <v>358</v>
      </c>
      <c r="V435" s="322" t="s">
        <v>358</v>
      </c>
      <c r="W435" s="323" t="s">
        <v>68</v>
      </c>
      <c r="X435" s="323" t="s">
        <v>229</v>
      </c>
      <c r="Y435" s="328">
        <f t="shared" si="49"/>
        <v>0</v>
      </c>
      <c r="Z435" s="327">
        <v>0</v>
      </c>
      <c r="AA435" s="327">
        <v>0</v>
      </c>
      <c r="AB435" s="327">
        <v>0</v>
      </c>
      <c r="AC435" s="327">
        <v>0</v>
      </c>
      <c r="AD435" s="327">
        <v>0</v>
      </c>
      <c r="AE435" s="327">
        <v>0</v>
      </c>
      <c r="AF435" s="327">
        <v>0</v>
      </c>
      <c r="AG435" s="327">
        <v>0</v>
      </c>
      <c r="AH435" s="327">
        <v>0</v>
      </c>
      <c r="AI435" s="327">
        <v>0</v>
      </c>
      <c r="AJ435" s="327">
        <v>0</v>
      </c>
      <c r="AK435" s="327">
        <v>0</v>
      </c>
      <c r="AL435" s="327">
        <v>0</v>
      </c>
      <c r="AM435" s="305">
        <f t="shared" si="50"/>
        <v>0</v>
      </c>
      <c r="AQ435" s="401"/>
      <c r="AR435" s="401"/>
    </row>
    <row r="436" spans="1:44" ht="19.5" customHeight="1" x14ac:dyDescent="0.2">
      <c r="A436" s="301" t="s">
        <v>63</v>
      </c>
      <c r="B436" s="302" t="s">
        <v>401</v>
      </c>
      <c r="C436" s="303" t="s">
        <v>384</v>
      </c>
      <c r="D436" s="302" t="s">
        <v>384</v>
      </c>
      <c r="E436" s="304">
        <f t="shared" si="47"/>
        <v>0</v>
      </c>
      <c r="F436" s="305">
        <v>0</v>
      </c>
      <c r="G436" s="305">
        <v>0</v>
      </c>
      <c r="H436" s="305">
        <v>0</v>
      </c>
      <c r="I436" s="305">
        <v>0</v>
      </c>
      <c r="J436" s="305">
        <v>0</v>
      </c>
      <c r="K436" s="305">
        <v>0</v>
      </c>
      <c r="L436" s="305">
        <v>0</v>
      </c>
      <c r="M436" s="305">
        <v>0</v>
      </c>
      <c r="N436" s="305">
        <v>0</v>
      </c>
      <c r="O436" s="305">
        <v>0</v>
      </c>
      <c r="P436" s="305">
        <v>0</v>
      </c>
      <c r="Q436" s="305">
        <v>0</v>
      </c>
      <c r="R436" s="305">
        <v>0</v>
      </c>
      <c r="S436" s="305">
        <f t="shared" si="48"/>
        <v>0</v>
      </c>
      <c r="T436" s="322" t="s">
        <v>358</v>
      </c>
      <c r="V436" s="322" t="s">
        <v>358</v>
      </c>
      <c r="W436" s="323" t="s">
        <v>68</v>
      </c>
      <c r="X436" s="323" t="s">
        <v>230</v>
      </c>
      <c r="Y436" s="328">
        <f t="shared" si="49"/>
        <v>0</v>
      </c>
      <c r="Z436" s="327">
        <v>0</v>
      </c>
      <c r="AA436" s="327">
        <v>0.11</v>
      </c>
      <c r="AB436" s="327">
        <v>0.16320000000000001</v>
      </c>
      <c r="AC436" s="327">
        <v>0</v>
      </c>
      <c r="AD436" s="327">
        <v>0</v>
      </c>
      <c r="AE436" s="327">
        <v>0</v>
      </c>
      <c r="AF436" s="327">
        <v>0</v>
      </c>
      <c r="AG436" s="327">
        <v>0.16320000000000001</v>
      </c>
      <c r="AH436" s="327">
        <v>0</v>
      </c>
      <c r="AI436" s="327">
        <v>0</v>
      </c>
      <c r="AJ436" s="327">
        <v>0</v>
      </c>
      <c r="AK436" s="327">
        <v>0</v>
      </c>
      <c r="AL436" s="327">
        <v>0.43640000000000001</v>
      </c>
      <c r="AM436" s="305">
        <f t="shared" si="50"/>
        <v>0.2732</v>
      </c>
      <c r="AQ436" s="401"/>
      <c r="AR436" s="401"/>
    </row>
    <row r="437" spans="1:44" ht="19.5" customHeight="1" x14ac:dyDescent="0.2">
      <c r="A437" s="301" t="s">
        <v>63</v>
      </c>
      <c r="B437" s="302" t="s">
        <v>81</v>
      </c>
      <c r="C437" s="303" t="s">
        <v>384</v>
      </c>
      <c r="D437" s="302" t="s">
        <v>384</v>
      </c>
      <c r="E437" s="304">
        <f t="shared" si="47"/>
        <v>319.111327565132</v>
      </c>
      <c r="F437" s="305">
        <v>-9.8086474182883006</v>
      </c>
      <c r="G437" s="305">
        <v>202.1306240182</v>
      </c>
      <c r="H437" s="305">
        <v>225.553832998997</v>
      </c>
      <c r="I437" s="305">
        <v>333.31498613193799</v>
      </c>
      <c r="J437" s="305">
        <v>226.47072366154299</v>
      </c>
      <c r="K437" s="305">
        <v>319.111327565132</v>
      </c>
      <c r="L437" s="305">
        <v>325.178590549673</v>
      </c>
      <c r="M437" s="305">
        <v>342.82774771546798</v>
      </c>
      <c r="N437" s="305">
        <v>301.92403571534101</v>
      </c>
      <c r="O437" s="305">
        <v>351.94145410526698</v>
      </c>
      <c r="P437" s="305">
        <v>305.333054201739</v>
      </c>
      <c r="Q437" s="305">
        <v>1815.2852852107701</v>
      </c>
      <c r="R437" s="305">
        <v>4739.2630144557797</v>
      </c>
      <c r="S437" s="305">
        <f t="shared" si="48"/>
        <v>1296.7728469575218</v>
      </c>
      <c r="T437" s="322" t="s">
        <v>358</v>
      </c>
      <c r="V437" s="322" t="s">
        <v>358</v>
      </c>
      <c r="W437" s="323" t="s">
        <v>68</v>
      </c>
      <c r="X437" s="323" t="s">
        <v>231</v>
      </c>
      <c r="Y437" s="328">
        <f t="shared" si="49"/>
        <v>0</v>
      </c>
      <c r="Z437" s="327">
        <v>0</v>
      </c>
      <c r="AA437" s="327">
        <v>0</v>
      </c>
      <c r="AB437" s="327">
        <v>0</v>
      </c>
      <c r="AC437" s="327">
        <v>1.0125E-2</v>
      </c>
      <c r="AD437" s="327">
        <v>0</v>
      </c>
      <c r="AE437" s="327">
        <v>0</v>
      </c>
      <c r="AF437" s="327">
        <v>0</v>
      </c>
      <c r="AG437" s="327">
        <v>0</v>
      </c>
      <c r="AH437" s="327">
        <v>0</v>
      </c>
      <c r="AI437" s="327">
        <v>0</v>
      </c>
      <c r="AJ437" s="327">
        <v>0</v>
      </c>
      <c r="AK437" s="327">
        <v>0</v>
      </c>
      <c r="AL437" s="327">
        <v>1.0125E-2</v>
      </c>
      <c r="AM437" s="305">
        <f t="shared" si="50"/>
        <v>1.0125E-2</v>
      </c>
      <c r="AQ437" s="401"/>
      <c r="AR437" s="401"/>
    </row>
    <row r="438" spans="1:44" ht="19.5" customHeight="1" x14ac:dyDescent="0.2">
      <c r="A438" s="432" t="s">
        <v>63</v>
      </c>
      <c r="B438" s="433" t="s">
        <v>82</v>
      </c>
      <c r="C438" s="433" t="s">
        <v>82</v>
      </c>
      <c r="D438" s="433" t="s">
        <v>82</v>
      </c>
      <c r="E438" s="304">
        <f t="shared" si="47"/>
        <v>944.71420030328102</v>
      </c>
      <c r="F438" s="434">
        <v>711.31390453295398</v>
      </c>
      <c r="G438" s="434">
        <v>520.61468034054803</v>
      </c>
      <c r="H438" s="434">
        <v>920.77273816033801</v>
      </c>
      <c r="I438" s="434">
        <v>593.90659172319999</v>
      </c>
      <c r="J438" s="434">
        <v>787.02994453501503</v>
      </c>
      <c r="K438" s="434">
        <v>944.71420030328102</v>
      </c>
      <c r="L438" s="434">
        <v>1042.1217656265901</v>
      </c>
      <c r="M438" s="434">
        <v>1735.2868119016</v>
      </c>
      <c r="N438" s="434">
        <v>752.31859236815205</v>
      </c>
      <c r="O438" s="434">
        <v>1285.79060838442</v>
      </c>
      <c r="P438" s="434">
        <v>1236.92325682098</v>
      </c>
      <c r="Q438" s="434">
        <v>3655.8658892578101</v>
      </c>
      <c r="R438" s="434">
        <v>14186.6589839549</v>
      </c>
      <c r="S438" s="434">
        <f t="shared" si="48"/>
        <v>4478.3520595953369</v>
      </c>
      <c r="T438" s="322" t="s">
        <v>358</v>
      </c>
      <c r="V438" s="322" t="s">
        <v>358</v>
      </c>
      <c r="W438" s="323" t="s">
        <v>68</v>
      </c>
      <c r="X438" s="323" t="s">
        <v>232</v>
      </c>
      <c r="Y438" s="328">
        <f t="shared" si="49"/>
        <v>0</v>
      </c>
      <c r="Z438" s="327">
        <v>0</v>
      </c>
      <c r="AA438" s="327">
        <v>0</v>
      </c>
      <c r="AB438" s="327">
        <v>0</v>
      </c>
      <c r="AC438" s="327">
        <v>0</v>
      </c>
      <c r="AD438" s="327">
        <v>0</v>
      </c>
      <c r="AE438" s="327">
        <v>0</v>
      </c>
      <c r="AF438" s="327">
        <v>0</v>
      </c>
      <c r="AG438" s="327">
        <v>0</v>
      </c>
      <c r="AH438" s="327">
        <v>0</v>
      </c>
      <c r="AI438" s="327">
        <v>0</v>
      </c>
      <c r="AJ438" s="327">
        <v>0</v>
      </c>
      <c r="AK438" s="327">
        <v>0</v>
      </c>
      <c r="AL438" s="327">
        <v>0</v>
      </c>
      <c r="AM438" s="305">
        <f t="shared" si="50"/>
        <v>0</v>
      </c>
      <c r="AQ438" s="401"/>
      <c r="AR438" s="401"/>
    </row>
    <row r="439" spans="1:44" ht="19.5" customHeight="1" x14ac:dyDescent="0.2">
      <c r="A439" s="301" t="s">
        <v>83</v>
      </c>
      <c r="B439" s="302" t="s">
        <v>25</v>
      </c>
      <c r="C439" s="303" t="s">
        <v>26</v>
      </c>
      <c r="D439" s="302" t="s">
        <v>27</v>
      </c>
      <c r="E439" s="304">
        <f t="shared" si="47"/>
        <v>18960.988850000002</v>
      </c>
      <c r="F439" s="305">
        <v>11883.952600000001</v>
      </c>
      <c r="G439" s="305">
        <v>3690.9744999999998</v>
      </c>
      <c r="H439" s="305">
        <v>10900.2693</v>
      </c>
      <c r="I439" s="305">
        <v>14491.1389</v>
      </c>
      <c r="J439" s="305">
        <v>15728.893050000001</v>
      </c>
      <c r="K439" s="305">
        <v>18960.988850000002</v>
      </c>
      <c r="L439" s="305">
        <v>20385.366399999999</v>
      </c>
      <c r="M439" s="305">
        <v>22118.661700000001</v>
      </c>
      <c r="N439" s="305">
        <v>20901.966199999999</v>
      </c>
      <c r="O439" s="305">
        <v>17571.246149999999</v>
      </c>
      <c r="P439" s="305">
        <v>18841.411649999998</v>
      </c>
      <c r="Q439" s="305">
        <v>20627.17195</v>
      </c>
      <c r="R439" s="305">
        <v>196102.04125000001</v>
      </c>
      <c r="S439" s="305">
        <f t="shared" si="48"/>
        <v>75656.217199999999</v>
      </c>
      <c r="T439" s="322" t="s">
        <v>358</v>
      </c>
      <c r="V439" s="322" t="s">
        <v>358</v>
      </c>
      <c r="W439" s="323" t="s">
        <v>68</v>
      </c>
      <c r="X439" s="323" t="s">
        <v>233</v>
      </c>
      <c r="Y439" s="328">
        <f t="shared" si="49"/>
        <v>0.28860000000000002</v>
      </c>
      <c r="Z439" s="327">
        <v>0.34279999999999999</v>
      </c>
      <c r="AA439" s="327">
        <v>0.1832</v>
      </c>
      <c r="AB439" s="327">
        <v>0.2397</v>
      </c>
      <c r="AC439" s="327">
        <v>0.78029999999999999</v>
      </c>
      <c r="AD439" s="327">
        <v>0.29509999999999997</v>
      </c>
      <c r="AE439" s="327">
        <v>0.28860000000000002</v>
      </c>
      <c r="AF439" s="327">
        <v>0.47389999999999999</v>
      </c>
      <c r="AG439" s="327">
        <v>0.24909999999999999</v>
      </c>
      <c r="AH439" s="327">
        <v>0.68024899999999999</v>
      </c>
      <c r="AI439" s="327">
        <v>3.0300000000000001E-2</v>
      </c>
      <c r="AJ439" s="327">
        <v>0.5161</v>
      </c>
      <c r="AK439" s="327">
        <v>0.25740000000000002</v>
      </c>
      <c r="AL439" s="327">
        <v>4.3367490000000002</v>
      </c>
      <c r="AM439" s="305">
        <f t="shared" si="50"/>
        <v>2.1297000000000001</v>
      </c>
      <c r="AQ439" s="401"/>
      <c r="AR439" s="401"/>
    </row>
    <row r="440" spans="1:44" ht="19.5" customHeight="1" x14ac:dyDescent="0.2">
      <c r="A440" s="301" t="s">
        <v>83</v>
      </c>
      <c r="B440" s="302" t="s">
        <v>25</v>
      </c>
      <c r="C440" s="303" t="s">
        <v>26</v>
      </c>
      <c r="D440" s="302" t="s">
        <v>28</v>
      </c>
      <c r="E440" s="304">
        <f t="shared" si="47"/>
        <v>10551.562449999999</v>
      </c>
      <c r="F440" s="305">
        <v>7124.5653000000002</v>
      </c>
      <c r="G440" s="305">
        <v>2338.9501</v>
      </c>
      <c r="H440" s="305">
        <v>5752.5937000000004</v>
      </c>
      <c r="I440" s="305">
        <v>8320.0499</v>
      </c>
      <c r="J440" s="305">
        <v>9693.7386000000006</v>
      </c>
      <c r="K440" s="305">
        <v>10551.562449999999</v>
      </c>
      <c r="L440" s="305">
        <v>11185.576300000001</v>
      </c>
      <c r="M440" s="305">
        <v>11309.938249999999</v>
      </c>
      <c r="N440" s="305">
        <v>10906.76845</v>
      </c>
      <c r="O440" s="305">
        <v>10127.816800000001</v>
      </c>
      <c r="P440" s="305">
        <v>11281.926149999999</v>
      </c>
      <c r="Q440" s="305">
        <v>12349.3856</v>
      </c>
      <c r="R440" s="305">
        <v>110942.8716</v>
      </c>
      <c r="S440" s="305">
        <f t="shared" si="48"/>
        <v>43781.460049999994</v>
      </c>
      <c r="T440" s="322" t="s">
        <v>358</v>
      </c>
      <c r="V440" s="322" t="s">
        <v>358</v>
      </c>
      <c r="W440" s="323" t="s">
        <v>68</v>
      </c>
      <c r="X440" s="323" t="s">
        <v>234</v>
      </c>
      <c r="Y440" s="328">
        <f t="shared" si="49"/>
        <v>0</v>
      </c>
      <c r="Z440" s="327">
        <v>0</v>
      </c>
      <c r="AA440" s="327">
        <v>0</v>
      </c>
      <c r="AB440" s="327">
        <v>0</v>
      </c>
      <c r="AC440" s="327">
        <v>0</v>
      </c>
      <c r="AD440" s="327">
        <v>0</v>
      </c>
      <c r="AE440" s="327">
        <v>0</v>
      </c>
      <c r="AF440" s="327">
        <v>0</v>
      </c>
      <c r="AG440" s="327">
        <v>0</v>
      </c>
      <c r="AH440" s="327">
        <v>0</v>
      </c>
      <c r="AI440" s="327">
        <v>0</v>
      </c>
      <c r="AJ440" s="327">
        <v>0</v>
      </c>
      <c r="AK440" s="327">
        <v>0</v>
      </c>
      <c r="AL440" s="327">
        <v>0</v>
      </c>
      <c r="AM440" s="305">
        <f t="shared" si="50"/>
        <v>0</v>
      </c>
      <c r="AQ440" s="401"/>
      <c r="AR440" s="401"/>
    </row>
    <row r="441" spans="1:44" ht="19.5" customHeight="1" x14ac:dyDescent="0.2">
      <c r="A441" s="301" t="s">
        <v>83</v>
      </c>
      <c r="B441" s="302" t="s">
        <v>25</v>
      </c>
      <c r="C441" s="303" t="s">
        <v>26</v>
      </c>
      <c r="D441" s="302" t="s">
        <v>29</v>
      </c>
      <c r="E441" s="304">
        <f t="shared" si="47"/>
        <v>5679.3581830000003</v>
      </c>
      <c r="F441" s="305">
        <v>3315.5972299999999</v>
      </c>
      <c r="G441" s="305">
        <v>1128.7314530000001</v>
      </c>
      <c r="H441" s="305">
        <v>5050.3586590000004</v>
      </c>
      <c r="I441" s="305">
        <v>6465.9863660000001</v>
      </c>
      <c r="J441" s="305">
        <v>5889.5791360000003</v>
      </c>
      <c r="K441" s="305">
        <v>5679.3581830000003</v>
      </c>
      <c r="L441" s="305">
        <v>4047.8013780000001</v>
      </c>
      <c r="M441" s="305">
        <v>2958.2190679999999</v>
      </c>
      <c r="N441" s="305">
        <v>3808.2285489999999</v>
      </c>
      <c r="O441" s="305">
        <v>3558.038646</v>
      </c>
      <c r="P441" s="305">
        <v>5030.5306440000004</v>
      </c>
      <c r="Q441" s="305">
        <v>3846.5487229999999</v>
      </c>
      <c r="R441" s="305">
        <v>50778.978035</v>
      </c>
      <c r="S441" s="305">
        <f t="shared" si="48"/>
        <v>27529.611027000003</v>
      </c>
      <c r="T441" s="322" t="s">
        <v>358</v>
      </c>
      <c r="V441" s="322" t="s">
        <v>358</v>
      </c>
      <c r="W441" s="323" t="s">
        <v>68</v>
      </c>
      <c r="X441" s="323" t="s">
        <v>127</v>
      </c>
      <c r="Y441" s="328">
        <f t="shared" si="49"/>
        <v>0</v>
      </c>
      <c r="Z441" s="327">
        <v>-3.384204</v>
      </c>
      <c r="AA441" s="327">
        <v>0.13500000000000001</v>
      </c>
      <c r="AB441" s="327">
        <v>3.7260000000000001E-2</v>
      </c>
      <c r="AC441" s="327">
        <v>0.03</v>
      </c>
      <c r="AD441" s="327">
        <v>0.10780000000000001</v>
      </c>
      <c r="AE441" s="327">
        <v>0</v>
      </c>
      <c r="AF441" s="327">
        <v>0.38397500000000001</v>
      </c>
      <c r="AG441" s="327">
        <v>4.8857140000000001</v>
      </c>
      <c r="AH441" s="327">
        <v>1</v>
      </c>
      <c r="AI441" s="327">
        <v>0.104</v>
      </c>
      <c r="AJ441" s="327">
        <v>0.34360000000000002</v>
      </c>
      <c r="AK441" s="327">
        <v>2.0702999999999999E-2</v>
      </c>
      <c r="AL441" s="327">
        <v>3.6638480000000002</v>
      </c>
      <c r="AM441" s="305">
        <f t="shared" si="50"/>
        <v>-3.074144</v>
      </c>
      <c r="AQ441" s="401"/>
      <c r="AR441" s="401"/>
    </row>
    <row r="442" spans="1:44" ht="19.5" customHeight="1" x14ac:dyDescent="0.2">
      <c r="A442" s="301" t="s">
        <v>83</v>
      </c>
      <c r="B442" s="302" t="s">
        <v>25</v>
      </c>
      <c r="C442" s="303" t="s">
        <v>26</v>
      </c>
      <c r="D442" s="302" t="s">
        <v>30</v>
      </c>
      <c r="E442" s="304">
        <f t="shared" si="47"/>
        <v>8053.3143209999998</v>
      </c>
      <c r="F442" s="305">
        <v>3979.5777440000102</v>
      </c>
      <c r="G442" s="305">
        <v>1612.4722449999999</v>
      </c>
      <c r="H442" s="305">
        <v>4242.3716899999999</v>
      </c>
      <c r="I442" s="305">
        <v>5964.7001989999899</v>
      </c>
      <c r="J442" s="305">
        <v>7469.5223919999999</v>
      </c>
      <c r="K442" s="305">
        <v>8053.3143209999998</v>
      </c>
      <c r="L442" s="305">
        <v>5094.2882170000003</v>
      </c>
      <c r="M442" s="305">
        <v>7889.9055829999998</v>
      </c>
      <c r="N442" s="305">
        <v>8878.1380570000001</v>
      </c>
      <c r="O442" s="305">
        <v>7445.8577990000003</v>
      </c>
      <c r="P442" s="305">
        <v>7753.4781199999998</v>
      </c>
      <c r="Q442" s="305">
        <v>8373.8175570000003</v>
      </c>
      <c r="R442" s="305">
        <v>76757.443924000007</v>
      </c>
      <c r="S442" s="305">
        <f t="shared" si="48"/>
        <v>31321.958591000002</v>
      </c>
      <c r="T442" s="322" t="s">
        <v>358</v>
      </c>
      <c r="V442" s="322" t="s">
        <v>358</v>
      </c>
      <c r="W442" s="323" t="s">
        <v>68</v>
      </c>
      <c r="X442" s="323" t="s">
        <v>235</v>
      </c>
      <c r="Y442" s="328">
        <f t="shared" si="49"/>
        <v>0</v>
      </c>
      <c r="Z442" s="327">
        <v>0</v>
      </c>
      <c r="AA442" s="327">
        <v>0</v>
      </c>
      <c r="AB442" s="327">
        <v>0</v>
      </c>
      <c r="AC442" s="327">
        <v>0</v>
      </c>
      <c r="AD442" s="327">
        <v>0</v>
      </c>
      <c r="AE442" s="327">
        <v>0</v>
      </c>
      <c r="AF442" s="327">
        <v>0</v>
      </c>
      <c r="AG442" s="327">
        <v>0</v>
      </c>
      <c r="AH442" s="327">
        <v>0</v>
      </c>
      <c r="AI442" s="327">
        <v>0</v>
      </c>
      <c r="AJ442" s="327">
        <v>0</v>
      </c>
      <c r="AK442" s="327">
        <v>0</v>
      </c>
      <c r="AL442" s="327">
        <v>0</v>
      </c>
      <c r="AM442" s="305">
        <f t="shared" si="50"/>
        <v>0</v>
      </c>
      <c r="AQ442" s="401"/>
      <c r="AR442" s="401"/>
    </row>
    <row r="443" spans="1:44" ht="19.5" customHeight="1" x14ac:dyDescent="0.2">
      <c r="A443" s="301" t="s">
        <v>83</v>
      </c>
      <c r="B443" s="302" t="s">
        <v>25</v>
      </c>
      <c r="C443" s="303" t="s">
        <v>26</v>
      </c>
      <c r="D443" s="302" t="s">
        <v>31</v>
      </c>
      <c r="E443" s="304">
        <f t="shared" si="47"/>
        <v>4541.6888779999999</v>
      </c>
      <c r="F443" s="305">
        <v>2690.303782</v>
      </c>
      <c r="G443" s="305">
        <v>690.01590999999996</v>
      </c>
      <c r="H443" s="305">
        <v>2000.8447349999999</v>
      </c>
      <c r="I443" s="305">
        <v>2670.5030870000001</v>
      </c>
      <c r="J443" s="305">
        <v>3049.9092770000002</v>
      </c>
      <c r="K443" s="305">
        <v>4541.6888779999999</v>
      </c>
      <c r="L443" s="305">
        <v>4928.9940720000004</v>
      </c>
      <c r="M443" s="305">
        <v>5172.7857020000001</v>
      </c>
      <c r="N443" s="305">
        <v>5018.7715040000003</v>
      </c>
      <c r="O443" s="305">
        <v>3420.3626180000001</v>
      </c>
      <c r="P443" s="305">
        <v>3570.8433799999998</v>
      </c>
      <c r="Q443" s="305">
        <v>4159.4005610000004</v>
      </c>
      <c r="R443" s="305">
        <v>41914.423505999999</v>
      </c>
      <c r="S443" s="305">
        <f t="shared" si="48"/>
        <v>15643.265669</v>
      </c>
      <c r="T443" s="322" t="s">
        <v>358</v>
      </c>
      <c r="V443" s="322" t="s">
        <v>358</v>
      </c>
      <c r="W443" s="323" t="s">
        <v>68</v>
      </c>
      <c r="X443" s="323" t="s">
        <v>236</v>
      </c>
      <c r="Y443" s="328">
        <f t="shared" si="49"/>
        <v>0</v>
      </c>
      <c r="Z443" s="327">
        <v>0</v>
      </c>
      <c r="AA443" s="327">
        <v>0</v>
      </c>
      <c r="AB443" s="327">
        <v>0</v>
      </c>
      <c r="AC443" s="327">
        <v>0</v>
      </c>
      <c r="AD443" s="327">
        <v>0</v>
      </c>
      <c r="AE443" s="327">
        <v>0</v>
      </c>
      <c r="AF443" s="327">
        <v>0</v>
      </c>
      <c r="AG443" s="327">
        <v>0</v>
      </c>
      <c r="AH443" s="327">
        <v>0</v>
      </c>
      <c r="AI443" s="327">
        <v>0</v>
      </c>
      <c r="AJ443" s="327">
        <v>0</v>
      </c>
      <c r="AK443" s="327">
        <v>0</v>
      </c>
      <c r="AL443" s="327">
        <v>0</v>
      </c>
      <c r="AM443" s="305">
        <f t="shared" si="50"/>
        <v>0</v>
      </c>
      <c r="AQ443" s="401"/>
      <c r="AR443" s="401"/>
    </row>
    <row r="444" spans="1:44" ht="19.5" customHeight="1" x14ac:dyDescent="0.2">
      <c r="A444" s="301" t="s">
        <v>83</v>
      </c>
      <c r="B444" s="302" t="s">
        <v>25</v>
      </c>
      <c r="C444" s="303" t="s">
        <v>26</v>
      </c>
      <c r="D444" s="302" t="s">
        <v>32</v>
      </c>
      <c r="E444" s="304">
        <f t="shared" si="47"/>
        <v>40.725099999999998</v>
      </c>
      <c r="F444" s="305">
        <v>32.4236</v>
      </c>
      <c r="G444" s="305">
        <v>9.3965999999999994</v>
      </c>
      <c r="H444" s="305">
        <v>28.138999999999999</v>
      </c>
      <c r="I444" s="305">
        <v>28.523599999999998</v>
      </c>
      <c r="J444" s="305">
        <v>31.1905</v>
      </c>
      <c r="K444" s="305">
        <v>40.725099999999998</v>
      </c>
      <c r="L444" s="305">
        <v>61.393900000000002</v>
      </c>
      <c r="M444" s="305">
        <v>42.249899999999997</v>
      </c>
      <c r="N444" s="305">
        <v>35.772300000000001</v>
      </c>
      <c r="O444" s="305">
        <v>32.883499999999998</v>
      </c>
      <c r="P444" s="305">
        <v>53.293500000000002</v>
      </c>
      <c r="Q444" s="305">
        <v>43.248699999999999</v>
      </c>
      <c r="R444" s="305">
        <v>439.24020000000002</v>
      </c>
      <c r="S444" s="305">
        <f t="shared" si="48"/>
        <v>170.39839999999998</v>
      </c>
      <c r="T444" s="322" t="s">
        <v>358</v>
      </c>
      <c r="V444" s="322" t="s">
        <v>358</v>
      </c>
      <c r="W444" s="323" t="s">
        <v>68</v>
      </c>
      <c r="X444" s="323" t="s">
        <v>237</v>
      </c>
      <c r="Y444" s="328">
        <f t="shared" si="49"/>
        <v>0</v>
      </c>
      <c r="Z444" s="327">
        <v>0</v>
      </c>
      <c r="AA444" s="327">
        <v>0</v>
      </c>
      <c r="AB444" s="327">
        <v>0</v>
      </c>
      <c r="AC444" s="327">
        <v>0</v>
      </c>
      <c r="AD444" s="327">
        <v>0</v>
      </c>
      <c r="AE444" s="327">
        <v>0</v>
      </c>
      <c r="AF444" s="327">
        <v>0</v>
      </c>
      <c r="AG444" s="327">
        <v>0</v>
      </c>
      <c r="AH444" s="327">
        <v>0</v>
      </c>
      <c r="AI444" s="327">
        <v>0</v>
      </c>
      <c r="AJ444" s="327">
        <v>0</v>
      </c>
      <c r="AK444" s="327">
        <v>0</v>
      </c>
      <c r="AL444" s="327">
        <v>0</v>
      </c>
      <c r="AM444" s="305">
        <f t="shared" si="50"/>
        <v>0</v>
      </c>
      <c r="AQ444" s="401"/>
      <c r="AR444" s="401"/>
    </row>
    <row r="445" spans="1:44" ht="19.5" customHeight="1" x14ac:dyDescent="0.2">
      <c r="A445" s="301" t="s">
        <v>83</v>
      </c>
      <c r="B445" s="302" t="s">
        <v>25</v>
      </c>
      <c r="C445" s="303" t="s">
        <v>33</v>
      </c>
      <c r="D445" s="302" t="s">
        <v>34</v>
      </c>
      <c r="E445" s="304">
        <f t="shared" si="47"/>
        <v>36026.423181999999</v>
      </c>
      <c r="F445" s="305">
        <v>22572.357255999999</v>
      </c>
      <c r="G445" s="305">
        <v>7662.2135080000098</v>
      </c>
      <c r="H445" s="305">
        <v>21812.347384000001</v>
      </c>
      <c r="I445" s="305">
        <v>28862.4747519999</v>
      </c>
      <c r="J445" s="305">
        <v>31905.161505</v>
      </c>
      <c r="K445" s="305">
        <v>36026.423181999999</v>
      </c>
      <c r="L445" s="305">
        <v>33028.701967000001</v>
      </c>
      <c r="M445" s="305">
        <v>36015.816452999999</v>
      </c>
      <c r="N445" s="305">
        <v>37991.575610000102</v>
      </c>
      <c r="O445" s="305">
        <v>32356.998163</v>
      </c>
      <c r="P445" s="305">
        <v>36162.763544000001</v>
      </c>
      <c r="Q445" s="305">
        <v>37652.293240999803</v>
      </c>
      <c r="R445" s="305">
        <v>362049.12656499998</v>
      </c>
      <c r="S445" s="305">
        <f t="shared" si="48"/>
        <v>148840.97758699991</v>
      </c>
      <c r="T445" s="322" t="s">
        <v>358</v>
      </c>
      <c r="V445" s="322" t="s">
        <v>358</v>
      </c>
      <c r="W445" s="323" t="s">
        <v>68</v>
      </c>
      <c r="X445" s="323" t="s">
        <v>238</v>
      </c>
      <c r="Y445" s="328">
        <f t="shared" si="49"/>
        <v>0</v>
      </c>
      <c r="Z445" s="327">
        <v>0</v>
      </c>
      <c r="AA445" s="327">
        <v>0</v>
      </c>
      <c r="AB445" s="327">
        <v>0</v>
      </c>
      <c r="AC445" s="327">
        <v>0</v>
      </c>
      <c r="AD445" s="327">
        <v>0</v>
      </c>
      <c r="AE445" s="327">
        <v>0</v>
      </c>
      <c r="AF445" s="327">
        <v>0</v>
      </c>
      <c r="AG445" s="327">
        <v>0</v>
      </c>
      <c r="AH445" s="327">
        <v>0</v>
      </c>
      <c r="AI445" s="327">
        <v>0</v>
      </c>
      <c r="AJ445" s="327">
        <v>0</v>
      </c>
      <c r="AK445" s="327">
        <v>0</v>
      </c>
      <c r="AL445" s="327">
        <v>0</v>
      </c>
      <c r="AM445" s="305">
        <f t="shared" si="50"/>
        <v>0</v>
      </c>
      <c r="AQ445" s="401"/>
      <c r="AR445" s="401"/>
    </row>
    <row r="446" spans="1:44" ht="19.5" customHeight="1" x14ac:dyDescent="0.2">
      <c r="A446" s="301" t="s">
        <v>83</v>
      </c>
      <c r="B446" s="302" t="s">
        <v>25</v>
      </c>
      <c r="C446" s="303" t="s">
        <v>33</v>
      </c>
      <c r="D446" s="302" t="s">
        <v>35</v>
      </c>
      <c r="E446" s="304">
        <f t="shared" si="47"/>
        <v>3494.5731999999998</v>
      </c>
      <c r="F446" s="305">
        <v>1595.3678</v>
      </c>
      <c r="G446" s="305">
        <v>424.70190000000002</v>
      </c>
      <c r="H446" s="305">
        <v>1652.6306999999999</v>
      </c>
      <c r="I446" s="305">
        <v>2542.5389</v>
      </c>
      <c r="J446" s="305">
        <v>2869.6003999999998</v>
      </c>
      <c r="K446" s="305">
        <v>3494.5731999999998</v>
      </c>
      <c r="L446" s="305">
        <v>3954.1698000000001</v>
      </c>
      <c r="M446" s="305">
        <v>4243.7511999999997</v>
      </c>
      <c r="N446" s="305">
        <v>66.281400000000005</v>
      </c>
      <c r="O446" s="305">
        <v>3280.0014999999999</v>
      </c>
      <c r="P446" s="305">
        <v>3439.8208</v>
      </c>
      <c r="Q446" s="305">
        <v>4165.1211999999996</v>
      </c>
      <c r="R446" s="305">
        <v>31728.558799999999</v>
      </c>
      <c r="S446" s="305">
        <f t="shared" si="48"/>
        <v>12579.412899999999</v>
      </c>
      <c r="T446" s="322" t="s">
        <v>358</v>
      </c>
      <c r="V446" s="322" t="s">
        <v>358</v>
      </c>
      <c r="W446" s="323" t="s">
        <v>68</v>
      </c>
      <c r="X446" s="323" t="s">
        <v>239</v>
      </c>
      <c r="Y446" s="328">
        <f t="shared" si="49"/>
        <v>0</v>
      </c>
      <c r="Z446" s="327">
        <v>0</v>
      </c>
      <c r="AA446" s="327">
        <v>0</v>
      </c>
      <c r="AB446" s="327">
        <v>0</v>
      </c>
      <c r="AC446" s="327">
        <v>0</v>
      </c>
      <c r="AD446" s="327">
        <v>0</v>
      </c>
      <c r="AE446" s="327">
        <v>0</v>
      </c>
      <c r="AF446" s="327">
        <v>0</v>
      </c>
      <c r="AG446" s="327">
        <v>0</v>
      </c>
      <c r="AH446" s="327">
        <v>0</v>
      </c>
      <c r="AI446" s="327">
        <v>0</v>
      </c>
      <c r="AJ446" s="327">
        <v>0</v>
      </c>
      <c r="AK446" s="327">
        <v>0</v>
      </c>
      <c r="AL446" s="327">
        <v>0</v>
      </c>
      <c r="AM446" s="305">
        <f t="shared" si="50"/>
        <v>0</v>
      </c>
      <c r="AQ446" s="401"/>
      <c r="AR446" s="401"/>
    </row>
    <row r="447" spans="1:44" ht="19.5" customHeight="1" x14ac:dyDescent="0.2">
      <c r="A447" s="301" t="s">
        <v>83</v>
      </c>
      <c r="B447" s="302" t="s">
        <v>25</v>
      </c>
      <c r="C447" s="303" t="s">
        <v>33</v>
      </c>
      <c r="D447" s="302" t="s">
        <v>36</v>
      </c>
      <c r="E447" s="304">
        <f t="shared" si="47"/>
        <v>8110.4116000000004</v>
      </c>
      <c r="F447" s="305">
        <v>4847.1067999999996</v>
      </c>
      <c r="G447" s="305">
        <v>1377.4919</v>
      </c>
      <c r="H447" s="305">
        <v>4494.9942000000001</v>
      </c>
      <c r="I447" s="305">
        <v>6483.0895</v>
      </c>
      <c r="J447" s="305">
        <v>7032.3162499999999</v>
      </c>
      <c r="K447" s="305">
        <v>8110.4116000000004</v>
      </c>
      <c r="L447" s="305">
        <v>8483.8726999999999</v>
      </c>
      <c r="M447" s="305">
        <v>9007.0800500000005</v>
      </c>
      <c r="N447" s="305">
        <v>11236.20355</v>
      </c>
      <c r="O447" s="305">
        <v>6294.6810500000001</v>
      </c>
      <c r="P447" s="305">
        <v>6671.0690000000004</v>
      </c>
      <c r="Q447" s="305">
        <v>7283.6147499999997</v>
      </c>
      <c r="R447" s="305">
        <v>81321.931349999999</v>
      </c>
      <c r="S447" s="305">
        <f t="shared" si="48"/>
        <v>32345.410249999997</v>
      </c>
      <c r="T447" s="322" t="s">
        <v>358</v>
      </c>
      <c r="V447" s="322" t="s">
        <v>358</v>
      </c>
      <c r="W447" s="323" t="s">
        <v>68</v>
      </c>
      <c r="X447" s="323" t="s">
        <v>240</v>
      </c>
      <c r="Y447" s="328">
        <f t="shared" si="49"/>
        <v>0</v>
      </c>
      <c r="Z447" s="327">
        <v>0</v>
      </c>
      <c r="AA447" s="327">
        <v>0</v>
      </c>
      <c r="AB447" s="327">
        <v>0</v>
      </c>
      <c r="AC447" s="327">
        <v>0</v>
      </c>
      <c r="AD447" s="327">
        <v>0</v>
      </c>
      <c r="AE447" s="327">
        <v>0</v>
      </c>
      <c r="AF447" s="327">
        <v>0</v>
      </c>
      <c r="AG447" s="327">
        <v>0</v>
      </c>
      <c r="AH447" s="327">
        <v>0</v>
      </c>
      <c r="AI447" s="327">
        <v>0</v>
      </c>
      <c r="AJ447" s="327">
        <v>0</v>
      </c>
      <c r="AK447" s="327">
        <v>0</v>
      </c>
      <c r="AL447" s="327">
        <v>0</v>
      </c>
      <c r="AM447" s="305">
        <f t="shared" si="50"/>
        <v>0</v>
      </c>
      <c r="AQ447" s="401"/>
      <c r="AR447" s="401"/>
    </row>
    <row r="448" spans="1:44" ht="19.5" customHeight="1" x14ac:dyDescent="0.2">
      <c r="A448" s="301" t="s">
        <v>83</v>
      </c>
      <c r="B448" s="302" t="s">
        <v>25</v>
      </c>
      <c r="C448" s="303" t="s">
        <v>33</v>
      </c>
      <c r="D448" s="302" t="s">
        <v>37</v>
      </c>
      <c r="E448" s="304">
        <f t="shared" si="47"/>
        <v>0</v>
      </c>
      <c r="F448" s="305">
        <v>1.5350999999999999</v>
      </c>
      <c r="G448" s="305">
        <v>0.38009999999999999</v>
      </c>
      <c r="H448" s="305">
        <v>1.8076000000000001</v>
      </c>
      <c r="I448" s="305">
        <v>1.8725000000000001</v>
      </c>
      <c r="J448" s="305">
        <v>0</v>
      </c>
      <c r="K448" s="305">
        <v>0</v>
      </c>
      <c r="L448" s="305">
        <v>0.36030000000000001</v>
      </c>
      <c r="M448" s="305">
        <v>0.4224</v>
      </c>
      <c r="N448" s="305">
        <v>0</v>
      </c>
      <c r="O448" s="305">
        <v>0</v>
      </c>
      <c r="P448" s="305">
        <v>0</v>
      </c>
      <c r="Q448" s="305">
        <v>0</v>
      </c>
      <c r="R448" s="305">
        <v>6.3780000000000001</v>
      </c>
      <c r="S448" s="305">
        <f t="shared" si="48"/>
        <v>5.5952999999999999</v>
      </c>
      <c r="T448" s="322" t="s">
        <v>358</v>
      </c>
      <c r="V448" s="322" t="s">
        <v>358</v>
      </c>
      <c r="W448" s="323" t="s">
        <v>68</v>
      </c>
      <c r="X448" s="323" t="s">
        <v>241</v>
      </c>
      <c r="Y448" s="328">
        <f t="shared" si="49"/>
        <v>0</v>
      </c>
      <c r="Z448" s="327">
        <v>0</v>
      </c>
      <c r="AA448" s="327">
        <v>0</v>
      </c>
      <c r="AB448" s="327">
        <v>0</v>
      </c>
      <c r="AC448" s="327">
        <v>0</v>
      </c>
      <c r="AD448" s="327">
        <v>0</v>
      </c>
      <c r="AE448" s="327">
        <v>0</v>
      </c>
      <c r="AF448" s="327">
        <v>0</v>
      </c>
      <c r="AG448" s="327">
        <v>0</v>
      </c>
      <c r="AH448" s="327">
        <v>0</v>
      </c>
      <c r="AI448" s="327">
        <v>0</v>
      </c>
      <c r="AJ448" s="327">
        <v>0</v>
      </c>
      <c r="AK448" s="327">
        <v>0</v>
      </c>
      <c r="AL448" s="327">
        <v>0</v>
      </c>
      <c r="AM448" s="305">
        <f t="shared" si="50"/>
        <v>0</v>
      </c>
      <c r="AQ448" s="401"/>
      <c r="AR448" s="401"/>
    </row>
    <row r="449" spans="1:44" ht="19.5" customHeight="1" x14ac:dyDescent="0.2">
      <c r="A449" s="301" t="s">
        <v>83</v>
      </c>
      <c r="B449" s="302" t="s">
        <v>25</v>
      </c>
      <c r="C449" s="303" t="s">
        <v>33</v>
      </c>
      <c r="D449" s="302" t="s">
        <v>38</v>
      </c>
      <c r="E449" s="304">
        <f t="shared" si="47"/>
        <v>181.22040000000001</v>
      </c>
      <c r="F449" s="305">
        <v>9.9296000000000006</v>
      </c>
      <c r="G449" s="305">
        <v>5.6867000000000001</v>
      </c>
      <c r="H449" s="305">
        <v>12.6945</v>
      </c>
      <c r="I449" s="305">
        <v>46.625</v>
      </c>
      <c r="J449" s="305">
        <v>50.162599999999998</v>
      </c>
      <c r="K449" s="305">
        <v>181.22040000000001</v>
      </c>
      <c r="L449" s="305">
        <v>220.75739999999999</v>
      </c>
      <c r="M449" s="305">
        <v>219.15119999999999</v>
      </c>
      <c r="N449" s="305">
        <v>255.48410000000001</v>
      </c>
      <c r="O449" s="305">
        <v>179.48650000000001</v>
      </c>
      <c r="P449" s="305">
        <v>226.52699999999999</v>
      </c>
      <c r="Q449" s="305">
        <v>283.24349999999998</v>
      </c>
      <c r="R449" s="305">
        <v>1690.9684999999999</v>
      </c>
      <c r="S449" s="305">
        <f t="shared" si="48"/>
        <v>306.31880000000001</v>
      </c>
      <c r="T449" s="322" t="s">
        <v>358</v>
      </c>
      <c r="V449" s="322" t="s">
        <v>358</v>
      </c>
      <c r="W449" s="323" t="s">
        <v>68</v>
      </c>
      <c r="X449" s="323" t="s">
        <v>242</v>
      </c>
      <c r="Y449" s="328">
        <f t="shared" si="49"/>
        <v>0</v>
      </c>
      <c r="Z449" s="327">
        <v>0</v>
      </c>
      <c r="AA449" s="327">
        <v>0</v>
      </c>
      <c r="AB449" s="327">
        <v>0</v>
      </c>
      <c r="AC449" s="327">
        <v>0</v>
      </c>
      <c r="AD449" s="327">
        <v>0</v>
      </c>
      <c r="AE449" s="327">
        <v>0</v>
      </c>
      <c r="AF449" s="327">
        <v>0</v>
      </c>
      <c r="AG449" s="327">
        <v>0</v>
      </c>
      <c r="AH449" s="327">
        <v>0</v>
      </c>
      <c r="AI449" s="327">
        <v>0</v>
      </c>
      <c r="AJ449" s="327">
        <v>0</v>
      </c>
      <c r="AK449" s="327">
        <v>0</v>
      </c>
      <c r="AL449" s="327">
        <v>0</v>
      </c>
      <c r="AM449" s="305">
        <f t="shared" si="50"/>
        <v>0</v>
      </c>
      <c r="AQ449" s="401"/>
      <c r="AR449" s="401"/>
    </row>
    <row r="450" spans="1:44" ht="19.5" customHeight="1" x14ac:dyDescent="0.2">
      <c r="A450" s="301" t="s">
        <v>83</v>
      </c>
      <c r="B450" s="302" t="s">
        <v>25</v>
      </c>
      <c r="C450" s="303" t="s">
        <v>33</v>
      </c>
      <c r="D450" s="302" t="s">
        <v>39</v>
      </c>
      <c r="E450" s="304">
        <f t="shared" si="47"/>
        <v>14.510999999999999</v>
      </c>
      <c r="F450" s="305">
        <v>0</v>
      </c>
      <c r="G450" s="305">
        <v>0</v>
      </c>
      <c r="H450" s="305">
        <v>0</v>
      </c>
      <c r="I450" s="305">
        <v>4.0486000000000004</v>
      </c>
      <c r="J450" s="305">
        <v>5.2469999999999999</v>
      </c>
      <c r="K450" s="305">
        <v>14.510999999999999</v>
      </c>
      <c r="L450" s="305">
        <v>15.9428</v>
      </c>
      <c r="M450" s="305">
        <v>5.1203000000000003</v>
      </c>
      <c r="N450" s="305">
        <v>0</v>
      </c>
      <c r="O450" s="305">
        <v>44.972200000000001</v>
      </c>
      <c r="P450" s="305">
        <v>31.146599999999999</v>
      </c>
      <c r="Q450" s="305">
        <v>17.049700000000001</v>
      </c>
      <c r="R450" s="305">
        <v>138.03819999999999</v>
      </c>
      <c r="S450" s="305">
        <f t="shared" si="48"/>
        <v>23.8066</v>
      </c>
      <c r="T450" s="322" t="s">
        <v>358</v>
      </c>
      <c r="V450" s="322" t="s">
        <v>358</v>
      </c>
      <c r="W450" s="323" t="s">
        <v>68</v>
      </c>
      <c r="X450" s="323" t="s">
        <v>243</v>
      </c>
      <c r="Y450" s="328">
        <f t="shared" si="49"/>
        <v>0</v>
      </c>
      <c r="Z450" s="327">
        <v>0</v>
      </c>
      <c r="AA450" s="327">
        <v>0</v>
      </c>
      <c r="AB450" s="327">
        <v>0</v>
      </c>
      <c r="AC450" s="327">
        <v>0</v>
      </c>
      <c r="AD450" s="327">
        <v>0</v>
      </c>
      <c r="AE450" s="327">
        <v>0</v>
      </c>
      <c r="AF450" s="327">
        <v>0</v>
      </c>
      <c r="AG450" s="327">
        <v>0</v>
      </c>
      <c r="AH450" s="327">
        <v>0</v>
      </c>
      <c r="AI450" s="327">
        <v>0</v>
      </c>
      <c r="AJ450" s="327">
        <v>0</v>
      </c>
      <c r="AK450" s="327">
        <v>0</v>
      </c>
      <c r="AL450" s="327">
        <v>0</v>
      </c>
      <c r="AM450" s="305">
        <f t="shared" si="50"/>
        <v>0</v>
      </c>
      <c r="AQ450" s="401"/>
      <c r="AR450" s="401"/>
    </row>
    <row r="451" spans="1:44" ht="19.5" customHeight="1" x14ac:dyDescent="0.2">
      <c r="A451" s="301" t="s">
        <v>83</v>
      </c>
      <c r="B451" s="302" t="s">
        <v>25</v>
      </c>
      <c r="C451" s="303" t="s">
        <v>40</v>
      </c>
      <c r="D451" s="302" t="s">
        <v>41</v>
      </c>
      <c r="E451" s="304">
        <f t="shared" si="47"/>
        <v>39453.683018999996</v>
      </c>
      <c r="F451" s="305">
        <v>27007.867420999999</v>
      </c>
      <c r="G451" s="305">
        <v>7648.2859879999996</v>
      </c>
      <c r="H451" s="305">
        <v>25690.604278999999</v>
      </c>
      <c r="I451" s="305">
        <v>34688.376013000001</v>
      </c>
      <c r="J451" s="305">
        <v>35065.076934999997</v>
      </c>
      <c r="K451" s="305">
        <v>39453.683018999996</v>
      </c>
      <c r="L451" s="305">
        <v>37416.803558</v>
      </c>
      <c r="M451" s="305">
        <v>42199.919990000002</v>
      </c>
      <c r="N451" s="305">
        <v>40454.252186999998</v>
      </c>
      <c r="O451" s="305">
        <v>37469.676225000003</v>
      </c>
      <c r="P451" s="305">
        <v>44073.864634999998</v>
      </c>
      <c r="Q451" s="305">
        <v>46312.377374000003</v>
      </c>
      <c r="R451" s="305">
        <v>417480.78762399999</v>
      </c>
      <c r="S451" s="305">
        <f t="shared" si="48"/>
        <v>169553.89365499999</v>
      </c>
      <c r="T451" s="322" t="s">
        <v>358</v>
      </c>
      <c r="V451" s="322" t="s">
        <v>358</v>
      </c>
      <c r="W451" s="323" t="s">
        <v>68</v>
      </c>
      <c r="X451" s="323" t="s">
        <v>244</v>
      </c>
      <c r="Y451" s="328">
        <f t="shared" si="49"/>
        <v>0</v>
      </c>
      <c r="Z451" s="327">
        <v>0</v>
      </c>
      <c r="AA451" s="327">
        <v>0</v>
      </c>
      <c r="AB451" s="327">
        <v>0</v>
      </c>
      <c r="AC451" s="327">
        <v>0</v>
      </c>
      <c r="AD451" s="327">
        <v>0</v>
      </c>
      <c r="AE451" s="327">
        <v>0</v>
      </c>
      <c r="AF451" s="327">
        <v>0</v>
      </c>
      <c r="AG451" s="327">
        <v>0</v>
      </c>
      <c r="AH451" s="327">
        <v>0</v>
      </c>
      <c r="AI451" s="327">
        <v>0</v>
      </c>
      <c r="AJ451" s="327">
        <v>0</v>
      </c>
      <c r="AK451" s="327">
        <v>0</v>
      </c>
      <c r="AL451" s="327">
        <v>0</v>
      </c>
      <c r="AM451" s="305">
        <f t="shared" si="50"/>
        <v>0</v>
      </c>
      <c r="AQ451" s="401"/>
      <c r="AR451" s="401"/>
    </row>
    <row r="452" spans="1:44" ht="19.5" customHeight="1" x14ac:dyDescent="0.2">
      <c r="A452" s="301" t="s">
        <v>83</v>
      </c>
      <c r="B452" s="302" t="s">
        <v>25</v>
      </c>
      <c r="C452" s="303" t="s">
        <v>40</v>
      </c>
      <c r="D452" s="302" t="s">
        <v>42</v>
      </c>
      <c r="E452" s="304">
        <f t="shared" si="47"/>
        <v>7966.338463</v>
      </c>
      <c r="F452" s="305">
        <v>1906.4587349999999</v>
      </c>
      <c r="G452" s="305">
        <v>1352.02502</v>
      </c>
      <c r="H452" s="305">
        <v>1815.3548049999999</v>
      </c>
      <c r="I452" s="305">
        <v>2903.6262390000002</v>
      </c>
      <c r="J452" s="305">
        <v>6439.6687199999997</v>
      </c>
      <c r="K452" s="305">
        <v>7966.338463</v>
      </c>
      <c r="L452" s="305">
        <v>7889.314609</v>
      </c>
      <c r="M452" s="305">
        <v>6819.4372130000002</v>
      </c>
      <c r="N452" s="305">
        <v>8624.1690729999991</v>
      </c>
      <c r="O452" s="305">
        <v>4214.4395880000002</v>
      </c>
      <c r="P452" s="305">
        <v>1989.7925090000001</v>
      </c>
      <c r="Q452" s="305">
        <v>2647.3815169999998</v>
      </c>
      <c r="R452" s="305">
        <v>54568.006491</v>
      </c>
      <c r="S452" s="305">
        <f t="shared" si="48"/>
        <v>22383.471981999999</v>
      </c>
      <c r="T452" s="322" t="s">
        <v>358</v>
      </c>
      <c r="V452" s="322" t="s">
        <v>358</v>
      </c>
      <c r="W452" s="323" t="s">
        <v>68</v>
      </c>
      <c r="X452" s="323" t="s">
        <v>245</v>
      </c>
      <c r="Y452" s="328">
        <f t="shared" si="49"/>
        <v>0</v>
      </c>
      <c r="Z452" s="327">
        <v>0</v>
      </c>
      <c r="AA452" s="327">
        <v>0</v>
      </c>
      <c r="AB452" s="327">
        <v>0</v>
      </c>
      <c r="AC452" s="327">
        <v>0</v>
      </c>
      <c r="AD452" s="327">
        <v>0</v>
      </c>
      <c r="AE452" s="327">
        <v>0</v>
      </c>
      <c r="AF452" s="327">
        <v>0</v>
      </c>
      <c r="AG452" s="327">
        <v>0</v>
      </c>
      <c r="AH452" s="327">
        <v>0</v>
      </c>
      <c r="AI452" s="327">
        <v>0</v>
      </c>
      <c r="AJ452" s="327">
        <v>0</v>
      </c>
      <c r="AK452" s="327">
        <v>0</v>
      </c>
      <c r="AL452" s="327">
        <v>0</v>
      </c>
      <c r="AM452" s="305">
        <f t="shared" si="50"/>
        <v>0</v>
      </c>
      <c r="AQ452" s="401"/>
      <c r="AR452" s="401"/>
    </row>
    <row r="453" spans="1:44" ht="19.5" customHeight="1" x14ac:dyDescent="0.2">
      <c r="A453" s="301" t="s">
        <v>83</v>
      </c>
      <c r="B453" s="302" t="s">
        <v>25</v>
      </c>
      <c r="C453" s="303" t="s">
        <v>40</v>
      </c>
      <c r="D453" s="302" t="s">
        <v>43</v>
      </c>
      <c r="E453" s="304">
        <f t="shared" ref="E453:E516" si="51">K453</f>
        <v>407.61630000000002</v>
      </c>
      <c r="F453" s="305">
        <v>112.0941</v>
      </c>
      <c r="G453" s="305">
        <v>470.22980000000001</v>
      </c>
      <c r="H453" s="305">
        <v>468.61799999999999</v>
      </c>
      <c r="I453" s="305">
        <v>348.89980000000003</v>
      </c>
      <c r="J453" s="305">
        <v>358.08730000000003</v>
      </c>
      <c r="K453" s="305">
        <v>407.61630000000002</v>
      </c>
      <c r="L453" s="305">
        <v>397.3021</v>
      </c>
      <c r="M453" s="305">
        <v>472.40300000000002</v>
      </c>
      <c r="N453" s="305">
        <v>471.22379999999998</v>
      </c>
      <c r="O453" s="305">
        <v>472.08969999999999</v>
      </c>
      <c r="P453" s="305">
        <v>467.8263</v>
      </c>
      <c r="Q453" s="305">
        <v>439.8177</v>
      </c>
      <c r="R453" s="305">
        <v>4886.2079000000003</v>
      </c>
      <c r="S453" s="305">
        <f t="shared" ref="S453:S515" si="52">SUMIFS(F453:Q453,$F$2:$Q$2,"是")</f>
        <v>2165.5453000000002</v>
      </c>
      <c r="T453" s="322" t="s">
        <v>358</v>
      </c>
      <c r="V453" s="322" t="s">
        <v>358</v>
      </c>
      <c r="W453" s="323" t="s">
        <v>68</v>
      </c>
      <c r="X453" s="323" t="s">
        <v>246</v>
      </c>
      <c r="Y453" s="328">
        <f t="shared" ref="Y453:Y516" si="53">AE453</f>
        <v>0</v>
      </c>
      <c r="Z453" s="327">
        <v>0</v>
      </c>
      <c r="AA453" s="327">
        <v>0</v>
      </c>
      <c r="AB453" s="327">
        <v>0</v>
      </c>
      <c r="AC453" s="327">
        <v>0</v>
      </c>
      <c r="AD453" s="327">
        <v>0</v>
      </c>
      <c r="AE453" s="327">
        <v>0</v>
      </c>
      <c r="AF453" s="327">
        <v>0</v>
      </c>
      <c r="AG453" s="327">
        <v>0</v>
      </c>
      <c r="AH453" s="327">
        <v>0</v>
      </c>
      <c r="AI453" s="327">
        <v>0</v>
      </c>
      <c r="AJ453" s="327">
        <v>0</v>
      </c>
      <c r="AK453" s="327">
        <v>0</v>
      </c>
      <c r="AL453" s="327">
        <v>0</v>
      </c>
      <c r="AM453" s="305">
        <f t="shared" ref="AM453:AM516" si="54">SUMIFS(Z453:AK453,$Z$2:$AK$2,"是")</f>
        <v>0</v>
      </c>
      <c r="AQ453" s="401"/>
      <c r="AR453" s="401"/>
    </row>
    <row r="454" spans="1:44" ht="19.5" customHeight="1" x14ac:dyDescent="0.2">
      <c r="A454" s="301" t="s">
        <v>83</v>
      </c>
      <c r="B454" s="302" t="s">
        <v>25</v>
      </c>
      <c r="C454" s="303" t="s">
        <v>61</v>
      </c>
      <c r="D454" s="302" t="s">
        <v>24</v>
      </c>
      <c r="E454" s="304">
        <f t="shared" si="51"/>
        <v>8715.7429400000001</v>
      </c>
      <c r="F454" s="305">
        <v>5101.2480100000002</v>
      </c>
      <c r="G454" s="305">
        <v>1611.15969</v>
      </c>
      <c r="H454" s="305">
        <v>5068.6812499999996</v>
      </c>
      <c r="I454" s="305">
        <v>6857.3386099999998</v>
      </c>
      <c r="J454" s="305">
        <v>7629.7475949999998</v>
      </c>
      <c r="K454" s="305">
        <v>8715.7429400000001</v>
      </c>
      <c r="L454" s="305">
        <v>8368.2155949999997</v>
      </c>
      <c r="M454" s="305">
        <v>8284.9754539999994</v>
      </c>
      <c r="N454" s="305">
        <v>7963.2638589999997</v>
      </c>
      <c r="O454" s="305">
        <v>7139.3442249999998</v>
      </c>
      <c r="P454" s="305">
        <v>7753.4912940000004</v>
      </c>
      <c r="Q454" s="305">
        <v>7975.47138</v>
      </c>
      <c r="R454" s="305">
        <v>82468.679902000003</v>
      </c>
      <c r="S454" s="305">
        <f t="shared" si="52"/>
        <v>34983.918095000001</v>
      </c>
      <c r="T454" s="322" t="s">
        <v>358</v>
      </c>
      <c r="V454" s="322" t="s">
        <v>358</v>
      </c>
      <c r="W454" s="323" t="s">
        <v>68</v>
      </c>
      <c r="X454" s="323" t="s">
        <v>247</v>
      </c>
      <c r="Y454" s="328">
        <f t="shared" si="53"/>
        <v>0</v>
      </c>
      <c r="Z454" s="327">
        <v>0</v>
      </c>
      <c r="AA454" s="327">
        <v>0</v>
      </c>
      <c r="AB454" s="327">
        <v>0</v>
      </c>
      <c r="AC454" s="327">
        <v>0</v>
      </c>
      <c r="AD454" s="327">
        <v>0</v>
      </c>
      <c r="AE454" s="327">
        <v>0</v>
      </c>
      <c r="AF454" s="327">
        <v>0</v>
      </c>
      <c r="AG454" s="327">
        <v>0</v>
      </c>
      <c r="AH454" s="327">
        <v>0</v>
      </c>
      <c r="AI454" s="327">
        <v>0</v>
      </c>
      <c r="AJ454" s="327">
        <v>0</v>
      </c>
      <c r="AK454" s="327">
        <v>0</v>
      </c>
      <c r="AL454" s="327">
        <v>0</v>
      </c>
      <c r="AM454" s="305">
        <f t="shared" si="54"/>
        <v>0</v>
      </c>
      <c r="AQ454" s="401"/>
      <c r="AR454" s="401"/>
    </row>
    <row r="455" spans="1:44" ht="19.5" customHeight="1" x14ac:dyDescent="0.2">
      <c r="A455" s="301" t="s">
        <v>83</v>
      </c>
      <c r="B455" s="302" t="s">
        <v>25</v>
      </c>
      <c r="C455" s="303" t="s">
        <v>61</v>
      </c>
      <c r="D455" s="302" t="s">
        <v>51</v>
      </c>
      <c r="E455" s="304">
        <f t="shared" si="51"/>
        <v>7840.0654180000001</v>
      </c>
      <c r="F455" s="305">
        <v>3298.09465</v>
      </c>
      <c r="G455" s="305">
        <v>1386.0269800000001</v>
      </c>
      <c r="H455" s="305">
        <v>4148.3039500000004</v>
      </c>
      <c r="I455" s="305">
        <v>5999.1324919999997</v>
      </c>
      <c r="J455" s="305">
        <v>7027.0673690000003</v>
      </c>
      <c r="K455" s="305">
        <v>7840.0654180000001</v>
      </c>
      <c r="L455" s="305">
        <v>7015.2370570000003</v>
      </c>
      <c r="M455" s="305">
        <v>7528.2840610000003</v>
      </c>
      <c r="N455" s="305">
        <v>7615.8625579999998</v>
      </c>
      <c r="O455" s="305">
        <v>6065.3682669999998</v>
      </c>
      <c r="P455" s="305">
        <v>6506.1727419999997</v>
      </c>
      <c r="Q455" s="305">
        <v>6022.6222029999999</v>
      </c>
      <c r="R455" s="305">
        <v>70452.237747000006</v>
      </c>
      <c r="S455" s="305">
        <f t="shared" si="52"/>
        <v>29698.690859000002</v>
      </c>
      <c r="T455" s="322" t="s">
        <v>358</v>
      </c>
      <c r="V455" s="322" t="s">
        <v>358</v>
      </c>
      <c r="W455" s="323" t="s">
        <v>68</v>
      </c>
      <c r="X455" s="323" t="s">
        <v>248</v>
      </c>
      <c r="Y455" s="328">
        <f t="shared" si="53"/>
        <v>0</v>
      </c>
      <c r="Z455" s="327">
        <v>0</v>
      </c>
      <c r="AA455" s="327">
        <v>0</v>
      </c>
      <c r="AB455" s="327">
        <v>0</v>
      </c>
      <c r="AC455" s="327">
        <v>0</v>
      </c>
      <c r="AD455" s="327">
        <v>0</v>
      </c>
      <c r="AE455" s="327">
        <v>0</v>
      </c>
      <c r="AF455" s="327">
        <v>0</v>
      </c>
      <c r="AG455" s="327">
        <v>0</v>
      </c>
      <c r="AH455" s="327">
        <v>0</v>
      </c>
      <c r="AI455" s="327">
        <v>0</v>
      </c>
      <c r="AJ455" s="327">
        <v>0</v>
      </c>
      <c r="AK455" s="327">
        <v>0</v>
      </c>
      <c r="AL455" s="327">
        <v>0</v>
      </c>
      <c r="AM455" s="305">
        <f t="shared" si="54"/>
        <v>0</v>
      </c>
      <c r="AQ455" s="401"/>
      <c r="AR455" s="401"/>
    </row>
    <row r="456" spans="1:44" ht="19.5" customHeight="1" x14ac:dyDescent="0.2">
      <c r="A456" s="301" t="s">
        <v>83</v>
      </c>
      <c r="B456" s="302" t="s">
        <v>25</v>
      </c>
      <c r="C456" s="303" t="s">
        <v>61</v>
      </c>
      <c r="D456" s="302" t="s">
        <v>216</v>
      </c>
      <c r="E456" s="304">
        <f t="shared" si="51"/>
        <v>6514.2452789999998</v>
      </c>
      <c r="F456" s="305">
        <v>3688.4314049999998</v>
      </c>
      <c r="G456" s="305">
        <v>1070.941585</v>
      </c>
      <c r="H456" s="305">
        <v>3690.073821</v>
      </c>
      <c r="I456" s="305">
        <v>5152.0427719999998</v>
      </c>
      <c r="J456" s="305">
        <v>5596.0300349999998</v>
      </c>
      <c r="K456" s="305">
        <v>6514.2452789999998</v>
      </c>
      <c r="L456" s="305">
        <v>6416.0766970000004</v>
      </c>
      <c r="M456" s="305">
        <v>7057.0135819999996</v>
      </c>
      <c r="N456" s="305">
        <v>7024.6416250000002</v>
      </c>
      <c r="O456" s="305">
        <v>5606.1960650000001</v>
      </c>
      <c r="P456" s="305">
        <v>6260.5463479999999</v>
      </c>
      <c r="Q456" s="305">
        <v>6628.6705869999996</v>
      </c>
      <c r="R456" s="305">
        <v>64704.909801000002</v>
      </c>
      <c r="S456" s="305">
        <f t="shared" si="52"/>
        <v>25711.764896999997</v>
      </c>
      <c r="T456" s="322" t="s">
        <v>358</v>
      </c>
      <c r="V456" s="322" t="s">
        <v>358</v>
      </c>
      <c r="W456" s="323" t="s">
        <v>68</v>
      </c>
      <c r="X456" s="323" t="s">
        <v>210</v>
      </c>
      <c r="Y456" s="328">
        <f t="shared" si="53"/>
        <v>91.030079380058197</v>
      </c>
      <c r="Z456" s="327">
        <v>35.877339822243599</v>
      </c>
      <c r="AA456" s="327">
        <v>50.990997265469403</v>
      </c>
      <c r="AB456" s="327">
        <v>87.619354822243594</v>
      </c>
      <c r="AC456" s="327">
        <v>90.754121380058194</v>
      </c>
      <c r="AD456" s="327">
        <v>109.347903380058</v>
      </c>
      <c r="AE456" s="327">
        <v>91.030079380058197</v>
      </c>
      <c r="AF456" s="327">
        <v>69.626819380058194</v>
      </c>
      <c r="AG456" s="327">
        <v>137.36281238005799</v>
      </c>
      <c r="AH456" s="327">
        <v>98.646380380058204</v>
      </c>
      <c r="AI456" s="327">
        <v>188.002442380058</v>
      </c>
      <c r="AJ456" s="327">
        <v>102.68900538005801</v>
      </c>
      <c r="AK456" s="327">
        <v>244.71478438005801</v>
      </c>
      <c r="AL456" s="327">
        <v>1306.6620403304801</v>
      </c>
      <c r="AM456" s="305">
        <f t="shared" si="54"/>
        <v>465.61979605013096</v>
      </c>
      <c r="AQ456" s="401"/>
      <c r="AR456" s="401"/>
    </row>
    <row r="457" spans="1:44" ht="19.5" customHeight="1" x14ac:dyDescent="0.2">
      <c r="A457" s="301" t="s">
        <v>83</v>
      </c>
      <c r="B457" s="302" t="s">
        <v>25</v>
      </c>
      <c r="C457" s="303" t="s">
        <v>61</v>
      </c>
      <c r="D457" s="302" t="s">
        <v>53</v>
      </c>
      <c r="E457" s="304">
        <f t="shared" si="51"/>
        <v>6737.4970359999998</v>
      </c>
      <c r="F457" s="305">
        <v>4178.0877639999999</v>
      </c>
      <c r="G457" s="305">
        <v>1381.3261600000001</v>
      </c>
      <c r="H457" s="305">
        <v>3790.721704</v>
      </c>
      <c r="I457" s="305">
        <v>4985.2966269999997</v>
      </c>
      <c r="J457" s="305">
        <v>5123.6042260000004</v>
      </c>
      <c r="K457" s="305">
        <v>6737.4970359999998</v>
      </c>
      <c r="L457" s="305">
        <v>6262.7892300000003</v>
      </c>
      <c r="M457" s="305">
        <v>7430.5523979999998</v>
      </c>
      <c r="N457" s="305">
        <v>7690.3481760000004</v>
      </c>
      <c r="O457" s="305">
        <v>6680.5150540000004</v>
      </c>
      <c r="P457" s="305">
        <v>7421.958541</v>
      </c>
      <c r="Q457" s="305">
        <v>7980.3076359999995</v>
      </c>
      <c r="R457" s="305">
        <v>69663.004551999999</v>
      </c>
      <c r="S457" s="305">
        <f t="shared" si="52"/>
        <v>26196.533517</v>
      </c>
      <c r="T457" s="322" t="s">
        <v>358</v>
      </c>
      <c r="V457" s="322" t="s">
        <v>358</v>
      </c>
      <c r="W457" s="321"/>
      <c r="X457" s="321"/>
      <c r="Y457" s="328">
        <f t="shared" si="53"/>
        <v>0</v>
      </c>
      <c r="Z457" s="329"/>
      <c r="AA457" s="329"/>
      <c r="AB457" s="329"/>
      <c r="AC457" s="329"/>
      <c r="AD457" s="329"/>
      <c r="AE457" s="329"/>
      <c r="AF457" s="329"/>
      <c r="AG457" s="329"/>
      <c r="AH457" s="329"/>
      <c r="AI457" s="329"/>
      <c r="AJ457" s="329"/>
      <c r="AK457" s="329"/>
      <c r="AL457" s="329"/>
      <c r="AM457" s="305">
        <f t="shared" si="54"/>
        <v>0</v>
      </c>
      <c r="AQ457" s="401"/>
      <c r="AR457" s="401"/>
    </row>
    <row r="458" spans="1:44" ht="19.5" customHeight="1" x14ac:dyDescent="0.2">
      <c r="A458" s="301" t="s">
        <v>83</v>
      </c>
      <c r="B458" s="302" t="s">
        <v>25</v>
      </c>
      <c r="C458" s="303" t="s">
        <v>61</v>
      </c>
      <c r="D458" s="302" t="s">
        <v>54</v>
      </c>
      <c r="E458" s="304">
        <f t="shared" si="51"/>
        <v>9094.9730209999998</v>
      </c>
      <c r="F458" s="305">
        <v>6077.2785940000003</v>
      </c>
      <c r="G458" s="305">
        <v>1907.5704579999999</v>
      </c>
      <c r="H458" s="305">
        <v>6064.7593100000004</v>
      </c>
      <c r="I458" s="305">
        <v>7776.1148560000001</v>
      </c>
      <c r="J458" s="305">
        <v>8995.9150740000005</v>
      </c>
      <c r="K458" s="305">
        <v>9094.9730209999998</v>
      </c>
      <c r="L458" s="305">
        <v>9661.3052090000001</v>
      </c>
      <c r="M458" s="305">
        <v>9711.9409429999996</v>
      </c>
      <c r="N458" s="305">
        <v>9820.4454100000003</v>
      </c>
      <c r="O458" s="305">
        <v>7987.8922549999997</v>
      </c>
      <c r="P458" s="305">
        <v>8407.2263610000009</v>
      </c>
      <c r="Q458" s="305">
        <v>9747.8002770000003</v>
      </c>
      <c r="R458" s="305">
        <v>95253.221768000003</v>
      </c>
      <c r="S458" s="305">
        <f t="shared" si="52"/>
        <v>39916.611313000001</v>
      </c>
      <c r="T458" s="322" t="s">
        <v>358</v>
      </c>
      <c r="V458" s="322" t="s">
        <v>358</v>
      </c>
      <c r="W458" s="321"/>
      <c r="X458" s="321"/>
      <c r="Y458" s="328">
        <f t="shared" si="53"/>
        <v>0</v>
      </c>
      <c r="Z458" s="329"/>
      <c r="AA458" s="329"/>
      <c r="AB458" s="329"/>
      <c r="AC458" s="329"/>
      <c r="AD458" s="329"/>
      <c r="AE458" s="329"/>
      <c r="AF458" s="329"/>
      <c r="AG458" s="329"/>
      <c r="AH458" s="329"/>
      <c r="AI458" s="329"/>
      <c r="AJ458" s="329"/>
      <c r="AK458" s="329"/>
      <c r="AL458" s="329"/>
      <c r="AM458" s="305">
        <f t="shared" si="54"/>
        <v>0</v>
      </c>
      <c r="AQ458" s="401"/>
      <c r="AR458" s="401"/>
    </row>
    <row r="459" spans="1:44" ht="19.5" customHeight="1" x14ac:dyDescent="0.2">
      <c r="A459" s="301" t="s">
        <v>83</v>
      </c>
      <c r="B459" s="302" t="s">
        <v>25</v>
      </c>
      <c r="C459" s="303" t="s">
        <v>61</v>
      </c>
      <c r="D459" s="302" t="s">
        <v>55</v>
      </c>
      <c r="E459" s="304">
        <f t="shared" si="51"/>
        <v>8825.5220219999992</v>
      </c>
      <c r="F459" s="305">
        <v>6675.2113330000002</v>
      </c>
      <c r="G459" s="305">
        <v>2109.7269350000001</v>
      </c>
      <c r="H459" s="305">
        <v>5201.9537490000002</v>
      </c>
      <c r="I459" s="305">
        <v>7125.4041950000001</v>
      </c>
      <c r="J459" s="305">
        <v>7425.2485559999996</v>
      </c>
      <c r="K459" s="305">
        <v>8825.5220219999992</v>
      </c>
      <c r="L459" s="305">
        <v>7894.7012240000004</v>
      </c>
      <c r="M459" s="305">
        <v>9382.9354550000007</v>
      </c>
      <c r="N459" s="305">
        <v>9319.5993600000002</v>
      </c>
      <c r="O459" s="305">
        <v>8566.2804379999998</v>
      </c>
      <c r="P459" s="305">
        <v>10017.849597</v>
      </c>
      <c r="Q459" s="305">
        <v>10805.413536</v>
      </c>
      <c r="R459" s="305">
        <v>93349.846399999995</v>
      </c>
      <c r="S459" s="305">
        <f t="shared" si="52"/>
        <v>37363.066789999997</v>
      </c>
      <c r="T459" s="322" t="s">
        <v>358</v>
      </c>
      <c r="V459" s="322" t="s">
        <v>358</v>
      </c>
      <c r="W459" s="323" t="s">
        <v>359</v>
      </c>
      <c r="X459" s="323" t="s">
        <v>4</v>
      </c>
      <c r="Y459" s="328" t="str">
        <f t="shared" si="53"/>
        <v>6月</v>
      </c>
      <c r="Z459" s="327" t="s">
        <v>8</v>
      </c>
      <c r="AA459" s="327" t="s">
        <v>9</v>
      </c>
      <c r="AB459" s="327" t="s">
        <v>10</v>
      </c>
      <c r="AC459" s="327" t="s">
        <v>11</v>
      </c>
      <c r="AD459" s="327" t="s">
        <v>12</v>
      </c>
      <c r="AE459" s="327" t="s">
        <v>13</v>
      </c>
      <c r="AF459" s="327" t="s">
        <v>14</v>
      </c>
      <c r="AG459" s="327" t="s">
        <v>15</v>
      </c>
      <c r="AH459" s="327" t="s">
        <v>16</v>
      </c>
      <c r="AI459" s="327" t="s">
        <v>17</v>
      </c>
      <c r="AJ459" s="327" t="s">
        <v>111</v>
      </c>
      <c r="AK459" s="327" t="s">
        <v>19</v>
      </c>
      <c r="AL459" s="327" t="s">
        <v>20</v>
      </c>
      <c r="AM459" s="300" t="s">
        <v>259</v>
      </c>
      <c r="AQ459" s="401"/>
      <c r="AR459" s="401"/>
    </row>
    <row r="460" spans="1:44" ht="19.5" customHeight="1" x14ac:dyDescent="0.2">
      <c r="A460" s="301" t="s">
        <v>83</v>
      </c>
      <c r="B460" s="302" t="s">
        <v>25</v>
      </c>
      <c r="C460" s="303" t="s">
        <v>61</v>
      </c>
      <c r="D460" s="302" t="s">
        <v>365</v>
      </c>
      <c r="E460" s="304">
        <f t="shared" si="51"/>
        <v>0</v>
      </c>
      <c r="F460" s="305">
        <v>0</v>
      </c>
      <c r="G460" s="305">
        <v>0</v>
      </c>
      <c r="H460" s="305">
        <v>0</v>
      </c>
      <c r="I460" s="305">
        <v>0</v>
      </c>
      <c r="J460" s="305">
        <v>0</v>
      </c>
      <c r="K460" s="305">
        <v>0</v>
      </c>
      <c r="L460" s="305">
        <v>0</v>
      </c>
      <c r="M460" s="305">
        <v>0</v>
      </c>
      <c r="N460" s="305">
        <v>0</v>
      </c>
      <c r="O460" s="305">
        <v>0</v>
      </c>
      <c r="P460" s="305">
        <v>0</v>
      </c>
      <c r="Q460" s="305">
        <v>0</v>
      </c>
      <c r="R460" s="305">
        <v>0</v>
      </c>
      <c r="S460" s="305">
        <f t="shared" si="52"/>
        <v>0</v>
      </c>
      <c r="T460" s="322" t="s">
        <v>358</v>
      </c>
      <c r="V460" s="322" t="s">
        <v>358</v>
      </c>
      <c r="W460" s="323" t="s">
        <v>69</v>
      </c>
      <c r="X460" s="323" t="s">
        <v>217</v>
      </c>
      <c r="Y460" s="328">
        <f t="shared" si="53"/>
        <v>24.5231209948032</v>
      </c>
      <c r="Z460" s="327">
        <v>33.334338173988797</v>
      </c>
      <c r="AA460" s="327">
        <v>33.334338173988797</v>
      </c>
      <c r="AB460" s="327">
        <v>19.244650948226202</v>
      </c>
      <c r="AC460" s="327">
        <v>16.3534188810494</v>
      </c>
      <c r="AD460" s="327">
        <v>16.353408681049402</v>
      </c>
      <c r="AE460" s="327">
        <v>24.5231209948032</v>
      </c>
      <c r="AF460" s="327">
        <v>17.127820994803201</v>
      </c>
      <c r="AG460" s="327">
        <v>17.465681248850998</v>
      </c>
      <c r="AH460" s="327">
        <v>16.333905248851</v>
      </c>
      <c r="AI460" s="327">
        <v>18.597467248851</v>
      </c>
      <c r="AJ460" s="327">
        <v>17.729691248851001</v>
      </c>
      <c r="AK460" s="327">
        <v>17.465691248851002</v>
      </c>
      <c r="AL460" s="327">
        <v>247.863533092164</v>
      </c>
      <c r="AM460" s="305">
        <f t="shared" si="54"/>
        <v>143.14327585310579</v>
      </c>
      <c r="AQ460" s="401"/>
      <c r="AR460" s="401"/>
    </row>
    <row r="461" spans="1:44" ht="19.5" customHeight="1" x14ac:dyDescent="0.2">
      <c r="A461" s="301" t="s">
        <v>83</v>
      </c>
      <c r="B461" s="302" t="s">
        <v>25</v>
      </c>
      <c r="C461" s="303" t="s">
        <v>61</v>
      </c>
      <c r="D461" s="302" t="s">
        <v>75</v>
      </c>
      <c r="E461" s="304">
        <f t="shared" si="51"/>
        <v>99.592066000000003</v>
      </c>
      <c r="F461" s="305">
        <v>8.0685000000000002</v>
      </c>
      <c r="G461" s="305">
        <v>3.7890000000000001</v>
      </c>
      <c r="H461" s="305">
        <v>10.083299999999999</v>
      </c>
      <c r="I461" s="305">
        <v>45.572499999999998</v>
      </c>
      <c r="J461" s="305">
        <v>65.220100000000002</v>
      </c>
      <c r="K461" s="305">
        <v>99.592066000000003</v>
      </c>
      <c r="L461" s="305">
        <v>85.095254999999995</v>
      </c>
      <c r="M461" s="305">
        <v>96.058309999999906</v>
      </c>
      <c r="N461" s="305">
        <v>115.484072</v>
      </c>
      <c r="O461" s="305">
        <v>110.60920900000001</v>
      </c>
      <c r="P461" s="305">
        <v>164.238561</v>
      </c>
      <c r="Q461" s="305">
        <v>239.28747200000001</v>
      </c>
      <c r="R461" s="305">
        <v>1043.0983450000001</v>
      </c>
      <c r="S461" s="305">
        <f t="shared" si="52"/>
        <v>232.32546600000001</v>
      </c>
      <c r="T461" s="322" t="s">
        <v>358</v>
      </c>
      <c r="V461" s="322" t="s">
        <v>358</v>
      </c>
      <c r="W461" s="323" t="s">
        <v>69</v>
      </c>
      <c r="X461" s="323" t="s">
        <v>218</v>
      </c>
      <c r="Y461" s="328">
        <f t="shared" si="53"/>
        <v>0.17027900000000001</v>
      </c>
      <c r="Z461" s="327">
        <v>0.13545599999999999</v>
      </c>
      <c r="AA461" s="327">
        <v>0.10874499999999999</v>
      </c>
      <c r="AB461" s="327">
        <v>1.0432110000000001</v>
      </c>
      <c r="AC461" s="327">
        <v>0.10434499999999999</v>
      </c>
      <c r="AD461" s="327">
        <v>0.11568299999999999</v>
      </c>
      <c r="AE461" s="327">
        <v>0.17027900000000001</v>
      </c>
      <c r="AF461" s="327">
        <v>0.12989200000000001</v>
      </c>
      <c r="AG461" s="327">
        <v>0.14222899999999999</v>
      </c>
      <c r="AH461" s="327">
        <v>0.209701</v>
      </c>
      <c r="AI461" s="327">
        <v>0.19697100000000001</v>
      </c>
      <c r="AJ461" s="327">
        <v>0.143544</v>
      </c>
      <c r="AK461" s="327">
        <v>0.218475</v>
      </c>
      <c r="AL461" s="327">
        <v>2.718531</v>
      </c>
      <c r="AM461" s="305">
        <f t="shared" si="54"/>
        <v>1.6777190000000002</v>
      </c>
      <c r="AQ461" s="401"/>
      <c r="AR461" s="401"/>
    </row>
    <row r="462" spans="1:44" ht="19.5" customHeight="1" x14ac:dyDescent="0.2">
      <c r="A462" s="314" t="s">
        <v>83</v>
      </c>
      <c r="B462" s="315" t="s">
        <v>84</v>
      </c>
      <c r="C462" s="316" t="s">
        <v>40</v>
      </c>
      <c r="D462" s="315" t="s">
        <v>84</v>
      </c>
      <c r="E462" s="304">
        <f t="shared" si="51"/>
        <v>47827.637781999998</v>
      </c>
      <c r="F462" s="435">
        <v>29026.420256000001</v>
      </c>
      <c r="G462" s="435">
        <v>9470.5408079999997</v>
      </c>
      <c r="H462" s="435">
        <v>27974.577084</v>
      </c>
      <c r="I462" s="435">
        <v>37940.902051999998</v>
      </c>
      <c r="J462" s="435">
        <v>41862.832954999998</v>
      </c>
      <c r="K462" s="435">
        <v>47827.637781999998</v>
      </c>
      <c r="L462" s="435">
        <v>45703.420267000001</v>
      </c>
      <c r="M462" s="435">
        <v>49491.760202999998</v>
      </c>
      <c r="N462" s="435">
        <v>49549.645060000003</v>
      </c>
      <c r="O462" s="435">
        <v>42156.205513000001</v>
      </c>
      <c r="P462" s="435">
        <v>46531.483443999998</v>
      </c>
      <c r="Q462" s="435">
        <v>49399.573090999998</v>
      </c>
      <c r="R462" s="435">
        <v>476934.99851499998</v>
      </c>
      <c r="S462" s="435">
        <f t="shared" si="52"/>
        <v>194102.91093700001</v>
      </c>
      <c r="T462" s="322" t="s">
        <v>358</v>
      </c>
      <c r="V462" s="322" t="s">
        <v>358</v>
      </c>
      <c r="W462" s="323" t="s">
        <v>69</v>
      </c>
      <c r="X462" s="323" t="s">
        <v>219</v>
      </c>
      <c r="Y462" s="328">
        <f t="shared" si="53"/>
        <v>4.5212159999999999</v>
      </c>
      <c r="Z462" s="327">
        <v>1.0153220000000001</v>
      </c>
      <c r="AA462" s="327">
        <v>0.49149700000000002</v>
      </c>
      <c r="AB462" s="327">
        <v>0.54417599999999999</v>
      </c>
      <c r="AC462" s="327">
        <v>1.8450580000000001</v>
      </c>
      <c r="AD462" s="327">
        <v>2.412407</v>
      </c>
      <c r="AE462" s="327">
        <v>4.5212159999999999</v>
      </c>
      <c r="AF462" s="327">
        <v>3.1029270000000002</v>
      </c>
      <c r="AG462" s="327">
        <v>2.9277329999999999</v>
      </c>
      <c r="AH462" s="327">
        <v>2.0833529999999998</v>
      </c>
      <c r="AI462" s="327">
        <v>1.953338</v>
      </c>
      <c r="AJ462" s="327">
        <v>2.2796910000000001</v>
      </c>
      <c r="AK462" s="327">
        <v>2.0180720000000001</v>
      </c>
      <c r="AL462" s="327">
        <v>25.194790000000001</v>
      </c>
      <c r="AM462" s="305">
        <f t="shared" si="54"/>
        <v>10.829675999999999</v>
      </c>
      <c r="AQ462" s="401"/>
      <c r="AR462" s="401"/>
    </row>
    <row r="463" spans="1:44" ht="19.5" customHeight="1" x14ac:dyDescent="0.2">
      <c r="A463" s="301" t="s">
        <v>83</v>
      </c>
      <c r="B463" s="302" t="s">
        <v>44</v>
      </c>
      <c r="C463" s="303" t="s">
        <v>26</v>
      </c>
      <c r="D463" s="302" t="s">
        <v>27</v>
      </c>
      <c r="E463" s="304">
        <f t="shared" si="51"/>
        <v>13665.6688461106</v>
      </c>
      <c r="F463" s="305">
        <v>8907.1591493497708</v>
      </c>
      <c r="G463" s="305">
        <v>2948.8328593123701</v>
      </c>
      <c r="H463" s="305">
        <v>8282.2222403928808</v>
      </c>
      <c r="I463" s="305">
        <v>9635.7288195246692</v>
      </c>
      <c r="J463" s="305">
        <v>12235.9327851955</v>
      </c>
      <c r="K463" s="305">
        <v>13665.6688461106</v>
      </c>
      <c r="L463" s="305">
        <v>14601.092877057599</v>
      </c>
      <c r="M463" s="305">
        <v>15722.420285567599</v>
      </c>
      <c r="N463" s="305">
        <v>14805.842817909501</v>
      </c>
      <c r="O463" s="305">
        <v>12431.8378540917</v>
      </c>
      <c r="P463" s="305">
        <v>13306.5346814555</v>
      </c>
      <c r="Q463" s="305">
        <v>14436.9080263862</v>
      </c>
      <c r="R463" s="305">
        <v>140980.18124235401</v>
      </c>
      <c r="S463" s="305">
        <f t="shared" si="52"/>
        <v>55675.544699885795</v>
      </c>
      <c r="T463" s="322" t="s">
        <v>358</v>
      </c>
      <c r="V463" s="322" t="s">
        <v>358</v>
      </c>
      <c r="W463" s="323" t="s">
        <v>69</v>
      </c>
      <c r="X463" s="323" t="s">
        <v>220</v>
      </c>
      <c r="Y463" s="328">
        <f t="shared" si="53"/>
        <v>1.1546799999999999</v>
      </c>
      <c r="Z463" s="327">
        <v>8.8809109999999993</v>
      </c>
      <c r="AA463" s="327">
        <v>0.27645799999999998</v>
      </c>
      <c r="AB463" s="327">
        <v>7.124028</v>
      </c>
      <c r="AC463" s="327">
        <v>9.7783540000000002</v>
      </c>
      <c r="AD463" s="327">
        <v>0.43477199999999999</v>
      </c>
      <c r="AE463" s="327">
        <v>1.1546799999999999</v>
      </c>
      <c r="AF463" s="327">
        <v>3.1051899999999999</v>
      </c>
      <c r="AG463" s="327">
        <v>0.36385400000000001</v>
      </c>
      <c r="AH463" s="327">
        <v>5.7561239999999998</v>
      </c>
      <c r="AI463" s="327">
        <v>0.63276100000000002</v>
      </c>
      <c r="AJ463" s="327">
        <v>8.9233809999999991</v>
      </c>
      <c r="AK463" s="327">
        <v>4.6403670000000004</v>
      </c>
      <c r="AL463" s="327">
        <v>51.070880000000002</v>
      </c>
      <c r="AM463" s="305">
        <f t="shared" si="54"/>
        <v>27.649202999999996</v>
      </c>
      <c r="AQ463" s="401"/>
      <c r="AR463" s="401"/>
    </row>
    <row r="464" spans="1:44" ht="19.5" customHeight="1" x14ac:dyDescent="0.2">
      <c r="A464" s="301" t="s">
        <v>83</v>
      </c>
      <c r="B464" s="302" t="s">
        <v>44</v>
      </c>
      <c r="C464" s="303" t="s">
        <v>26</v>
      </c>
      <c r="D464" s="302" t="s">
        <v>28</v>
      </c>
      <c r="E464" s="304">
        <f t="shared" si="51"/>
        <v>7596.4922799195901</v>
      </c>
      <c r="F464" s="305">
        <v>5339.7349652940402</v>
      </c>
      <c r="G464" s="305">
        <v>1863.89460061965</v>
      </c>
      <c r="H464" s="305">
        <v>4370.2776106301799</v>
      </c>
      <c r="I464" s="305">
        <v>5532.0362982689403</v>
      </c>
      <c r="J464" s="305">
        <v>7516.8027657694702</v>
      </c>
      <c r="K464" s="305">
        <v>7596.4922799195901</v>
      </c>
      <c r="L464" s="305">
        <v>8002.3158207133501</v>
      </c>
      <c r="M464" s="305">
        <v>8016.4726214730199</v>
      </c>
      <c r="N464" s="305">
        <v>7712.3132104139004</v>
      </c>
      <c r="O464" s="305">
        <v>7171.29937527948</v>
      </c>
      <c r="P464" s="305">
        <v>7979.46084834467</v>
      </c>
      <c r="Q464" s="305">
        <v>8657.9008708143301</v>
      </c>
      <c r="R464" s="305">
        <v>79759.001267540603</v>
      </c>
      <c r="S464" s="305">
        <f t="shared" si="52"/>
        <v>32219.238520501873</v>
      </c>
      <c r="T464" s="322" t="s">
        <v>358</v>
      </c>
      <c r="V464" s="322" t="s">
        <v>358</v>
      </c>
      <c r="W464" s="323" t="s">
        <v>69</v>
      </c>
      <c r="X464" s="323" t="s">
        <v>211</v>
      </c>
      <c r="Y464" s="328">
        <f t="shared" si="53"/>
        <v>95.160495999999995</v>
      </c>
      <c r="Z464" s="327">
        <v>61.813737000000003</v>
      </c>
      <c r="AA464" s="327">
        <v>45.717125489437599</v>
      </c>
      <c r="AB464" s="327">
        <v>63.089643000000002</v>
      </c>
      <c r="AC464" s="327">
        <v>59.936298000000001</v>
      </c>
      <c r="AD464" s="327">
        <v>89.515270999999998</v>
      </c>
      <c r="AE464" s="327">
        <v>95.160495999999995</v>
      </c>
      <c r="AF464" s="327">
        <v>77.912079000000006</v>
      </c>
      <c r="AG464" s="327">
        <v>84.564853999999997</v>
      </c>
      <c r="AH464" s="327">
        <v>97.389900999999995</v>
      </c>
      <c r="AI464" s="327">
        <v>66.787890000000004</v>
      </c>
      <c r="AJ464" s="327">
        <v>69.692138</v>
      </c>
      <c r="AK464" s="327">
        <v>153.038545</v>
      </c>
      <c r="AL464" s="327">
        <v>964.61797748943798</v>
      </c>
      <c r="AM464" s="305">
        <f t="shared" si="54"/>
        <v>415.23257048943753</v>
      </c>
      <c r="AQ464" s="401"/>
      <c r="AR464" s="401"/>
    </row>
    <row r="465" spans="1:44" ht="19.5" customHeight="1" x14ac:dyDescent="0.2">
      <c r="A465" s="301" t="s">
        <v>83</v>
      </c>
      <c r="B465" s="302" t="s">
        <v>44</v>
      </c>
      <c r="C465" s="303" t="s">
        <v>26</v>
      </c>
      <c r="D465" s="302" t="s">
        <v>29</v>
      </c>
      <c r="E465" s="304">
        <f t="shared" si="51"/>
        <v>3726.4573334297102</v>
      </c>
      <c r="F465" s="305">
        <v>2147.3251623572301</v>
      </c>
      <c r="G465" s="305">
        <v>780.80035857245002</v>
      </c>
      <c r="H465" s="305">
        <v>3246.5799998657599</v>
      </c>
      <c r="I465" s="305">
        <v>4057.4887805266399</v>
      </c>
      <c r="J465" s="305">
        <v>3730.2582199909898</v>
      </c>
      <c r="K465" s="305">
        <v>3726.4573334297102</v>
      </c>
      <c r="L465" s="305">
        <v>2580.1036870166699</v>
      </c>
      <c r="M465" s="305">
        <v>1898.42355098961</v>
      </c>
      <c r="N465" s="305">
        <v>2529.31860913629</v>
      </c>
      <c r="O465" s="305">
        <v>2557.3782597853701</v>
      </c>
      <c r="P465" s="305">
        <v>3598.2480077386699</v>
      </c>
      <c r="Q465" s="305">
        <v>2379.6412898838598</v>
      </c>
      <c r="R465" s="305">
        <v>33232.023259293303</v>
      </c>
      <c r="S465" s="305">
        <f t="shared" si="52"/>
        <v>17688.909854742782</v>
      </c>
      <c r="T465" s="322" t="s">
        <v>358</v>
      </c>
      <c r="V465" s="322" t="s">
        <v>358</v>
      </c>
      <c r="W465" s="323" t="s">
        <v>69</v>
      </c>
      <c r="X465" s="323" t="s">
        <v>221</v>
      </c>
      <c r="Y465" s="328">
        <f t="shared" si="53"/>
        <v>12.813727999999999</v>
      </c>
      <c r="Z465" s="327">
        <v>10.695076</v>
      </c>
      <c r="AA465" s="327">
        <v>12.455992999999999</v>
      </c>
      <c r="AB465" s="327">
        <v>10.601103999999999</v>
      </c>
      <c r="AC465" s="327">
        <v>11.636683</v>
      </c>
      <c r="AD465" s="327">
        <v>16.659354</v>
      </c>
      <c r="AE465" s="327">
        <v>12.813727999999999</v>
      </c>
      <c r="AF465" s="327">
        <v>12.029427</v>
      </c>
      <c r="AG465" s="327">
        <v>8.9175350000000009</v>
      </c>
      <c r="AH465" s="327">
        <v>12.800801999999999</v>
      </c>
      <c r="AI465" s="327">
        <v>15.978781</v>
      </c>
      <c r="AJ465" s="327">
        <v>10.66413</v>
      </c>
      <c r="AK465" s="327">
        <v>14.669476</v>
      </c>
      <c r="AL465" s="327">
        <v>149.922089</v>
      </c>
      <c r="AM465" s="305">
        <f t="shared" si="54"/>
        <v>74.861937999999995</v>
      </c>
      <c r="AQ465" s="401"/>
      <c r="AR465" s="401"/>
    </row>
    <row r="466" spans="1:44" ht="19.5" customHeight="1" x14ac:dyDescent="0.2">
      <c r="A466" s="301" t="s">
        <v>83</v>
      </c>
      <c r="B466" s="302" t="s">
        <v>44</v>
      </c>
      <c r="C466" s="303" t="s">
        <v>26</v>
      </c>
      <c r="D466" s="302" t="s">
        <v>30</v>
      </c>
      <c r="E466" s="304">
        <f t="shared" si="51"/>
        <v>4681.7178828576798</v>
      </c>
      <c r="F466" s="305">
        <v>2266.7982430575598</v>
      </c>
      <c r="G466" s="305">
        <v>959.42783901815994</v>
      </c>
      <c r="H466" s="305">
        <v>2518.9418466991101</v>
      </c>
      <c r="I466" s="305">
        <v>3593.2831987597101</v>
      </c>
      <c r="J466" s="305">
        <v>4816.2539204242603</v>
      </c>
      <c r="K466" s="305">
        <v>4681.7178828576798</v>
      </c>
      <c r="L466" s="305">
        <v>5623.7320506918104</v>
      </c>
      <c r="M466" s="305">
        <v>4624.2524930634499</v>
      </c>
      <c r="N466" s="305">
        <v>5259.4699150664601</v>
      </c>
      <c r="O466" s="305">
        <v>4248.0827057261404</v>
      </c>
      <c r="P466" s="305">
        <v>4417.9880505732799</v>
      </c>
      <c r="Q466" s="305">
        <v>4649.5576336193999</v>
      </c>
      <c r="R466" s="305">
        <v>47659.505779557003</v>
      </c>
      <c r="S466" s="305">
        <f t="shared" si="52"/>
        <v>18836.422930816479</v>
      </c>
      <c r="T466" s="322" t="s">
        <v>358</v>
      </c>
      <c r="V466" s="322" t="s">
        <v>358</v>
      </c>
      <c r="W466" s="323" t="s">
        <v>69</v>
      </c>
      <c r="X466" s="323" t="s">
        <v>222</v>
      </c>
      <c r="Y466" s="328">
        <f t="shared" si="53"/>
        <v>0.17760000000000001</v>
      </c>
      <c r="Z466" s="327">
        <v>8.8780000000000005E-3</v>
      </c>
      <c r="AA466" s="327">
        <v>6.8028000000000005E-2</v>
      </c>
      <c r="AB466" s="327">
        <v>7.208E-3</v>
      </c>
      <c r="AC466" s="327">
        <v>0.13546</v>
      </c>
      <c r="AD466" s="327">
        <v>1.37E-2</v>
      </c>
      <c r="AE466" s="327">
        <v>0.17760000000000001</v>
      </c>
      <c r="AF466" s="327">
        <v>0.23608199999999999</v>
      </c>
      <c r="AG466" s="327">
        <v>3.6510000000000001E-2</v>
      </c>
      <c r="AH466" s="327">
        <v>8.3680000000000004E-2</v>
      </c>
      <c r="AI466" s="327">
        <v>0</v>
      </c>
      <c r="AJ466" s="327">
        <v>1.125E-2</v>
      </c>
      <c r="AK466" s="327">
        <v>0.18926000000000001</v>
      </c>
      <c r="AL466" s="327">
        <v>0.96765599999999996</v>
      </c>
      <c r="AM466" s="305">
        <f t="shared" si="54"/>
        <v>0.41087399999999996</v>
      </c>
      <c r="AQ466" s="401"/>
      <c r="AR466" s="401"/>
    </row>
    <row r="467" spans="1:44" ht="19.5" customHeight="1" x14ac:dyDescent="0.2">
      <c r="A467" s="301" t="s">
        <v>83</v>
      </c>
      <c r="B467" s="302" t="s">
        <v>44</v>
      </c>
      <c r="C467" s="303" t="s">
        <v>26</v>
      </c>
      <c r="D467" s="302" t="s">
        <v>31</v>
      </c>
      <c r="E467" s="304">
        <f t="shared" si="51"/>
        <v>2572.08824237923</v>
      </c>
      <c r="F467" s="305">
        <v>1474.2295588065599</v>
      </c>
      <c r="G467" s="305">
        <v>379.24854518537398</v>
      </c>
      <c r="H467" s="305">
        <v>1075.7929743883899</v>
      </c>
      <c r="I467" s="305">
        <v>1462.56157088803</v>
      </c>
      <c r="J467" s="305">
        <v>1641.4923759073799</v>
      </c>
      <c r="K467" s="305">
        <v>2572.08824237923</v>
      </c>
      <c r="L467" s="305">
        <v>2823.1120943436299</v>
      </c>
      <c r="M467" s="305">
        <v>3037.8278224166802</v>
      </c>
      <c r="N467" s="305">
        <v>2831.7101147513099</v>
      </c>
      <c r="O467" s="305">
        <v>1905.7279220394701</v>
      </c>
      <c r="P467" s="305">
        <v>1985.2706202028301</v>
      </c>
      <c r="Q467" s="305">
        <v>2296.6631031530901</v>
      </c>
      <c r="R467" s="305">
        <v>23485.724944461999</v>
      </c>
      <c r="S467" s="305">
        <f t="shared" si="52"/>
        <v>8605.4132675549627</v>
      </c>
      <c r="T467" s="322" t="s">
        <v>358</v>
      </c>
      <c r="V467" s="322" t="s">
        <v>358</v>
      </c>
      <c r="W467" s="323" t="s">
        <v>69</v>
      </c>
      <c r="X467" s="323" t="s">
        <v>223</v>
      </c>
      <c r="Y467" s="328">
        <f t="shared" si="53"/>
        <v>22.313358000000001</v>
      </c>
      <c r="Z467" s="327">
        <v>54.223939873173599</v>
      </c>
      <c r="AA467" s="327">
        <v>4.7825883439587296</v>
      </c>
      <c r="AB467" s="327">
        <v>47.587981534555801</v>
      </c>
      <c r="AC467" s="327">
        <v>66.817438999448896</v>
      </c>
      <c r="AD467" s="327">
        <v>94.298892585436406</v>
      </c>
      <c r="AE467" s="327">
        <v>22.313358000000001</v>
      </c>
      <c r="AF467" s="327">
        <v>69.511200000000002</v>
      </c>
      <c r="AG467" s="327">
        <v>83.353481000000002</v>
      </c>
      <c r="AH467" s="327">
        <v>58.621378</v>
      </c>
      <c r="AI467" s="327">
        <v>68.062019000000006</v>
      </c>
      <c r="AJ467" s="327">
        <v>55.076819</v>
      </c>
      <c r="AK467" s="327">
        <v>106.929191</v>
      </c>
      <c r="AL467" s="327">
        <v>731.578287336573</v>
      </c>
      <c r="AM467" s="305">
        <f t="shared" si="54"/>
        <v>290.02419933657342</v>
      </c>
      <c r="AQ467" s="401"/>
      <c r="AR467" s="401"/>
    </row>
    <row r="468" spans="1:44" ht="19.5" customHeight="1" x14ac:dyDescent="0.2">
      <c r="A468" s="301" t="s">
        <v>83</v>
      </c>
      <c r="B468" s="302" t="s">
        <v>44</v>
      </c>
      <c r="C468" s="303" t="s">
        <v>26</v>
      </c>
      <c r="D468" s="302" t="s">
        <v>32</v>
      </c>
      <c r="E468" s="304">
        <f t="shared" si="51"/>
        <v>0</v>
      </c>
      <c r="F468" s="305">
        <v>0</v>
      </c>
      <c r="G468" s="305">
        <v>0</v>
      </c>
      <c r="H468" s="305">
        <v>0</v>
      </c>
      <c r="I468" s="305">
        <v>0</v>
      </c>
      <c r="J468" s="305">
        <v>0</v>
      </c>
      <c r="K468" s="305">
        <v>0</v>
      </c>
      <c r="L468" s="305">
        <v>0</v>
      </c>
      <c r="M468" s="305">
        <v>0</v>
      </c>
      <c r="N468" s="305">
        <v>0</v>
      </c>
      <c r="O468" s="305">
        <v>0</v>
      </c>
      <c r="P468" s="305">
        <v>0</v>
      </c>
      <c r="Q468" s="305">
        <v>0</v>
      </c>
      <c r="R468" s="305">
        <v>0</v>
      </c>
      <c r="S468" s="305">
        <f t="shared" si="52"/>
        <v>0</v>
      </c>
      <c r="T468" s="322" t="s">
        <v>358</v>
      </c>
      <c r="U468" s="290">
        <f>R441+R442+R443</f>
        <v>169450.84546499999</v>
      </c>
      <c r="V468" s="322" t="s">
        <v>358</v>
      </c>
      <c r="W468" s="323" t="s">
        <v>69</v>
      </c>
      <c r="X468" s="323" t="s">
        <v>224</v>
      </c>
      <c r="Y468" s="328">
        <f t="shared" si="53"/>
        <v>0.55569999999999997</v>
      </c>
      <c r="Z468" s="327">
        <v>5.2999999999999999E-2</v>
      </c>
      <c r="AA468" s="327">
        <v>0</v>
      </c>
      <c r="AB468" s="327">
        <v>0</v>
      </c>
      <c r="AC468" s="327">
        <v>0</v>
      </c>
      <c r="AD468" s="327">
        <v>0.11119999999999999</v>
      </c>
      <c r="AE468" s="327">
        <v>0.55569999999999997</v>
      </c>
      <c r="AF468" s="327">
        <v>6.7999999999999996E-3</v>
      </c>
      <c r="AG468" s="327">
        <v>0</v>
      </c>
      <c r="AH468" s="327">
        <v>0.29110000000000003</v>
      </c>
      <c r="AI468" s="327">
        <v>0.12920000000000001</v>
      </c>
      <c r="AJ468" s="327">
        <v>0</v>
      </c>
      <c r="AK468" s="327">
        <v>0</v>
      </c>
      <c r="AL468" s="327">
        <v>1.147</v>
      </c>
      <c r="AM468" s="305">
        <f t="shared" si="54"/>
        <v>0.71989999999999998</v>
      </c>
      <c r="AQ468" s="401"/>
      <c r="AR468" s="401"/>
    </row>
    <row r="469" spans="1:44" ht="19.5" customHeight="1" x14ac:dyDescent="0.2">
      <c r="A469" s="301" t="s">
        <v>83</v>
      </c>
      <c r="B469" s="302" t="s">
        <v>44</v>
      </c>
      <c r="C469" s="303" t="s">
        <v>33</v>
      </c>
      <c r="D469" s="302" t="s">
        <v>34</v>
      </c>
      <c r="E469" s="304">
        <f t="shared" si="51"/>
        <v>23368.781781383001</v>
      </c>
      <c r="F469" s="305">
        <v>15049.959451602799</v>
      </c>
      <c r="G469" s="305">
        <v>5510.2348663949697</v>
      </c>
      <c r="H469" s="305">
        <v>14343.039953933599</v>
      </c>
      <c r="I469" s="305">
        <v>18434.467987509899</v>
      </c>
      <c r="J469" s="305">
        <v>20939.2239623266</v>
      </c>
      <c r="K469" s="305">
        <v>23368.781781383001</v>
      </c>
      <c r="L469" s="305">
        <v>24173.768758468399</v>
      </c>
      <c r="M469" s="305">
        <v>23377.471691166302</v>
      </c>
      <c r="N469" s="305">
        <v>24804.013156963501</v>
      </c>
      <c r="O469" s="305">
        <v>21023.6223104946</v>
      </c>
      <c r="P469" s="305">
        <v>23368.432815777502</v>
      </c>
      <c r="Q469" s="305">
        <v>23824.0838223473</v>
      </c>
      <c r="R469" s="305">
        <v>238217.10055836799</v>
      </c>
      <c r="S469" s="305">
        <f t="shared" si="52"/>
        <v>97645.708003150881</v>
      </c>
      <c r="T469" s="322" t="s">
        <v>358</v>
      </c>
      <c r="U469" s="290">
        <f>R465+R466+R467</f>
        <v>104377.2539833123</v>
      </c>
      <c r="V469" s="322" t="s">
        <v>358</v>
      </c>
      <c r="W469" s="323" t="s">
        <v>69</v>
      </c>
      <c r="X469" s="323" t="s">
        <v>225</v>
      </c>
      <c r="Y469" s="328">
        <f t="shared" si="53"/>
        <v>0.59587100000000004</v>
      </c>
      <c r="Z469" s="327">
        <v>1.0789550000000001</v>
      </c>
      <c r="AA469" s="327">
        <v>1.547024</v>
      </c>
      <c r="AB469" s="327">
        <v>1.071852</v>
      </c>
      <c r="AC469" s="327">
        <v>2.0303640000000001</v>
      </c>
      <c r="AD469" s="327">
        <v>0.59587100000000004</v>
      </c>
      <c r="AE469" s="327">
        <v>0.59587100000000004</v>
      </c>
      <c r="AF469" s="327">
        <v>0.59572099999999995</v>
      </c>
      <c r="AG469" s="327">
        <v>0.89083100000000004</v>
      </c>
      <c r="AH469" s="327">
        <v>1.5074209999999999</v>
      </c>
      <c r="AI469" s="327">
        <v>3.9175789999999999</v>
      </c>
      <c r="AJ469" s="327">
        <v>2.3583310000000002</v>
      </c>
      <c r="AK469" s="327">
        <v>1.583666</v>
      </c>
      <c r="AL469" s="327">
        <v>17.773485999999998</v>
      </c>
      <c r="AM469" s="305">
        <f t="shared" si="54"/>
        <v>6.9199369999999991</v>
      </c>
      <c r="AQ469" s="401"/>
      <c r="AR469" s="401"/>
    </row>
    <row r="470" spans="1:44" ht="19.5" customHeight="1" x14ac:dyDescent="0.2">
      <c r="A470" s="301" t="s">
        <v>83</v>
      </c>
      <c r="B470" s="302" t="s">
        <v>44</v>
      </c>
      <c r="C470" s="303" t="s">
        <v>33</v>
      </c>
      <c r="D470" s="302" t="s">
        <v>35</v>
      </c>
      <c r="E470" s="304">
        <f t="shared" si="51"/>
        <v>2801.3601565594499</v>
      </c>
      <c r="F470" s="305">
        <v>1347.0742670044499</v>
      </c>
      <c r="G470" s="305">
        <v>358.252698447412</v>
      </c>
      <c r="H470" s="305">
        <v>1486.8802095292299</v>
      </c>
      <c r="I470" s="305">
        <v>1754.7912832453601</v>
      </c>
      <c r="J470" s="305">
        <v>2912.7096899673602</v>
      </c>
      <c r="K470" s="305">
        <v>2801.3601565594499</v>
      </c>
      <c r="L470" s="305">
        <v>3123.4737289627101</v>
      </c>
      <c r="M470" s="305">
        <v>3301.8875378348298</v>
      </c>
      <c r="N470" s="305">
        <v>115.472808312301</v>
      </c>
      <c r="O470" s="305">
        <v>2596.8400906542602</v>
      </c>
      <c r="P470" s="305">
        <v>2873.97114387704</v>
      </c>
      <c r="Q470" s="305">
        <v>3227.8445755908301</v>
      </c>
      <c r="R470" s="305">
        <v>25900.5581899852</v>
      </c>
      <c r="S470" s="305">
        <f t="shared" si="52"/>
        <v>10661.068304753262</v>
      </c>
      <c r="T470" s="322" t="s">
        <v>358</v>
      </c>
      <c r="U470" s="441">
        <f>1-U469/U468</f>
        <v>0.38402636058330331</v>
      </c>
      <c r="V470" s="322" t="s">
        <v>358</v>
      </c>
      <c r="W470" s="323" t="s">
        <v>69</v>
      </c>
      <c r="X470" s="323" t="s">
        <v>226</v>
      </c>
      <c r="Y470" s="328">
        <f t="shared" si="53"/>
        <v>0</v>
      </c>
      <c r="Z470" s="327">
        <v>0</v>
      </c>
      <c r="AA470" s="327">
        <v>0</v>
      </c>
      <c r="AB470" s="327">
        <v>0</v>
      </c>
      <c r="AC470" s="327">
        <v>0</v>
      </c>
      <c r="AD470" s="327">
        <v>0</v>
      </c>
      <c r="AE470" s="327">
        <v>0</v>
      </c>
      <c r="AF470" s="327">
        <v>0</v>
      </c>
      <c r="AG470" s="327">
        <v>0</v>
      </c>
      <c r="AH470" s="327">
        <v>0</v>
      </c>
      <c r="AI470" s="327">
        <v>3.8800000000000002E-3</v>
      </c>
      <c r="AJ470" s="327">
        <v>0</v>
      </c>
      <c r="AK470" s="327">
        <v>0</v>
      </c>
      <c r="AL470" s="327">
        <v>3.8800000000000002E-3</v>
      </c>
      <c r="AM470" s="305">
        <f t="shared" si="54"/>
        <v>0</v>
      </c>
      <c r="AQ470" s="401"/>
      <c r="AR470" s="401"/>
    </row>
    <row r="471" spans="1:44" ht="19.5" customHeight="1" x14ac:dyDescent="0.2">
      <c r="A471" s="301" t="s">
        <v>83</v>
      </c>
      <c r="B471" s="302" t="s">
        <v>44</v>
      </c>
      <c r="C471" s="303" t="s">
        <v>33</v>
      </c>
      <c r="D471" s="302" t="s">
        <v>36</v>
      </c>
      <c r="E471" s="304">
        <f t="shared" si="51"/>
        <v>5913.3116225435997</v>
      </c>
      <c r="F471" s="305">
        <v>3729.3852386266799</v>
      </c>
      <c r="G471" s="305">
        <v>1059.1261162538499</v>
      </c>
      <c r="H471" s="305">
        <v>3652.7997945084498</v>
      </c>
      <c r="I471" s="305">
        <v>4050.40377926459</v>
      </c>
      <c r="J471" s="305">
        <v>6045.2668293582801</v>
      </c>
      <c r="K471" s="305">
        <v>5913.3116225435997</v>
      </c>
      <c r="L471" s="305">
        <v>6142.3965250449701</v>
      </c>
      <c r="M471" s="305">
        <v>6440.2195028943197</v>
      </c>
      <c r="N471" s="305">
        <v>8030.76890303863</v>
      </c>
      <c r="O471" s="305">
        <v>4530.3205824318102</v>
      </c>
      <c r="P471" s="305">
        <v>4862.5341079507398</v>
      </c>
      <c r="Q471" s="305">
        <v>5166.0083663163796</v>
      </c>
      <c r="R471" s="305">
        <v>59622.541368232298</v>
      </c>
      <c r="S471" s="305">
        <f t="shared" si="52"/>
        <v>24450.293380555449</v>
      </c>
      <c r="T471" s="322" t="s">
        <v>358</v>
      </c>
      <c r="V471" s="322" t="s">
        <v>358</v>
      </c>
      <c r="W471" s="323" t="s">
        <v>69</v>
      </c>
      <c r="X471" s="323" t="s">
        <v>227</v>
      </c>
      <c r="Y471" s="328">
        <f t="shared" si="53"/>
        <v>0</v>
      </c>
      <c r="Z471" s="327">
        <v>0</v>
      </c>
      <c r="AA471" s="327">
        <v>0</v>
      </c>
      <c r="AB471" s="327">
        <v>0</v>
      </c>
      <c r="AC471" s="327">
        <v>0</v>
      </c>
      <c r="AD471" s="327">
        <v>0</v>
      </c>
      <c r="AE471" s="327">
        <v>0</v>
      </c>
      <c r="AF471" s="327">
        <v>0</v>
      </c>
      <c r="AG471" s="327">
        <v>0</v>
      </c>
      <c r="AH471" s="327">
        <v>0</v>
      </c>
      <c r="AI471" s="327">
        <v>0</v>
      </c>
      <c r="AJ471" s="327">
        <v>0</v>
      </c>
      <c r="AK471" s="327">
        <v>0</v>
      </c>
      <c r="AL471" s="327">
        <v>0</v>
      </c>
      <c r="AM471" s="305">
        <f t="shared" si="54"/>
        <v>0</v>
      </c>
      <c r="AQ471" s="401"/>
      <c r="AR471" s="401"/>
    </row>
    <row r="472" spans="1:44" ht="19.5" customHeight="1" x14ac:dyDescent="0.2">
      <c r="A472" s="301" t="s">
        <v>83</v>
      </c>
      <c r="B472" s="302" t="s">
        <v>44</v>
      </c>
      <c r="C472" s="303" t="s">
        <v>33</v>
      </c>
      <c r="D472" s="302" t="s">
        <v>37</v>
      </c>
      <c r="E472" s="304">
        <f t="shared" si="51"/>
        <v>0</v>
      </c>
      <c r="F472" s="305">
        <v>1.1986211021473501</v>
      </c>
      <c r="G472" s="305">
        <v>0.29809479170769998</v>
      </c>
      <c r="H472" s="305">
        <v>1.3499800793209</v>
      </c>
      <c r="I472" s="305">
        <v>1.3856166169441899</v>
      </c>
      <c r="J472" s="305">
        <v>1.0000000000218299E-6</v>
      </c>
      <c r="K472" s="305">
        <v>0</v>
      </c>
      <c r="L472" s="305">
        <v>0.273825704870654</v>
      </c>
      <c r="M472" s="305">
        <v>0.32117871906227002</v>
      </c>
      <c r="N472" s="305">
        <v>0</v>
      </c>
      <c r="O472" s="305">
        <v>0</v>
      </c>
      <c r="P472" s="305">
        <v>0</v>
      </c>
      <c r="Q472" s="305">
        <v>0</v>
      </c>
      <c r="R472" s="305">
        <v>4.82731801405306</v>
      </c>
      <c r="S472" s="305">
        <f t="shared" si="52"/>
        <v>4.2323135901201399</v>
      </c>
      <c r="T472" s="322" t="s">
        <v>358</v>
      </c>
      <c r="V472" s="322" t="s">
        <v>358</v>
      </c>
      <c r="W472" s="323" t="s">
        <v>69</v>
      </c>
      <c r="X472" s="323" t="s">
        <v>367</v>
      </c>
      <c r="Y472" s="328">
        <f t="shared" si="53"/>
        <v>0</v>
      </c>
      <c r="Z472" s="327">
        <v>0</v>
      </c>
      <c r="AA472" s="327">
        <v>0</v>
      </c>
      <c r="AB472" s="327">
        <v>0</v>
      </c>
      <c r="AC472" s="327">
        <v>0</v>
      </c>
      <c r="AD472" s="327">
        <v>0</v>
      </c>
      <c r="AE472" s="327">
        <v>0</v>
      </c>
      <c r="AF472" s="327">
        <v>0</v>
      </c>
      <c r="AG472" s="327">
        <v>0</v>
      </c>
      <c r="AH472" s="327">
        <v>0</v>
      </c>
      <c r="AI472" s="327">
        <v>0</v>
      </c>
      <c r="AJ472" s="327">
        <v>0</v>
      </c>
      <c r="AK472" s="327">
        <v>0</v>
      </c>
      <c r="AL472" s="327">
        <v>0</v>
      </c>
      <c r="AM472" s="305">
        <f t="shared" si="54"/>
        <v>0</v>
      </c>
      <c r="AQ472" s="401"/>
      <c r="AR472" s="401"/>
    </row>
    <row r="473" spans="1:44" ht="19.5" customHeight="1" x14ac:dyDescent="0.2">
      <c r="A473" s="301" t="s">
        <v>83</v>
      </c>
      <c r="B473" s="302" t="s">
        <v>44</v>
      </c>
      <c r="C473" s="303" t="s">
        <v>33</v>
      </c>
      <c r="D473" s="302" t="s">
        <v>38</v>
      </c>
      <c r="E473" s="304">
        <f t="shared" si="51"/>
        <v>147.418315302141</v>
      </c>
      <c r="F473" s="305">
        <v>7.6295005289430202</v>
      </c>
      <c r="G473" s="305">
        <v>4.2924268200168596</v>
      </c>
      <c r="H473" s="305">
        <v>9.7447339256765702</v>
      </c>
      <c r="I473" s="305">
        <v>36.902593522240402</v>
      </c>
      <c r="J473" s="305">
        <v>39.3691876047452</v>
      </c>
      <c r="K473" s="305">
        <v>147.418315302141</v>
      </c>
      <c r="L473" s="305">
        <v>177.684023103052</v>
      </c>
      <c r="M473" s="305">
        <v>175.44461973395599</v>
      </c>
      <c r="N473" s="305">
        <v>188.399798963129</v>
      </c>
      <c r="O473" s="305">
        <v>128.67391942273099</v>
      </c>
      <c r="P473" s="305">
        <v>157.626783341627</v>
      </c>
      <c r="Q473" s="305">
        <v>189.625826978622</v>
      </c>
      <c r="R473" s="305">
        <v>1262.8117292468801</v>
      </c>
      <c r="S473" s="305">
        <f t="shared" si="52"/>
        <v>245.35675770376304</v>
      </c>
      <c r="T473" s="322" t="s">
        <v>358</v>
      </c>
      <c r="V473" s="322" t="s">
        <v>358</v>
      </c>
      <c r="W473" s="323" t="s">
        <v>69</v>
      </c>
      <c r="X473" s="323" t="s">
        <v>229</v>
      </c>
      <c r="Y473" s="328">
        <f t="shared" si="53"/>
        <v>-1.9275679999999999</v>
      </c>
      <c r="Z473" s="327">
        <v>-1.346759</v>
      </c>
      <c r="AA473" s="327">
        <v>-1.412269</v>
      </c>
      <c r="AB473" s="327">
        <v>-1.4923040000000001</v>
      </c>
      <c r="AC473" s="327">
        <v>-1.588014</v>
      </c>
      <c r="AD473" s="327">
        <v>-1.5271779999999999</v>
      </c>
      <c r="AE473" s="327">
        <v>-1.9275679999999999</v>
      </c>
      <c r="AF473" s="327">
        <v>-1.8714010000000001</v>
      </c>
      <c r="AG473" s="327">
        <v>-1.6984429999999999</v>
      </c>
      <c r="AH473" s="327">
        <v>-1.5451520000000001</v>
      </c>
      <c r="AI473" s="327">
        <v>-2.2495430000000001</v>
      </c>
      <c r="AJ473" s="327">
        <v>-2.1383190000000001</v>
      </c>
      <c r="AK473" s="327">
        <v>-2.817453</v>
      </c>
      <c r="AL473" s="327">
        <v>-21.614402999999999</v>
      </c>
      <c r="AM473" s="305">
        <f t="shared" si="54"/>
        <v>-9.2940919999999991</v>
      </c>
      <c r="AQ473" s="401"/>
      <c r="AR473" s="401"/>
    </row>
    <row r="474" spans="1:44" ht="19.5" customHeight="1" x14ac:dyDescent="0.2">
      <c r="A474" s="301" t="s">
        <v>83</v>
      </c>
      <c r="B474" s="302" t="s">
        <v>44</v>
      </c>
      <c r="C474" s="303" t="s">
        <v>33</v>
      </c>
      <c r="D474" s="302" t="s">
        <v>39</v>
      </c>
      <c r="E474" s="304">
        <f t="shared" si="51"/>
        <v>11.5527089087541</v>
      </c>
      <c r="F474" s="305">
        <v>0</v>
      </c>
      <c r="G474" s="305">
        <v>0</v>
      </c>
      <c r="H474" s="305">
        <v>0</v>
      </c>
      <c r="I474" s="305">
        <v>3.1474078090181399</v>
      </c>
      <c r="J474" s="305">
        <v>4.1703970307558604</v>
      </c>
      <c r="K474" s="305">
        <v>11.5527089087541</v>
      </c>
      <c r="L474" s="305">
        <v>12.7596685389189</v>
      </c>
      <c r="M474" s="305">
        <v>4.0522431615419903</v>
      </c>
      <c r="N474" s="305">
        <v>0</v>
      </c>
      <c r="O474" s="305">
        <v>34.869213918507398</v>
      </c>
      <c r="P474" s="305">
        <v>24.937357368110899</v>
      </c>
      <c r="Q474" s="305">
        <v>13.1083326238463</v>
      </c>
      <c r="R474" s="305">
        <v>108.59732935945399</v>
      </c>
      <c r="S474" s="305">
        <f t="shared" si="52"/>
        <v>18.870513748528101</v>
      </c>
      <c r="T474" s="322" t="s">
        <v>358</v>
      </c>
      <c r="V474" s="322" t="s">
        <v>358</v>
      </c>
      <c r="W474" s="323" t="s">
        <v>69</v>
      </c>
      <c r="X474" s="323" t="s">
        <v>230</v>
      </c>
      <c r="Y474" s="328">
        <f t="shared" si="53"/>
        <v>0</v>
      </c>
      <c r="Z474" s="327">
        <v>0</v>
      </c>
      <c r="AA474" s="327">
        <v>0</v>
      </c>
      <c r="AB474" s="327">
        <v>0.26</v>
      </c>
      <c r="AC474" s="327">
        <v>0</v>
      </c>
      <c r="AD474" s="327">
        <v>0</v>
      </c>
      <c r="AE474" s="327">
        <v>0</v>
      </c>
      <c r="AF474" s="327">
        <v>0</v>
      </c>
      <c r="AG474" s="327">
        <v>0</v>
      </c>
      <c r="AH474" s="327">
        <v>0</v>
      </c>
      <c r="AI474" s="327">
        <v>0.34</v>
      </c>
      <c r="AJ474" s="327">
        <v>0</v>
      </c>
      <c r="AK474" s="327">
        <v>0</v>
      </c>
      <c r="AL474" s="327">
        <v>0.6</v>
      </c>
      <c r="AM474" s="305">
        <f t="shared" si="54"/>
        <v>0.26</v>
      </c>
      <c r="AQ474" s="401"/>
      <c r="AR474" s="401"/>
    </row>
    <row r="475" spans="1:44" ht="19.5" customHeight="1" x14ac:dyDescent="0.2">
      <c r="A475" s="301" t="s">
        <v>83</v>
      </c>
      <c r="B475" s="302" t="s">
        <v>44</v>
      </c>
      <c r="C475" s="303" t="s">
        <v>40</v>
      </c>
      <c r="D475" s="302" t="s">
        <v>41</v>
      </c>
      <c r="E475" s="304">
        <f t="shared" si="51"/>
        <v>26271.934521625801</v>
      </c>
      <c r="F475" s="305">
        <v>18607.362543959902</v>
      </c>
      <c r="G475" s="305">
        <v>5316.7095868638498</v>
      </c>
      <c r="H475" s="305">
        <v>17619.7547812417</v>
      </c>
      <c r="I475" s="305">
        <v>21850.041445975501</v>
      </c>
      <c r="J475" s="305">
        <v>24691.565031463098</v>
      </c>
      <c r="K475" s="305">
        <v>26271.934521625801</v>
      </c>
      <c r="L475" s="305">
        <v>27580.370807924101</v>
      </c>
      <c r="M475" s="305">
        <v>27872.068338952398</v>
      </c>
      <c r="N475" s="305">
        <v>26504.598979900002</v>
      </c>
      <c r="O475" s="305">
        <v>24764.616665958401</v>
      </c>
      <c r="P475" s="305">
        <v>29348.830440984999</v>
      </c>
      <c r="Q475" s="305">
        <v>30152.018846716801</v>
      </c>
      <c r="R475" s="305">
        <v>280579.87199156597</v>
      </c>
      <c r="S475" s="305">
        <f t="shared" si="52"/>
        <v>114357.36791112987</v>
      </c>
      <c r="T475" s="322" t="s">
        <v>358</v>
      </c>
      <c r="V475" s="322" t="s">
        <v>358</v>
      </c>
      <c r="W475" s="323" t="s">
        <v>69</v>
      </c>
      <c r="X475" s="323" t="s">
        <v>231</v>
      </c>
      <c r="Y475" s="328">
        <f t="shared" si="53"/>
        <v>0</v>
      </c>
      <c r="Z475" s="327">
        <v>0</v>
      </c>
      <c r="AA475" s="327">
        <v>0</v>
      </c>
      <c r="AB475" s="327">
        <v>0</v>
      </c>
      <c r="AC475" s="327">
        <v>0</v>
      </c>
      <c r="AD475" s="327">
        <v>0</v>
      </c>
      <c r="AE475" s="327">
        <v>0</v>
      </c>
      <c r="AF475" s="327">
        <v>0</v>
      </c>
      <c r="AG475" s="327">
        <v>0</v>
      </c>
      <c r="AH475" s="327">
        <v>0</v>
      </c>
      <c r="AI475" s="327">
        <v>0</v>
      </c>
      <c r="AJ475" s="327">
        <v>0</v>
      </c>
      <c r="AK475" s="327">
        <v>0</v>
      </c>
      <c r="AL475" s="327">
        <v>0</v>
      </c>
      <c r="AM475" s="305">
        <f t="shared" si="54"/>
        <v>0</v>
      </c>
      <c r="AQ475" s="401"/>
      <c r="AR475" s="401"/>
    </row>
    <row r="476" spans="1:44" ht="19.5" customHeight="1" x14ac:dyDescent="0.2">
      <c r="A476" s="301" t="s">
        <v>83</v>
      </c>
      <c r="B476" s="302" t="s">
        <v>44</v>
      </c>
      <c r="C476" s="303" t="s">
        <v>40</v>
      </c>
      <c r="D476" s="302" t="s">
        <v>42</v>
      </c>
      <c r="E476" s="304">
        <f t="shared" si="51"/>
        <v>5637.1436223779801</v>
      </c>
      <c r="F476" s="305">
        <v>1439.7872396958601</v>
      </c>
      <c r="G476" s="305">
        <v>1234.1376350085</v>
      </c>
      <c r="H476" s="305">
        <v>1461.2690475488</v>
      </c>
      <c r="I476" s="305">
        <v>2131.1566171449999</v>
      </c>
      <c r="J476" s="305">
        <v>4949.6267114230404</v>
      </c>
      <c r="K476" s="305">
        <v>5637.1436223779801</v>
      </c>
      <c r="L476" s="305">
        <v>5679.5453572306797</v>
      </c>
      <c r="M476" s="305">
        <v>5013.5552318952996</v>
      </c>
      <c r="N476" s="305">
        <v>6235.4055033389104</v>
      </c>
      <c r="O476" s="305">
        <v>3131.43181125412</v>
      </c>
      <c r="P476" s="305">
        <v>1556.3876563051101</v>
      </c>
      <c r="Q476" s="305">
        <v>1906.44546414969</v>
      </c>
      <c r="R476" s="305">
        <v>40375.891897373003</v>
      </c>
      <c r="S476" s="305">
        <f t="shared" si="52"/>
        <v>16853.120873199179</v>
      </c>
      <c r="T476" s="322" t="s">
        <v>358</v>
      </c>
      <c r="V476" s="322" t="s">
        <v>358</v>
      </c>
      <c r="W476" s="323" t="s">
        <v>69</v>
      </c>
      <c r="X476" s="323" t="s">
        <v>232</v>
      </c>
      <c r="Y476" s="328">
        <f t="shared" si="53"/>
        <v>0.82215781499999696</v>
      </c>
      <c r="Z476" s="327">
        <v>-0.25660485000000199</v>
      </c>
      <c r="AA476" s="327">
        <v>7.7417715000002801E-2</v>
      </c>
      <c r="AB476" s="327">
        <v>7.7418099999999199E-2</v>
      </c>
      <c r="AC476" s="327">
        <v>3.8316294999994199E-2</v>
      </c>
      <c r="AD476" s="327">
        <v>0.91295471000000095</v>
      </c>
      <c r="AE476" s="327">
        <v>0.82215781499999696</v>
      </c>
      <c r="AF476" s="327">
        <v>0.73652191499999697</v>
      </c>
      <c r="AG476" s="327">
        <v>2.37705447</v>
      </c>
      <c r="AH476" s="327">
        <v>2.2120914150000002</v>
      </c>
      <c r="AI476" s="327">
        <v>2.4432889100000001</v>
      </c>
      <c r="AJ476" s="327">
        <v>1.9951620000000001</v>
      </c>
      <c r="AK476" s="327">
        <v>-2.04999999198208E-7</v>
      </c>
      <c r="AL476" s="327">
        <v>11.435778289999901</v>
      </c>
      <c r="AM476" s="305">
        <f t="shared" si="54"/>
        <v>1.6716597849999921</v>
      </c>
      <c r="AQ476" s="401"/>
      <c r="AR476" s="401"/>
    </row>
    <row r="477" spans="1:44" ht="19.5" customHeight="1" x14ac:dyDescent="0.2">
      <c r="A477" s="301" t="s">
        <v>83</v>
      </c>
      <c r="B477" s="302" t="s">
        <v>44</v>
      </c>
      <c r="C477" s="303" t="s">
        <v>40</v>
      </c>
      <c r="D477" s="302" t="s">
        <v>43</v>
      </c>
      <c r="E477" s="304">
        <f t="shared" si="51"/>
        <v>333.34644069299901</v>
      </c>
      <c r="F477" s="305">
        <v>88.097295209414199</v>
      </c>
      <c r="G477" s="305">
        <v>381.35698083565802</v>
      </c>
      <c r="H477" s="305">
        <v>412.79084318579498</v>
      </c>
      <c r="I477" s="305">
        <v>299.90060484750597</v>
      </c>
      <c r="J477" s="305">
        <v>299.548324401348</v>
      </c>
      <c r="K477" s="305">
        <v>333.34644069299901</v>
      </c>
      <c r="L477" s="305">
        <v>370.44036466837099</v>
      </c>
      <c r="M477" s="305">
        <v>413.77320266268299</v>
      </c>
      <c r="N477" s="305">
        <v>398.65018403858102</v>
      </c>
      <c r="O477" s="305">
        <v>418.277639709634</v>
      </c>
      <c r="P477" s="305">
        <v>382.28411102479703</v>
      </c>
      <c r="Q477" s="305">
        <v>362.20661299038198</v>
      </c>
      <c r="R477" s="305">
        <v>4160.6726042671698</v>
      </c>
      <c r="S477" s="305">
        <f t="shared" si="52"/>
        <v>1815.0404891727203</v>
      </c>
      <c r="T477" s="322" t="s">
        <v>358</v>
      </c>
      <c r="V477" s="322" t="s">
        <v>358</v>
      </c>
      <c r="W477" s="323" t="s">
        <v>69</v>
      </c>
      <c r="X477" s="323" t="s">
        <v>233</v>
      </c>
      <c r="Y477" s="328">
        <f t="shared" si="53"/>
        <v>0</v>
      </c>
      <c r="Z477" s="327">
        <v>0</v>
      </c>
      <c r="AA477" s="327">
        <v>0</v>
      </c>
      <c r="AB477" s="327">
        <v>0</v>
      </c>
      <c r="AC477" s="327">
        <v>0</v>
      </c>
      <c r="AD477" s="327">
        <v>0</v>
      </c>
      <c r="AE477" s="327">
        <v>0</v>
      </c>
      <c r="AF477" s="327">
        <v>1.83E-2</v>
      </c>
      <c r="AG477" s="327">
        <v>0</v>
      </c>
      <c r="AH477" s="327">
        <v>0</v>
      </c>
      <c r="AI477" s="327">
        <v>0</v>
      </c>
      <c r="AJ477" s="327">
        <v>0</v>
      </c>
      <c r="AK477" s="327">
        <v>1.9199999999999998E-2</v>
      </c>
      <c r="AL477" s="327">
        <v>3.7499999999999999E-2</v>
      </c>
      <c r="AM477" s="305">
        <f t="shared" si="54"/>
        <v>0</v>
      </c>
      <c r="AQ477" s="401"/>
      <c r="AR477" s="401"/>
    </row>
    <row r="478" spans="1:44" ht="19.5" customHeight="1" x14ac:dyDescent="0.2">
      <c r="A478" s="301" t="s">
        <v>83</v>
      </c>
      <c r="B478" s="302" t="s">
        <v>44</v>
      </c>
      <c r="C478" s="303" t="s">
        <v>61</v>
      </c>
      <c r="D478" s="302" t="s">
        <v>24</v>
      </c>
      <c r="E478" s="304">
        <f t="shared" si="51"/>
        <v>5881.5615035924902</v>
      </c>
      <c r="F478" s="305">
        <v>3557.9721361472298</v>
      </c>
      <c r="G478" s="305">
        <v>1195.59789117584</v>
      </c>
      <c r="H478" s="305">
        <v>3522.6520444049302</v>
      </c>
      <c r="I478" s="305">
        <v>4406.8465113723396</v>
      </c>
      <c r="J478" s="305">
        <v>5474.6436775704497</v>
      </c>
      <c r="K478" s="305">
        <v>5881.5615035924902</v>
      </c>
      <c r="L478" s="305">
        <v>6153.1211571066897</v>
      </c>
      <c r="M478" s="305">
        <v>5590.1754346205398</v>
      </c>
      <c r="N478" s="305">
        <v>5338.7511929099301</v>
      </c>
      <c r="O478" s="305">
        <v>4798.3970499390298</v>
      </c>
      <c r="P478" s="305">
        <v>5242.1538830495201</v>
      </c>
      <c r="Q478" s="305">
        <v>5241.0174975262198</v>
      </c>
      <c r="R478" s="305">
        <v>56402.889979415202</v>
      </c>
      <c r="S478" s="305">
        <f t="shared" si="52"/>
        <v>24039.273764263278</v>
      </c>
      <c r="T478" s="322" t="s">
        <v>358</v>
      </c>
      <c r="V478" s="322" t="s">
        <v>358</v>
      </c>
      <c r="W478" s="323" t="s">
        <v>69</v>
      </c>
      <c r="X478" s="323" t="s">
        <v>234</v>
      </c>
      <c r="Y478" s="328">
        <f t="shared" si="53"/>
        <v>-6.861059</v>
      </c>
      <c r="Z478" s="327">
        <v>-3.2857240000000001</v>
      </c>
      <c r="AA478" s="327">
        <v>-1.935279</v>
      </c>
      <c r="AB478" s="327">
        <v>-4.3935810000000002</v>
      </c>
      <c r="AC478" s="327">
        <v>-0.86382899999999996</v>
      </c>
      <c r="AD478" s="327">
        <v>-26.699189000000001</v>
      </c>
      <c r="AE478" s="327">
        <v>-6.861059</v>
      </c>
      <c r="AF478" s="327">
        <v>-4.2998989999999999</v>
      </c>
      <c r="AG478" s="327">
        <v>-2.317904</v>
      </c>
      <c r="AH478" s="327">
        <v>-30.895132</v>
      </c>
      <c r="AI478" s="327">
        <v>-23.775397000000002</v>
      </c>
      <c r="AJ478" s="327">
        <v>-4.4474210000000003</v>
      </c>
      <c r="AK478" s="327">
        <v>-7.5910520000000004</v>
      </c>
      <c r="AL478" s="327">
        <v>-117.365466</v>
      </c>
      <c r="AM478" s="305">
        <f t="shared" si="54"/>
        <v>-44.038660999999998</v>
      </c>
      <c r="AQ478" s="401"/>
      <c r="AR478" s="401"/>
    </row>
    <row r="479" spans="1:44" ht="19.5" customHeight="1" x14ac:dyDescent="0.2">
      <c r="A479" s="301" t="s">
        <v>83</v>
      </c>
      <c r="B479" s="302" t="s">
        <v>44</v>
      </c>
      <c r="C479" s="303" t="s">
        <v>61</v>
      </c>
      <c r="D479" s="302" t="s">
        <v>51</v>
      </c>
      <c r="E479" s="304">
        <f t="shared" si="51"/>
        <v>5289.1311823391698</v>
      </c>
      <c r="F479" s="305">
        <v>2273.43600893546</v>
      </c>
      <c r="G479" s="305">
        <v>997.22017982262298</v>
      </c>
      <c r="H479" s="305">
        <v>2902.1006425526598</v>
      </c>
      <c r="I479" s="305">
        <v>3861.99344735363</v>
      </c>
      <c r="J479" s="305">
        <v>4985.0354020050499</v>
      </c>
      <c r="K479" s="305">
        <v>5289.1311823391698</v>
      </c>
      <c r="L479" s="305">
        <v>5178.2587131466498</v>
      </c>
      <c r="M479" s="305">
        <v>5043.9547008690297</v>
      </c>
      <c r="N479" s="305">
        <v>5095.0937387721897</v>
      </c>
      <c r="O479" s="305">
        <v>4066.3862858544899</v>
      </c>
      <c r="P479" s="305">
        <v>4357.39600690916</v>
      </c>
      <c r="Q479" s="305">
        <v>3928.5152780412</v>
      </c>
      <c r="R479" s="305">
        <v>47978.521586601302</v>
      </c>
      <c r="S479" s="305">
        <f t="shared" si="52"/>
        <v>20308.916863008591</v>
      </c>
      <c r="T479" s="322" t="s">
        <v>358</v>
      </c>
      <c r="V479" s="322" t="s">
        <v>358</v>
      </c>
      <c r="W479" s="323" t="s">
        <v>69</v>
      </c>
      <c r="X479" s="323" t="s">
        <v>127</v>
      </c>
      <c r="Y479" s="328">
        <f t="shared" si="53"/>
        <v>-5.6908399999993602</v>
      </c>
      <c r="Z479" s="327">
        <v>-129.78782000000001</v>
      </c>
      <c r="AA479" s="327">
        <v>-6.9897910000000101</v>
      </c>
      <c r="AB479" s="327">
        <v>66.866567000000501</v>
      </c>
      <c r="AC479" s="327">
        <v>79.947619000000998</v>
      </c>
      <c r="AD479" s="327">
        <v>19.845043999999</v>
      </c>
      <c r="AE479" s="327">
        <v>-5.6908399999993602</v>
      </c>
      <c r="AF479" s="327">
        <v>-57.3413707400004</v>
      </c>
      <c r="AG479" s="327">
        <v>-97.004324999999298</v>
      </c>
      <c r="AH479" s="327">
        <v>-17.6048609999992</v>
      </c>
      <c r="AI479" s="327">
        <v>-21.503084999999899</v>
      </c>
      <c r="AJ479" s="327">
        <v>2.5785760000002198</v>
      </c>
      <c r="AK479" s="327">
        <v>-2241.3558429999998</v>
      </c>
      <c r="AL479" s="327">
        <v>-2408.0401297399999</v>
      </c>
      <c r="AM479" s="305">
        <f t="shared" si="54"/>
        <v>24.190779000001129</v>
      </c>
      <c r="AQ479" s="401"/>
      <c r="AR479" s="401"/>
    </row>
    <row r="480" spans="1:44" ht="19.5" customHeight="1" x14ac:dyDescent="0.2">
      <c r="A480" s="301" t="s">
        <v>83</v>
      </c>
      <c r="B480" s="302" t="s">
        <v>44</v>
      </c>
      <c r="C480" s="303" t="s">
        <v>61</v>
      </c>
      <c r="D480" s="302" t="s">
        <v>216</v>
      </c>
      <c r="E480" s="304">
        <f t="shared" si="51"/>
        <v>4401.1538903959099</v>
      </c>
      <c r="F480" s="305">
        <v>2537.45664025206</v>
      </c>
      <c r="G480" s="305">
        <v>792.14189619375304</v>
      </c>
      <c r="H480" s="305">
        <v>2542.6751190578402</v>
      </c>
      <c r="I480" s="305">
        <v>3328.2006390209799</v>
      </c>
      <c r="J480" s="305">
        <v>3994.3001597595198</v>
      </c>
      <c r="K480" s="305">
        <v>4401.1538903959099</v>
      </c>
      <c r="L480" s="305">
        <v>4709.2354751651201</v>
      </c>
      <c r="M480" s="305">
        <v>4744.4832598276798</v>
      </c>
      <c r="N480" s="305">
        <v>4693.2802088019198</v>
      </c>
      <c r="O480" s="305">
        <v>3765.4924867096202</v>
      </c>
      <c r="P480" s="305">
        <v>4213.3626742183196</v>
      </c>
      <c r="Q480" s="305">
        <v>4342.7014216116504</v>
      </c>
      <c r="R480" s="305">
        <v>44064.483871014403</v>
      </c>
      <c r="S480" s="305">
        <f t="shared" si="52"/>
        <v>17595.928344680062</v>
      </c>
      <c r="T480" s="322" t="s">
        <v>358</v>
      </c>
      <c r="V480" s="322" t="s">
        <v>358</v>
      </c>
      <c r="W480" s="323" t="s">
        <v>69</v>
      </c>
      <c r="X480" s="323" t="s">
        <v>235</v>
      </c>
      <c r="Y480" s="328">
        <f t="shared" si="53"/>
        <v>-216.686858892625</v>
      </c>
      <c r="Z480" s="327">
        <v>-21.857440016264199</v>
      </c>
      <c r="AA480" s="327">
        <v>-20.9553115570187</v>
      </c>
      <c r="AB480" s="327">
        <v>-62.017190840836697</v>
      </c>
      <c r="AC480" s="327">
        <v>-78.106171970473696</v>
      </c>
      <c r="AD480" s="327">
        <v>-191.24082334997101</v>
      </c>
      <c r="AE480" s="327">
        <v>-216.686858892625</v>
      </c>
      <c r="AF480" s="327">
        <v>-251.50076771891599</v>
      </c>
      <c r="AG480" s="327">
        <v>-111.089495467126</v>
      </c>
      <c r="AH480" s="327">
        <v>-129.089243609975</v>
      </c>
      <c r="AI480" s="327">
        <v>-159.91264738684899</v>
      </c>
      <c r="AJ480" s="327">
        <v>-122.53168237043199</v>
      </c>
      <c r="AK480" s="327">
        <v>2662.5652210249</v>
      </c>
      <c r="AL480" s="327">
        <v>1297.5775878444199</v>
      </c>
      <c r="AM480" s="305">
        <f t="shared" si="54"/>
        <v>-590.86379662718923</v>
      </c>
      <c r="AQ480" s="401"/>
      <c r="AR480" s="401"/>
    </row>
    <row r="481" spans="1:44" ht="19.5" customHeight="1" x14ac:dyDescent="0.2">
      <c r="A481" s="301" t="s">
        <v>83</v>
      </c>
      <c r="B481" s="302" t="s">
        <v>44</v>
      </c>
      <c r="C481" s="303" t="s">
        <v>61</v>
      </c>
      <c r="D481" s="302" t="s">
        <v>53</v>
      </c>
      <c r="E481" s="304">
        <f t="shared" si="51"/>
        <v>4538.5117354758404</v>
      </c>
      <c r="F481" s="305">
        <v>2902.5413500479199</v>
      </c>
      <c r="G481" s="305">
        <v>1004.3404855848599</v>
      </c>
      <c r="H481" s="305">
        <v>2635.5476306108699</v>
      </c>
      <c r="I481" s="305">
        <v>3190.6324473433101</v>
      </c>
      <c r="J481" s="305">
        <v>3673.5947014921298</v>
      </c>
      <c r="K481" s="305">
        <v>4538.5117354758404</v>
      </c>
      <c r="L481" s="305">
        <v>4621.7877805546696</v>
      </c>
      <c r="M481" s="305">
        <v>5021.4054879405003</v>
      </c>
      <c r="N481" s="305">
        <v>5144.9146891212604</v>
      </c>
      <c r="O481" s="305">
        <v>4509.8542232536402</v>
      </c>
      <c r="P481" s="305">
        <v>5004.3432394678703</v>
      </c>
      <c r="Q481" s="305">
        <v>5264.5858575306502</v>
      </c>
      <c r="R481" s="305">
        <v>47512.0596284235</v>
      </c>
      <c r="S481" s="305">
        <f t="shared" si="52"/>
        <v>17945.16835055493</v>
      </c>
      <c r="T481" s="322" t="s">
        <v>358</v>
      </c>
      <c r="V481" s="322" t="s">
        <v>358</v>
      </c>
      <c r="W481" s="323" t="s">
        <v>69</v>
      </c>
      <c r="X481" s="323" t="s">
        <v>236</v>
      </c>
      <c r="Y481" s="328">
        <f t="shared" si="53"/>
        <v>0</v>
      </c>
      <c r="Z481" s="327">
        <v>0</v>
      </c>
      <c r="AA481" s="327">
        <v>0</v>
      </c>
      <c r="AB481" s="327">
        <v>0</v>
      </c>
      <c r="AC481" s="327">
        <v>0</v>
      </c>
      <c r="AD481" s="327">
        <v>0</v>
      </c>
      <c r="AE481" s="327">
        <v>0</v>
      </c>
      <c r="AF481" s="327">
        <v>0</v>
      </c>
      <c r="AG481" s="327">
        <v>0</v>
      </c>
      <c r="AH481" s="327">
        <v>0</v>
      </c>
      <c r="AI481" s="327">
        <v>0</v>
      </c>
      <c r="AJ481" s="327">
        <v>0</v>
      </c>
      <c r="AK481" s="327">
        <v>0</v>
      </c>
      <c r="AL481" s="327">
        <v>0</v>
      </c>
      <c r="AM481" s="305">
        <f t="shared" si="54"/>
        <v>0</v>
      </c>
      <c r="AQ481" s="401"/>
      <c r="AR481" s="401"/>
    </row>
    <row r="482" spans="1:44" ht="19.5" customHeight="1" x14ac:dyDescent="0.2">
      <c r="A482" s="301" t="s">
        <v>83</v>
      </c>
      <c r="B482" s="302" t="s">
        <v>44</v>
      </c>
      <c r="C482" s="303" t="s">
        <v>61</v>
      </c>
      <c r="D482" s="302" t="s">
        <v>54</v>
      </c>
      <c r="E482" s="304">
        <f t="shared" si="51"/>
        <v>6162.5983608730103</v>
      </c>
      <c r="F482" s="305">
        <v>4273.5389002325601</v>
      </c>
      <c r="G482" s="305">
        <v>1400.84562806811</v>
      </c>
      <c r="H482" s="305">
        <v>4307.5499815632602</v>
      </c>
      <c r="I482" s="305">
        <v>4967.53511023804</v>
      </c>
      <c r="J482" s="305">
        <v>6477.9970537898798</v>
      </c>
      <c r="K482" s="305">
        <v>6162.5983608730103</v>
      </c>
      <c r="L482" s="305">
        <v>7050.0631072193401</v>
      </c>
      <c r="M482" s="305">
        <v>6561.5749683239401</v>
      </c>
      <c r="N482" s="305">
        <v>6594.1784034883203</v>
      </c>
      <c r="O482" s="305">
        <v>5388.4163573816604</v>
      </c>
      <c r="P482" s="305">
        <v>5660.5944045460001</v>
      </c>
      <c r="Q482" s="305">
        <v>6448.3653609612402</v>
      </c>
      <c r="R482" s="305">
        <v>65293.257636685397</v>
      </c>
      <c r="S482" s="305">
        <f t="shared" si="52"/>
        <v>27590.065034764863</v>
      </c>
      <c r="T482" s="322" t="s">
        <v>358</v>
      </c>
      <c r="V482" s="322" t="s">
        <v>358</v>
      </c>
      <c r="W482" s="323" t="s">
        <v>69</v>
      </c>
      <c r="X482" s="323" t="s">
        <v>237</v>
      </c>
      <c r="Y482" s="328">
        <f t="shared" si="53"/>
        <v>0</v>
      </c>
      <c r="Z482" s="327">
        <v>0</v>
      </c>
      <c r="AA482" s="327">
        <v>0</v>
      </c>
      <c r="AB482" s="327">
        <v>0</v>
      </c>
      <c r="AC482" s="327">
        <v>0</v>
      </c>
      <c r="AD482" s="327">
        <v>0</v>
      </c>
      <c r="AE482" s="327">
        <v>0</v>
      </c>
      <c r="AF482" s="327">
        <v>0</v>
      </c>
      <c r="AG482" s="327">
        <v>0</v>
      </c>
      <c r="AH482" s="327">
        <v>0</v>
      </c>
      <c r="AI482" s="327">
        <v>0</v>
      </c>
      <c r="AJ482" s="327">
        <v>0</v>
      </c>
      <c r="AK482" s="327">
        <v>0</v>
      </c>
      <c r="AL482" s="327">
        <v>0</v>
      </c>
      <c r="AM482" s="305">
        <f t="shared" si="54"/>
        <v>0</v>
      </c>
      <c r="AQ482" s="401"/>
      <c r="AR482" s="401"/>
    </row>
    <row r="483" spans="1:44" ht="19.5" customHeight="1" x14ac:dyDescent="0.2">
      <c r="A483" s="301" t="s">
        <v>83</v>
      </c>
      <c r="B483" s="302" t="s">
        <v>44</v>
      </c>
      <c r="C483" s="303" t="s">
        <v>61</v>
      </c>
      <c r="D483" s="302" t="s">
        <v>55</v>
      </c>
      <c r="E483" s="304">
        <f t="shared" si="51"/>
        <v>5914.9164990203899</v>
      </c>
      <c r="F483" s="305">
        <v>4586.4929302499404</v>
      </c>
      <c r="G483" s="305">
        <v>1540.8414928628199</v>
      </c>
      <c r="H483" s="305">
        <v>3579.8528127867498</v>
      </c>
      <c r="I483" s="305">
        <v>4507.0904216396802</v>
      </c>
      <c r="J483" s="305">
        <v>5306.1547336705298</v>
      </c>
      <c r="K483" s="305">
        <v>5914.9164990203899</v>
      </c>
      <c r="L483" s="305">
        <v>5875.2948066305898</v>
      </c>
      <c r="M483" s="305">
        <v>6287.4972049286798</v>
      </c>
      <c r="N483" s="305">
        <v>6209.0922181838296</v>
      </c>
      <c r="O483" s="305">
        <v>5727.0168497837103</v>
      </c>
      <c r="P483" s="305">
        <v>6723.4952741240304</v>
      </c>
      <c r="Q483" s="305">
        <v>7074.8457970900199</v>
      </c>
      <c r="R483" s="305">
        <v>63332.591040970998</v>
      </c>
      <c r="S483" s="305">
        <f t="shared" si="52"/>
        <v>25435.348890230111</v>
      </c>
      <c r="T483" s="322" t="s">
        <v>358</v>
      </c>
      <c r="V483" s="322" t="s">
        <v>358</v>
      </c>
      <c r="W483" s="323" t="s">
        <v>69</v>
      </c>
      <c r="X483" s="323" t="s">
        <v>238</v>
      </c>
      <c r="Y483" s="328">
        <f t="shared" si="53"/>
        <v>0</v>
      </c>
      <c r="Z483" s="327">
        <v>0</v>
      </c>
      <c r="AA483" s="327">
        <v>0</v>
      </c>
      <c r="AB483" s="327">
        <v>0</v>
      </c>
      <c r="AC483" s="327">
        <v>0</v>
      </c>
      <c r="AD483" s="327">
        <v>0</v>
      </c>
      <c r="AE483" s="327">
        <v>0</v>
      </c>
      <c r="AF483" s="327">
        <v>0</v>
      </c>
      <c r="AG483" s="327">
        <v>0</v>
      </c>
      <c r="AH483" s="327">
        <v>0</v>
      </c>
      <c r="AI483" s="327">
        <v>0</v>
      </c>
      <c r="AJ483" s="327">
        <v>0</v>
      </c>
      <c r="AK483" s="327">
        <v>0</v>
      </c>
      <c r="AL483" s="327">
        <v>0</v>
      </c>
      <c r="AM483" s="305">
        <f t="shared" si="54"/>
        <v>0</v>
      </c>
      <c r="AQ483" s="401"/>
      <c r="AR483" s="401"/>
    </row>
    <row r="484" spans="1:44" ht="19.5" customHeight="1" x14ac:dyDescent="0.2">
      <c r="A484" s="301" t="s">
        <v>83</v>
      </c>
      <c r="B484" s="302" t="s">
        <v>44</v>
      </c>
      <c r="C484" s="303" t="s">
        <v>61</v>
      </c>
      <c r="D484" s="302" t="s">
        <v>365</v>
      </c>
      <c r="E484" s="304">
        <f t="shared" si="51"/>
        <v>0</v>
      </c>
      <c r="F484" s="305">
        <v>0</v>
      </c>
      <c r="G484" s="305">
        <v>0</v>
      </c>
      <c r="H484" s="305">
        <v>0</v>
      </c>
      <c r="I484" s="305">
        <v>0</v>
      </c>
      <c r="J484" s="305">
        <v>0</v>
      </c>
      <c r="K484" s="305">
        <v>0</v>
      </c>
      <c r="L484" s="305">
        <v>0</v>
      </c>
      <c r="M484" s="305">
        <v>0</v>
      </c>
      <c r="N484" s="305">
        <v>0</v>
      </c>
      <c r="O484" s="305">
        <v>0</v>
      </c>
      <c r="P484" s="305">
        <v>0</v>
      </c>
      <c r="Q484" s="305">
        <v>0</v>
      </c>
      <c r="R484" s="305">
        <v>0</v>
      </c>
      <c r="S484" s="305">
        <f t="shared" si="52"/>
        <v>0</v>
      </c>
      <c r="T484" s="322" t="s">
        <v>358</v>
      </c>
      <c r="V484" s="322" t="s">
        <v>358</v>
      </c>
      <c r="W484" s="323" t="s">
        <v>69</v>
      </c>
      <c r="X484" s="323" t="s">
        <v>239</v>
      </c>
      <c r="Y484" s="328">
        <f t="shared" si="53"/>
        <v>0</v>
      </c>
      <c r="Z484" s="327">
        <v>0</v>
      </c>
      <c r="AA484" s="327">
        <v>0</v>
      </c>
      <c r="AB484" s="327">
        <v>0</v>
      </c>
      <c r="AC484" s="327">
        <v>0</v>
      </c>
      <c r="AD484" s="327">
        <v>0</v>
      </c>
      <c r="AE484" s="327">
        <v>0</v>
      </c>
      <c r="AF484" s="327">
        <v>0</v>
      </c>
      <c r="AG484" s="327">
        <v>0</v>
      </c>
      <c r="AH484" s="327">
        <v>0</v>
      </c>
      <c r="AI484" s="327">
        <v>0</v>
      </c>
      <c r="AJ484" s="327">
        <v>0</v>
      </c>
      <c r="AK484" s="327">
        <v>0</v>
      </c>
      <c r="AL484" s="327">
        <v>0</v>
      </c>
      <c r="AM484" s="305">
        <f t="shared" si="54"/>
        <v>0</v>
      </c>
      <c r="AQ484" s="401"/>
      <c r="AR484" s="401"/>
    </row>
    <row r="485" spans="1:44" ht="19.5" customHeight="1" x14ac:dyDescent="0.2">
      <c r="A485" s="301" t="s">
        <v>83</v>
      </c>
      <c r="B485" s="302" t="s">
        <v>44</v>
      </c>
      <c r="C485" s="303" t="s">
        <v>61</v>
      </c>
      <c r="D485" s="302" t="s">
        <v>75</v>
      </c>
      <c r="E485" s="304">
        <f t="shared" si="51"/>
        <v>54.551412999999997</v>
      </c>
      <c r="F485" s="305">
        <v>3.809113</v>
      </c>
      <c r="G485" s="305">
        <v>1.216629</v>
      </c>
      <c r="H485" s="305">
        <v>3.4364409999999999</v>
      </c>
      <c r="I485" s="305">
        <v>18.800090999999998</v>
      </c>
      <c r="J485" s="305">
        <v>29.014339</v>
      </c>
      <c r="K485" s="305">
        <v>54.551412999999997</v>
      </c>
      <c r="L485" s="305">
        <v>42.595489999999998</v>
      </c>
      <c r="M485" s="305">
        <v>50.305717000000001</v>
      </c>
      <c r="N485" s="305">
        <v>63.344216000000003</v>
      </c>
      <c r="O485" s="305">
        <v>58.762864</v>
      </c>
      <c r="P485" s="305">
        <v>86.156726000000006</v>
      </c>
      <c r="Q485" s="305">
        <v>120.639711095864</v>
      </c>
      <c r="R485" s="305">
        <v>532.632750095863</v>
      </c>
      <c r="S485" s="305">
        <f t="shared" si="52"/>
        <v>110.82802599999999</v>
      </c>
      <c r="T485" s="322" t="s">
        <v>358</v>
      </c>
      <c r="V485" s="322" t="s">
        <v>358</v>
      </c>
      <c r="W485" s="323" t="s">
        <v>69</v>
      </c>
      <c r="X485" s="323" t="s">
        <v>240</v>
      </c>
      <c r="Y485" s="328">
        <f t="shared" si="53"/>
        <v>-2.007479</v>
      </c>
      <c r="Z485" s="327">
        <v>0</v>
      </c>
      <c r="AA485" s="327">
        <v>0</v>
      </c>
      <c r="AB485" s="327">
        <v>-59.874068000000001</v>
      </c>
      <c r="AC485" s="327">
        <v>-325.00878599999999</v>
      </c>
      <c r="AD485" s="327">
        <v>-113.055565</v>
      </c>
      <c r="AE485" s="327">
        <v>-2.007479</v>
      </c>
      <c r="AF485" s="327">
        <v>33.275995000000002</v>
      </c>
      <c r="AG485" s="327">
        <v>-5.4586449999999997</v>
      </c>
      <c r="AH485" s="327">
        <v>-5.6052429999999998</v>
      </c>
      <c r="AI485" s="327">
        <v>-14.949387</v>
      </c>
      <c r="AJ485" s="327">
        <v>-15.317211</v>
      </c>
      <c r="AK485" s="327">
        <v>-412.66336100000001</v>
      </c>
      <c r="AL485" s="327">
        <v>-920.66375000000005</v>
      </c>
      <c r="AM485" s="305">
        <f t="shared" si="54"/>
        <v>-499.945898</v>
      </c>
      <c r="AQ485" s="401"/>
      <c r="AR485" s="401"/>
    </row>
    <row r="486" spans="1:44" ht="19.5" customHeight="1" x14ac:dyDescent="0.2">
      <c r="A486" s="314" t="s">
        <v>83</v>
      </c>
      <c r="B486" s="315" t="s">
        <v>87</v>
      </c>
      <c r="C486" s="316" t="s">
        <v>40</v>
      </c>
      <c r="D486" s="315"/>
      <c r="E486" s="304">
        <f t="shared" si="51"/>
        <v>32242.424584696801</v>
      </c>
      <c r="F486" s="435">
        <v>20135.247078865199</v>
      </c>
      <c r="G486" s="435">
        <v>6932.2042027079997</v>
      </c>
      <c r="H486" s="435">
        <v>19493.814671976299</v>
      </c>
      <c r="I486" s="435">
        <v>24281.098667967999</v>
      </c>
      <c r="J486" s="435">
        <v>29940.740067287599</v>
      </c>
      <c r="K486" s="435">
        <v>32242.424584696801</v>
      </c>
      <c r="L486" s="435">
        <v>33630.356529823097</v>
      </c>
      <c r="M486" s="435">
        <v>33299.396773510402</v>
      </c>
      <c r="N486" s="435">
        <v>33138.654667277398</v>
      </c>
      <c r="O486" s="435">
        <v>28314.3261169221</v>
      </c>
      <c r="P486" s="435">
        <v>31287.502208314902</v>
      </c>
      <c r="Q486" s="435">
        <v>32420.6709238568</v>
      </c>
      <c r="R486" s="435">
        <v>325116.436493207</v>
      </c>
      <c r="S486" s="435">
        <f t="shared" si="52"/>
        <v>133025.52927350189</v>
      </c>
      <c r="T486" s="322" t="s">
        <v>358</v>
      </c>
      <c r="V486" s="322" t="s">
        <v>358</v>
      </c>
      <c r="W486" s="323" t="s">
        <v>69</v>
      </c>
      <c r="X486" s="323" t="s">
        <v>241</v>
      </c>
      <c r="Y486" s="328">
        <f t="shared" si="53"/>
        <v>4.2900179999999999</v>
      </c>
      <c r="Z486" s="327">
        <v>0</v>
      </c>
      <c r="AA486" s="327">
        <v>0</v>
      </c>
      <c r="AB486" s="327">
        <v>0.71384599999999998</v>
      </c>
      <c r="AC486" s="327">
        <v>0</v>
      </c>
      <c r="AD486" s="327">
        <v>3.7072579999999999</v>
      </c>
      <c r="AE486" s="327">
        <v>4.2900179999999999</v>
      </c>
      <c r="AF486" s="327">
        <v>1.6</v>
      </c>
      <c r="AG486" s="327">
        <v>3.367251</v>
      </c>
      <c r="AH486" s="327">
        <v>1.5755300000000001</v>
      </c>
      <c r="AI486" s="327">
        <v>2.4837609999999999</v>
      </c>
      <c r="AJ486" s="327">
        <v>0.73575900000000005</v>
      </c>
      <c r="AK486" s="327">
        <v>0.33222499999999999</v>
      </c>
      <c r="AL486" s="327">
        <v>18.805648000000001</v>
      </c>
      <c r="AM486" s="305">
        <f t="shared" si="54"/>
        <v>8.7111219999999996</v>
      </c>
      <c r="AQ486" s="401"/>
      <c r="AR486" s="401"/>
    </row>
    <row r="487" spans="1:44" ht="19.5" customHeight="1" x14ac:dyDescent="0.2">
      <c r="A487" s="301" t="s">
        <v>83</v>
      </c>
      <c r="B487" s="302" t="s">
        <v>45</v>
      </c>
      <c r="C487" s="303" t="s">
        <v>26</v>
      </c>
      <c r="D487" s="302" t="s">
        <v>27</v>
      </c>
      <c r="E487" s="304">
        <f t="shared" si="51"/>
        <v>5295.3200038894101</v>
      </c>
      <c r="F487" s="305">
        <v>2976.7934506502302</v>
      </c>
      <c r="G487" s="305">
        <v>742.14164068763205</v>
      </c>
      <c r="H487" s="305">
        <v>2618.04705960712</v>
      </c>
      <c r="I487" s="305">
        <v>4855.4100804753298</v>
      </c>
      <c r="J487" s="305">
        <v>3492.9602648045502</v>
      </c>
      <c r="K487" s="305">
        <v>5295.3200038894101</v>
      </c>
      <c r="L487" s="305">
        <v>5784.2735229423997</v>
      </c>
      <c r="M487" s="305">
        <v>6396.2414144323902</v>
      </c>
      <c r="N487" s="305">
        <v>6096.12338209052</v>
      </c>
      <c r="O487" s="305">
        <v>5139.4082959083098</v>
      </c>
      <c r="P487" s="305">
        <v>5534.8769685445504</v>
      </c>
      <c r="Q487" s="305">
        <v>6190.2639236138402</v>
      </c>
      <c r="R487" s="305">
        <v>55121.860007646297</v>
      </c>
      <c r="S487" s="305">
        <f t="shared" si="52"/>
        <v>19980.672500114273</v>
      </c>
      <c r="T487" s="322" t="s">
        <v>358</v>
      </c>
      <c r="V487" s="322" t="s">
        <v>358</v>
      </c>
      <c r="W487" s="323" t="s">
        <v>69</v>
      </c>
      <c r="X487" s="323" t="s">
        <v>242</v>
      </c>
      <c r="Y487" s="328">
        <f t="shared" si="53"/>
        <v>3.2738160000000001</v>
      </c>
      <c r="Z487" s="327">
        <v>0</v>
      </c>
      <c r="AA487" s="327">
        <v>0</v>
      </c>
      <c r="AB487" s="327">
        <v>3.540737</v>
      </c>
      <c r="AC487" s="327">
        <v>-15.230286</v>
      </c>
      <c r="AD487" s="327">
        <v>-1.932167</v>
      </c>
      <c r="AE487" s="327">
        <v>3.2738160000000001</v>
      </c>
      <c r="AF487" s="327">
        <v>4.7594209999999997</v>
      </c>
      <c r="AG487" s="327">
        <v>-8.7179199999999994</v>
      </c>
      <c r="AH487" s="327">
        <v>-3.7791920000000001</v>
      </c>
      <c r="AI487" s="327">
        <v>-5.1453350000000002</v>
      </c>
      <c r="AJ487" s="327">
        <v>-8.1529039999999995</v>
      </c>
      <c r="AK487" s="327">
        <v>-3.3243079999999998</v>
      </c>
      <c r="AL487" s="327">
        <v>-34.708137999999998</v>
      </c>
      <c r="AM487" s="305">
        <f t="shared" si="54"/>
        <v>-10.347899999999999</v>
      </c>
      <c r="AQ487" s="401"/>
      <c r="AR487" s="401"/>
    </row>
    <row r="488" spans="1:44" ht="19.5" customHeight="1" x14ac:dyDescent="0.2">
      <c r="A488" s="301" t="s">
        <v>83</v>
      </c>
      <c r="B488" s="302" t="s">
        <v>45</v>
      </c>
      <c r="C488" s="303" t="s">
        <v>26</v>
      </c>
      <c r="D488" s="302" t="s">
        <v>28</v>
      </c>
      <c r="E488" s="304">
        <f t="shared" si="51"/>
        <v>2955.0701700804102</v>
      </c>
      <c r="F488" s="305">
        <v>1784.83033470596</v>
      </c>
      <c r="G488" s="305">
        <v>475.05549938034699</v>
      </c>
      <c r="H488" s="305">
        <v>1382.31608936982</v>
      </c>
      <c r="I488" s="305">
        <v>2788.0136017310601</v>
      </c>
      <c r="J488" s="305">
        <v>2176.93583423053</v>
      </c>
      <c r="K488" s="305">
        <v>2955.0701700804102</v>
      </c>
      <c r="L488" s="305">
        <v>3183.26047928665</v>
      </c>
      <c r="M488" s="305">
        <v>3293.4656285269798</v>
      </c>
      <c r="N488" s="305">
        <v>3194.4552395861001</v>
      </c>
      <c r="O488" s="305">
        <v>2956.51742472053</v>
      </c>
      <c r="P488" s="305">
        <v>3302.4653016553302</v>
      </c>
      <c r="Q488" s="305">
        <v>3691.4847291856699</v>
      </c>
      <c r="R488" s="305">
        <v>31183.870332459399</v>
      </c>
      <c r="S488" s="305">
        <f t="shared" si="52"/>
        <v>11562.221529498129</v>
      </c>
      <c r="T488" s="322" t="s">
        <v>358</v>
      </c>
      <c r="V488" s="322" t="s">
        <v>358</v>
      </c>
      <c r="W488" s="323" t="s">
        <v>69</v>
      </c>
      <c r="X488" s="323" t="s">
        <v>243</v>
      </c>
      <c r="Y488" s="328">
        <f t="shared" si="53"/>
        <v>0</v>
      </c>
      <c r="Z488" s="327">
        <v>0</v>
      </c>
      <c r="AA488" s="327">
        <v>0</v>
      </c>
      <c r="AB488" s="327">
        <v>0</v>
      </c>
      <c r="AC488" s="327">
        <v>8.0962000000000006E-2</v>
      </c>
      <c r="AD488" s="327">
        <v>0</v>
      </c>
      <c r="AE488" s="327">
        <v>0</v>
      </c>
      <c r="AF488" s="327">
        <v>15.663816000000001</v>
      </c>
      <c r="AG488" s="327">
        <v>0</v>
      </c>
      <c r="AH488" s="327">
        <v>0</v>
      </c>
      <c r="AI488" s="327">
        <v>0</v>
      </c>
      <c r="AJ488" s="327">
        <v>0</v>
      </c>
      <c r="AK488" s="327">
        <v>0</v>
      </c>
      <c r="AL488" s="327">
        <v>15.744778</v>
      </c>
      <c r="AM488" s="305">
        <f t="shared" si="54"/>
        <v>8.0962000000000006E-2</v>
      </c>
      <c r="AQ488" s="401"/>
      <c r="AR488" s="401"/>
    </row>
    <row r="489" spans="1:44" ht="19.5" customHeight="1" x14ac:dyDescent="0.2">
      <c r="A489" s="301" t="s">
        <v>83</v>
      </c>
      <c r="B489" s="302" t="s">
        <v>45</v>
      </c>
      <c r="C489" s="303" t="s">
        <v>26</v>
      </c>
      <c r="D489" s="302" t="s">
        <v>29</v>
      </c>
      <c r="E489" s="304">
        <f t="shared" si="51"/>
        <v>1952.9008495702899</v>
      </c>
      <c r="F489" s="305">
        <v>1168.27206764277</v>
      </c>
      <c r="G489" s="305">
        <v>347.93109442755002</v>
      </c>
      <c r="H489" s="305">
        <v>1803.7786591342399</v>
      </c>
      <c r="I489" s="305">
        <v>2408.4975854733598</v>
      </c>
      <c r="J489" s="305">
        <v>2159.32091600901</v>
      </c>
      <c r="K489" s="305">
        <v>1952.9008495702899</v>
      </c>
      <c r="L489" s="305">
        <v>1467.6976909833299</v>
      </c>
      <c r="M489" s="305">
        <v>1059.7955170103901</v>
      </c>
      <c r="N489" s="305">
        <v>1278.90993986371</v>
      </c>
      <c r="O489" s="305">
        <v>1000.66038621463</v>
      </c>
      <c r="P489" s="305">
        <v>1432.28263626133</v>
      </c>
      <c r="Q489" s="305">
        <v>1466.9074331161401</v>
      </c>
      <c r="R489" s="305">
        <v>17546.954775706701</v>
      </c>
      <c r="S489" s="305">
        <f t="shared" si="52"/>
        <v>9840.7011722572188</v>
      </c>
      <c r="T489" s="322" t="s">
        <v>358</v>
      </c>
      <c r="V489" s="322" t="s">
        <v>358</v>
      </c>
      <c r="W489" s="323" t="s">
        <v>69</v>
      </c>
      <c r="X489" s="323" t="s">
        <v>244</v>
      </c>
      <c r="Y489" s="328">
        <f t="shared" si="53"/>
        <v>0</v>
      </c>
      <c r="Z489" s="327">
        <v>0</v>
      </c>
      <c r="AA489" s="327">
        <v>0</v>
      </c>
      <c r="AB489" s="327">
        <v>0</v>
      </c>
      <c r="AC489" s="327">
        <v>0</v>
      </c>
      <c r="AD489" s="327">
        <v>0</v>
      </c>
      <c r="AE489" s="327">
        <v>0</v>
      </c>
      <c r="AF489" s="327">
        <v>0</v>
      </c>
      <c r="AG489" s="327">
        <v>0</v>
      </c>
      <c r="AH489" s="327">
        <v>0</v>
      </c>
      <c r="AI489" s="327">
        <v>0</v>
      </c>
      <c r="AJ489" s="327">
        <v>0</v>
      </c>
      <c r="AK489" s="327">
        <v>0</v>
      </c>
      <c r="AL489" s="327">
        <v>0</v>
      </c>
      <c r="AM489" s="305">
        <f t="shared" si="54"/>
        <v>0</v>
      </c>
      <c r="AQ489" s="401"/>
      <c r="AR489" s="401"/>
    </row>
    <row r="490" spans="1:44" ht="19.5" customHeight="1" x14ac:dyDescent="0.2">
      <c r="A490" s="301" t="s">
        <v>83</v>
      </c>
      <c r="B490" s="302" t="s">
        <v>45</v>
      </c>
      <c r="C490" s="303" t="s">
        <v>26</v>
      </c>
      <c r="D490" s="302" t="s">
        <v>30</v>
      </c>
      <c r="E490" s="304">
        <f t="shared" si="51"/>
        <v>3371.59643814231</v>
      </c>
      <c r="F490" s="305">
        <v>1712.7795009424401</v>
      </c>
      <c r="G490" s="305">
        <v>653.04440598184203</v>
      </c>
      <c r="H490" s="305">
        <v>1723.4298433009001</v>
      </c>
      <c r="I490" s="305">
        <v>2371.4170002402798</v>
      </c>
      <c r="J490" s="305">
        <v>2653.26847157574</v>
      </c>
      <c r="K490" s="305">
        <v>3371.59643814231</v>
      </c>
      <c r="L490" s="305">
        <v>-529.44383369181298</v>
      </c>
      <c r="M490" s="305">
        <v>3265.6530899365498</v>
      </c>
      <c r="N490" s="305">
        <v>3618.66814193354</v>
      </c>
      <c r="O490" s="305">
        <v>3197.77509327386</v>
      </c>
      <c r="P490" s="305">
        <v>3335.4900694267199</v>
      </c>
      <c r="Q490" s="305">
        <v>3724.25992338059</v>
      </c>
      <c r="R490" s="305">
        <v>29097.938144443</v>
      </c>
      <c r="S490" s="305">
        <f t="shared" si="52"/>
        <v>12485.535660183512</v>
      </c>
      <c r="T490" s="322" t="s">
        <v>358</v>
      </c>
      <c r="V490" s="322" t="s">
        <v>358</v>
      </c>
      <c r="W490" s="323" t="s">
        <v>69</v>
      </c>
      <c r="X490" s="323" t="s">
        <v>245</v>
      </c>
      <c r="Y490" s="328">
        <f t="shared" si="53"/>
        <v>0</v>
      </c>
      <c r="Z490" s="327">
        <v>0</v>
      </c>
      <c r="AA490" s="327">
        <v>0</v>
      </c>
      <c r="AB490" s="327">
        <v>0</v>
      </c>
      <c r="AC490" s="327">
        <v>0</v>
      </c>
      <c r="AD490" s="327">
        <v>0</v>
      </c>
      <c r="AE490" s="327">
        <v>0</v>
      </c>
      <c r="AF490" s="327">
        <v>0</v>
      </c>
      <c r="AG490" s="327">
        <v>0</v>
      </c>
      <c r="AH490" s="327">
        <v>0</v>
      </c>
      <c r="AI490" s="327">
        <v>0</v>
      </c>
      <c r="AJ490" s="327">
        <v>0</v>
      </c>
      <c r="AK490" s="327">
        <v>0</v>
      </c>
      <c r="AL490" s="327">
        <v>0</v>
      </c>
      <c r="AM490" s="305">
        <f t="shared" si="54"/>
        <v>0</v>
      </c>
      <c r="AQ490" s="401"/>
      <c r="AR490" s="401"/>
    </row>
    <row r="491" spans="1:44" ht="19.5" customHeight="1" x14ac:dyDescent="0.2">
      <c r="A491" s="301" t="s">
        <v>83</v>
      </c>
      <c r="B491" s="302" t="s">
        <v>45</v>
      </c>
      <c r="C491" s="303" t="s">
        <v>26</v>
      </c>
      <c r="D491" s="302" t="s">
        <v>31</v>
      </c>
      <c r="E491" s="304">
        <f t="shared" si="51"/>
        <v>1969.6006356207699</v>
      </c>
      <c r="F491" s="305">
        <v>1216.07422319344</v>
      </c>
      <c r="G491" s="305">
        <v>310.76736481462598</v>
      </c>
      <c r="H491" s="305">
        <v>925.05176061161399</v>
      </c>
      <c r="I491" s="305">
        <v>1207.94151611197</v>
      </c>
      <c r="J491" s="305">
        <v>1408.41690109262</v>
      </c>
      <c r="K491" s="305">
        <v>1969.6006356207699</v>
      </c>
      <c r="L491" s="305">
        <v>2105.8819776563701</v>
      </c>
      <c r="M491" s="305">
        <v>2134.9578795833199</v>
      </c>
      <c r="N491" s="305">
        <v>2187.0613892486899</v>
      </c>
      <c r="O491" s="305">
        <v>1514.6346959605301</v>
      </c>
      <c r="P491" s="305">
        <v>1585.57275979717</v>
      </c>
      <c r="Q491" s="305">
        <v>1862.73745784691</v>
      </c>
      <c r="R491" s="305">
        <v>18428.698561538</v>
      </c>
      <c r="S491" s="305">
        <f t="shared" si="52"/>
        <v>7037.8524014450404</v>
      </c>
      <c r="T491" s="322" t="s">
        <v>358</v>
      </c>
      <c r="V491" s="322" t="s">
        <v>358</v>
      </c>
      <c r="W491" s="323" t="s">
        <v>69</v>
      </c>
      <c r="X491" s="323" t="s">
        <v>246</v>
      </c>
      <c r="Y491" s="328">
        <f t="shared" si="53"/>
        <v>0</v>
      </c>
      <c r="Z491" s="327">
        <v>0</v>
      </c>
      <c r="AA491" s="327">
        <v>0</v>
      </c>
      <c r="AB491" s="327">
        <v>0</v>
      </c>
      <c r="AC491" s="327">
        <v>0</v>
      </c>
      <c r="AD491" s="327">
        <v>0</v>
      </c>
      <c r="AE491" s="327">
        <v>0</v>
      </c>
      <c r="AF491" s="327">
        <v>0</v>
      </c>
      <c r="AG491" s="327">
        <v>0</v>
      </c>
      <c r="AH491" s="327">
        <v>0</v>
      </c>
      <c r="AI491" s="327">
        <v>0</v>
      </c>
      <c r="AJ491" s="327">
        <v>0</v>
      </c>
      <c r="AK491" s="327">
        <v>0</v>
      </c>
      <c r="AL491" s="327">
        <v>0</v>
      </c>
      <c r="AM491" s="305">
        <f t="shared" si="54"/>
        <v>0</v>
      </c>
      <c r="AQ491" s="401"/>
      <c r="AR491" s="401"/>
    </row>
    <row r="492" spans="1:44" ht="19.5" customHeight="1" x14ac:dyDescent="0.2">
      <c r="A492" s="301" t="s">
        <v>83</v>
      </c>
      <c r="B492" s="302" t="s">
        <v>45</v>
      </c>
      <c r="C492" s="303" t="s">
        <v>26</v>
      </c>
      <c r="D492" s="302" t="s">
        <v>32</v>
      </c>
      <c r="E492" s="304">
        <f t="shared" si="51"/>
        <v>40.725099999999998</v>
      </c>
      <c r="F492" s="305">
        <v>32.4236</v>
      </c>
      <c r="G492" s="305">
        <v>9.3965999999999994</v>
      </c>
      <c r="H492" s="305">
        <v>28.138999999999999</v>
      </c>
      <c r="I492" s="305">
        <v>28.523599999999998</v>
      </c>
      <c r="J492" s="305">
        <v>31.1905</v>
      </c>
      <c r="K492" s="305">
        <v>40.725099999999998</v>
      </c>
      <c r="L492" s="305">
        <v>61.393900000000002</v>
      </c>
      <c r="M492" s="305">
        <v>42.249899999999997</v>
      </c>
      <c r="N492" s="305">
        <v>35.772300000000001</v>
      </c>
      <c r="O492" s="305">
        <v>32.883499999999998</v>
      </c>
      <c r="P492" s="305">
        <v>53.293500000000002</v>
      </c>
      <c r="Q492" s="305">
        <v>43.248699999999999</v>
      </c>
      <c r="R492" s="305">
        <v>439.24020000000002</v>
      </c>
      <c r="S492" s="305">
        <f t="shared" si="52"/>
        <v>170.39839999999998</v>
      </c>
      <c r="T492" s="322" t="s">
        <v>358</v>
      </c>
      <c r="V492" s="322" t="s">
        <v>358</v>
      </c>
      <c r="W492" s="323" t="s">
        <v>69</v>
      </c>
      <c r="X492" s="323" t="s">
        <v>247</v>
      </c>
      <c r="Y492" s="328">
        <f t="shared" si="53"/>
        <v>0</v>
      </c>
      <c r="Z492" s="327">
        <v>0</v>
      </c>
      <c r="AA492" s="327">
        <v>0</v>
      </c>
      <c r="AB492" s="327">
        <v>0</v>
      </c>
      <c r="AC492" s="327">
        <v>0</v>
      </c>
      <c r="AD492" s="327">
        <v>0</v>
      </c>
      <c r="AE492" s="327">
        <v>0</v>
      </c>
      <c r="AF492" s="327">
        <v>0</v>
      </c>
      <c r="AG492" s="327">
        <v>0</v>
      </c>
      <c r="AH492" s="327">
        <v>0</v>
      </c>
      <c r="AI492" s="327">
        <v>2.9285999999999999</v>
      </c>
      <c r="AJ492" s="327">
        <v>0</v>
      </c>
      <c r="AK492" s="327">
        <v>0</v>
      </c>
      <c r="AL492" s="327">
        <v>2.9285999999999999</v>
      </c>
      <c r="AM492" s="305">
        <f t="shared" si="54"/>
        <v>0</v>
      </c>
      <c r="AQ492" s="401"/>
      <c r="AR492" s="401"/>
    </row>
    <row r="493" spans="1:44" ht="19.5" customHeight="1" x14ac:dyDescent="0.2">
      <c r="A493" s="301" t="s">
        <v>83</v>
      </c>
      <c r="B493" s="302" t="s">
        <v>45</v>
      </c>
      <c r="C493" s="303" t="s">
        <v>33</v>
      </c>
      <c r="D493" s="302" t="s">
        <v>34</v>
      </c>
      <c r="E493" s="304">
        <f t="shared" si="51"/>
        <v>12657.641400617</v>
      </c>
      <c r="F493" s="305">
        <v>7522.3978043971902</v>
      </c>
      <c r="G493" s="305">
        <v>2151.9786416050401</v>
      </c>
      <c r="H493" s="305">
        <v>7469.3074300664002</v>
      </c>
      <c r="I493" s="305">
        <v>10428.006764489999</v>
      </c>
      <c r="J493" s="305">
        <v>10965.937542673501</v>
      </c>
      <c r="K493" s="305">
        <v>12657.641400617</v>
      </c>
      <c r="L493" s="305">
        <v>8854.9332085316091</v>
      </c>
      <c r="M493" s="305">
        <v>12638.3447618338</v>
      </c>
      <c r="N493" s="305">
        <v>13187.5624530366</v>
      </c>
      <c r="O493" s="305">
        <v>11333.3758525054</v>
      </c>
      <c r="P493" s="305">
        <v>12794.3307282226</v>
      </c>
      <c r="Q493" s="305">
        <v>13828.209418652499</v>
      </c>
      <c r="R493" s="305">
        <v>123832.026006632</v>
      </c>
      <c r="S493" s="305">
        <f t="shared" si="52"/>
        <v>51195.269583849127</v>
      </c>
      <c r="T493" s="322" t="s">
        <v>358</v>
      </c>
      <c r="V493" s="322" t="s">
        <v>358</v>
      </c>
      <c r="W493" s="323" t="s">
        <v>69</v>
      </c>
      <c r="X493" s="323" t="s">
        <v>248</v>
      </c>
      <c r="Y493" s="328">
        <f t="shared" si="53"/>
        <v>0</v>
      </c>
      <c r="Z493" s="327">
        <v>0</v>
      </c>
      <c r="AA493" s="327">
        <v>0</v>
      </c>
      <c r="AB493" s="327">
        <v>0</v>
      </c>
      <c r="AC493" s="327">
        <v>0</v>
      </c>
      <c r="AD493" s="327">
        <v>0</v>
      </c>
      <c r="AE493" s="327">
        <v>0</v>
      </c>
      <c r="AF493" s="327">
        <v>0</v>
      </c>
      <c r="AG493" s="327">
        <v>0</v>
      </c>
      <c r="AH493" s="327">
        <v>0</v>
      </c>
      <c r="AI493" s="327">
        <v>0</v>
      </c>
      <c r="AJ493" s="327">
        <v>0</v>
      </c>
      <c r="AK493" s="327">
        <v>0</v>
      </c>
      <c r="AL493" s="327">
        <v>0</v>
      </c>
      <c r="AM493" s="305">
        <f t="shared" si="54"/>
        <v>0</v>
      </c>
      <c r="AQ493" s="401"/>
      <c r="AR493" s="401"/>
    </row>
    <row r="494" spans="1:44" ht="19.5" customHeight="1" x14ac:dyDescent="0.2">
      <c r="A494" s="301" t="s">
        <v>83</v>
      </c>
      <c r="B494" s="302" t="s">
        <v>45</v>
      </c>
      <c r="C494" s="303" t="s">
        <v>33</v>
      </c>
      <c r="D494" s="302" t="s">
        <v>35</v>
      </c>
      <c r="E494" s="304">
        <f t="shared" si="51"/>
        <v>693.21304344054795</v>
      </c>
      <c r="F494" s="305">
        <v>248.293532995547</v>
      </c>
      <c r="G494" s="305">
        <v>66.449201552587994</v>
      </c>
      <c r="H494" s="305">
        <v>165.75049047076701</v>
      </c>
      <c r="I494" s="305">
        <v>787.74761675463901</v>
      </c>
      <c r="J494" s="305">
        <v>-43.109289967355402</v>
      </c>
      <c r="K494" s="305">
        <v>693.21304344054795</v>
      </c>
      <c r="L494" s="305">
        <v>830.69607103728902</v>
      </c>
      <c r="M494" s="305">
        <v>941.86366216517001</v>
      </c>
      <c r="N494" s="305">
        <v>-49.191408312300702</v>
      </c>
      <c r="O494" s="305">
        <v>683.16140934574003</v>
      </c>
      <c r="P494" s="305">
        <v>565.84965612296003</v>
      </c>
      <c r="Q494" s="305">
        <v>937.27662440916595</v>
      </c>
      <c r="R494" s="305">
        <v>5828.0006100147602</v>
      </c>
      <c r="S494" s="305">
        <f t="shared" si="52"/>
        <v>1918.3445952467337</v>
      </c>
      <c r="T494" s="322" t="s">
        <v>358</v>
      </c>
      <c r="V494" s="322" t="s">
        <v>358</v>
      </c>
      <c r="W494" s="323" t="s">
        <v>69</v>
      </c>
      <c r="X494" s="323" t="s">
        <v>210</v>
      </c>
      <c r="Y494" s="328">
        <f t="shared" si="53"/>
        <v>-62.801764082821101</v>
      </c>
      <c r="Z494" s="327">
        <v>14.7052651808982</v>
      </c>
      <c r="AA494" s="327">
        <v>67.566564165366501</v>
      </c>
      <c r="AB494" s="327">
        <v>93.995278741945299</v>
      </c>
      <c r="AC494" s="327">
        <v>-172.092769794974</v>
      </c>
      <c r="AD494" s="327">
        <v>-89.479106373485806</v>
      </c>
      <c r="AE494" s="327">
        <v>-62.801764082821101</v>
      </c>
      <c r="AF494" s="327">
        <v>-75.202245549112703</v>
      </c>
      <c r="AG494" s="327">
        <v>-21.879718748274101</v>
      </c>
      <c r="AH494" s="327">
        <v>10.346163053877</v>
      </c>
      <c r="AI494" s="327">
        <v>-43.079858227997804</v>
      </c>
      <c r="AJ494" s="327">
        <v>19.600934878418901</v>
      </c>
      <c r="AK494" s="327">
        <v>295.91737206875399</v>
      </c>
      <c r="AL494" s="327">
        <v>37.596115312594101</v>
      </c>
      <c r="AM494" s="305">
        <f t="shared" si="54"/>
        <v>-148.10653216307091</v>
      </c>
      <c r="AQ494" s="401"/>
      <c r="AR494" s="401"/>
    </row>
    <row r="495" spans="1:44" ht="19.5" customHeight="1" x14ac:dyDescent="0.2">
      <c r="A495" s="301" t="s">
        <v>83</v>
      </c>
      <c r="B495" s="302" t="s">
        <v>45</v>
      </c>
      <c r="C495" s="303" t="s">
        <v>33</v>
      </c>
      <c r="D495" s="302" t="s">
        <v>36</v>
      </c>
      <c r="E495" s="304">
        <f t="shared" si="51"/>
        <v>2197.0999774564002</v>
      </c>
      <c r="F495" s="305">
        <v>1117.7215613733199</v>
      </c>
      <c r="G495" s="305">
        <v>318.36578374614697</v>
      </c>
      <c r="H495" s="305">
        <v>842.19440549154501</v>
      </c>
      <c r="I495" s="305">
        <v>2432.6857207354101</v>
      </c>
      <c r="J495" s="305">
        <v>987.04942064172405</v>
      </c>
      <c r="K495" s="305">
        <v>2197.0999774564002</v>
      </c>
      <c r="L495" s="305">
        <v>2341.4761749550298</v>
      </c>
      <c r="M495" s="305">
        <v>2566.8605471056799</v>
      </c>
      <c r="N495" s="305">
        <v>3205.4346469613702</v>
      </c>
      <c r="O495" s="305">
        <v>1764.36046756819</v>
      </c>
      <c r="P495" s="305">
        <v>1808.53489204926</v>
      </c>
      <c r="Q495" s="305">
        <v>2117.6063836836202</v>
      </c>
      <c r="R495" s="305">
        <v>21699.389981767701</v>
      </c>
      <c r="S495" s="305">
        <f t="shared" si="52"/>
        <v>7895.116869444546</v>
      </c>
      <c r="T495" s="322" t="s">
        <v>358</v>
      </c>
      <c r="V495" s="322" t="s">
        <v>358</v>
      </c>
      <c r="W495" s="321"/>
      <c r="X495" s="321"/>
      <c r="Y495" s="328">
        <f t="shared" si="53"/>
        <v>0</v>
      </c>
      <c r="Z495" s="329"/>
      <c r="AA495" s="329"/>
      <c r="AB495" s="329"/>
      <c r="AC495" s="329"/>
      <c r="AD495" s="329"/>
      <c r="AE495" s="329"/>
      <c r="AF495" s="329"/>
      <c r="AG495" s="329"/>
      <c r="AH495" s="329"/>
      <c r="AI495" s="329"/>
      <c r="AJ495" s="329"/>
      <c r="AK495" s="329"/>
      <c r="AL495" s="329"/>
      <c r="AM495" s="305">
        <f t="shared" si="54"/>
        <v>0</v>
      </c>
      <c r="AQ495" s="401"/>
      <c r="AR495" s="401"/>
    </row>
    <row r="496" spans="1:44" ht="19.5" customHeight="1" x14ac:dyDescent="0.2">
      <c r="A496" s="301" t="s">
        <v>83</v>
      </c>
      <c r="B496" s="302" t="s">
        <v>45</v>
      </c>
      <c r="C496" s="303" t="s">
        <v>33</v>
      </c>
      <c r="D496" s="302" t="s">
        <v>37</v>
      </c>
      <c r="E496" s="304">
        <f t="shared" si="51"/>
        <v>0</v>
      </c>
      <c r="F496" s="305">
        <v>0.33647889785264801</v>
      </c>
      <c r="G496" s="305">
        <v>8.2005208292299694E-2</v>
      </c>
      <c r="H496" s="305">
        <v>0.45761992067910201</v>
      </c>
      <c r="I496" s="305">
        <v>0.48688338305581402</v>
      </c>
      <c r="J496" s="305">
        <v>-1.0000000000218299E-6</v>
      </c>
      <c r="K496" s="305">
        <v>0</v>
      </c>
      <c r="L496" s="305">
        <v>8.6474295129346096E-2</v>
      </c>
      <c r="M496" s="305">
        <v>0.10122128093773</v>
      </c>
      <c r="N496" s="305">
        <v>0</v>
      </c>
      <c r="O496" s="305">
        <v>0</v>
      </c>
      <c r="P496" s="305">
        <v>0</v>
      </c>
      <c r="Q496" s="305">
        <v>0</v>
      </c>
      <c r="R496" s="305">
        <v>1.5506819859469401</v>
      </c>
      <c r="S496" s="305">
        <f t="shared" si="52"/>
        <v>1.3629864098798639</v>
      </c>
      <c r="T496" s="322" t="s">
        <v>358</v>
      </c>
      <c r="V496" s="322" t="s">
        <v>358</v>
      </c>
      <c r="W496" s="321"/>
      <c r="X496" s="321"/>
      <c r="Y496" s="328">
        <f t="shared" si="53"/>
        <v>0</v>
      </c>
      <c r="Z496" s="329"/>
      <c r="AA496" s="329"/>
      <c r="AB496" s="329"/>
      <c r="AC496" s="329"/>
      <c r="AD496" s="329"/>
      <c r="AE496" s="329"/>
      <c r="AF496" s="329"/>
      <c r="AG496" s="329"/>
      <c r="AH496" s="329"/>
      <c r="AI496" s="329"/>
      <c r="AJ496" s="329"/>
      <c r="AK496" s="329"/>
      <c r="AL496" s="329"/>
      <c r="AM496" s="305">
        <f t="shared" si="54"/>
        <v>0</v>
      </c>
      <c r="AQ496" s="401"/>
      <c r="AR496" s="401"/>
    </row>
    <row r="497" spans="1:44" ht="19.5" customHeight="1" x14ac:dyDescent="0.2">
      <c r="A497" s="301" t="s">
        <v>83</v>
      </c>
      <c r="B497" s="302" t="s">
        <v>45</v>
      </c>
      <c r="C497" s="303" t="s">
        <v>33</v>
      </c>
      <c r="D497" s="302" t="s">
        <v>38</v>
      </c>
      <c r="E497" s="304">
        <f t="shared" si="51"/>
        <v>33.802084697858497</v>
      </c>
      <c r="F497" s="305">
        <v>2.3000994710569702</v>
      </c>
      <c r="G497" s="305">
        <v>1.39427317998314</v>
      </c>
      <c r="H497" s="305">
        <v>2.94976607432343</v>
      </c>
      <c r="I497" s="305">
        <v>9.7224064777596304</v>
      </c>
      <c r="J497" s="305">
        <v>10.7934123952548</v>
      </c>
      <c r="K497" s="305">
        <v>33.802084697858497</v>
      </c>
      <c r="L497" s="305">
        <v>43.073376896948197</v>
      </c>
      <c r="M497" s="305">
        <v>43.706580266043801</v>
      </c>
      <c r="N497" s="305">
        <v>67.084301036871295</v>
      </c>
      <c r="O497" s="305">
        <v>50.812580577269003</v>
      </c>
      <c r="P497" s="305">
        <v>68.9002166583725</v>
      </c>
      <c r="Q497" s="305">
        <v>93.617673021378394</v>
      </c>
      <c r="R497" s="305">
        <v>428.15677075311999</v>
      </c>
      <c r="S497" s="305">
        <f t="shared" si="52"/>
        <v>60.962042296236469</v>
      </c>
      <c r="T497" s="322" t="s">
        <v>358</v>
      </c>
      <c r="V497" s="322" t="s">
        <v>358</v>
      </c>
      <c r="W497" s="323" t="s">
        <v>359</v>
      </c>
      <c r="X497" s="323" t="s">
        <v>4</v>
      </c>
      <c r="Y497" s="328" t="str">
        <f t="shared" si="53"/>
        <v>6月</v>
      </c>
      <c r="Z497" s="327" t="s">
        <v>8</v>
      </c>
      <c r="AA497" s="327" t="s">
        <v>9</v>
      </c>
      <c r="AB497" s="327" t="s">
        <v>10</v>
      </c>
      <c r="AC497" s="327" t="s">
        <v>11</v>
      </c>
      <c r="AD497" s="327" t="s">
        <v>12</v>
      </c>
      <c r="AE497" s="327" t="s">
        <v>13</v>
      </c>
      <c r="AF497" s="327" t="s">
        <v>14</v>
      </c>
      <c r="AG497" s="327" t="s">
        <v>15</v>
      </c>
      <c r="AH497" s="327" t="s">
        <v>16</v>
      </c>
      <c r="AI497" s="327" t="s">
        <v>17</v>
      </c>
      <c r="AJ497" s="327" t="s">
        <v>111</v>
      </c>
      <c r="AK497" s="327" t="s">
        <v>19</v>
      </c>
      <c r="AL497" s="327" t="s">
        <v>20</v>
      </c>
      <c r="AM497" s="300" t="s">
        <v>259</v>
      </c>
      <c r="AQ497" s="401"/>
      <c r="AR497" s="401"/>
    </row>
    <row r="498" spans="1:44" ht="19.5" customHeight="1" x14ac:dyDescent="0.2">
      <c r="A498" s="301" t="s">
        <v>83</v>
      </c>
      <c r="B498" s="302" t="s">
        <v>45</v>
      </c>
      <c r="C498" s="303" t="s">
        <v>33</v>
      </c>
      <c r="D498" s="302" t="s">
        <v>39</v>
      </c>
      <c r="E498" s="304">
        <f t="shared" si="51"/>
        <v>2.9582910912459401</v>
      </c>
      <c r="F498" s="305">
        <v>0</v>
      </c>
      <c r="G498" s="305">
        <v>0</v>
      </c>
      <c r="H498" s="305">
        <v>0</v>
      </c>
      <c r="I498" s="305">
        <v>0.90119219098185899</v>
      </c>
      <c r="J498" s="305">
        <v>1.0766029692441399</v>
      </c>
      <c r="K498" s="305">
        <v>2.9582910912459401</v>
      </c>
      <c r="L498" s="305">
        <v>3.1831314610810701</v>
      </c>
      <c r="M498" s="305">
        <v>1.06805683845801</v>
      </c>
      <c r="N498" s="305">
        <v>0</v>
      </c>
      <c r="O498" s="305">
        <v>10.102986081492601</v>
      </c>
      <c r="P498" s="305">
        <v>6.2092426318890999</v>
      </c>
      <c r="Q498" s="305">
        <v>3.9413673761537198</v>
      </c>
      <c r="R498" s="305">
        <v>29.4408706405464</v>
      </c>
      <c r="S498" s="305">
        <f t="shared" si="52"/>
        <v>4.9360862514719388</v>
      </c>
      <c r="T498" s="322" t="s">
        <v>358</v>
      </c>
      <c r="V498" s="322" t="s">
        <v>358</v>
      </c>
      <c r="W498" s="323" t="s">
        <v>70</v>
      </c>
      <c r="X498" s="323" t="s">
        <v>217</v>
      </c>
      <c r="Y498" s="328">
        <f t="shared" si="53"/>
        <v>5.4121312780326399E-2</v>
      </c>
      <c r="Z498" s="327">
        <v>1.5599672507270601E-2</v>
      </c>
      <c r="AA498" s="327">
        <v>1.5599672507270601E-2</v>
      </c>
      <c r="AB498" s="327">
        <v>1.5599672507270601E-2</v>
      </c>
      <c r="AC498" s="327">
        <v>5.4121312780326399E-2</v>
      </c>
      <c r="AD498" s="327">
        <v>5.4121312780326399E-2</v>
      </c>
      <c r="AE498" s="327">
        <v>5.4121312780326399E-2</v>
      </c>
      <c r="AF498" s="327">
        <v>5.4121312780326399E-2</v>
      </c>
      <c r="AG498" s="327">
        <v>5.4121312780326399E-2</v>
      </c>
      <c r="AH498" s="327">
        <v>5.4121312780326399E-2</v>
      </c>
      <c r="AI498" s="327">
        <v>5.4121312780326399E-2</v>
      </c>
      <c r="AJ498" s="327">
        <v>5.4121312780326399E-2</v>
      </c>
      <c r="AK498" s="327">
        <v>5.4121312780326399E-2</v>
      </c>
      <c r="AL498" s="327">
        <v>0.53389083254474901</v>
      </c>
      <c r="AM498" s="305">
        <f t="shared" si="54"/>
        <v>0.20916295586279099</v>
      </c>
      <c r="AQ498" s="401"/>
      <c r="AR498" s="401"/>
    </row>
    <row r="499" spans="1:44" ht="19.5" customHeight="1" x14ac:dyDescent="0.2">
      <c r="A499" s="301" t="s">
        <v>83</v>
      </c>
      <c r="B499" s="302" t="s">
        <v>45</v>
      </c>
      <c r="C499" s="303" t="s">
        <v>40</v>
      </c>
      <c r="D499" s="302" t="s">
        <v>41</v>
      </c>
      <c r="E499" s="304">
        <f t="shared" si="51"/>
        <v>13181.748497374199</v>
      </c>
      <c r="F499" s="305">
        <v>8400.5048770401299</v>
      </c>
      <c r="G499" s="305">
        <v>2331.5764011361498</v>
      </c>
      <c r="H499" s="305">
        <v>8070.8494977582604</v>
      </c>
      <c r="I499" s="305">
        <v>12838.3345670245</v>
      </c>
      <c r="J499" s="305">
        <v>10373.511903536901</v>
      </c>
      <c r="K499" s="305">
        <v>13181.748497374199</v>
      </c>
      <c r="L499" s="305">
        <v>9836.43275007595</v>
      </c>
      <c r="M499" s="305">
        <v>14327.8516510476</v>
      </c>
      <c r="N499" s="305">
        <v>13949.6532071</v>
      </c>
      <c r="O499" s="305">
        <v>12705.0595590416</v>
      </c>
      <c r="P499" s="305">
        <v>14725.034194014999</v>
      </c>
      <c r="Q499" s="305">
        <v>16160.358527283201</v>
      </c>
      <c r="R499" s="305">
        <v>136900.915632433</v>
      </c>
      <c r="S499" s="305">
        <f t="shared" si="52"/>
        <v>55196.525743870137</v>
      </c>
      <c r="T499" s="322" t="s">
        <v>358</v>
      </c>
      <c r="V499" s="322" t="s">
        <v>358</v>
      </c>
      <c r="W499" s="323" t="s">
        <v>70</v>
      </c>
      <c r="X499" s="323" t="s">
        <v>218</v>
      </c>
      <c r="Y499" s="328">
        <f t="shared" si="53"/>
        <v>1.0206E-2</v>
      </c>
      <c r="Z499" s="327">
        <v>9.7199999999999995E-3</v>
      </c>
      <c r="AA499" s="327">
        <v>1.0692E-2</v>
      </c>
      <c r="AB499" s="327">
        <v>8.7480000000000006E-3</v>
      </c>
      <c r="AC499" s="327">
        <v>8.2620000000000002E-3</v>
      </c>
      <c r="AD499" s="327">
        <v>9.2339999999999992E-3</v>
      </c>
      <c r="AE499" s="327">
        <v>1.0206E-2</v>
      </c>
      <c r="AF499" s="327">
        <v>1.1178E-2</v>
      </c>
      <c r="AG499" s="327">
        <v>1.1178E-2</v>
      </c>
      <c r="AH499" s="327">
        <v>1.7982000000000001E-2</v>
      </c>
      <c r="AI499" s="327">
        <v>1.7010000000000001E-2</v>
      </c>
      <c r="AJ499" s="327">
        <v>1.0206E-2</v>
      </c>
      <c r="AK499" s="327">
        <v>1.8467999999999998E-2</v>
      </c>
      <c r="AL499" s="327">
        <v>0.14288400000000001</v>
      </c>
      <c r="AM499" s="305">
        <f t="shared" si="54"/>
        <v>5.6861999999999996E-2</v>
      </c>
      <c r="AQ499" s="401"/>
      <c r="AR499" s="401"/>
    </row>
    <row r="500" spans="1:44" ht="19.5" customHeight="1" x14ac:dyDescent="0.2">
      <c r="A500" s="301" t="s">
        <v>83</v>
      </c>
      <c r="B500" s="302" t="s">
        <v>45</v>
      </c>
      <c r="C500" s="303" t="s">
        <v>40</v>
      </c>
      <c r="D500" s="302" t="s">
        <v>42</v>
      </c>
      <c r="E500" s="304">
        <f t="shared" si="51"/>
        <v>2329.1948406220199</v>
      </c>
      <c r="F500" s="305">
        <v>466.67149530414201</v>
      </c>
      <c r="G500" s="305">
        <v>117.887384991503</v>
      </c>
      <c r="H500" s="305">
        <v>354.08575745120402</v>
      </c>
      <c r="I500" s="305">
        <v>772.46962185500297</v>
      </c>
      <c r="J500" s="305">
        <v>1490.0420085769599</v>
      </c>
      <c r="K500" s="305">
        <v>2329.1948406220199</v>
      </c>
      <c r="L500" s="305">
        <v>2209.7692517693199</v>
      </c>
      <c r="M500" s="305">
        <v>1805.8819811046999</v>
      </c>
      <c r="N500" s="305">
        <v>2388.7635696610901</v>
      </c>
      <c r="O500" s="305">
        <v>1083.0077767458799</v>
      </c>
      <c r="P500" s="305">
        <v>433.40485269489301</v>
      </c>
      <c r="Q500" s="305">
        <v>740.93605285031299</v>
      </c>
      <c r="R500" s="305">
        <v>14192.114593627</v>
      </c>
      <c r="S500" s="305">
        <f t="shared" si="52"/>
        <v>5530.3511088008318</v>
      </c>
      <c r="T500" s="322" t="s">
        <v>358</v>
      </c>
      <c r="V500" s="322" t="s">
        <v>358</v>
      </c>
      <c r="W500" s="323" t="s">
        <v>70</v>
      </c>
      <c r="X500" s="323" t="s">
        <v>219</v>
      </c>
      <c r="Y500" s="328">
        <f t="shared" si="53"/>
        <v>9.3119999999999994E-2</v>
      </c>
      <c r="Z500" s="327">
        <v>1.584E-2</v>
      </c>
      <c r="AA500" s="327">
        <v>9.3600000000000003E-3</v>
      </c>
      <c r="AB500" s="327">
        <v>1.728E-2</v>
      </c>
      <c r="AC500" s="327">
        <v>7.1840000000000001E-2</v>
      </c>
      <c r="AD500" s="327">
        <v>7.7520000000000006E-2</v>
      </c>
      <c r="AE500" s="327">
        <v>9.3119999999999994E-2</v>
      </c>
      <c r="AF500" s="327">
        <v>0.10888</v>
      </c>
      <c r="AG500" s="327">
        <v>0.12152</v>
      </c>
      <c r="AH500" s="327">
        <v>0.10095999999999999</v>
      </c>
      <c r="AI500" s="327">
        <v>9.8640000000000005E-2</v>
      </c>
      <c r="AJ500" s="327">
        <v>9.5189999999999997E-2</v>
      </c>
      <c r="AK500" s="327">
        <v>7.3624999999999996E-2</v>
      </c>
      <c r="AL500" s="327">
        <v>0.88377499999999998</v>
      </c>
      <c r="AM500" s="305">
        <f t="shared" si="54"/>
        <v>0.28495999999999999</v>
      </c>
      <c r="AQ500" s="401"/>
      <c r="AR500" s="401"/>
    </row>
    <row r="501" spans="1:44" ht="19.5" customHeight="1" x14ac:dyDescent="0.2">
      <c r="A501" s="301" t="s">
        <v>83</v>
      </c>
      <c r="B501" s="302" t="s">
        <v>45</v>
      </c>
      <c r="C501" s="303" t="s">
        <v>40</v>
      </c>
      <c r="D501" s="302" t="s">
        <v>43</v>
      </c>
      <c r="E501" s="304">
        <f t="shared" si="51"/>
        <v>74.269859307001099</v>
      </c>
      <c r="F501" s="305">
        <v>23.996804790585799</v>
      </c>
      <c r="G501" s="305">
        <v>88.872819164342005</v>
      </c>
      <c r="H501" s="305">
        <v>55.827156814204599</v>
      </c>
      <c r="I501" s="305">
        <v>48.999195152493797</v>
      </c>
      <c r="J501" s="305">
        <v>58.538975598651803</v>
      </c>
      <c r="K501" s="305">
        <v>74.269859307001099</v>
      </c>
      <c r="L501" s="305">
        <v>26.861735331629301</v>
      </c>
      <c r="M501" s="305">
        <v>58.629797337316703</v>
      </c>
      <c r="N501" s="305">
        <v>72.573615961418497</v>
      </c>
      <c r="O501" s="305">
        <v>53.812060290366297</v>
      </c>
      <c r="P501" s="305">
        <v>85.542188975202706</v>
      </c>
      <c r="Q501" s="305">
        <v>77.611087009618402</v>
      </c>
      <c r="R501" s="305">
        <v>725.53529573283095</v>
      </c>
      <c r="S501" s="305">
        <f t="shared" si="52"/>
        <v>350.50481082727913</v>
      </c>
      <c r="T501" s="322" t="s">
        <v>358</v>
      </c>
      <c r="V501" s="322" t="s">
        <v>358</v>
      </c>
      <c r="W501" s="323" t="s">
        <v>70</v>
      </c>
      <c r="X501" s="323" t="s">
        <v>220</v>
      </c>
      <c r="Y501" s="328">
        <f t="shared" si="53"/>
        <v>2.2880999999999999E-2</v>
      </c>
      <c r="Z501" s="327">
        <v>1.6995E-2</v>
      </c>
      <c r="AA501" s="327">
        <v>1.5854E-2</v>
      </c>
      <c r="AB501" s="327">
        <v>2.1158E-2</v>
      </c>
      <c r="AC501" s="327">
        <v>5.4781999999999997E-2</v>
      </c>
      <c r="AD501" s="327">
        <v>1.5148999999999999E-2</v>
      </c>
      <c r="AE501" s="327">
        <v>2.2880999999999999E-2</v>
      </c>
      <c r="AF501" s="327">
        <v>5.0684E-2</v>
      </c>
      <c r="AG501" s="327">
        <v>4.4056999999999999E-2</v>
      </c>
      <c r="AH501" s="327">
        <v>3.2341000000000002E-2</v>
      </c>
      <c r="AI501" s="327">
        <v>1.5077999999999999E-2</v>
      </c>
      <c r="AJ501" s="327">
        <v>2.5795999999999999E-2</v>
      </c>
      <c r="AK501" s="327">
        <v>2.6783999999999999E-2</v>
      </c>
      <c r="AL501" s="327">
        <v>0.341559</v>
      </c>
      <c r="AM501" s="305">
        <f t="shared" si="54"/>
        <v>0.14681899999999998</v>
      </c>
      <c r="AQ501" s="401"/>
      <c r="AR501" s="401"/>
    </row>
    <row r="502" spans="1:44" ht="19.5" customHeight="1" x14ac:dyDescent="0.2">
      <c r="A502" s="301" t="s">
        <v>83</v>
      </c>
      <c r="B502" s="302" t="s">
        <v>45</v>
      </c>
      <c r="C502" s="303" t="s">
        <v>61</v>
      </c>
      <c r="D502" s="302" t="s">
        <v>24</v>
      </c>
      <c r="E502" s="304">
        <f t="shared" si="51"/>
        <v>2834.1814364075099</v>
      </c>
      <c r="F502" s="305">
        <v>1543.27587385278</v>
      </c>
      <c r="G502" s="305">
        <v>415.56179882416097</v>
      </c>
      <c r="H502" s="305">
        <v>1546.0292055950699</v>
      </c>
      <c r="I502" s="305">
        <v>2450.4920986276602</v>
      </c>
      <c r="J502" s="305">
        <v>2155.1039174295502</v>
      </c>
      <c r="K502" s="305">
        <v>2834.1814364075099</v>
      </c>
      <c r="L502" s="305">
        <v>2215.09443789331</v>
      </c>
      <c r="M502" s="305">
        <v>2694.8000193794601</v>
      </c>
      <c r="N502" s="305">
        <v>2624.5126660900701</v>
      </c>
      <c r="O502" s="305">
        <v>2340.94717506097</v>
      </c>
      <c r="P502" s="305">
        <v>2511.3374109504798</v>
      </c>
      <c r="Q502" s="305">
        <v>2734.4538824737901</v>
      </c>
      <c r="R502" s="305">
        <v>26065.789922584801</v>
      </c>
      <c r="S502" s="305">
        <f t="shared" si="52"/>
        <v>10944.644330736732</v>
      </c>
      <c r="T502" s="322" t="s">
        <v>358</v>
      </c>
      <c r="V502" s="322" t="s">
        <v>358</v>
      </c>
      <c r="W502" s="323" t="s">
        <v>70</v>
      </c>
      <c r="X502" s="323" t="s">
        <v>211</v>
      </c>
      <c r="Y502" s="328">
        <f t="shared" si="53"/>
        <v>6.0030729999999997</v>
      </c>
      <c r="Z502" s="327">
        <v>6.621327</v>
      </c>
      <c r="AA502" s="327">
        <v>4.6199998305854999</v>
      </c>
      <c r="AB502" s="327">
        <v>4.3318209999999997</v>
      </c>
      <c r="AC502" s="327">
        <v>5.0650000000000004</v>
      </c>
      <c r="AD502" s="327">
        <v>8.8371949999999995</v>
      </c>
      <c r="AE502" s="327">
        <v>6.0030729999999997</v>
      </c>
      <c r="AF502" s="327">
        <v>5.4082080000000001</v>
      </c>
      <c r="AG502" s="327">
        <v>8.9691790000000005</v>
      </c>
      <c r="AH502" s="327">
        <v>9.7049769999999995</v>
      </c>
      <c r="AI502" s="327">
        <v>5.5800070000000002</v>
      </c>
      <c r="AJ502" s="327">
        <v>5.5370309999999998</v>
      </c>
      <c r="AK502" s="327">
        <v>23.370016</v>
      </c>
      <c r="AL502" s="327">
        <v>94.047833830585503</v>
      </c>
      <c r="AM502" s="305">
        <f t="shared" si="54"/>
        <v>35.478415830585497</v>
      </c>
      <c r="AQ502" s="401"/>
      <c r="AR502" s="401"/>
    </row>
    <row r="503" spans="1:44" ht="19.5" customHeight="1" x14ac:dyDescent="0.2">
      <c r="A503" s="301" t="s">
        <v>83</v>
      </c>
      <c r="B503" s="302" t="s">
        <v>45</v>
      </c>
      <c r="C503" s="303" t="s">
        <v>61</v>
      </c>
      <c r="D503" s="302" t="s">
        <v>51</v>
      </c>
      <c r="E503" s="304">
        <f t="shared" si="51"/>
        <v>2550.9342356608299</v>
      </c>
      <c r="F503" s="305">
        <v>1024.65864106455</v>
      </c>
      <c r="G503" s="305">
        <v>388.80680017737802</v>
      </c>
      <c r="H503" s="305">
        <v>1246.20330744734</v>
      </c>
      <c r="I503" s="305">
        <v>2137.1390446463602</v>
      </c>
      <c r="J503" s="305">
        <v>2042.0319669949499</v>
      </c>
      <c r="K503" s="305">
        <v>2550.9342356608299</v>
      </c>
      <c r="L503" s="305">
        <v>1836.97834385335</v>
      </c>
      <c r="M503" s="305">
        <v>2484.3293601309701</v>
      </c>
      <c r="N503" s="305">
        <v>2520.7688192278001</v>
      </c>
      <c r="O503" s="305">
        <v>1998.98198114551</v>
      </c>
      <c r="P503" s="305">
        <v>2148.7767350908398</v>
      </c>
      <c r="Q503" s="305">
        <v>2094.1069249587999</v>
      </c>
      <c r="R503" s="305">
        <v>22473.716160398701</v>
      </c>
      <c r="S503" s="305">
        <f t="shared" si="52"/>
        <v>9389.7739959914088</v>
      </c>
      <c r="T503" s="322" t="s">
        <v>358</v>
      </c>
      <c r="V503" s="322" t="s">
        <v>358</v>
      </c>
      <c r="W503" s="323" t="s">
        <v>70</v>
      </c>
      <c r="X503" s="323" t="s">
        <v>221</v>
      </c>
      <c r="Y503" s="328">
        <f t="shared" si="53"/>
        <v>0.82745000000000002</v>
      </c>
      <c r="Z503" s="327">
        <v>0.92769000000000001</v>
      </c>
      <c r="AA503" s="327">
        <v>0.85568999999999995</v>
      </c>
      <c r="AB503" s="327">
        <v>0.83969000000000005</v>
      </c>
      <c r="AC503" s="327">
        <v>0.82569000000000004</v>
      </c>
      <c r="AD503" s="327">
        <v>0.82569000000000004</v>
      </c>
      <c r="AE503" s="327">
        <v>0.82745000000000002</v>
      </c>
      <c r="AF503" s="327">
        <v>0.94190399999999996</v>
      </c>
      <c r="AG503" s="327">
        <v>0.95690399999999998</v>
      </c>
      <c r="AH503" s="327">
        <v>0.95690399999999998</v>
      </c>
      <c r="AI503" s="327">
        <v>1.0942480000000001</v>
      </c>
      <c r="AJ503" s="327">
        <v>0.95424799999999999</v>
      </c>
      <c r="AK503" s="327">
        <v>1.049248</v>
      </c>
      <c r="AL503" s="327">
        <v>11.055356</v>
      </c>
      <c r="AM503" s="305">
        <f t="shared" si="54"/>
        <v>5.1018999999999997</v>
      </c>
      <c r="AQ503" s="401"/>
      <c r="AR503" s="401"/>
    </row>
    <row r="504" spans="1:44" ht="19.5" customHeight="1" x14ac:dyDescent="0.2">
      <c r="A504" s="301" t="s">
        <v>83</v>
      </c>
      <c r="B504" s="302" t="s">
        <v>45</v>
      </c>
      <c r="C504" s="303" t="s">
        <v>61</v>
      </c>
      <c r="D504" s="302" t="s">
        <v>216</v>
      </c>
      <c r="E504" s="304">
        <f t="shared" si="51"/>
        <v>2113.0913886040898</v>
      </c>
      <c r="F504" s="305">
        <v>1150.9747647479501</v>
      </c>
      <c r="G504" s="305">
        <v>278.79968880624699</v>
      </c>
      <c r="H504" s="305">
        <v>1147.39870194216</v>
      </c>
      <c r="I504" s="305">
        <v>1823.8421329790201</v>
      </c>
      <c r="J504" s="305">
        <v>1601.7298752404799</v>
      </c>
      <c r="K504" s="305">
        <v>2113.0913886040898</v>
      </c>
      <c r="L504" s="305">
        <v>1706.8412218348799</v>
      </c>
      <c r="M504" s="305">
        <v>2312.5303221723202</v>
      </c>
      <c r="N504" s="305">
        <v>2331.36141619808</v>
      </c>
      <c r="O504" s="305">
        <v>1840.7035782903799</v>
      </c>
      <c r="P504" s="305">
        <v>2047.18367378168</v>
      </c>
      <c r="Q504" s="305">
        <v>2285.9691653883501</v>
      </c>
      <c r="R504" s="305">
        <v>20640.425929985598</v>
      </c>
      <c r="S504" s="305">
        <f t="shared" si="52"/>
        <v>8115.8365523199473</v>
      </c>
      <c r="T504" s="322" t="s">
        <v>358</v>
      </c>
      <c r="V504" s="322" t="s">
        <v>358</v>
      </c>
      <c r="W504" s="323" t="s">
        <v>70</v>
      </c>
      <c r="X504" s="323" t="s">
        <v>222</v>
      </c>
      <c r="Y504" s="328">
        <f t="shared" si="53"/>
        <v>0</v>
      </c>
      <c r="Z504" s="327">
        <v>0</v>
      </c>
      <c r="AA504" s="327">
        <v>0</v>
      </c>
      <c r="AB504" s="327">
        <v>0</v>
      </c>
      <c r="AC504" s="327">
        <v>0</v>
      </c>
      <c r="AD504" s="327">
        <v>0</v>
      </c>
      <c r="AE504" s="327">
        <v>0</v>
      </c>
      <c r="AF504" s="327">
        <v>0</v>
      </c>
      <c r="AG504" s="327">
        <v>0</v>
      </c>
      <c r="AH504" s="327">
        <v>0</v>
      </c>
      <c r="AI504" s="327">
        <v>0</v>
      </c>
      <c r="AJ504" s="327">
        <v>0</v>
      </c>
      <c r="AK504" s="327">
        <v>0</v>
      </c>
      <c r="AL504" s="327">
        <v>0</v>
      </c>
      <c r="AM504" s="305">
        <f t="shared" si="54"/>
        <v>0</v>
      </c>
      <c r="AQ504" s="401"/>
      <c r="AR504" s="401"/>
    </row>
    <row r="505" spans="1:44" ht="19.5" customHeight="1" x14ac:dyDescent="0.2">
      <c r="A505" s="301" t="s">
        <v>83</v>
      </c>
      <c r="B505" s="302" t="s">
        <v>45</v>
      </c>
      <c r="C505" s="303" t="s">
        <v>61</v>
      </c>
      <c r="D505" s="302" t="s">
        <v>53</v>
      </c>
      <c r="E505" s="304">
        <f t="shared" si="51"/>
        <v>2198.9853005241498</v>
      </c>
      <c r="F505" s="305">
        <v>1275.54641395208</v>
      </c>
      <c r="G505" s="305">
        <v>376.98567441514302</v>
      </c>
      <c r="H505" s="305">
        <v>1155.1740733891299</v>
      </c>
      <c r="I505" s="305">
        <v>1794.6641796566901</v>
      </c>
      <c r="J505" s="305">
        <v>1450.0095245078701</v>
      </c>
      <c r="K505" s="305">
        <v>2198.9853005241498</v>
      </c>
      <c r="L505" s="305">
        <v>1641.0014494453301</v>
      </c>
      <c r="M505" s="305">
        <v>2409.1469100595</v>
      </c>
      <c r="N505" s="305">
        <v>2545.43348687874</v>
      </c>
      <c r="O505" s="305">
        <v>2170.6608307463598</v>
      </c>
      <c r="P505" s="305">
        <v>2417.6153015321402</v>
      </c>
      <c r="Q505" s="305">
        <v>2715.7217784693498</v>
      </c>
      <c r="R505" s="305">
        <v>22150.944923576499</v>
      </c>
      <c r="S505" s="305">
        <f t="shared" si="52"/>
        <v>8251.3651664450626</v>
      </c>
      <c r="T505" s="322" t="s">
        <v>358</v>
      </c>
      <c r="V505" s="322" t="s">
        <v>358</v>
      </c>
      <c r="W505" s="323" t="s">
        <v>70</v>
      </c>
      <c r="X505" s="323" t="s">
        <v>223</v>
      </c>
      <c r="Y505" s="328">
        <f t="shared" si="53"/>
        <v>0</v>
      </c>
      <c r="Z505" s="327">
        <v>0</v>
      </c>
      <c r="AA505" s="327">
        <v>0</v>
      </c>
      <c r="AB505" s="327">
        <v>0</v>
      </c>
      <c r="AC505" s="327">
        <v>0</v>
      </c>
      <c r="AD505" s="327">
        <v>0</v>
      </c>
      <c r="AE505" s="327">
        <v>0</v>
      </c>
      <c r="AF505" s="327">
        <v>0</v>
      </c>
      <c r="AG505" s="327">
        <v>0</v>
      </c>
      <c r="AH505" s="327">
        <v>0</v>
      </c>
      <c r="AI505" s="327">
        <v>0</v>
      </c>
      <c r="AJ505" s="327">
        <v>0</v>
      </c>
      <c r="AK505" s="327">
        <v>0</v>
      </c>
      <c r="AL505" s="327">
        <v>0</v>
      </c>
      <c r="AM505" s="305">
        <f t="shared" si="54"/>
        <v>0</v>
      </c>
      <c r="AQ505" s="401"/>
      <c r="AR505" s="401"/>
    </row>
    <row r="506" spans="1:44" ht="19.5" customHeight="1" x14ac:dyDescent="0.2">
      <c r="A506" s="301" t="s">
        <v>83</v>
      </c>
      <c r="B506" s="302" t="s">
        <v>45</v>
      </c>
      <c r="C506" s="303" t="s">
        <v>61</v>
      </c>
      <c r="D506" s="302" t="s">
        <v>54</v>
      </c>
      <c r="E506" s="304">
        <f t="shared" si="51"/>
        <v>2932.37466012698</v>
      </c>
      <c r="F506" s="305">
        <v>1803.73969376744</v>
      </c>
      <c r="G506" s="305">
        <v>506.72482993188697</v>
      </c>
      <c r="H506" s="305">
        <v>1757.20932843674</v>
      </c>
      <c r="I506" s="305">
        <v>2808.5797457619601</v>
      </c>
      <c r="J506" s="305">
        <v>2517.9180202101202</v>
      </c>
      <c r="K506" s="305">
        <v>2932.37466012698</v>
      </c>
      <c r="L506" s="305">
        <v>2611.2421017806601</v>
      </c>
      <c r="M506" s="305">
        <v>3150.36597467606</v>
      </c>
      <c r="N506" s="305">
        <v>3226.2670065116899</v>
      </c>
      <c r="O506" s="305">
        <v>2599.4758976183398</v>
      </c>
      <c r="P506" s="305">
        <v>2746.6319564539999</v>
      </c>
      <c r="Q506" s="305">
        <v>3299.4349160387601</v>
      </c>
      <c r="R506" s="305">
        <v>29959.964131314598</v>
      </c>
      <c r="S506" s="305">
        <f t="shared" si="52"/>
        <v>12326.546278235126</v>
      </c>
      <c r="T506" s="322" t="s">
        <v>358</v>
      </c>
      <c r="V506" s="322" t="s">
        <v>358</v>
      </c>
      <c r="W506" s="323" t="s">
        <v>70</v>
      </c>
      <c r="X506" s="323" t="s">
        <v>224</v>
      </c>
      <c r="Y506" s="328">
        <f t="shared" si="53"/>
        <v>0</v>
      </c>
      <c r="Z506" s="327">
        <v>0</v>
      </c>
      <c r="AA506" s="327">
        <v>0</v>
      </c>
      <c r="AB506" s="327">
        <v>0</v>
      </c>
      <c r="AC506" s="327">
        <v>0</v>
      </c>
      <c r="AD506" s="327">
        <v>0</v>
      </c>
      <c r="AE506" s="327">
        <v>0</v>
      </c>
      <c r="AF506" s="327">
        <v>0</v>
      </c>
      <c r="AG506" s="327">
        <v>0</v>
      </c>
      <c r="AH506" s="327">
        <v>0</v>
      </c>
      <c r="AI506" s="327">
        <v>0</v>
      </c>
      <c r="AJ506" s="327">
        <v>0</v>
      </c>
      <c r="AK506" s="327">
        <v>0</v>
      </c>
      <c r="AL506" s="327">
        <v>0</v>
      </c>
      <c r="AM506" s="305">
        <f t="shared" si="54"/>
        <v>0</v>
      </c>
      <c r="AQ506" s="401"/>
      <c r="AR506" s="401"/>
    </row>
    <row r="507" spans="1:44" ht="19.5" customHeight="1" x14ac:dyDescent="0.2">
      <c r="A507" s="301" t="s">
        <v>83</v>
      </c>
      <c r="B507" s="302" t="s">
        <v>45</v>
      </c>
      <c r="C507" s="303" t="s">
        <v>61</v>
      </c>
      <c r="D507" s="302" t="s">
        <v>55</v>
      </c>
      <c r="E507" s="304">
        <f t="shared" si="51"/>
        <v>2910.6055229796202</v>
      </c>
      <c r="F507" s="305">
        <v>2088.7184027500598</v>
      </c>
      <c r="G507" s="305">
        <v>568.88544213718001</v>
      </c>
      <c r="H507" s="305">
        <v>1622.1009362132399</v>
      </c>
      <c r="I507" s="305">
        <v>2618.3137733603198</v>
      </c>
      <c r="J507" s="305">
        <v>2119.0938223294702</v>
      </c>
      <c r="K507" s="305">
        <v>2910.6055229796202</v>
      </c>
      <c r="L507" s="305">
        <v>2019.4064173694101</v>
      </c>
      <c r="M507" s="305">
        <v>3095.43825007132</v>
      </c>
      <c r="N507" s="305">
        <v>3110.5071418161701</v>
      </c>
      <c r="O507" s="305">
        <v>2839.2635882162899</v>
      </c>
      <c r="P507" s="305">
        <v>3294.35432287597</v>
      </c>
      <c r="Q507" s="305">
        <v>3730.5677389099801</v>
      </c>
      <c r="R507" s="305">
        <v>30017.255359029001</v>
      </c>
      <c r="S507" s="305">
        <f t="shared" si="52"/>
        <v>11927.71789976989</v>
      </c>
      <c r="T507" s="322" t="s">
        <v>358</v>
      </c>
      <c r="V507" s="322" t="s">
        <v>358</v>
      </c>
      <c r="W507" s="323" t="s">
        <v>70</v>
      </c>
      <c r="X507" s="323" t="s">
        <v>225</v>
      </c>
      <c r="Y507" s="328">
        <f t="shared" si="53"/>
        <v>3.6172000000000003E-2</v>
      </c>
      <c r="Z507" s="327">
        <v>3.6172000000000003E-2</v>
      </c>
      <c r="AA507" s="327">
        <v>3.6172000000000003E-2</v>
      </c>
      <c r="AB507" s="327">
        <v>3.6172000000000003E-2</v>
      </c>
      <c r="AC507" s="327">
        <v>3.6172000000000003E-2</v>
      </c>
      <c r="AD507" s="327">
        <v>3.6172000000000003E-2</v>
      </c>
      <c r="AE507" s="327">
        <v>3.6172000000000003E-2</v>
      </c>
      <c r="AF507" s="327">
        <v>4.0513E-2</v>
      </c>
      <c r="AG507" s="327">
        <v>4.0513E-2</v>
      </c>
      <c r="AH507" s="327">
        <v>4.0513E-2</v>
      </c>
      <c r="AI507" s="327">
        <v>4.0513E-2</v>
      </c>
      <c r="AJ507" s="327">
        <v>4.0513E-2</v>
      </c>
      <c r="AK507" s="327">
        <v>5.9859000000000002E-2</v>
      </c>
      <c r="AL507" s="327">
        <v>0.47945599999999999</v>
      </c>
      <c r="AM507" s="305">
        <f t="shared" si="54"/>
        <v>0.21703200000000003</v>
      </c>
      <c r="AQ507" s="401"/>
      <c r="AR507" s="401"/>
    </row>
    <row r="508" spans="1:44" ht="19.5" customHeight="1" x14ac:dyDescent="0.2">
      <c r="A508" s="301" t="s">
        <v>83</v>
      </c>
      <c r="B508" s="302" t="s">
        <v>45</v>
      </c>
      <c r="C508" s="303" t="s">
        <v>61</v>
      </c>
      <c r="D508" s="302" t="s">
        <v>365</v>
      </c>
      <c r="E508" s="304">
        <f t="shared" si="51"/>
        <v>0</v>
      </c>
      <c r="F508" s="305">
        <v>0</v>
      </c>
      <c r="G508" s="305">
        <v>0</v>
      </c>
      <c r="H508" s="305">
        <v>0</v>
      </c>
      <c r="I508" s="305">
        <v>0</v>
      </c>
      <c r="J508" s="305">
        <v>0</v>
      </c>
      <c r="K508" s="305">
        <v>0</v>
      </c>
      <c r="L508" s="305">
        <v>0</v>
      </c>
      <c r="M508" s="305">
        <v>0</v>
      </c>
      <c r="N508" s="305">
        <v>0</v>
      </c>
      <c r="O508" s="305">
        <v>0</v>
      </c>
      <c r="P508" s="305">
        <v>0</v>
      </c>
      <c r="Q508" s="305">
        <v>0</v>
      </c>
      <c r="R508" s="305">
        <v>0</v>
      </c>
      <c r="S508" s="305">
        <f t="shared" si="52"/>
        <v>0</v>
      </c>
      <c r="T508" s="322" t="s">
        <v>358</v>
      </c>
      <c r="V508" s="322" t="s">
        <v>358</v>
      </c>
      <c r="W508" s="323" t="s">
        <v>70</v>
      </c>
      <c r="X508" s="323" t="s">
        <v>226</v>
      </c>
      <c r="Y508" s="328">
        <f t="shared" si="53"/>
        <v>0</v>
      </c>
      <c r="Z508" s="327">
        <v>0</v>
      </c>
      <c r="AA508" s="327">
        <v>0</v>
      </c>
      <c r="AB508" s="327">
        <v>0</v>
      </c>
      <c r="AC508" s="327">
        <v>0</v>
      </c>
      <c r="AD508" s="327">
        <v>0</v>
      </c>
      <c r="AE508" s="327">
        <v>0</v>
      </c>
      <c r="AF508" s="327">
        <v>0</v>
      </c>
      <c r="AG508" s="327">
        <v>0</v>
      </c>
      <c r="AH508" s="327">
        <v>0</v>
      </c>
      <c r="AI508" s="327">
        <v>0</v>
      </c>
      <c r="AJ508" s="327">
        <v>2.1399999999999999E-2</v>
      </c>
      <c r="AK508" s="327">
        <v>0</v>
      </c>
      <c r="AL508" s="327">
        <v>2.1399999999999999E-2</v>
      </c>
      <c r="AM508" s="305">
        <f t="shared" si="54"/>
        <v>0</v>
      </c>
      <c r="AQ508" s="401"/>
      <c r="AR508" s="401"/>
    </row>
    <row r="509" spans="1:44" ht="19.5" customHeight="1" x14ac:dyDescent="0.2">
      <c r="A509" s="301" t="s">
        <v>83</v>
      </c>
      <c r="B509" s="302" t="s">
        <v>45</v>
      </c>
      <c r="C509" s="303" t="s">
        <v>61</v>
      </c>
      <c r="D509" s="302" t="s">
        <v>75</v>
      </c>
      <c r="E509" s="304">
        <f t="shared" si="51"/>
        <v>45.040652999999999</v>
      </c>
      <c r="F509" s="305">
        <v>4.2593870000000003</v>
      </c>
      <c r="G509" s="305">
        <v>2.572371</v>
      </c>
      <c r="H509" s="305">
        <v>6.6468590000000001</v>
      </c>
      <c r="I509" s="305">
        <v>26.772409</v>
      </c>
      <c r="J509" s="305">
        <v>36.205761000000003</v>
      </c>
      <c r="K509" s="305">
        <v>45.040652999999999</v>
      </c>
      <c r="L509" s="305">
        <v>42.499764999999996</v>
      </c>
      <c r="M509" s="305">
        <v>45.752592999999898</v>
      </c>
      <c r="N509" s="305">
        <v>52.139856000000002</v>
      </c>
      <c r="O509" s="305">
        <v>51.846344999999999</v>
      </c>
      <c r="P509" s="305">
        <v>78.081834999999998</v>
      </c>
      <c r="Q509" s="305">
        <v>118.64776090413601</v>
      </c>
      <c r="R509" s="305">
        <v>510.46559490413603</v>
      </c>
      <c r="S509" s="305">
        <f t="shared" si="52"/>
        <v>121.49743999999998</v>
      </c>
      <c r="T509" s="322" t="s">
        <v>358</v>
      </c>
      <c r="V509" s="322" t="s">
        <v>358</v>
      </c>
      <c r="W509" s="323" t="s">
        <v>70</v>
      </c>
      <c r="X509" s="323" t="s">
        <v>227</v>
      </c>
      <c r="Y509" s="328">
        <f t="shared" si="53"/>
        <v>0</v>
      </c>
      <c r="Z509" s="327">
        <v>0</v>
      </c>
      <c r="AA509" s="327">
        <v>0</v>
      </c>
      <c r="AB509" s="327">
        <v>0</v>
      </c>
      <c r="AC509" s="327">
        <v>0</v>
      </c>
      <c r="AD509" s="327">
        <v>0</v>
      </c>
      <c r="AE509" s="327">
        <v>0</v>
      </c>
      <c r="AF509" s="327">
        <v>0</v>
      </c>
      <c r="AG509" s="327">
        <v>0</v>
      </c>
      <c r="AH509" s="327">
        <v>0</v>
      </c>
      <c r="AI509" s="327">
        <v>0</v>
      </c>
      <c r="AJ509" s="327">
        <v>0</v>
      </c>
      <c r="AK509" s="327">
        <v>0</v>
      </c>
      <c r="AL509" s="327">
        <v>0</v>
      </c>
      <c r="AM509" s="305">
        <f t="shared" si="54"/>
        <v>0</v>
      </c>
      <c r="AQ509" s="401"/>
      <c r="AR509" s="401"/>
    </row>
    <row r="510" spans="1:44" ht="19.5" customHeight="1" x14ac:dyDescent="0.2">
      <c r="A510" s="314" t="s">
        <v>83</v>
      </c>
      <c r="B510" s="315" t="s">
        <v>88</v>
      </c>
      <c r="C510" s="316" t="s">
        <v>88</v>
      </c>
      <c r="D510" s="315" t="s">
        <v>88</v>
      </c>
      <c r="E510" s="304">
        <f t="shared" si="51"/>
        <v>15585.213197303199</v>
      </c>
      <c r="F510" s="436">
        <v>8891.1731771348495</v>
      </c>
      <c r="G510" s="436">
        <v>2538.3366052920001</v>
      </c>
      <c r="H510" s="436">
        <v>8480.7624120236796</v>
      </c>
      <c r="I510" s="436">
        <v>13659.803384032</v>
      </c>
      <c r="J510" s="436">
        <v>11922.092887712401</v>
      </c>
      <c r="K510" s="436">
        <v>15585.213197303199</v>
      </c>
      <c r="L510" s="436">
        <v>12073.063737176901</v>
      </c>
      <c r="M510" s="436">
        <v>16192.3634294896</v>
      </c>
      <c r="N510" s="436">
        <v>16410.990392722601</v>
      </c>
      <c r="O510" s="436">
        <v>13841.8793960779</v>
      </c>
      <c r="P510" s="436">
        <v>15243.9812356851</v>
      </c>
      <c r="Q510" s="436">
        <v>16978.902167143198</v>
      </c>
      <c r="R510" s="442">
        <v>151818.56202179301</v>
      </c>
      <c r="S510" s="442">
        <f t="shared" si="52"/>
        <v>61077.381663498134</v>
      </c>
      <c r="T510" s="322" t="s">
        <v>358</v>
      </c>
      <c r="V510" s="322" t="s">
        <v>358</v>
      </c>
      <c r="W510" s="323" t="s">
        <v>70</v>
      </c>
      <c r="X510" s="323" t="s">
        <v>367</v>
      </c>
      <c r="Y510" s="328">
        <f t="shared" si="53"/>
        <v>0</v>
      </c>
      <c r="Z510" s="327">
        <v>0</v>
      </c>
      <c r="AA510" s="327">
        <v>0</v>
      </c>
      <c r="AB510" s="327">
        <v>0</v>
      </c>
      <c r="AC510" s="327">
        <v>0</v>
      </c>
      <c r="AD510" s="327">
        <v>0</v>
      </c>
      <c r="AE510" s="327">
        <v>0</v>
      </c>
      <c r="AF510" s="327">
        <v>0</v>
      </c>
      <c r="AG510" s="327">
        <v>0</v>
      </c>
      <c r="AH510" s="327">
        <v>0</v>
      </c>
      <c r="AI510" s="327">
        <v>0</v>
      </c>
      <c r="AJ510" s="327">
        <v>0</v>
      </c>
      <c r="AK510" s="327">
        <v>0</v>
      </c>
      <c r="AL510" s="327">
        <v>0</v>
      </c>
      <c r="AM510" s="305">
        <f t="shared" si="54"/>
        <v>0</v>
      </c>
      <c r="AQ510" s="401"/>
      <c r="AR510" s="401"/>
    </row>
    <row r="511" spans="1:44" ht="19.5" customHeight="1" x14ac:dyDescent="0.2">
      <c r="A511" s="437" t="s">
        <v>83</v>
      </c>
      <c r="B511" s="438" t="s">
        <v>89</v>
      </c>
      <c r="C511" s="439" t="s">
        <v>89</v>
      </c>
      <c r="D511" s="438" t="s">
        <v>89</v>
      </c>
      <c r="E511" s="304">
        <f t="shared" si="51"/>
        <v>6614.6990517528402</v>
      </c>
      <c r="F511" s="440">
        <v>3441.8160766460001</v>
      </c>
      <c r="G511" s="440">
        <v>1353.29505050393</v>
      </c>
      <c r="H511" s="440">
        <v>3744.5542599765699</v>
      </c>
      <c r="I511" s="440">
        <v>5393.4791453729604</v>
      </c>
      <c r="J511" s="440">
        <v>5886.5740438734501</v>
      </c>
      <c r="K511" s="440">
        <v>6614.6990517528402</v>
      </c>
      <c r="L511" s="440">
        <v>6562.3761236992204</v>
      </c>
      <c r="M511" s="440">
        <v>6914.2629193130497</v>
      </c>
      <c r="N511" s="440">
        <v>6773.3647486311002</v>
      </c>
      <c r="O511" s="440">
        <v>5984.3963913063499</v>
      </c>
      <c r="P511" s="440">
        <v>6431.6959136079004</v>
      </c>
      <c r="Q511" s="440">
        <v>7823.8435089966797</v>
      </c>
      <c r="R511" s="440">
        <v>66924.357233680101</v>
      </c>
      <c r="S511" s="440">
        <f t="shared" si="52"/>
        <v>26434.41762812575</v>
      </c>
      <c r="T511" s="322" t="s">
        <v>358</v>
      </c>
      <c r="V511" s="322" t="s">
        <v>358</v>
      </c>
      <c r="W511" s="323" t="s">
        <v>70</v>
      </c>
      <c r="X511" s="323" t="s">
        <v>229</v>
      </c>
      <c r="Y511" s="328">
        <f t="shared" si="53"/>
        <v>0</v>
      </c>
      <c r="Z511" s="327">
        <v>0</v>
      </c>
      <c r="AA511" s="327">
        <v>0</v>
      </c>
      <c r="AB511" s="327">
        <v>0</v>
      </c>
      <c r="AC511" s="327">
        <v>0</v>
      </c>
      <c r="AD511" s="327">
        <v>0</v>
      </c>
      <c r="AE511" s="327">
        <v>0</v>
      </c>
      <c r="AF511" s="327">
        <v>0</v>
      </c>
      <c r="AG511" s="327">
        <v>0</v>
      </c>
      <c r="AH511" s="327">
        <v>0</v>
      </c>
      <c r="AI511" s="327">
        <v>0</v>
      </c>
      <c r="AJ511" s="327">
        <v>0</v>
      </c>
      <c r="AK511" s="327">
        <v>0</v>
      </c>
      <c r="AL511" s="327">
        <v>0</v>
      </c>
      <c r="AM511" s="305">
        <f t="shared" si="54"/>
        <v>0</v>
      </c>
      <c r="AQ511" s="401"/>
      <c r="AR511" s="401"/>
    </row>
    <row r="512" spans="1:44" ht="19.5" customHeight="1" x14ac:dyDescent="0.2">
      <c r="A512" s="437" t="s">
        <v>83</v>
      </c>
      <c r="B512" s="438" t="s">
        <v>115</v>
      </c>
      <c r="C512" s="439" t="s">
        <v>115</v>
      </c>
      <c r="D512" s="438" t="s">
        <v>115</v>
      </c>
      <c r="E512" s="304">
        <f t="shared" si="51"/>
        <v>944.71420030328102</v>
      </c>
      <c r="F512" s="440">
        <v>711.31390453295398</v>
      </c>
      <c r="G512" s="440">
        <v>520.61468034054803</v>
      </c>
      <c r="H512" s="440">
        <v>920.77273816033801</v>
      </c>
      <c r="I512" s="440">
        <v>593.90659172319999</v>
      </c>
      <c r="J512" s="440">
        <v>787.02994453501503</v>
      </c>
      <c r="K512" s="440">
        <v>944.71420030328102</v>
      </c>
      <c r="L512" s="440">
        <v>1042.1217656265901</v>
      </c>
      <c r="M512" s="440">
        <v>1735.2868119016</v>
      </c>
      <c r="N512" s="440">
        <v>752.31859236815205</v>
      </c>
      <c r="O512" s="440">
        <v>1285.79060838442</v>
      </c>
      <c r="P512" s="440">
        <v>1236.92325682098</v>
      </c>
      <c r="Q512" s="440">
        <v>3655.8658892578101</v>
      </c>
      <c r="R512" s="443">
        <v>14186.6589839549</v>
      </c>
      <c r="S512" s="443">
        <f t="shared" si="52"/>
        <v>4478.3520595953369</v>
      </c>
      <c r="T512" s="322" t="s">
        <v>358</v>
      </c>
      <c r="V512" s="322" t="s">
        <v>358</v>
      </c>
      <c r="W512" s="323" t="s">
        <v>70</v>
      </c>
      <c r="X512" s="323" t="s">
        <v>230</v>
      </c>
      <c r="Y512" s="328">
        <f t="shared" si="53"/>
        <v>3.5999999999999997E-2</v>
      </c>
      <c r="Z512" s="327">
        <v>0</v>
      </c>
      <c r="AA512" s="327">
        <v>0</v>
      </c>
      <c r="AB512" s="327">
        <v>0</v>
      </c>
      <c r="AC512" s="327">
        <v>0</v>
      </c>
      <c r="AD512" s="327">
        <v>0</v>
      </c>
      <c r="AE512" s="327">
        <v>3.5999999999999997E-2</v>
      </c>
      <c r="AF512" s="327">
        <v>0</v>
      </c>
      <c r="AG512" s="327">
        <v>0</v>
      </c>
      <c r="AH512" s="327">
        <v>0</v>
      </c>
      <c r="AI512" s="327">
        <v>0</v>
      </c>
      <c r="AJ512" s="327">
        <v>0</v>
      </c>
      <c r="AK512" s="327">
        <v>0</v>
      </c>
      <c r="AL512" s="327">
        <v>3.5999999999999997E-2</v>
      </c>
      <c r="AM512" s="305">
        <f t="shared" si="54"/>
        <v>3.5999999999999997E-2</v>
      </c>
      <c r="AQ512" s="401"/>
      <c r="AR512" s="401"/>
    </row>
    <row r="513" spans="1:44" ht="19.5" customHeight="1" x14ac:dyDescent="0.2">
      <c r="A513" s="437" t="s">
        <v>83</v>
      </c>
      <c r="B513" s="438" t="s">
        <v>116</v>
      </c>
      <c r="C513" s="439" t="s">
        <v>116</v>
      </c>
      <c r="D513" s="438" t="s">
        <v>116</v>
      </c>
      <c r="E513" s="304">
        <f t="shared" si="51"/>
        <v>146.10570344711201</v>
      </c>
      <c r="F513" s="440">
        <v>97.792103035437293</v>
      </c>
      <c r="G513" s="440">
        <v>370.43495362749798</v>
      </c>
      <c r="H513" s="440">
        <v>224.99458941271101</v>
      </c>
      <c r="I513" s="440">
        <v>181.13584594027</v>
      </c>
      <c r="J513" s="440">
        <v>188.31392647363899</v>
      </c>
      <c r="K513" s="440">
        <v>146.10570344711201</v>
      </c>
      <c r="L513" s="440">
        <v>336.69138872581499</v>
      </c>
      <c r="M513" s="440">
        <v>492.35272716978398</v>
      </c>
      <c r="N513" s="440">
        <v>329.626073636466</v>
      </c>
      <c r="O513" s="440">
        <v>408.29719626281201</v>
      </c>
      <c r="P513" s="440">
        <v>518.45078160289904</v>
      </c>
      <c r="Q513" s="440">
        <v>1188.3149330307001</v>
      </c>
      <c r="R513" s="440">
        <v>4482.5102223651402</v>
      </c>
      <c r="S513" s="440">
        <f t="shared" si="52"/>
        <v>1208.7771219366673</v>
      </c>
      <c r="T513" s="322" t="s">
        <v>358</v>
      </c>
      <c r="V513" s="322" t="s">
        <v>358</v>
      </c>
      <c r="W513" s="323" t="s">
        <v>70</v>
      </c>
      <c r="X513" s="323" t="s">
        <v>231</v>
      </c>
      <c r="Y513" s="328">
        <f t="shared" si="53"/>
        <v>0</v>
      </c>
      <c r="Z513" s="327">
        <v>0</v>
      </c>
      <c r="AA513" s="327">
        <v>0</v>
      </c>
      <c r="AB513" s="327">
        <v>0</v>
      </c>
      <c r="AC513" s="327">
        <v>0</v>
      </c>
      <c r="AD513" s="327">
        <v>0</v>
      </c>
      <c r="AE513" s="327">
        <v>0</v>
      </c>
      <c r="AF513" s="327">
        <v>0</v>
      </c>
      <c r="AG513" s="327">
        <v>0</v>
      </c>
      <c r="AH513" s="327">
        <v>0</v>
      </c>
      <c r="AI513" s="327">
        <v>0</v>
      </c>
      <c r="AJ513" s="327">
        <v>0</v>
      </c>
      <c r="AK513" s="327">
        <v>0</v>
      </c>
      <c r="AL513" s="327">
        <v>0</v>
      </c>
      <c r="AM513" s="305">
        <f t="shared" si="54"/>
        <v>0</v>
      </c>
      <c r="AQ513" s="401"/>
      <c r="AR513" s="401"/>
    </row>
    <row r="514" spans="1:44" ht="19.5" customHeight="1" x14ac:dyDescent="0.2">
      <c r="A514" s="437" t="s">
        <v>83</v>
      </c>
      <c r="B514" s="438" t="s">
        <v>92</v>
      </c>
      <c r="C514" s="439" t="s">
        <v>92</v>
      </c>
      <c r="D514" s="438" t="s">
        <v>92</v>
      </c>
      <c r="E514" s="304">
        <f t="shared" si="51"/>
        <v>7559.4132520561197</v>
      </c>
      <c r="F514" s="440">
        <v>4153.1299811789604</v>
      </c>
      <c r="G514" s="440">
        <v>1873.90973084448</v>
      </c>
      <c r="H514" s="440">
        <v>4665.3269981369103</v>
      </c>
      <c r="I514" s="440">
        <v>5987.3857370961596</v>
      </c>
      <c r="J514" s="440">
        <v>6673.6039884084603</v>
      </c>
      <c r="K514" s="440">
        <v>7559.4132520561197</v>
      </c>
      <c r="L514" s="440">
        <v>7604.4978893258103</v>
      </c>
      <c r="M514" s="440">
        <v>8649.5497312146399</v>
      </c>
      <c r="N514" s="440">
        <v>7525.6833409992596</v>
      </c>
      <c r="O514" s="440">
        <v>7270.1869996907799</v>
      </c>
      <c r="P514" s="440">
        <v>7668.6191704288804</v>
      </c>
      <c r="Q514" s="440">
        <v>11479.709398254499</v>
      </c>
      <c r="R514" s="443">
        <v>81111.016217634897</v>
      </c>
      <c r="S514" s="443">
        <f t="shared" si="52"/>
        <v>30912.769687721091</v>
      </c>
      <c r="T514" s="322" t="s">
        <v>358</v>
      </c>
      <c r="V514" s="322" t="s">
        <v>358</v>
      </c>
      <c r="W514" s="323" t="s">
        <v>70</v>
      </c>
      <c r="X514" s="323" t="s">
        <v>232</v>
      </c>
      <c r="Y514" s="328">
        <f t="shared" si="53"/>
        <v>0</v>
      </c>
      <c r="Z514" s="327">
        <v>0</v>
      </c>
      <c r="AA514" s="327">
        <v>0</v>
      </c>
      <c r="AB514" s="327">
        <v>0</v>
      </c>
      <c r="AC514" s="327">
        <v>0</v>
      </c>
      <c r="AD514" s="327">
        <v>0</v>
      </c>
      <c r="AE514" s="327">
        <v>0</v>
      </c>
      <c r="AF514" s="327">
        <v>0</v>
      </c>
      <c r="AG514" s="327">
        <v>0</v>
      </c>
      <c r="AH514" s="327">
        <v>0</v>
      </c>
      <c r="AI514" s="327">
        <v>0</v>
      </c>
      <c r="AJ514" s="327">
        <v>0</v>
      </c>
      <c r="AK514" s="327">
        <v>0</v>
      </c>
      <c r="AL514" s="327">
        <v>0</v>
      </c>
      <c r="AM514" s="305">
        <f t="shared" si="54"/>
        <v>0</v>
      </c>
      <c r="AQ514" s="401"/>
      <c r="AR514" s="401"/>
    </row>
    <row r="515" spans="1:44" ht="19.5" customHeight="1" x14ac:dyDescent="0.2">
      <c r="A515" s="437" t="s">
        <v>83</v>
      </c>
      <c r="B515" s="438" t="s">
        <v>47</v>
      </c>
      <c r="C515" s="439" t="s">
        <v>47</v>
      </c>
      <c r="D515" s="438" t="s">
        <v>47</v>
      </c>
      <c r="E515" s="304">
        <f t="shared" si="51"/>
        <v>8025.7999452470704</v>
      </c>
      <c r="F515" s="440">
        <v>4738.04319595589</v>
      </c>
      <c r="G515" s="440">
        <v>664.42687444751505</v>
      </c>
      <c r="H515" s="440">
        <v>3815.4354138867702</v>
      </c>
      <c r="I515" s="440">
        <v>7672.4176469358399</v>
      </c>
      <c r="J515" s="440">
        <v>5248.4888993039704</v>
      </c>
      <c r="K515" s="440">
        <v>8025.7999452470704</v>
      </c>
      <c r="L515" s="440">
        <v>4468.5658478511205</v>
      </c>
      <c r="M515" s="440">
        <v>7542.8136982749902</v>
      </c>
      <c r="N515" s="440">
        <v>8885.3070517233009</v>
      </c>
      <c r="O515" s="440">
        <v>6571.6923963870704</v>
      </c>
      <c r="P515" s="440">
        <v>7575.3620652562104</v>
      </c>
      <c r="Q515" s="440">
        <v>5499.1927688886699</v>
      </c>
      <c r="R515" s="443">
        <v>70707.545804158406</v>
      </c>
      <c r="S515" s="443">
        <f t="shared" si="52"/>
        <v>30164.611975777058</v>
      </c>
      <c r="T515" s="322" t="s">
        <v>358</v>
      </c>
      <c r="V515" s="322" t="s">
        <v>358</v>
      </c>
      <c r="W515" s="323" t="s">
        <v>70</v>
      </c>
      <c r="X515" s="323" t="s">
        <v>233</v>
      </c>
      <c r="Y515" s="328">
        <f t="shared" si="53"/>
        <v>0</v>
      </c>
      <c r="Z515" s="327">
        <v>0</v>
      </c>
      <c r="AA515" s="327">
        <v>0</v>
      </c>
      <c r="AB515" s="327">
        <v>0</v>
      </c>
      <c r="AC515" s="327">
        <v>0</v>
      </c>
      <c r="AD515" s="327">
        <v>0</v>
      </c>
      <c r="AE515" s="327">
        <v>0</v>
      </c>
      <c r="AF515" s="327">
        <v>0</v>
      </c>
      <c r="AG515" s="327">
        <v>0</v>
      </c>
      <c r="AH515" s="327">
        <v>0</v>
      </c>
      <c r="AI515" s="327">
        <v>0</v>
      </c>
      <c r="AJ515" s="327">
        <v>0</v>
      </c>
      <c r="AK515" s="327">
        <v>0</v>
      </c>
      <c r="AL515" s="327">
        <v>0</v>
      </c>
      <c r="AM515" s="305">
        <f t="shared" si="54"/>
        <v>0</v>
      </c>
      <c r="AQ515" s="401"/>
      <c r="AR515" s="401"/>
    </row>
    <row r="516" spans="1:44" ht="19.5" customHeight="1" x14ac:dyDescent="0.2">
      <c r="A516" s="301" t="s">
        <v>83</v>
      </c>
      <c r="B516" s="302" t="s">
        <v>96</v>
      </c>
      <c r="C516" s="303" t="s">
        <v>26</v>
      </c>
      <c r="D516" s="302" t="s">
        <v>27</v>
      </c>
      <c r="E516" s="304">
        <f t="shared" si="51"/>
        <v>0.279274464310938</v>
      </c>
      <c r="F516" s="444">
        <v>0.250488499142131</v>
      </c>
      <c r="G516" s="444">
        <v>0.20106929502970899</v>
      </c>
      <c r="H516" s="444">
        <v>0.240181869599049</v>
      </c>
      <c r="I516" s="444">
        <v>0.33506062663406899</v>
      </c>
      <c r="J516" s="444">
        <v>0.22207286003540799</v>
      </c>
      <c r="K516" s="444">
        <v>0.279274464310938</v>
      </c>
      <c r="L516" s="444">
        <v>0.28374636047465901</v>
      </c>
      <c r="M516" s="444">
        <v>0.28917850009127799</v>
      </c>
      <c r="N516" s="444">
        <v>0.291653106878075</v>
      </c>
      <c r="O516" s="444">
        <v>0.29248968752898102</v>
      </c>
      <c r="P516" s="444">
        <v>0.29376126753987403</v>
      </c>
      <c r="Q516" s="444">
        <v>0.30010240563364499</v>
      </c>
      <c r="R516" s="444">
        <v>0.28108764017083498</v>
      </c>
      <c r="S516" s="444">
        <f t="shared" ref="S516:S521" si="55">S487/S439</f>
        <v>0.2640982227183607</v>
      </c>
      <c r="T516" s="322" t="s">
        <v>358</v>
      </c>
      <c r="V516" s="322" t="s">
        <v>358</v>
      </c>
      <c r="W516" s="323" t="s">
        <v>70</v>
      </c>
      <c r="X516" s="323" t="s">
        <v>234</v>
      </c>
      <c r="Y516" s="328">
        <f t="shared" si="53"/>
        <v>0</v>
      </c>
      <c r="Z516" s="327">
        <v>0</v>
      </c>
      <c r="AA516" s="327">
        <v>0</v>
      </c>
      <c r="AB516" s="327">
        <v>0</v>
      </c>
      <c r="AC516" s="327">
        <v>0</v>
      </c>
      <c r="AD516" s="327">
        <v>0</v>
      </c>
      <c r="AE516" s="327">
        <v>0</v>
      </c>
      <c r="AF516" s="327">
        <v>0</v>
      </c>
      <c r="AG516" s="327">
        <v>0</v>
      </c>
      <c r="AH516" s="327">
        <v>0</v>
      </c>
      <c r="AI516" s="327">
        <v>0</v>
      </c>
      <c r="AJ516" s="327">
        <v>0</v>
      </c>
      <c r="AK516" s="327">
        <v>0</v>
      </c>
      <c r="AL516" s="327">
        <v>0</v>
      </c>
      <c r="AM516" s="305">
        <f t="shared" si="54"/>
        <v>0</v>
      </c>
      <c r="AQ516" s="401"/>
      <c r="AR516" s="401"/>
    </row>
    <row r="517" spans="1:44" ht="19.5" customHeight="1" x14ac:dyDescent="0.2">
      <c r="A517" s="301" t="s">
        <v>83</v>
      </c>
      <c r="B517" s="302" t="s">
        <v>96</v>
      </c>
      <c r="C517" s="303" t="s">
        <v>26</v>
      </c>
      <c r="D517" s="302" t="s">
        <v>28</v>
      </c>
      <c r="E517" s="304">
        <f t="shared" ref="E517:E552" si="56">K517</f>
        <v>0.28005996117479298</v>
      </c>
      <c r="F517" s="444">
        <v>0.25051778733868302</v>
      </c>
      <c r="G517" s="444">
        <v>0.20310629943766101</v>
      </c>
      <c r="H517" s="444">
        <v>0.24029440656826101</v>
      </c>
      <c r="I517" s="444">
        <v>0.33509577890044401</v>
      </c>
      <c r="J517" s="444">
        <v>0.224571336618312</v>
      </c>
      <c r="K517" s="444">
        <v>0.28005996117479298</v>
      </c>
      <c r="L517" s="444">
        <v>0.28458618437805899</v>
      </c>
      <c r="M517" s="444">
        <v>0.29120102654203101</v>
      </c>
      <c r="N517" s="444">
        <v>0.29288741704112198</v>
      </c>
      <c r="O517" s="444">
        <v>0.29192050795394803</v>
      </c>
      <c r="P517" s="444">
        <v>0.292721762024238</v>
      </c>
      <c r="Q517" s="444">
        <v>0.29892051708108203</v>
      </c>
      <c r="R517" s="444">
        <v>0.28108043250305897</v>
      </c>
      <c r="S517" s="444">
        <f t="shared" si="55"/>
        <v>0.26408944599594575</v>
      </c>
      <c r="T517" s="322" t="s">
        <v>358</v>
      </c>
      <c r="V517" s="322" t="s">
        <v>358</v>
      </c>
      <c r="W517" s="323" t="s">
        <v>70</v>
      </c>
      <c r="X517" s="323" t="s">
        <v>127</v>
      </c>
      <c r="Y517" s="328">
        <f t="shared" ref="Y517:Y580" si="57">AE517</f>
        <v>0.24210400000000001</v>
      </c>
      <c r="Z517" s="327">
        <v>0</v>
      </c>
      <c r="AA517" s="327">
        <v>1.145E-2</v>
      </c>
      <c r="AB517" s="327">
        <v>1.0499999999999999E-3</v>
      </c>
      <c r="AC517" s="327">
        <v>8.6E-3</v>
      </c>
      <c r="AD517" s="327">
        <v>1.5270000000000001E-2</v>
      </c>
      <c r="AE517" s="327">
        <v>0.24210400000000001</v>
      </c>
      <c r="AF517" s="327">
        <v>0.13</v>
      </c>
      <c r="AG517" s="327">
        <v>0</v>
      </c>
      <c r="AH517" s="327">
        <v>0</v>
      </c>
      <c r="AI517" s="327">
        <v>0</v>
      </c>
      <c r="AJ517" s="327">
        <v>0</v>
      </c>
      <c r="AK517" s="327">
        <v>0</v>
      </c>
      <c r="AL517" s="327">
        <v>0.408474</v>
      </c>
      <c r="AM517" s="305">
        <f t="shared" ref="AM517:AM580" si="58">SUMIFS(Z517:AK517,$Z$2:$AK$2,"是")</f>
        <v>0.278474</v>
      </c>
      <c r="AQ517" s="401"/>
      <c r="AR517" s="401"/>
    </row>
    <row r="518" spans="1:44" ht="19.5" customHeight="1" x14ac:dyDescent="0.2">
      <c r="A518" s="301" t="s">
        <v>83</v>
      </c>
      <c r="B518" s="302" t="s">
        <v>96</v>
      </c>
      <c r="C518" s="303" t="s">
        <v>26</v>
      </c>
      <c r="D518" s="302" t="s">
        <v>29</v>
      </c>
      <c r="E518" s="304">
        <f t="shared" si="56"/>
        <v>0.34385942683028797</v>
      </c>
      <c r="F518" s="444">
        <v>0.35235644941191302</v>
      </c>
      <c r="G518" s="444">
        <v>0.30824966691838102</v>
      </c>
      <c r="H518" s="444">
        <v>0.35715852693348998</v>
      </c>
      <c r="I518" s="444">
        <v>0.37248726631066298</v>
      </c>
      <c r="J518" s="444">
        <v>0.36663416284029199</v>
      </c>
      <c r="K518" s="444">
        <v>0.34385942683028797</v>
      </c>
      <c r="L518" s="444">
        <v>0.36259133142261801</v>
      </c>
      <c r="M518" s="444">
        <v>0.35825457569202102</v>
      </c>
      <c r="N518" s="444">
        <v>0.33582804272593703</v>
      </c>
      <c r="O518" s="444">
        <v>0.28123932474415098</v>
      </c>
      <c r="P518" s="444">
        <v>0.284718002457581</v>
      </c>
      <c r="Q518" s="444">
        <v>0.38135677947998903</v>
      </c>
      <c r="R518" s="444">
        <v>0.34555549273977698</v>
      </c>
      <c r="S518" s="444">
        <f t="shared" si="55"/>
        <v>0.35745878002438286</v>
      </c>
      <c r="T518" s="322" t="s">
        <v>358</v>
      </c>
      <c r="V518" s="322" t="s">
        <v>358</v>
      </c>
      <c r="W518" s="323" t="s">
        <v>70</v>
      </c>
      <c r="X518" s="323" t="s">
        <v>235</v>
      </c>
      <c r="Y518" s="328">
        <f t="shared" si="57"/>
        <v>0</v>
      </c>
      <c r="Z518" s="327">
        <v>0</v>
      </c>
      <c r="AA518" s="327">
        <v>0</v>
      </c>
      <c r="AB518" s="327">
        <v>0</v>
      </c>
      <c r="AC518" s="327">
        <v>0</v>
      </c>
      <c r="AD518" s="327">
        <v>0</v>
      </c>
      <c r="AE518" s="327">
        <v>0</v>
      </c>
      <c r="AF518" s="327">
        <v>0</v>
      </c>
      <c r="AG518" s="327">
        <v>0</v>
      </c>
      <c r="AH518" s="327">
        <v>0</v>
      </c>
      <c r="AI518" s="327">
        <v>0</v>
      </c>
      <c r="AJ518" s="327">
        <v>0</v>
      </c>
      <c r="AK518" s="327">
        <v>0</v>
      </c>
      <c r="AL518" s="327">
        <v>0</v>
      </c>
      <c r="AM518" s="305">
        <f t="shared" si="58"/>
        <v>0</v>
      </c>
      <c r="AQ518" s="401"/>
      <c r="AR518" s="401"/>
    </row>
    <row r="519" spans="1:44" ht="19.5" customHeight="1" x14ac:dyDescent="0.2">
      <c r="A519" s="301" t="s">
        <v>83</v>
      </c>
      <c r="B519" s="302" t="s">
        <v>96</v>
      </c>
      <c r="C519" s="303" t="s">
        <v>26</v>
      </c>
      <c r="D519" s="302" t="s">
        <v>30</v>
      </c>
      <c r="E519" s="304">
        <f t="shared" si="56"/>
        <v>0.418659486486261</v>
      </c>
      <c r="F519" s="444">
        <v>0.43039227051784401</v>
      </c>
      <c r="G519" s="444">
        <v>0.40499574985356801</v>
      </c>
      <c r="H519" s="444">
        <v>0.40624206675792102</v>
      </c>
      <c r="I519" s="444">
        <v>0.39757522107110399</v>
      </c>
      <c r="J519" s="444">
        <v>0.35521260026175699</v>
      </c>
      <c r="K519" s="444">
        <v>0.418659486486261</v>
      </c>
      <c r="L519" s="444">
        <v>-0.10392891236993999</v>
      </c>
      <c r="M519" s="444">
        <v>0.41390268306542199</v>
      </c>
      <c r="N519" s="444">
        <v>0.40759313706328199</v>
      </c>
      <c r="O519" s="444">
        <v>0.429470341711781</v>
      </c>
      <c r="P519" s="444">
        <v>0.43019274934469298</v>
      </c>
      <c r="Q519" s="444">
        <v>0.44475054514023199</v>
      </c>
      <c r="R519" s="444">
        <v>0.37908946229702201</v>
      </c>
      <c r="S519" s="444">
        <f t="shared" si="55"/>
        <v>0.39861925057812586</v>
      </c>
      <c r="T519" s="322" t="s">
        <v>358</v>
      </c>
      <c r="V519" s="322" t="s">
        <v>358</v>
      </c>
      <c r="W519" s="323" t="s">
        <v>70</v>
      </c>
      <c r="X519" s="323" t="s">
        <v>236</v>
      </c>
      <c r="Y519" s="328">
        <f t="shared" si="57"/>
        <v>0</v>
      </c>
      <c r="Z519" s="327">
        <v>0</v>
      </c>
      <c r="AA519" s="327">
        <v>0</v>
      </c>
      <c r="AB519" s="327">
        <v>0</v>
      </c>
      <c r="AC519" s="327">
        <v>0</v>
      </c>
      <c r="AD519" s="327">
        <v>0</v>
      </c>
      <c r="AE519" s="327">
        <v>0</v>
      </c>
      <c r="AF519" s="327">
        <v>0</v>
      </c>
      <c r="AG519" s="327">
        <v>0</v>
      </c>
      <c r="AH519" s="327">
        <v>0</v>
      </c>
      <c r="AI519" s="327">
        <v>0</v>
      </c>
      <c r="AJ519" s="327">
        <v>0</v>
      </c>
      <c r="AK519" s="327">
        <v>0</v>
      </c>
      <c r="AL519" s="327">
        <v>0</v>
      </c>
      <c r="AM519" s="305">
        <f t="shared" si="58"/>
        <v>0</v>
      </c>
      <c r="AQ519" s="401"/>
      <c r="AR519" s="401"/>
    </row>
    <row r="520" spans="1:44" ht="19.5" customHeight="1" x14ac:dyDescent="0.2">
      <c r="A520" s="301" t="s">
        <v>83</v>
      </c>
      <c r="B520" s="302" t="s">
        <v>96</v>
      </c>
      <c r="C520" s="303" t="s">
        <v>26</v>
      </c>
      <c r="D520" s="302" t="s">
        <v>31</v>
      </c>
      <c r="E520" s="304">
        <f t="shared" si="56"/>
        <v>0.43367141354872202</v>
      </c>
      <c r="F520" s="444">
        <v>0.45202115513118801</v>
      </c>
      <c r="G520" s="444">
        <v>0.45037710045646101</v>
      </c>
      <c r="H520" s="444">
        <v>0.46233060688320399</v>
      </c>
      <c r="I520" s="444">
        <v>0.45232732438776202</v>
      </c>
      <c r="J520" s="444">
        <v>0.46178976919536002</v>
      </c>
      <c r="K520" s="444">
        <v>0.43367141354872202</v>
      </c>
      <c r="L520" s="444">
        <v>0.42724376351337001</v>
      </c>
      <c r="M520" s="444">
        <v>0.41272884719694902</v>
      </c>
      <c r="N520" s="444">
        <v>0.43577624275294902</v>
      </c>
      <c r="O520" s="444">
        <v>0.442828689563385</v>
      </c>
      <c r="P520" s="444">
        <v>0.44403312916994098</v>
      </c>
      <c r="Q520" s="444">
        <v>0.44783795898682999</v>
      </c>
      <c r="R520" s="444">
        <v>0.43967438938769998</v>
      </c>
      <c r="S520" s="444">
        <f t="shared" si="55"/>
        <v>0.44989662327296759</v>
      </c>
      <c r="T520" s="322" t="s">
        <v>358</v>
      </c>
      <c r="V520" s="322" t="s">
        <v>358</v>
      </c>
      <c r="W520" s="323" t="s">
        <v>70</v>
      </c>
      <c r="X520" s="323" t="s">
        <v>237</v>
      </c>
      <c r="Y520" s="328">
        <f t="shared" si="57"/>
        <v>0</v>
      </c>
      <c r="Z520" s="327">
        <v>0</v>
      </c>
      <c r="AA520" s="327">
        <v>0</v>
      </c>
      <c r="AB520" s="327">
        <v>0</v>
      </c>
      <c r="AC520" s="327">
        <v>0</v>
      </c>
      <c r="AD520" s="327">
        <v>0</v>
      </c>
      <c r="AE520" s="327">
        <v>0</v>
      </c>
      <c r="AF520" s="327">
        <v>0</v>
      </c>
      <c r="AG520" s="327">
        <v>0</v>
      </c>
      <c r="AH520" s="327">
        <v>0</v>
      </c>
      <c r="AI520" s="327">
        <v>0</v>
      </c>
      <c r="AJ520" s="327">
        <v>0</v>
      </c>
      <c r="AK520" s="327">
        <v>0</v>
      </c>
      <c r="AL520" s="327">
        <v>0</v>
      </c>
      <c r="AM520" s="305">
        <f t="shared" si="58"/>
        <v>0</v>
      </c>
      <c r="AQ520" s="401"/>
      <c r="AR520" s="401"/>
    </row>
    <row r="521" spans="1:44" ht="19.5" customHeight="1" x14ac:dyDescent="0.2">
      <c r="A521" s="301" t="s">
        <v>83</v>
      </c>
      <c r="B521" s="302" t="s">
        <v>96</v>
      </c>
      <c r="C521" s="303" t="s">
        <v>26</v>
      </c>
      <c r="D521" s="302" t="s">
        <v>32</v>
      </c>
      <c r="E521" s="304">
        <f t="shared" si="56"/>
        <v>1</v>
      </c>
      <c r="F521" s="444">
        <v>1</v>
      </c>
      <c r="G521" s="444">
        <v>1</v>
      </c>
      <c r="H521" s="444">
        <v>1</v>
      </c>
      <c r="I521" s="444">
        <v>1</v>
      </c>
      <c r="J521" s="444">
        <v>1</v>
      </c>
      <c r="K521" s="444">
        <v>1</v>
      </c>
      <c r="L521" s="444">
        <v>1</v>
      </c>
      <c r="M521" s="444">
        <v>1</v>
      </c>
      <c r="N521" s="444">
        <v>1</v>
      </c>
      <c r="O521" s="444">
        <v>1</v>
      </c>
      <c r="P521" s="444">
        <v>1</v>
      </c>
      <c r="Q521" s="444">
        <v>1</v>
      </c>
      <c r="R521" s="444">
        <v>1</v>
      </c>
      <c r="S521" s="444">
        <f t="shared" si="55"/>
        <v>1</v>
      </c>
      <c r="T521" s="322" t="s">
        <v>358</v>
      </c>
      <c r="V521" s="322" t="s">
        <v>358</v>
      </c>
      <c r="W521" s="323" t="s">
        <v>70</v>
      </c>
      <c r="X521" s="323" t="s">
        <v>238</v>
      </c>
      <c r="Y521" s="328">
        <f t="shared" si="57"/>
        <v>0</v>
      </c>
      <c r="Z521" s="327">
        <v>0</v>
      </c>
      <c r="AA521" s="327">
        <v>0</v>
      </c>
      <c r="AB521" s="327">
        <v>0</v>
      </c>
      <c r="AC521" s="327">
        <v>0</v>
      </c>
      <c r="AD521" s="327">
        <v>0</v>
      </c>
      <c r="AE521" s="327">
        <v>0</v>
      </c>
      <c r="AF521" s="327">
        <v>0</v>
      </c>
      <c r="AG521" s="327">
        <v>0</v>
      </c>
      <c r="AH521" s="327">
        <v>0</v>
      </c>
      <c r="AI521" s="327">
        <v>0</v>
      </c>
      <c r="AJ521" s="327">
        <v>0</v>
      </c>
      <c r="AK521" s="327">
        <v>0</v>
      </c>
      <c r="AL521" s="327">
        <v>0</v>
      </c>
      <c r="AM521" s="305">
        <f t="shared" si="58"/>
        <v>0</v>
      </c>
      <c r="AQ521" s="401"/>
      <c r="AR521" s="401"/>
    </row>
    <row r="522" spans="1:44" ht="19.5" customHeight="1" x14ac:dyDescent="0.2">
      <c r="A522" s="301" t="s">
        <v>83</v>
      </c>
      <c r="B522" s="302" t="s">
        <v>96</v>
      </c>
      <c r="C522" s="303" t="s">
        <v>61</v>
      </c>
      <c r="D522" s="302" t="s">
        <v>24</v>
      </c>
      <c r="E522" s="304">
        <f t="shared" si="56"/>
        <v>0.325179557946843</v>
      </c>
      <c r="F522" s="444">
        <v>0.302529081281186</v>
      </c>
      <c r="G522" s="444">
        <v>0.25792713248936899</v>
      </c>
      <c r="H522" s="444">
        <v>0.30501606420704902</v>
      </c>
      <c r="I522" s="444">
        <v>0.35735322958299398</v>
      </c>
      <c r="J522" s="444">
        <v>0.28246070929552802</v>
      </c>
      <c r="K522" s="444">
        <v>0.325179557946843</v>
      </c>
      <c r="L522" s="444">
        <v>0.264703318496816</v>
      </c>
      <c r="M522" s="444">
        <v>0.32526348862969801</v>
      </c>
      <c r="N522" s="444">
        <v>0.32957750899135102</v>
      </c>
      <c r="O522" s="444">
        <v>0.32789386549868599</v>
      </c>
      <c r="P522" s="444">
        <v>0.32389762440229503</v>
      </c>
      <c r="Q522" s="444">
        <v>0.34285796439956501</v>
      </c>
      <c r="R522" s="444">
        <v>0.316068960404842</v>
      </c>
      <c r="S522" s="444">
        <f>S502/S454</f>
        <v>0.31284787201411185</v>
      </c>
      <c r="T522" s="322" t="s">
        <v>358</v>
      </c>
      <c r="V522" s="322" t="s">
        <v>358</v>
      </c>
      <c r="W522" s="323" t="s">
        <v>70</v>
      </c>
      <c r="X522" s="323" t="s">
        <v>239</v>
      </c>
      <c r="Y522" s="328">
        <f t="shared" si="57"/>
        <v>0</v>
      </c>
      <c r="Z522" s="327">
        <v>0</v>
      </c>
      <c r="AA522" s="327">
        <v>0</v>
      </c>
      <c r="AB522" s="327">
        <v>0</v>
      </c>
      <c r="AC522" s="327">
        <v>0</v>
      </c>
      <c r="AD522" s="327">
        <v>0</v>
      </c>
      <c r="AE522" s="327">
        <v>0</v>
      </c>
      <c r="AF522" s="327">
        <v>0</v>
      </c>
      <c r="AG522" s="327">
        <v>0</v>
      </c>
      <c r="AH522" s="327">
        <v>0</v>
      </c>
      <c r="AI522" s="327">
        <v>0</v>
      </c>
      <c r="AJ522" s="327">
        <v>0</v>
      </c>
      <c r="AK522" s="327">
        <v>0</v>
      </c>
      <c r="AL522" s="327">
        <v>0</v>
      </c>
      <c r="AM522" s="305">
        <f t="shared" si="58"/>
        <v>0</v>
      </c>
      <c r="AQ522" s="401"/>
      <c r="AR522" s="401"/>
    </row>
    <row r="523" spans="1:44" ht="19.5" customHeight="1" x14ac:dyDescent="0.2">
      <c r="A523" s="301" t="s">
        <v>83</v>
      </c>
      <c r="B523" s="302" t="s">
        <v>96</v>
      </c>
      <c r="C523" s="303" t="s">
        <v>61</v>
      </c>
      <c r="D523" s="302" t="s">
        <v>51</v>
      </c>
      <c r="E523" s="304">
        <f t="shared" si="56"/>
        <v>0.32537154980928301</v>
      </c>
      <c r="F523" s="444">
        <v>0.31068199970081101</v>
      </c>
      <c r="G523" s="444">
        <v>0.28051892624585001</v>
      </c>
      <c r="H523" s="444">
        <v>0.30041272830245302</v>
      </c>
      <c r="I523" s="444">
        <v>0.35624134781091998</v>
      </c>
      <c r="J523" s="444">
        <v>0.29059518854243599</v>
      </c>
      <c r="K523" s="444">
        <v>0.32537154980928301</v>
      </c>
      <c r="L523" s="444">
        <v>0.26185549097309002</v>
      </c>
      <c r="M523" s="444">
        <v>0.32999941819424</v>
      </c>
      <c r="N523" s="444">
        <v>0.33098927403566297</v>
      </c>
      <c r="O523" s="444">
        <v>0.32957306022478899</v>
      </c>
      <c r="P523" s="444">
        <v>0.33026739687060702</v>
      </c>
      <c r="Q523" s="444">
        <v>0.34770683837941502</v>
      </c>
      <c r="R523" s="444">
        <v>0.31899222621009898</v>
      </c>
      <c r="S523" s="444">
        <f t="shared" ref="S523:S529" si="59">S503/S455</f>
        <v>0.31616794290937228</v>
      </c>
      <c r="T523" s="322" t="s">
        <v>358</v>
      </c>
      <c r="V523" s="322" t="s">
        <v>358</v>
      </c>
      <c r="W523" s="323" t="s">
        <v>70</v>
      </c>
      <c r="X523" s="323" t="s">
        <v>240</v>
      </c>
      <c r="Y523" s="328">
        <f t="shared" si="57"/>
        <v>0</v>
      </c>
      <c r="Z523" s="327">
        <v>0</v>
      </c>
      <c r="AA523" s="327">
        <v>0</v>
      </c>
      <c r="AB523" s="327">
        <v>0</v>
      </c>
      <c r="AC523" s="327">
        <v>0</v>
      </c>
      <c r="AD523" s="327">
        <v>0</v>
      </c>
      <c r="AE523" s="327">
        <v>0</v>
      </c>
      <c r="AF523" s="327">
        <v>0</v>
      </c>
      <c r="AG523" s="327">
        <v>0</v>
      </c>
      <c r="AH523" s="327">
        <v>0</v>
      </c>
      <c r="AI523" s="327">
        <v>0</v>
      </c>
      <c r="AJ523" s="327">
        <v>0</v>
      </c>
      <c r="AK523" s="327">
        <v>0</v>
      </c>
      <c r="AL523" s="327">
        <v>0</v>
      </c>
      <c r="AM523" s="305">
        <f t="shared" si="58"/>
        <v>0</v>
      </c>
      <c r="AQ523" s="401"/>
      <c r="AR523" s="401"/>
    </row>
    <row r="524" spans="1:44" ht="19.5" customHeight="1" x14ac:dyDescent="0.2">
      <c r="A524" s="301" t="s">
        <v>83</v>
      </c>
      <c r="B524" s="302" t="s">
        <v>96</v>
      </c>
      <c r="C524" s="303" t="s">
        <v>61</v>
      </c>
      <c r="D524" s="302" t="s">
        <v>216</v>
      </c>
      <c r="E524" s="304">
        <f t="shared" si="56"/>
        <v>0.32438007752272902</v>
      </c>
      <c r="F524" s="444">
        <v>0.31204993081549398</v>
      </c>
      <c r="G524" s="444">
        <v>0.26033136887316499</v>
      </c>
      <c r="H524" s="444">
        <v>0.31094193709957202</v>
      </c>
      <c r="I524" s="444">
        <v>0.35400368624482698</v>
      </c>
      <c r="J524" s="444">
        <v>0.28622610408138799</v>
      </c>
      <c r="K524" s="444">
        <v>0.32438007752272902</v>
      </c>
      <c r="L524" s="444">
        <v>0.26602568866312898</v>
      </c>
      <c r="M524" s="444">
        <v>0.32769248568130699</v>
      </c>
      <c r="N524" s="444">
        <v>0.33188332453871999</v>
      </c>
      <c r="O524" s="444">
        <v>0.32833378585919698</v>
      </c>
      <c r="P524" s="444">
        <v>0.32699760691583601</v>
      </c>
      <c r="Q524" s="444">
        <v>0.34486087902324503</v>
      </c>
      <c r="R524" s="444">
        <v>0.31899319531493497</v>
      </c>
      <c r="S524" s="444">
        <f t="shared" si="59"/>
        <v>0.3156468093431769</v>
      </c>
      <c r="T524" s="322" t="s">
        <v>358</v>
      </c>
      <c r="V524" s="322" t="s">
        <v>358</v>
      </c>
      <c r="W524" s="323" t="s">
        <v>70</v>
      </c>
      <c r="X524" s="323" t="s">
        <v>241</v>
      </c>
      <c r="Y524" s="328">
        <f t="shared" si="57"/>
        <v>0</v>
      </c>
      <c r="Z524" s="327">
        <v>0</v>
      </c>
      <c r="AA524" s="327">
        <v>0</v>
      </c>
      <c r="AB524" s="327">
        <v>0</v>
      </c>
      <c r="AC524" s="327">
        <v>0</v>
      </c>
      <c r="AD524" s="327">
        <v>0</v>
      </c>
      <c r="AE524" s="327">
        <v>0</v>
      </c>
      <c r="AF524" s="327">
        <v>0</v>
      </c>
      <c r="AG524" s="327">
        <v>0</v>
      </c>
      <c r="AH524" s="327">
        <v>0</v>
      </c>
      <c r="AI524" s="327">
        <v>0</v>
      </c>
      <c r="AJ524" s="327">
        <v>0</v>
      </c>
      <c r="AK524" s="327">
        <v>0</v>
      </c>
      <c r="AL524" s="327">
        <v>0</v>
      </c>
      <c r="AM524" s="305">
        <f t="shared" si="58"/>
        <v>0</v>
      </c>
      <c r="AQ524" s="401"/>
      <c r="AR524" s="401"/>
    </row>
    <row r="525" spans="1:44" ht="19.5" customHeight="1" x14ac:dyDescent="0.2">
      <c r="A525" s="301" t="s">
        <v>83</v>
      </c>
      <c r="B525" s="302" t="s">
        <v>96</v>
      </c>
      <c r="C525" s="303" t="s">
        <v>61</v>
      </c>
      <c r="D525" s="302" t="s">
        <v>53</v>
      </c>
      <c r="E525" s="304">
        <f t="shared" si="56"/>
        <v>0.32638015108199198</v>
      </c>
      <c r="F525" s="444">
        <v>0.30529430830598497</v>
      </c>
      <c r="G525" s="444">
        <v>0.27291575685147601</v>
      </c>
      <c r="H525" s="444">
        <v>0.304737240977141</v>
      </c>
      <c r="I525" s="444">
        <v>0.35999145365531898</v>
      </c>
      <c r="J525" s="444">
        <v>0.28300576323786197</v>
      </c>
      <c r="K525" s="444">
        <v>0.32638015108199198</v>
      </c>
      <c r="L525" s="444">
        <v>0.26202405815999802</v>
      </c>
      <c r="M525" s="444">
        <v>0.32422177800777602</v>
      </c>
      <c r="N525" s="444">
        <v>0.33099066890397899</v>
      </c>
      <c r="O525" s="444">
        <v>0.32492417324120298</v>
      </c>
      <c r="P525" s="444">
        <v>0.32573818462833898</v>
      </c>
      <c r="Q525" s="444">
        <v>0.34030289336446701</v>
      </c>
      <c r="R525" s="444">
        <v>0.31797286186589702</v>
      </c>
      <c r="S525" s="444">
        <f t="shared" si="59"/>
        <v>0.31497927621188565</v>
      </c>
      <c r="T525" s="322" t="s">
        <v>358</v>
      </c>
      <c r="V525" s="322" t="s">
        <v>358</v>
      </c>
      <c r="W525" s="323" t="s">
        <v>70</v>
      </c>
      <c r="X525" s="323" t="s">
        <v>242</v>
      </c>
      <c r="Y525" s="328">
        <f t="shared" si="57"/>
        <v>0</v>
      </c>
      <c r="Z525" s="327">
        <v>0</v>
      </c>
      <c r="AA525" s="327">
        <v>0</v>
      </c>
      <c r="AB525" s="327">
        <v>0</v>
      </c>
      <c r="AC525" s="327">
        <v>0</v>
      </c>
      <c r="AD525" s="327">
        <v>0</v>
      </c>
      <c r="AE525" s="327">
        <v>0</v>
      </c>
      <c r="AF525" s="327">
        <v>0</v>
      </c>
      <c r="AG525" s="327">
        <v>0</v>
      </c>
      <c r="AH525" s="327">
        <v>0</v>
      </c>
      <c r="AI525" s="327">
        <v>0</v>
      </c>
      <c r="AJ525" s="327">
        <v>0</v>
      </c>
      <c r="AK525" s="327">
        <v>0</v>
      </c>
      <c r="AL525" s="327">
        <v>0</v>
      </c>
      <c r="AM525" s="305">
        <f t="shared" si="58"/>
        <v>0</v>
      </c>
      <c r="AQ525" s="401"/>
      <c r="AR525" s="401"/>
    </row>
    <row r="526" spans="1:44" ht="19.5" customHeight="1" x14ac:dyDescent="0.2">
      <c r="A526" s="301" t="s">
        <v>83</v>
      </c>
      <c r="B526" s="302" t="s">
        <v>96</v>
      </c>
      <c r="C526" s="303" t="s">
        <v>61</v>
      </c>
      <c r="D526" s="302" t="s">
        <v>54</v>
      </c>
      <c r="E526" s="304">
        <f t="shared" si="56"/>
        <v>0.32241708176112499</v>
      </c>
      <c r="F526" s="444">
        <v>0.29680056062400101</v>
      </c>
      <c r="G526" s="444">
        <v>0.26563885376122098</v>
      </c>
      <c r="H526" s="444">
        <v>0.289740983708839</v>
      </c>
      <c r="I526" s="444">
        <v>0.361180332051664</v>
      </c>
      <c r="J526" s="444">
        <v>0.27989570816285297</v>
      </c>
      <c r="K526" s="444">
        <v>0.32241708176112499</v>
      </c>
      <c r="L526" s="444">
        <v>0.27027839875590998</v>
      </c>
      <c r="M526" s="444">
        <v>0.32438067665009002</v>
      </c>
      <c r="N526" s="444">
        <v>0.32852552728682</v>
      </c>
      <c r="O526" s="444">
        <v>0.32542701060986401</v>
      </c>
      <c r="P526" s="444">
        <v>0.32669894190018001</v>
      </c>
      <c r="Q526" s="444">
        <v>0.33847994647816099</v>
      </c>
      <c r="R526" s="444">
        <v>0.31452966708344499</v>
      </c>
      <c r="S526" s="444">
        <f t="shared" si="59"/>
        <v>0.3088074331154616</v>
      </c>
      <c r="T526" s="322" t="s">
        <v>358</v>
      </c>
      <c r="V526" s="322" t="s">
        <v>358</v>
      </c>
      <c r="W526" s="323" t="s">
        <v>70</v>
      </c>
      <c r="X526" s="323" t="s">
        <v>243</v>
      </c>
      <c r="Y526" s="328">
        <f t="shared" si="57"/>
        <v>0</v>
      </c>
      <c r="Z526" s="327">
        <v>0</v>
      </c>
      <c r="AA526" s="327">
        <v>0</v>
      </c>
      <c r="AB526" s="327">
        <v>0</v>
      </c>
      <c r="AC526" s="327">
        <v>0</v>
      </c>
      <c r="AD526" s="327">
        <v>0</v>
      </c>
      <c r="AE526" s="327">
        <v>0</v>
      </c>
      <c r="AF526" s="327">
        <v>0</v>
      </c>
      <c r="AG526" s="327">
        <v>0</v>
      </c>
      <c r="AH526" s="327">
        <v>0</v>
      </c>
      <c r="AI526" s="327">
        <v>0</v>
      </c>
      <c r="AJ526" s="327">
        <v>0</v>
      </c>
      <c r="AK526" s="327">
        <v>0</v>
      </c>
      <c r="AL526" s="327">
        <v>0</v>
      </c>
      <c r="AM526" s="305">
        <f t="shared" si="58"/>
        <v>0</v>
      </c>
      <c r="AQ526" s="401"/>
      <c r="AR526" s="401"/>
    </row>
    <row r="527" spans="1:44" ht="19.5" customHeight="1" x14ac:dyDescent="0.2">
      <c r="A527" s="301" t="s">
        <v>83</v>
      </c>
      <c r="B527" s="302" t="s">
        <v>96</v>
      </c>
      <c r="C527" s="303" t="s">
        <v>61</v>
      </c>
      <c r="D527" s="302" t="s">
        <v>55</v>
      </c>
      <c r="E527" s="304">
        <f t="shared" si="56"/>
        <v>0.32979414880209301</v>
      </c>
      <c r="F527" s="444">
        <v>0.31290670790063801</v>
      </c>
      <c r="G527" s="444">
        <v>0.26964885014239098</v>
      </c>
      <c r="H527" s="444">
        <v>0.31182532842109001</v>
      </c>
      <c r="I527" s="444">
        <v>0.36746178907263</v>
      </c>
      <c r="J527" s="444">
        <v>0.28539028779274001</v>
      </c>
      <c r="K527" s="444">
        <v>0.32979414880209301</v>
      </c>
      <c r="L527" s="444">
        <v>0.25579263357432602</v>
      </c>
      <c r="M527" s="444">
        <v>0.32990083592889002</v>
      </c>
      <c r="N527" s="444">
        <v>0.333759748854287</v>
      </c>
      <c r="O527" s="444">
        <v>0.331446490546974</v>
      </c>
      <c r="P527" s="444">
        <v>0.328848451055056</v>
      </c>
      <c r="Q527" s="444">
        <v>0.34524988113420901</v>
      </c>
      <c r="R527" s="444">
        <v>0.32155655865148802</v>
      </c>
      <c r="S527" s="444">
        <f t="shared" si="59"/>
        <v>0.31923819227179373</v>
      </c>
      <c r="T527" s="322" t="s">
        <v>358</v>
      </c>
      <c r="V527" s="322" t="s">
        <v>358</v>
      </c>
      <c r="W527" s="323" t="s">
        <v>70</v>
      </c>
      <c r="X527" s="323" t="s">
        <v>244</v>
      </c>
      <c r="Y527" s="328">
        <f t="shared" si="57"/>
        <v>0</v>
      </c>
      <c r="Z527" s="327">
        <v>0</v>
      </c>
      <c r="AA527" s="327">
        <v>0</v>
      </c>
      <c r="AB527" s="327">
        <v>0</v>
      </c>
      <c r="AC527" s="327">
        <v>0</v>
      </c>
      <c r="AD527" s="327">
        <v>0</v>
      </c>
      <c r="AE527" s="327">
        <v>0</v>
      </c>
      <c r="AF527" s="327">
        <v>0</v>
      </c>
      <c r="AG527" s="327">
        <v>0</v>
      </c>
      <c r="AH527" s="327">
        <v>0</v>
      </c>
      <c r="AI527" s="327">
        <v>0</v>
      </c>
      <c r="AJ527" s="327">
        <v>0</v>
      </c>
      <c r="AK527" s="327">
        <v>0</v>
      </c>
      <c r="AL527" s="327">
        <v>0</v>
      </c>
      <c r="AM527" s="305">
        <f t="shared" si="58"/>
        <v>0</v>
      </c>
      <c r="AQ527" s="401"/>
      <c r="AR527" s="401"/>
    </row>
    <row r="528" spans="1:44" ht="19.5" customHeight="1" x14ac:dyDescent="0.2">
      <c r="A528" s="301" t="s">
        <v>83</v>
      </c>
      <c r="B528" s="302" t="s">
        <v>96</v>
      </c>
      <c r="C528" s="303" t="s">
        <v>61</v>
      </c>
      <c r="D528" s="302" t="s">
        <v>365</v>
      </c>
      <c r="E528" s="304" t="e">
        <f t="shared" si="56"/>
        <v>#DIV/0!</v>
      </c>
      <c r="F528" s="444" t="e">
        <v>#DIV/0!</v>
      </c>
      <c r="G528" s="444" t="e">
        <v>#DIV/0!</v>
      </c>
      <c r="H528" s="444" t="e">
        <v>#DIV/0!</v>
      </c>
      <c r="I528" s="444" t="e">
        <v>#DIV/0!</v>
      </c>
      <c r="J528" s="444" t="e">
        <v>#DIV/0!</v>
      </c>
      <c r="K528" s="444" t="e">
        <v>#DIV/0!</v>
      </c>
      <c r="L528" s="444" t="e">
        <v>#DIV/0!</v>
      </c>
      <c r="M528" s="444" t="e">
        <v>#DIV/0!</v>
      </c>
      <c r="N528" s="444" t="e">
        <v>#DIV/0!</v>
      </c>
      <c r="O528" s="444" t="e">
        <v>#DIV/0!</v>
      </c>
      <c r="P528" s="444" t="e">
        <v>#DIV/0!</v>
      </c>
      <c r="Q528" s="444" t="e">
        <v>#DIV/0!</v>
      </c>
      <c r="R528" s="444" t="e">
        <v>#DIV/0!</v>
      </c>
      <c r="S528" s="444" t="e">
        <f t="shared" si="59"/>
        <v>#DIV/0!</v>
      </c>
      <c r="T528" s="322" t="s">
        <v>358</v>
      </c>
      <c r="V528" s="322" t="s">
        <v>358</v>
      </c>
      <c r="W528" s="323" t="s">
        <v>70</v>
      </c>
      <c r="X528" s="323" t="s">
        <v>245</v>
      </c>
      <c r="Y528" s="328">
        <f t="shared" si="57"/>
        <v>0</v>
      </c>
      <c r="Z528" s="327">
        <v>0</v>
      </c>
      <c r="AA528" s="327">
        <v>0</v>
      </c>
      <c r="AB528" s="327">
        <v>0</v>
      </c>
      <c r="AC528" s="327">
        <v>0</v>
      </c>
      <c r="AD528" s="327">
        <v>0</v>
      </c>
      <c r="AE528" s="327">
        <v>0</v>
      </c>
      <c r="AF528" s="327">
        <v>0</v>
      </c>
      <c r="AG528" s="327">
        <v>0</v>
      </c>
      <c r="AH528" s="327">
        <v>0</v>
      </c>
      <c r="AI528" s="327">
        <v>0</v>
      </c>
      <c r="AJ528" s="327">
        <v>0</v>
      </c>
      <c r="AK528" s="327">
        <v>0</v>
      </c>
      <c r="AL528" s="327">
        <v>0</v>
      </c>
      <c r="AM528" s="305">
        <f t="shared" si="58"/>
        <v>0</v>
      </c>
      <c r="AQ528" s="401"/>
      <c r="AR528" s="401"/>
    </row>
    <row r="529" spans="1:75" s="288" customFormat="1" ht="19.5" customHeight="1" x14ac:dyDescent="0.2">
      <c r="A529" s="445" t="s">
        <v>83</v>
      </c>
      <c r="B529" s="446" t="s">
        <v>96</v>
      </c>
      <c r="C529" s="447" t="s">
        <v>61</v>
      </c>
      <c r="D529" s="446" t="s">
        <v>75</v>
      </c>
      <c r="E529" s="304">
        <f t="shared" si="56"/>
        <v>0.45225141729663498</v>
      </c>
      <c r="F529" s="448">
        <v>0.52790320381731404</v>
      </c>
      <c r="G529" s="448">
        <v>0.67890498812351596</v>
      </c>
      <c r="H529" s="448">
        <v>0.65919480725556101</v>
      </c>
      <c r="I529" s="448">
        <v>0.58746851719787196</v>
      </c>
      <c r="J529" s="448">
        <v>0.555131945519862</v>
      </c>
      <c r="K529" s="448">
        <v>0.45225141729663498</v>
      </c>
      <c r="L529" s="448">
        <v>0.49943754208151803</v>
      </c>
      <c r="M529" s="448">
        <v>0.47630020765512099</v>
      </c>
      <c r="N529" s="448">
        <v>0.45148958723935501</v>
      </c>
      <c r="O529" s="448">
        <v>0.46873443421876398</v>
      </c>
      <c r="P529" s="448">
        <v>0.47541718902420199</v>
      </c>
      <c r="Q529" s="448">
        <v>0.495837746591833</v>
      </c>
      <c r="R529" s="448">
        <v>0.48937436949354601</v>
      </c>
      <c r="S529" s="448">
        <f t="shared" si="59"/>
        <v>0.52296221370755791</v>
      </c>
      <c r="T529" s="322" t="s">
        <v>358</v>
      </c>
      <c r="U529" s="290"/>
      <c r="V529" s="322" t="s">
        <v>358</v>
      </c>
      <c r="W529" s="323" t="s">
        <v>70</v>
      </c>
      <c r="X529" s="323" t="s">
        <v>246</v>
      </c>
      <c r="Y529" s="328">
        <f t="shared" si="57"/>
        <v>0</v>
      </c>
      <c r="Z529" s="327">
        <v>0</v>
      </c>
      <c r="AA529" s="327">
        <v>0</v>
      </c>
      <c r="AB529" s="327">
        <v>0</v>
      </c>
      <c r="AC529" s="327">
        <v>0</v>
      </c>
      <c r="AD529" s="327">
        <v>0</v>
      </c>
      <c r="AE529" s="327">
        <v>0</v>
      </c>
      <c r="AF529" s="327">
        <v>0</v>
      </c>
      <c r="AG529" s="327">
        <v>0</v>
      </c>
      <c r="AH529" s="327">
        <v>0</v>
      </c>
      <c r="AI529" s="327">
        <v>0</v>
      </c>
      <c r="AJ529" s="327">
        <v>0</v>
      </c>
      <c r="AK529" s="327">
        <v>0</v>
      </c>
      <c r="AL529" s="327">
        <v>0</v>
      </c>
      <c r="AM529" s="305">
        <f t="shared" si="58"/>
        <v>0</v>
      </c>
      <c r="AO529" s="290"/>
      <c r="AP529" s="290"/>
      <c r="AQ529" s="401"/>
      <c r="AR529" s="401"/>
      <c r="AS529" s="290"/>
      <c r="AT529" s="290"/>
      <c r="AU529" s="290"/>
      <c r="AV529" s="290"/>
      <c r="AW529" s="290"/>
      <c r="AX529" s="290"/>
      <c r="AY529" s="290"/>
      <c r="AZ529" s="290"/>
      <c r="BA529" s="290"/>
      <c r="BB529" s="290"/>
      <c r="BC529" s="290"/>
      <c r="BD529" s="290"/>
      <c r="BE529" s="290"/>
      <c r="BF529" s="290"/>
      <c r="BG529" s="290"/>
      <c r="BH529" s="290"/>
      <c r="BI529" s="290"/>
      <c r="BJ529" s="290"/>
      <c r="BK529" s="290"/>
      <c r="BL529" s="290"/>
      <c r="BM529" s="290"/>
      <c r="BN529" s="290"/>
      <c r="BO529" s="290"/>
      <c r="BP529" s="290"/>
      <c r="BQ529" s="290"/>
      <c r="BR529" s="290"/>
      <c r="BS529" s="290"/>
      <c r="BT529" s="290"/>
      <c r="BU529" s="290"/>
      <c r="BV529" s="290"/>
      <c r="BW529" s="290"/>
    </row>
    <row r="530" spans="1:75" ht="19.5" customHeight="1" x14ac:dyDescent="0.2">
      <c r="A530" s="301" t="s">
        <v>83</v>
      </c>
      <c r="B530" s="302" t="s">
        <v>96</v>
      </c>
      <c r="C530" s="303" t="s">
        <v>33</v>
      </c>
      <c r="D530" s="302" t="s">
        <v>34</v>
      </c>
      <c r="E530" s="304">
        <f t="shared" si="56"/>
        <v>0.35134327203876298</v>
      </c>
      <c r="F530" s="444">
        <v>0.333257077188854</v>
      </c>
      <c r="G530" s="444">
        <v>0.28085600060063498</v>
      </c>
      <c r="H530" s="444">
        <v>0.34243482824527799</v>
      </c>
      <c r="I530" s="444">
        <v>0.36129981417367801</v>
      </c>
      <c r="J530" s="444">
        <v>0.34370418532295899</v>
      </c>
      <c r="K530" s="444">
        <v>0.35134327203876298</v>
      </c>
      <c r="L530" s="444">
        <v>0.268098129238589</v>
      </c>
      <c r="M530" s="444">
        <v>0.35091096097534202</v>
      </c>
      <c r="N530" s="444">
        <v>0.34711807134330602</v>
      </c>
      <c r="O530" s="444">
        <v>0.350260422657658</v>
      </c>
      <c r="P530" s="444">
        <v>0.353798478721224</v>
      </c>
      <c r="Q530" s="444">
        <v>0.36726074903705802</v>
      </c>
      <c r="R530" s="444">
        <v>0.34203100331026398</v>
      </c>
      <c r="S530" s="444">
        <f>S493/S445</f>
        <v>0.34395950909368811</v>
      </c>
      <c r="T530" s="322" t="s">
        <v>358</v>
      </c>
      <c r="V530" s="322" t="s">
        <v>358</v>
      </c>
      <c r="W530" s="323" t="s">
        <v>70</v>
      </c>
      <c r="X530" s="323" t="s">
        <v>247</v>
      </c>
      <c r="Y530" s="328">
        <f t="shared" si="57"/>
        <v>0</v>
      </c>
      <c r="Z530" s="327">
        <v>0</v>
      </c>
      <c r="AA530" s="327">
        <v>0</v>
      </c>
      <c r="AB530" s="327">
        <v>0</v>
      </c>
      <c r="AC530" s="327">
        <v>0</v>
      </c>
      <c r="AD530" s="327">
        <v>0</v>
      </c>
      <c r="AE530" s="327">
        <v>0</v>
      </c>
      <c r="AF530" s="327">
        <v>0</v>
      </c>
      <c r="AG530" s="327">
        <v>0</v>
      </c>
      <c r="AH530" s="327">
        <v>0</v>
      </c>
      <c r="AI530" s="327">
        <v>0</v>
      </c>
      <c r="AJ530" s="327">
        <v>0</v>
      </c>
      <c r="AK530" s="327">
        <v>0</v>
      </c>
      <c r="AL530" s="327">
        <v>0</v>
      </c>
      <c r="AM530" s="305">
        <f t="shared" si="58"/>
        <v>0</v>
      </c>
      <c r="AO530" s="288"/>
      <c r="AQ530" s="401"/>
      <c r="AR530" s="401"/>
      <c r="BV530" s="288"/>
    </row>
    <row r="531" spans="1:75" ht="19.5" customHeight="1" x14ac:dyDescent="0.2">
      <c r="A531" s="301" t="s">
        <v>83</v>
      </c>
      <c r="B531" s="302" t="s">
        <v>96</v>
      </c>
      <c r="C531" s="303" t="s">
        <v>33</v>
      </c>
      <c r="D531" s="302" t="s">
        <v>35</v>
      </c>
      <c r="E531" s="304">
        <f t="shared" si="56"/>
        <v>0.198368442658619</v>
      </c>
      <c r="F531" s="444">
        <v>0.15563403811682</v>
      </c>
      <c r="G531" s="444">
        <v>0.15646080592667</v>
      </c>
      <c r="H531" s="444">
        <v>0.10029493611051001</v>
      </c>
      <c r="I531" s="444">
        <v>0.30982716400312998</v>
      </c>
      <c r="J531" s="444">
        <v>-1.5022750194541201E-2</v>
      </c>
      <c r="K531" s="444">
        <v>0.198368442658619</v>
      </c>
      <c r="L531" s="444">
        <v>0.210081031683892</v>
      </c>
      <c r="M531" s="444">
        <v>0.22194130093327999</v>
      </c>
      <c r="N531" s="444">
        <v>-0.74216006771584098</v>
      </c>
      <c r="O531" s="444">
        <v>0.208280822233081</v>
      </c>
      <c r="P531" s="444">
        <v>0.16449974839473</v>
      </c>
      <c r="Q531" s="444">
        <v>0.225029856132198</v>
      </c>
      <c r="R531" s="444">
        <v>0.18368311799950901</v>
      </c>
      <c r="S531" s="444">
        <f t="shared" ref="S531:S538" si="60">S494/S446</f>
        <v>0.152498738255641</v>
      </c>
      <c r="T531" s="322" t="s">
        <v>358</v>
      </c>
      <c r="V531" s="322" t="s">
        <v>358</v>
      </c>
      <c r="W531" s="323" t="s">
        <v>70</v>
      </c>
      <c r="X531" s="323" t="s">
        <v>248</v>
      </c>
      <c r="Y531" s="328">
        <f t="shared" si="57"/>
        <v>0</v>
      </c>
      <c r="Z531" s="327">
        <v>0</v>
      </c>
      <c r="AA531" s="327">
        <v>0</v>
      </c>
      <c r="AB531" s="327">
        <v>0</v>
      </c>
      <c r="AC531" s="327">
        <v>0</v>
      </c>
      <c r="AD531" s="327">
        <v>0</v>
      </c>
      <c r="AE531" s="327">
        <v>0</v>
      </c>
      <c r="AF531" s="327">
        <v>0</v>
      </c>
      <c r="AG531" s="327">
        <v>0</v>
      </c>
      <c r="AH531" s="327">
        <v>0</v>
      </c>
      <c r="AI531" s="327">
        <v>0</v>
      </c>
      <c r="AJ531" s="327">
        <v>0</v>
      </c>
      <c r="AK531" s="327">
        <v>0</v>
      </c>
      <c r="AL531" s="327">
        <v>0</v>
      </c>
      <c r="AM531" s="305">
        <f t="shared" si="58"/>
        <v>0</v>
      </c>
      <c r="AQ531" s="401"/>
      <c r="AR531" s="401"/>
    </row>
    <row r="532" spans="1:75" ht="19.5" customHeight="1" x14ac:dyDescent="0.2">
      <c r="A532" s="301" t="s">
        <v>83</v>
      </c>
      <c r="B532" s="302" t="s">
        <v>96</v>
      </c>
      <c r="C532" s="303" t="s">
        <v>33</v>
      </c>
      <c r="D532" s="302" t="s">
        <v>36</v>
      </c>
      <c r="E532" s="304">
        <f t="shared" si="56"/>
        <v>0.27089870228736601</v>
      </c>
      <c r="F532" s="444">
        <v>0.23059561249471899</v>
      </c>
      <c r="G532" s="444">
        <v>0.231119895330163</v>
      </c>
      <c r="H532" s="444">
        <v>0.187362734637465</v>
      </c>
      <c r="I532" s="444">
        <v>0.37523556025802401</v>
      </c>
      <c r="J532" s="444">
        <v>0.14035907737251199</v>
      </c>
      <c r="K532" s="444">
        <v>0.27089870228736601</v>
      </c>
      <c r="L532" s="444">
        <v>0.27599143195005998</v>
      </c>
      <c r="M532" s="444">
        <v>0.28498253960845898</v>
      </c>
      <c r="N532" s="444">
        <v>0.28527737439941397</v>
      </c>
      <c r="O532" s="444">
        <v>0.28029386295405501</v>
      </c>
      <c r="P532" s="444">
        <v>0.27110121212196397</v>
      </c>
      <c r="Q532" s="444">
        <v>0.29073563832897897</v>
      </c>
      <c r="R532" s="444">
        <v>0.26683318536024497</v>
      </c>
      <c r="S532" s="444">
        <f t="shared" si="60"/>
        <v>0.24408770234857499</v>
      </c>
      <c r="T532" s="322" t="s">
        <v>358</v>
      </c>
      <c r="V532" s="322" t="s">
        <v>358</v>
      </c>
      <c r="W532" s="323" t="s">
        <v>70</v>
      </c>
      <c r="X532" s="323" t="s">
        <v>210</v>
      </c>
      <c r="Y532" s="328">
        <f t="shared" si="57"/>
        <v>7.3251273127803298</v>
      </c>
      <c r="Z532" s="327">
        <v>7.6433436725072701</v>
      </c>
      <c r="AA532" s="327">
        <v>5.5748175030927696</v>
      </c>
      <c r="AB532" s="327">
        <v>5.2715186725072698</v>
      </c>
      <c r="AC532" s="327">
        <v>6.1244673127803297</v>
      </c>
      <c r="AD532" s="327">
        <v>9.8703513127803308</v>
      </c>
      <c r="AE532" s="327">
        <v>7.3251273127803298</v>
      </c>
      <c r="AF532" s="327">
        <v>6.7454883127803296</v>
      </c>
      <c r="AG532" s="327">
        <v>10.197472312780301</v>
      </c>
      <c r="AH532" s="327">
        <v>10.907798312780301</v>
      </c>
      <c r="AI532" s="327">
        <v>6.8996173127803297</v>
      </c>
      <c r="AJ532" s="327">
        <v>6.7385053127803296</v>
      </c>
      <c r="AK532" s="327">
        <v>24.652121312780299</v>
      </c>
      <c r="AL532" s="327">
        <v>107.95062866313</v>
      </c>
      <c r="AM532" s="305">
        <f t="shared" si="58"/>
        <v>41.809625786448301</v>
      </c>
      <c r="AQ532" s="401"/>
      <c r="AR532" s="401"/>
    </row>
    <row r="533" spans="1:75" ht="19.5" customHeight="1" x14ac:dyDescent="0.2">
      <c r="A533" s="301" t="s">
        <v>83</v>
      </c>
      <c r="B533" s="302" t="s">
        <v>96</v>
      </c>
      <c r="C533" s="303" t="s">
        <v>33</v>
      </c>
      <c r="D533" s="302" t="s">
        <v>37</v>
      </c>
      <c r="E533" s="304" t="e">
        <f t="shared" si="56"/>
        <v>#DIV/0!</v>
      </c>
      <c r="F533" s="444">
        <v>0.21919021422229701</v>
      </c>
      <c r="G533" s="444">
        <v>0.215746404347013</v>
      </c>
      <c r="H533" s="444">
        <v>0.253164373024509</v>
      </c>
      <c r="I533" s="444">
        <v>0.26001782806718998</v>
      </c>
      <c r="J533" s="444" t="e">
        <v>#DIV/0!</v>
      </c>
      <c r="K533" s="444" t="e">
        <v>#DIV/0!</v>
      </c>
      <c r="L533" s="444">
        <v>0.24000637005091899</v>
      </c>
      <c r="M533" s="444">
        <v>0.239633714341216</v>
      </c>
      <c r="N533" s="444" t="e">
        <v>#DIV/0!</v>
      </c>
      <c r="O533" s="444" t="e">
        <v>#DIV/0!</v>
      </c>
      <c r="P533" s="444" t="e">
        <v>#DIV/0!</v>
      </c>
      <c r="Q533" s="444" t="e">
        <v>#DIV/0!</v>
      </c>
      <c r="R533" s="444">
        <v>0.24312981905721801</v>
      </c>
      <c r="S533" s="444">
        <f t="shared" si="60"/>
        <v>0.24359487603521954</v>
      </c>
      <c r="T533" s="322" t="s">
        <v>358</v>
      </c>
      <c r="V533" s="322" t="s">
        <v>358</v>
      </c>
      <c r="W533" s="321"/>
      <c r="X533" s="321"/>
      <c r="Y533" s="328">
        <f t="shared" si="57"/>
        <v>0</v>
      </c>
      <c r="Z533" s="329"/>
      <c r="AA533" s="329"/>
      <c r="AB533" s="329"/>
      <c r="AC533" s="329"/>
      <c r="AD533" s="329"/>
      <c r="AE533" s="329"/>
      <c r="AF533" s="329"/>
      <c r="AG533" s="329"/>
      <c r="AH533" s="329"/>
      <c r="AI533" s="329"/>
      <c r="AJ533" s="329"/>
      <c r="AK533" s="329"/>
      <c r="AL533" s="329"/>
      <c r="AM533" s="305">
        <f t="shared" si="58"/>
        <v>0</v>
      </c>
      <c r="AQ533" s="401"/>
      <c r="AR533" s="401"/>
    </row>
    <row r="534" spans="1:75" ht="19.5" customHeight="1" x14ac:dyDescent="0.2">
      <c r="A534" s="301" t="s">
        <v>83</v>
      </c>
      <c r="B534" s="302" t="s">
        <v>96</v>
      </c>
      <c r="C534" s="303" t="s">
        <v>33</v>
      </c>
      <c r="D534" s="302" t="s">
        <v>38</v>
      </c>
      <c r="E534" s="304">
        <f t="shared" si="56"/>
        <v>0.18652472181861701</v>
      </c>
      <c r="F534" s="444">
        <v>0.23164069761692099</v>
      </c>
      <c r="G534" s="444">
        <v>0.24518141980114</v>
      </c>
      <c r="H534" s="444">
        <v>0.23236567602689601</v>
      </c>
      <c r="I534" s="444">
        <v>0.20852346332996499</v>
      </c>
      <c r="J534" s="444">
        <v>0.21516851987845001</v>
      </c>
      <c r="K534" s="444">
        <v>0.18652472181861701</v>
      </c>
      <c r="L534" s="444">
        <v>0.19511634444393799</v>
      </c>
      <c r="M534" s="444">
        <v>0.19943573325650901</v>
      </c>
      <c r="N534" s="444">
        <v>0.26257720553596597</v>
      </c>
      <c r="O534" s="444">
        <v>0.283099734950924</v>
      </c>
      <c r="P534" s="444">
        <v>0.30415895967532602</v>
      </c>
      <c r="Q534" s="444">
        <v>0.33052011086354499</v>
      </c>
      <c r="R534" s="444">
        <v>0.253202097350199</v>
      </c>
      <c r="S534" s="444">
        <f t="shared" si="60"/>
        <v>0.19901502061328416</v>
      </c>
      <c r="T534" s="322" t="s">
        <v>358</v>
      </c>
      <c r="V534" s="322" t="s">
        <v>358</v>
      </c>
      <c r="W534" s="321"/>
      <c r="X534" s="321"/>
      <c r="Y534" s="328">
        <f t="shared" si="57"/>
        <v>0</v>
      </c>
      <c r="Z534" s="329"/>
      <c r="AA534" s="329"/>
      <c r="AB534" s="329"/>
      <c r="AC534" s="329"/>
      <c r="AD534" s="329"/>
      <c r="AE534" s="329"/>
      <c r="AF534" s="329"/>
      <c r="AG534" s="329"/>
      <c r="AH534" s="329"/>
      <c r="AI534" s="329"/>
      <c r="AJ534" s="329"/>
      <c r="AK534" s="329"/>
      <c r="AL534" s="329"/>
      <c r="AM534" s="305">
        <f t="shared" si="58"/>
        <v>0</v>
      </c>
      <c r="AQ534" s="401"/>
      <c r="AR534" s="401"/>
    </row>
    <row r="535" spans="1:75" ht="19.5" customHeight="1" x14ac:dyDescent="0.2">
      <c r="A535" s="301" t="s">
        <v>83</v>
      </c>
      <c r="B535" s="302" t="s">
        <v>96</v>
      </c>
      <c r="C535" s="303" t="s">
        <v>33</v>
      </c>
      <c r="D535" s="302" t="s">
        <v>39</v>
      </c>
      <c r="E535" s="304">
        <f t="shared" si="56"/>
        <v>0.203865418733784</v>
      </c>
      <c r="F535" s="444" t="e">
        <v>#DIV/0!</v>
      </c>
      <c r="G535" s="444" t="e">
        <v>#DIV/0!</v>
      </c>
      <c r="H535" s="444" t="e">
        <v>#DIV/0!</v>
      </c>
      <c r="I535" s="444">
        <v>0.22259353627966699</v>
      </c>
      <c r="J535" s="444">
        <v>0.20518448051155599</v>
      </c>
      <c r="K535" s="444">
        <v>0.203865418733784</v>
      </c>
      <c r="L535" s="444">
        <v>0.199659499026587</v>
      </c>
      <c r="M535" s="444">
        <v>0.20859262903697201</v>
      </c>
      <c r="N535" s="444" t="e">
        <v>#DIV/0!</v>
      </c>
      <c r="O535" s="444">
        <v>0.224649585332552</v>
      </c>
      <c r="P535" s="444">
        <v>0.19935539133931501</v>
      </c>
      <c r="Q535" s="444">
        <v>0.231169309498332</v>
      </c>
      <c r="R535" s="444">
        <v>0.21328060377885499</v>
      </c>
      <c r="S535" s="444">
        <f t="shared" si="60"/>
        <v>0.2073410840469424</v>
      </c>
      <c r="T535" s="322" t="s">
        <v>358</v>
      </c>
      <c r="V535" s="322" t="s">
        <v>358</v>
      </c>
      <c r="W535" s="323" t="s">
        <v>359</v>
      </c>
      <c r="X535" s="323" t="s">
        <v>4</v>
      </c>
      <c r="Y535" s="328" t="str">
        <f t="shared" si="57"/>
        <v>6月</v>
      </c>
      <c r="Z535" s="327" t="s">
        <v>8</v>
      </c>
      <c r="AA535" s="327" t="s">
        <v>9</v>
      </c>
      <c r="AB535" s="327" t="s">
        <v>10</v>
      </c>
      <c r="AC535" s="327" t="s">
        <v>11</v>
      </c>
      <c r="AD535" s="327" t="s">
        <v>12</v>
      </c>
      <c r="AE535" s="327" t="s">
        <v>13</v>
      </c>
      <c r="AF535" s="327" t="s">
        <v>14</v>
      </c>
      <c r="AG535" s="327" t="s">
        <v>15</v>
      </c>
      <c r="AH535" s="327" t="s">
        <v>16</v>
      </c>
      <c r="AI535" s="327" t="s">
        <v>17</v>
      </c>
      <c r="AJ535" s="327" t="s">
        <v>111</v>
      </c>
      <c r="AK535" s="327" t="s">
        <v>19</v>
      </c>
      <c r="AL535" s="327" t="s">
        <v>20</v>
      </c>
      <c r="AM535" s="300" t="s">
        <v>259</v>
      </c>
      <c r="AQ535" s="401"/>
      <c r="AR535" s="401"/>
    </row>
    <row r="536" spans="1:75" ht="19.5" customHeight="1" x14ac:dyDescent="0.2">
      <c r="A536" s="301" t="s">
        <v>83</v>
      </c>
      <c r="B536" s="302" t="s">
        <v>96</v>
      </c>
      <c r="C536" s="303" t="s">
        <v>40</v>
      </c>
      <c r="D536" s="302" t="s">
        <v>41</v>
      </c>
      <c r="E536" s="304">
        <f t="shared" si="56"/>
        <v>0.3341069195245</v>
      </c>
      <c r="F536" s="444">
        <v>0.31103917781040002</v>
      </c>
      <c r="G536" s="444">
        <v>0.30484953161980899</v>
      </c>
      <c r="H536" s="444">
        <v>0.31415568937611699</v>
      </c>
      <c r="I536" s="444">
        <v>0.37010480289458197</v>
      </c>
      <c r="J536" s="444">
        <v>0.29583599439311797</v>
      </c>
      <c r="K536" s="444">
        <v>0.3341069195245</v>
      </c>
      <c r="L536" s="444">
        <v>0.26288810947809699</v>
      </c>
      <c r="M536" s="444">
        <v>0.33952319469901399</v>
      </c>
      <c r="N536" s="444">
        <v>0.34482538801156598</v>
      </c>
      <c r="O536" s="444">
        <v>0.33907577644251802</v>
      </c>
      <c r="P536" s="444">
        <v>0.33409900211749399</v>
      </c>
      <c r="Q536" s="444">
        <v>0.34894253855246199</v>
      </c>
      <c r="R536" s="444">
        <v>0.327921474929601</v>
      </c>
      <c r="S536" s="444">
        <f t="shared" si="60"/>
        <v>0.32553971220608674</v>
      </c>
      <c r="T536" s="322" t="s">
        <v>358</v>
      </c>
      <c r="V536" s="322" t="s">
        <v>358</v>
      </c>
      <c r="W536" s="323" t="s">
        <v>71</v>
      </c>
      <c r="X536" s="323" t="s">
        <v>217</v>
      </c>
      <c r="Y536" s="328">
        <f t="shared" si="57"/>
        <v>0.14962951180443201</v>
      </c>
      <c r="Z536" s="327">
        <v>0.14962951180443201</v>
      </c>
      <c r="AA536" s="327">
        <v>0.14962951180443201</v>
      </c>
      <c r="AB536" s="327">
        <v>0.14962951180443201</v>
      </c>
      <c r="AC536" s="327">
        <v>0.14962951180443201</v>
      </c>
      <c r="AD536" s="327">
        <v>0.14962951180443201</v>
      </c>
      <c r="AE536" s="327">
        <v>0.14962951180443201</v>
      </c>
      <c r="AF536" s="327">
        <v>0.14962951180443201</v>
      </c>
      <c r="AG536" s="327">
        <v>0.14962951180443201</v>
      </c>
      <c r="AH536" s="327">
        <v>0.14962951180443201</v>
      </c>
      <c r="AI536" s="327">
        <v>0.14962951180443201</v>
      </c>
      <c r="AJ536" s="327">
        <v>0.14962951180443201</v>
      </c>
      <c r="AK536" s="327">
        <v>0.14962951180443201</v>
      </c>
      <c r="AL536" s="327">
        <v>1.7955541416531799</v>
      </c>
      <c r="AM536" s="305">
        <f t="shared" si="58"/>
        <v>0.89777707082659197</v>
      </c>
      <c r="AQ536" s="401"/>
      <c r="AR536" s="401"/>
    </row>
    <row r="537" spans="1:75" ht="19.5" customHeight="1" x14ac:dyDescent="0.2">
      <c r="A537" s="301" t="s">
        <v>83</v>
      </c>
      <c r="B537" s="302" t="s">
        <v>96</v>
      </c>
      <c r="C537" s="303" t="s">
        <v>40</v>
      </c>
      <c r="D537" s="302" t="s">
        <v>42</v>
      </c>
      <c r="E537" s="304">
        <f t="shared" si="56"/>
        <v>0.29237959841149902</v>
      </c>
      <c r="F537" s="444">
        <v>0.24478447224515601</v>
      </c>
      <c r="G537" s="444">
        <v>8.7193197794152397E-2</v>
      </c>
      <c r="H537" s="444">
        <v>0.19505044219232101</v>
      </c>
      <c r="I537" s="444">
        <v>0.26603617624045101</v>
      </c>
      <c r="J537" s="444">
        <v>0.23138488536673599</v>
      </c>
      <c r="K537" s="444">
        <v>0.29237959841149902</v>
      </c>
      <c r="L537" s="444">
        <v>0.28009648002228899</v>
      </c>
      <c r="M537" s="444">
        <v>0.26481393180981599</v>
      </c>
      <c r="N537" s="444">
        <v>0.27698477957020601</v>
      </c>
      <c r="O537" s="444">
        <v>0.25697551338251201</v>
      </c>
      <c r="P537" s="444">
        <v>0.21781409404978999</v>
      </c>
      <c r="Q537" s="444">
        <v>0.27987505695436699</v>
      </c>
      <c r="R537" s="444">
        <v>0.26008123635536801</v>
      </c>
      <c r="S537" s="444">
        <f t="shared" si="60"/>
        <v>0.24707297926113275</v>
      </c>
      <c r="T537" s="322" t="s">
        <v>358</v>
      </c>
      <c r="V537" s="322" t="s">
        <v>358</v>
      </c>
      <c r="W537" s="323" t="s">
        <v>71</v>
      </c>
      <c r="X537" s="323" t="s">
        <v>218</v>
      </c>
      <c r="Y537" s="328">
        <f t="shared" si="57"/>
        <v>4.5198000000000002E-2</v>
      </c>
      <c r="Z537" s="327">
        <v>4.1309999999999999E-2</v>
      </c>
      <c r="AA537" s="327">
        <v>4.6656000000000003E-2</v>
      </c>
      <c r="AB537" s="327">
        <v>3.6935999999999997E-2</v>
      </c>
      <c r="AC537" s="327">
        <v>3.4992000000000002E-2</v>
      </c>
      <c r="AD537" s="327">
        <v>4.0823999999999999E-2</v>
      </c>
      <c r="AE537" s="327">
        <v>4.5198000000000002E-2</v>
      </c>
      <c r="AF537" s="327">
        <v>4.8113999999999997E-2</v>
      </c>
      <c r="AG537" s="327">
        <v>4.8113999999999997E-2</v>
      </c>
      <c r="AH537" s="327">
        <v>7.8731999999999996E-2</v>
      </c>
      <c r="AI537" s="327">
        <v>7.3386000000000007E-2</v>
      </c>
      <c r="AJ537" s="327">
        <v>4.3740000000000001E-2</v>
      </c>
      <c r="AK537" s="327">
        <v>8.0189999999999997E-2</v>
      </c>
      <c r="AL537" s="327">
        <v>0.61819199999999996</v>
      </c>
      <c r="AM537" s="305">
        <f t="shared" si="58"/>
        <v>0.24591600000000002</v>
      </c>
      <c r="AQ537" s="401"/>
      <c r="AR537" s="401"/>
    </row>
    <row r="538" spans="1:75" ht="19.5" customHeight="1" x14ac:dyDescent="0.2">
      <c r="A538" s="301" t="s">
        <v>83</v>
      </c>
      <c r="B538" s="302" t="s">
        <v>96</v>
      </c>
      <c r="C538" s="303" t="s">
        <v>40</v>
      </c>
      <c r="D538" s="302" t="s">
        <v>43</v>
      </c>
      <c r="E538" s="304">
        <f t="shared" si="56"/>
        <v>0.18220532227735001</v>
      </c>
      <c r="F538" s="444">
        <v>0.214077322451278</v>
      </c>
      <c r="G538" s="444">
        <v>0.188998696306236</v>
      </c>
      <c r="H538" s="444">
        <v>0.11913148196229</v>
      </c>
      <c r="I538" s="444">
        <v>0.14043916090663799</v>
      </c>
      <c r="J538" s="444">
        <v>0.163476827015791</v>
      </c>
      <c r="K538" s="444">
        <v>0.18220532227735001</v>
      </c>
      <c r="L538" s="444">
        <v>6.7610353259218506E-2</v>
      </c>
      <c r="M538" s="444">
        <v>0.124109705775189</v>
      </c>
      <c r="N538" s="444">
        <v>0.15401093060541199</v>
      </c>
      <c r="O538" s="444">
        <v>0.11398693996155</v>
      </c>
      <c r="P538" s="444">
        <v>0.182850320675008</v>
      </c>
      <c r="Q538" s="444">
        <v>0.17646194550519101</v>
      </c>
      <c r="R538" s="444">
        <v>0.14848637441989099</v>
      </c>
      <c r="S538" s="444">
        <f t="shared" si="60"/>
        <v>0.16185521994265328</v>
      </c>
      <c r="T538" s="322" t="s">
        <v>358</v>
      </c>
      <c r="V538" s="322" t="s">
        <v>358</v>
      </c>
      <c r="W538" s="323" t="s">
        <v>71</v>
      </c>
      <c r="X538" s="323" t="s">
        <v>219</v>
      </c>
      <c r="Y538" s="328">
        <f t="shared" si="57"/>
        <v>0.25752000000000003</v>
      </c>
      <c r="Z538" s="327">
        <v>0.14879999999999999</v>
      </c>
      <c r="AA538" s="327">
        <v>8.7760000000000005E-2</v>
      </c>
      <c r="AB538" s="327">
        <v>0.16216</v>
      </c>
      <c r="AC538" s="327">
        <v>0.19855999999999999</v>
      </c>
      <c r="AD538" s="327">
        <v>0.21424000000000001</v>
      </c>
      <c r="AE538" s="327">
        <v>0.25752000000000003</v>
      </c>
      <c r="AF538" s="327">
        <v>0.30103999999999997</v>
      </c>
      <c r="AG538" s="327">
        <v>0.33600000000000002</v>
      </c>
      <c r="AH538" s="327">
        <v>0.2792</v>
      </c>
      <c r="AI538" s="327">
        <v>0.27263999999999999</v>
      </c>
      <c r="AJ538" s="327">
        <v>0.26305499999999998</v>
      </c>
      <c r="AK538" s="327">
        <v>0.20339499999999999</v>
      </c>
      <c r="AL538" s="327">
        <v>2.72437</v>
      </c>
      <c r="AM538" s="305">
        <f t="shared" si="58"/>
        <v>1.06904</v>
      </c>
      <c r="AQ538" s="401"/>
      <c r="AR538" s="401"/>
    </row>
    <row r="539" spans="1:75" ht="19.5" customHeight="1" x14ac:dyDescent="0.2">
      <c r="A539" s="437" t="s">
        <v>83</v>
      </c>
      <c r="B539" s="438" t="s">
        <v>96</v>
      </c>
      <c r="C539" s="439" t="s">
        <v>96</v>
      </c>
      <c r="D539" s="438" t="s">
        <v>96</v>
      </c>
      <c r="E539" s="304">
        <f t="shared" si="56"/>
        <v>0.32586207306204701</v>
      </c>
      <c r="F539" s="449">
        <v>0.30631311400850297</v>
      </c>
      <c r="G539" s="449">
        <v>0.26802446203999297</v>
      </c>
      <c r="H539" s="449">
        <v>0.303159629064571</v>
      </c>
      <c r="I539" s="449">
        <v>0.36002842961694798</v>
      </c>
      <c r="J539" s="449">
        <v>0.28478944319243699</v>
      </c>
      <c r="K539" s="449">
        <v>0.32586207306204701</v>
      </c>
      <c r="L539" s="449">
        <v>0.26416105548875601</v>
      </c>
      <c r="M539" s="449">
        <v>0.327172914502809</v>
      </c>
      <c r="N539" s="449">
        <v>0.33120298587104702</v>
      </c>
      <c r="O539" s="449">
        <v>0.32834737442888101</v>
      </c>
      <c r="P539" s="449">
        <v>0.32760574362584</v>
      </c>
      <c r="Q539" s="449">
        <v>0.34370544328117902</v>
      </c>
      <c r="R539" s="449">
        <v>0.31832128590793402</v>
      </c>
      <c r="S539" s="449">
        <f t="shared" ref="S539:S544" si="61">S510/$S$462</f>
        <v>0.31466494432596132</v>
      </c>
      <c r="T539" s="322" t="s">
        <v>358</v>
      </c>
      <c r="V539" s="322" t="s">
        <v>358</v>
      </c>
      <c r="W539" s="323" t="s">
        <v>71</v>
      </c>
      <c r="X539" s="323" t="s">
        <v>220</v>
      </c>
      <c r="Y539" s="328">
        <f t="shared" si="57"/>
        <v>7.636755</v>
      </c>
      <c r="Z539" s="327">
        <v>-0.12489400000000001</v>
      </c>
      <c r="AA539" s="327">
        <v>4.4714999999999998E-2</v>
      </c>
      <c r="AB539" s="327">
        <v>0.61957099999999998</v>
      </c>
      <c r="AC539" s="327">
        <v>-1.1029679999999999</v>
      </c>
      <c r="AD539" s="327">
        <v>-0.52424700000000002</v>
      </c>
      <c r="AE539" s="327">
        <v>7.636755</v>
      </c>
      <c r="AF539" s="327">
        <v>-8.0927699999999998</v>
      </c>
      <c r="AG539" s="327">
        <v>0.282553</v>
      </c>
      <c r="AH539" s="327">
        <v>-0.21795500000000001</v>
      </c>
      <c r="AI539" s="327">
        <v>0.31227300000000002</v>
      </c>
      <c r="AJ539" s="327">
        <v>0.97000799999999998</v>
      </c>
      <c r="AK539" s="327">
        <v>0.34694799999999998</v>
      </c>
      <c r="AL539" s="327">
        <v>0.14998900000000001</v>
      </c>
      <c r="AM539" s="305">
        <f t="shared" si="58"/>
        <v>6.5489319999999998</v>
      </c>
      <c r="AQ539" s="401"/>
      <c r="AR539" s="401"/>
    </row>
    <row r="540" spans="1:75" ht="19.5" customHeight="1" x14ac:dyDescent="0.2">
      <c r="A540" s="437" t="s">
        <v>83</v>
      </c>
      <c r="B540" s="438" t="s">
        <v>97</v>
      </c>
      <c r="C540" s="439" t="s">
        <v>97</v>
      </c>
      <c r="D540" s="438" t="s">
        <v>97</v>
      </c>
      <c r="E540" s="304">
        <f t="shared" si="56"/>
        <v>0.13830285915233501</v>
      </c>
      <c r="F540" s="449">
        <v>0.118575285766923</v>
      </c>
      <c r="G540" s="449">
        <v>0.14289522403628399</v>
      </c>
      <c r="H540" s="449">
        <v>0.13385561643104399</v>
      </c>
      <c r="I540" s="449">
        <v>0.142154742077057</v>
      </c>
      <c r="J540" s="449">
        <v>0.140615759334806</v>
      </c>
      <c r="K540" s="449">
        <v>0.13830285915233501</v>
      </c>
      <c r="L540" s="449">
        <v>0.14358610548973699</v>
      </c>
      <c r="M540" s="449">
        <v>0.139705334604242</v>
      </c>
      <c r="N540" s="449">
        <v>0.13669855233936001</v>
      </c>
      <c r="O540" s="449">
        <v>0.141957662424359</v>
      </c>
      <c r="P540" s="449">
        <v>0.13822245579916601</v>
      </c>
      <c r="Q540" s="449">
        <v>0.15837876765825901</v>
      </c>
      <c r="R540" s="449">
        <v>0.14032175756037599</v>
      </c>
      <c r="S540" s="449">
        <f t="shared" si="61"/>
        <v>0.13618764139351608</v>
      </c>
      <c r="T540" s="322" t="s">
        <v>358</v>
      </c>
      <c r="V540" s="322" t="s">
        <v>358</v>
      </c>
      <c r="W540" s="323" t="s">
        <v>71</v>
      </c>
      <c r="X540" s="323" t="s">
        <v>211</v>
      </c>
      <c r="Y540" s="328">
        <f t="shared" si="57"/>
        <v>42.228194000000002</v>
      </c>
      <c r="Z540" s="327">
        <v>30.867616000000002</v>
      </c>
      <c r="AA540" s="327">
        <v>31.696616618825001</v>
      </c>
      <c r="AB540" s="327">
        <v>27.333307000000001</v>
      </c>
      <c r="AC540" s="327">
        <v>34.911062999999999</v>
      </c>
      <c r="AD540" s="327">
        <v>41.368211000000002</v>
      </c>
      <c r="AE540" s="327">
        <v>42.228194000000002</v>
      </c>
      <c r="AF540" s="327">
        <v>52.005588000000003</v>
      </c>
      <c r="AG540" s="327">
        <v>59.603467000000002</v>
      </c>
      <c r="AH540" s="327">
        <v>46.239058</v>
      </c>
      <c r="AI540" s="327">
        <v>30.362919999999999</v>
      </c>
      <c r="AJ540" s="327">
        <v>36.481251</v>
      </c>
      <c r="AK540" s="327">
        <v>133.057852</v>
      </c>
      <c r="AL540" s="327">
        <v>566.15514361882504</v>
      </c>
      <c r="AM540" s="305">
        <f t="shared" si="58"/>
        <v>208.40500761882501</v>
      </c>
      <c r="AQ540" s="401"/>
      <c r="AR540" s="401"/>
    </row>
    <row r="541" spans="1:75" ht="19.5" customHeight="1" x14ac:dyDescent="0.2">
      <c r="A541" s="437" t="s">
        <v>83</v>
      </c>
      <c r="B541" s="438" t="s">
        <v>117</v>
      </c>
      <c r="C541" s="439" t="s">
        <v>117</v>
      </c>
      <c r="D541" s="438" t="s">
        <v>117</v>
      </c>
      <c r="E541" s="304">
        <f t="shared" si="56"/>
        <v>1.97524745965778E-2</v>
      </c>
      <c r="F541" s="449">
        <v>2.4505739883164498E-2</v>
      </c>
      <c r="G541" s="449">
        <v>5.4972011725114102E-2</v>
      </c>
      <c r="H541" s="449">
        <v>3.2914625854593198E-2</v>
      </c>
      <c r="I541" s="449">
        <v>1.5653465247326501E-2</v>
      </c>
      <c r="J541" s="449">
        <v>1.8800207462811299E-2</v>
      </c>
      <c r="K541" s="449">
        <v>1.97524745965778E-2</v>
      </c>
      <c r="L541" s="449">
        <v>2.28018332006335E-2</v>
      </c>
      <c r="M541" s="449">
        <v>3.5062135692567498E-2</v>
      </c>
      <c r="N541" s="449">
        <v>1.51831277793648E-2</v>
      </c>
      <c r="O541" s="449">
        <v>3.0500624824687201E-2</v>
      </c>
      <c r="P541" s="449">
        <v>2.6582502109772699E-2</v>
      </c>
      <c r="Q541" s="449">
        <v>7.4006021924992393E-2</v>
      </c>
      <c r="R541" s="449">
        <v>2.9745476905924099E-2</v>
      </c>
      <c r="S541" s="449">
        <f t="shared" si="61"/>
        <v>2.3072049965540579E-2</v>
      </c>
      <c r="T541" s="322" t="s">
        <v>358</v>
      </c>
      <c r="V541" s="322" t="s">
        <v>358</v>
      </c>
      <c r="W541" s="323" t="s">
        <v>71</v>
      </c>
      <c r="X541" s="323" t="s">
        <v>221</v>
      </c>
      <c r="Y541" s="328">
        <f t="shared" si="57"/>
        <v>5.2789460000000004</v>
      </c>
      <c r="Z541" s="327">
        <v>4.1864140000000001</v>
      </c>
      <c r="AA541" s="327">
        <v>4.429284</v>
      </c>
      <c r="AB541" s="327">
        <v>2.1755140000000002</v>
      </c>
      <c r="AC541" s="327">
        <v>4.8506039999999997</v>
      </c>
      <c r="AD541" s="327">
        <v>1.8571340000000001</v>
      </c>
      <c r="AE541" s="327">
        <v>5.2789460000000004</v>
      </c>
      <c r="AF541" s="327">
        <v>3.510923</v>
      </c>
      <c r="AG541" s="327">
        <v>4.0309229999999996</v>
      </c>
      <c r="AH541" s="327">
        <v>3.4894229999999999</v>
      </c>
      <c r="AI541" s="327">
        <v>3.7795550000000002</v>
      </c>
      <c r="AJ541" s="327">
        <v>3.4460549999999999</v>
      </c>
      <c r="AK541" s="327">
        <v>2.310953</v>
      </c>
      <c r="AL541" s="327">
        <v>43.345728000000001</v>
      </c>
      <c r="AM541" s="305">
        <f t="shared" si="58"/>
        <v>22.777895999999998</v>
      </c>
      <c r="AQ541" s="401"/>
      <c r="AR541" s="401"/>
    </row>
    <row r="542" spans="1:75" ht="19.5" customHeight="1" x14ac:dyDescent="0.2">
      <c r="A542" s="437" t="s">
        <v>83</v>
      </c>
      <c r="B542" s="438" t="s">
        <v>99</v>
      </c>
      <c r="C542" s="439" t="s">
        <v>99</v>
      </c>
      <c r="D542" s="438" t="s">
        <v>99</v>
      </c>
      <c r="E542" s="304">
        <f t="shared" si="56"/>
        <v>3.0548383784511101E-3</v>
      </c>
      <c r="F542" s="449">
        <v>3.3690721133696399E-3</v>
      </c>
      <c r="G542" s="449">
        <v>3.9114445641222802E-2</v>
      </c>
      <c r="H542" s="449">
        <v>8.0428236229314193E-3</v>
      </c>
      <c r="I542" s="449">
        <v>4.7741576015249802E-3</v>
      </c>
      <c r="J542" s="449">
        <v>4.4983560160886697E-3</v>
      </c>
      <c r="K542" s="449">
        <v>3.0548383784511101E-3</v>
      </c>
      <c r="L542" s="449">
        <v>7.3668750994752502E-3</v>
      </c>
      <c r="M542" s="449">
        <v>9.9481757195602708E-3</v>
      </c>
      <c r="N542" s="449">
        <v>6.6524406630424802E-3</v>
      </c>
      <c r="O542" s="449">
        <v>9.6853403026727104E-3</v>
      </c>
      <c r="P542" s="449">
        <v>1.11419353785883E-2</v>
      </c>
      <c r="Q542" s="449">
        <v>2.4055166040436799E-2</v>
      </c>
      <c r="R542" s="449">
        <v>9.3985768214159791E-3</v>
      </c>
      <c r="S542" s="449">
        <f t="shared" si="61"/>
        <v>6.2275064093654945E-3</v>
      </c>
      <c r="T542" s="322" t="s">
        <v>358</v>
      </c>
      <c r="V542" s="322" t="s">
        <v>358</v>
      </c>
      <c r="W542" s="323" t="s">
        <v>71</v>
      </c>
      <c r="X542" s="323" t="s">
        <v>222</v>
      </c>
      <c r="Y542" s="328">
        <f t="shared" si="57"/>
        <v>6.7500000000000004E-2</v>
      </c>
      <c r="Z542" s="327">
        <v>0.1343</v>
      </c>
      <c r="AA542" s="327">
        <v>7.4999999999999997E-3</v>
      </c>
      <c r="AB542" s="327">
        <v>4.3499999999999997E-2</v>
      </c>
      <c r="AC542" s="327">
        <v>0.18225</v>
      </c>
      <c r="AD542" s="327">
        <v>5.2650000000000002E-2</v>
      </c>
      <c r="AE542" s="327">
        <v>6.7500000000000004E-2</v>
      </c>
      <c r="AF542" s="327">
        <v>0.1057</v>
      </c>
      <c r="AG542" s="327">
        <v>2.9250000000000002E-2</v>
      </c>
      <c r="AH542" s="327">
        <v>0.14174999999999999</v>
      </c>
      <c r="AI542" s="327">
        <v>8.9999999999999993E-3</v>
      </c>
      <c r="AJ542" s="327">
        <v>0.1105</v>
      </c>
      <c r="AK542" s="327">
        <v>0.82799999999999996</v>
      </c>
      <c r="AL542" s="327">
        <v>1.7119</v>
      </c>
      <c r="AM542" s="305">
        <f t="shared" si="58"/>
        <v>0.48770000000000002</v>
      </c>
      <c r="AQ542" s="401"/>
      <c r="AR542" s="401"/>
    </row>
    <row r="543" spans="1:75" ht="19.5" customHeight="1" x14ac:dyDescent="0.2">
      <c r="A543" s="437" t="s">
        <v>83</v>
      </c>
      <c r="B543" s="438" t="s">
        <v>100</v>
      </c>
      <c r="C543" s="439" t="s">
        <v>100</v>
      </c>
      <c r="D543" s="438" t="s">
        <v>100</v>
      </c>
      <c r="E543" s="304">
        <f t="shared" si="56"/>
        <v>0.15805533374891301</v>
      </c>
      <c r="F543" s="449">
        <v>0.14308102565008801</v>
      </c>
      <c r="G543" s="449">
        <v>0.197867235761398</v>
      </c>
      <c r="H543" s="449">
        <v>0.166770242285637</v>
      </c>
      <c r="I543" s="449">
        <v>0.157808207324384</v>
      </c>
      <c r="J543" s="449">
        <v>0.15941596679761699</v>
      </c>
      <c r="K543" s="449">
        <v>0.15805533374891301</v>
      </c>
      <c r="L543" s="449">
        <v>0.16638793869037</v>
      </c>
      <c r="M543" s="449">
        <v>0.17476747029681</v>
      </c>
      <c r="N543" s="449">
        <v>0.15188168011872399</v>
      </c>
      <c r="O543" s="449">
        <v>0.17245828724904599</v>
      </c>
      <c r="P543" s="449">
        <v>0.16480495790893801</v>
      </c>
      <c r="Q543" s="449">
        <v>0.23238478958325201</v>
      </c>
      <c r="R543" s="449">
        <v>0.17006723446630001</v>
      </c>
      <c r="S543" s="449">
        <f t="shared" si="61"/>
        <v>0.15925969135905668</v>
      </c>
      <c r="T543" s="322" t="s">
        <v>358</v>
      </c>
      <c r="V543" s="322" t="s">
        <v>358</v>
      </c>
      <c r="W543" s="323" t="s">
        <v>71</v>
      </c>
      <c r="X543" s="323" t="s">
        <v>223</v>
      </c>
      <c r="Y543" s="328">
        <f t="shared" si="57"/>
        <v>0</v>
      </c>
      <c r="Z543" s="327">
        <v>0</v>
      </c>
      <c r="AA543" s="327">
        <v>0</v>
      </c>
      <c r="AB543" s="327">
        <v>0</v>
      </c>
      <c r="AC543" s="327">
        <v>0</v>
      </c>
      <c r="AD543" s="327">
        <v>0</v>
      </c>
      <c r="AE543" s="327">
        <v>0</v>
      </c>
      <c r="AF543" s="327">
        <v>0.59499999999999997</v>
      </c>
      <c r="AG543" s="327">
        <v>0</v>
      </c>
      <c r="AH543" s="327">
        <v>0</v>
      </c>
      <c r="AI543" s="327">
        <v>0</v>
      </c>
      <c r="AJ543" s="327">
        <v>0</v>
      </c>
      <c r="AK543" s="327">
        <v>0</v>
      </c>
      <c r="AL543" s="327">
        <v>0.59499999999999997</v>
      </c>
      <c r="AM543" s="305">
        <f t="shared" si="58"/>
        <v>0</v>
      </c>
      <c r="AQ543" s="401"/>
      <c r="AR543" s="401"/>
    </row>
    <row r="544" spans="1:75" ht="19.5" customHeight="1" x14ac:dyDescent="0.2">
      <c r="A544" s="437" t="s">
        <v>83</v>
      </c>
      <c r="B544" s="438" t="s">
        <v>50</v>
      </c>
      <c r="C544" s="439" t="s">
        <v>50</v>
      </c>
      <c r="D544" s="438" t="s">
        <v>50</v>
      </c>
      <c r="E544" s="304">
        <f t="shared" si="56"/>
        <v>0.167806739313134</v>
      </c>
      <c r="F544" s="449">
        <v>0.16323208835841499</v>
      </c>
      <c r="G544" s="449">
        <v>7.0157226278593998E-2</v>
      </c>
      <c r="H544" s="449">
        <v>0.136389386778934</v>
      </c>
      <c r="I544" s="449">
        <v>0.20222022229256401</v>
      </c>
      <c r="J544" s="449">
        <v>0.12537347639481999</v>
      </c>
      <c r="K544" s="449">
        <v>0.167806739313134</v>
      </c>
      <c r="L544" s="449">
        <v>9.77731167983861E-2</v>
      </c>
      <c r="M544" s="449">
        <v>0.152405444205999</v>
      </c>
      <c r="N544" s="449">
        <v>0.179321305752322</v>
      </c>
      <c r="O544" s="449">
        <v>0.15588908717983399</v>
      </c>
      <c r="P544" s="449">
        <v>0.16280078571690201</v>
      </c>
      <c r="Q544" s="449">
        <v>0.111320653697928</v>
      </c>
      <c r="R544" s="449">
        <v>0.148254051441634</v>
      </c>
      <c r="S544" s="449">
        <f t="shared" si="61"/>
        <v>0.15540525296690469</v>
      </c>
      <c r="T544" s="322" t="s">
        <v>358</v>
      </c>
      <c r="V544" s="322" t="s">
        <v>358</v>
      </c>
      <c r="W544" s="323" t="s">
        <v>71</v>
      </c>
      <c r="X544" s="323" t="s">
        <v>224</v>
      </c>
      <c r="Y544" s="328">
        <f t="shared" si="57"/>
        <v>1.8356209999999999</v>
      </c>
      <c r="Z544" s="327">
        <v>0</v>
      </c>
      <c r="AA544" s="327">
        <v>0</v>
      </c>
      <c r="AB544" s="327">
        <v>3.0756999999999999</v>
      </c>
      <c r="AC544" s="327">
        <v>3.9726499999999998</v>
      </c>
      <c r="AD544" s="327">
        <v>1.5535000000000001</v>
      </c>
      <c r="AE544" s="327">
        <v>1.8356209999999999</v>
      </c>
      <c r="AF544" s="327">
        <v>0.74550000000000005</v>
      </c>
      <c r="AG544" s="327">
        <v>0</v>
      </c>
      <c r="AH544" s="327">
        <v>0</v>
      </c>
      <c r="AI544" s="327">
        <v>0.56110000000000004</v>
      </c>
      <c r="AJ544" s="327">
        <v>3.76085</v>
      </c>
      <c r="AK544" s="327">
        <v>0.1075</v>
      </c>
      <c r="AL544" s="327">
        <v>15.612420999999999</v>
      </c>
      <c r="AM544" s="305">
        <f t="shared" si="58"/>
        <v>10.437470999999999</v>
      </c>
      <c r="AQ544" s="401"/>
      <c r="AR544" s="401"/>
    </row>
    <row r="545" spans="1:44" ht="19.5" customHeight="1" x14ac:dyDescent="0.2">
      <c r="A545" s="301" t="s">
        <v>102</v>
      </c>
      <c r="B545" s="302" t="s">
        <v>25</v>
      </c>
      <c r="C545" s="303" t="s">
        <v>25</v>
      </c>
      <c r="D545" s="302" t="s">
        <v>25</v>
      </c>
      <c r="E545" s="304">
        <f t="shared" si="56"/>
        <v>18274.361381999999</v>
      </c>
      <c r="F545" s="377">
        <v>9985.4787560000095</v>
      </c>
      <c r="G545" s="377">
        <v>3431.2196079999999</v>
      </c>
      <c r="H545" s="377">
        <v>11293.575084</v>
      </c>
      <c r="I545" s="377">
        <v>15101.189651999999</v>
      </c>
      <c r="J545" s="377">
        <v>16409.010805000002</v>
      </c>
      <c r="K545" s="377">
        <v>18274.361381999999</v>
      </c>
      <c r="L545" s="377">
        <v>14071.083667000001</v>
      </c>
      <c r="M545" s="377">
        <v>16020.910352999999</v>
      </c>
      <c r="N545" s="377">
        <v>17705.13811</v>
      </c>
      <c r="O545" s="377">
        <v>14424.259063</v>
      </c>
      <c r="P545" s="377">
        <v>16354.852144</v>
      </c>
      <c r="Q545" s="377">
        <v>16379.766841000001</v>
      </c>
      <c r="R545" s="377">
        <v>169450.84546499999</v>
      </c>
      <c r="S545" s="377">
        <f>SUMIFS(F545:Q545,$F$2:$Q$2,"是")</f>
        <v>74494.835287000009</v>
      </c>
      <c r="T545" s="322" t="s">
        <v>358</v>
      </c>
      <c r="V545" s="322" t="s">
        <v>358</v>
      </c>
      <c r="W545" s="323" t="s">
        <v>71</v>
      </c>
      <c r="X545" s="323" t="s">
        <v>225</v>
      </c>
      <c r="Y545" s="328">
        <f t="shared" si="57"/>
        <v>0.42507499999999998</v>
      </c>
      <c r="Z545" s="327">
        <v>0.41746100000000003</v>
      </c>
      <c r="AA545" s="327">
        <v>0</v>
      </c>
      <c r="AB545" s="327">
        <v>0.83994999999999997</v>
      </c>
      <c r="AC545" s="327">
        <v>0.422489</v>
      </c>
      <c r="AD545" s="327">
        <v>0.42507499999999998</v>
      </c>
      <c r="AE545" s="327">
        <v>0.42507499999999998</v>
      </c>
      <c r="AF545" s="327">
        <v>0.42500500000000002</v>
      </c>
      <c r="AG545" s="327">
        <v>0.41658400000000001</v>
      </c>
      <c r="AH545" s="327">
        <v>0.43066900000000002</v>
      </c>
      <c r="AI545" s="327">
        <v>0.41508600000000001</v>
      </c>
      <c r="AJ545" s="327">
        <v>0.41401900000000003</v>
      </c>
      <c r="AK545" s="327">
        <v>8.6931999999999995E-2</v>
      </c>
      <c r="AL545" s="327">
        <v>4.7183450000000002</v>
      </c>
      <c r="AM545" s="305">
        <f t="shared" si="58"/>
        <v>2.5300500000000001</v>
      </c>
      <c r="AQ545" s="401"/>
      <c r="AR545" s="401"/>
    </row>
    <row r="546" spans="1:44" ht="19.5" customHeight="1" x14ac:dyDescent="0.2">
      <c r="A546" s="301" t="s">
        <v>102</v>
      </c>
      <c r="B546" s="302" t="s">
        <v>44</v>
      </c>
      <c r="C546" s="303" t="s">
        <v>44</v>
      </c>
      <c r="D546" s="302" t="s">
        <v>44</v>
      </c>
      <c r="E546" s="304">
        <f t="shared" si="56"/>
        <v>10980.263458666601</v>
      </c>
      <c r="F546" s="377">
        <v>5888.3529642213498</v>
      </c>
      <c r="G546" s="377">
        <v>2119.4767427759798</v>
      </c>
      <c r="H546" s="377">
        <v>6841.3148209532601</v>
      </c>
      <c r="I546" s="377">
        <v>9113.3335501743804</v>
      </c>
      <c r="J546" s="377">
        <v>10188.0045163226</v>
      </c>
      <c r="K546" s="377">
        <v>10980.263458666601</v>
      </c>
      <c r="L546" s="377">
        <v>11026.947832052099</v>
      </c>
      <c r="M546" s="377">
        <v>9560.5038664697404</v>
      </c>
      <c r="N546" s="377">
        <v>10620.498638954101</v>
      </c>
      <c r="O546" s="377">
        <v>8711.1888875509794</v>
      </c>
      <c r="P546" s="377">
        <v>10001.506678514799</v>
      </c>
      <c r="Q546" s="377">
        <v>9325.8620266563503</v>
      </c>
      <c r="R546" s="377">
        <v>104377.253983312</v>
      </c>
      <c r="S546" s="377">
        <f>SUMIFS(F546:Q546,$F$2:$Q$2,"是")</f>
        <v>45130.746053114177</v>
      </c>
      <c r="T546" s="322" t="s">
        <v>358</v>
      </c>
      <c r="V546" s="322" t="s">
        <v>358</v>
      </c>
      <c r="W546" s="323" t="s">
        <v>71</v>
      </c>
      <c r="X546" s="323" t="s">
        <v>226</v>
      </c>
      <c r="Y546" s="328">
        <f t="shared" si="57"/>
        <v>0</v>
      </c>
      <c r="Z546" s="327">
        <v>0</v>
      </c>
      <c r="AA546" s="327">
        <v>0</v>
      </c>
      <c r="AB546" s="327">
        <v>0</v>
      </c>
      <c r="AC546" s="327">
        <v>0</v>
      </c>
      <c r="AD546" s="327">
        <v>0</v>
      </c>
      <c r="AE546" s="327">
        <v>0</v>
      </c>
      <c r="AF546" s="327">
        <v>0</v>
      </c>
      <c r="AG546" s="327">
        <v>0</v>
      </c>
      <c r="AH546" s="327">
        <v>0</v>
      </c>
      <c r="AI546" s="327">
        <v>0</v>
      </c>
      <c r="AJ546" s="327">
        <v>0</v>
      </c>
      <c r="AK546" s="327">
        <v>0</v>
      </c>
      <c r="AL546" s="327">
        <v>0</v>
      </c>
      <c r="AM546" s="305">
        <f t="shared" si="58"/>
        <v>0</v>
      </c>
      <c r="AQ546" s="401"/>
      <c r="AR546" s="401"/>
    </row>
    <row r="547" spans="1:44" ht="19.5" customHeight="1" x14ac:dyDescent="0.2">
      <c r="A547" s="301" t="s">
        <v>102</v>
      </c>
      <c r="B547" s="302" t="s">
        <v>382</v>
      </c>
      <c r="C547" s="302" t="s">
        <v>382</v>
      </c>
      <c r="D547" s="302" t="s">
        <v>382</v>
      </c>
      <c r="E547" s="304">
        <f t="shared" si="56"/>
        <v>7294.0979233333701</v>
      </c>
      <c r="F547" s="377">
        <v>4097.1257917786597</v>
      </c>
      <c r="G547" s="377">
        <v>1311.7428652240201</v>
      </c>
      <c r="H547" s="377">
        <v>4452.26026304674</v>
      </c>
      <c r="I547" s="377">
        <v>5987.8561018256196</v>
      </c>
      <c r="J547" s="377">
        <v>6221.0062886773703</v>
      </c>
      <c r="K547" s="377">
        <v>7294.0979233333701</v>
      </c>
      <c r="L547" s="377">
        <v>3044.1358349478801</v>
      </c>
      <c r="M547" s="377">
        <v>6460.4064865302598</v>
      </c>
      <c r="N547" s="377">
        <v>7084.6394710459399</v>
      </c>
      <c r="O547" s="377">
        <v>5713.0701754490201</v>
      </c>
      <c r="P547" s="377">
        <v>6353.3454654852203</v>
      </c>
      <c r="Q547" s="377">
        <v>7053.9048143436503</v>
      </c>
      <c r="R547" s="377">
        <v>65073.591481687799</v>
      </c>
      <c r="S547" s="377">
        <f>SUMIFS(F547:Q547,$F$2:$Q$2,"是")</f>
        <v>29364.089233885781</v>
      </c>
      <c r="T547" s="322" t="s">
        <v>358</v>
      </c>
      <c r="V547" s="322" t="s">
        <v>358</v>
      </c>
      <c r="W547" s="323" t="s">
        <v>71</v>
      </c>
      <c r="X547" s="323" t="s">
        <v>227</v>
      </c>
      <c r="Y547" s="328">
        <f t="shared" si="57"/>
        <v>0</v>
      </c>
      <c r="Z547" s="327">
        <v>0</v>
      </c>
      <c r="AA547" s="327">
        <v>0</v>
      </c>
      <c r="AB547" s="327">
        <v>0</v>
      </c>
      <c r="AC547" s="327">
        <v>-2.2126999999999999</v>
      </c>
      <c r="AD547" s="327">
        <v>-0.58299999999999996</v>
      </c>
      <c r="AE547" s="327">
        <v>0</v>
      </c>
      <c r="AF547" s="327">
        <v>7.0000000000000007E-2</v>
      </c>
      <c r="AG547" s="327">
        <v>0</v>
      </c>
      <c r="AH547" s="327">
        <v>0</v>
      </c>
      <c r="AI547" s="327">
        <v>0</v>
      </c>
      <c r="AJ547" s="327">
        <v>2.633</v>
      </c>
      <c r="AK547" s="327">
        <v>-2.3929999999999998</v>
      </c>
      <c r="AL547" s="327">
        <v>-2.4857</v>
      </c>
      <c r="AM547" s="305">
        <f t="shared" si="58"/>
        <v>-2.7957000000000001</v>
      </c>
      <c r="AQ547" s="401"/>
      <c r="AR547" s="401"/>
    </row>
    <row r="548" spans="1:44" ht="19.5" customHeight="1" x14ac:dyDescent="0.2">
      <c r="A548" s="301" t="s">
        <v>102</v>
      </c>
      <c r="B548" s="302" t="s">
        <v>46</v>
      </c>
      <c r="C548" s="303" t="s">
        <v>46</v>
      </c>
      <c r="D548" s="302" t="s">
        <v>46</v>
      </c>
      <c r="E548" s="304">
        <f t="shared" si="56"/>
        <v>146.10570344711201</v>
      </c>
      <c r="F548" s="377">
        <v>97.792103035437293</v>
      </c>
      <c r="G548" s="377">
        <v>370.43495362749798</v>
      </c>
      <c r="H548" s="377">
        <v>224.99458941271101</v>
      </c>
      <c r="I548" s="377">
        <v>181.13584594027</v>
      </c>
      <c r="J548" s="377">
        <v>188.31392647363899</v>
      </c>
      <c r="K548" s="377">
        <v>146.10570344711201</v>
      </c>
      <c r="L548" s="377">
        <v>336.69138872581499</v>
      </c>
      <c r="M548" s="377">
        <v>492.35272716978398</v>
      </c>
      <c r="N548" s="377">
        <v>329.626073636466</v>
      </c>
      <c r="O548" s="377">
        <v>408.29719626281201</v>
      </c>
      <c r="P548" s="377">
        <v>518.45078160289904</v>
      </c>
      <c r="Q548" s="377">
        <v>1188.3149330307001</v>
      </c>
      <c r="R548" s="377">
        <v>4482.5102223651402</v>
      </c>
      <c r="S548" s="377">
        <f>SUMIFS(F548:Q548,$F$2:$Q$2,"是")</f>
        <v>1208.7771219366673</v>
      </c>
      <c r="T548" s="322" t="s">
        <v>358</v>
      </c>
      <c r="V548" s="322" t="s">
        <v>358</v>
      </c>
      <c r="W548" s="323" t="s">
        <v>71</v>
      </c>
      <c r="X548" s="323" t="s">
        <v>367</v>
      </c>
      <c r="Y548" s="328">
        <f t="shared" si="57"/>
        <v>0</v>
      </c>
      <c r="Z548" s="327">
        <v>0</v>
      </c>
      <c r="AA548" s="327">
        <v>0</v>
      </c>
      <c r="AB548" s="327">
        <v>0</v>
      </c>
      <c r="AC548" s="327">
        <v>0</v>
      </c>
      <c r="AD548" s="327">
        <v>0</v>
      </c>
      <c r="AE548" s="327">
        <v>0</v>
      </c>
      <c r="AF548" s="327">
        <v>0</v>
      </c>
      <c r="AG548" s="327">
        <v>0</v>
      </c>
      <c r="AH548" s="327">
        <v>0</v>
      </c>
      <c r="AI548" s="327">
        <v>0</v>
      </c>
      <c r="AJ548" s="327">
        <v>0</v>
      </c>
      <c r="AK548" s="327">
        <v>0</v>
      </c>
      <c r="AL548" s="327">
        <v>0</v>
      </c>
      <c r="AM548" s="305">
        <f t="shared" si="58"/>
        <v>0</v>
      </c>
      <c r="AQ548" s="401"/>
      <c r="AR548" s="401"/>
    </row>
    <row r="549" spans="1:44" ht="19.5" customHeight="1" x14ac:dyDescent="0.2">
      <c r="A549" s="301" t="s">
        <v>102</v>
      </c>
      <c r="B549" s="302" t="s">
        <v>47</v>
      </c>
      <c r="C549" s="303" t="s">
        <v>47</v>
      </c>
      <c r="D549" s="302" t="s">
        <v>47</v>
      </c>
      <c r="E549" s="304">
        <f t="shared" si="56"/>
        <v>7147.9922198862596</v>
      </c>
      <c r="F549" s="377">
        <v>3999.3336887432201</v>
      </c>
      <c r="G549" s="377">
        <v>941.30791159651903</v>
      </c>
      <c r="H549" s="377">
        <v>4227.2656736340296</v>
      </c>
      <c r="I549" s="377">
        <v>5806.7202558853396</v>
      </c>
      <c r="J549" s="377">
        <v>6032.6923622037302</v>
      </c>
      <c r="K549" s="377">
        <v>7147.9922198862596</v>
      </c>
      <c r="L549" s="377">
        <v>2707.4444462220699</v>
      </c>
      <c r="M549" s="377">
        <v>5968.0537593604804</v>
      </c>
      <c r="N549" s="377">
        <v>6755.0133974094697</v>
      </c>
      <c r="O549" s="377">
        <v>5304.7729791862103</v>
      </c>
      <c r="P549" s="377">
        <v>5834.8946838823204</v>
      </c>
      <c r="Q549" s="377">
        <v>5865.5898813129497</v>
      </c>
      <c r="R549" s="377">
        <v>60591.0812593226</v>
      </c>
      <c r="S549" s="377">
        <f>SUMIFS(F549:Q549,$F$2:$Q$2,"是")</f>
        <v>28155.312111949093</v>
      </c>
      <c r="T549" s="322" t="s">
        <v>358</v>
      </c>
      <c r="V549" s="322" t="s">
        <v>358</v>
      </c>
      <c r="W549" s="323" t="s">
        <v>71</v>
      </c>
      <c r="X549" s="323" t="s">
        <v>229</v>
      </c>
      <c r="Y549" s="328">
        <f t="shared" si="57"/>
        <v>-9.8080999999999996</v>
      </c>
      <c r="Z549" s="327">
        <v>-2.6230000000000002</v>
      </c>
      <c r="AA549" s="327">
        <v>-2.4329999999999998</v>
      </c>
      <c r="AB549" s="327">
        <v>-0.18</v>
      </c>
      <c r="AC549" s="327">
        <v>-0.26350000000000001</v>
      </c>
      <c r="AD549" s="327">
        <v>0</v>
      </c>
      <c r="AE549" s="327">
        <v>-9.8080999999999996</v>
      </c>
      <c r="AF549" s="327">
        <v>-1.8759999999999999</v>
      </c>
      <c r="AG549" s="327">
        <v>-5.7153</v>
      </c>
      <c r="AH549" s="327">
        <v>-0.189</v>
      </c>
      <c r="AI549" s="327">
        <v>-3.286</v>
      </c>
      <c r="AJ549" s="327">
        <v>-2.2160000000000002</v>
      </c>
      <c r="AK549" s="327">
        <v>-0.95450000000000002</v>
      </c>
      <c r="AL549" s="327">
        <v>-29.5444</v>
      </c>
      <c r="AM549" s="305">
        <f t="shared" si="58"/>
        <v>-15.307599999999999</v>
      </c>
      <c r="AQ549" s="401"/>
      <c r="AR549" s="401"/>
    </row>
    <row r="550" spans="1:44" ht="19.5" customHeight="1" x14ac:dyDescent="0.2">
      <c r="A550" s="301" t="s">
        <v>102</v>
      </c>
      <c r="B550" s="302" t="s">
        <v>48</v>
      </c>
      <c r="C550" s="303" t="s">
        <v>48</v>
      </c>
      <c r="D550" s="302" t="s">
        <v>48</v>
      </c>
      <c r="E550" s="304">
        <f t="shared" si="56"/>
        <v>0.39914379336494699</v>
      </c>
      <c r="F550" s="444">
        <v>0.41030839801414698</v>
      </c>
      <c r="G550" s="444">
        <v>0.382296388772565</v>
      </c>
      <c r="H550" s="444">
        <v>0.39422948268652402</v>
      </c>
      <c r="I550" s="444">
        <v>0.396515522274272</v>
      </c>
      <c r="J550" s="444">
        <v>0.37912134756970001</v>
      </c>
      <c r="K550" s="444">
        <v>0.39914379336494699</v>
      </c>
      <c r="L550" s="444">
        <v>0.21633982904153301</v>
      </c>
      <c r="M550" s="444">
        <v>0.403248401257081</v>
      </c>
      <c r="N550" s="444">
        <v>0.400145959157725</v>
      </c>
      <c r="O550" s="444">
        <v>0.39607373595388001</v>
      </c>
      <c r="P550" s="444">
        <v>0.38846853579266499</v>
      </c>
      <c r="Q550" s="444">
        <v>0.430647449552646</v>
      </c>
      <c r="R550" s="444">
        <v>0.38402636058330403</v>
      </c>
      <c r="S550" s="444">
        <f>S547/$S$545</f>
        <v>0.39417617504297064</v>
      </c>
      <c r="T550" s="322" t="s">
        <v>358</v>
      </c>
      <c r="V550" s="322" t="s">
        <v>358</v>
      </c>
      <c r="W550" s="323" t="s">
        <v>71</v>
      </c>
      <c r="X550" s="323" t="s">
        <v>230</v>
      </c>
      <c r="Y550" s="328">
        <f t="shared" si="57"/>
        <v>0</v>
      </c>
      <c r="Z550" s="327">
        <v>-1.4025000000000001</v>
      </c>
      <c r="AA550" s="327">
        <v>0</v>
      </c>
      <c r="AB550" s="327">
        <v>-0.1842</v>
      </c>
      <c r="AC550" s="327">
        <v>-0.27200000000000002</v>
      </c>
      <c r="AD550" s="327">
        <v>-0.01</v>
      </c>
      <c r="AE550" s="327">
        <v>0</v>
      </c>
      <c r="AF550" s="327">
        <v>0</v>
      </c>
      <c r="AG550" s="327">
        <v>0.9456</v>
      </c>
      <c r="AH550" s="327">
        <v>0</v>
      </c>
      <c r="AI550" s="327">
        <v>0</v>
      </c>
      <c r="AJ550" s="327">
        <v>0</v>
      </c>
      <c r="AK550" s="327">
        <v>0</v>
      </c>
      <c r="AL550" s="327">
        <v>-0.92310000000000003</v>
      </c>
      <c r="AM550" s="305">
        <f t="shared" si="58"/>
        <v>-1.8687</v>
      </c>
      <c r="AQ550" s="401"/>
      <c r="AR550" s="401"/>
    </row>
    <row r="551" spans="1:44" ht="19.5" customHeight="1" x14ac:dyDescent="0.2">
      <c r="A551" s="301" t="s">
        <v>102</v>
      </c>
      <c r="B551" s="302" t="s">
        <v>49</v>
      </c>
      <c r="C551" s="303" t="s">
        <v>49</v>
      </c>
      <c r="D551" s="302" t="s">
        <v>49</v>
      </c>
      <c r="E551" s="304">
        <f t="shared" si="56"/>
        <v>7.9951195225363304E-3</v>
      </c>
      <c r="F551" s="444">
        <v>9.7934315845073193E-3</v>
      </c>
      <c r="G551" s="444">
        <v>0.107960141275661</v>
      </c>
      <c r="H551" s="444">
        <v>1.9922352996215399E-2</v>
      </c>
      <c r="I551" s="444">
        <v>1.1994806377144E-2</v>
      </c>
      <c r="J551" s="444">
        <v>1.14762509886493E-2</v>
      </c>
      <c r="K551" s="444">
        <v>7.9951195225363304E-3</v>
      </c>
      <c r="L551" s="444">
        <v>2.3927893308987602E-2</v>
      </c>
      <c r="M551" s="444">
        <v>3.0731882041746001E-2</v>
      </c>
      <c r="N551" s="444">
        <v>1.8617537552575801E-2</v>
      </c>
      <c r="O551" s="444">
        <v>2.8306285576230699E-2</v>
      </c>
      <c r="P551" s="444">
        <v>3.1700120370278001E-2</v>
      </c>
      <c r="Q551" s="444">
        <v>7.2547731879567506E-2</v>
      </c>
      <c r="R551" s="444">
        <v>2.64531593812024E-2</v>
      </c>
      <c r="S551" s="444">
        <f>S548/$S$545</f>
        <v>1.6226321157429412E-2</v>
      </c>
      <c r="T551" s="322" t="s">
        <v>358</v>
      </c>
      <c r="V551" s="322" t="s">
        <v>358</v>
      </c>
      <c r="W551" s="323" t="s">
        <v>71</v>
      </c>
      <c r="X551" s="323" t="s">
        <v>231</v>
      </c>
      <c r="Y551" s="328">
        <f t="shared" si="57"/>
        <v>1.2365139999999999</v>
      </c>
      <c r="Z551" s="327">
        <v>0</v>
      </c>
      <c r="AA551" s="327">
        <v>0</v>
      </c>
      <c r="AB551" s="327">
        <v>0</v>
      </c>
      <c r="AC551" s="327">
        <v>1.6897200000000001</v>
      </c>
      <c r="AD551" s="327">
        <v>0</v>
      </c>
      <c r="AE551" s="327">
        <v>1.2365139999999999</v>
      </c>
      <c r="AF551" s="327">
        <v>0.67362</v>
      </c>
      <c r="AG551" s="327">
        <v>0.39064399999999999</v>
      </c>
      <c r="AH551" s="327">
        <v>0.37862099999999999</v>
      </c>
      <c r="AI551" s="327">
        <v>0</v>
      </c>
      <c r="AJ551" s="327">
        <v>0</v>
      </c>
      <c r="AK551" s="327">
        <v>1.2669170000000001</v>
      </c>
      <c r="AL551" s="327">
        <v>5.6360359999999998</v>
      </c>
      <c r="AM551" s="305">
        <f t="shared" si="58"/>
        <v>2.926234</v>
      </c>
      <c r="AQ551" s="401"/>
      <c r="AR551" s="401"/>
    </row>
    <row r="552" spans="1:44" ht="19.5" customHeight="1" x14ac:dyDescent="0.2">
      <c r="A552" s="301" t="s">
        <v>102</v>
      </c>
      <c r="B552" s="302" t="s">
        <v>50</v>
      </c>
      <c r="C552" s="303" t="s">
        <v>50</v>
      </c>
      <c r="D552" s="302" t="s">
        <v>50</v>
      </c>
      <c r="E552" s="304">
        <f t="shared" si="56"/>
        <v>0.39114867384240998</v>
      </c>
      <c r="F552" s="444">
        <v>0.40051496642964002</v>
      </c>
      <c r="G552" s="444">
        <v>0.274336247496904</v>
      </c>
      <c r="H552" s="444">
        <v>0.37430712969030899</v>
      </c>
      <c r="I552" s="444">
        <v>0.384520715897128</v>
      </c>
      <c r="J552" s="444">
        <v>0.36764509658105099</v>
      </c>
      <c r="K552" s="444">
        <v>0.39114867384240998</v>
      </c>
      <c r="L552" s="444">
        <v>0.192411935732545</v>
      </c>
      <c r="M552" s="444">
        <v>0.37251651921533502</v>
      </c>
      <c r="N552" s="444">
        <v>0.38152842160514899</v>
      </c>
      <c r="O552" s="444">
        <v>0.36776745037764902</v>
      </c>
      <c r="P552" s="444">
        <v>0.35676841542238802</v>
      </c>
      <c r="Q552" s="444">
        <v>0.35809971767307802</v>
      </c>
      <c r="R552" s="444">
        <v>0.35757320120210101</v>
      </c>
      <c r="S552" s="444">
        <f>S549/$S$545</f>
        <v>0.37794985388554098</v>
      </c>
      <c r="T552" s="322" t="s">
        <v>358</v>
      </c>
      <c r="U552" s="465"/>
      <c r="V552" s="322" t="s">
        <v>358</v>
      </c>
      <c r="W552" s="323" t="s">
        <v>71</v>
      </c>
      <c r="X552" s="323" t="s">
        <v>232</v>
      </c>
      <c r="Y552" s="328">
        <f t="shared" si="57"/>
        <v>0</v>
      </c>
      <c r="Z552" s="327">
        <v>0</v>
      </c>
      <c r="AA552" s="327">
        <v>0</v>
      </c>
      <c r="AB552" s="327">
        <v>0</v>
      </c>
      <c r="AC552" s="327">
        <v>0</v>
      </c>
      <c r="AD552" s="327">
        <v>0</v>
      </c>
      <c r="AE552" s="327">
        <v>0</v>
      </c>
      <c r="AF552" s="327">
        <v>0</v>
      </c>
      <c r="AG552" s="327">
        <v>0</v>
      </c>
      <c r="AH552" s="327">
        <v>0</v>
      </c>
      <c r="AI552" s="327">
        <v>0</v>
      </c>
      <c r="AJ552" s="327">
        <v>0</v>
      </c>
      <c r="AK552" s="327">
        <v>0</v>
      </c>
      <c r="AL552" s="327">
        <v>0</v>
      </c>
      <c r="AM552" s="305">
        <f t="shared" si="58"/>
        <v>0</v>
      </c>
      <c r="AQ552" s="401"/>
      <c r="AR552" s="401"/>
    </row>
    <row r="553" spans="1:44" ht="19.5" customHeight="1" x14ac:dyDescent="0.2">
      <c r="A553" s="450"/>
      <c r="B553" s="451"/>
      <c r="C553" s="452"/>
      <c r="D553" s="293"/>
      <c r="E553" s="453"/>
      <c r="F553" s="453"/>
      <c r="G553" s="453"/>
      <c r="H553" s="453"/>
      <c r="I553" s="453"/>
      <c r="J553" s="453"/>
      <c r="K553" s="453"/>
      <c r="L553" s="453"/>
      <c r="M553" s="453"/>
      <c r="N553" s="453"/>
      <c r="O553" s="453"/>
      <c r="P553" s="453"/>
      <c r="Q553" s="453"/>
      <c r="R553" s="453"/>
      <c r="S553" s="453"/>
      <c r="T553" s="322"/>
      <c r="U553" s="465"/>
      <c r="V553" s="322" t="s">
        <v>358</v>
      </c>
      <c r="W553" s="323" t="s">
        <v>71</v>
      </c>
      <c r="X553" s="323" t="s">
        <v>233</v>
      </c>
      <c r="Y553" s="328">
        <f t="shared" si="57"/>
        <v>0</v>
      </c>
      <c r="Z553" s="327">
        <v>0.1426</v>
      </c>
      <c r="AA553" s="327">
        <v>0</v>
      </c>
      <c r="AB553" s="327">
        <v>0</v>
      </c>
      <c r="AC553" s="327">
        <v>0</v>
      </c>
      <c r="AD553" s="327">
        <v>4.24E-2</v>
      </c>
      <c r="AE553" s="327">
        <v>0</v>
      </c>
      <c r="AF553" s="327">
        <v>0.13100000000000001</v>
      </c>
      <c r="AG553" s="327">
        <v>0.15359999999999999</v>
      </c>
      <c r="AH553" s="327">
        <v>0</v>
      </c>
      <c r="AI553" s="327">
        <v>9.98E-2</v>
      </c>
      <c r="AJ553" s="327">
        <v>5.79E-2</v>
      </c>
      <c r="AK553" s="327">
        <v>0</v>
      </c>
      <c r="AL553" s="327">
        <v>0.62729999999999997</v>
      </c>
      <c r="AM553" s="305">
        <f t="shared" si="58"/>
        <v>0.185</v>
      </c>
      <c r="AQ553" s="401"/>
      <c r="AR553" s="401"/>
    </row>
    <row r="554" spans="1:44" ht="19.5" customHeight="1" x14ac:dyDescent="0.2">
      <c r="A554" s="450"/>
      <c r="B554" s="451"/>
      <c r="C554" s="452"/>
      <c r="D554" s="293"/>
      <c r="E554" s="453"/>
      <c r="F554" s="453"/>
      <c r="G554" s="453"/>
      <c r="H554" s="453"/>
      <c r="I554" s="453"/>
      <c r="J554" s="453"/>
      <c r="K554" s="453"/>
      <c r="L554" s="453"/>
      <c r="M554" s="453"/>
      <c r="N554" s="453"/>
      <c r="O554" s="453"/>
      <c r="P554" s="453"/>
      <c r="Q554" s="453"/>
      <c r="R554" s="453"/>
      <c r="S554" s="453"/>
      <c r="U554" s="465"/>
      <c r="V554" s="322" t="s">
        <v>358</v>
      </c>
      <c r="W554" s="323" t="s">
        <v>71</v>
      </c>
      <c r="X554" s="323" t="s">
        <v>234</v>
      </c>
      <c r="Y554" s="328">
        <f t="shared" si="57"/>
        <v>0</v>
      </c>
      <c r="Z554" s="327">
        <v>0</v>
      </c>
      <c r="AA554" s="327">
        <v>0</v>
      </c>
      <c r="AB554" s="327">
        <v>0</v>
      </c>
      <c r="AC554" s="327">
        <v>0</v>
      </c>
      <c r="AD554" s="327">
        <v>0</v>
      </c>
      <c r="AE554" s="327">
        <v>0</v>
      </c>
      <c r="AF554" s="327">
        <v>0</v>
      </c>
      <c r="AG554" s="327">
        <v>5.9900000000000002E-2</v>
      </c>
      <c r="AH554" s="327">
        <v>0</v>
      </c>
      <c r="AI554" s="327">
        <v>0</v>
      </c>
      <c r="AJ554" s="327">
        <v>0</v>
      </c>
      <c r="AK554" s="327">
        <v>0</v>
      </c>
      <c r="AL554" s="327">
        <v>5.9900000000000002E-2</v>
      </c>
      <c r="AM554" s="305">
        <f t="shared" si="58"/>
        <v>0</v>
      </c>
      <c r="AQ554" s="401"/>
      <c r="AR554" s="401"/>
    </row>
    <row r="555" spans="1:44" ht="19.5" customHeight="1" x14ac:dyDescent="0.2">
      <c r="A555" s="450"/>
      <c r="B555" s="451"/>
      <c r="C555" s="452"/>
      <c r="D555" s="293"/>
      <c r="E555" s="453"/>
      <c r="F555" s="453"/>
      <c r="G555" s="453"/>
      <c r="H555" s="453"/>
      <c r="I555" s="453"/>
      <c r="J555" s="453"/>
      <c r="K555" s="453"/>
      <c r="L555" s="453"/>
      <c r="M555" s="453"/>
      <c r="N555" s="453"/>
      <c r="O555" s="453"/>
      <c r="P555" s="453"/>
      <c r="Q555" s="453"/>
      <c r="R555" s="453"/>
      <c r="S555" s="453"/>
      <c r="U555" s="465"/>
      <c r="V555" s="322" t="s">
        <v>358</v>
      </c>
      <c r="W555" s="323" t="s">
        <v>71</v>
      </c>
      <c r="X555" s="323" t="s">
        <v>127</v>
      </c>
      <c r="Y555" s="328">
        <f t="shared" si="57"/>
        <v>1.5079</v>
      </c>
      <c r="Z555" s="327">
        <v>-0.1502</v>
      </c>
      <c r="AA555" s="327">
        <v>-1.6814</v>
      </c>
      <c r="AB555" s="327">
        <v>-1.1409659999999999</v>
      </c>
      <c r="AC555" s="327">
        <v>1.3588210000000001</v>
      </c>
      <c r="AD555" s="327">
        <v>-1.4011450000000001</v>
      </c>
      <c r="AE555" s="327">
        <v>1.5079</v>
      </c>
      <c r="AF555" s="327">
        <v>0.2</v>
      </c>
      <c r="AG555" s="327">
        <v>-0.77895000000000003</v>
      </c>
      <c r="AH555" s="327">
        <v>3.3340000000000001</v>
      </c>
      <c r="AI555" s="327">
        <v>0</v>
      </c>
      <c r="AJ555" s="327">
        <v>5.85</v>
      </c>
      <c r="AK555" s="327">
        <v>-3.98</v>
      </c>
      <c r="AL555" s="327">
        <v>3.1180599999999998</v>
      </c>
      <c r="AM555" s="305">
        <f t="shared" si="58"/>
        <v>-1.5069899999999994</v>
      </c>
      <c r="AQ555" s="401"/>
      <c r="AR555" s="401"/>
    </row>
    <row r="556" spans="1:44" ht="19.5" customHeight="1" x14ac:dyDescent="0.2">
      <c r="A556" s="450"/>
      <c r="B556" s="451"/>
      <c r="C556" s="452"/>
      <c r="D556" s="293"/>
      <c r="E556" s="453"/>
      <c r="F556" s="453"/>
      <c r="G556" s="453"/>
      <c r="H556" s="453"/>
      <c r="I556" s="453"/>
      <c r="J556" s="453"/>
      <c r="K556" s="453"/>
      <c r="L556" s="453"/>
      <c r="M556" s="453"/>
      <c r="N556" s="453"/>
      <c r="O556" s="453"/>
      <c r="P556" s="453"/>
      <c r="Q556" s="453"/>
      <c r="R556" s="453"/>
      <c r="S556" s="453"/>
      <c r="U556" s="465"/>
      <c r="V556" s="322" t="s">
        <v>358</v>
      </c>
      <c r="W556" s="323" t="s">
        <v>71</v>
      </c>
      <c r="X556" s="323" t="s">
        <v>235</v>
      </c>
      <c r="Y556" s="328">
        <f t="shared" si="57"/>
        <v>0</v>
      </c>
      <c r="Z556" s="327">
        <v>0</v>
      </c>
      <c r="AA556" s="327">
        <v>0</v>
      </c>
      <c r="AB556" s="327">
        <v>0</v>
      </c>
      <c r="AC556" s="327">
        <v>0</v>
      </c>
      <c r="AD556" s="327">
        <v>0</v>
      </c>
      <c r="AE556" s="327">
        <v>0</v>
      </c>
      <c r="AF556" s="327">
        <v>0</v>
      </c>
      <c r="AG556" s="327">
        <v>0</v>
      </c>
      <c r="AH556" s="327">
        <v>0</v>
      </c>
      <c r="AI556" s="327">
        <v>0</v>
      </c>
      <c r="AJ556" s="327">
        <v>0</v>
      </c>
      <c r="AK556" s="327">
        <v>0</v>
      </c>
      <c r="AL556" s="327">
        <v>0</v>
      </c>
      <c r="AM556" s="305">
        <f t="shared" si="58"/>
        <v>0</v>
      </c>
      <c r="AQ556" s="401"/>
      <c r="AR556" s="401"/>
    </row>
    <row r="557" spans="1:44" ht="19.5" customHeight="1" x14ac:dyDescent="0.2">
      <c r="A557" s="450"/>
      <c r="B557" s="451"/>
      <c r="C557" s="452"/>
      <c r="D557" s="293"/>
      <c r="E557" s="453"/>
      <c r="F557" s="453"/>
      <c r="G557" s="453"/>
      <c r="H557" s="453"/>
      <c r="I557" s="453"/>
      <c r="J557" s="453"/>
      <c r="K557" s="453"/>
      <c r="L557" s="453"/>
      <c r="M557" s="453"/>
      <c r="N557" s="453"/>
      <c r="O557" s="453"/>
      <c r="P557" s="453"/>
      <c r="Q557" s="453"/>
      <c r="R557" s="453"/>
      <c r="S557" s="453"/>
      <c r="U557" s="465"/>
      <c r="V557" s="322" t="s">
        <v>358</v>
      </c>
      <c r="W557" s="323" t="s">
        <v>71</v>
      </c>
      <c r="X557" s="323" t="s">
        <v>236</v>
      </c>
      <c r="Y557" s="328">
        <f t="shared" si="57"/>
        <v>0</v>
      </c>
      <c r="Z557" s="327">
        <v>0</v>
      </c>
      <c r="AA557" s="327">
        <v>0</v>
      </c>
      <c r="AB557" s="327">
        <v>0</v>
      </c>
      <c r="AC557" s="327">
        <v>0</v>
      </c>
      <c r="AD557" s="327">
        <v>0</v>
      </c>
      <c r="AE557" s="327">
        <v>0</v>
      </c>
      <c r="AF557" s="327">
        <v>0</v>
      </c>
      <c r="AG557" s="327">
        <v>0</v>
      </c>
      <c r="AH557" s="327">
        <v>0</v>
      </c>
      <c r="AI557" s="327">
        <v>0</v>
      </c>
      <c r="AJ557" s="327">
        <v>0</v>
      </c>
      <c r="AK557" s="327">
        <v>0</v>
      </c>
      <c r="AL557" s="327">
        <v>0</v>
      </c>
      <c r="AM557" s="305">
        <f t="shared" si="58"/>
        <v>0</v>
      </c>
      <c r="AQ557" s="401"/>
      <c r="AR557" s="401"/>
    </row>
    <row r="558" spans="1:44" ht="19.5" customHeight="1" x14ac:dyDescent="0.2">
      <c r="A558" s="454" t="s">
        <v>402</v>
      </c>
      <c r="B558" s="455"/>
      <c r="C558" s="456"/>
      <c r="D558" s="302"/>
      <c r="E558" s="457"/>
      <c r="F558" s="457">
        <v>0</v>
      </c>
      <c r="G558" s="457"/>
      <c r="H558" s="457"/>
      <c r="I558" s="457"/>
      <c r="J558" s="457"/>
      <c r="K558" s="457"/>
      <c r="L558" s="457"/>
      <c r="M558" s="457"/>
      <c r="N558" s="457"/>
      <c r="O558" s="457"/>
      <c r="P558" s="457"/>
      <c r="Q558" s="457"/>
      <c r="R558" s="457"/>
      <c r="S558" s="453"/>
      <c r="U558" s="465"/>
      <c r="V558" s="322" t="s">
        <v>358</v>
      </c>
      <c r="W558" s="323" t="s">
        <v>71</v>
      </c>
      <c r="X558" s="323" t="s">
        <v>237</v>
      </c>
      <c r="Y558" s="328">
        <f t="shared" si="57"/>
        <v>0</v>
      </c>
      <c r="Z558" s="327">
        <v>0</v>
      </c>
      <c r="AA558" s="327">
        <v>0</v>
      </c>
      <c r="AB558" s="327">
        <v>0</v>
      </c>
      <c r="AC558" s="327">
        <v>0</v>
      </c>
      <c r="AD558" s="327">
        <v>0</v>
      </c>
      <c r="AE558" s="327">
        <v>0</v>
      </c>
      <c r="AF558" s="327">
        <v>0</v>
      </c>
      <c r="AG558" s="327">
        <v>0</v>
      </c>
      <c r="AH558" s="327">
        <v>0</v>
      </c>
      <c r="AI558" s="327">
        <v>0</v>
      </c>
      <c r="AJ558" s="327">
        <v>0</v>
      </c>
      <c r="AK558" s="327">
        <v>0</v>
      </c>
      <c r="AL558" s="327">
        <v>0</v>
      </c>
      <c r="AM558" s="305">
        <f t="shared" si="58"/>
        <v>0</v>
      </c>
      <c r="AQ558" s="401"/>
      <c r="AR558" s="401"/>
    </row>
    <row r="559" spans="1:44" ht="19.5" customHeight="1" x14ac:dyDescent="0.2">
      <c r="A559" s="454" t="s">
        <v>3</v>
      </c>
      <c r="B559" s="455" t="s">
        <v>4</v>
      </c>
      <c r="C559" s="456" t="s">
        <v>5</v>
      </c>
      <c r="D559" s="302" t="s">
        <v>6</v>
      </c>
      <c r="E559" s="457" t="s">
        <v>7</v>
      </c>
      <c r="F559" s="457" t="s">
        <v>8</v>
      </c>
      <c r="G559" s="457" t="s">
        <v>9</v>
      </c>
      <c r="H559" s="457" t="s">
        <v>10</v>
      </c>
      <c r="I559" s="457" t="s">
        <v>11</v>
      </c>
      <c r="J559" s="457" t="s">
        <v>12</v>
      </c>
      <c r="K559" s="457" t="s">
        <v>13</v>
      </c>
      <c r="L559" s="457" t="s">
        <v>14</v>
      </c>
      <c r="M559" s="457" t="s">
        <v>15</v>
      </c>
      <c r="N559" s="457" t="s">
        <v>16</v>
      </c>
      <c r="O559" s="457" t="s">
        <v>17</v>
      </c>
      <c r="P559" s="457" t="s">
        <v>111</v>
      </c>
      <c r="Q559" s="457" t="s">
        <v>19</v>
      </c>
      <c r="R559" s="457" t="s">
        <v>20</v>
      </c>
      <c r="S559" s="453"/>
      <c r="U559" s="465"/>
      <c r="V559" s="322" t="s">
        <v>358</v>
      </c>
      <c r="W559" s="323" t="s">
        <v>71</v>
      </c>
      <c r="X559" s="323" t="s">
        <v>238</v>
      </c>
      <c r="Y559" s="328">
        <f t="shared" si="57"/>
        <v>0</v>
      </c>
      <c r="Z559" s="327">
        <v>0</v>
      </c>
      <c r="AA559" s="327">
        <v>0</v>
      </c>
      <c r="AB559" s="327">
        <v>-1.0309999999999999</v>
      </c>
      <c r="AC559" s="327">
        <v>0</v>
      </c>
      <c r="AD559" s="327">
        <v>0</v>
      </c>
      <c r="AE559" s="327">
        <v>0</v>
      </c>
      <c r="AF559" s="327">
        <v>0</v>
      </c>
      <c r="AG559" s="327">
        <v>0</v>
      </c>
      <c r="AH559" s="327">
        <v>0</v>
      </c>
      <c r="AI559" s="327">
        <v>0</v>
      </c>
      <c r="AJ559" s="327">
        <v>0</v>
      </c>
      <c r="AK559" s="327">
        <v>0</v>
      </c>
      <c r="AL559" s="327">
        <v>-1.0309999999999999</v>
      </c>
      <c r="AM559" s="305">
        <f t="shared" si="58"/>
        <v>-1.0309999999999999</v>
      </c>
      <c r="AQ559" s="401"/>
      <c r="AR559" s="401"/>
    </row>
    <row r="560" spans="1:44" ht="19.5" customHeight="1" x14ac:dyDescent="0.2">
      <c r="A560" s="454" t="s">
        <v>24</v>
      </c>
      <c r="B560" s="455" t="s">
        <v>25</v>
      </c>
      <c r="C560" s="456" t="s">
        <v>26</v>
      </c>
      <c r="D560" s="302" t="s">
        <v>27</v>
      </c>
      <c r="E560" s="457"/>
      <c r="F560" s="457"/>
      <c r="G560" s="457"/>
      <c r="H560" s="457"/>
      <c r="I560" s="457"/>
      <c r="J560" s="457"/>
      <c r="K560" s="457"/>
      <c r="L560" s="457"/>
      <c r="M560" s="457"/>
      <c r="N560" s="457"/>
      <c r="O560" s="457"/>
      <c r="P560" s="457"/>
      <c r="Q560" s="457"/>
      <c r="R560" s="457"/>
      <c r="S560" s="453"/>
      <c r="U560" s="465"/>
      <c r="V560" s="322" t="s">
        <v>358</v>
      </c>
      <c r="W560" s="323" t="s">
        <v>71</v>
      </c>
      <c r="X560" s="323" t="s">
        <v>239</v>
      </c>
      <c r="Y560" s="328">
        <f t="shared" si="57"/>
        <v>0</v>
      </c>
      <c r="Z560" s="327">
        <v>0</v>
      </c>
      <c r="AA560" s="327">
        <v>0</v>
      </c>
      <c r="AB560" s="327">
        <v>0</v>
      </c>
      <c r="AC560" s="327">
        <v>0</v>
      </c>
      <c r="AD560" s="327">
        <v>0</v>
      </c>
      <c r="AE560" s="327">
        <v>0</v>
      </c>
      <c r="AF560" s="327">
        <v>0</v>
      </c>
      <c r="AG560" s="327">
        <v>0</v>
      </c>
      <c r="AH560" s="327">
        <v>0</v>
      </c>
      <c r="AI560" s="327">
        <v>0</v>
      </c>
      <c r="AJ560" s="327">
        <v>0</v>
      </c>
      <c r="AK560" s="327">
        <v>0</v>
      </c>
      <c r="AL560" s="327">
        <v>0</v>
      </c>
      <c r="AM560" s="305">
        <f t="shared" si="58"/>
        <v>0</v>
      </c>
      <c r="AQ560" s="401"/>
      <c r="AR560" s="401"/>
    </row>
    <row r="561" spans="1:44" ht="19.5" customHeight="1" x14ac:dyDescent="0.2">
      <c r="A561" s="454" t="s">
        <v>24</v>
      </c>
      <c r="B561" s="458" t="s">
        <v>25</v>
      </c>
      <c r="C561" s="458" t="s">
        <v>26</v>
      </c>
      <c r="D561" s="458" t="s">
        <v>28</v>
      </c>
      <c r="E561" s="459"/>
      <c r="F561" s="459"/>
      <c r="G561" s="459"/>
      <c r="H561" s="459"/>
      <c r="I561" s="459"/>
      <c r="J561" s="459"/>
      <c r="K561" s="459"/>
      <c r="L561" s="459"/>
      <c r="M561" s="459"/>
      <c r="N561" s="459"/>
      <c r="O561" s="459"/>
      <c r="P561" s="459"/>
      <c r="Q561" s="459"/>
      <c r="R561" s="459"/>
      <c r="S561" s="466"/>
      <c r="U561" s="465"/>
      <c r="V561" s="322" t="s">
        <v>358</v>
      </c>
      <c r="W561" s="323" t="s">
        <v>71</v>
      </c>
      <c r="X561" s="323" t="s">
        <v>240</v>
      </c>
      <c r="Y561" s="328">
        <f t="shared" si="57"/>
        <v>0</v>
      </c>
      <c r="Z561" s="327">
        <v>0</v>
      </c>
      <c r="AA561" s="327">
        <v>0</v>
      </c>
      <c r="AB561" s="327">
        <v>0</v>
      </c>
      <c r="AC561" s="327">
        <v>0</v>
      </c>
      <c r="AD561" s="327">
        <v>0</v>
      </c>
      <c r="AE561" s="327">
        <v>0</v>
      </c>
      <c r="AF561" s="327">
        <v>0</v>
      </c>
      <c r="AG561" s="327">
        <v>0</v>
      </c>
      <c r="AH561" s="327">
        <v>0</v>
      </c>
      <c r="AI561" s="327">
        <v>0</v>
      </c>
      <c r="AJ561" s="327">
        <v>0</v>
      </c>
      <c r="AK561" s="327">
        <v>0</v>
      </c>
      <c r="AL561" s="327">
        <v>0</v>
      </c>
      <c r="AM561" s="305">
        <f t="shared" si="58"/>
        <v>0</v>
      </c>
      <c r="AQ561" s="401"/>
      <c r="AR561" s="401"/>
    </row>
    <row r="562" spans="1:44" ht="19.5" customHeight="1" x14ac:dyDescent="0.2">
      <c r="A562" s="454" t="s">
        <v>24</v>
      </c>
      <c r="B562" s="460" t="s">
        <v>25</v>
      </c>
      <c r="C562" s="460" t="s">
        <v>26</v>
      </c>
      <c r="D562" s="460" t="s">
        <v>29</v>
      </c>
      <c r="E562" s="461"/>
      <c r="F562" s="461"/>
      <c r="G562" s="461"/>
      <c r="H562" s="461"/>
      <c r="I562" s="461"/>
      <c r="J562" s="461"/>
      <c r="K562" s="461"/>
      <c r="L562" s="461"/>
      <c r="M562" s="461"/>
      <c r="N562" s="461"/>
      <c r="O562" s="461"/>
      <c r="P562" s="461"/>
      <c r="Q562" s="461"/>
      <c r="R562" s="457"/>
      <c r="S562" s="453"/>
      <c r="U562" s="465"/>
      <c r="V562" s="322" t="s">
        <v>358</v>
      </c>
      <c r="W562" s="323" t="s">
        <v>71</v>
      </c>
      <c r="X562" s="323" t="s">
        <v>241</v>
      </c>
      <c r="Y562" s="328">
        <f t="shared" si="57"/>
        <v>0</v>
      </c>
      <c r="Z562" s="327">
        <v>0</v>
      </c>
      <c r="AA562" s="327">
        <v>0</v>
      </c>
      <c r="AB562" s="327">
        <v>0</v>
      </c>
      <c r="AC562" s="327">
        <v>0</v>
      </c>
      <c r="AD562" s="327">
        <v>0</v>
      </c>
      <c r="AE562" s="327">
        <v>0</v>
      </c>
      <c r="AF562" s="327">
        <v>0</v>
      </c>
      <c r="AG562" s="327">
        <v>0</v>
      </c>
      <c r="AH562" s="327">
        <v>0</v>
      </c>
      <c r="AI562" s="327">
        <v>0</v>
      </c>
      <c r="AJ562" s="327">
        <v>0</v>
      </c>
      <c r="AK562" s="327">
        <v>0</v>
      </c>
      <c r="AL562" s="327">
        <v>0</v>
      </c>
      <c r="AM562" s="305">
        <f t="shared" si="58"/>
        <v>0</v>
      </c>
      <c r="AQ562" s="401"/>
      <c r="AR562" s="401"/>
    </row>
    <row r="563" spans="1:44" ht="19.5" customHeight="1" x14ac:dyDescent="0.2">
      <c r="A563" s="454" t="s">
        <v>24</v>
      </c>
      <c r="B563" s="460" t="s">
        <v>25</v>
      </c>
      <c r="C563" s="460" t="s">
        <v>26</v>
      </c>
      <c r="D563" s="460" t="s">
        <v>30</v>
      </c>
      <c r="E563" s="461"/>
      <c r="F563" s="461"/>
      <c r="G563" s="461"/>
      <c r="H563" s="461"/>
      <c r="I563" s="461"/>
      <c r="J563" s="461"/>
      <c r="K563" s="461"/>
      <c r="L563" s="461"/>
      <c r="M563" s="461"/>
      <c r="N563" s="461"/>
      <c r="O563" s="461"/>
      <c r="P563" s="461"/>
      <c r="Q563" s="461"/>
      <c r="R563" s="457"/>
      <c r="S563" s="453"/>
      <c r="U563" s="465"/>
      <c r="V563" s="322" t="s">
        <v>358</v>
      </c>
      <c r="W563" s="323" t="s">
        <v>71</v>
      </c>
      <c r="X563" s="323" t="s">
        <v>242</v>
      </c>
      <c r="Y563" s="328">
        <f t="shared" si="57"/>
        <v>0</v>
      </c>
      <c r="Z563" s="327">
        <v>0</v>
      </c>
      <c r="AA563" s="327">
        <v>0</v>
      </c>
      <c r="AB563" s="327">
        <v>0</v>
      </c>
      <c r="AC563" s="327">
        <v>0</v>
      </c>
      <c r="AD563" s="327">
        <v>0</v>
      </c>
      <c r="AE563" s="327">
        <v>0</v>
      </c>
      <c r="AF563" s="327">
        <v>0</v>
      </c>
      <c r="AG563" s="327">
        <v>0</v>
      </c>
      <c r="AH563" s="327">
        <v>0</v>
      </c>
      <c r="AI563" s="327">
        <v>0</v>
      </c>
      <c r="AJ563" s="327">
        <v>0</v>
      </c>
      <c r="AK563" s="327">
        <v>0</v>
      </c>
      <c r="AL563" s="327">
        <v>0</v>
      </c>
      <c r="AM563" s="305">
        <f t="shared" si="58"/>
        <v>0</v>
      </c>
      <c r="AQ563" s="401"/>
      <c r="AR563" s="401"/>
    </row>
    <row r="564" spans="1:44" ht="19.5" customHeight="1" x14ac:dyDescent="0.2">
      <c r="A564" s="454" t="s">
        <v>24</v>
      </c>
      <c r="B564" s="460" t="s">
        <v>25</v>
      </c>
      <c r="C564" s="460" t="s">
        <v>26</v>
      </c>
      <c r="D564" s="460" t="s">
        <v>31</v>
      </c>
      <c r="E564" s="461"/>
      <c r="F564" s="461"/>
      <c r="G564" s="461"/>
      <c r="H564" s="461"/>
      <c r="I564" s="461"/>
      <c r="J564" s="461"/>
      <c r="K564" s="461"/>
      <c r="L564" s="461"/>
      <c r="M564" s="461"/>
      <c r="N564" s="461"/>
      <c r="O564" s="461"/>
      <c r="P564" s="461"/>
      <c r="Q564" s="461"/>
      <c r="R564" s="457"/>
      <c r="S564" s="453"/>
      <c r="U564" s="465"/>
      <c r="V564" s="322" t="s">
        <v>358</v>
      </c>
      <c r="W564" s="323" t="s">
        <v>71</v>
      </c>
      <c r="X564" s="323" t="s">
        <v>243</v>
      </c>
      <c r="Y564" s="328">
        <f t="shared" si="57"/>
        <v>0.1389</v>
      </c>
      <c r="Z564" s="327">
        <v>0</v>
      </c>
      <c r="AA564" s="327">
        <v>0</v>
      </c>
      <c r="AB564" s="327">
        <v>0</v>
      </c>
      <c r="AC564" s="327">
        <v>0.15373999999999999</v>
      </c>
      <c r="AD564" s="327">
        <v>0</v>
      </c>
      <c r="AE564" s="327">
        <v>0.1389</v>
      </c>
      <c r="AF564" s="327">
        <v>0</v>
      </c>
      <c r="AG564" s="327">
        <v>0</v>
      </c>
      <c r="AH564" s="327">
        <v>0</v>
      </c>
      <c r="AI564" s="327">
        <v>0</v>
      </c>
      <c r="AJ564" s="327">
        <v>0</v>
      </c>
      <c r="AK564" s="327">
        <v>0</v>
      </c>
      <c r="AL564" s="327">
        <v>0.29264000000000001</v>
      </c>
      <c r="AM564" s="305">
        <f t="shared" si="58"/>
        <v>0.29264000000000001</v>
      </c>
      <c r="AQ564" s="401"/>
      <c r="AR564" s="401"/>
    </row>
    <row r="565" spans="1:44" ht="19.5" customHeight="1" x14ac:dyDescent="0.2">
      <c r="A565" s="454" t="s">
        <v>24</v>
      </c>
      <c r="B565" s="458" t="s">
        <v>25</v>
      </c>
      <c r="C565" s="458" t="s">
        <v>26</v>
      </c>
      <c r="D565" s="458" t="s">
        <v>32</v>
      </c>
      <c r="E565" s="457"/>
      <c r="F565" s="457"/>
      <c r="G565" s="457"/>
      <c r="H565" s="457"/>
      <c r="I565" s="457"/>
      <c r="J565" s="457"/>
      <c r="K565" s="457"/>
      <c r="L565" s="457"/>
      <c r="M565" s="457"/>
      <c r="N565" s="457"/>
      <c r="O565" s="457"/>
      <c r="P565" s="457"/>
      <c r="Q565" s="457"/>
      <c r="R565" s="457"/>
      <c r="S565" s="453"/>
      <c r="U565" s="465"/>
      <c r="V565" s="322" t="s">
        <v>358</v>
      </c>
      <c r="W565" s="323" t="s">
        <v>71</v>
      </c>
      <c r="X565" s="323" t="s">
        <v>244</v>
      </c>
      <c r="Y565" s="328">
        <f t="shared" si="57"/>
        <v>0</v>
      </c>
      <c r="Z565" s="327">
        <v>0</v>
      </c>
      <c r="AA565" s="327">
        <v>0</v>
      </c>
      <c r="AB565" s="327">
        <v>0</v>
      </c>
      <c r="AC565" s="327">
        <v>0</v>
      </c>
      <c r="AD565" s="327">
        <v>0</v>
      </c>
      <c r="AE565" s="327">
        <v>0</v>
      </c>
      <c r="AF565" s="327">
        <v>0</v>
      </c>
      <c r="AG565" s="327">
        <v>0</v>
      </c>
      <c r="AH565" s="327">
        <v>0</v>
      </c>
      <c r="AI565" s="327">
        <v>0</v>
      </c>
      <c r="AJ565" s="327">
        <v>0</v>
      </c>
      <c r="AK565" s="327">
        <v>0</v>
      </c>
      <c r="AL565" s="327">
        <v>0</v>
      </c>
      <c r="AM565" s="305">
        <f t="shared" si="58"/>
        <v>0</v>
      </c>
      <c r="AQ565" s="401"/>
      <c r="AR565" s="401"/>
    </row>
    <row r="566" spans="1:44" ht="19.5" customHeight="1" x14ac:dyDescent="0.2">
      <c r="A566" s="454" t="s">
        <v>24</v>
      </c>
      <c r="B566" s="462" t="s">
        <v>25</v>
      </c>
      <c r="C566" s="462" t="s">
        <v>33</v>
      </c>
      <c r="D566" s="462" t="s">
        <v>34</v>
      </c>
      <c r="E566" s="457"/>
      <c r="F566" s="457"/>
      <c r="G566" s="457"/>
      <c r="H566" s="457"/>
      <c r="I566" s="457"/>
      <c r="J566" s="457"/>
      <c r="K566" s="457"/>
      <c r="L566" s="457"/>
      <c r="M566" s="457"/>
      <c r="N566" s="457"/>
      <c r="O566" s="457"/>
      <c r="P566" s="457"/>
      <c r="Q566" s="457"/>
      <c r="R566" s="457"/>
      <c r="S566" s="453"/>
      <c r="U566" s="465"/>
      <c r="V566" s="322" t="s">
        <v>358</v>
      </c>
      <c r="W566" s="323" t="s">
        <v>71</v>
      </c>
      <c r="X566" s="323" t="s">
        <v>245</v>
      </c>
      <c r="Y566" s="328">
        <f t="shared" si="57"/>
        <v>0</v>
      </c>
      <c r="Z566" s="327">
        <v>0</v>
      </c>
      <c r="AA566" s="327">
        <v>0</v>
      </c>
      <c r="AB566" s="327">
        <v>0</v>
      </c>
      <c r="AC566" s="327">
        <v>0</v>
      </c>
      <c r="AD566" s="327">
        <v>0</v>
      </c>
      <c r="AE566" s="327">
        <v>0</v>
      </c>
      <c r="AF566" s="327">
        <v>0</v>
      </c>
      <c r="AG566" s="327">
        <v>0</v>
      </c>
      <c r="AH566" s="327">
        <v>0</v>
      </c>
      <c r="AI566" s="327">
        <v>0</v>
      </c>
      <c r="AJ566" s="327">
        <v>0</v>
      </c>
      <c r="AK566" s="327">
        <v>0</v>
      </c>
      <c r="AL566" s="327">
        <v>0</v>
      </c>
      <c r="AM566" s="305">
        <f t="shared" si="58"/>
        <v>0</v>
      </c>
      <c r="AQ566" s="401"/>
      <c r="AR566" s="401"/>
    </row>
    <row r="567" spans="1:44" ht="19.5" customHeight="1" x14ac:dyDescent="0.2">
      <c r="A567" s="454" t="s">
        <v>24</v>
      </c>
      <c r="B567" s="462" t="s">
        <v>25</v>
      </c>
      <c r="C567" s="462" t="s">
        <v>33</v>
      </c>
      <c r="D567" s="462" t="s">
        <v>35</v>
      </c>
      <c r="E567" s="457"/>
      <c r="F567" s="457"/>
      <c r="G567" s="457"/>
      <c r="H567" s="457"/>
      <c r="I567" s="457"/>
      <c r="J567" s="457"/>
      <c r="K567" s="457"/>
      <c r="L567" s="457"/>
      <c r="M567" s="457"/>
      <c r="N567" s="457"/>
      <c r="O567" s="457"/>
      <c r="P567" s="457"/>
      <c r="Q567" s="457"/>
      <c r="R567" s="457"/>
      <c r="S567" s="453"/>
      <c r="U567" s="465"/>
      <c r="V567" s="322" t="s">
        <v>358</v>
      </c>
      <c r="W567" s="323" t="s">
        <v>71</v>
      </c>
      <c r="X567" s="323" t="s">
        <v>246</v>
      </c>
      <c r="Y567" s="328">
        <f t="shared" si="57"/>
        <v>0</v>
      </c>
      <c r="Z567" s="327">
        <v>0</v>
      </c>
      <c r="AA567" s="327">
        <v>0</v>
      </c>
      <c r="AB567" s="327">
        <v>0</v>
      </c>
      <c r="AC567" s="327">
        <v>0</v>
      </c>
      <c r="AD567" s="327">
        <v>0</v>
      </c>
      <c r="AE567" s="327">
        <v>0</v>
      </c>
      <c r="AF567" s="327">
        <v>0</v>
      </c>
      <c r="AG567" s="327">
        <v>0</v>
      </c>
      <c r="AH567" s="327">
        <v>0</v>
      </c>
      <c r="AI567" s="327">
        <v>0</v>
      </c>
      <c r="AJ567" s="327">
        <v>0</v>
      </c>
      <c r="AK567" s="327">
        <v>0</v>
      </c>
      <c r="AL567" s="327">
        <v>0</v>
      </c>
      <c r="AM567" s="305">
        <f t="shared" si="58"/>
        <v>0</v>
      </c>
      <c r="AQ567" s="401"/>
      <c r="AR567" s="401"/>
    </row>
    <row r="568" spans="1:44" ht="19.5" customHeight="1" x14ac:dyDescent="0.2">
      <c r="A568" s="454" t="s">
        <v>24</v>
      </c>
      <c r="B568" s="462" t="s">
        <v>25</v>
      </c>
      <c r="C568" s="462" t="s">
        <v>33</v>
      </c>
      <c r="D568" s="462" t="s">
        <v>36</v>
      </c>
      <c r="E568" s="457"/>
      <c r="F568" s="457"/>
      <c r="G568" s="457"/>
      <c r="H568" s="457"/>
      <c r="I568" s="457"/>
      <c r="J568" s="457"/>
      <c r="K568" s="457"/>
      <c r="L568" s="457"/>
      <c r="M568" s="457"/>
      <c r="N568" s="457"/>
      <c r="O568" s="457"/>
      <c r="P568" s="457"/>
      <c r="Q568" s="457"/>
      <c r="R568" s="457"/>
      <c r="S568" s="453"/>
      <c r="U568" s="465"/>
      <c r="V568" s="322" t="s">
        <v>358</v>
      </c>
      <c r="W568" s="323" t="s">
        <v>71</v>
      </c>
      <c r="X568" s="323" t="s">
        <v>247</v>
      </c>
      <c r="Y568" s="328">
        <f t="shared" si="57"/>
        <v>0</v>
      </c>
      <c r="Z568" s="327">
        <v>0</v>
      </c>
      <c r="AA568" s="327">
        <v>0</v>
      </c>
      <c r="AB568" s="327">
        <v>0</v>
      </c>
      <c r="AC568" s="327">
        <v>0</v>
      </c>
      <c r="AD568" s="327">
        <v>11.660399999999999</v>
      </c>
      <c r="AE568" s="327">
        <v>0</v>
      </c>
      <c r="AF568" s="327">
        <v>0</v>
      </c>
      <c r="AG568" s="327">
        <v>0</v>
      </c>
      <c r="AH568" s="327">
        <v>0</v>
      </c>
      <c r="AI568" s="327">
        <v>0</v>
      </c>
      <c r="AJ568" s="327">
        <v>0</v>
      </c>
      <c r="AK568" s="327">
        <v>0</v>
      </c>
      <c r="AL568" s="327">
        <v>11.660399999999999</v>
      </c>
      <c r="AM568" s="305">
        <f t="shared" si="58"/>
        <v>11.660399999999999</v>
      </c>
      <c r="AQ568" s="401"/>
      <c r="AR568" s="401"/>
    </row>
    <row r="569" spans="1:44" ht="19.5" customHeight="1" x14ac:dyDescent="0.2">
      <c r="A569" s="454" t="s">
        <v>24</v>
      </c>
      <c r="B569" s="456" t="s">
        <v>25</v>
      </c>
      <c r="C569" s="456" t="s">
        <v>33</v>
      </c>
      <c r="D569" s="457" t="s">
        <v>37</v>
      </c>
      <c r="E569" s="463"/>
      <c r="F569" s="463"/>
      <c r="G569" s="463"/>
      <c r="H569" s="463"/>
      <c r="I569" s="463"/>
      <c r="J569" s="463"/>
      <c r="K569" s="463"/>
      <c r="L569" s="463"/>
      <c r="M569" s="463"/>
      <c r="N569" s="463"/>
      <c r="O569" s="463"/>
      <c r="P569" s="463"/>
      <c r="Q569" s="463"/>
      <c r="R569" s="463"/>
      <c r="S569" s="467"/>
      <c r="U569" s="465"/>
      <c r="V569" s="322" t="s">
        <v>358</v>
      </c>
      <c r="W569" s="323" t="s">
        <v>71</v>
      </c>
      <c r="X569" s="323" t="s">
        <v>248</v>
      </c>
      <c r="Y569" s="328">
        <f t="shared" si="57"/>
        <v>0</v>
      </c>
      <c r="Z569" s="327">
        <v>0</v>
      </c>
      <c r="AA569" s="327">
        <v>0</v>
      </c>
      <c r="AB569" s="327">
        <v>0</v>
      </c>
      <c r="AC569" s="327">
        <v>0</v>
      </c>
      <c r="AD569" s="327">
        <v>0</v>
      </c>
      <c r="AE569" s="327">
        <v>0</v>
      </c>
      <c r="AF569" s="327">
        <v>0</v>
      </c>
      <c r="AG569" s="327">
        <v>0</v>
      </c>
      <c r="AH569" s="327">
        <v>0</v>
      </c>
      <c r="AI569" s="327">
        <v>0</v>
      </c>
      <c r="AJ569" s="327">
        <v>0</v>
      </c>
      <c r="AK569" s="327">
        <v>0</v>
      </c>
      <c r="AL569" s="327">
        <v>0</v>
      </c>
      <c r="AM569" s="305">
        <f t="shared" si="58"/>
        <v>0</v>
      </c>
      <c r="AQ569" s="401"/>
      <c r="AR569" s="401"/>
    </row>
    <row r="570" spans="1:44" ht="19.5" customHeight="1" x14ac:dyDescent="0.2">
      <c r="A570" s="454" t="s">
        <v>24</v>
      </c>
      <c r="B570" s="456" t="s">
        <v>25</v>
      </c>
      <c r="C570" s="456" t="s">
        <v>33</v>
      </c>
      <c r="D570" s="457" t="s">
        <v>38</v>
      </c>
      <c r="E570" s="463"/>
      <c r="F570" s="463"/>
      <c r="G570" s="463"/>
      <c r="H570" s="463"/>
      <c r="I570" s="463"/>
      <c r="J570" s="463"/>
      <c r="K570" s="463"/>
      <c r="L570" s="463"/>
      <c r="M570" s="463"/>
      <c r="N570" s="463"/>
      <c r="O570" s="463"/>
      <c r="P570" s="463"/>
      <c r="Q570" s="463"/>
      <c r="R570" s="463"/>
      <c r="S570" s="467"/>
      <c r="U570" s="465"/>
      <c r="V570" s="322" t="s">
        <v>358</v>
      </c>
      <c r="W570" s="323" t="s">
        <v>71</v>
      </c>
      <c r="X570" s="323" t="s">
        <v>210</v>
      </c>
      <c r="Y570" s="328">
        <f t="shared" si="57"/>
        <v>50.999652511804399</v>
      </c>
      <c r="Z570" s="327">
        <v>31.787536511804401</v>
      </c>
      <c r="AA570" s="327">
        <v>32.347761130629401</v>
      </c>
      <c r="AB570" s="327">
        <v>31.900101511804401</v>
      </c>
      <c r="AC570" s="327">
        <v>44.073350511804399</v>
      </c>
      <c r="AD570" s="327">
        <v>54.845671511804397</v>
      </c>
      <c r="AE570" s="327">
        <v>50.999652511804399</v>
      </c>
      <c r="AF570" s="327">
        <v>48.992349511804399</v>
      </c>
      <c r="AG570" s="327">
        <v>59.9520145118044</v>
      </c>
      <c r="AH570" s="327">
        <v>54.114127511804398</v>
      </c>
      <c r="AI570" s="327">
        <v>32.749389511804402</v>
      </c>
      <c r="AJ570" s="327">
        <v>51.964007511804397</v>
      </c>
      <c r="AK570" s="327">
        <v>131.11081651180399</v>
      </c>
      <c r="AL570" s="327">
        <v>624.83677876047796</v>
      </c>
      <c r="AM570" s="305">
        <f t="shared" si="58"/>
        <v>245.95407368965141</v>
      </c>
      <c r="AQ570" s="401"/>
      <c r="AR570" s="401"/>
    </row>
    <row r="571" spans="1:44" ht="19.5" customHeight="1" x14ac:dyDescent="0.2">
      <c r="A571" s="454" t="s">
        <v>24</v>
      </c>
      <c r="B571" s="456" t="s">
        <v>25</v>
      </c>
      <c r="C571" s="456" t="s">
        <v>33</v>
      </c>
      <c r="D571" s="302" t="s">
        <v>39</v>
      </c>
      <c r="E571" s="464"/>
      <c r="F571" s="464"/>
      <c r="G571" s="464"/>
      <c r="H571" s="464"/>
      <c r="I571" s="464"/>
      <c r="J571" s="464"/>
      <c r="K571" s="464"/>
      <c r="L571" s="464"/>
      <c r="M571" s="464"/>
      <c r="N571" s="464"/>
      <c r="O571" s="464"/>
      <c r="P571" s="464"/>
      <c r="Q571" s="464"/>
      <c r="R571" s="464"/>
      <c r="S571" s="468"/>
      <c r="U571" s="465"/>
      <c r="V571" s="322" t="s">
        <v>358</v>
      </c>
      <c r="W571" s="321"/>
      <c r="X571" s="321"/>
      <c r="Y571" s="328">
        <f t="shared" si="57"/>
        <v>0</v>
      </c>
      <c r="Z571" s="329"/>
      <c r="AA571" s="329"/>
      <c r="AB571" s="329"/>
      <c r="AC571" s="329"/>
      <c r="AD571" s="329"/>
      <c r="AE571" s="329"/>
      <c r="AF571" s="329"/>
      <c r="AG571" s="329"/>
      <c r="AH571" s="329"/>
      <c r="AI571" s="329"/>
      <c r="AJ571" s="329"/>
      <c r="AK571" s="329"/>
      <c r="AL571" s="329"/>
      <c r="AM571" s="305">
        <f t="shared" si="58"/>
        <v>0</v>
      </c>
      <c r="AQ571" s="401"/>
      <c r="AR571" s="401"/>
    </row>
    <row r="572" spans="1:44" ht="19.5" customHeight="1" x14ac:dyDescent="0.2">
      <c r="A572" s="454" t="s">
        <v>24</v>
      </c>
      <c r="B572" s="456" t="s">
        <v>25</v>
      </c>
      <c r="C572" s="456" t="s">
        <v>40</v>
      </c>
      <c r="D572" s="302" t="s">
        <v>41</v>
      </c>
      <c r="E572" s="464"/>
      <c r="F572" s="464"/>
      <c r="G572" s="464"/>
      <c r="H572" s="464"/>
      <c r="I572" s="464"/>
      <c r="J572" s="464"/>
      <c r="K572" s="464"/>
      <c r="L572" s="464"/>
      <c r="M572" s="464"/>
      <c r="N572" s="464"/>
      <c r="O572" s="464"/>
      <c r="P572" s="464"/>
      <c r="Q572" s="464"/>
      <c r="R572" s="464"/>
      <c r="S572" s="468"/>
      <c r="U572" s="465"/>
      <c r="V572" s="322" t="s">
        <v>358</v>
      </c>
      <c r="W572" s="321"/>
      <c r="X572" s="321"/>
      <c r="Y572" s="328">
        <f t="shared" si="57"/>
        <v>0</v>
      </c>
      <c r="Z572" s="329"/>
      <c r="AA572" s="329"/>
      <c r="AB572" s="329"/>
      <c r="AC572" s="329"/>
      <c r="AD572" s="329"/>
      <c r="AE572" s="329"/>
      <c r="AF572" s="329"/>
      <c r="AG572" s="329"/>
      <c r="AH572" s="329"/>
      <c r="AI572" s="329"/>
      <c r="AJ572" s="329"/>
      <c r="AK572" s="329"/>
      <c r="AL572" s="329"/>
      <c r="AM572" s="305">
        <f t="shared" si="58"/>
        <v>0</v>
      </c>
      <c r="AQ572" s="401"/>
      <c r="AR572" s="401"/>
    </row>
    <row r="573" spans="1:44" ht="19.5" customHeight="1" x14ac:dyDescent="0.2">
      <c r="A573" s="454" t="s">
        <v>24</v>
      </c>
      <c r="B573" s="456" t="s">
        <v>25</v>
      </c>
      <c r="C573" s="456" t="s">
        <v>40</v>
      </c>
      <c r="D573" s="302" t="s">
        <v>42</v>
      </c>
      <c r="E573" s="464"/>
      <c r="F573" s="464"/>
      <c r="G573" s="464"/>
      <c r="H573" s="464"/>
      <c r="I573" s="464"/>
      <c r="J573" s="464"/>
      <c r="K573" s="464"/>
      <c r="L573" s="464"/>
      <c r="M573" s="464"/>
      <c r="N573" s="464"/>
      <c r="O573" s="464"/>
      <c r="P573" s="464"/>
      <c r="Q573" s="464"/>
      <c r="R573" s="464"/>
      <c r="S573" s="468"/>
      <c r="U573" s="465"/>
      <c r="V573" s="322" t="s">
        <v>358</v>
      </c>
      <c r="W573" s="323" t="s">
        <v>359</v>
      </c>
      <c r="X573" s="323" t="s">
        <v>4</v>
      </c>
      <c r="Y573" s="328" t="str">
        <f t="shared" si="57"/>
        <v>6月</v>
      </c>
      <c r="Z573" s="327" t="s">
        <v>8</v>
      </c>
      <c r="AA573" s="327" t="s">
        <v>9</v>
      </c>
      <c r="AB573" s="327" t="s">
        <v>10</v>
      </c>
      <c r="AC573" s="327" t="s">
        <v>11</v>
      </c>
      <c r="AD573" s="327" t="s">
        <v>12</v>
      </c>
      <c r="AE573" s="327" t="s">
        <v>13</v>
      </c>
      <c r="AF573" s="327" t="s">
        <v>14</v>
      </c>
      <c r="AG573" s="327" t="s">
        <v>15</v>
      </c>
      <c r="AH573" s="327" t="s">
        <v>16</v>
      </c>
      <c r="AI573" s="327" t="s">
        <v>17</v>
      </c>
      <c r="AJ573" s="327" t="s">
        <v>111</v>
      </c>
      <c r="AK573" s="327" t="s">
        <v>19</v>
      </c>
      <c r="AL573" s="327" t="s">
        <v>20</v>
      </c>
      <c r="AM573" s="300" t="s">
        <v>259</v>
      </c>
      <c r="AQ573" s="401"/>
      <c r="AR573" s="401"/>
    </row>
    <row r="574" spans="1:44" ht="19.5" customHeight="1" x14ac:dyDescent="0.2">
      <c r="A574" s="454" t="s">
        <v>24</v>
      </c>
      <c r="B574" s="456" t="s">
        <v>25</v>
      </c>
      <c r="C574" s="456" t="s">
        <v>40</v>
      </c>
      <c r="D574" s="457" t="s">
        <v>43</v>
      </c>
      <c r="E574" s="464"/>
      <c r="F574" s="464"/>
      <c r="G574" s="464"/>
      <c r="H574" s="464"/>
      <c r="I574" s="464"/>
      <c r="J574" s="464"/>
      <c r="K574" s="464"/>
      <c r="L574" s="464"/>
      <c r="M574" s="464"/>
      <c r="N574" s="464"/>
      <c r="O574" s="464"/>
      <c r="P574" s="464"/>
      <c r="Q574" s="464"/>
      <c r="R574" s="464"/>
      <c r="S574" s="468"/>
      <c r="U574" s="465"/>
      <c r="V574" s="322" t="s">
        <v>358</v>
      </c>
      <c r="W574" s="323" t="s">
        <v>72</v>
      </c>
      <c r="X574" s="323" t="s">
        <v>217</v>
      </c>
      <c r="Y574" s="328">
        <f t="shared" si="57"/>
        <v>7.9430985521714306E-2</v>
      </c>
      <c r="Z574" s="327">
        <v>7.9430985521714306E-2</v>
      </c>
      <c r="AA574" s="327">
        <v>3.9715492760857202E-2</v>
      </c>
      <c r="AB574" s="327">
        <v>3.9715492760857202E-2</v>
      </c>
      <c r="AC574" s="327">
        <v>7.9430985521714306E-2</v>
      </c>
      <c r="AD574" s="327">
        <v>7.9430985521714306E-2</v>
      </c>
      <c r="AE574" s="327">
        <v>7.9430985521714306E-2</v>
      </c>
      <c r="AF574" s="327">
        <v>7.9430985521714306E-2</v>
      </c>
      <c r="AG574" s="327">
        <v>7.9430985521714306E-2</v>
      </c>
      <c r="AH574" s="327">
        <v>7.9430985521714306E-2</v>
      </c>
      <c r="AI574" s="327">
        <v>7.9430985521714306E-2</v>
      </c>
      <c r="AJ574" s="327">
        <v>7.9430985521714306E-2</v>
      </c>
      <c r="AK574" s="327">
        <v>7.9430985521714306E-2</v>
      </c>
      <c r="AL574" s="327">
        <v>0.87374084073885705</v>
      </c>
      <c r="AM574" s="305">
        <f t="shared" si="58"/>
        <v>0.39715492760857157</v>
      </c>
      <c r="AQ574" s="401"/>
      <c r="AR574" s="401"/>
    </row>
    <row r="575" spans="1:44" ht="19.5" customHeight="1" x14ac:dyDescent="0.2">
      <c r="A575" s="454" t="s">
        <v>24</v>
      </c>
      <c r="B575" s="456" t="s">
        <v>44</v>
      </c>
      <c r="C575" s="456" t="s">
        <v>26</v>
      </c>
      <c r="D575" s="457" t="s">
        <v>27</v>
      </c>
      <c r="E575" s="464"/>
      <c r="F575" s="464">
        <v>0</v>
      </c>
      <c r="G575" s="464">
        <v>0</v>
      </c>
      <c r="H575" s="464">
        <v>0</v>
      </c>
      <c r="I575" s="464">
        <v>0</v>
      </c>
      <c r="J575" s="464">
        <v>0</v>
      </c>
      <c r="K575" s="464">
        <v>0</v>
      </c>
      <c r="L575" s="464">
        <v>0</v>
      </c>
      <c r="M575" s="464">
        <v>0</v>
      </c>
      <c r="N575" s="464">
        <v>0</v>
      </c>
      <c r="O575" s="464">
        <v>0</v>
      </c>
      <c r="P575" s="464">
        <v>0</v>
      </c>
      <c r="Q575" s="464">
        <v>0</v>
      </c>
      <c r="R575" s="464">
        <v>0</v>
      </c>
      <c r="S575" s="468"/>
      <c r="U575" s="465"/>
      <c r="V575" s="322" t="s">
        <v>358</v>
      </c>
      <c r="W575" s="323" t="s">
        <v>72</v>
      </c>
      <c r="X575" s="323" t="s">
        <v>218</v>
      </c>
      <c r="Y575" s="328">
        <f t="shared" si="57"/>
        <v>1.7496000000000001E-2</v>
      </c>
      <c r="Z575" s="327">
        <v>5.1029999999999999E-2</v>
      </c>
      <c r="AA575" s="327">
        <v>0</v>
      </c>
      <c r="AB575" s="327">
        <v>7.2899999999999996E-3</v>
      </c>
      <c r="AC575" s="327">
        <v>1.3608E-2</v>
      </c>
      <c r="AD575" s="327">
        <v>1.5552E-2</v>
      </c>
      <c r="AE575" s="327">
        <v>1.7496000000000001E-2</v>
      </c>
      <c r="AF575" s="327">
        <v>1.8467999999999998E-2</v>
      </c>
      <c r="AG575" s="327">
        <v>1.8467999999999998E-2</v>
      </c>
      <c r="AH575" s="327">
        <v>3.0131999999999999E-2</v>
      </c>
      <c r="AI575" s="327">
        <v>2.8188000000000001E-2</v>
      </c>
      <c r="AJ575" s="327">
        <v>1.7010000000000001E-2</v>
      </c>
      <c r="AK575" s="327">
        <v>3.0617999999999999E-2</v>
      </c>
      <c r="AL575" s="327">
        <v>0.24786</v>
      </c>
      <c r="AM575" s="305">
        <f t="shared" si="58"/>
        <v>0.10497599999999999</v>
      </c>
      <c r="AQ575" s="401"/>
      <c r="AR575" s="401"/>
    </row>
    <row r="576" spans="1:44" ht="19.5" customHeight="1" x14ac:dyDescent="0.2">
      <c r="A576" s="454" t="s">
        <v>24</v>
      </c>
      <c r="B576" s="456" t="s">
        <v>44</v>
      </c>
      <c r="C576" s="456" t="s">
        <v>26</v>
      </c>
      <c r="D576" s="457" t="s">
        <v>28</v>
      </c>
      <c r="E576" s="464"/>
      <c r="F576" s="464">
        <v>0</v>
      </c>
      <c r="G576" s="464">
        <v>0</v>
      </c>
      <c r="H576" s="464">
        <v>0</v>
      </c>
      <c r="I576" s="464">
        <v>0</v>
      </c>
      <c r="J576" s="464">
        <v>0</v>
      </c>
      <c r="K576" s="464">
        <v>0</v>
      </c>
      <c r="L576" s="464">
        <v>0</v>
      </c>
      <c r="M576" s="464">
        <v>0</v>
      </c>
      <c r="N576" s="464">
        <v>0</v>
      </c>
      <c r="O576" s="464">
        <v>0</v>
      </c>
      <c r="P576" s="464">
        <v>0</v>
      </c>
      <c r="Q576" s="464">
        <v>0</v>
      </c>
      <c r="R576" s="464">
        <v>0</v>
      </c>
      <c r="S576" s="468"/>
      <c r="U576" s="465"/>
      <c r="V576" s="322" t="s">
        <v>358</v>
      </c>
      <c r="W576" s="323" t="s">
        <v>72</v>
      </c>
      <c r="X576" s="323" t="s">
        <v>219</v>
      </c>
      <c r="Y576" s="328">
        <f t="shared" si="57"/>
        <v>0.13672000000000001</v>
      </c>
      <c r="Z576" s="327">
        <v>7.8320000000000001E-2</v>
      </c>
      <c r="AA576" s="327">
        <v>0</v>
      </c>
      <c r="AB576" s="327">
        <v>4.3040000000000002E-2</v>
      </c>
      <c r="AC576" s="327">
        <v>0.10544000000000001</v>
      </c>
      <c r="AD576" s="327">
        <v>0.11376</v>
      </c>
      <c r="AE576" s="327">
        <v>0.13672000000000001</v>
      </c>
      <c r="AF576" s="327">
        <v>0.15984000000000001</v>
      </c>
      <c r="AG576" s="327">
        <v>0.1784</v>
      </c>
      <c r="AH576" s="327">
        <v>0.14824000000000001</v>
      </c>
      <c r="AI576" s="327">
        <v>0.14471999999999999</v>
      </c>
      <c r="AJ576" s="327">
        <v>0.13965</v>
      </c>
      <c r="AK576" s="327">
        <v>0.108015</v>
      </c>
      <c r="AL576" s="327">
        <v>1.3561449999999999</v>
      </c>
      <c r="AM576" s="305">
        <f t="shared" si="58"/>
        <v>0.47727999999999998</v>
      </c>
      <c r="AQ576" s="401"/>
      <c r="AR576" s="401"/>
    </row>
    <row r="577" spans="1:73" ht="19.5" customHeight="1" x14ac:dyDescent="0.2">
      <c r="A577" s="454" t="s">
        <v>24</v>
      </c>
      <c r="B577" s="456" t="s">
        <v>44</v>
      </c>
      <c r="C577" s="456" t="s">
        <v>26</v>
      </c>
      <c r="D577" s="457" t="s">
        <v>29</v>
      </c>
      <c r="E577" s="464"/>
      <c r="F577" s="464">
        <v>0.36711910224966698</v>
      </c>
      <c r="G577" s="464">
        <v>0.14332902468854999</v>
      </c>
      <c r="H577" s="464">
        <v>0.63454970066035199</v>
      </c>
      <c r="I577" s="464">
        <v>0.63556362511236197</v>
      </c>
      <c r="J577" s="464">
        <v>0.67339412667583698</v>
      </c>
      <c r="K577" s="464">
        <v>0.69719656346468295</v>
      </c>
      <c r="L577" s="464">
        <v>0.44879384835436897</v>
      </c>
      <c r="M577" s="464">
        <v>0.256815081744455</v>
      </c>
      <c r="N577" s="464">
        <v>0.33673804023182002</v>
      </c>
      <c r="O577" s="464">
        <v>0.443210894078016</v>
      </c>
      <c r="P577" s="464">
        <v>0.50769909646753197</v>
      </c>
      <c r="Q577" s="464">
        <v>0.305810369846644</v>
      </c>
      <c r="R577" s="464">
        <v>5.4502194735742897</v>
      </c>
      <c r="S577" s="468"/>
      <c r="U577" s="465"/>
      <c r="V577" s="322" t="s">
        <v>358</v>
      </c>
      <c r="W577" s="323" t="s">
        <v>72</v>
      </c>
      <c r="X577" s="323" t="s">
        <v>220</v>
      </c>
      <c r="Y577" s="328">
        <f t="shared" si="57"/>
        <v>4.496E-2</v>
      </c>
      <c r="Z577" s="327">
        <v>0.107905</v>
      </c>
      <c r="AA577" s="327">
        <v>0.22289300000000001</v>
      </c>
      <c r="AB577" s="327">
        <v>3.6413000000000001E-2</v>
      </c>
      <c r="AC577" s="327">
        <v>-6.0213999999999997E-2</v>
      </c>
      <c r="AD577" s="327">
        <v>6.7874000000000004E-2</v>
      </c>
      <c r="AE577" s="327">
        <v>4.496E-2</v>
      </c>
      <c r="AF577" s="327">
        <v>6.6552E-2</v>
      </c>
      <c r="AG577" s="327">
        <v>6.6355999999999998E-2</v>
      </c>
      <c r="AH577" s="327">
        <v>2.9516000000000001E-2</v>
      </c>
      <c r="AI577" s="327">
        <v>6.2502000000000002E-2</v>
      </c>
      <c r="AJ577" s="327">
        <v>3.1444E-2</v>
      </c>
      <c r="AK577" s="327">
        <v>2.4645E-2</v>
      </c>
      <c r="AL577" s="327">
        <v>0.70084599999999997</v>
      </c>
      <c r="AM577" s="305">
        <f t="shared" si="58"/>
        <v>0.41983100000000007</v>
      </c>
      <c r="AQ577" s="401"/>
      <c r="AR577" s="401"/>
    </row>
    <row r="578" spans="1:73" ht="19.5" customHeight="1" x14ac:dyDescent="0.2">
      <c r="A578" s="454" t="s">
        <v>24</v>
      </c>
      <c r="B578" s="456" t="s">
        <v>44</v>
      </c>
      <c r="C578" s="456" t="s">
        <v>26</v>
      </c>
      <c r="D578" s="302" t="s">
        <v>30</v>
      </c>
      <c r="E578" s="464"/>
      <c r="F578" s="464">
        <v>0.39481532681521497</v>
      </c>
      <c r="G578" s="464">
        <v>0.12674168776241701</v>
      </c>
      <c r="H578" s="464">
        <v>0.53546238559125903</v>
      </c>
      <c r="I578" s="464">
        <v>0.77599291035635398</v>
      </c>
      <c r="J578" s="464">
        <v>0.88275725250644599</v>
      </c>
      <c r="K578" s="464">
        <v>0.89313290077517704</v>
      </c>
      <c r="L578" s="464">
        <v>1.0773011593255699</v>
      </c>
      <c r="M578" s="464">
        <v>0.76208013632777105</v>
      </c>
      <c r="N578" s="464">
        <v>0.85245310927280205</v>
      </c>
      <c r="O578" s="464">
        <v>0.74439656593245496</v>
      </c>
      <c r="P578" s="464">
        <v>0.70614321766872901</v>
      </c>
      <c r="Q578" s="464">
        <v>0.77068766969847502</v>
      </c>
      <c r="R578" s="464">
        <v>8.5219643220326695</v>
      </c>
      <c r="S578" s="468"/>
      <c r="U578" s="465"/>
      <c r="V578" s="322" t="s">
        <v>358</v>
      </c>
      <c r="W578" s="323" t="s">
        <v>72</v>
      </c>
      <c r="X578" s="323" t="s">
        <v>211</v>
      </c>
      <c r="Y578" s="328">
        <f t="shared" si="57"/>
        <v>60.109135000000002</v>
      </c>
      <c r="Z578" s="327">
        <v>34.232564000000004</v>
      </c>
      <c r="AA578" s="327">
        <v>42.553149707072997</v>
      </c>
      <c r="AB578" s="327">
        <v>15.443873999999999</v>
      </c>
      <c r="AC578" s="327">
        <v>-125.824279</v>
      </c>
      <c r="AD578" s="327">
        <v>60.816777999999999</v>
      </c>
      <c r="AE578" s="327">
        <v>60.109135000000002</v>
      </c>
      <c r="AF578" s="327">
        <v>95.742902999999998</v>
      </c>
      <c r="AG578" s="327">
        <v>21.842676999999998</v>
      </c>
      <c r="AH578" s="327">
        <v>16.435502</v>
      </c>
      <c r="AI578" s="327">
        <v>17.743281</v>
      </c>
      <c r="AJ578" s="327">
        <v>13.447267999999999</v>
      </c>
      <c r="AK578" s="327">
        <v>31.748916999999999</v>
      </c>
      <c r="AL578" s="327">
        <v>284.291769707073</v>
      </c>
      <c r="AM578" s="305">
        <f t="shared" si="58"/>
        <v>87.331221707072984</v>
      </c>
      <c r="AQ578" s="401"/>
      <c r="AR578" s="401"/>
    </row>
    <row r="579" spans="1:73" ht="19.5" customHeight="1" x14ac:dyDescent="0.2">
      <c r="A579" s="454" t="s">
        <v>24</v>
      </c>
      <c r="B579" s="456" t="s">
        <v>44</v>
      </c>
      <c r="C579" s="456" t="s">
        <v>26</v>
      </c>
      <c r="D579" s="302" t="s">
        <v>31</v>
      </c>
      <c r="E579" s="464"/>
      <c r="F579" s="464">
        <v>0.24990251646912701</v>
      </c>
      <c r="G579" s="464">
        <v>5.04539302239893E-2</v>
      </c>
      <c r="H579" s="464">
        <v>0.16822964374343899</v>
      </c>
      <c r="I579" s="464">
        <v>0.227581300094957</v>
      </c>
      <c r="J579" s="464">
        <v>0.235092706587119</v>
      </c>
      <c r="K579" s="464">
        <v>0.41252587266271001</v>
      </c>
      <c r="L579" s="464">
        <v>0.438812311584037</v>
      </c>
      <c r="M579" s="464">
        <v>0.45297684443369501</v>
      </c>
      <c r="N579" s="464">
        <v>0.37886239368035501</v>
      </c>
      <c r="O579" s="464">
        <v>0.27305016553346101</v>
      </c>
      <c r="P579" s="464">
        <v>0.275197763885977</v>
      </c>
      <c r="Q579" s="464">
        <v>0.31790066704643</v>
      </c>
      <c r="R579" s="464">
        <v>3.48058611594529</v>
      </c>
      <c r="S579" s="468"/>
      <c r="U579" s="465"/>
      <c r="V579" s="322" t="s">
        <v>358</v>
      </c>
      <c r="W579" s="323" t="s">
        <v>72</v>
      </c>
      <c r="X579" s="323" t="s">
        <v>221</v>
      </c>
      <c r="Y579" s="328">
        <f t="shared" si="57"/>
        <v>3.439943</v>
      </c>
      <c r="Z579" s="327">
        <v>4.7701339999999997</v>
      </c>
      <c r="AA579" s="327">
        <v>4.6171340000000001</v>
      </c>
      <c r="AB579" s="327">
        <v>1.3308489999999999</v>
      </c>
      <c r="AC579" s="327">
        <v>3.0907990000000001</v>
      </c>
      <c r="AD579" s="327">
        <v>3.6845789999999998</v>
      </c>
      <c r="AE579" s="327">
        <v>3.439943</v>
      </c>
      <c r="AF579" s="327">
        <v>3.5671279999999999</v>
      </c>
      <c r="AG579" s="327">
        <v>2.978564</v>
      </c>
      <c r="AH579" s="327">
        <v>1.2284360000000001</v>
      </c>
      <c r="AI579" s="327">
        <v>0.82065200000000005</v>
      </c>
      <c r="AJ579" s="327">
        <v>0.76065199999999999</v>
      </c>
      <c r="AK579" s="327">
        <v>0.56086800000000003</v>
      </c>
      <c r="AL579" s="327">
        <v>30.849737999999999</v>
      </c>
      <c r="AM579" s="305">
        <f t="shared" si="58"/>
        <v>20.933437999999999</v>
      </c>
      <c r="AQ579" s="401"/>
      <c r="AR579" s="401"/>
    </row>
    <row r="580" spans="1:73" ht="19.5" customHeight="1" x14ac:dyDescent="0.2">
      <c r="A580" s="454" t="s">
        <v>24</v>
      </c>
      <c r="B580" s="456" t="s">
        <v>44</v>
      </c>
      <c r="C580" s="456" t="s">
        <v>26</v>
      </c>
      <c r="D580" s="302" t="s">
        <v>32</v>
      </c>
      <c r="E580" s="464"/>
      <c r="F580" s="464">
        <v>0</v>
      </c>
      <c r="G580" s="464">
        <v>0</v>
      </c>
      <c r="H580" s="464">
        <v>0</v>
      </c>
      <c r="I580" s="464">
        <v>0</v>
      </c>
      <c r="J580" s="464">
        <v>0</v>
      </c>
      <c r="K580" s="464">
        <v>0</v>
      </c>
      <c r="L580" s="464">
        <v>0</v>
      </c>
      <c r="M580" s="464">
        <v>0</v>
      </c>
      <c r="N580" s="464">
        <v>0</v>
      </c>
      <c r="O580" s="464">
        <v>0</v>
      </c>
      <c r="P580" s="464">
        <v>0</v>
      </c>
      <c r="Q580" s="464">
        <v>0</v>
      </c>
      <c r="R580" s="464">
        <v>0</v>
      </c>
      <c r="S580" s="468"/>
      <c r="U580" s="465"/>
      <c r="V580" s="322" t="s">
        <v>358</v>
      </c>
      <c r="W580" s="323" t="s">
        <v>72</v>
      </c>
      <c r="X580" s="323" t="s">
        <v>222</v>
      </c>
      <c r="Y580" s="328">
        <f t="shared" si="57"/>
        <v>1.35E-2</v>
      </c>
      <c r="Z580" s="327">
        <v>8.3099999999999993E-2</v>
      </c>
      <c r="AA580" s="327">
        <v>0</v>
      </c>
      <c r="AB580" s="327">
        <v>6.0000000000000001E-3</v>
      </c>
      <c r="AC580" s="327">
        <v>0</v>
      </c>
      <c r="AD580" s="327">
        <v>0</v>
      </c>
      <c r="AE580" s="327">
        <v>1.35E-2</v>
      </c>
      <c r="AF580" s="327">
        <v>0</v>
      </c>
      <c r="AG580" s="327">
        <v>1.02</v>
      </c>
      <c r="AH580" s="327">
        <v>0</v>
      </c>
      <c r="AI580" s="327">
        <v>8.9999999999999993E-3</v>
      </c>
      <c r="AJ580" s="327">
        <v>0</v>
      </c>
      <c r="AK580" s="327">
        <v>0</v>
      </c>
      <c r="AL580" s="327">
        <v>1.1315999999999999</v>
      </c>
      <c r="AM580" s="305">
        <f t="shared" si="58"/>
        <v>0.1026</v>
      </c>
      <c r="AP580" s="288"/>
      <c r="AQ580" s="482"/>
      <c r="AR580" s="482"/>
      <c r="AS580" s="288"/>
      <c r="AT580" s="288"/>
      <c r="AU580" s="288"/>
      <c r="AV580" s="288"/>
      <c r="AW580" s="288"/>
      <c r="AX580" s="288"/>
      <c r="AY580" s="288"/>
      <c r="AZ580" s="288"/>
      <c r="BA580" s="288"/>
      <c r="BB580" s="288"/>
      <c r="BC580" s="288"/>
      <c r="BD580" s="288"/>
      <c r="BE580" s="288"/>
      <c r="BF580" s="288"/>
      <c r="BG580" s="288"/>
      <c r="BH580" s="288"/>
      <c r="BI580" s="288"/>
      <c r="BJ580" s="288"/>
      <c r="BK580" s="288"/>
      <c r="BL580" s="288"/>
      <c r="BM580" s="288"/>
      <c r="BN580" s="288"/>
      <c r="BO580" s="288"/>
      <c r="BP580" s="288"/>
      <c r="BQ580" s="288"/>
      <c r="BR580" s="288"/>
      <c r="BS580" s="288"/>
      <c r="BT580" s="288"/>
      <c r="BU580" s="288"/>
    </row>
    <row r="581" spans="1:73" ht="19.5" customHeight="1" x14ac:dyDescent="0.2">
      <c r="A581" s="454" t="s">
        <v>24</v>
      </c>
      <c r="B581" s="456" t="s">
        <v>44</v>
      </c>
      <c r="C581" s="456" t="s">
        <v>33</v>
      </c>
      <c r="D581" s="302" t="s">
        <v>34</v>
      </c>
      <c r="E581" s="464"/>
      <c r="F581" s="464">
        <v>1.01183694553394</v>
      </c>
      <c r="G581" s="464">
        <v>0.32052464267495101</v>
      </c>
      <c r="H581" s="464">
        <v>1.33824172999505</v>
      </c>
      <c r="I581" s="464">
        <v>1.6391378355637201</v>
      </c>
      <c r="J581" s="464">
        <v>1.7912440857693599</v>
      </c>
      <c r="K581" s="464">
        <v>2.0028553369026598</v>
      </c>
      <c r="L581" s="464">
        <v>1.96490731926411</v>
      </c>
      <c r="M581" s="464">
        <v>1.47187206250578</v>
      </c>
      <c r="N581" s="464">
        <v>1.56805354318507</v>
      </c>
      <c r="O581" s="464">
        <v>1.46065762554407</v>
      </c>
      <c r="P581" s="464">
        <v>1.4890400780223301</v>
      </c>
      <c r="Q581" s="464">
        <v>1.3943987065915</v>
      </c>
      <c r="R581" s="464">
        <v>17.452769911552501</v>
      </c>
      <c r="S581" s="468"/>
      <c r="U581" s="465"/>
      <c r="V581" s="322" t="s">
        <v>358</v>
      </c>
      <c r="W581" s="323" t="s">
        <v>72</v>
      </c>
      <c r="X581" s="323" t="s">
        <v>223</v>
      </c>
      <c r="Y581" s="328">
        <f t="shared" ref="Y581:Y644" si="62">AE581</f>
        <v>0</v>
      </c>
      <c r="Z581" s="327">
        <v>0</v>
      </c>
      <c r="AA581" s="327">
        <v>0</v>
      </c>
      <c r="AB581" s="327">
        <v>0</v>
      </c>
      <c r="AC581" s="327">
        <v>0</v>
      </c>
      <c r="AD581" s="327">
        <v>0</v>
      </c>
      <c r="AE581" s="327">
        <v>0</v>
      </c>
      <c r="AF581" s="327">
        <v>0</v>
      </c>
      <c r="AG581" s="327">
        <v>0</v>
      </c>
      <c r="AH581" s="327">
        <v>0</v>
      </c>
      <c r="AI581" s="327">
        <v>0</v>
      </c>
      <c r="AJ581" s="327">
        <v>0</v>
      </c>
      <c r="AK581" s="327">
        <v>0</v>
      </c>
      <c r="AL581" s="327">
        <v>0</v>
      </c>
      <c r="AM581" s="305">
        <f t="shared" ref="AM581:AM644" si="63">SUMIFS(Z581:AK581,$Z$2:$AK$2,"是")</f>
        <v>0</v>
      </c>
      <c r="AQ581" s="401"/>
      <c r="AR581" s="401"/>
    </row>
    <row r="582" spans="1:73" ht="19.5" customHeight="1" x14ac:dyDescent="0.2">
      <c r="A582" s="454" t="s">
        <v>24</v>
      </c>
      <c r="B582" s="456" t="s">
        <v>44</v>
      </c>
      <c r="C582" s="456" t="s">
        <v>33</v>
      </c>
      <c r="D582" s="302" t="s">
        <v>35</v>
      </c>
      <c r="E582" s="464"/>
      <c r="F582" s="464">
        <v>0</v>
      </c>
      <c r="G582" s="464">
        <v>0</v>
      </c>
      <c r="H582" s="464">
        <v>0</v>
      </c>
      <c r="I582" s="464">
        <v>0</v>
      </c>
      <c r="J582" s="464">
        <v>0</v>
      </c>
      <c r="K582" s="464">
        <v>0</v>
      </c>
      <c r="L582" s="464">
        <v>0</v>
      </c>
      <c r="M582" s="464">
        <v>0</v>
      </c>
      <c r="N582" s="464">
        <v>0</v>
      </c>
      <c r="O582" s="464">
        <v>0</v>
      </c>
      <c r="P582" s="464">
        <v>0</v>
      </c>
      <c r="Q582" s="464">
        <v>0</v>
      </c>
      <c r="R582" s="464">
        <v>0</v>
      </c>
      <c r="S582" s="468"/>
      <c r="U582" s="465"/>
      <c r="V582" s="322" t="s">
        <v>358</v>
      </c>
      <c r="W582" s="323" t="s">
        <v>72</v>
      </c>
      <c r="X582" s="323" t="s">
        <v>224</v>
      </c>
      <c r="Y582" s="328">
        <f t="shared" si="62"/>
        <v>24.892702</v>
      </c>
      <c r="Z582" s="327">
        <v>15.648949999999999</v>
      </c>
      <c r="AA582" s="327">
        <v>11.641500000000001</v>
      </c>
      <c r="AB582" s="327">
        <v>4.0464000000000002</v>
      </c>
      <c r="AC582" s="327">
        <v>-24.512699999999999</v>
      </c>
      <c r="AD582" s="327">
        <v>18.032050999999999</v>
      </c>
      <c r="AE582" s="327">
        <v>24.892702</v>
      </c>
      <c r="AF582" s="327">
        <v>6.4026019999999999</v>
      </c>
      <c r="AG582" s="327">
        <v>29.890094999999999</v>
      </c>
      <c r="AH582" s="327">
        <v>26.607126999999998</v>
      </c>
      <c r="AI582" s="327">
        <v>4.9432499999999999</v>
      </c>
      <c r="AJ582" s="327">
        <v>2.8054000000000001</v>
      </c>
      <c r="AK582" s="327">
        <v>1.6254</v>
      </c>
      <c r="AL582" s="327">
        <v>122.022777</v>
      </c>
      <c r="AM582" s="305">
        <f t="shared" si="63"/>
        <v>49.748902999999999</v>
      </c>
      <c r="AQ582" s="401"/>
      <c r="AR582" s="401"/>
    </row>
    <row r="583" spans="1:73" ht="19.5" customHeight="1" x14ac:dyDescent="0.2">
      <c r="A583" s="454" t="s">
        <v>24</v>
      </c>
      <c r="B583" s="456" t="s">
        <v>44</v>
      </c>
      <c r="C583" s="456" t="s">
        <v>33</v>
      </c>
      <c r="D583" s="302" t="s">
        <v>36</v>
      </c>
      <c r="E583" s="464"/>
      <c r="F583" s="464">
        <v>0</v>
      </c>
      <c r="G583" s="464">
        <v>0</v>
      </c>
      <c r="H583" s="464">
        <v>0</v>
      </c>
      <c r="I583" s="464">
        <v>0</v>
      </c>
      <c r="J583" s="464">
        <v>0</v>
      </c>
      <c r="K583" s="464">
        <v>0</v>
      </c>
      <c r="L583" s="464">
        <v>0</v>
      </c>
      <c r="M583" s="464">
        <v>0</v>
      </c>
      <c r="N583" s="464">
        <v>0</v>
      </c>
      <c r="O583" s="464">
        <v>0</v>
      </c>
      <c r="P583" s="464">
        <v>0</v>
      </c>
      <c r="Q583" s="464">
        <v>0</v>
      </c>
      <c r="R583" s="464">
        <v>0</v>
      </c>
      <c r="S583" s="468"/>
      <c r="U583" s="465"/>
      <c r="V583" s="322" t="s">
        <v>358</v>
      </c>
      <c r="W583" s="323" t="s">
        <v>72</v>
      </c>
      <c r="X583" s="323" t="s">
        <v>225</v>
      </c>
      <c r="Y583" s="328">
        <f t="shared" si="62"/>
        <v>3.4014000000000003E-2</v>
      </c>
      <c r="Z583" s="327">
        <v>4.1935E-2</v>
      </c>
      <c r="AA583" s="327">
        <v>0</v>
      </c>
      <c r="AB583" s="327">
        <v>8.387E-2</v>
      </c>
      <c r="AC583" s="327">
        <v>3.7716E-2</v>
      </c>
      <c r="AD583" s="327">
        <v>3.7726000000000003E-2</v>
      </c>
      <c r="AE583" s="327">
        <v>3.4014000000000003E-2</v>
      </c>
      <c r="AF583" s="327">
        <v>3.4014000000000003E-2</v>
      </c>
      <c r="AG583" s="327">
        <v>3.4014000000000003E-2</v>
      </c>
      <c r="AH583" s="327">
        <v>3.4014000000000003E-2</v>
      </c>
      <c r="AI583" s="327">
        <v>3.4014000000000003E-2</v>
      </c>
      <c r="AJ583" s="327">
        <v>3.4014000000000003E-2</v>
      </c>
      <c r="AK583" s="327">
        <v>0.146118</v>
      </c>
      <c r="AL583" s="327">
        <v>0.55144899999999997</v>
      </c>
      <c r="AM583" s="305">
        <f t="shared" si="63"/>
        <v>0.235261</v>
      </c>
      <c r="AQ583" s="401"/>
      <c r="AR583" s="401"/>
    </row>
    <row r="584" spans="1:73" ht="19.5" customHeight="1" x14ac:dyDescent="0.2">
      <c r="A584" s="454" t="s">
        <v>24</v>
      </c>
      <c r="B584" s="456" t="s">
        <v>44</v>
      </c>
      <c r="C584" s="456" t="s">
        <v>33</v>
      </c>
      <c r="D584" s="302" t="s">
        <v>37</v>
      </c>
      <c r="E584" s="464"/>
      <c r="F584" s="464">
        <v>0</v>
      </c>
      <c r="G584" s="464">
        <v>0</v>
      </c>
      <c r="H584" s="464">
        <v>0</v>
      </c>
      <c r="I584" s="464">
        <v>0</v>
      </c>
      <c r="J584" s="464">
        <v>0</v>
      </c>
      <c r="K584" s="464">
        <v>0</v>
      </c>
      <c r="L584" s="464">
        <v>0</v>
      </c>
      <c r="M584" s="464">
        <v>0</v>
      </c>
      <c r="N584" s="464">
        <v>0</v>
      </c>
      <c r="O584" s="464">
        <v>0</v>
      </c>
      <c r="P584" s="464">
        <v>0</v>
      </c>
      <c r="Q584" s="464">
        <v>0</v>
      </c>
      <c r="R584" s="464">
        <v>0</v>
      </c>
      <c r="S584" s="468"/>
      <c r="U584" s="465"/>
      <c r="V584" s="322" t="s">
        <v>358</v>
      </c>
      <c r="W584" s="323" t="s">
        <v>72</v>
      </c>
      <c r="X584" s="323" t="s">
        <v>226</v>
      </c>
      <c r="Y584" s="328">
        <f t="shared" si="62"/>
        <v>0</v>
      </c>
      <c r="Z584" s="327">
        <v>0</v>
      </c>
      <c r="AA584" s="327">
        <v>0</v>
      </c>
      <c r="AB584" s="327">
        <v>0</v>
      </c>
      <c r="AC584" s="327">
        <v>0</v>
      </c>
      <c r="AD584" s="327">
        <v>0</v>
      </c>
      <c r="AE584" s="327">
        <v>0</v>
      </c>
      <c r="AF584" s="327">
        <v>0</v>
      </c>
      <c r="AG584" s="327">
        <v>0</v>
      </c>
      <c r="AH584" s="327">
        <v>0</v>
      </c>
      <c r="AI584" s="327">
        <v>0</v>
      </c>
      <c r="AJ584" s="327">
        <v>0</v>
      </c>
      <c r="AK584" s="327">
        <v>0</v>
      </c>
      <c r="AL584" s="327">
        <v>0</v>
      </c>
      <c r="AM584" s="305">
        <f t="shared" si="63"/>
        <v>0</v>
      </c>
      <c r="AQ584" s="401"/>
      <c r="AR584" s="401"/>
    </row>
    <row r="585" spans="1:73" ht="19.5" customHeight="1" x14ac:dyDescent="0.2">
      <c r="A585" s="454" t="s">
        <v>24</v>
      </c>
      <c r="B585" s="456" t="s">
        <v>44</v>
      </c>
      <c r="C585" s="456" t="s">
        <v>33</v>
      </c>
      <c r="D585" s="457" t="s">
        <v>38</v>
      </c>
      <c r="E585" s="464"/>
      <c r="F585" s="464">
        <v>0</v>
      </c>
      <c r="G585" s="464">
        <v>0</v>
      </c>
      <c r="H585" s="464">
        <v>0</v>
      </c>
      <c r="I585" s="464">
        <v>0</v>
      </c>
      <c r="J585" s="464">
        <v>0</v>
      </c>
      <c r="K585" s="464">
        <v>0</v>
      </c>
      <c r="L585" s="464">
        <v>0</v>
      </c>
      <c r="M585" s="464">
        <v>0</v>
      </c>
      <c r="N585" s="464">
        <v>0</v>
      </c>
      <c r="O585" s="464">
        <v>0</v>
      </c>
      <c r="P585" s="464">
        <v>0</v>
      </c>
      <c r="Q585" s="464">
        <v>0</v>
      </c>
      <c r="R585" s="464">
        <v>0</v>
      </c>
      <c r="S585" s="468"/>
      <c r="U585" s="465"/>
      <c r="V585" s="322" t="s">
        <v>358</v>
      </c>
      <c r="W585" s="323" t="s">
        <v>72</v>
      </c>
      <c r="X585" s="323" t="s">
        <v>227</v>
      </c>
      <c r="Y585" s="328">
        <f t="shared" si="62"/>
        <v>0</v>
      </c>
      <c r="Z585" s="327">
        <v>0.06</v>
      </c>
      <c r="AA585" s="327">
        <v>0</v>
      </c>
      <c r="AB585" s="327">
        <v>0</v>
      </c>
      <c r="AC585" s="327">
        <v>39.42</v>
      </c>
      <c r="AD585" s="327">
        <v>0</v>
      </c>
      <c r="AE585" s="327">
        <v>0</v>
      </c>
      <c r="AF585" s="327">
        <v>0</v>
      </c>
      <c r="AG585" s="327">
        <v>0.36499999999999999</v>
      </c>
      <c r="AH585" s="327">
        <v>0</v>
      </c>
      <c r="AI585" s="327">
        <v>0</v>
      </c>
      <c r="AJ585" s="327">
        <v>0</v>
      </c>
      <c r="AK585" s="327">
        <v>0</v>
      </c>
      <c r="AL585" s="327">
        <v>39.844999999999999</v>
      </c>
      <c r="AM585" s="305">
        <f t="shared" si="63"/>
        <v>39.480000000000004</v>
      </c>
      <c r="AQ585" s="401"/>
      <c r="AR585" s="401"/>
    </row>
    <row r="586" spans="1:73" ht="19.5" customHeight="1" x14ac:dyDescent="0.2">
      <c r="A586" s="454" t="s">
        <v>24</v>
      </c>
      <c r="B586" s="456" t="s">
        <v>44</v>
      </c>
      <c r="C586" s="456" t="s">
        <v>33</v>
      </c>
      <c r="D586" s="457" t="s">
        <v>39</v>
      </c>
      <c r="E586" s="464"/>
      <c r="F586" s="464">
        <v>0</v>
      </c>
      <c r="G586" s="464">
        <v>0</v>
      </c>
      <c r="H586" s="464">
        <v>0</v>
      </c>
      <c r="I586" s="464">
        <v>0</v>
      </c>
      <c r="J586" s="464">
        <v>0</v>
      </c>
      <c r="K586" s="464">
        <v>0</v>
      </c>
      <c r="L586" s="464">
        <v>0</v>
      </c>
      <c r="M586" s="464">
        <v>0</v>
      </c>
      <c r="N586" s="464">
        <v>0</v>
      </c>
      <c r="O586" s="464">
        <v>0</v>
      </c>
      <c r="P586" s="464">
        <v>0</v>
      </c>
      <c r="Q586" s="464">
        <v>0</v>
      </c>
      <c r="R586" s="464">
        <v>0</v>
      </c>
      <c r="S586" s="468"/>
      <c r="U586" s="465"/>
      <c r="V586" s="322" t="s">
        <v>358</v>
      </c>
      <c r="W586" s="323" t="s">
        <v>72</v>
      </c>
      <c r="X586" s="323" t="s">
        <v>367</v>
      </c>
      <c r="Y586" s="328">
        <f t="shared" si="62"/>
        <v>0</v>
      </c>
      <c r="Z586" s="327">
        <v>0</v>
      </c>
      <c r="AA586" s="327">
        <v>0</v>
      </c>
      <c r="AB586" s="327">
        <v>0</v>
      </c>
      <c r="AC586" s="327">
        <v>0</v>
      </c>
      <c r="AD586" s="327">
        <v>0</v>
      </c>
      <c r="AE586" s="327">
        <v>0</v>
      </c>
      <c r="AF586" s="327">
        <v>0</v>
      </c>
      <c r="AG586" s="327">
        <v>0</v>
      </c>
      <c r="AH586" s="327">
        <v>0</v>
      </c>
      <c r="AI586" s="327">
        <v>0</v>
      </c>
      <c r="AJ586" s="327">
        <v>0</v>
      </c>
      <c r="AK586" s="327">
        <v>0</v>
      </c>
      <c r="AL586" s="327">
        <v>0</v>
      </c>
      <c r="AM586" s="305">
        <f t="shared" si="63"/>
        <v>0</v>
      </c>
      <c r="AQ586" s="401"/>
      <c r="AR586" s="401"/>
    </row>
    <row r="587" spans="1:73" ht="19.5" customHeight="1" x14ac:dyDescent="0.2">
      <c r="A587" s="454" t="s">
        <v>24</v>
      </c>
      <c r="B587" s="456" t="s">
        <v>44</v>
      </c>
      <c r="C587" s="456" t="s">
        <v>40</v>
      </c>
      <c r="D587" s="302" t="s">
        <v>41</v>
      </c>
      <c r="E587" s="464"/>
      <c r="F587" s="464">
        <v>0.92517911964114796</v>
      </c>
      <c r="G587" s="464">
        <v>0.28932001548451403</v>
      </c>
      <c r="H587" s="464">
        <v>1.26274189579319</v>
      </c>
      <c r="I587" s="464">
        <v>1.4687924399066701</v>
      </c>
      <c r="J587" s="464">
        <v>1.12353939832915</v>
      </c>
      <c r="K587" s="464">
        <v>1.3044072465959899</v>
      </c>
      <c r="L587" s="464">
        <v>1.40427393764667</v>
      </c>
      <c r="M587" s="464">
        <v>1.0618729958094699</v>
      </c>
      <c r="N587" s="464">
        <v>1.17403030622266</v>
      </c>
      <c r="O587" s="464">
        <v>1.1596973263230199</v>
      </c>
      <c r="P587" s="464">
        <v>1.43325556574129</v>
      </c>
      <c r="Q587" s="464">
        <v>1.26918399052862</v>
      </c>
      <c r="R587" s="464">
        <v>13.8762942380224</v>
      </c>
      <c r="S587" s="468"/>
      <c r="U587" s="465"/>
      <c r="V587" s="322" t="s">
        <v>358</v>
      </c>
      <c r="W587" s="323" t="s">
        <v>72</v>
      </c>
      <c r="X587" s="323" t="s">
        <v>229</v>
      </c>
      <c r="Y587" s="328">
        <f t="shared" si="62"/>
        <v>-55.2</v>
      </c>
      <c r="Z587" s="327">
        <v>-29.06</v>
      </c>
      <c r="AA587" s="327">
        <v>-0.6</v>
      </c>
      <c r="AB587" s="327">
        <v>-9.82</v>
      </c>
      <c r="AC587" s="327">
        <v>0</v>
      </c>
      <c r="AD587" s="327">
        <v>-53.915999999999997</v>
      </c>
      <c r="AE587" s="327">
        <v>-55.2</v>
      </c>
      <c r="AF587" s="327">
        <v>-57</v>
      </c>
      <c r="AG587" s="327">
        <v>-43.257530000000003</v>
      </c>
      <c r="AH587" s="327">
        <v>-9.7698</v>
      </c>
      <c r="AI587" s="327">
        <v>-11.46748</v>
      </c>
      <c r="AJ587" s="327">
        <v>-12.31692</v>
      </c>
      <c r="AK587" s="327">
        <v>0</v>
      </c>
      <c r="AL587" s="327">
        <v>-282.40773000000002</v>
      </c>
      <c r="AM587" s="305">
        <f t="shared" si="63"/>
        <v>-148.596</v>
      </c>
      <c r="AQ587" s="401"/>
      <c r="AR587" s="401"/>
    </row>
    <row r="588" spans="1:73" ht="19.5" customHeight="1" x14ac:dyDescent="0.2">
      <c r="A588" s="454" t="s">
        <v>24</v>
      </c>
      <c r="B588" s="456" t="s">
        <v>44</v>
      </c>
      <c r="C588" s="455" t="s">
        <v>40</v>
      </c>
      <c r="D588" s="455" t="s">
        <v>42</v>
      </c>
      <c r="E588" s="464"/>
      <c r="F588" s="464">
        <v>7.2845714566309505E-2</v>
      </c>
      <c r="G588" s="464">
        <v>2.00037277776457E-2</v>
      </c>
      <c r="H588" s="464">
        <v>5.5107402887579503E-2</v>
      </c>
      <c r="I588" s="464">
        <v>0.157154828877654</v>
      </c>
      <c r="J588" s="464">
        <v>0.651891448252648</v>
      </c>
      <c r="K588" s="464">
        <v>0.683841737639997</v>
      </c>
      <c r="L588" s="464">
        <v>0.54265455038668597</v>
      </c>
      <c r="M588" s="464">
        <v>0.39366166951297799</v>
      </c>
      <c r="N588" s="464">
        <v>0.37323338984288301</v>
      </c>
      <c r="O588" s="464">
        <v>0.28137752766977098</v>
      </c>
      <c r="P588" s="464">
        <v>4.6342543884640298E-2</v>
      </c>
      <c r="Q588" s="464">
        <v>0.114633699801285</v>
      </c>
      <c r="R588" s="464">
        <v>3.39274824110008</v>
      </c>
      <c r="S588" s="468"/>
      <c r="U588" s="465"/>
      <c r="V588" s="322" t="s">
        <v>358</v>
      </c>
      <c r="W588" s="323" t="s">
        <v>72</v>
      </c>
      <c r="X588" s="323" t="s">
        <v>230</v>
      </c>
      <c r="Y588" s="328">
        <f t="shared" si="62"/>
        <v>0</v>
      </c>
      <c r="Z588" s="327">
        <v>0.24</v>
      </c>
      <c r="AA588" s="327">
        <v>0</v>
      </c>
      <c r="AB588" s="327">
        <v>0.28079999999999999</v>
      </c>
      <c r="AC588" s="327">
        <v>0.34</v>
      </c>
      <c r="AD588" s="327">
        <v>0</v>
      </c>
      <c r="AE588" s="327">
        <v>0</v>
      </c>
      <c r="AF588" s="327">
        <v>0</v>
      </c>
      <c r="AG588" s="327">
        <v>0.16320000000000001</v>
      </c>
      <c r="AH588" s="327">
        <v>-54.392359999999996</v>
      </c>
      <c r="AI588" s="327">
        <v>0</v>
      </c>
      <c r="AJ588" s="327">
        <v>0</v>
      </c>
      <c r="AK588" s="327">
        <v>0</v>
      </c>
      <c r="AL588" s="327">
        <v>-53.368360000000003</v>
      </c>
      <c r="AM588" s="305">
        <f t="shared" si="63"/>
        <v>0.86080000000000001</v>
      </c>
      <c r="AQ588" s="401"/>
      <c r="AR588" s="401"/>
    </row>
    <row r="589" spans="1:73" ht="19.5" customHeight="1" x14ac:dyDescent="0.2">
      <c r="A589" s="454" t="s">
        <v>24</v>
      </c>
      <c r="B589" s="456" t="s">
        <v>44</v>
      </c>
      <c r="C589" s="456" t="s">
        <v>40</v>
      </c>
      <c r="D589" s="302" t="s">
        <v>43</v>
      </c>
      <c r="E589" s="464"/>
      <c r="F589" s="464">
        <v>1.3812111326443799E-2</v>
      </c>
      <c r="G589" s="464">
        <v>1.12008994128075E-2</v>
      </c>
      <c r="H589" s="464">
        <v>2.03924313142721E-2</v>
      </c>
      <c r="I589" s="464">
        <v>1.3190566779315099E-2</v>
      </c>
      <c r="J589" s="464">
        <v>1.5813239187601701E-2</v>
      </c>
      <c r="K589" s="464">
        <v>1.46063526666898E-2</v>
      </c>
      <c r="L589" s="464">
        <v>1.79788312306919E-2</v>
      </c>
      <c r="M589" s="464">
        <v>1.6337397183410901E-2</v>
      </c>
      <c r="N589" s="464">
        <v>2.07898471195338E-2</v>
      </c>
      <c r="O589" s="464">
        <v>1.9582771551242301E-2</v>
      </c>
      <c r="P589" s="464">
        <v>9.4419683963380494E-3</v>
      </c>
      <c r="Q589" s="464">
        <v>1.0581016261724301E-2</v>
      </c>
      <c r="R589" s="464">
        <v>0.183727432430071</v>
      </c>
      <c r="S589" s="468"/>
      <c r="U589" s="465"/>
      <c r="V589" s="322" t="s">
        <v>358</v>
      </c>
      <c r="W589" s="323" t="s">
        <v>72</v>
      </c>
      <c r="X589" s="323" t="s">
        <v>231</v>
      </c>
      <c r="Y589" s="328">
        <f t="shared" si="62"/>
        <v>0</v>
      </c>
      <c r="Z589" s="327">
        <v>0</v>
      </c>
      <c r="AA589" s="327">
        <v>0</v>
      </c>
      <c r="AB589" s="327">
        <v>0</v>
      </c>
      <c r="AC589" s="327">
        <v>0</v>
      </c>
      <c r="AD589" s="327">
        <v>0</v>
      </c>
      <c r="AE589" s="327">
        <v>0</v>
      </c>
      <c r="AF589" s="327">
        <v>0</v>
      </c>
      <c r="AG589" s="327">
        <v>0</v>
      </c>
      <c r="AH589" s="327">
        <v>0</v>
      </c>
      <c r="AI589" s="327">
        <v>0</v>
      </c>
      <c r="AJ589" s="327">
        <v>0</v>
      </c>
      <c r="AK589" s="327">
        <v>0</v>
      </c>
      <c r="AL589" s="327">
        <v>0</v>
      </c>
      <c r="AM589" s="305">
        <f t="shared" si="63"/>
        <v>0</v>
      </c>
      <c r="AQ589" s="401"/>
      <c r="AR589" s="401"/>
    </row>
    <row r="590" spans="1:73" ht="19.5" customHeight="1" x14ac:dyDescent="0.2">
      <c r="A590" s="454" t="s">
        <v>24</v>
      </c>
      <c r="B590" s="456" t="s">
        <v>45</v>
      </c>
      <c r="C590" s="456" t="s">
        <v>26</v>
      </c>
      <c r="D590" s="302" t="s">
        <v>27</v>
      </c>
      <c r="E590" s="464"/>
      <c r="F590" s="464">
        <v>0</v>
      </c>
      <c r="G590" s="464">
        <v>0</v>
      </c>
      <c r="H590" s="464">
        <v>0</v>
      </c>
      <c r="I590" s="464">
        <v>0</v>
      </c>
      <c r="J590" s="464">
        <v>0</v>
      </c>
      <c r="K590" s="464">
        <v>0</v>
      </c>
      <c r="L590" s="464">
        <v>0</v>
      </c>
      <c r="M590" s="464">
        <v>0</v>
      </c>
      <c r="N590" s="464">
        <v>0</v>
      </c>
      <c r="O590" s="464">
        <v>0</v>
      </c>
      <c r="P590" s="464">
        <v>0</v>
      </c>
      <c r="Q590" s="464">
        <v>0</v>
      </c>
      <c r="R590" s="464">
        <v>0</v>
      </c>
      <c r="S590" s="468"/>
      <c r="U590" s="465"/>
      <c r="V590" s="322" t="s">
        <v>358</v>
      </c>
      <c r="W590" s="323" t="s">
        <v>72</v>
      </c>
      <c r="X590" s="323" t="s">
        <v>232</v>
      </c>
      <c r="Y590" s="328">
        <f t="shared" si="62"/>
        <v>0</v>
      </c>
      <c r="Z590" s="327">
        <v>0</v>
      </c>
      <c r="AA590" s="327">
        <v>0</v>
      </c>
      <c r="AB590" s="327">
        <v>0</v>
      </c>
      <c r="AC590" s="327">
        <v>0</v>
      </c>
      <c r="AD590" s="327">
        <v>0</v>
      </c>
      <c r="AE590" s="327">
        <v>0</v>
      </c>
      <c r="AF590" s="327">
        <v>0</v>
      </c>
      <c r="AG590" s="327">
        <v>0</v>
      </c>
      <c r="AH590" s="327">
        <v>0</v>
      </c>
      <c r="AI590" s="327">
        <v>0</v>
      </c>
      <c r="AJ590" s="327">
        <v>0</v>
      </c>
      <c r="AK590" s="327">
        <v>0</v>
      </c>
      <c r="AL590" s="327">
        <v>0</v>
      </c>
      <c r="AM590" s="305">
        <f t="shared" si="63"/>
        <v>0</v>
      </c>
      <c r="AQ590" s="401"/>
      <c r="AR590" s="401"/>
    </row>
    <row r="591" spans="1:73" ht="19.5" customHeight="1" x14ac:dyDescent="0.2">
      <c r="A591" s="454" t="s">
        <v>24</v>
      </c>
      <c r="B591" s="456" t="s">
        <v>45</v>
      </c>
      <c r="C591" s="456" t="s">
        <v>26</v>
      </c>
      <c r="D591" s="302" t="s">
        <v>28</v>
      </c>
      <c r="E591" s="464"/>
      <c r="F591" s="464">
        <v>0</v>
      </c>
      <c r="G591" s="464">
        <v>0</v>
      </c>
      <c r="H591" s="464">
        <v>0</v>
      </c>
      <c r="I591" s="464">
        <v>0</v>
      </c>
      <c r="J591" s="464">
        <v>0</v>
      </c>
      <c r="K591" s="464">
        <v>0</v>
      </c>
      <c r="L591" s="464">
        <v>0</v>
      </c>
      <c r="M591" s="464">
        <v>0</v>
      </c>
      <c r="N591" s="464">
        <v>0</v>
      </c>
      <c r="O591" s="464">
        <v>0</v>
      </c>
      <c r="P591" s="464">
        <v>0</v>
      </c>
      <c r="Q591" s="464">
        <v>0</v>
      </c>
      <c r="R591" s="464">
        <v>0</v>
      </c>
      <c r="S591" s="468"/>
      <c r="U591" s="465"/>
      <c r="V591" s="322" t="s">
        <v>358</v>
      </c>
      <c r="W591" s="323" t="s">
        <v>72</v>
      </c>
      <c r="X591" s="323" t="s">
        <v>233</v>
      </c>
      <c r="Y591" s="328">
        <f t="shared" si="62"/>
        <v>0</v>
      </c>
      <c r="Z591" s="327">
        <v>0.1406</v>
      </c>
      <c r="AA591" s="327">
        <v>0</v>
      </c>
      <c r="AB591" s="327">
        <v>0</v>
      </c>
      <c r="AC591" s="327">
        <v>-0.1406</v>
      </c>
      <c r="AD591" s="327">
        <v>0</v>
      </c>
      <c r="AE591" s="327">
        <v>0</v>
      </c>
      <c r="AF591" s="327">
        <v>2.46E-2</v>
      </c>
      <c r="AG591" s="327">
        <v>8.6999999999999994E-2</v>
      </c>
      <c r="AH591" s="327">
        <v>9.7500000000000003E-2</v>
      </c>
      <c r="AI591" s="327">
        <v>0</v>
      </c>
      <c r="AJ591" s="327">
        <v>0</v>
      </c>
      <c r="AK591" s="327">
        <v>0</v>
      </c>
      <c r="AL591" s="327">
        <v>0.20910000000000001</v>
      </c>
      <c r="AM591" s="305">
        <f t="shared" si="63"/>
        <v>0</v>
      </c>
      <c r="AQ591" s="401"/>
      <c r="AR591" s="401"/>
    </row>
    <row r="592" spans="1:73" ht="19.5" customHeight="1" x14ac:dyDescent="0.2">
      <c r="A592" s="454" t="s">
        <v>24</v>
      </c>
      <c r="B592" s="456" t="s">
        <v>45</v>
      </c>
      <c r="C592" s="456" t="s">
        <v>26</v>
      </c>
      <c r="D592" s="469" t="s">
        <v>29</v>
      </c>
      <c r="E592" s="464"/>
      <c r="F592" s="464">
        <v>-0.36711910224966698</v>
      </c>
      <c r="G592" s="464">
        <v>-0.14332902468854999</v>
      </c>
      <c r="H592" s="464">
        <v>-0.63454970066035199</v>
      </c>
      <c r="I592" s="464">
        <v>-0.63556362511236197</v>
      </c>
      <c r="J592" s="464">
        <v>-0.67339412667583698</v>
      </c>
      <c r="K592" s="464">
        <v>-0.69719656346468295</v>
      </c>
      <c r="L592" s="464">
        <v>-0.44879384835436897</v>
      </c>
      <c r="M592" s="464">
        <v>-0.256815081744455</v>
      </c>
      <c r="N592" s="464">
        <v>-0.33673804023182002</v>
      </c>
      <c r="O592" s="464">
        <v>-0.443210894078016</v>
      </c>
      <c r="P592" s="464">
        <v>-0.50769909646753197</v>
      </c>
      <c r="Q592" s="464">
        <v>-0.305810369846644</v>
      </c>
      <c r="R592" s="464">
        <v>-5.4502194735742897</v>
      </c>
      <c r="S592" s="468"/>
      <c r="U592" s="465"/>
      <c r="V592" s="322" t="s">
        <v>358</v>
      </c>
      <c r="W592" s="323" t="s">
        <v>72</v>
      </c>
      <c r="X592" s="323" t="s">
        <v>234</v>
      </c>
      <c r="Y592" s="328">
        <f t="shared" si="62"/>
        <v>0</v>
      </c>
      <c r="Z592" s="327">
        <v>0</v>
      </c>
      <c r="AA592" s="327">
        <v>0</v>
      </c>
      <c r="AB592" s="327">
        <v>0</v>
      </c>
      <c r="AC592" s="327">
        <v>0</v>
      </c>
      <c r="AD592" s="327">
        <v>0</v>
      </c>
      <c r="AE592" s="327">
        <v>0</v>
      </c>
      <c r="AF592" s="327">
        <v>0</v>
      </c>
      <c r="AG592" s="327">
        <v>0</v>
      </c>
      <c r="AH592" s="327">
        <v>0</v>
      </c>
      <c r="AI592" s="327">
        <v>0</v>
      </c>
      <c r="AJ592" s="327">
        <v>0</v>
      </c>
      <c r="AK592" s="327">
        <v>0</v>
      </c>
      <c r="AL592" s="327">
        <v>0</v>
      </c>
      <c r="AM592" s="305">
        <f t="shared" si="63"/>
        <v>0</v>
      </c>
      <c r="AQ592" s="401"/>
      <c r="AR592" s="401"/>
    </row>
    <row r="593" spans="1:44" ht="19.5" customHeight="1" x14ac:dyDescent="0.2">
      <c r="A593" s="454" t="s">
        <v>24</v>
      </c>
      <c r="B593" s="470" t="s">
        <v>45</v>
      </c>
      <c r="C593" s="470" t="s">
        <v>26</v>
      </c>
      <c r="D593" s="470" t="s">
        <v>30</v>
      </c>
      <c r="E593" s="464"/>
      <c r="F593" s="464">
        <v>-0.39481532681521497</v>
      </c>
      <c r="G593" s="464">
        <v>-0.12674168776241701</v>
      </c>
      <c r="H593" s="464">
        <v>-0.53546238559125903</v>
      </c>
      <c r="I593" s="464">
        <v>-0.77599291035635398</v>
      </c>
      <c r="J593" s="464">
        <v>-0.88275725250644599</v>
      </c>
      <c r="K593" s="464">
        <v>-0.89313290077517704</v>
      </c>
      <c r="L593" s="464">
        <v>-1.0773011593255699</v>
      </c>
      <c r="M593" s="464">
        <v>-0.76208013632777105</v>
      </c>
      <c r="N593" s="464">
        <v>-0.85245310927280205</v>
      </c>
      <c r="O593" s="464">
        <v>-0.74439656593245496</v>
      </c>
      <c r="P593" s="464">
        <v>-0.70614321766872901</v>
      </c>
      <c r="Q593" s="464">
        <v>-0.77068766969847502</v>
      </c>
      <c r="R593" s="464">
        <v>-8.5219643220326695</v>
      </c>
      <c r="S593" s="468"/>
      <c r="T593" s="322"/>
      <c r="U593" s="465"/>
      <c r="V593" s="322" t="s">
        <v>358</v>
      </c>
      <c r="W593" s="323" t="s">
        <v>72</v>
      </c>
      <c r="X593" s="323" t="s">
        <v>127</v>
      </c>
      <c r="Y593" s="328">
        <f t="shared" si="62"/>
        <v>0</v>
      </c>
      <c r="Z593" s="327">
        <v>0.45500000000000002</v>
      </c>
      <c r="AA593" s="327">
        <v>0.47045300000000001</v>
      </c>
      <c r="AB593" s="327">
        <v>2.5585E-2</v>
      </c>
      <c r="AC593" s="327">
        <v>2.1166999999999998E-2</v>
      </c>
      <c r="AD593" s="327">
        <v>3.7499999999999999E-2</v>
      </c>
      <c r="AE593" s="327">
        <v>0</v>
      </c>
      <c r="AF593" s="327">
        <v>0</v>
      </c>
      <c r="AG593" s="327">
        <v>29.956499999999998</v>
      </c>
      <c r="AH593" s="327">
        <v>2.8652839999999999</v>
      </c>
      <c r="AI593" s="327">
        <v>0</v>
      </c>
      <c r="AJ593" s="327">
        <v>0</v>
      </c>
      <c r="AK593" s="327">
        <v>0</v>
      </c>
      <c r="AL593" s="327">
        <v>33.831488999999998</v>
      </c>
      <c r="AM593" s="305">
        <f t="shared" si="63"/>
        <v>1.0097050000000001</v>
      </c>
      <c r="AQ593" s="401"/>
      <c r="AR593" s="401"/>
    </row>
    <row r="594" spans="1:44" ht="19.5" customHeight="1" x14ac:dyDescent="0.2">
      <c r="A594" s="471" t="s">
        <v>24</v>
      </c>
      <c r="B594" s="462" t="s">
        <v>45</v>
      </c>
      <c r="C594" s="462" t="s">
        <v>26</v>
      </c>
      <c r="D594" s="462" t="s">
        <v>31</v>
      </c>
      <c r="E594" s="472"/>
      <c r="F594" s="472">
        <v>-0.24990251646912701</v>
      </c>
      <c r="G594" s="472">
        <v>-5.04539302239893E-2</v>
      </c>
      <c r="H594" s="472">
        <v>-0.16822964374343899</v>
      </c>
      <c r="I594" s="472">
        <v>-0.227581300094957</v>
      </c>
      <c r="J594" s="472">
        <v>-0.235092706587119</v>
      </c>
      <c r="K594" s="472">
        <v>-0.41252587266271001</v>
      </c>
      <c r="L594" s="472">
        <v>-0.438812311584037</v>
      </c>
      <c r="M594" s="472">
        <v>-0.45297684443369501</v>
      </c>
      <c r="N594" s="472">
        <v>-0.37886239368035501</v>
      </c>
      <c r="O594" s="472">
        <v>-0.27305016553346101</v>
      </c>
      <c r="P594" s="472">
        <v>-0.275197763885977</v>
      </c>
      <c r="Q594" s="472">
        <v>-0.31790066704643</v>
      </c>
      <c r="R594" s="472">
        <v>-3.48058611594529</v>
      </c>
      <c r="S594" s="478"/>
      <c r="T594" s="322"/>
      <c r="U594" s="465"/>
      <c r="V594" s="322" t="s">
        <v>358</v>
      </c>
      <c r="W594" s="323" t="s">
        <v>72</v>
      </c>
      <c r="X594" s="323" t="s">
        <v>235</v>
      </c>
      <c r="Y594" s="328">
        <f t="shared" si="62"/>
        <v>0</v>
      </c>
      <c r="Z594" s="327">
        <v>0</v>
      </c>
      <c r="AA594" s="327">
        <v>0</v>
      </c>
      <c r="AB594" s="327">
        <v>0</v>
      </c>
      <c r="AC594" s="327">
        <v>0</v>
      </c>
      <c r="AD594" s="327">
        <v>0</v>
      </c>
      <c r="AE594" s="327">
        <v>0</v>
      </c>
      <c r="AF594" s="327">
        <v>0</v>
      </c>
      <c r="AG594" s="327">
        <v>0</v>
      </c>
      <c r="AH594" s="327">
        <v>0</v>
      </c>
      <c r="AI594" s="327">
        <v>0</v>
      </c>
      <c r="AJ594" s="327">
        <v>0</v>
      </c>
      <c r="AK594" s="327">
        <v>0</v>
      </c>
      <c r="AL594" s="327">
        <v>0</v>
      </c>
      <c r="AM594" s="305">
        <f t="shared" si="63"/>
        <v>0</v>
      </c>
      <c r="AQ594" s="401"/>
      <c r="AR594" s="401"/>
    </row>
    <row r="595" spans="1:44" ht="19.5" customHeight="1" x14ac:dyDescent="0.2">
      <c r="A595" s="471" t="s">
        <v>24</v>
      </c>
      <c r="B595" s="462" t="s">
        <v>45</v>
      </c>
      <c r="C595" s="462" t="s">
        <v>26</v>
      </c>
      <c r="D595" s="462" t="s">
        <v>32</v>
      </c>
      <c r="E595" s="473"/>
      <c r="F595" s="473">
        <v>0</v>
      </c>
      <c r="G595" s="473">
        <v>0</v>
      </c>
      <c r="H595" s="473">
        <v>0</v>
      </c>
      <c r="I595" s="473">
        <v>0</v>
      </c>
      <c r="J595" s="473">
        <v>0</v>
      </c>
      <c r="K595" s="473">
        <v>0</v>
      </c>
      <c r="L595" s="473">
        <v>0</v>
      </c>
      <c r="M595" s="473">
        <v>0</v>
      </c>
      <c r="N595" s="473">
        <v>0</v>
      </c>
      <c r="O595" s="473">
        <v>0</v>
      </c>
      <c r="P595" s="473">
        <v>0</v>
      </c>
      <c r="Q595" s="473">
        <v>0</v>
      </c>
      <c r="R595" s="473">
        <v>0</v>
      </c>
      <c r="S595" s="479"/>
      <c r="T595" s="322"/>
      <c r="U595" s="465"/>
      <c r="V595" s="322" t="s">
        <v>358</v>
      </c>
      <c r="W595" s="323" t="s">
        <v>72</v>
      </c>
      <c r="X595" s="323" t="s">
        <v>236</v>
      </c>
      <c r="Y595" s="328">
        <f t="shared" si="62"/>
        <v>0</v>
      </c>
      <c r="Z595" s="327">
        <v>0</v>
      </c>
      <c r="AA595" s="327">
        <v>0</v>
      </c>
      <c r="AB595" s="327">
        <v>0</v>
      </c>
      <c r="AC595" s="327">
        <v>0</v>
      </c>
      <c r="AD595" s="327">
        <v>0</v>
      </c>
      <c r="AE595" s="327">
        <v>0</v>
      </c>
      <c r="AF595" s="327">
        <v>0</v>
      </c>
      <c r="AG595" s="327">
        <v>0</v>
      </c>
      <c r="AH595" s="327">
        <v>0</v>
      </c>
      <c r="AI595" s="327">
        <v>0</v>
      </c>
      <c r="AJ595" s="327">
        <v>0</v>
      </c>
      <c r="AK595" s="327">
        <v>0</v>
      </c>
      <c r="AL595" s="327">
        <v>0</v>
      </c>
      <c r="AM595" s="305">
        <f t="shared" si="63"/>
        <v>0</v>
      </c>
      <c r="AQ595" s="401"/>
      <c r="AR595" s="401"/>
    </row>
    <row r="596" spans="1:44" ht="19.5" customHeight="1" x14ac:dyDescent="0.2">
      <c r="A596" s="471" t="s">
        <v>24</v>
      </c>
      <c r="B596" s="462" t="s">
        <v>45</v>
      </c>
      <c r="C596" s="462" t="s">
        <v>33</v>
      </c>
      <c r="D596" s="462" t="s">
        <v>34</v>
      </c>
      <c r="E596" s="473"/>
      <c r="F596" s="473">
        <v>-1.01183694553394</v>
      </c>
      <c r="G596" s="473">
        <v>-0.32052464267495101</v>
      </c>
      <c r="H596" s="473">
        <v>-1.33824172999505</v>
      </c>
      <c r="I596" s="473">
        <v>-1.6391378355637201</v>
      </c>
      <c r="J596" s="473">
        <v>-1.7912440857693599</v>
      </c>
      <c r="K596" s="473">
        <v>-2.0028553369026598</v>
      </c>
      <c r="L596" s="473">
        <v>-1.96490731926411</v>
      </c>
      <c r="M596" s="473">
        <v>-1.47187206250578</v>
      </c>
      <c r="N596" s="473">
        <v>-1.56805354318507</v>
      </c>
      <c r="O596" s="473">
        <v>-1.46065762554407</v>
      </c>
      <c r="P596" s="473">
        <v>-1.4890400780223301</v>
      </c>
      <c r="Q596" s="473">
        <v>-1.3943987065915</v>
      </c>
      <c r="R596" s="473">
        <v>-17.452769911552501</v>
      </c>
      <c r="S596" s="479"/>
      <c r="T596" s="322"/>
      <c r="U596" s="465"/>
      <c r="V596" s="322" t="s">
        <v>358</v>
      </c>
      <c r="W596" s="323" t="s">
        <v>72</v>
      </c>
      <c r="X596" s="323" t="s">
        <v>237</v>
      </c>
      <c r="Y596" s="328">
        <f t="shared" si="62"/>
        <v>0</v>
      </c>
      <c r="Z596" s="327">
        <v>0</v>
      </c>
      <c r="AA596" s="327">
        <v>0</v>
      </c>
      <c r="AB596" s="327">
        <v>0</v>
      </c>
      <c r="AC596" s="327">
        <v>0</v>
      </c>
      <c r="AD596" s="327">
        <v>0</v>
      </c>
      <c r="AE596" s="327">
        <v>0</v>
      </c>
      <c r="AF596" s="327">
        <v>0</v>
      </c>
      <c r="AG596" s="327">
        <v>0</v>
      </c>
      <c r="AH596" s="327">
        <v>0</v>
      </c>
      <c r="AI596" s="327">
        <v>0</v>
      </c>
      <c r="AJ596" s="327">
        <v>0</v>
      </c>
      <c r="AK596" s="327">
        <v>0</v>
      </c>
      <c r="AL596" s="327">
        <v>0</v>
      </c>
      <c r="AM596" s="305">
        <f t="shared" si="63"/>
        <v>0</v>
      </c>
      <c r="AQ596" s="401"/>
      <c r="AR596" s="401"/>
    </row>
    <row r="597" spans="1:44" ht="19.5" customHeight="1" x14ac:dyDescent="0.2">
      <c r="A597" s="471" t="s">
        <v>24</v>
      </c>
      <c r="B597" s="462" t="s">
        <v>45</v>
      </c>
      <c r="C597" s="462" t="s">
        <v>33</v>
      </c>
      <c r="D597" s="462" t="s">
        <v>35</v>
      </c>
      <c r="E597" s="473"/>
      <c r="F597" s="473">
        <v>0</v>
      </c>
      <c r="G597" s="473">
        <v>0</v>
      </c>
      <c r="H597" s="473">
        <v>0</v>
      </c>
      <c r="I597" s="473">
        <v>0</v>
      </c>
      <c r="J597" s="473">
        <v>0</v>
      </c>
      <c r="K597" s="473">
        <v>0</v>
      </c>
      <c r="L597" s="473">
        <v>0</v>
      </c>
      <c r="M597" s="473">
        <v>0</v>
      </c>
      <c r="N597" s="473">
        <v>0</v>
      </c>
      <c r="O597" s="473">
        <v>0</v>
      </c>
      <c r="P597" s="473">
        <v>0</v>
      </c>
      <c r="Q597" s="473">
        <v>0</v>
      </c>
      <c r="R597" s="473">
        <v>0</v>
      </c>
      <c r="S597" s="479"/>
      <c r="T597" s="322"/>
      <c r="U597" s="465"/>
      <c r="V597" s="322" t="s">
        <v>358</v>
      </c>
      <c r="W597" s="323" t="s">
        <v>72</v>
      </c>
      <c r="X597" s="323" t="s">
        <v>238</v>
      </c>
      <c r="Y597" s="328">
        <f t="shared" si="62"/>
        <v>0</v>
      </c>
      <c r="Z597" s="327">
        <v>0</v>
      </c>
      <c r="AA597" s="327">
        <v>0</v>
      </c>
      <c r="AB597" s="327">
        <v>0</v>
      </c>
      <c r="AC597" s="327">
        <v>0</v>
      </c>
      <c r="AD597" s="327">
        <v>0</v>
      </c>
      <c r="AE597" s="327">
        <v>0</v>
      </c>
      <c r="AF597" s="327">
        <v>0</v>
      </c>
      <c r="AG597" s="327">
        <v>0</v>
      </c>
      <c r="AH597" s="327">
        <v>0</v>
      </c>
      <c r="AI597" s="327">
        <v>0</v>
      </c>
      <c r="AJ597" s="327">
        <v>0</v>
      </c>
      <c r="AK597" s="327">
        <v>0</v>
      </c>
      <c r="AL597" s="327">
        <v>0</v>
      </c>
      <c r="AM597" s="305">
        <f t="shared" si="63"/>
        <v>0</v>
      </c>
      <c r="AQ597" s="401"/>
      <c r="AR597" s="401"/>
    </row>
    <row r="598" spans="1:44" ht="19.5" customHeight="1" x14ac:dyDescent="0.2">
      <c r="A598" s="471" t="s">
        <v>24</v>
      </c>
      <c r="B598" s="462" t="s">
        <v>45</v>
      </c>
      <c r="C598" s="462" t="s">
        <v>33</v>
      </c>
      <c r="D598" s="462" t="s">
        <v>36</v>
      </c>
      <c r="E598" s="474"/>
      <c r="F598" s="474">
        <v>0</v>
      </c>
      <c r="G598" s="474">
        <v>0</v>
      </c>
      <c r="H598" s="474">
        <v>0</v>
      </c>
      <c r="I598" s="474">
        <v>0</v>
      </c>
      <c r="J598" s="474">
        <v>0</v>
      </c>
      <c r="K598" s="474">
        <v>0</v>
      </c>
      <c r="L598" s="474">
        <v>0</v>
      </c>
      <c r="M598" s="474">
        <v>0</v>
      </c>
      <c r="N598" s="474">
        <v>0</v>
      </c>
      <c r="O598" s="474">
        <v>0</v>
      </c>
      <c r="P598" s="474">
        <v>0</v>
      </c>
      <c r="Q598" s="474">
        <v>0</v>
      </c>
      <c r="R598" s="474">
        <v>0</v>
      </c>
      <c r="S598" s="480"/>
      <c r="T598" s="322"/>
      <c r="U598" s="465"/>
      <c r="V598" s="322" t="s">
        <v>358</v>
      </c>
      <c r="W598" s="323" t="s">
        <v>72</v>
      </c>
      <c r="X598" s="323" t="s">
        <v>239</v>
      </c>
      <c r="Y598" s="328">
        <f t="shared" si="62"/>
        <v>0</v>
      </c>
      <c r="Z598" s="327">
        <v>0</v>
      </c>
      <c r="AA598" s="327">
        <v>0</v>
      </c>
      <c r="AB598" s="327">
        <v>0</v>
      </c>
      <c r="AC598" s="327">
        <v>0</v>
      </c>
      <c r="AD598" s="327">
        <v>0</v>
      </c>
      <c r="AE598" s="327">
        <v>0</v>
      </c>
      <c r="AF598" s="327">
        <v>0</v>
      </c>
      <c r="AG598" s="327">
        <v>0</v>
      </c>
      <c r="AH598" s="327">
        <v>0</v>
      </c>
      <c r="AI598" s="327">
        <v>0</v>
      </c>
      <c r="AJ598" s="327">
        <v>0</v>
      </c>
      <c r="AK598" s="327">
        <v>0</v>
      </c>
      <c r="AL598" s="327">
        <v>0</v>
      </c>
      <c r="AM598" s="305">
        <f t="shared" si="63"/>
        <v>0</v>
      </c>
      <c r="AQ598" s="401"/>
      <c r="AR598" s="401"/>
    </row>
    <row r="599" spans="1:44" ht="19.5" customHeight="1" x14ac:dyDescent="0.2">
      <c r="A599" s="471" t="s">
        <v>24</v>
      </c>
      <c r="B599" s="462" t="s">
        <v>45</v>
      </c>
      <c r="C599" s="462" t="s">
        <v>33</v>
      </c>
      <c r="D599" s="462" t="s">
        <v>37</v>
      </c>
      <c r="E599" s="474"/>
      <c r="F599" s="474">
        <v>0</v>
      </c>
      <c r="G599" s="474">
        <v>0</v>
      </c>
      <c r="H599" s="474">
        <v>0</v>
      </c>
      <c r="I599" s="474">
        <v>0</v>
      </c>
      <c r="J599" s="474">
        <v>0</v>
      </c>
      <c r="K599" s="474">
        <v>0</v>
      </c>
      <c r="L599" s="474">
        <v>0</v>
      </c>
      <c r="M599" s="474">
        <v>0</v>
      </c>
      <c r="N599" s="474">
        <v>0</v>
      </c>
      <c r="O599" s="474">
        <v>0</v>
      </c>
      <c r="P599" s="474">
        <v>0</v>
      </c>
      <c r="Q599" s="474">
        <v>0</v>
      </c>
      <c r="R599" s="474">
        <v>0</v>
      </c>
      <c r="S599" s="480"/>
      <c r="T599" s="322"/>
      <c r="U599" s="465"/>
      <c r="V599" s="322" t="s">
        <v>358</v>
      </c>
      <c r="W599" s="323" t="s">
        <v>72</v>
      </c>
      <c r="X599" s="323" t="s">
        <v>240</v>
      </c>
      <c r="Y599" s="328">
        <f t="shared" si="62"/>
        <v>0</v>
      </c>
      <c r="Z599" s="327">
        <v>0</v>
      </c>
      <c r="AA599" s="327">
        <v>0</v>
      </c>
      <c r="AB599" s="327">
        <v>0</v>
      </c>
      <c r="AC599" s="327">
        <v>0</v>
      </c>
      <c r="AD599" s="327">
        <v>0</v>
      </c>
      <c r="AE599" s="327">
        <v>0</v>
      </c>
      <c r="AF599" s="327">
        <v>0</v>
      </c>
      <c r="AG599" s="327">
        <v>0</v>
      </c>
      <c r="AH599" s="327">
        <v>0</v>
      </c>
      <c r="AI599" s="327">
        <v>0</v>
      </c>
      <c r="AJ599" s="327">
        <v>0</v>
      </c>
      <c r="AK599" s="327">
        <v>0</v>
      </c>
      <c r="AL599" s="327">
        <v>0</v>
      </c>
      <c r="AM599" s="305">
        <f t="shared" si="63"/>
        <v>0</v>
      </c>
      <c r="AQ599" s="401"/>
      <c r="AR599" s="401"/>
    </row>
    <row r="600" spans="1:44" ht="19.5" customHeight="1" x14ac:dyDescent="0.2">
      <c r="A600" s="471" t="s">
        <v>24</v>
      </c>
      <c r="B600" s="462" t="s">
        <v>45</v>
      </c>
      <c r="C600" s="462" t="s">
        <v>33</v>
      </c>
      <c r="D600" s="462" t="s">
        <v>38</v>
      </c>
      <c r="E600" s="474"/>
      <c r="F600" s="474">
        <v>0</v>
      </c>
      <c r="G600" s="474">
        <v>0</v>
      </c>
      <c r="H600" s="474">
        <v>0</v>
      </c>
      <c r="I600" s="474">
        <v>0</v>
      </c>
      <c r="J600" s="474">
        <v>0</v>
      </c>
      <c r="K600" s="474">
        <v>0</v>
      </c>
      <c r="L600" s="474">
        <v>0</v>
      </c>
      <c r="M600" s="474">
        <v>0</v>
      </c>
      <c r="N600" s="474">
        <v>0</v>
      </c>
      <c r="O600" s="474">
        <v>0</v>
      </c>
      <c r="P600" s="474">
        <v>0</v>
      </c>
      <c r="Q600" s="474">
        <v>0</v>
      </c>
      <c r="R600" s="474">
        <v>0</v>
      </c>
      <c r="S600" s="480"/>
      <c r="T600" s="322"/>
      <c r="U600" s="465"/>
      <c r="V600" s="322" t="s">
        <v>358</v>
      </c>
      <c r="W600" s="323" t="s">
        <v>72</v>
      </c>
      <c r="X600" s="323" t="s">
        <v>241</v>
      </c>
      <c r="Y600" s="328">
        <f t="shared" si="62"/>
        <v>0</v>
      </c>
      <c r="Z600" s="327">
        <v>0</v>
      </c>
      <c r="AA600" s="327">
        <v>0</v>
      </c>
      <c r="AB600" s="327">
        <v>0</v>
      </c>
      <c r="AC600" s="327">
        <v>0</v>
      </c>
      <c r="AD600" s="327">
        <v>0</v>
      </c>
      <c r="AE600" s="327">
        <v>0</v>
      </c>
      <c r="AF600" s="327">
        <v>0</v>
      </c>
      <c r="AG600" s="327">
        <v>0</v>
      </c>
      <c r="AH600" s="327">
        <v>0</v>
      </c>
      <c r="AI600" s="327">
        <v>0</v>
      </c>
      <c r="AJ600" s="327">
        <v>0</v>
      </c>
      <c r="AK600" s="327">
        <v>0</v>
      </c>
      <c r="AL600" s="327">
        <v>0</v>
      </c>
      <c r="AM600" s="305">
        <f t="shared" si="63"/>
        <v>0</v>
      </c>
      <c r="AQ600" s="401"/>
      <c r="AR600" s="401"/>
    </row>
    <row r="601" spans="1:44" ht="19.5" customHeight="1" x14ac:dyDescent="0.2">
      <c r="A601" s="375" t="s">
        <v>24</v>
      </c>
      <c r="B601" s="375" t="s">
        <v>45</v>
      </c>
      <c r="C601" s="375" t="s">
        <v>33</v>
      </c>
      <c r="D601" s="375" t="s">
        <v>39</v>
      </c>
      <c r="E601" s="375"/>
      <c r="F601" s="375">
        <v>0</v>
      </c>
      <c r="G601" s="375">
        <v>0</v>
      </c>
      <c r="H601" s="375">
        <v>0</v>
      </c>
      <c r="I601" s="375">
        <v>0</v>
      </c>
      <c r="J601" s="375">
        <v>0</v>
      </c>
      <c r="K601" s="375">
        <v>0</v>
      </c>
      <c r="L601" s="375">
        <v>0</v>
      </c>
      <c r="M601" s="375">
        <v>0</v>
      </c>
      <c r="N601" s="375">
        <v>0</v>
      </c>
      <c r="O601" s="375">
        <v>0</v>
      </c>
      <c r="P601" s="375">
        <v>0</v>
      </c>
      <c r="Q601" s="375">
        <v>0</v>
      </c>
      <c r="R601" s="375">
        <v>0</v>
      </c>
      <c r="V601" s="322" t="s">
        <v>358</v>
      </c>
      <c r="W601" s="323" t="s">
        <v>72</v>
      </c>
      <c r="X601" s="323" t="s">
        <v>242</v>
      </c>
      <c r="Y601" s="328">
        <f t="shared" si="62"/>
        <v>0</v>
      </c>
      <c r="Z601" s="327">
        <v>0</v>
      </c>
      <c r="AA601" s="327">
        <v>0</v>
      </c>
      <c r="AB601" s="327">
        <v>0</v>
      </c>
      <c r="AC601" s="327">
        <v>0</v>
      </c>
      <c r="AD601" s="327">
        <v>0</v>
      </c>
      <c r="AE601" s="327">
        <v>0</v>
      </c>
      <c r="AF601" s="327">
        <v>0</v>
      </c>
      <c r="AG601" s="327">
        <v>0</v>
      </c>
      <c r="AH601" s="327">
        <v>0</v>
      </c>
      <c r="AI601" s="327">
        <v>0</v>
      </c>
      <c r="AJ601" s="327">
        <v>0</v>
      </c>
      <c r="AK601" s="327">
        <v>0</v>
      </c>
      <c r="AL601" s="327">
        <v>0</v>
      </c>
      <c r="AM601" s="305">
        <f t="shared" si="63"/>
        <v>0</v>
      </c>
      <c r="AQ601" s="401"/>
      <c r="AR601" s="401"/>
    </row>
    <row r="602" spans="1:44" ht="19.5" customHeight="1" x14ac:dyDescent="0.2">
      <c r="A602" s="375" t="s">
        <v>24</v>
      </c>
      <c r="B602" s="375" t="s">
        <v>45</v>
      </c>
      <c r="C602" s="375" t="s">
        <v>40</v>
      </c>
      <c r="D602" s="375" t="s">
        <v>41</v>
      </c>
      <c r="E602" s="375"/>
      <c r="F602" s="375">
        <v>-0.92517911964114796</v>
      </c>
      <c r="G602" s="375">
        <v>-0.28932001548451403</v>
      </c>
      <c r="H602" s="375">
        <v>-1.26274189579319</v>
      </c>
      <c r="I602" s="375">
        <v>-1.4687924399066701</v>
      </c>
      <c r="J602" s="375">
        <v>-1.12353939832915</v>
      </c>
      <c r="K602" s="375">
        <v>-1.3044072465959899</v>
      </c>
      <c r="L602" s="375">
        <v>-1.40427393764667</v>
      </c>
      <c r="M602" s="375">
        <v>-1.0618729958094699</v>
      </c>
      <c r="N602" s="375">
        <v>-1.17403030622266</v>
      </c>
      <c r="O602" s="375">
        <v>-1.1596973263230199</v>
      </c>
      <c r="P602" s="375">
        <v>-1.43325556574129</v>
      </c>
      <c r="Q602" s="375">
        <v>-1.26918399052862</v>
      </c>
      <c r="R602" s="375">
        <v>-13.8762942380224</v>
      </c>
      <c r="V602" s="322" t="s">
        <v>358</v>
      </c>
      <c r="W602" s="323" t="s">
        <v>72</v>
      </c>
      <c r="X602" s="323" t="s">
        <v>243</v>
      </c>
      <c r="Y602" s="328">
        <f t="shared" si="62"/>
        <v>0</v>
      </c>
      <c r="Z602" s="327">
        <v>0</v>
      </c>
      <c r="AA602" s="327">
        <v>0</v>
      </c>
      <c r="AB602" s="327">
        <v>0</v>
      </c>
      <c r="AC602" s="327">
        <v>0</v>
      </c>
      <c r="AD602" s="327">
        <v>0</v>
      </c>
      <c r="AE602" s="327">
        <v>0</v>
      </c>
      <c r="AF602" s="327">
        <v>0</v>
      </c>
      <c r="AG602" s="327">
        <v>0</v>
      </c>
      <c r="AH602" s="327">
        <v>0</v>
      </c>
      <c r="AI602" s="327">
        <v>0</v>
      </c>
      <c r="AJ602" s="327">
        <v>0</v>
      </c>
      <c r="AK602" s="327">
        <v>0</v>
      </c>
      <c r="AL602" s="327">
        <v>0</v>
      </c>
      <c r="AM602" s="305">
        <f t="shared" si="63"/>
        <v>0</v>
      </c>
      <c r="AQ602" s="401"/>
      <c r="AR602" s="401"/>
    </row>
    <row r="603" spans="1:44" ht="19.5" customHeight="1" x14ac:dyDescent="0.2">
      <c r="A603" s="376" t="s">
        <v>24</v>
      </c>
      <c r="B603" s="475" t="s">
        <v>45</v>
      </c>
      <c r="C603" s="475" t="s">
        <v>40</v>
      </c>
      <c r="D603" s="475" t="s">
        <v>42</v>
      </c>
      <c r="E603" s="302"/>
      <c r="F603" s="302">
        <v>-7.2845714566309505E-2</v>
      </c>
      <c r="G603" s="302">
        <v>-2.00037277776457E-2</v>
      </c>
      <c r="H603" s="302">
        <v>-5.5107402887579503E-2</v>
      </c>
      <c r="I603" s="302">
        <v>-0.157154828877654</v>
      </c>
      <c r="J603" s="302">
        <v>-0.651891448252648</v>
      </c>
      <c r="K603" s="302">
        <v>-0.683841737639997</v>
      </c>
      <c r="L603" s="302">
        <v>-0.54265455038668597</v>
      </c>
      <c r="M603" s="302">
        <v>-0.39366166951297799</v>
      </c>
      <c r="N603" s="302">
        <v>-0.37323338984288301</v>
      </c>
      <c r="O603" s="302">
        <v>-0.28137752766977098</v>
      </c>
      <c r="P603" s="302">
        <v>-4.6342543884640298E-2</v>
      </c>
      <c r="Q603" s="302">
        <v>-0.114633699801285</v>
      </c>
      <c r="R603" s="375">
        <v>-3.39274824110008</v>
      </c>
      <c r="V603" s="322" t="s">
        <v>358</v>
      </c>
      <c r="W603" s="323" t="s">
        <v>72</v>
      </c>
      <c r="X603" s="323" t="s">
        <v>244</v>
      </c>
      <c r="Y603" s="328">
        <f t="shared" si="62"/>
        <v>0</v>
      </c>
      <c r="Z603" s="327">
        <v>0</v>
      </c>
      <c r="AA603" s="327">
        <v>0</v>
      </c>
      <c r="AB603" s="327">
        <v>0</v>
      </c>
      <c r="AC603" s="327">
        <v>0</v>
      </c>
      <c r="AD603" s="327">
        <v>0</v>
      </c>
      <c r="AE603" s="327">
        <v>0</v>
      </c>
      <c r="AF603" s="327">
        <v>0</v>
      </c>
      <c r="AG603" s="327">
        <v>0</v>
      </c>
      <c r="AH603" s="327">
        <v>0</v>
      </c>
      <c r="AI603" s="327">
        <v>0</v>
      </c>
      <c r="AJ603" s="327">
        <v>0</v>
      </c>
      <c r="AK603" s="327">
        <v>0</v>
      </c>
      <c r="AL603" s="327">
        <v>0</v>
      </c>
      <c r="AM603" s="305">
        <f t="shared" si="63"/>
        <v>0</v>
      </c>
      <c r="AQ603" s="401"/>
      <c r="AR603" s="401"/>
    </row>
    <row r="604" spans="1:44" ht="19.5" customHeight="1" x14ac:dyDescent="0.2">
      <c r="A604" s="476" t="s">
        <v>24</v>
      </c>
      <c r="B604" s="476" t="s">
        <v>45</v>
      </c>
      <c r="C604" s="476" t="s">
        <v>40</v>
      </c>
      <c r="D604" s="476" t="s">
        <v>43</v>
      </c>
      <c r="E604" s="476"/>
      <c r="F604" s="476">
        <v>-1.3812111326443799E-2</v>
      </c>
      <c r="G604" s="476">
        <v>-1.12008994128075E-2</v>
      </c>
      <c r="H604" s="476">
        <v>-2.03924313142721E-2</v>
      </c>
      <c r="I604" s="476">
        <v>-1.3190566779315099E-2</v>
      </c>
      <c r="J604" s="476">
        <v>-1.5813239187601701E-2</v>
      </c>
      <c r="K604" s="476">
        <v>-1.46063526666898E-2</v>
      </c>
      <c r="L604" s="476">
        <v>-1.79788312306919E-2</v>
      </c>
      <c r="M604" s="476">
        <v>-1.6337397183410901E-2</v>
      </c>
      <c r="N604" s="476">
        <v>-2.07898471195338E-2</v>
      </c>
      <c r="O604" s="476">
        <v>-1.9582771551242301E-2</v>
      </c>
      <c r="P604" s="476">
        <v>-9.4419683963380494E-3</v>
      </c>
      <c r="Q604" s="476">
        <v>-1.0581016261724301E-2</v>
      </c>
      <c r="R604" s="476">
        <v>-0.183727432430071</v>
      </c>
      <c r="S604" s="481"/>
      <c r="V604" s="322" t="s">
        <v>358</v>
      </c>
      <c r="W604" s="323" t="s">
        <v>72</v>
      </c>
      <c r="X604" s="323" t="s">
        <v>245</v>
      </c>
      <c r="Y604" s="328">
        <f t="shared" si="62"/>
        <v>0</v>
      </c>
      <c r="Z604" s="327">
        <v>0</v>
      </c>
      <c r="AA604" s="327">
        <v>0</v>
      </c>
      <c r="AB604" s="327">
        <v>0</v>
      </c>
      <c r="AC604" s="327">
        <v>0</v>
      </c>
      <c r="AD604" s="327">
        <v>0</v>
      </c>
      <c r="AE604" s="327">
        <v>0</v>
      </c>
      <c r="AF604" s="327">
        <v>0</v>
      </c>
      <c r="AG604" s="327">
        <v>0</v>
      </c>
      <c r="AH604" s="327">
        <v>0</v>
      </c>
      <c r="AI604" s="327">
        <v>0</v>
      </c>
      <c r="AJ604" s="327">
        <v>0</v>
      </c>
      <c r="AK604" s="327">
        <v>0</v>
      </c>
      <c r="AL604" s="327">
        <v>0</v>
      </c>
      <c r="AM604" s="305">
        <f t="shared" si="63"/>
        <v>0</v>
      </c>
      <c r="AQ604" s="401"/>
      <c r="AR604" s="401"/>
    </row>
    <row r="605" spans="1:44" ht="19.5" customHeight="1" x14ac:dyDescent="0.2">
      <c r="A605" s="477" t="s">
        <v>24</v>
      </c>
      <c r="B605" s="475" t="s">
        <v>25</v>
      </c>
      <c r="C605" s="456" t="s">
        <v>378</v>
      </c>
      <c r="D605" s="302" t="s">
        <v>378</v>
      </c>
      <c r="E605" s="305"/>
      <c r="F605" s="305">
        <v>0</v>
      </c>
      <c r="G605" s="305">
        <v>0</v>
      </c>
      <c r="H605" s="305">
        <v>0</v>
      </c>
      <c r="I605" s="305">
        <v>0</v>
      </c>
      <c r="J605" s="305">
        <v>0</v>
      </c>
      <c r="K605" s="305">
        <v>0</v>
      </c>
      <c r="L605" s="305">
        <v>0</v>
      </c>
      <c r="M605" s="305">
        <v>0</v>
      </c>
      <c r="N605" s="305">
        <v>0</v>
      </c>
      <c r="O605" s="305">
        <v>0</v>
      </c>
      <c r="P605" s="305">
        <v>0</v>
      </c>
      <c r="Q605" s="305">
        <v>0</v>
      </c>
      <c r="R605" s="305">
        <v>0</v>
      </c>
      <c r="S605" s="382"/>
      <c r="V605" s="322" t="s">
        <v>358</v>
      </c>
      <c r="W605" s="323" t="s">
        <v>72</v>
      </c>
      <c r="X605" s="323" t="s">
        <v>246</v>
      </c>
      <c r="Y605" s="328">
        <f t="shared" si="62"/>
        <v>0</v>
      </c>
      <c r="Z605" s="327">
        <v>0</v>
      </c>
      <c r="AA605" s="327">
        <v>0</v>
      </c>
      <c r="AB605" s="327">
        <v>0</v>
      </c>
      <c r="AC605" s="327">
        <v>0</v>
      </c>
      <c r="AD605" s="327">
        <v>0</v>
      </c>
      <c r="AE605" s="327">
        <v>0</v>
      </c>
      <c r="AF605" s="327">
        <v>0</v>
      </c>
      <c r="AG605" s="327">
        <v>0</v>
      </c>
      <c r="AH605" s="327">
        <v>0</v>
      </c>
      <c r="AI605" s="327">
        <v>0</v>
      </c>
      <c r="AJ605" s="327">
        <v>0</v>
      </c>
      <c r="AK605" s="327">
        <v>0</v>
      </c>
      <c r="AL605" s="327">
        <v>0</v>
      </c>
      <c r="AM605" s="305">
        <f t="shared" si="63"/>
        <v>0</v>
      </c>
      <c r="AQ605" s="401"/>
      <c r="AR605" s="401"/>
    </row>
    <row r="606" spans="1:44" ht="19.5" customHeight="1" x14ac:dyDescent="0.2">
      <c r="A606" s="477" t="s">
        <v>24</v>
      </c>
      <c r="B606" s="475" t="s">
        <v>44</v>
      </c>
      <c r="C606" s="456" t="s">
        <v>380</v>
      </c>
      <c r="D606" s="302" t="s">
        <v>380</v>
      </c>
      <c r="E606" s="305"/>
      <c r="F606" s="305">
        <v>1.0118369455340099</v>
      </c>
      <c r="G606" s="305">
        <v>0.32052464267495701</v>
      </c>
      <c r="H606" s="305">
        <v>1.33824172999505</v>
      </c>
      <c r="I606" s="305">
        <v>1.6391378355636701</v>
      </c>
      <c r="J606" s="305">
        <v>1.7912440857694001</v>
      </c>
      <c r="K606" s="305">
        <v>2.0028553369025701</v>
      </c>
      <c r="L606" s="305">
        <v>1.9649073192639701</v>
      </c>
      <c r="M606" s="305">
        <v>1.4718720625059201</v>
      </c>
      <c r="N606" s="305">
        <v>1.56805354318498</v>
      </c>
      <c r="O606" s="305">
        <v>1.4606576255439301</v>
      </c>
      <c r="P606" s="305">
        <v>1.4890400780222399</v>
      </c>
      <c r="Q606" s="305">
        <v>1.39439870659155</v>
      </c>
      <c r="R606" s="305">
        <v>17.452769911552199</v>
      </c>
      <c r="S606" s="382"/>
      <c r="V606" s="322" t="s">
        <v>358</v>
      </c>
      <c r="W606" s="323" t="s">
        <v>72</v>
      </c>
      <c r="X606" s="323" t="s">
        <v>247</v>
      </c>
      <c r="Y606" s="328">
        <f t="shared" si="62"/>
        <v>0</v>
      </c>
      <c r="Z606" s="327">
        <v>0</v>
      </c>
      <c r="AA606" s="327">
        <v>0</v>
      </c>
      <c r="AB606" s="327">
        <v>0</v>
      </c>
      <c r="AC606" s="327">
        <v>0</v>
      </c>
      <c r="AD606" s="327">
        <v>0</v>
      </c>
      <c r="AE606" s="327">
        <v>0</v>
      </c>
      <c r="AF606" s="327">
        <v>0</v>
      </c>
      <c r="AG606" s="327">
        <v>0</v>
      </c>
      <c r="AH606" s="327">
        <v>0</v>
      </c>
      <c r="AI606" s="327">
        <v>0</v>
      </c>
      <c r="AJ606" s="327">
        <v>0</v>
      </c>
      <c r="AK606" s="327">
        <v>0</v>
      </c>
      <c r="AL606" s="327">
        <v>0</v>
      </c>
      <c r="AM606" s="305">
        <f t="shared" si="63"/>
        <v>0</v>
      </c>
      <c r="AQ606" s="401"/>
      <c r="AR606" s="401"/>
    </row>
    <row r="607" spans="1:44" ht="19.5" customHeight="1" x14ac:dyDescent="0.2">
      <c r="A607" s="477" t="s">
        <v>24</v>
      </c>
      <c r="B607" s="475" t="s">
        <v>45</v>
      </c>
      <c r="C607" s="456" t="s">
        <v>382</v>
      </c>
      <c r="D607" s="302" t="s">
        <v>382</v>
      </c>
      <c r="E607" s="305"/>
      <c r="F607" s="305">
        <v>-1.0118369455340099</v>
      </c>
      <c r="G607" s="305">
        <v>-0.32052464267495701</v>
      </c>
      <c r="H607" s="305">
        <v>-1.33824172999505</v>
      </c>
      <c r="I607" s="305">
        <v>-1.6391378355636701</v>
      </c>
      <c r="J607" s="305">
        <v>-1.7912440857694001</v>
      </c>
      <c r="K607" s="305">
        <v>-2.0028553369025701</v>
      </c>
      <c r="L607" s="305">
        <v>-1.9649073192639701</v>
      </c>
      <c r="M607" s="305">
        <v>-1.4718720625059201</v>
      </c>
      <c r="N607" s="305">
        <v>-1.56805354318498</v>
      </c>
      <c r="O607" s="305">
        <v>-1.4606576255439301</v>
      </c>
      <c r="P607" s="305">
        <v>-1.4890400780222399</v>
      </c>
      <c r="Q607" s="305">
        <v>-1.39439870659155</v>
      </c>
      <c r="R607" s="305">
        <v>-17.452769911552199</v>
      </c>
      <c r="S607" s="382"/>
      <c r="V607" s="322" t="s">
        <v>358</v>
      </c>
      <c r="W607" s="323" t="s">
        <v>72</v>
      </c>
      <c r="X607" s="323" t="s">
        <v>248</v>
      </c>
      <c r="Y607" s="328">
        <f t="shared" si="62"/>
        <v>0</v>
      </c>
      <c r="Z607" s="327">
        <v>0</v>
      </c>
      <c r="AA607" s="327">
        <v>0</v>
      </c>
      <c r="AB607" s="327">
        <v>0</v>
      </c>
      <c r="AC607" s="327">
        <v>0</v>
      </c>
      <c r="AD607" s="327">
        <v>0</v>
      </c>
      <c r="AE607" s="327">
        <v>0</v>
      </c>
      <c r="AF607" s="327">
        <v>0</v>
      </c>
      <c r="AG607" s="327">
        <v>0</v>
      </c>
      <c r="AH607" s="327">
        <v>0</v>
      </c>
      <c r="AI607" s="327">
        <v>0</v>
      </c>
      <c r="AJ607" s="327">
        <v>0</v>
      </c>
      <c r="AK607" s="327">
        <v>0</v>
      </c>
      <c r="AL607" s="327">
        <v>0</v>
      </c>
      <c r="AM607" s="305">
        <f t="shared" si="63"/>
        <v>0</v>
      </c>
      <c r="AQ607" s="401"/>
      <c r="AR607" s="401"/>
    </row>
    <row r="608" spans="1:44" ht="19.5" customHeight="1" x14ac:dyDescent="0.2">
      <c r="A608" s="477" t="s">
        <v>24</v>
      </c>
      <c r="B608" s="475" t="s">
        <v>46</v>
      </c>
      <c r="C608" s="456" t="s">
        <v>384</v>
      </c>
      <c r="D608" s="302" t="s">
        <v>384</v>
      </c>
      <c r="E608" s="305"/>
      <c r="F608" s="305" t="e">
        <v>#REF!</v>
      </c>
      <c r="G608" s="305" t="e">
        <v>#REF!</v>
      </c>
      <c r="H608" s="305" t="e">
        <v>#REF!</v>
      </c>
      <c r="I608" s="305" t="e">
        <v>#REF!</v>
      </c>
      <c r="J608" s="305" t="e">
        <v>#REF!</v>
      </c>
      <c r="K608" s="305" t="e">
        <v>#REF!</v>
      </c>
      <c r="L608" s="305" t="e">
        <v>#REF!</v>
      </c>
      <c r="M608" s="305" t="e">
        <v>#REF!</v>
      </c>
      <c r="N608" s="305" t="e">
        <v>#REF!</v>
      </c>
      <c r="O608" s="305" t="e">
        <v>#REF!</v>
      </c>
      <c r="P608" s="305" t="e">
        <v>#REF!</v>
      </c>
      <c r="Q608" s="305" t="e">
        <v>#REF!</v>
      </c>
      <c r="R608" s="305" t="e">
        <v>#REF!</v>
      </c>
      <c r="S608" s="382"/>
      <c r="V608" s="322" t="s">
        <v>358</v>
      </c>
      <c r="W608" s="323" t="s">
        <v>72</v>
      </c>
      <c r="X608" s="323" t="s">
        <v>210</v>
      </c>
      <c r="Y608" s="328">
        <f t="shared" si="62"/>
        <v>33.567900985521703</v>
      </c>
      <c r="Z608" s="327">
        <v>26.928968985521699</v>
      </c>
      <c r="AA608" s="327">
        <v>58.9448451998338</v>
      </c>
      <c r="AB608" s="327">
        <v>11.5238364927609</v>
      </c>
      <c r="AC608" s="327">
        <v>-107.429632014478</v>
      </c>
      <c r="AD608" s="327">
        <v>28.9692509855217</v>
      </c>
      <c r="AE608" s="327">
        <v>33.567900985521703</v>
      </c>
      <c r="AF608" s="327">
        <v>49.095537985521702</v>
      </c>
      <c r="AG608" s="327">
        <v>43.4221749855217</v>
      </c>
      <c r="AH608" s="327">
        <v>-16.606978014478301</v>
      </c>
      <c r="AI608" s="327">
        <v>12.397557985521701</v>
      </c>
      <c r="AJ608" s="327">
        <v>4.9979489855217096</v>
      </c>
      <c r="AK608" s="327">
        <v>34.3240119855217</v>
      </c>
      <c r="AL608" s="327">
        <v>180.13542454781199</v>
      </c>
      <c r="AM608" s="305">
        <f t="shared" si="63"/>
        <v>52.505170634681804</v>
      </c>
      <c r="AQ608" s="401"/>
      <c r="AR608" s="401"/>
    </row>
    <row r="609" spans="1:44" ht="19.5" customHeight="1" x14ac:dyDescent="0.2">
      <c r="A609" s="477" t="s">
        <v>24</v>
      </c>
      <c r="B609" s="475" t="s">
        <v>47</v>
      </c>
      <c r="C609" s="456" t="s">
        <v>386</v>
      </c>
      <c r="D609" s="302" t="s">
        <v>386</v>
      </c>
      <c r="E609" s="305"/>
      <c r="F609" s="305" t="e">
        <v>#REF!</v>
      </c>
      <c r="G609" s="305" t="e">
        <v>#REF!</v>
      </c>
      <c r="H609" s="305" t="e">
        <v>#REF!</v>
      </c>
      <c r="I609" s="305" t="e">
        <v>#REF!</v>
      </c>
      <c r="J609" s="305" t="e">
        <v>#REF!</v>
      </c>
      <c r="K609" s="305" t="e">
        <v>#REF!</v>
      </c>
      <c r="L609" s="305" t="e">
        <v>#REF!</v>
      </c>
      <c r="M609" s="305" t="e">
        <v>#REF!</v>
      </c>
      <c r="N609" s="305" t="e">
        <v>#REF!</v>
      </c>
      <c r="O609" s="305" t="e">
        <v>#REF!</v>
      </c>
      <c r="P609" s="305" t="e">
        <v>#REF!</v>
      </c>
      <c r="Q609" s="305" t="e">
        <v>#REF!</v>
      </c>
      <c r="R609" s="305" t="e">
        <v>#REF!</v>
      </c>
      <c r="S609" s="382"/>
      <c r="V609" s="322" t="s">
        <v>358</v>
      </c>
      <c r="W609" s="321"/>
      <c r="X609" s="321"/>
      <c r="Y609" s="328">
        <f t="shared" si="62"/>
        <v>0</v>
      </c>
      <c r="Z609" s="329"/>
      <c r="AA609" s="329"/>
      <c r="AB609" s="329"/>
      <c r="AC609" s="329"/>
      <c r="AD609" s="329"/>
      <c r="AE609" s="329"/>
      <c r="AF609" s="329"/>
      <c r="AG609" s="329"/>
      <c r="AH609" s="329"/>
      <c r="AI609" s="329"/>
      <c r="AJ609" s="329"/>
      <c r="AK609" s="329"/>
      <c r="AL609" s="329"/>
      <c r="AM609" s="305">
        <f t="shared" si="63"/>
        <v>0</v>
      </c>
      <c r="AQ609" s="401"/>
      <c r="AR609" s="401"/>
    </row>
    <row r="610" spans="1:44" ht="19.5" customHeight="1" x14ac:dyDescent="0.2">
      <c r="A610" s="477" t="s">
        <v>24</v>
      </c>
      <c r="B610" s="475" t="s">
        <v>48</v>
      </c>
      <c r="C610" s="456" t="s">
        <v>48</v>
      </c>
      <c r="D610" s="302" t="s">
        <v>48</v>
      </c>
      <c r="E610" s="305"/>
      <c r="F610" s="305" t="e">
        <v>#DIV/0!</v>
      </c>
      <c r="G610" s="305" t="e">
        <v>#DIV/0!</v>
      </c>
      <c r="H610" s="305" t="e">
        <v>#DIV/0!</v>
      </c>
      <c r="I610" s="305" t="e">
        <v>#DIV/0!</v>
      </c>
      <c r="J610" s="305" t="e">
        <v>#DIV/0!</v>
      </c>
      <c r="K610" s="305" t="e">
        <v>#DIV/0!</v>
      </c>
      <c r="L610" s="305" t="e">
        <v>#DIV/0!</v>
      </c>
      <c r="M610" s="305" t="e">
        <v>#DIV/0!</v>
      </c>
      <c r="N610" s="305" t="e">
        <v>#DIV/0!</v>
      </c>
      <c r="O610" s="305" t="e">
        <v>#DIV/0!</v>
      </c>
      <c r="P610" s="305" t="e">
        <v>#DIV/0!</v>
      </c>
      <c r="Q610" s="305" t="e">
        <v>#DIV/0!</v>
      </c>
      <c r="R610" s="305" t="e">
        <v>#DIV/0!</v>
      </c>
      <c r="S610" s="382"/>
      <c r="V610" s="322" t="s">
        <v>358</v>
      </c>
      <c r="W610" s="321"/>
      <c r="X610" s="321"/>
      <c r="Y610" s="328">
        <f t="shared" si="62"/>
        <v>0</v>
      </c>
      <c r="Z610" s="329"/>
      <c r="AA610" s="329"/>
      <c r="AB610" s="329"/>
      <c r="AC610" s="329"/>
      <c r="AD610" s="329"/>
      <c r="AE610" s="329"/>
      <c r="AF610" s="329"/>
      <c r="AG610" s="329"/>
      <c r="AH610" s="329"/>
      <c r="AI610" s="329"/>
      <c r="AJ610" s="329"/>
      <c r="AK610" s="329"/>
      <c r="AL610" s="329"/>
      <c r="AM610" s="305">
        <f t="shared" si="63"/>
        <v>0</v>
      </c>
      <c r="AQ610" s="401"/>
      <c r="AR610" s="401"/>
    </row>
    <row r="611" spans="1:44" ht="19.5" customHeight="1" x14ac:dyDescent="0.2">
      <c r="A611" s="477" t="s">
        <v>24</v>
      </c>
      <c r="B611" s="475" t="s">
        <v>49</v>
      </c>
      <c r="C611" s="456" t="s">
        <v>49</v>
      </c>
      <c r="D611" s="302" t="s">
        <v>49</v>
      </c>
      <c r="E611" s="305"/>
      <c r="F611" s="305" t="e">
        <v>#REF!</v>
      </c>
      <c r="G611" s="305" t="e">
        <v>#REF!</v>
      </c>
      <c r="H611" s="305" t="e">
        <v>#REF!</v>
      </c>
      <c r="I611" s="305" t="e">
        <v>#REF!</v>
      </c>
      <c r="J611" s="305" t="e">
        <v>#REF!</v>
      </c>
      <c r="K611" s="305" t="e">
        <v>#REF!</v>
      </c>
      <c r="L611" s="305" t="e">
        <v>#REF!</v>
      </c>
      <c r="M611" s="305" t="e">
        <v>#REF!</v>
      </c>
      <c r="N611" s="305" t="e">
        <v>#REF!</v>
      </c>
      <c r="O611" s="305" t="e">
        <v>#REF!</v>
      </c>
      <c r="P611" s="305" t="e">
        <v>#REF!</v>
      </c>
      <c r="Q611" s="305" t="e">
        <v>#REF!</v>
      </c>
      <c r="R611" s="305" t="e">
        <v>#REF!</v>
      </c>
      <c r="S611" s="382"/>
      <c r="V611" s="322" t="s">
        <v>358</v>
      </c>
      <c r="W611" s="323" t="s">
        <v>359</v>
      </c>
      <c r="X611" s="323" t="s">
        <v>4</v>
      </c>
      <c r="Y611" s="328" t="str">
        <f t="shared" si="62"/>
        <v>6月</v>
      </c>
      <c r="Z611" s="327" t="s">
        <v>8</v>
      </c>
      <c r="AA611" s="327" t="s">
        <v>9</v>
      </c>
      <c r="AB611" s="327" t="s">
        <v>10</v>
      </c>
      <c r="AC611" s="327" t="s">
        <v>11</v>
      </c>
      <c r="AD611" s="327" t="s">
        <v>12</v>
      </c>
      <c r="AE611" s="327" t="s">
        <v>13</v>
      </c>
      <c r="AF611" s="327" t="s">
        <v>14</v>
      </c>
      <c r="AG611" s="327" t="s">
        <v>15</v>
      </c>
      <c r="AH611" s="327" t="s">
        <v>16</v>
      </c>
      <c r="AI611" s="327" t="s">
        <v>17</v>
      </c>
      <c r="AJ611" s="327" t="s">
        <v>111</v>
      </c>
      <c r="AK611" s="327" t="s">
        <v>19</v>
      </c>
      <c r="AL611" s="327" t="s">
        <v>20</v>
      </c>
      <c r="AM611" s="300" t="s">
        <v>259</v>
      </c>
      <c r="AQ611" s="401"/>
      <c r="AR611" s="401"/>
    </row>
    <row r="612" spans="1:44" ht="19.5" customHeight="1" x14ac:dyDescent="0.2">
      <c r="A612" s="477" t="s">
        <v>24</v>
      </c>
      <c r="B612" s="475" t="s">
        <v>50</v>
      </c>
      <c r="C612" s="456" t="s">
        <v>50</v>
      </c>
      <c r="D612" s="302" t="s">
        <v>50</v>
      </c>
      <c r="E612" s="305"/>
      <c r="F612" s="305" t="e">
        <v>#REF!</v>
      </c>
      <c r="G612" s="305" t="e">
        <v>#REF!</v>
      </c>
      <c r="H612" s="305" t="e">
        <v>#REF!</v>
      </c>
      <c r="I612" s="305" t="e">
        <v>#REF!</v>
      </c>
      <c r="J612" s="305" t="e">
        <v>#REF!</v>
      </c>
      <c r="K612" s="305" t="e">
        <v>#REF!</v>
      </c>
      <c r="L612" s="305" t="e">
        <v>#REF!</v>
      </c>
      <c r="M612" s="305" t="e">
        <v>#REF!</v>
      </c>
      <c r="N612" s="305" t="e">
        <v>#REF!</v>
      </c>
      <c r="O612" s="305" t="e">
        <v>#REF!</v>
      </c>
      <c r="P612" s="305" t="e">
        <v>#REF!</v>
      </c>
      <c r="Q612" s="305" t="e">
        <v>#REF!</v>
      </c>
      <c r="R612" s="305" t="e">
        <v>#REF!</v>
      </c>
      <c r="S612" s="382"/>
      <c r="V612" s="322" t="s">
        <v>358</v>
      </c>
      <c r="W612" s="323" t="s">
        <v>73</v>
      </c>
      <c r="X612" s="323" t="s">
        <v>217</v>
      </c>
      <c r="Y612" s="328">
        <f t="shared" si="62"/>
        <v>0.10665082224358401</v>
      </c>
      <c r="Z612" s="327">
        <v>0</v>
      </c>
      <c r="AA612" s="327">
        <v>3.9715492760857202E-2</v>
      </c>
      <c r="AB612" s="327">
        <v>3.9715492760857202E-2</v>
      </c>
      <c r="AC612" s="327">
        <v>0.10665082224358401</v>
      </c>
      <c r="AD612" s="327">
        <v>0.10665082224358401</v>
      </c>
      <c r="AE612" s="327">
        <v>0.10665082224358401</v>
      </c>
      <c r="AF612" s="327">
        <v>0.10665082224358401</v>
      </c>
      <c r="AG612" s="327">
        <v>0.10665082224358401</v>
      </c>
      <c r="AH612" s="327">
        <v>0.10665082224358401</v>
      </c>
      <c r="AI612" s="327">
        <v>0.10665082224358401</v>
      </c>
      <c r="AJ612" s="327">
        <v>0.10665082224358401</v>
      </c>
      <c r="AK612" s="327">
        <v>0.10665082224358401</v>
      </c>
      <c r="AL612" s="327">
        <v>1.0392883857139701</v>
      </c>
      <c r="AM612" s="305">
        <f t="shared" si="63"/>
        <v>0.39938345225246646</v>
      </c>
      <c r="AQ612" s="401"/>
      <c r="AR612" s="401"/>
    </row>
    <row r="613" spans="1:44" ht="19.5" customHeight="1" x14ac:dyDescent="0.2">
      <c r="A613" s="477" t="s">
        <v>51</v>
      </c>
      <c r="B613" s="475" t="s">
        <v>25</v>
      </c>
      <c r="C613" s="456" t="s">
        <v>26</v>
      </c>
      <c r="D613" s="302" t="s">
        <v>27</v>
      </c>
      <c r="E613" s="305"/>
      <c r="F613" s="305"/>
      <c r="G613" s="305"/>
      <c r="H613" s="305"/>
      <c r="I613" s="305"/>
      <c r="J613" s="305"/>
      <c r="K613" s="305"/>
      <c r="L613" s="305"/>
      <c r="M613" s="305"/>
      <c r="N613" s="305"/>
      <c r="O613" s="305"/>
      <c r="P613" s="305"/>
      <c r="Q613" s="305"/>
      <c r="R613" s="305"/>
      <c r="S613" s="382"/>
      <c r="V613" s="322" t="s">
        <v>358</v>
      </c>
      <c r="W613" s="323" t="s">
        <v>73</v>
      </c>
      <c r="X613" s="323" t="s">
        <v>218</v>
      </c>
      <c r="Y613" s="328">
        <f t="shared" si="62"/>
        <v>2.0898E-2</v>
      </c>
      <c r="Z613" s="327">
        <v>0</v>
      </c>
      <c r="AA613" s="327">
        <v>8.7480000000000006E-3</v>
      </c>
      <c r="AB613" s="327">
        <v>1.7010000000000001E-2</v>
      </c>
      <c r="AC613" s="327">
        <v>1.6038E-2</v>
      </c>
      <c r="AD613" s="327">
        <v>1.8953999999999999E-2</v>
      </c>
      <c r="AE613" s="327">
        <v>2.0898E-2</v>
      </c>
      <c r="AF613" s="327">
        <v>2.2356000000000001E-2</v>
      </c>
      <c r="AG613" s="327">
        <v>2.2356000000000001E-2</v>
      </c>
      <c r="AH613" s="327">
        <v>0.11469600000000001</v>
      </c>
      <c r="AI613" s="327">
        <v>0.107406</v>
      </c>
      <c r="AJ613" s="327">
        <v>6.4152000000000001E-2</v>
      </c>
      <c r="AK613" s="327">
        <v>0.11712599999999999</v>
      </c>
      <c r="AL613" s="327">
        <v>0.52973999999999999</v>
      </c>
      <c r="AM613" s="305">
        <f t="shared" si="63"/>
        <v>8.1647999999999998E-2</v>
      </c>
      <c r="AQ613" s="401"/>
      <c r="AR613" s="401"/>
    </row>
    <row r="614" spans="1:44" ht="19.5" customHeight="1" x14ac:dyDescent="0.2">
      <c r="A614" s="477" t="s">
        <v>51</v>
      </c>
      <c r="B614" s="475" t="s">
        <v>25</v>
      </c>
      <c r="C614" s="456" t="s">
        <v>26</v>
      </c>
      <c r="D614" s="302" t="s">
        <v>28</v>
      </c>
      <c r="E614" s="305"/>
      <c r="F614" s="305"/>
      <c r="G614" s="305"/>
      <c r="H614" s="305"/>
      <c r="I614" s="305"/>
      <c r="J614" s="305"/>
      <c r="K614" s="305"/>
      <c r="L614" s="305"/>
      <c r="M614" s="305"/>
      <c r="N614" s="305"/>
      <c r="O614" s="305"/>
      <c r="P614" s="305"/>
      <c r="Q614" s="305"/>
      <c r="R614" s="305"/>
      <c r="S614" s="382"/>
      <c r="V614" s="322" t="s">
        <v>358</v>
      </c>
      <c r="W614" s="323" t="s">
        <v>73</v>
      </c>
      <c r="X614" s="323" t="s">
        <v>219</v>
      </c>
      <c r="Y614" s="328">
        <f t="shared" si="62"/>
        <v>0.18351999999999999</v>
      </c>
      <c r="Z614" s="327">
        <v>0</v>
      </c>
      <c r="AA614" s="327">
        <v>2.3279999999999999E-2</v>
      </c>
      <c r="AB614" s="327">
        <v>4.3040000000000002E-2</v>
      </c>
      <c r="AC614" s="327">
        <v>0.14152000000000001</v>
      </c>
      <c r="AD614" s="327">
        <v>0.15271999999999999</v>
      </c>
      <c r="AE614" s="327">
        <v>0.18351999999999999</v>
      </c>
      <c r="AF614" s="327">
        <v>0.21456</v>
      </c>
      <c r="AG614" s="327">
        <v>0.23952000000000001</v>
      </c>
      <c r="AH614" s="327">
        <v>0.19903999999999999</v>
      </c>
      <c r="AI614" s="327">
        <v>0.19431999999999999</v>
      </c>
      <c r="AJ614" s="327">
        <v>0.18753</v>
      </c>
      <c r="AK614" s="327">
        <v>0.14496999999999999</v>
      </c>
      <c r="AL614" s="327">
        <v>1.7240200000000001</v>
      </c>
      <c r="AM614" s="305">
        <f t="shared" si="63"/>
        <v>0.54408000000000001</v>
      </c>
      <c r="AQ614" s="401"/>
      <c r="AR614" s="401"/>
    </row>
    <row r="615" spans="1:44" ht="19.5" customHeight="1" x14ac:dyDescent="0.2">
      <c r="A615" s="477" t="s">
        <v>51</v>
      </c>
      <c r="B615" s="475" t="s">
        <v>25</v>
      </c>
      <c r="C615" s="456" t="s">
        <v>26</v>
      </c>
      <c r="D615" s="302" t="s">
        <v>29</v>
      </c>
      <c r="E615" s="305"/>
      <c r="F615" s="305"/>
      <c r="G615" s="305"/>
      <c r="H615" s="305"/>
      <c r="I615" s="305"/>
      <c r="J615" s="305"/>
      <c r="K615" s="305"/>
      <c r="L615" s="305"/>
      <c r="M615" s="305"/>
      <c r="N615" s="305"/>
      <c r="O615" s="305"/>
      <c r="P615" s="305"/>
      <c r="Q615" s="305"/>
      <c r="R615" s="305"/>
      <c r="S615" s="382"/>
      <c r="V615" s="322" t="s">
        <v>358</v>
      </c>
      <c r="W615" s="323" t="s">
        <v>73</v>
      </c>
      <c r="X615" s="323" t="s">
        <v>220</v>
      </c>
      <c r="Y615" s="328">
        <f t="shared" si="62"/>
        <v>8.0734E-2</v>
      </c>
      <c r="Z615" s="327">
        <v>0</v>
      </c>
      <c r="AA615" s="327">
        <v>0</v>
      </c>
      <c r="AB615" s="327">
        <v>9.1303999999999996E-2</v>
      </c>
      <c r="AC615" s="327">
        <v>1.2396370000000001</v>
      </c>
      <c r="AD615" s="327">
        <v>0.30835499999999999</v>
      </c>
      <c r="AE615" s="327">
        <v>8.0734E-2</v>
      </c>
      <c r="AF615" s="327">
        <v>0.36919299999999999</v>
      </c>
      <c r="AG615" s="327">
        <v>0.17952099999999999</v>
      </c>
      <c r="AH615" s="327">
        <v>8.8402999999999995E-2</v>
      </c>
      <c r="AI615" s="327">
        <v>1.145926</v>
      </c>
      <c r="AJ615" s="327">
        <v>0.11181199999999999</v>
      </c>
      <c r="AK615" s="327">
        <v>8.8220000000000007E-2</v>
      </c>
      <c r="AL615" s="327">
        <v>3.7031049999999999</v>
      </c>
      <c r="AM615" s="305">
        <f t="shared" si="63"/>
        <v>1.7200300000000002</v>
      </c>
      <c r="AQ615" s="401"/>
      <c r="AR615" s="401"/>
    </row>
    <row r="616" spans="1:44" ht="19.5" customHeight="1" x14ac:dyDescent="0.2">
      <c r="A616" s="477" t="s">
        <v>51</v>
      </c>
      <c r="B616" s="475" t="s">
        <v>25</v>
      </c>
      <c r="C616" s="456" t="s">
        <v>26</v>
      </c>
      <c r="D616" s="302" t="s">
        <v>30</v>
      </c>
      <c r="E616" s="305"/>
      <c r="F616" s="305"/>
      <c r="G616" s="305"/>
      <c r="H616" s="305"/>
      <c r="I616" s="305"/>
      <c r="J616" s="305"/>
      <c r="K616" s="305"/>
      <c r="L616" s="305"/>
      <c r="M616" s="305"/>
      <c r="N616" s="305"/>
      <c r="O616" s="305"/>
      <c r="P616" s="305"/>
      <c r="Q616" s="305"/>
      <c r="R616" s="305"/>
      <c r="S616" s="382"/>
      <c r="V616" s="322" t="s">
        <v>358</v>
      </c>
      <c r="W616" s="323" t="s">
        <v>73</v>
      </c>
      <c r="X616" s="323" t="s">
        <v>211</v>
      </c>
      <c r="Y616" s="328">
        <f t="shared" si="62"/>
        <v>45.424185000000001</v>
      </c>
      <c r="Z616" s="327">
        <v>4.2124969999999999</v>
      </c>
      <c r="AA616" s="327">
        <v>3.8729930590768</v>
      </c>
      <c r="AB616" s="327">
        <v>50.351815999999999</v>
      </c>
      <c r="AC616" s="327">
        <v>244.01282399999999</v>
      </c>
      <c r="AD616" s="327">
        <v>51.512225999999998</v>
      </c>
      <c r="AE616" s="327">
        <v>45.424185000000001</v>
      </c>
      <c r="AF616" s="327">
        <v>61.78275</v>
      </c>
      <c r="AG616" s="327">
        <v>49.363906</v>
      </c>
      <c r="AH616" s="327">
        <v>25.754331000000001</v>
      </c>
      <c r="AI616" s="327">
        <v>30.775905999999999</v>
      </c>
      <c r="AJ616" s="327">
        <v>25.475860000000001</v>
      </c>
      <c r="AK616" s="327">
        <v>175.27587600000001</v>
      </c>
      <c r="AL616" s="327">
        <v>767.81517005907699</v>
      </c>
      <c r="AM616" s="305">
        <f t="shared" si="63"/>
        <v>399.38654105907682</v>
      </c>
      <c r="AQ616" s="401"/>
      <c r="AR616" s="401"/>
    </row>
    <row r="617" spans="1:44" ht="19.5" customHeight="1" x14ac:dyDescent="0.2">
      <c r="A617" s="477" t="s">
        <v>51</v>
      </c>
      <c r="B617" s="475" t="s">
        <v>25</v>
      </c>
      <c r="C617" s="456" t="s">
        <v>26</v>
      </c>
      <c r="D617" s="302" t="s">
        <v>31</v>
      </c>
      <c r="E617" s="305"/>
      <c r="F617" s="305"/>
      <c r="G617" s="305"/>
      <c r="H617" s="305"/>
      <c r="I617" s="305"/>
      <c r="J617" s="305"/>
      <c r="K617" s="305"/>
      <c r="L617" s="305"/>
      <c r="M617" s="305"/>
      <c r="N617" s="305"/>
      <c r="O617" s="305"/>
      <c r="P617" s="305"/>
      <c r="Q617" s="305"/>
      <c r="R617" s="305"/>
      <c r="S617" s="382"/>
      <c r="V617" s="322" t="s">
        <v>358</v>
      </c>
      <c r="W617" s="323" t="s">
        <v>73</v>
      </c>
      <c r="X617" s="323" t="s">
        <v>221</v>
      </c>
      <c r="Y617" s="328">
        <f t="shared" si="62"/>
        <v>4.3536380000000001</v>
      </c>
      <c r="Z617" s="327">
        <v>0.35284700000000002</v>
      </c>
      <c r="AA617" s="327">
        <v>0.35284700000000002</v>
      </c>
      <c r="AB617" s="327">
        <v>3.8274879999999998</v>
      </c>
      <c r="AC617" s="327">
        <v>3.869748</v>
      </c>
      <c r="AD617" s="327">
        <v>4.2951680000000003</v>
      </c>
      <c r="AE617" s="327">
        <v>4.3536380000000001</v>
      </c>
      <c r="AF617" s="327">
        <v>5.6717979999999999</v>
      </c>
      <c r="AG617" s="327">
        <v>3.5234179999999999</v>
      </c>
      <c r="AH617" s="327">
        <v>1.8433200000000001</v>
      </c>
      <c r="AI617" s="327">
        <v>4.6664380000000003</v>
      </c>
      <c r="AJ617" s="327">
        <v>3.0896659999999998</v>
      </c>
      <c r="AK617" s="327">
        <v>3.2277719999999999</v>
      </c>
      <c r="AL617" s="327">
        <v>39.074148000000001</v>
      </c>
      <c r="AM617" s="305">
        <f t="shared" si="63"/>
        <v>17.051735999999998</v>
      </c>
      <c r="AQ617" s="401"/>
      <c r="AR617" s="401"/>
    </row>
    <row r="618" spans="1:44" ht="19.5" customHeight="1" x14ac:dyDescent="0.2">
      <c r="A618" s="477" t="s">
        <v>51</v>
      </c>
      <c r="B618" s="475" t="s">
        <v>25</v>
      </c>
      <c r="C618" s="456" t="s">
        <v>26</v>
      </c>
      <c r="D618" s="302" t="s">
        <v>32</v>
      </c>
      <c r="E618" s="305"/>
      <c r="F618" s="305"/>
      <c r="G618" s="305"/>
      <c r="H618" s="305"/>
      <c r="I618" s="305"/>
      <c r="J618" s="305"/>
      <c r="K618" s="305"/>
      <c r="L618" s="305"/>
      <c r="M618" s="305"/>
      <c r="N618" s="305"/>
      <c r="O618" s="305"/>
      <c r="P618" s="305"/>
      <c r="Q618" s="305"/>
      <c r="R618" s="305"/>
      <c r="S618" s="382"/>
      <c r="V618" s="322" t="s">
        <v>358</v>
      </c>
      <c r="W618" s="323" t="s">
        <v>73</v>
      </c>
      <c r="X618" s="323" t="s">
        <v>222</v>
      </c>
      <c r="Y618" s="328">
        <f t="shared" si="62"/>
        <v>3.15E-2</v>
      </c>
      <c r="Z618" s="327">
        <v>0</v>
      </c>
      <c r="AA618" s="327">
        <v>0</v>
      </c>
      <c r="AB618" s="327">
        <v>4.0800000000000003E-2</v>
      </c>
      <c r="AC618" s="327">
        <v>2.7E-2</v>
      </c>
      <c r="AD618" s="327">
        <v>8.9999999999999993E-3</v>
      </c>
      <c r="AE618" s="327">
        <v>3.15E-2</v>
      </c>
      <c r="AF618" s="327">
        <v>0</v>
      </c>
      <c r="AG618" s="327">
        <v>1.575E-2</v>
      </c>
      <c r="AH618" s="327">
        <v>8.9999999999999993E-3</v>
      </c>
      <c r="AI618" s="327">
        <v>8.4809999999999997E-2</v>
      </c>
      <c r="AJ618" s="327">
        <v>3.15E-2</v>
      </c>
      <c r="AK618" s="327">
        <v>0</v>
      </c>
      <c r="AL618" s="327">
        <v>0.24936</v>
      </c>
      <c r="AM618" s="305">
        <f t="shared" si="63"/>
        <v>0.10829999999999999</v>
      </c>
      <c r="AQ618" s="401"/>
      <c r="AR618" s="401"/>
    </row>
    <row r="619" spans="1:44" ht="19.5" customHeight="1" x14ac:dyDescent="0.2">
      <c r="A619" s="477" t="s">
        <v>51</v>
      </c>
      <c r="B619" s="475" t="s">
        <v>25</v>
      </c>
      <c r="C619" s="456" t="s">
        <v>33</v>
      </c>
      <c r="D619" s="302" t="s">
        <v>34</v>
      </c>
      <c r="E619" s="305"/>
      <c r="F619" s="305"/>
      <c r="G619" s="305"/>
      <c r="H619" s="305"/>
      <c r="I619" s="305"/>
      <c r="J619" s="305"/>
      <c r="K619" s="305"/>
      <c r="L619" s="305"/>
      <c r="M619" s="305"/>
      <c r="N619" s="305"/>
      <c r="O619" s="305"/>
      <c r="P619" s="305"/>
      <c r="Q619" s="305"/>
      <c r="R619" s="305"/>
      <c r="S619" s="382"/>
      <c r="V619" s="322" t="s">
        <v>358</v>
      </c>
      <c r="W619" s="323" t="s">
        <v>73</v>
      </c>
      <c r="X619" s="323" t="s">
        <v>223</v>
      </c>
      <c r="Y619" s="328">
        <f t="shared" si="62"/>
        <v>0</v>
      </c>
      <c r="Z619" s="327">
        <v>0</v>
      </c>
      <c r="AA619" s="327">
        <v>0</v>
      </c>
      <c r="AB619" s="327">
        <v>0</v>
      </c>
      <c r="AC619" s="327">
        <v>0</v>
      </c>
      <c r="AD619" s="327">
        <v>0</v>
      </c>
      <c r="AE619" s="327">
        <v>0</v>
      </c>
      <c r="AF619" s="327">
        <v>0</v>
      </c>
      <c r="AG619" s="327">
        <v>0</v>
      </c>
      <c r="AH619" s="327">
        <v>0</v>
      </c>
      <c r="AI619" s="327">
        <v>0</v>
      </c>
      <c r="AJ619" s="327">
        <v>0</v>
      </c>
      <c r="AK619" s="327">
        <v>0</v>
      </c>
      <c r="AL619" s="327">
        <v>0</v>
      </c>
      <c r="AM619" s="305">
        <f t="shared" si="63"/>
        <v>0</v>
      </c>
      <c r="AQ619" s="401"/>
      <c r="AR619" s="401"/>
    </row>
    <row r="620" spans="1:44" ht="19.5" customHeight="1" x14ac:dyDescent="0.2">
      <c r="A620" s="477" t="s">
        <v>51</v>
      </c>
      <c r="B620" s="475" t="s">
        <v>25</v>
      </c>
      <c r="C620" s="456" t="s">
        <v>33</v>
      </c>
      <c r="D620" s="302" t="s">
        <v>35</v>
      </c>
      <c r="E620" s="305"/>
      <c r="F620" s="305"/>
      <c r="G620" s="305"/>
      <c r="H620" s="305"/>
      <c r="I620" s="305"/>
      <c r="J620" s="305"/>
      <c r="K620" s="305"/>
      <c r="L620" s="305"/>
      <c r="M620" s="305"/>
      <c r="N620" s="305"/>
      <c r="O620" s="305"/>
      <c r="P620" s="305"/>
      <c r="Q620" s="305"/>
      <c r="R620" s="305"/>
      <c r="S620" s="382"/>
      <c r="V620" s="322" t="s">
        <v>358</v>
      </c>
      <c r="W620" s="323" t="s">
        <v>73</v>
      </c>
      <c r="X620" s="323" t="s">
        <v>224</v>
      </c>
      <c r="Y620" s="328">
        <f t="shared" si="62"/>
        <v>27.909659999999999</v>
      </c>
      <c r="Z620" s="327">
        <v>-21.308</v>
      </c>
      <c r="AA620" s="327">
        <v>0</v>
      </c>
      <c r="AB620" s="327">
        <v>14.58841</v>
      </c>
      <c r="AC620" s="327">
        <v>51.306950000000001</v>
      </c>
      <c r="AD620" s="327">
        <v>21.490349999999999</v>
      </c>
      <c r="AE620" s="327">
        <v>27.909659999999999</v>
      </c>
      <c r="AF620" s="327">
        <v>15.999599999999999</v>
      </c>
      <c r="AG620" s="327">
        <v>27.997992</v>
      </c>
      <c r="AH620" s="327">
        <v>22.644109</v>
      </c>
      <c r="AI620" s="327">
        <v>19.624324000000001</v>
      </c>
      <c r="AJ620" s="327">
        <v>19.83643</v>
      </c>
      <c r="AK620" s="327">
        <v>22.494858000000001</v>
      </c>
      <c r="AL620" s="327">
        <v>222.58468300000001</v>
      </c>
      <c r="AM620" s="305">
        <f t="shared" si="63"/>
        <v>93.987369999999999</v>
      </c>
      <c r="AQ620" s="401"/>
      <c r="AR620" s="401"/>
    </row>
    <row r="621" spans="1:44" ht="19.5" customHeight="1" x14ac:dyDescent="0.2">
      <c r="A621" s="477" t="s">
        <v>51</v>
      </c>
      <c r="B621" s="475" t="s">
        <v>25</v>
      </c>
      <c r="C621" s="456" t="s">
        <v>33</v>
      </c>
      <c r="D621" s="302" t="s">
        <v>36</v>
      </c>
      <c r="E621" s="305"/>
      <c r="F621" s="305"/>
      <c r="G621" s="305"/>
      <c r="H621" s="305"/>
      <c r="I621" s="305"/>
      <c r="J621" s="305"/>
      <c r="K621" s="305"/>
      <c r="L621" s="305"/>
      <c r="M621" s="305"/>
      <c r="N621" s="305"/>
      <c r="O621" s="305"/>
      <c r="P621" s="305"/>
      <c r="Q621" s="305"/>
      <c r="R621" s="305"/>
      <c r="S621" s="382"/>
      <c r="V621" s="322" t="s">
        <v>358</v>
      </c>
      <c r="W621" s="323" t="s">
        <v>73</v>
      </c>
      <c r="X621" s="323" t="s">
        <v>225</v>
      </c>
      <c r="Y621" s="328">
        <f t="shared" si="62"/>
        <v>3.2461999999999998E-2</v>
      </c>
      <c r="Z621" s="327">
        <v>0</v>
      </c>
      <c r="AA621" s="327">
        <v>0</v>
      </c>
      <c r="AB621" s="327">
        <v>0</v>
      </c>
      <c r="AC621" s="327">
        <v>4.2189999999999997E-3</v>
      </c>
      <c r="AD621" s="327">
        <v>3.2461999999999998E-2</v>
      </c>
      <c r="AE621" s="327">
        <v>3.2461999999999998E-2</v>
      </c>
      <c r="AF621" s="327">
        <v>3.2461999999999998E-2</v>
      </c>
      <c r="AG621" s="327">
        <v>3.2461999999999998E-2</v>
      </c>
      <c r="AH621" s="327">
        <v>3.2461999999999998E-2</v>
      </c>
      <c r="AI621" s="327">
        <v>3.2461999999999998E-2</v>
      </c>
      <c r="AJ621" s="327">
        <v>4.0930000000000001E-2</v>
      </c>
      <c r="AK621" s="327">
        <v>0.299954</v>
      </c>
      <c r="AL621" s="327">
        <v>0.53987499999999999</v>
      </c>
      <c r="AM621" s="305">
        <f t="shared" si="63"/>
        <v>6.9142999999999996E-2</v>
      </c>
      <c r="AQ621" s="401"/>
      <c r="AR621" s="401"/>
    </row>
    <row r="622" spans="1:44" ht="19.5" customHeight="1" x14ac:dyDescent="0.2">
      <c r="A622" s="477" t="s">
        <v>51</v>
      </c>
      <c r="B622" s="475" t="s">
        <v>25</v>
      </c>
      <c r="C622" s="456" t="s">
        <v>33</v>
      </c>
      <c r="D622" s="302" t="s">
        <v>37</v>
      </c>
      <c r="E622" s="305"/>
      <c r="F622" s="305"/>
      <c r="G622" s="305"/>
      <c r="H622" s="305"/>
      <c r="I622" s="305"/>
      <c r="J622" s="305"/>
      <c r="K622" s="305"/>
      <c r="L622" s="305"/>
      <c r="M622" s="305"/>
      <c r="N622" s="305"/>
      <c r="O622" s="305"/>
      <c r="P622" s="305"/>
      <c r="Q622" s="305"/>
      <c r="R622" s="305"/>
      <c r="S622" s="382"/>
      <c r="V622" s="322" t="s">
        <v>358</v>
      </c>
      <c r="W622" s="323" t="s">
        <v>73</v>
      </c>
      <c r="X622" s="323" t="s">
        <v>226</v>
      </c>
      <c r="Y622" s="328">
        <f t="shared" si="62"/>
        <v>0</v>
      </c>
      <c r="Z622" s="327">
        <v>0</v>
      </c>
      <c r="AA622" s="327">
        <v>0</v>
      </c>
      <c r="AB622" s="327">
        <v>0</v>
      </c>
      <c r="AC622" s="327">
        <v>0</v>
      </c>
      <c r="AD622" s="327">
        <v>0</v>
      </c>
      <c r="AE622" s="327">
        <v>0</v>
      </c>
      <c r="AF622" s="327">
        <v>0</v>
      </c>
      <c r="AG622" s="327">
        <v>0.1948</v>
      </c>
      <c r="AH622" s="327">
        <v>0</v>
      </c>
      <c r="AI622" s="327">
        <v>0.97799999999999998</v>
      </c>
      <c r="AJ622" s="327">
        <v>0</v>
      </c>
      <c r="AK622" s="327">
        <v>0</v>
      </c>
      <c r="AL622" s="327">
        <v>1.1728000000000001</v>
      </c>
      <c r="AM622" s="305">
        <f t="shared" si="63"/>
        <v>0</v>
      </c>
      <c r="AQ622" s="401"/>
      <c r="AR622" s="401"/>
    </row>
    <row r="623" spans="1:44" ht="19.5" customHeight="1" x14ac:dyDescent="0.2">
      <c r="A623" s="477" t="s">
        <v>51</v>
      </c>
      <c r="B623" s="475" t="s">
        <v>25</v>
      </c>
      <c r="C623" s="456" t="s">
        <v>33</v>
      </c>
      <c r="D623" s="302" t="s">
        <v>38</v>
      </c>
      <c r="E623" s="305"/>
      <c r="F623" s="305"/>
      <c r="G623" s="305"/>
      <c r="H623" s="305"/>
      <c r="I623" s="305"/>
      <c r="J623" s="305"/>
      <c r="K623" s="305"/>
      <c r="L623" s="305"/>
      <c r="M623" s="305"/>
      <c r="N623" s="305"/>
      <c r="O623" s="305"/>
      <c r="P623" s="305"/>
      <c r="Q623" s="305"/>
      <c r="R623" s="305"/>
      <c r="S623" s="382"/>
      <c r="V623" s="322" t="s">
        <v>358</v>
      </c>
      <c r="W623" s="323" t="s">
        <v>73</v>
      </c>
      <c r="X623" s="323" t="s">
        <v>227</v>
      </c>
      <c r="Y623" s="328">
        <f t="shared" si="62"/>
        <v>0</v>
      </c>
      <c r="Z623" s="327">
        <v>0</v>
      </c>
      <c r="AA623" s="327">
        <v>0</v>
      </c>
      <c r="AB623" s="327">
        <v>0</v>
      </c>
      <c r="AC623" s="327">
        <v>-39.42</v>
      </c>
      <c r="AD623" s="327">
        <v>0</v>
      </c>
      <c r="AE623" s="327">
        <v>0</v>
      </c>
      <c r="AF623" s="327">
        <v>0</v>
      </c>
      <c r="AG623" s="327">
        <v>0</v>
      </c>
      <c r="AH623" s="327">
        <v>0.189</v>
      </c>
      <c r="AI623" s="327">
        <v>0</v>
      </c>
      <c r="AJ623" s="327">
        <v>0.108</v>
      </c>
      <c r="AK623" s="327">
        <v>0</v>
      </c>
      <c r="AL623" s="327">
        <v>-39.122999999999998</v>
      </c>
      <c r="AM623" s="305">
        <f t="shared" si="63"/>
        <v>-39.42</v>
      </c>
      <c r="AQ623" s="401"/>
      <c r="AR623" s="401"/>
    </row>
    <row r="624" spans="1:44" ht="19.5" customHeight="1" x14ac:dyDescent="0.2">
      <c r="A624" s="477" t="s">
        <v>51</v>
      </c>
      <c r="B624" s="475" t="s">
        <v>25</v>
      </c>
      <c r="C624" s="456" t="s">
        <v>33</v>
      </c>
      <c r="D624" s="302" t="s">
        <v>39</v>
      </c>
      <c r="E624" s="305"/>
      <c r="F624" s="305"/>
      <c r="G624" s="305"/>
      <c r="H624" s="305"/>
      <c r="I624" s="305"/>
      <c r="J624" s="305"/>
      <c r="K624" s="305"/>
      <c r="L624" s="305"/>
      <c r="M624" s="305"/>
      <c r="N624" s="305"/>
      <c r="O624" s="305"/>
      <c r="P624" s="305"/>
      <c r="Q624" s="305"/>
      <c r="R624" s="305"/>
      <c r="S624" s="382"/>
      <c r="V624" s="322" t="s">
        <v>358</v>
      </c>
      <c r="W624" s="323" t="s">
        <v>73</v>
      </c>
      <c r="X624" s="323" t="s">
        <v>367</v>
      </c>
      <c r="Y624" s="328">
        <f t="shared" si="62"/>
        <v>0</v>
      </c>
      <c r="Z624" s="327">
        <v>0</v>
      </c>
      <c r="AA624" s="327">
        <v>0</v>
      </c>
      <c r="AB624" s="327">
        <v>0</v>
      </c>
      <c r="AC624" s="327">
        <v>0</v>
      </c>
      <c r="AD624" s="327">
        <v>0</v>
      </c>
      <c r="AE624" s="327">
        <v>0</v>
      </c>
      <c r="AF624" s="327">
        <v>0</v>
      </c>
      <c r="AG624" s="327">
        <v>0</v>
      </c>
      <c r="AH624" s="327">
        <v>0</v>
      </c>
      <c r="AI624" s="327">
        <v>0</v>
      </c>
      <c r="AJ624" s="327">
        <v>0</v>
      </c>
      <c r="AK624" s="327">
        <v>0</v>
      </c>
      <c r="AL624" s="327">
        <v>0</v>
      </c>
      <c r="AM624" s="305">
        <f t="shared" si="63"/>
        <v>0</v>
      </c>
      <c r="AQ624" s="401"/>
      <c r="AR624" s="401"/>
    </row>
    <row r="625" spans="1:44" ht="19.5" customHeight="1" x14ac:dyDescent="0.2">
      <c r="A625" s="477" t="s">
        <v>51</v>
      </c>
      <c r="B625" s="475" t="s">
        <v>25</v>
      </c>
      <c r="C625" s="456" t="s">
        <v>40</v>
      </c>
      <c r="D625" s="302" t="s">
        <v>41</v>
      </c>
      <c r="E625" s="305"/>
      <c r="F625" s="305"/>
      <c r="G625" s="305"/>
      <c r="H625" s="305"/>
      <c r="I625" s="305"/>
      <c r="J625" s="305"/>
      <c r="K625" s="305"/>
      <c r="L625" s="305"/>
      <c r="M625" s="305"/>
      <c r="N625" s="305"/>
      <c r="O625" s="305"/>
      <c r="P625" s="305"/>
      <c r="Q625" s="305"/>
      <c r="R625" s="305"/>
      <c r="S625" s="382"/>
      <c r="V625" s="322" t="s">
        <v>358</v>
      </c>
      <c r="W625" s="323" t="s">
        <v>73</v>
      </c>
      <c r="X625" s="323" t="s">
        <v>229</v>
      </c>
      <c r="Y625" s="328">
        <f t="shared" si="62"/>
        <v>-29.52</v>
      </c>
      <c r="Z625" s="327">
        <v>0</v>
      </c>
      <c r="AA625" s="327">
        <v>0</v>
      </c>
      <c r="AB625" s="327">
        <v>-11.76</v>
      </c>
      <c r="AC625" s="327">
        <v>-39.78</v>
      </c>
      <c r="AD625" s="327">
        <v>-34.979999999999997</v>
      </c>
      <c r="AE625" s="327">
        <v>-29.52</v>
      </c>
      <c r="AF625" s="327">
        <v>-37.68</v>
      </c>
      <c r="AG625" s="327">
        <v>-23.58</v>
      </c>
      <c r="AH625" s="327">
        <v>-0.72</v>
      </c>
      <c r="AI625" s="327">
        <v>0</v>
      </c>
      <c r="AJ625" s="327">
        <v>-0.3</v>
      </c>
      <c r="AK625" s="327">
        <v>0</v>
      </c>
      <c r="AL625" s="327">
        <v>-178.32</v>
      </c>
      <c r="AM625" s="305">
        <f t="shared" si="63"/>
        <v>-116.03999999999999</v>
      </c>
      <c r="AQ625" s="401"/>
      <c r="AR625" s="401"/>
    </row>
    <row r="626" spans="1:44" ht="19.5" customHeight="1" x14ac:dyDescent="0.2">
      <c r="A626" s="477" t="s">
        <v>51</v>
      </c>
      <c r="B626" s="475" t="s">
        <v>25</v>
      </c>
      <c r="C626" s="456" t="s">
        <v>40</v>
      </c>
      <c r="D626" s="302" t="s">
        <v>42</v>
      </c>
      <c r="E626" s="305"/>
      <c r="F626" s="305"/>
      <c r="G626" s="305"/>
      <c r="H626" s="305"/>
      <c r="I626" s="305"/>
      <c r="J626" s="305"/>
      <c r="K626" s="305"/>
      <c r="L626" s="305"/>
      <c r="M626" s="305"/>
      <c r="N626" s="305"/>
      <c r="O626" s="305"/>
      <c r="P626" s="305"/>
      <c r="Q626" s="305"/>
      <c r="R626" s="305"/>
      <c r="S626" s="382"/>
      <c r="V626" s="322" t="s">
        <v>358</v>
      </c>
      <c r="W626" s="323" t="s">
        <v>73</v>
      </c>
      <c r="X626" s="323" t="s">
        <v>230</v>
      </c>
      <c r="Y626" s="328">
        <f t="shared" si="62"/>
        <v>0</v>
      </c>
      <c r="Z626" s="327">
        <v>0</v>
      </c>
      <c r="AA626" s="327">
        <v>0</v>
      </c>
      <c r="AB626" s="327">
        <v>0.49919999999999998</v>
      </c>
      <c r="AC626" s="327">
        <v>0</v>
      </c>
      <c r="AD626" s="327">
        <v>0</v>
      </c>
      <c r="AE626" s="327">
        <v>0</v>
      </c>
      <c r="AF626" s="327">
        <v>0</v>
      </c>
      <c r="AG626" s="327">
        <v>0.76739999999999997</v>
      </c>
      <c r="AH626" s="327">
        <v>0</v>
      </c>
      <c r="AI626" s="327">
        <v>0</v>
      </c>
      <c r="AJ626" s="327">
        <v>0</v>
      </c>
      <c r="AK626" s="327">
        <v>0</v>
      </c>
      <c r="AL626" s="327">
        <v>1.2665999999999999</v>
      </c>
      <c r="AM626" s="305">
        <f t="shared" si="63"/>
        <v>0.49919999999999998</v>
      </c>
      <c r="AQ626" s="401"/>
      <c r="AR626" s="401"/>
    </row>
    <row r="627" spans="1:44" ht="19.5" customHeight="1" x14ac:dyDescent="0.2">
      <c r="A627" s="477" t="s">
        <v>51</v>
      </c>
      <c r="B627" s="475" t="s">
        <v>25</v>
      </c>
      <c r="C627" s="456" t="s">
        <v>40</v>
      </c>
      <c r="D627" s="302" t="s">
        <v>43</v>
      </c>
      <c r="E627" s="305"/>
      <c r="F627" s="305"/>
      <c r="G627" s="305"/>
      <c r="H627" s="305"/>
      <c r="I627" s="305"/>
      <c r="J627" s="305"/>
      <c r="K627" s="305"/>
      <c r="L627" s="305"/>
      <c r="M627" s="305"/>
      <c r="N627" s="305"/>
      <c r="O627" s="305"/>
      <c r="P627" s="305"/>
      <c r="Q627" s="305"/>
      <c r="R627" s="305"/>
      <c r="S627" s="382"/>
      <c r="V627" s="322" t="s">
        <v>358</v>
      </c>
      <c r="W627" s="323" t="s">
        <v>73</v>
      </c>
      <c r="X627" s="323" t="s">
        <v>231</v>
      </c>
      <c r="Y627" s="328">
        <f t="shared" si="62"/>
        <v>0</v>
      </c>
      <c r="Z627" s="327">
        <v>0</v>
      </c>
      <c r="AA627" s="327">
        <v>0</v>
      </c>
      <c r="AB627" s="327">
        <v>0</v>
      </c>
      <c r="AC627" s="327">
        <v>0</v>
      </c>
      <c r="AD627" s="327">
        <v>0</v>
      </c>
      <c r="AE627" s="327">
        <v>0</v>
      </c>
      <c r="AF627" s="327">
        <v>0</v>
      </c>
      <c r="AG627" s="327">
        <v>0</v>
      </c>
      <c r="AH627" s="327">
        <v>0</v>
      </c>
      <c r="AI627" s="327">
        <v>0</v>
      </c>
      <c r="AJ627" s="327">
        <v>0</v>
      </c>
      <c r="AK627" s="327">
        <v>0</v>
      </c>
      <c r="AL627" s="327">
        <v>0</v>
      </c>
      <c r="AM627" s="305">
        <f t="shared" si="63"/>
        <v>0</v>
      </c>
      <c r="AQ627" s="401"/>
      <c r="AR627" s="401"/>
    </row>
    <row r="628" spans="1:44" ht="19.5" customHeight="1" x14ac:dyDescent="0.2">
      <c r="A628" s="477" t="s">
        <v>51</v>
      </c>
      <c r="B628" s="475" t="s">
        <v>44</v>
      </c>
      <c r="C628" s="456" t="s">
        <v>26</v>
      </c>
      <c r="D628" s="302" t="s">
        <v>27</v>
      </c>
      <c r="E628" s="305"/>
      <c r="F628" s="305">
        <v>0</v>
      </c>
      <c r="G628" s="305">
        <v>0</v>
      </c>
      <c r="H628" s="305">
        <v>0</v>
      </c>
      <c r="I628" s="305">
        <v>0</v>
      </c>
      <c r="J628" s="305">
        <v>0</v>
      </c>
      <c r="K628" s="305">
        <v>0</v>
      </c>
      <c r="L628" s="305">
        <v>0</v>
      </c>
      <c r="M628" s="305">
        <v>0</v>
      </c>
      <c r="N628" s="305">
        <v>0</v>
      </c>
      <c r="O628" s="305">
        <v>0</v>
      </c>
      <c r="P628" s="305">
        <v>0</v>
      </c>
      <c r="Q628" s="305">
        <v>0</v>
      </c>
      <c r="R628" s="305">
        <v>0</v>
      </c>
      <c r="S628" s="382"/>
      <c r="V628" s="322" t="s">
        <v>358</v>
      </c>
      <c r="W628" s="323" t="s">
        <v>73</v>
      </c>
      <c r="X628" s="323" t="s">
        <v>232</v>
      </c>
      <c r="Y628" s="328">
        <f t="shared" si="62"/>
        <v>0</v>
      </c>
      <c r="Z628" s="327">
        <v>0</v>
      </c>
      <c r="AA628" s="327">
        <v>0</v>
      </c>
      <c r="AB628" s="327">
        <v>0</v>
      </c>
      <c r="AC628" s="327">
        <v>0</v>
      </c>
      <c r="AD628" s="327">
        <v>0</v>
      </c>
      <c r="AE628" s="327">
        <v>0</v>
      </c>
      <c r="AF628" s="327">
        <v>0</v>
      </c>
      <c r="AG628" s="327">
        <v>0</v>
      </c>
      <c r="AH628" s="327">
        <v>0</v>
      </c>
      <c r="AI628" s="327">
        <v>0</v>
      </c>
      <c r="AJ628" s="327">
        <v>0</v>
      </c>
      <c r="AK628" s="327">
        <v>0</v>
      </c>
      <c r="AL628" s="327">
        <v>0</v>
      </c>
      <c r="AM628" s="305">
        <f t="shared" si="63"/>
        <v>0</v>
      </c>
      <c r="AQ628" s="401"/>
      <c r="AR628" s="401"/>
    </row>
    <row r="629" spans="1:44" ht="19.5" customHeight="1" x14ac:dyDescent="0.2">
      <c r="A629" s="477" t="s">
        <v>51</v>
      </c>
      <c r="B629" s="475" t="s">
        <v>44</v>
      </c>
      <c r="C629" s="456" t="s">
        <v>26</v>
      </c>
      <c r="D629" s="302" t="s">
        <v>28</v>
      </c>
      <c r="E629" s="305"/>
      <c r="F629" s="305">
        <v>0</v>
      </c>
      <c r="G629" s="305">
        <v>0</v>
      </c>
      <c r="H629" s="305">
        <v>0</v>
      </c>
      <c r="I629" s="305">
        <v>0</v>
      </c>
      <c r="J629" s="305">
        <v>0</v>
      </c>
      <c r="K629" s="305">
        <v>0</v>
      </c>
      <c r="L629" s="305">
        <v>0</v>
      </c>
      <c r="M629" s="305">
        <v>0</v>
      </c>
      <c r="N629" s="305">
        <v>0</v>
      </c>
      <c r="O629" s="305">
        <v>0</v>
      </c>
      <c r="P629" s="305">
        <v>0</v>
      </c>
      <c r="Q629" s="305">
        <v>0</v>
      </c>
      <c r="R629" s="305">
        <v>0</v>
      </c>
      <c r="S629" s="382"/>
      <c r="V629" s="322" t="s">
        <v>358</v>
      </c>
      <c r="W629" s="323" t="s">
        <v>73</v>
      </c>
      <c r="X629" s="323" t="s">
        <v>233</v>
      </c>
      <c r="Y629" s="328">
        <f t="shared" si="62"/>
        <v>4.82E-2</v>
      </c>
      <c r="Z629" s="327">
        <v>0</v>
      </c>
      <c r="AA629" s="327">
        <v>0</v>
      </c>
      <c r="AB629" s="327">
        <v>0</v>
      </c>
      <c r="AC629" s="327">
        <v>0.24660000000000001</v>
      </c>
      <c r="AD629" s="327">
        <v>0</v>
      </c>
      <c r="AE629" s="327">
        <v>4.82E-2</v>
      </c>
      <c r="AF629" s="327">
        <v>0</v>
      </c>
      <c r="AG629" s="327">
        <v>0</v>
      </c>
      <c r="AH629" s="327">
        <v>0</v>
      </c>
      <c r="AI629" s="327">
        <v>0</v>
      </c>
      <c r="AJ629" s="327">
        <v>0</v>
      </c>
      <c r="AK629" s="327">
        <v>0</v>
      </c>
      <c r="AL629" s="327">
        <v>0.29480000000000001</v>
      </c>
      <c r="AM629" s="305">
        <f t="shared" si="63"/>
        <v>0.29480000000000001</v>
      </c>
      <c r="AQ629" s="401"/>
      <c r="AR629" s="401"/>
    </row>
    <row r="630" spans="1:44" ht="19.5" customHeight="1" x14ac:dyDescent="0.2">
      <c r="A630" s="477" t="s">
        <v>51</v>
      </c>
      <c r="B630" s="475" t="s">
        <v>44</v>
      </c>
      <c r="C630" s="456" t="s">
        <v>26</v>
      </c>
      <c r="D630" s="302" t="s">
        <v>29</v>
      </c>
      <c r="E630" s="305"/>
      <c r="F630" s="305">
        <v>0.23666253391122399</v>
      </c>
      <c r="G630" s="305">
        <v>0.13014785195512199</v>
      </c>
      <c r="H630" s="305">
        <v>0.414355259023374</v>
      </c>
      <c r="I630" s="305">
        <v>0.65822400053143504</v>
      </c>
      <c r="J630" s="305">
        <v>0.64229230304863305</v>
      </c>
      <c r="K630" s="305">
        <v>0.63363550272379099</v>
      </c>
      <c r="L630" s="305">
        <v>0.37266405800254998</v>
      </c>
      <c r="M630" s="305">
        <v>0.33233281688862498</v>
      </c>
      <c r="N630" s="305">
        <v>0.38199571764199097</v>
      </c>
      <c r="O630" s="305">
        <v>0.42210827208999502</v>
      </c>
      <c r="P630" s="305">
        <v>0.50491996221272295</v>
      </c>
      <c r="Q630" s="305">
        <v>0.25058984634610798</v>
      </c>
      <c r="R630" s="305">
        <v>4.9799281243755704</v>
      </c>
      <c r="S630" s="382"/>
      <c r="V630" s="322" t="s">
        <v>358</v>
      </c>
      <c r="W630" s="323" t="s">
        <v>73</v>
      </c>
      <c r="X630" s="323" t="s">
        <v>234</v>
      </c>
      <c r="Y630" s="328">
        <f t="shared" si="62"/>
        <v>0</v>
      </c>
      <c r="Z630" s="327">
        <v>0</v>
      </c>
      <c r="AA630" s="327">
        <v>0</v>
      </c>
      <c r="AB630" s="327">
        <v>0</v>
      </c>
      <c r="AC630" s="327">
        <v>0</v>
      </c>
      <c r="AD630" s="327">
        <v>0</v>
      </c>
      <c r="AE630" s="327">
        <v>0</v>
      </c>
      <c r="AF630" s="327">
        <v>0</v>
      </c>
      <c r="AG630" s="327">
        <v>0</v>
      </c>
      <c r="AH630" s="327">
        <v>0</v>
      </c>
      <c r="AI630" s="327">
        <v>0</v>
      </c>
      <c r="AJ630" s="327">
        <v>0</v>
      </c>
      <c r="AK630" s="327">
        <v>0</v>
      </c>
      <c r="AL630" s="327">
        <v>0</v>
      </c>
      <c r="AM630" s="305">
        <f t="shared" si="63"/>
        <v>0</v>
      </c>
      <c r="AQ630" s="401"/>
      <c r="AR630" s="401"/>
    </row>
    <row r="631" spans="1:44" ht="19.5" customHeight="1" x14ac:dyDescent="0.2">
      <c r="A631" s="477" t="s">
        <v>51</v>
      </c>
      <c r="B631" s="475" t="s">
        <v>44</v>
      </c>
      <c r="C631" s="456" t="s">
        <v>26</v>
      </c>
      <c r="D631" s="302" t="s">
        <v>30</v>
      </c>
      <c r="E631" s="305"/>
      <c r="F631" s="305">
        <v>0.306329913528613</v>
      </c>
      <c r="G631" s="305">
        <v>0.134235866809299</v>
      </c>
      <c r="H631" s="305">
        <v>0.36996037678064297</v>
      </c>
      <c r="I631" s="305">
        <v>0.59846091775153798</v>
      </c>
      <c r="J631" s="305">
        <v>0.81468961193324096</v>
      </c>
      <c r="K631" s="305">
        <v>0.75843069932917095</v>
      </c>
      <c r="L631" s="305">
        <v>0.86902476331098</v>
      </c>
      <c r="M631" s="305">
        <v>0.78910604614424495</v>
      </c>
      <c r="N631" s="305">
        <v>0.87927341397414005</v>
      </c>
      <c r="O631" s="305">
        <v>0.61175010491805104</v>
      </c>
      <c r="P631" s="305">
        <v>0.66197941467584998</v>
      </c>
      <c r="Q631" s="305">
        <v>0.56436815339676105</v>
      </c>
      <c r="R631" s="305">
        <v>7.3576092825525299</v>
      </c>
      <c r="S631" s="382"/>
      <c r="V631" s="322" t="s">
        <v>358</v>
      </c>
      <c r="W631" s="323" t="s">
        <v>73</v>
      </c>
      <c r="X631" s="323" t="s">
        <v>127</v>
      </c>
      <c r="Y631" s="328">
        <f t="shared" si="62"/>
        <v>0.34901199999999999</v>
      </c>
      <c r="Z631" s="327">
        <v>0</v>
      </c>
      <c r="AA631" s="327">
        <v>3.1757000000000001E-2</v>
      </c>
      <c r="AB631" s="327">
        <v>2.4785000000000001E-2</v>
      </c>
      <c r="AC631" s="327">
        <v>5.3532000000000003E-2</v>
      </c>
      <c r="AD631" s="327">
        <v>0.279808</v>
      </c>
      <c r="AE631" s="327">
        <v>0.34901199999999999</v>
      </c>
      <c r="AF631" s="327">
        <v>4.4999999999999997E-3</v>
      </c>
      <c r="AG631" s="327">
        <v>2.1037400000000002</v>
      </c>
      <c r="AH631" s="327">
        <v>0.01</v>
      </c>
      <c r="AI631" s="327">
        <v>0.13638</v>
      </c>
      <c r="AJ631" s="327">
        <v>0</v>
      </c>
      <c r="AK631" s="327">
        <v>0</v>
      </c>
      <c r="AL631" s="327">
        <v>2.9935139999999998</v>
      </c>
      <c r="AM631" s="305">
        <f t="shared" si="63"/>
        <v>0.73889399999999994</v>
      </c>
      <c r="AQ631" s="401"/>
      <c r="AR631" s="401"/>
    </row>
    <row r="632" spans="1:44" ht="19.5" customHeight="1" x14ac:dyDescent="0.2">
      <c r="A632" s="477" t="s">
        <v>51</v>
      </c>
      <c r="B632" s="475" t="s">
        <v>44</v>
      </c>
      <c r="C632" s="456" t="s">
        <v>26</v>
      </c>
      <c r="D632" s="302" t="s">
        <v>31</v>
      </c>
      <c r="E632" s="305"/>
      <c r="F632" s="305">
        <v>0.19597425739935101</v>
      </c>
      <c r="G632" s="305">
        <v>6.9707903130049806E-2</v>
      </c>
      <c r="H632" s="305">
        <v>0.18795960979731799</v>
      </c>
      <c r="I632" s="305">
        <v>0.27105018402342701</v>
      </c>
      <c r="J632" s="305">
        <v>0.31942021882864602</v>
      </c>
      <c r="K632" s="305">
        <v>0.47564499794580001</v>
      </c>
      <c r="L632" s="305">
        <v>0.49980130729703198</v>
      </c>
      <c r="M632" s="305">
        <v>0.49701067534144999</v>
      </c>
      <c r="N632" s="305">
        <v>0.41990734327030399</v>
      </c>
      <c r="O632" s="305">
        <v>0.27404377845330202</v>
      </c>
      <c r="P632" s="305">
        <v>0.31357570342351698</v>
      </c>
      <c r="Q632" s="305">
        <v>0.25122685772520498</v>
      </c>
      <c r="R632" s="305">
        <v>3.7753228366354001</v>
      </c>
      <c r="S632" s="382"/>
      <c r="V632" s="322" t="s">
        <v>358</v>
      </c>
      <c r="W632" s="323" t="s">
        <v>73</v>
      </c>
      <c r="X632" s="323" t="s">
        <v>235</v>
      </c>
      <c r="Y632" s="328">
        <f t="shared" si="62"/>
        <v>0</v>
      </c>
      <c r="Z632" s="327">
        <v>0</v>
      </c>
      <c r="AA632" s="327">
        <v>0</v>
      </c>
      <c r="AB632" s="327">
        <v>0</v>
      </c>
      <c r="AC632" s="327">
        <v>0</v>
      </c>
      <c r="AD632" s="327">
        <v>0</v>
      </c>
      <c r="AE632" s="327">
        <v>0</v>
      </c>
      <c r="AF632" s="327">
        <v>0</v>
      </c>
      <c r="AG632" s="327">
        <v>0</v>
      </c>
      <c r="AH632" s="327">
        <v>0</v>
      </c>
      <c r="AI632" s="327">
        <v>0</v>
      </c>
      <c r="AJ632" s="327">
        <v>0</v>
      </c>
      <c r="AK632" s="327">
        <v>0</v>
      </c>
      <c r="AL632" s="327">
        <v>0</v>
      </c>
      <c r="AM632" s="305">
        <f t="shared" si="63"/>
        <v>0</v>
      </c>
      <c r="AQ632" s="401"/>
      <c r="AR632" s="401"/>
    </row>
    <row r="633" spans="1:44" ht="19.5" customHeight="1" x14ac:dyDescent="0.2">
      <c r="A633" s="477" t="s">
        <v>51</v>
      </c>
      <c r="B633" s="475" t="s">
        <v>44</v>
      </c>
      <c r="C633" s="456" t="s">
        <v>26</v>
      </c>
      <c r="D633" s="302" t="s">
        <v>32</v>
      </c>
      <c r="E633" s="305"/>
      <c r="F633" s="305">
        <v>0</v>
      </c>
      <c r="G633" s="305">
        <v>0</v>
      </c>
      <c r="H633" s="305">
        <v>0</v>
      </c>
      <c r="I633" s="305">
        <v>0</v>
      </c>
      <c r="J633" s="305">
        <v>0</v>
      </c>
      <c r="K633" s="305">
        <v>0</v>
      </c>
      <c r="L633" s="305">
        <v>0</v>
      </c>
      <c r="M633" s="305">
        <v>0</v>
      </c>
      <c r="N633" s="305">
        <v>0</v>
      </c>
      <c r="O633" s="305">
        <v>0</v>
      </c>
      <c r="P633" s="305">
        <v>0</v>
      </c>
      <c r="Q633" s="305">
        <v>0</v>
      </c>
      <c r="R633" s="305">
        <v>0</v>
      </c>
      <c r="S633" s="382"/>
      <c r="V633" s="322" t="s">
        <v>358</v>
      </c>
      <c r="W633" s="323" t="s">
        <v>73</v>
      </c>
      <c r="X633" s="323" t="s">
        <v>236</v>
      </c>
      <c r="Y633" s="328">
        <f t="shared" si="62"/>
        <v>0</v>
      </c>
      <c r="Z633" s="327">
        <v>0</v>
      </c>
      <c r="AA633" s="327">
        <v>0</v>
      </c>
      <c r="AB633" s="327">
        <v>0</v>
      </c>
      <c r="AC633" s="327">
        <v>0</v>
      </c>
      <c r="AD633" s="327">
        <v>0</v>
      </c>
      <c r="AE633" s="327">
        <v>0</v>
      </c>
      <c r="AF633" s="327">
        <v>0</v>
      </c>
      <c r="AG633" s="327">
        <v>0</v>
      </c>
      <c r="AH633" s="327">
        <v>0</v>
      </c>
      <c r="AI633" s="327">
        <v>0</v>
      </c>
      <c r="AJ633" s="327">
        <v>0</v>
      </c>
      <c r="AK633" s="327">
        <v>0</v>
      </c>
      <c r="AL633" s="327">
        <v>0</v>
      </c>
      <c r="AM633" s="305">
        <f t="shared" si="63"/>
        <v>0</v>
      </c>
      <c r="AQ633" s="401"/>
      <c r="AR633" s="401"/>
    </row>
    <row r="634" spans="1:44" ht="19.5" customHeight="1" x14ac:dyDescent="0.2">
      <c r="A634" s="477" t="s">
        <v>51</v>
      </c>
      <c r="B634" s="475" t="s">
        <v>44</v>
      </c>
      <c r="C634" s="456" t="s">
        <v>33</v>
      </c>
      <c r="D634" s="302" t="s">
        <v>34</v>
      </c>
      <c r="E634" s="305"/>
      <c r="F634" s="305">
        <v>0.73896670483918903</v>
      </c>
      <c r="G634" s="305">
        <v>0.33409162189448299</v>
      </c>
      <c r="H634" s="305">
        <v>0.97227524560131096</v>
      </c>
      <c r="I634" s="305">
        <v>1.52773510230649</v>
      </c>
      <c r="J634" s="305">
        <v>1.77640213381052</v>
      </c>
      <c r="K634" s="305">
        <v>1.86771119999886</v>
      </c>
      <c r="L634" s="305">
        <v>1.7414901286106601</v>
      </c>
      <c r="M634" s="305">
        <v>1.61844953837432</v>
      </c>
      <c r="N634" s="305">
        <v>1.68117647488639</v>
      </c>
      <c r="O634" s="305">
        <v>1.3079021554611601</v>
      </c>
      <c r="P634" s="305">
        <v>1.4804750803120399</v>
      </c>
      <c r="Q634" s="305">
        <v>1.0661848574681201</v>
      </c>
      <c r="R634" s="305">
        <v>16.1128602435635</v>
      </c>
      <c r="S634" s="382"/>
      <c r="V634" s="322" t="s">
        <v>358</v>
      </c>
      <c r="W634" s="323" t="s">
        <v>73</v>
      </c>
      <c r="X634" s="323" t="s">
        <v>237</v>
      </c>
      <c r="Y634" s="328">
        <f t="shared" si="62"/>
        <v>0</v>
      </c>
      <c r="Z634" s="327">
        <v>0</v>
      </c>
      <c r="AA634" s="327">
        <v>0</v>
      </c>
      <c r="AB634" s="327">
        <v>0</v>
      </c>
      <c r="AC634" s="327">
        <v>0</v>
      </c>
      <c r="AD634" s="327">
        <v>0</v>
      </c>
      <c r="AE634" s="327">
        <v>0</v>
      </c>
      <c r="AF634" s="327">
        <v>0</v>
      </c>
      <c r="AG634" s="327">
        <v>0</v>
      </c>
      <c r="AH634" s="327">
        <v>0</v>
      </c>
      <c r="AI634" s="327">
        <v>0</v>
      </c>
      <c r="AJ634" s="327">
        <v>0</v>
      </c>
      <c r="AK634" s="327">
        <v>0</v>
      </c>
      <c r="AL634" s="327">
        <v>0</v>
      </c>
      <c r="AM634" s="305">
        <f t="shared" si="63"/>
        <v>0</v>
      </c>
      <c r="AQ634" s="401"/>
      <c r="AR634" s="401"/>
    </row>
    <row r="635" spans="1:44" ht="19.5" customHeight="1" x14ac:dyDescent="0.2">
      <c r="A635" s="477" t="s">
        <v>51</v>
      </c>
      <c r="B635" s="475" t="s">
        <v>44</v>
      </c>
      <c r="C635" s="456" t="s">
        <v>33</v>
      </c>
      <c r="D635" s="302" t="s">
        <v>35</v>
      </c>
      <c r="E635" s="305"/>
      <c r="F635" s="305">
        <v>0</v>
      </c>
      <c r="G635" s="305">
        <v>0</v>
      </c>
      <c r="H635" s="305">
        <v>0</v>
      </c>
      <c r="I635" s="305">
        <v>0</v>
      </c>
      <c r="J635" s="305">
        <v>0</v>
      </c>
      <c r="K635" s="305">
        <v>0</v>
      </c>
      <c r="L635" s="305">
        <v>0</v>
      </c>
      <c r="M635" s="305">
        <v>0</v>
      </c>
      <c r="N635" s="305">
        <v>0</v>
      </c>
      <c r="O635" s="305">
        <v>0</v>
      </c>
      <c r="P635" s="305">
        <v>0</v>
      </c>
      <c r="Q635" s="305">
        <v>0</v>
      </c>
      <c r="R635" s="305">
        <v>0</v>
      </c>
      <c r="S635" s="382"/>
      <c r="V635" s="322" t="s">
        <v>358</v>
      </c>
      <c r="W635" s="323" t="s">
        <v>73</v>
      </c>
      <c r="X635" s="323" t="s">
        <v>238</v>
      </c>
      <c r="Y635" s="328">
        <f t="shared" si="62"/>
        <v>0</v>
      </c>
      <c r="Z635" s="327">
        <v>0</v>
      </c>
      <c r="AA635" s="327">
        <v>0</v>
      </c>
      <c r="AB635" s="327">
        <v>0</v>
      </c>
      <c r="AC635" s="327">
        <v>0</v>
      </c>
      <c r="AD635" s="327">
        <v>0</v>
      </c>
      <c r="AE635" s="327">
        <v>0</v>
      </c>
      <c r="AF635" s="327">
        <v>0</v>
      </c>
      <c r="AG635" s="327">
        <v>0</v>
      </c>
      <c r="AH635" s="327">
        <v>0</v>
      </c>
      <c r="AI635" s="327">
        <v>0</v>
      </c>
      <c r="AJ635" s="327">
        <v>0</v>
      </c>
      <c r="AK635" s="327">
        <v>0</v>
      </c>
      <c r="AL635" s="327">
        <v>0</v>
      </c>
      <c r="AM635" s="305">
        <f t="shared" si="63"/>
        <v>0</v>
      </c>
      <c r="AQ635" s="401"/>
      <c r="AR635" s="401"/>
    </row>
    <row r="636" spans="1:44" ht="19.5" customHeight="1" x14ac:dyDescent="0.2">
      <c r="A636" s="477" t="s">
        <v>51</v>
      </c>
      <c r="B636" s="475" t="s">
        <v>44</v>
      </c>
      <c r="C636" s="456" t="s">
        <v>33</v>
      </c>
      <c r="D636" s="302" t="s">
        <v>36</v>
      </c>
      <c r="E636" s="305"/>
      <c r="F636" s="305">
        <v>0</v>
      </c>
      <c r="G636" s="305">
        <v>0</v>
      </c>
      <c r="H636" s="305">
        <v>0</v>
      </c>
      <c r="I636" s="305">
        <v>0</v>
      </c>
      <c r="J636" s="305">
        <v>0</v>
      </c>
      <c r="K636" s="305">
        <v>0</v>
      </c>
      <c r="L636" s="305">
        <v>0</v>
      </c>
      <c r="M636" s="305">
        <v>0</v>
      </c>
      <c r="N636" s="305">
        <v>0</v>
      </c>
      <c r="O636" s="305">
        <v>0</v>
      </c>
      <c r="P636" s="305">
        <v>0</v>
      </c>
      <c r="Q636" s="305">
        <v>0</v>
      </c>
      <c r="R636" s="305">
        <v>0</v>
      </c>
      <c r="S636" s="382"/>
      <c r="V636" s="322" t="s">
        <v>358</v>
      </c>
      <c r="W636" s="323" t="s">
        <v>73</v>
      </c>
      <c r="X636" s="323" t="s">
        <v>239</v>
      </c>
      <c r="Y636" s="328">
        <f t="shared" si="62"/>
        <v>0</v>
      </c>
      <c r="Z636" s="327">
        <v>0</v>
      </c>
      <c r="AA636" s="327">
        <v>0</v>
      </c>
      <c r="AB636" s="327">
        <v>0</v>
      </c>
      <c r="AC636" s="327">
        <v>0</v>
      </c>
      <c r="AD636" s="327">
        <v>0</v>
      </c>
      <c r="AE636" s="327">
        <v>0</v>
      </c>
      <c r="AF636" s="327">
        <v>0</v>
      </c>
      <c r="AG636" s="327">
        <v>0</v>
      </c>
      <c r="AH636" s="327">
        <v>0</v>
      </c>
      <c r="AI636" s="327">
        <v>0</v>
      </c>
      <c r="AJ636" s="327">
        <v>0</v>
      </c>
      <c r="AK636" s="327">
        <v>0</v>
      </c>
      <c r="AL636" s="327">
        <v>0</v>
      </c>
      <c r="AM636" s="305">
        <f t="shared" si="63"/>
        <v>0</v>
      </c>
      <c r="AQ636" s="401"/>
      <c r="AR636" s="401"/>
    </row>
    <row r="637" spans="1:44" ht="19.5" customHeight="1" x14ac:dyDescent="0.2">
      <c r="A637" s="477" t="s">
        <v>51</v>
      </c>
      <c r="B637" s="475" t="s">
        <v>44</v>
      </c>
      <c r="C637" s="456" t="s">
        <v>33</v>
      </c>
      <c r="D637" s="302" t="s">
        <v>37</v>
      </c>
      <c r="E637" s="305"/>
      <c r="F637" s="305">
        <v>0</v>
      </c>
      <c r="G637" s="305">
        <v>0</v>
      </c>
      <c r="H637" s="305">
        <v>0</v>
      </c>
      <c r="I637" s="305">
        <v>0</v>
      </c>
      <c r="J637" s="305">
        <v>0</v>
      </c>
      <c r="K637" s="305">
        <v>0</v>
      </c>
      <c r="L637" s="305">
        <v>0</v>
      </c>
      <c r="M637" s="305">
        <v>0</v>
      </c>
      <c r="N637" s="305">
        <v>0</v>
      </c>
      <c r="O637" s="305">
        <v>0</v>
      </c>
      <c r="P637" s="305">
        <v>0</v>
      </c>
      <c r="Q637" s="305">
        <v>0</v>
      </c>
      <c r="R637" s="305">
        <v>0</v>
      </c>
      <c r="S637" s="382"/>
      <c r="V637" s="322" t="s">
        <v>358</v>
      </c>
      <c r="W637" s="323" t="s">
        <v>73</v>
      </c>
      <c r="X637" s="323" t="s">
        <v>240</v>
      </c>
      <c r="Y637" s="328">
        <f t="shared" si="62"/>
        <v>0</v>
      </c>
      <c r="Z637" s="327">
        <v>0</v>
      </c>
      <c r="AA637" s="327">
        <v>0</v>
      </c>
      <c r="AB637" s="327">
        <v>0</v>
      </c>
      <c r="AC637" s="327">
        <v>0</v>
      </c>
      <c r="AD637" s="327">
        <v>0</v>
      </c>
      <c r="AE637" s="327">
        <v>0</v>
      </c>
      <c r="AF637" s="327">
        <v>0</v>
      </c>
      <c r="AG637" s="327">
        <v>0</v>
      </c>
      <c r="AH637" s="327">
        <v>0</v>
      </c>
      <c r="AI637" s="327">
        <v>0</v>
      </c>
      <c r="AJ637" s="327">
        <v>0</v>
      </c>
      <c r="AK637" s="327">
        <v>0</v>
      </c>
      <c r="AL637" s="327">
        <v>0</v>
      </c>
      <c r="AM637" s="305">
        <f t="shared" si="63"/>
        <v>0</v>
      </c>
      <c r="AQ637" s="401"/>
      <c r="AR637" s="401"/>
    </row>
    <row r="638" spans="1:44" ht="19.5" customHeight="1" x14ac:dyDescent="0.2">
      <c r="A638" s="477" t="s">
        <v>51</v>
      </c>
      <c r="B638" s="475" t="s">
        <v>44</v>
      </c>
      <c r="C638" s="456" t="s">
        <v>33</v>
      </c>
      <c r="D638" s="302" t="s">
        <v>38</v>
      </c>
      <c r="E638" s="305"/>
      <c r="F638" s="305">
        <v>0</v>
      </c>
      <c r="G638" s="305">
        <v>0</v>
      </c>
      <c r="H638" s="305">
        <v>0</v>
      </c>
      <c r="I638" s="305">
        <v>0</v>
      </c>
      <c r="J638" s="305">
        <v>0</v>
      </c>
      <c r="K638" s="305">
        <v>0</v>
      </c>
      <c r="L638" s="305">
        <v>0</v>
      </c>
      <c r="M638" s="305">
        <v>0</v>
      </c>
      <c r="N638" s="305">
        <v>0</v>
      </c>
      <c r="O638" s="305">
        <v>0</v>
      </c>
      <c r="P638" s="305">
        <v>0</v>
      </c>
      <c r="Q638" s="305">
        <v>0</v>
      </c>
      <c r="R638" s="305">
        <v>0</v>
      </c>
      <c r="S638" s="382"/>
      <c r="V638" s="322" t="s">
        <v>358</v>
      </c>
      <c r="W638" s="323" t="s">
        <v>73</v>
      </c>
      <c r="X638" s="323" t="s">
        <v>241</v>
      </c>
      <c r="Y638" s="328">
        <f t="shared" si="62"/>
        <v>0</v>
      </c>
      <c r="Z638" s="327">
        <v>0</v>
      </c>
      <c r="AA638" s="327">
        <v>0</v>
      </c>
      <c r="AB638" s="327">
        <v>0</v>
      </c>
      <c r="AC638" s="327">
        <v>0</v>
      </c>
      <c r="AD638" s="327">
        <v>0</v>
      </c>
      <c r="AE638" s="327">
        <v>0</v>
      </c>
      <c r="AF638" s="327">
        <v>0</v>
      </c>
      <c r="AG638" s="327">
        <v>0</v>
      </c>
      <c r="AH638" s="327">
        <v>0</v>
      </c>
      <c r="AI638" s="327">
        <v>0</v>
      </c>
      <c r="AJ638" s="327">
        <v>0</v>
      </c>
      <c r="AK638" s="327">
        <v>0</v>
      </c>
      <c r="AL638" s="327">
        <v>0</v>
      </c>
      <c r="AM638" s="305">
        <f t="shared" si="63"/>
        <v>0</v>
      </c>
      <c r="AQ638" s="401"/>
      <c r="AR638" s="401"/>
    </row>
    <row r="639" spans="1:44" ht="19.5" customHeight="1" x14ac:dyDescent="0.2">
      <c r="A639" s="477" t="s">
        <v>51</v>
      </c>
      <c r="B639" s="475" t="s">
        <v>44</v>
      </c>
      <c r="C639" s="456" t="s">
        <v>33</v>
      </c>
      <c r="D639" s="302" t="s">
        <v>39</v>
      </c>
      <c r="E639" s="305"/>
      <c r="F639" s="305">
        <v>0</v>
      </c>
      <c r="G639" s="305">
        <v>0</v>
      </c>
      <c r="H639" s="305">
        <v>0</v>
      </c>
      <c r="I639" s="305">
        <v>0</v>
      </c>
      <c r="J639" s="305">
        <v>0</v>
      </c>
      <c r="K639" s="305">
        <v>0</v>
      </c>
      <c r="L639" s="305">
        <v>0</v>
      </c>
      <c r="M639" s="305">
        <v>0</v>
      </c>
      <c r="N639" s="305">
        <v>0</v>
      </c>
      <c r="O639" s="305">
        <v>0</v>
      </c>
      <c r="P639" s="305">
        <v>0</v>
      </c>
      <c r="Q639" s="305">
        <v>0</v>
      </c>
      <c r="R639" s="305">
        <v>0</v>
      </c>
      <c r="S639" s="382"/>
      <c r="V639" s="322" t="s">
        <v>358</v>
      </c>
      <c r="W639" s="323" t="s">
        <v>73</v>
      </c>
      <c r="X639" s="323" t="s">
        <v>242</v>
      </c>
      <c r="Y639" s="328">
        <f t="shared" si="62"/>
        <v>0</v>
      </c>
      <c r="Z639" s="327">
        <v>0</v>
      </c>
      <c r="AA639" s="327">
        <v>0</v>
      </c>
      <c r="AB639" s="327">
        <v>0</v>
      </c>
      <c r="AC639" s="327">
        <v>0</v>
      </c>
      <c r="AD639" s="327">
        <v>0</v>
      </c>
      <c r="AE639" s="327">
        <v>0</v>
      </c>
      <c r="AF639" s="327">
        <v>0</v>
      </c>
      <c r="AG639" s="327">
        <v>0</v>
      </c>
      <c r="AH639" s="327">
        <v>0</v>
      </c>
      <c r="AI639" s="327">
        <v>0</v>
      </c>
      <c r="AJ639" s="327">
        <v>0</v>
      </c>
      <c r="AK639" s="327">
        <v>0</v>
      </c>
      <c r="AL639" s="327">
        <v>0</v>
      </c>
      <c r="AM639" s="305">
        <f t="shared" si="63"/>
        <v>0</v>
      </c>
      <c r="AQ639" s="401"/>
      <c r="AR639" s="401"/>
    </row>
    <row r="640" spans="1:44" ht="19.5" customHeight="1" x14ac:dyDescent="0.2">
      <c r="A640" s="477" t="s">
        <v>51</v>
      </c>
      <c r="B640" s="475" t="s">
        <v>44</v>
      </c>
      <c r="C640" s="456" t="s">
        <v>40</v>
      </c>
      <c r="D640" s="302" t="s">
        <v>41</v>
      </c>
      <c r="E640" s="305"/>
      <c r="F640" s="305">
        <v>0.66220510607529404</v>
      </c>
      <c r="G640" s="305">
        <v>0.303147809698945</v>
      </c>
      <c r="H640" s="305">
        <v>0.89361066473387196</v>
      </c>
      <c r="I640" s="305">
        <v>1.3734935679726299</v>
      </c>
      <c r="J640" s="305">
        <v>1.1752246514592299</v>
      </c>
      <c r="K640" s="305">
        <v>1.2406133026106301</v>
      </c>
      <c r="L640" s="305">
        <v>1.2286071659367499</v>
      </c>
      <c r="M640" s="305">
        <v>1.0753970391510099</v>
      </c>
      <c r="N640" s="305">
        <v>1.14118498866372</v>
      </c>
      <c r="O640" s="305">
        <v>1.02746435919125</v>
      </c>
      <c r="P640" s="305">
        <v>1.4173363584579901</v>
      </c>
      <c r="Q640" s="305">
        <v>0.95375592475160997</v>
      </c>
      <c r="R640" s="305">
        <v>12.4920409387029</v>
      </c>
      <c r="S640" s="382"/>
      <c r="V640" s="322" t="s">
        <v>358</v>
      </c>
      <c r="W640" s="323" t="s">
        <v>73</v>
      </c>
      <c r="X640" s="323" t="s">
        <v>243</v>
      </c>
      <c r="Y640" s="328">
        <f t="shared" si="62"/>
        <v>0</v>
      </c>
      <c r="Z640" s="327">
        <v>0</v>
      </c>
      <c r="AA640" s="327">
        <v>0</v>
      </c>
      <c r="AB640" s="327">
        <v>0</v>
      </c>
      <c r="AC640" s="327">
        <v>0</v>
      </c>
      <c r="AD640" s="327">
        <v>0.21649399999999999</v>
      </c>
      <c r="AE640" s="327">
        <v>0</v>
      </c>
      <c r="AF640" s="327">
        <v>0.503</v>
      </c>
      <c r="AG640" s="327">
        <v>0</v>
      </c>
      <c r="AH640" s="327">
        <v>0</v>
      </c>
      <c r="AI640" s="327">
        <v>0</v>
      </c>
      <c r="AJ640" s="327">
        <v>0</v>
      </c>
      <c r="AK640" s="327">
        <v>0</v>
      </c>
      <c r="AL640" s="327">
        <v>0.71949399999999997</v>
      </c>
      <c r="AM640" s="305">
        <f t="shared" si="63"/>
        <v>0.21649399999999999</v>
      </c>
      <c r="AQ640" s="401"/>
      <c r="AR640" s="401"/>
    </row>
    <row r="641" spans="1:44" ht="19.5" customHeight="1" x14ac:dyDescent="0.2">
      <c r="A641" s="477" t="s">
        <v>51</v>
      </c>
      <c r="B641" s="475" t="s">
        <v>44</v>
      </c>
      <c r="C641" s="456" t="s">
        <v>40</v>
      </c>
      <c r="D641" s="302" t="s">
        <v>42</v>
      </c>
      <c r="E641" s="305"/>
      <c r="F641" s="305">
        <v>6.83870954510407E-2</v>
      </c>
      <c r="G641" s="305">
        <v>2.4635330273816401E-2</v>
      </c>
      <c r="H641" s="305">
        <v>6.1802574186853601E-2</v>
      </c>
      <c r="I641" s="305">
        <v>0.139893180057127</v>
      </c>
      <c r="J641" s="305">
        <v>0.58919872738048396</v>
      </c>
      <c r="K641" s="305">
        <v>0.61299286619611104</v>
      </c>
      <c r="L641" s="305">
        <v>0.49676094073522797</v>
      </c>
      <c r="M641" s="305">
        <v>0.52418613277571302</v>
      </c>
      <c r="N641" s="305">
        <v>0.52226229909686395</v>
      </c>
      <c r="O641" s="305">
        <v>0.26658382201013198</v>
      </c>
      <c r="P641" s="305">
        <v>5.4030067117500601E-2</v>
      </c>
      <c r="Q641" s="305">
        <v>0.101610185544088</v>
      </c>
      <c r="R641" s="305">
        <v>3.4623432208249598</v>
      </c>
      <c r="S641" s="382"/>
      <c r="V641" s="322" t="s">
        <v>358</v>
      </c>
      <c r="W641" s="323" t="s">
        <v>73</v>
      </c>
      <c r="X641" s="323" t="s">
        <v>244</v>
      </c>
      <c r="Y641" s="328">
        <f t="shared" si="62"/>
        <v>0</v>
      </c>
      <c r="Z641" s="327">
        <v>0</v>
      </c>
      <c r="AA641" s="327">
        <v>0</v>
      </c>
      <c r="AB641" s="327">
        <v>0</v>
      </c>
      <c r="AC641" s="327">
        <v>0</v>
      </c>
      <c r="AD641" s="327">
        <v>0</v>
      </c>
      <c r="AE641" s="327">
        <v>0</v>
      </c>
      <c r="AF641" s="327">
        <v>0</v>
      </c>
      <c r="AG641" s="327">
        <v>0</v>
      </c>
      <c r="AH641" s="327">
        <v>0</v>
      </c>
      <c r="AI641" s="327">
        <v>0</v>
      </c>
      <c r="AJ641" s="327">
        <v>0</v>
      </c>
      <c r="AK641" s="327">
        <v>0</v>
      </c>
      <c r="AL641" s="327">
        <v>0</v>
      </c>
      <c r="AM641" s="305">
        <f t="shared" si="63"/>
        <v>0</v>
      </c>
      <c r="AQ641" s="401"/>
      <c r="AR641" s="401"/>
    </row>
    <row r="642" spans="1:44" ht="19.5" customHeight="1" x14ac:dyDescent="0.2">
      <c r="A642" s="477" t="s">
        <v>51</v>
      </c>
      <c r="B642" s="475" t="s">
        <v>44</v>
      </c>
      <c r="C642" s="456" t="s">
        <v>40</v>
      </c>
      <c r="D642" s="302" t="s">
        <v>43</v>
      </c>
      <c r="E642" s="305"/>
      <c r="F642" s="305">
        <v>8.3745033128841892E-3</v>
      </c>
      <c r="G642" s="305">
        <v>6.30848192169797E-3</v>
      </c>
      <c r="H642" s="305">
        <v>1.6862006680679002E-2</v>
      </c>
      <c r="I642" s="305">
        <v>1.4348354276601499E-2</v>
      </c>
      <c r="J642" s="305">
        <v>1.19787549708024E-2</v>
      </c>
      <c r="K642" s="305">
        <v>1.4105031192200799E-2</v>
      </c>
      <c r="L642" s="305">
        <v>1.6122021938601402E-2</v>
      </c>
      <c r="M642" s="305">
        <v>1.8866366447584E-2</v>
      </c>
      <c r="N642" s="305">
        <v>1.77291871259018E-2</v>
      </c>
      <c r="O642" s="305">
        <v>1.38539742599154E-2</v>
      </c>
      <c r="P642" s="305">
        <v>9.1086547365921405E-3</v>
      </c>
      <c r="Q642" s="305">
        <v>1.0818747172369299E-2</v>
      </c>
      <c r="R642" s="305">
        <v>0.15847608403582999</v>
      </c>
      <c r="S642" s="382"/>
      <c r="V642" s="322" t="s">
        <v>358</v>
      </c>
      <c r="W642" s="323" t="s">
        <v>73</v>
      </c>
      <c r="X642" s="323" t="s">
        <v>245</v>
      </c>
      <c r="Y642" s="328">
        <f t="shared" si="62"/>
        <v>0</v>
      </c>
      <c r="Z642" s="327">
        <v>0</v>
      </c>
      <c r="AA642" s="327">
        <v>0</v>
      </c>
      <c r="AB642" s="327">
        <v>0</v>
      </c>
      <c r="AC642" s="327">
        <v>0</v>
      </c>
      <c r="AD642" s="327">
        <v>0</v>
      </c>
      <c r="AE642" s="327">
        <v>0</v>
      </c>
      <c r="AF642" s="327">
        <v>0</v>
      </c>
      <c r="AG642" s="327">
        <v>0</v>
      </c>
      <c r="AH642" s="327">
        <v>0</v>
      </c>
      <c r="AI642" s="327">
        <v>0</v>
      </c>
      <c r="AJ642" s="327">
        <v>0</v>
      </c>
      <c r="AK642" s="327">
        <v>0</v>
      </c>
      <c r="AL642" s="327">
        <v>0</v>
      </c>
      <c r="AM642" s="305">
        <f t="shared" si="63"/>
        <v>0</v>
      </c>
      <c r="AQ642" s="401"/>
      <c r="AR642" s="401"/>
    </row>
    <row r="643" spans="1:44" ht="19.5" customHeight="1" x14ac:dyDescent="0.2">
      <c r="A643" s="477" t="s">
        <v>51</v>
      </c>
      <c r="B643" s="475" t="s">
        <v>45</v>
      </c>
      <c r="C643" s="456" t="s">
        <v>26</v>
      </c>
      <c r="D643" s="302" t="s">
        <v>27</v>
      </c>
      <c r="E643" s="305"/>
      <c r="F643" s="305">
        <v>0</v>
      </c>
      <c r="G643" s="305">
        <v>0</v>
      </c>
      <c r="H643" s="305">
        <v>0</v>
      </c>
      <c r="I643" s="305">
        <v>0</v>
      </c>
      <c r="J643" s="305">
        <v>0</v>
      </c>
      <c r="K643" s="305">
        <v>0</v>
      </c>
      <c r="L643" s="305">
        <v>0</v>
      </c>
      <c r="M643" s="305">
        <v>0</v>
      </c>
      <c r="N643" s="305">
        <v>0</v>
      </c>
      <c r="O643" s="305">
        <v>0</v>
      </c>
      <c r="P643" s="305">
        <v>0</v>
      </c>
      <c r="Q643" s="305">
        <v>0</v>
      </c>
      <c r="R643" s="305">
        <v>0</v>
      </c>
      <c r="S643" s="382"/>
      <c r="V643" s="322" t="s">
        <v>358</v>
      </c>
      <c r="W643" s="323" t="s">
        <v>73</v>
      </c>
      <c r="X643" s="323" t="s">
        <v>246</v>
      </c>
      <c r="Y643" s="328">
        <f t="shared" si="62"/>
        <v>0</v>
      </c>
      <c r="Z643" s="327">
        <v>0</v>
      </c>
      <c r="AA643" s="327">
        <v>0</v>
      </c>
      <c r="AB643" s="327">
        <v>0</v>
      </c>
      <c r="AC643" s="327">
        <v>0</v>
      </c>
      <c r="AD643" s="327">
        <v>0</v>
      </c>
      <c r="AE643" s="327">
        <v>0</v>
      </c>
      <c r="AF643" s="327">
        <v>0</v>
      </c>
      <c r="AG643" s="327">
        <v>0</v>
      </c>
      <c r="AH643" s="327">
        <v>0</v>
      </c>
      <c r="AI643" s="327">
        <v>0</v>
      </c>
      <c r="AJ643" s="327">
        <v>0</v>
      </c>
      <c r="AK643" s="327">
        <v>0</v>
      </c>
      <c r="AL643" s="327">
        <v>0</v>
      </c>
      <c r="AM643" s="305">
        <f t="shared" si="63"/>
        <v>0</v>
      </c>
      <c r="AQ643" s="401"/>
      <c r="AR643" s="401"/>
    </row>
    <row r="644" spans="1:44" ht="19.5" customHeight="1" x14ac:dyDescent="0.2">
      <c r="A644" s="477" t="s">
        <v>51</v>
      </c>
      <c r="B644" s="475" t="s">
        <v>45</v>
      </c>
      <c r="C644" s="456" t="s">
        <v>26</v>
      </c>
      <c r="D644" s="302" t="s">
        <v>28</v>
      </c>
      <c r="E644" s="305"/>
      <c r="F644" s="305">
        <v>0</v>
      </c>
      <c r="G644" s="305">
        <v>0</v>
      </c>
      <c r="H644" s="305">
        <v>0</v>
      </c>
      <c r="I644" s="305">
        <v>0</v>
      </c>
      <c r="J644" s="305">
        <v>0</v>
      </c>
      <c r="K644" s="305">
        <v>0</v>
      </c>
      <c r="L644" s="305">
        <v>0</v>
      </c>
      <c r="M644" s="305">
        <v>0</v>
      </c>
      <c r="N644" s="305">
        <v>0</v>
      </c>
      <c r="O644" s="305">
        <v>0</v>
      </c>
      <c r="P644" s="305">
        <v>0</v>
      </c>
      <c r="Q644" s="305">
        <v>0</v>
      </c>
      <c r="R644" s="305">
        <v>0</v>
      </c>
      <c r="S644" s="382"/>
      <c r="V644" s="322" t="s">
        <v>358</v>
      </c>
      <c r="W644" s="323" t="s">
        <v>73</v>
      </c>
      <c r="X644" s="323" t="s">
        <v>247</v>
      </c>
      <c r="Y644" s="328">
        <f t="shared" si="62"/>
        <v>0</v>
      </c>
      <c r="Z644" s="327">
        <v>0</v>
      </c>
      <c r="AA644" s="327">
        <v>0</v>
      </c>
      <c r="AB644" s="327">
        <v>0</v>
      </c>
      <c r="AC644" s="327">
        <v>0</v>
      </c>
      <c r="AD644" s="327">
        <v>0</v>
      </c>
      <c r="AE644" s="327">
        <v>0</v>
      </c>
      <c r="AF644" s="327">
        <v>0</v>
      </c>
      <c r="AG644" s="327">
        <v>0</v>
      </c>
      <c r="AH644" s="327">
        <v>0</v>
      </c>
      <c r="AI644" s="327">
        <v>0</v>
      </c>
      <c r="AJ644" s="327">
        <v>0</v>
      </c>
      <c r="AK644" s="327">
        <v>0</v>
      </c>
      <c r="AL644" s="327">
        <v>0</v>
      </c>
      <c r="AM644" s="305">
        <f t="shared" si="63"/>
        <v>0</v>
      </c>
      <c r="AQ644" s="401"/>
      <c r="AR644" s="401"/>
    </row>
    <row r="645" spans="1:44" ht="19.5" customHeight="1" x14ac:dyDescent="0.2">
      <c r="A645" s="477" t="s">
        <v>51</v>
      </c>
      <c r="B645" s="475" t="s">
        <v>45</v>
      </c>
      <c r="C645" s="456" t="s">
        <v>26</v>
      </c>
      <c r="D645" s="302" t="s">
        <v>29</v>
      </c>
      <c r="E645" s="305"/>
      <c r="F645" s="305">
        <v>-0.23666253391122399</v>
      </c>
      <c r="G645" s="305">
        <v>-0.13014785195512199</v>
      </c>
      <c r="H645" s="305">
        <v>-0.414355259023374</v>
      </c>
      <c r="I645" s="305">
        <v>-0.65822400053143504</v>
      </c>
      <c r="J645" s="305">
        <v>-0.64229230304863305</v>
      </c>
      <c r="K645" s="305">
        <v>-0.63363550272379099</v>
      </c>
      <c r="L645" s="305">
        <v>-0.37266405800254998</v>
      </c>
      <c r="M645" s="305">
        <v>-0.33233281688862498</v>
      </c>
      <c r="N645" s="305">
        <v>-0.38199571764199097</v>
      </c>
      <c r="O645" s="305">
        <v>-0.42210827208999502</v>
      </c>
      <c r="P645" s="305">
        <v>-0.50491996221272295</v>
      </c>
      <c r="Q645" s="305">
        <v>-0.25058984634610798</v>
      </c>
      <c r="R645" s="305">
        <v>-4.9799281243755704</v>
      </c>
      <c r="S645" s="382"/>
      <c r="V645" s="322" t="s">
        <v>358</v>
      </c>
      <c r="W645" s="323" t="s">
        <v>73</v>
      </c>
      <c r="X645" s="323" t="s">
        <v>248</v>
      </c>
      <c r="Y645" s="328">
        <f t="shared" ref="Y645:Y708" si="64">AE645</f>
        <v>0</v>
      </c>
      <c r="Z645" s="327">
        <v>0</v>
      </c>
      <c r="AA645" s="327">
        <v>0</v>
      </c>
      <c r="AB645" s="327">
        <v>0</v>
      </c>
      <c r="AC645" s="327">
        <v>0</v>
      </c>
      <c r="AD645" s="327">
        <v>0</v>
      </c>
      <c r="AE645" s="327">
        <v>0</v>
      </c>
      <c r="AF645" s="327">
        <v>0</v>
      </c>
      <c r="AG645" s="327">
        <v>0</v>
      </c>
      <c r="AH645" s="327">
        <v>0</v>
      </c>
      <c r="AI645" s="327">
        <v>0</v>
      </c>
      <c r="AJ645" s="327">
        <v>0</v>
      </c>
      <c r="AK645" s="327">
        <v>0</v>
      </c>
      <c r="AL645" s="327">
        <v>0</v>
      </c>
      <c r="AM645" s="305">
        <f t="shared" ref="AM645:AM708" si="65">SUMIFS(Z645:AK645,$Z$2:$AK$2,"是")</f>
        <v>0</v>
      </c>
      <c r="AQ645" s="401"/>
      <c r="AR645" s="401"/>
    </row>
    <row r="646" spans="1:44" ht="19.5" customHeight="1" x14ac:dyDescent="0.2">
      <c r="A646" s="477" t="s">
        <v>51</v>
      </c>
      <c r="B646" s="475" t="s">
        <v>45</v>
      </c>
      <c r="C646" s="456" t="s">
        <v>26</v>
      </c>
      <c r="D646" s="302" t="s">
        <v>30</v>
      </c>
      <c r="E646" s="305"/>
      <c r="F646" s="305">
        <v>-0.306329913528613</v>
      </c>
      <c r="G646" s="305">
        <v>-0.134235866809299</v>
      </c>
      <c r="H646" s="305">
        <v>-0.36996037678064297</v>
      </c>
      <c r="I646" s="305">
        <v>-0.59846091775153798</v>
      </c>
      <c r="J646" s="305">
        <v>-0.81468961193324096</v>
      </c>
      <c r="K646" s="305">
        <v>-0.75843069932917095</v>
      </c>
      <c r="L646" s="305">
        <v>-0.86902476331098</v>
      </c>
      <c r="M646" s="305">
        <v>-0.78910604614424495</v>
      </c>
      <c r="N646" s="305">
        <v>-0.87927341397414005</v>
      </c>
      <c r="O646" s="305">
        <v>-0.61175010491805104</v>
      </c>
      <c r="P646" s="305">
        <v>-0.66197941467584998</v>
      </c>
      <c r="Q646" s="305">
        <v>-0.56436815339676105</v>
      </c>
      <c r="R646" s="305">
        <v>-7.3576092825525299</v>
      </c>
      <c r="S646" s="382"/>
      <c r="V646" s="322" t="s">
        <v>358</v>
      </c>
      <c r="W646" s="323" t="s">
        <v>73</v>
      </c>
      <c r="X646" s="323" t="s">
        <v>210</v>
      </c>
      <c r="Y646" s="328">
        <f t="shared" si="64"/>
        <v>49.020459822243602</v>
      </c>
      <c r="Z646" s="327">
        <v>-16.742656</v>
      </c>
      <c r="AA646" s="327">
        <v>4.3293405518376602</v>
      </c>
      <c r="AB646" s="327">
        <v>57.763568492760903</v>
      </c>
      <c r="AC646" s="327">
        <v>221.82471882224399</v>
      </c>
      <c r="AD646" s="327">
        <v>43.442187822243604</v>
      </c>
      <c r="AE646" s="327">
        <v>49.020459822243602</v>
      </c>
      <c r="AF646" s="327">
        <v>47.026869822243597</v>
      </c>
      <c r="AG646" s="327">
        <v>60.967515822243598</v>
      </c>
      <c r="AH646" s="327">
        <v>50.271011822243601</v>
      </c>
      <c r="AI646" s="327">
        <v>57.852622822243603</v>
      </c>
      <c r="AJ646" s="327">
        <v>48.7525308222436</v>
      </c>
      <c r="AK646" s="327">
        <v>201.755426822244</v>
      </c>
      <c r="AL646" s="327">
        <v>826.263597444791</v>
      </c>
      <c r="AM646" s="305">
        <f t="shared" si="65"/>
        <v>359.63761951132977</v>
      </c>
      <c r="AQ646" s="401"/>
      <c r="AR646" s="401"/>
    </row>
    <row r="647" spans="1:44" ht="19.5" customHeight="1" x14ac:dyDescent="0.2">
      <c r="A647" s="477" t="s">
        <v>51</v>
      </c>
      <c r="B647" s="475" t="s">
        <v>45</v>
      </c>
      <c r="C647" s="456" t="s">
        <v>26</v>
      </c>
      <c r="D647" s="302" t="s">
        <v>31</v>
      </c>
      <c r="E647" s="305"/>
      <c r="F647" s="305">
        <v>-0.19597425739935101</v>
      </c>
      <c r="G647" s="305">
        <v>-6.9707903130049806E-2</v>
      </c>
      <c r="H647" s="305">
        <v>-0.18795960979731799</v>
      </c>
      <c r="I647" s="305">
        <v>-0.27105018402342701</v>
      </c>
      <c r="J647" s="305">
        <v>-0.31942021882864602</v>
      </c>
      <c r="K647" s="305">
        <v>-0.47564499794580001</v>
      </c>
      <c r="L647" s="305">
        <v>-0.49980130729703198</v>
      </c>
      <c r="M647" s="305">
        <v>-0.49701067534144999</v>
      </c>
      <c r="N647" s="305">
        <v>-0.41990734327030399</v>
      </c>
      <c r="O647" s="305">
        <v>-0.27404377845330202</v>
      </c>
      <c r="P647" s="305">
        <v>-0.31357570342351698</v>
      </c>
      <c r="Q647" s="305">
        <v>-0.25122685772520498</v>
      </c>
      <c r="R647" s="305">
        <v>-3.7753228366354001</v>
      </c>
      <c r="S647" s="382"/>
      <c r="V647" s="322" t="s">
        <v>358</v>
      </c>
      <c r="W647" s="321"/>
      <c r="X647" s="321"/>
      <c r="Y647" s="328">
        <f t="shared" si="64"/>
        <v>0</v>
      </c>
      <c r="Z647" s="329"/>
      <c r="AA647" s="329"/>
      <c r="AB647" s="329"/>
      <c r="AC647" s="329"/>
      <c r="AD647" s="329"/>
      <c r="AE647" s="329"/>
      <c r="AF647" s="329"/>
      <c r="AG647" s="329"/>
      <c r="AH647" s="329"/>
      <c r="AI647" s="329"/>
      <c r="AJ647" s="329"/>
      <c r="AK647" s="329"/>
      <c r="AL647" s="329"/>
      <c r="AM647" s="305">
        <f t="shared" si="65"/>
        <v>0</v>
      </c>
      <c r="AQ647" s="401"/>
      <c r="AR647" s="401"/>
    </row>
    <row r="648" spans="1:44" ht="19.5" customHeight="1" x14ac:dyDescent="0.2">
      <c r="A648" s="477" t="s">
        <v>51</v>
      </c>
      <c r="B648" s="475" t="s">
        <v>45</v>
      </c>
      <c r="C648" s="456" t="s">
        <v>26</v>
      </c>
      <c r="D648" s="302" t="s">
        <v>32</v>
      </c>
      <c r="E648" s="305"/>
      <c r="F648" s="305">
        <v>0</v>
      </c>
      <c r="G648" s="305">
        <v>0</v>
      </c>
      <c r="H648" s="305">
        <v>0</v>
      </c>
      <c r="I648" s="305">
        <v>0</v>
      </c>
      <c r="J648" s="305">
        <v>0</v>
      </c>
      <c r="K648" s="305">
        <v>0</v>
      </c>
      <c r="L648" s="305">
        <v>0</v>
      </c>
      <c r="M648" s="305">
        <v>0</v>
      </c>
      <c r="N648" s="305">
        <v>0</v>
      </c>
      <c r="O648" s="305">
        <v>0</v>
      </c>
      <c r="P648" s="305">
        <v>0</v>
      </c>
      <c r="Q648" s="305">
        <v>0</v>
      </c>
      <c r="R648" s="305">
        <v>0</v>
      </c>
      <c r="S648" s="382"/>
      <c r="V648" s="322" t="s">
        <v>358</v>
      </c>
      <c r="W648" s="321"/>
      <c r="X648" s="321"/>
      <c r="Y648" s="328">
        <f t="shared" si="64"/>
        <v>0</v>
      </c>
      <c r="Z648" s="329"/>
      <c r="AA648" s="329"/>
      <c r="AB648" s="329"/>
      <c r="AC648" s="329"/>
      <c r="AD648" s="329"/>
      <c r="AE648" s="329"/>
      <c r="AF648" s="329"/>
      <c r="AG648" s="329"/>
      <c r="AH648" s="329"/>
      <c r="AI648" s="329"/>
      <c r="AJ648" s="329"/>
      <c r="AK648" s="329"/>
      <c r="AL648" s="329"/>
      <c r="AM648" s="305">
        <f t="shared" si="65"/>
        <v>0</v>
      </c>
      <c r="AQ648" s="401"/>
      <c r="AR648" s="401"/>
    </row>
    <row r="649" spans="1:44" ht="19.5" customHeight="1" x14ac:dyDescent="0.2">
      <c r="A649" s="477" t="s">
        <v>51</v>
      </c>
      <c r="B649" s="475" t="s">
        <v>45</v>
      </c>
      <c r="C649" s="456" t="s">
        <v>33</v>
      </c>
      <c r="D649" s="302" t="s">
        <v>34</v>
      </c>
      <c r="E649" s="305"/>
      <c r="F649" s="305">
        <v>-0.73896670483918903</v>
      </c>
      <c r="G649" s="305">
        <v>-0.33409162189448299</v>
      </c>
      <c r="H649" s="305">
        <v>-0.97227524560131096</v>
      </c>
      <c r="I649" s="305">
        <v>-1.52773510230649</v>
      </c>
      <c r="J649" s="305">
        <v>-1.77640213381052</v>
      </c>
      <c r="K649" s="305">
        <v>-1.86771119999886</v>
      </c>
      <c r="L649" s="305">
        <v>-1.7414901286106601</v>
      </c>
      <c r="M649" s="305">
        <v>-1.61844953837432</v>
      </c>
      <c r="N649" s="305">
        <v>-1.68117647488639</v>
      </c>
      <c r="O649" s="305">
        <v>-1.3079021554611601</v>
      </c>
      <c r="P649" s="305">
        <v>-1.4804750803120399</v>
      </c>
      <c r="Q649" s="305">
        <v>-1.0661848574681201</v>
      </c>
      <c r="R649" s="305">
        <v>-16.1128602435635</v>
      </c>
      <c r="S649" s="382"/>
      <c r="V649" s="322" t="s">
        <v>358</v>
      </c>
      <c r="W649" s="323" t="s">
        <v>359</v>
      </c>
      <c r="X649" s="323" t="s">
        <v>4</v>
      </c>
      <c r="Y649" s="328" t="str">
        <f t="shared" si="64"/>
        <v>6月</v>
      </c>
      <c r="Z649" s="327" t="s">
        <v>8</v>
      </c>
      <c r="AA649" s="327" t="s">
        <v>9</v>
      </c>
      <c r="AB649" s="327" t="s">
        <v>10</v>
      </c>
      <c r="AC649" s="327" t="s">
        <v>11</v>
      </c>
      <c r="AD649" s="327" t="s">
        <v>12</v>
      </c>
      <c r="AE649" s="327" t="s">
        <v>13</v>
      </c>
      <c r="AF649" s="327" t="s">
        <v>14</v>
      </c>
      <c r="AG649" s="327" t="s">
        <v>15</v>
      </c>
      <c r="AH649" s="327" t="s">
        <v>16</v>
      </c>
      <c r="AI649" s="327" t="s">
        <v>17</v>
      </c>
      <c r="AJ649" s="327" t="s">
        <v>111</v>
      </c>
      <c r="AK649" s="327" t="s">
        <v>19</v>
      </c>
      <c r="AL649" s="327" t="s">
        <v>20</v>
      </c>
      <c r="AM649" s="300" t="s">
        <v>259</v>
      </c>
      <c r="AQ649" s="401"/>
      <c r="AR649" s="401"/>
    </row>
    <row r="650" spans="1:44" ht="19.5" customHeight="1" x14ac:dyDescent="0.2">
      <c r="A650" s="477" t="s">
        <v>51</v>
      </c>
      <c r="B650" s="462" t="s">
        <v>45</v>
      </c>
      <c r="C650" s="462" t="s">
        <v>33</v>
      </c>
      <c r="D650" s="462" t="s">
        <v>35</v>
      </c>
      <c r="E650" s="305"/>
      <c r="F650" s="305">
        <v>0</v>
      </c>
      <c r="G650" s="305">
        <v>0</v>
      </c>
      <c r="H650" s="305">
        <v>0</v>
      </c>
      <c r="I650" s="305">
        <v>0</v>
      </c>
      <c r="J650" s="305">
        <v>0</v>
      </c>
      <c r="K650" s="305">
        <v>0</v>
      </c>
      <c r="L650" s="305">
        <v>0</v>
      </c>
      <c r="M650" s="305">
        <v>0</v>
      </c>
      <c r="N650" s="305">
        <v>0</v>
      </c>
      <c r="O650" s="305">
        <v>0</v>
      </c>
      <c r="P650" s="305">
        <v>0</v>
      </c>
      <c r="Q650" s="305">
        <v>0</v>
      </c>
      <c r="R650" s="305">
        <v>0</v>
      </c>
      <c r="S650" s="382"/>
      <c r="V650" s="322" t="s">
        <v>358</v>
      </c>
      <c r="W650" s="323" t="s">
        <v>74</v>
      </c>
      <c r="X650" s="323" t="s">
        <v>217</v>
      </c>
      <c r="Y650" s="328">
        <f t="shared" si="64"/>
        <v>0</v>
      </c>
      <c r="Z650" s="327">
        <v>0</v>
      </c>
      <c r="AA650" s="327">
        <v>0</v>
      </c>
      <c r="AB650" s="327">
        <v>0</v>
      </c>
      <c r="AC650" s="327">
        <v>0</v>
      </c>
      <c r="AD650" s="327">
        <v>0</v>
      </c>
      <c r="AE650" s="327">
        <v>0</v>
      </c>
      <c r="AF650" s="327">
        <v>0</v>
      </c>
      <c r="AG650" s="327">
        <v>0</v>
      </c>
      <c r="AH650" s="327">
        <v>0</v>
      </c>
      <c r="AI650" s="327">
        <v>0</v>
      </c>
      <c r="AJ650" s="327">
        <v>0.28078399999999998</v>
      </c>
      <c r="AK650" s="327">
        <v>0.28078399999999998</v>
      </c>
      <c r="AL650" s="327">
        <v>0.56156799999999996</v>
      </c>
      <c r="AM650" s="305">
        <f t="shared" si="65"/>
        <v>0</v>
      </c>
      <c r="AQ650" s="401"/>
      <c r="AR650" s="401"/>
    </row>
    <row r="651" spans="1:44" ht="19.5" customHeight="1" x14ac:dyDescent="0.2">
      <c r="A651" s="477" t="s">
        <v>51</v>
      </c>
      <c r="B651" s="462" t="s">
        <v>45</v>
      </c>
      <c r="C651" s="462" t="s">
        <v>33</v>
      </c>
      <c r="D651" s="462" t="s">
        <v>36</v>
      </c>
      <c r="E651" s="305"/>
      <c r="F651" s="305">
        <v>0</v>
      </c>
      <c r="G651" s="305">
        <v>0</v>
      </c>
      <c r="H651" s="305">
        <v>0</v>
      </c>
      <c r="I651" s="305">
        <v>0</v>
      </c>
      <c r="J651" s="305">
        <v>0</v>
      </c>
      <c r="K651" s="305">
        <v>0</v>
      </c>
      <c r="L651" s="305">
        <v>0</v>
      </c>
      <c r="M651" s="305">
        <v>0</v>
      </c>
      <c r="N651" s="305">
        <v>0</v>
      </c>
      <c r="O651" s="305">
        <v>0</v>
      </c>
      <c r="P651" s="305">
        <v>0</v>
      </c>
      <c r="Q651" s="305">
        <v>0</v>
      </c>
      <c r="R651" s="305">
        <v>0</v>
      </c>
      <c r="S651" s="382"/>
      <c r="V651" s="322" t="s">
        <v>358</v>
      </c>
      <c r="W651" s="323" t="s">
        <v>74</v>
      </c>
      <c r="X651" s="323" t="s">
        <v>218</v>
      </c>
      <c r="Y651" s="328">
        <f t="shared" si="64"/>
        <v>0</v>
      </c>
      <c r="Z651" s="327">
        <v>0</v>
      </c>
      <c r="AA651" s="327">
        <v>0</v>
      </c>
      <c r="AB651" s="327">
        <v>0</v>
      </c>
      <c r="AC651" s="327">
        <v>0</v>
      </c>
      <c r="AD651" s="327">
        <v>0</v>
      </c>
      <c r="AE651" s="327">
        <v>0</v>
      </c>
      <c r="AF651" s="327">
        <v>0</v>
      </c>
      <c r="AG651" s="327">
        <v>0</v>
      </c>
      <c r="AH651" s="327">
        <v>0</v>
      </c>
      <c r="AI651" s="327">
        <v>0</v>
      </c>
      <c r="AJ651" s="327">
        <v>0</v>
      </c>
      <c r="AK651" s="327">
        <v>4.2768E-2</v>
      </c>
      <c r="AL651" s="327">
        <v>4.2768E-2</v>
      </c>
      <c r="AM651" s="305">
        <f t="shared" si="65"/>
        <v>0</v>
      </c>
      <c r="AQ651" s="401"/>
      <c r="AR651" s="401"/>
    </row>
    <row r="652" spans="1:44" ht="19.5" customHeight="1" x14ac:dyDescent="0.2">
      <c r="A652" s="477" t="s">
        <v>51</v>
      </c>
      <c r="B652" s="462" t="s">
        <v>45</v>
      </c>
      <c r="C652" s="462" t="s">
        <v>33</v>
      </c>
      <c r="D652" s="462" t="s">
        <v>37</v>
      </c>
      <c r="E652" s="305"/>
      <c r="F652" s="305">
        <v>0</v>
      </c>
      <c r="G652" s="305">
        <v>0</v>
      </c>
      <c r="H652" s="305">
        <v>0</v>
      </c>
      <c r="I652" s="305">
        <v>0</v>
      </c>
      <c r="J652" s="305">
        <v>0</v>
      </c>
      <c r="K652" s="305">
        <v>0</v>
      </c>
      <c r="L652" s="305">
        <v>0</v>
      </c>
      <c r="M652" s="305">
        <v>0</v>
      </c>
      <c r="N652" s="305">
        <v>0</v>
      </c>
      <c r="O652" s="305">
        <v>0</v>
      </c>
      <c r="P652" s="305">
        <v>0</v>
      </c>
      <c r="Q652" s="305">
        <v>0</v>
      </c>
      <c r="R652" s="305">
        <v>0</v>
      </c>
      <c r="S652" s="382"/>
      <c r="V652" s="322" t="s">
        <v>358</v>
      </c>
      <c r="W652" s="323" t="s">
        <v>74</v>
      </c>
      <c r="X652" s="323" t="s">
        <v>219</v>
      </c>
      <c r="Y652" s="328">
        <f t="shared" si="64"/>
        <v>0</v>
      </c>
      <c r="Z652" s="327">
        <v>0</v>
      </c>
      <c r="AA652" s="327">
        <v>0</v>
      </c>
      <c r="AB652" s="327">
        <v>0</v>
      </c>
      <c r="AC652" s="327">
        <v>0</v>
      </c>
      <c r="AD652" s="327">
        <v>0</v>
      </c>
      <c r="AE652" s="327">
        <v>0</v>
      </c>
      <c r="AF652" s="327">
        <v>0</v>
      </c>
      <c r="AG652" s="327">
        <v>0</v>
      </c>
      <c r="AH652" s="327">
        <v>0</v>
      </c>
      <c r="AI652" s="327">
        <v>0</v>
      </c>
      <c r="AJ652" s="327">
        <v>9.6519999999999995E-2</v>
      </c>
      <c r="AK652" s="327">
        <v>8.1604999999999997E-2</v>
      </c>
      <c r="AL652" s="327">
        <v>0.17812500000000001</v>
      </c>
      <c r="AM652" s="305">
        <f t="shared" si="65"/>
        <v>0</v>
      </c>
      <c r="AQ652" s="401"/>
      <c r="AR652" s="401"/>
    </row>
    <row r="653" spans="1:44" ht="19.5" customHeight="1" x14ac:dyDescent="0.2">
      <c r="A653" s="477" t="s">
        <v>51</v>
      </c>
      <c r="B653" s="462" t="s">
        <v>45</v>
      </c>
      <c r="C653" s="462" t="s">
        <v>33</v>
      </c>
      <c r="D653" s="462" t="s">
        <v>38</v>
      </c>
      <c r="E653" s="305"/>
      <c r="F653" s="305">
        <v>0</v>
      </c>
      <c r="G653" s="305">
        <v>0</v>
      </c>
      <c r="H653" s="305">
        <v>0</v>
      </c>
      <c r="I653" s="305">
        <v>0</v>
      </c>
      <c r="J653" s="305">
        <v>0</v>
      </c>
      <c r="K653" s="305">
        <v>0</v>
      </c>
      <c r="L653" s="305">
        <v>0</v>
      </c>
      <c r="M653" s="305">
        <v>0</v>
      </c>
      <c r="N653" s="305">
        <v>0</v>
      </c>
      <c r="O653" s="305">
        <v>0</v>
      </c>
      <c r="P653" s="305">
        <v>0</v>
      </c>
      <c r="Q653" s="305">
        <v>0</v>
      </c>
      <c r="R653" s="305">
        <v>0</v>
      </c>
      <c r="S653" s="382"/>
      <c r="V653" s="322" t="s">
        <v>358</v>
      </c>
      <c r="W653" s="323" t="s">
        <v>74</v>
      </c>
      <c r="X653" s="323" t="s">
        <v>220</v>
      </c>
      <c r="Y653" s="328">
        <f t="shared" si="64"/>
        <v>1.810856</v>
      </c>
      <c r="Z653" s="327">
        <v>1.1815000000000001E-2</v>
      </c>
      <c r="AA653" s="327">
        <v>1.2171E-2</v>
      </c>
      <c r="AB653" s="327">
        <v>0.11766500000000001</v>
      </c>
      <c r="AC653" s="327">
        <v>9.0129140000000003</v>
      </c>
      <c r="AD653" s="327">
        <v>1.0324E-2</v>
      </c>
      <c r="AE653" s="327">
        <v>1.810856</v>
      </c>
      <c r="AF653" s="327">
        <v>-0.52923200000000004</v>
      </c>
      <c r="AG653" s="327">
        <v>9.1750000000000009E-3</v>
      </c>
      <c r="AH653" s="327">
        <v>2.7300999999999999E-2</v>
      </c>
      <c r="AI653" s="327">
        <v>0.18085100000000001</v>
      </c>
      <c r="AJ653" s="327">
        <v>5.0736000000000003E-2</v>
      </c>
      <c r="AK653" s="327">
        <v>0.39766000000000001</v>
      </c>
      <c r="AL653" s="327">
        <v>11.112235999999999</v>
      </c>
      <c r="AM653" s="305">
        <f t="shared" si="65"/>
        <v>10.975745</v>
      </c>
      <c r="AQ653" s="401"/>
      <c r="AR653" s="401"/>
    </row>
    <row r="654" spans="1:44" ht="19.5" customHeight="1" x14ac:dyDescent="0.2">
      <c r="A654" s="477" t="s">
        <v>51</v>
      </c>
      <c r="B654" s="462" t="s">
        <v>45</v>
      </c>
      <c r="C654" s="462" t="s">
        <v>33</v>
      </c>
      <c r="D654" s="462" t="s">
        <v>39</v>
      </c>
      <c r="E654" s="483"/>
      <c r="F654" s="483">
        <v>0</v>
      </c>
      <c r="G654" s="483">
        <v>0</v>
      </c>
      <c r="H654" s="483">
        <v>0</v>
      </c>
      <c r="I654" s="483">
        <v>0</v>
      </c>
      <c r="J654" s="483">
        <v>0</v>
      </c>
      <c r="K654" s="483">
        <v>0</v>
      </c>
      <c r="L654" s="483">
        <v>0</v>
      </c>
      <c r="M654" s="483">
        <v>0</v>
      </c>
      <c r="N654" s="483">
        <v>0</v>
      </c>
      <c r="O654" s="483">
        <v>0</v>
      </c>
      <c r="P654" s="483">
        <v>0</v>
      </c>
      <c r="Q654" s="483">
        <v>0</v>
      </c>
      <c r="R654" s="483">
        <v>0</v>
      </c>
      <c r="S654" s="484"/>
      <c r="V654" s="322" t="s">
        <v>358</v>
      </c>
      <c r="W654" s="323" t="s">
        <v>74</v>
      </c>
      <c r="X654" s="323" t="s">
        <v>211</v>
      </c>
      <c r="Y654" s="328">
        <f t="shared" si="64"/>
        <v>23.831617000000001</v>
      </c>
      <c r="Z654" s="327">
        <v>17.829288999999999</v>
      </c>
      <c r="AA654" s="327">
        <v>36.605911999999996</v>
      </c>
      <c r="AB654" s="327">
        <v>25.155705000000001</v>
      </c>
      <c r="AC654" s="327">
        <v>27.913339000000001</v>
      </c>
      <c r="AD654" s="327">
        <v>21.876918</v>
      </c>
      <c r="AE654" s="327">
        <v>23.831617000000001</v>
      </c>
      <c r="AF654" s="327">
        <v>23.564147999999999</v>
      </c>
      <c r="AG654" s="327">
        <v>6.1409710000000004</v>
      </c>
      <c r="AH654" s="327">
        <v>2.0858430000000001</v>
      </c>
      <c r="AI654" s="327">
        <v>62.536665999999997</v>
      </c>
      <c r="AJ654" s="327">
        <v>24.957576</v>
      </c>
      <c r="AK654" s="327">
        <v>44.669446000000001</v>
      </c>
      <c r="AL654" s="327">
        <v>317.16743000000002</v>
      </c>
      <c r="AM654" s="305">
        <f t="shared" si="65"/>
        <v>153.21277999999998</v>
      </c>
      <c r="AQ654" s="401"/>
      <c r="AR654" s="401"/>
    </row>
    <row r="655" spans="1:44" ht="19.5" customHeight="1" x14ac:dyDescent="0.2">
      <c r="A655" s="477" t="s">
        <v>51</v>
      </c>
      <c r="B655" s="462" t="s">
        <v>45</v>
      </c>
      <c r="C655" s="462" t="s">
        <v>40</v>
      </c>
      <c r="D655" s="462" t="s">
        <v>41</v>
      </c>
      <c r="E655" s="483"/>
      <c r="F655" s="483">
        <v>-0.66220510607529404</v>
      </c>
      <c r="G655" s="483">
        <v>-0.303147809698945</v>
      </c>
      <c r="H655" s="483">
        <v>-0.89361066473387196</v>
      </c>
      <c r="I655" s="483">
        <v>-1.3734935679726299</v>
      </c>
      <c r="J655" s="483">
        <v>-1.1752246514592299</v>
      </c>
      <c r="K655" s="483">
        <v>-1.2406133026106301</v>
      </c>
      <c r="L655" s="483">
        <v>-1.2286071659367499</v>
      </c>
      <c r="M655" s="483">
        <v>-1.0753970391510099</v>
      </c>
      <c r="N655" s="483">
        <v>-1.14118498866372</v>
      </c>
      <c r="O655" s="483">
        <v>-1.02746435919125</v>
      </c>
      <c r="P655" s="483">
        <v>-1.4173363584579901</v>
      </c>
      <c r="Q655" s="483">
        <v>-0.95375592475160997</v>
      </c>
      <c r="R655" s="483">
        <v>-12.4920409387029</v>
      </c>
      <c r="S655" s="484"/>
      <c r="V655" s="322" t="s">
        <v>358</v>
      </c>
      <c r="W655" s="323" t="s">
        <v>74</v>
      </c>
      <c r="X655" s="323" t="s">
        <v>221</v>
      </c>
      <c r="Y655" s="328">
        <f t="shared" si="64"/>
        <v>2.3026025797101499</v>
      </c>
      <c r="Z655" s="327">
        <v>2.3022088608695701</v>
      </c>
      <c r="AA655" s="327">
        <v>2.0519650839694701</v>
      </c>
      <c r="AB655" s="327">
        <v>2.1710899568345301</v>
      </c>
      <c r="AC655" s="327">
        <v>2.31401397183099</v>
      </c>
      <c r="AD655" s="327">
        <v>2.3920734532374102</v>
      </c>
      <c r="AE655" s="327">
        <v>2.3026025797101499</v>
      </c>
      <c r="AF655" s="327">
        <v>2.34836125</v>
      </c>
      <c r="AG655" s="327">
        <v>0.423184</v>
      </c>
      <c r="AH655" s="327">
        <v>0.33545599999999998</v>
      </c>
      <c r="AI655" s="327">
        <v>6.5178000000000003</v>
      </c>
      <c r="AJ655" s="327">
        <v>2.6964039999999998</v>
      </c>
      <c r="AK655" s="327">
        <v>2.6493039999999999</v>
      </c>
      <c r="AL655" s="327">
        <v>28.5044631564521</v>
      </c>
      <c r="AM655" s="305">
        <f t="shared" si="65"/>
        <v>13.533953906452121</v>
      </c>
      <c r="AQ655" s="401"/>
      <c r="AR655" s="401"/>
    </row>
    <row r="656" spans="1:44" ht="19.5" customHeight="1" x14ac:dyDescent="0.2">
      <c r="A656" s="477" t="s">
        <v>51</v>
      </c>
      <c r="B656" s="462" t="s">
        <v>45</v>
      </c>
      <c r="C656" s="462" t="s">
        <v>40</v>
      </c>
      <c r="D656" s="462" t="s">
        <v>42</v>
      </c>
      <c r="E656" s="483"/>
      <c r="F656" s="483">
        <v>-6.83870954510407E-2</v>
      </c>
      <c r="G656" s="483">
        <v>-2.4635330273816401E-2</v>
      </c>
      <c r="H656" s="483">
        <v>-6.1802574186853601E-2</v>
      </c>
      <c r="I656" s="483">
        <v>-0.139893180057127</v>
      </c>
      <c r="J656" s="483">
        <v>-0.58919872738048396</v>
      </c>
      <c r="K656" s="483">
        <v>-0.61299286619611104</v>
      </c>
      <c r="L656" s="483">
        <v>-0.49676094073522797</v>
      </c>
      <c r="M656" s="483">
        <v>-0.52418613277571302</v>
      </c>
      <c r="N656" s="483">
        <v>-0.52226229909686395</v>
      </c>
      <c r="O656" s="483">
        <v>-0.26658382201013198</v>
      </c>
      <c r="P656" s="483">
        <v>-5.4030067117500601E-2</v>
      </c>
      <c r="Q656" s="483">
        <v>-0.101610185544088</v>
      </c>
      <c r="R656" s="483">
        <v>-3.4623432208249598</v>
      </c>
      <c r="S656" s="484"/>
      <c r="V656" s="322" t="s">
        <v>358</v>
      </c>
      <c r="W656" s="323" t="s">
        <v>74</v>
      </c>
      <c r="X656" s="323" t="s">
        <v>222</v>
      </c>
      <c r="Y656" s="328">
        <f t="shared" si="64"/>
        <v>4.0500000000000001E-2</v>
      </c>
      <c r="Z656" s="327">
        <v>7.4700000000000003E-2</v>
      </c>
      <c r="AA656" s="327">
        <v>0</v>
      </c>
      <c r="AB656" s="327">
        <v>3.4500000000000003E-2</v>
      </c>
      <c r="AC656" s="327">
        <v>1.35E-2</v>
      </c>
      <c r="AD656" s="327">
        <v>0</v>
      </c>
      <c r="AE656" s="327">
        <v>4.0500000000000001E-2</v>
      </c>
      <c r="AF656" s="327">
        <v>0.14680000000000001</v>
      </c>
      <c r="AG656" s="327">
        <v>0</v>
      </c>
      <c r="AH656" s="327">
        <v>0.126</v>
      </c>
      <c r="AI656" s="327">
        <v>4.9500000000000002E-2</v>
      </c>
      <c r="AJ656" s="327">
        <v>0.41643000000000002</v>
      </c>
      <c r="AK656" s="327">
        <v>0.14660000000000001</v>
      </c>
      <c r="AL656" s="327">
        <v>1.04853</v>
      </c>
      <c r="AM656" s="305">
        <f t="shared" si="65"/>
        <v>0.16320000000000001</v>
      </c>
      <c r="AQ656" s="401"/>
      <c r="AR656" s="401"/>
    </row>
    <row r="657" spans="1:44" ht="19.5" customHeight="1" x14ac:dyDescent="0.2">
      <c r="A657" s="477" t="s">
        <v>51</v>
      </c>
      <c r="B657" s="475" t="s">
        <v>45</v>
      </c>
      <c r="C657" s="456" t="s">
        <v>40</v>
      </c>
      <c r="D657" s="302" t="s">
        <v>43</v>
      </c>
      <c r="E657" s="305"/>
      <c r="F657" s="305">
        <v>-8.3745033128841892E-3</v>
      </c>
      <c r="G657" s="305">
        <v>-6.30848192169797E-3</v>
      </c>
      <c r="H657" s="305">
        <v>-1.6862006680679002E-2</v>
      </c>
      <c r="I657" s="305">
        <v>-1.4348354276601499E-2</v>
      </c>
      <c r="J657" s="305">
        <v>-1.19787549708024E-2</v>
      </c>
      <c r="K657" s="305">
        <v>-1.4105031192200799E-2</v>
      </c>
      <c r="L657" s="305">
        <v>-1.6122021938601402E-2</v>
      </c>
      <c r="M657" s="305">
        <v>-1.8866366447584E-2</v>
      </c>
      <c r="N657" s="305">
        <v>-1.77291871259018E-2</v>
      </c>
      <c r="O657" s="305">
        <v>-1.38539742599154E-2</v>
      </c>
      <c r="P657" s="305">
        <v>-9.1086547365921405E-3</v>
      </c>
      <c r="Q657" s="305">
        <v>-1.0818747172369299E-2</v>
      </c>
      <c r="R657" s="305">
        <v>-0.15847608403582999</v>
      </c>
      <c r="S657" s="382"/>
      <c r="V657" s="322" t="s">
        <v>358</v>
      </c>
      <c r="W657" s="323" t="s">
        <v>74</v>
      </c>
      <c r="X657" s="323" t="s">
        <v>223</v>
      </c>
      <c r="Y657" s="328">
        <f t="shared" si="64"/>
        <v>0</v>
      </c>
      <c r="Z657" s="327">
        <v>0</v>
      </c>
      <c r="AA657" s="327">
        <v>0</v>
      </c>
      <c r="AB657" s="327">
        <v>0</v>
      </c>
      <c r="AC657" s="327">
        <v>0</v>
      </c>
      <c r="AD657" s="327">
        <v>0</v>
      </c>
      <c r="AE657" s="327">
        <v>0</v>
      </c>
      <c r="AF657" s="327">
        <v>0</v>
      </c>
      <c r="AG657" s="327">
        <v>0</v>
      </c>
      <c r="AH657" s="327">
        <v>0</v>
      </c>
      <c r="AI657" s="327">
        <v>0</v>
      </c>
      <c r="AJ657" s="327">
        <v>0</v>
      </c>
      <c r="AK657" s="327">
        <v>0</v>
      </c>
      <c r="AL657" s="327">
        <v>0</v>
      </c>
      <c r="AM657" s="305">
        <f t="shared" si="65"/>
        <v>0</v>
      </c>
      <c r="AQ657" s="401"/>
      <c r="AR657" s="401"/>
    </row>
    <row r="658" spans="1:44" ht="19.5" customHeight="1" x14ac:dyDescent="0.2">
      <c r="A658" s="477" t="s">
        <v>51</v>
      </c>
      <c r="B658" s="475" t="s">
        <v>25</v>
      </c>
      <c r="C658" s="456" t="s">
        <v>378</v>
      </c>
      <c r="D658" s="302" t="s">
        <v>378</v>
      </c>
      <c r="E658" s="305"/>
      <c r="F658" s="305">
        <v>0</v>
      </c>
      <c r="G658" s="305">
        <v>0</v>
      </c>
      <c r="H658" s="305">
        <v>0</v>
      </c>
      <c r="I658" s="305">
        <v>0</v>
      </c>
      <c r="J658" s="305">
        <v>0</v>
      </c>
      <c r="K658" s="305">
        <v>0</v>
      </c>
      <c r="L658" s="305">
        <v>0</v>
      </c>
      <c r="M658" s="305">
        <v>0</v>
      </c>
      <c r="N658" s="305">
        <v>0</v>
      </c>
      <c r="O658" s="305">
        <v>0</v>
      </c>
      <c r="P658" s="305">
        <v>0</v>
      </c>
      <c r="Q658" s="305">
        <v>0</v>
      </c>
      <c r="R658" s="305">
        <v>0</v>
      </c>
      <c r="S658" s="382"/>
      <c r="V658" s="322" t="s">
        <v>358</v>
      </c>
      <c r="W658" s="323" t="s">
        <v>74</v>
      </c>
      <c r="X658" s="323" t="s">
        <v>224</v>
      </c>
      <c r="Y658" s="328">
        <f t="shared" si="64"/>
        <v>5.8677999999999999</v>
      </c>
      <c r="Z658" s="327">
        <v>2.6180597346866401</v>
      </c>
      <c r="AA658" s="327">
        <v>2.6988500000000002</v>
      </c>
      <c r="AB658" s="327">
        <v>7.5779500000000004</v>
      </c>
      <c r="AC658" s="327">
        <v>12.54195</v>
      </c>
      <c r="AD658" s="327">
        <v>7.8564499999999997</v>
      </c>
      <c r="AE658" s="327">
        <v>5.8677999999999999</v>
      </c>
      <c r="AF658" s="327">
        <v>9.5245999999999995</v>
      </c>
      <c r="AG658" s="327">
        <v>0</v>
      </c>
      <c r="AH658" s="327">
        <v>6.5299999999999997E-2</v>
      </c>
      <c r="AI658" s="327">
        <v>16.473700000000001</v>
      </c>
      <c r="AJ658" s="327">
        <v>10.11755</v>
      </c>
      <c r="AK658" s="327">
        <v>18.657550000000001</v>
      </c>
      <c r="AL658" s="327">
        <v>93.999759734686606</v>
      </c>
      <c r="AM658" s="305">
        <f t="shared" si="65"/>
        <v>39.161059734686646</v>
      </c>
      <c r="AQ658" s="401"/>
      <c r="AR658" s="401"/>
    </row>
    <row r="659" spans="1:44" ht="19.5" customHeight="1" x14ac:dyDescent="0.2">
      <c r="A659" s="477" t="s">
        <v>51</v>
      </c>
      <c r="B659" s="475" t="s">
        <v>44</v>
      </c>
      <c r="C659" s="456" t="s">
        <v>380</v>
      </c>
      <c r="D659" s="302" t="s">
        <v>380</v>
      </c>
      <c r="E659" s="305"/>
      <c r="F659" s="305">
        <v>0.73896670483918903</v>
      </c>
      <c r="G659" s="305">
        <v>0.334091621894471</v>
      </c>
      <c r="H659" s="305">
        <v>0.97227524560133505</v>
      </c>
      <c r="I659" s="305">
        <v>1.5277351023064001</v>
      </c>
      <c r="J659" s="305">
        <v>1.77640213381052</v>
      </c>
      <c r="K659" s="305">
        <v>1.8677111999987599</v>
      </c>
      <c r="L659" s="305">
        <v>1.74149012861056</v>
      </c>
      <c r="M659" s="305">
        <v>1.61844953837432</v>
      </c>
      <c r="N659" s="305">
        <v>1.68117647488643</v>
      </c>
      <c r="O659" s="305">
        <v>1.3079021554613499</v>
      </c>
      <c r="P659" s="305">
        <v>1.4804750803120901</v>
      </c>
      <c r="Q659" s="305">
        <v>1.0661848574680699</v>
      </c>
      <c r="R659" s="305">
        <v>16.1128602435635</v>
      </c>
      <c r="S659" s="382"/>
      <c r="V659" s="322" t="s">
        <v>358</v>
      </c>
      <c r="W659" s="323" t="s">
        <v>74</v>
      </c>
      <c r="X659" s="323" t="s">
        <v>225</v>
      </c>
      <c r="Y659" s="328">
        <f t="shared" si="64"/>
        <v>1.8347230000000001</v>
      </c>
      <c r="Z659" s="327">
        <v>3.4722999999999997E-2</v>
      </c>
      <c r="AA659" s="327">
        <v>3.4722999999999997E-2</v>
      </c>
      <c r="AB659" s="327">
        <v>3.4722999999999997E-2</v>
      </c>
      <c r="AC659" s="327">
        <v>3.4722999999999997E-2</v>
      </c>
      <c r="AD659" s="327">
        <v>3.4722999999999997E-2</v>
      </c>
      <c r="AE659" s="327">
        <v>1.8347230000000001</v>
      </c>
      <c r="AF659" s="327">
        <v>3.4722999999999997E-2</v>
      </c>
      <c r="AG659" s="327">
        <v>3.4722999999999997E-2</v>
      </c>
      <c r="AH659" s="327">
        <v>3.4722999999999997E-2</v>
      </c>
      <c r="AI659" s="327">
        <v>3.4722999999999997E-2</v>
      </c>
      <c r="AJ659" s="327">
        <v>3.9064000000000002E-2</v>
      </c>
      <c r="AK659" s="327">
        <v>0.111194</v>
      </c>
      <c r="AL659" s="327">
        <v>2.297488</v>
      </c>
      <c r="AM659" s="305">
        <f t="shared" si="65"/>
        <v>2.0083380000000002</v>
      </c>
      <c r="AQ659" s="401"/>
      <c r="AR659" s="401"/>
    </row>
    <row r="660" spans="1:44" ht="19.5" customHeight="1" x14ac:dyDescent="0.2">
      <c r="A660" s="477" t="s">
        <v>51</v>
      </c>
      <c r="B660" s="475" t="s">
        <v>45</v>
      </c>
      <c r="C660" s="456" t="s">
        <v>382</v>
      </c>
      <c r="D660" s="302" t="s">
        <v>382</v>
      </c>
      <c r="E660" s="305"/>
      <c r="F660" s="305">
        <v>-0.73896670483918903</v>
      </c>
      <c r="G660" s="305">
        <v>-0.334091621894471</v>
      </c>
      <c r="H660" s="305">
        <v>-0.97227524560133505</v>
      </c>
      <c r="I660" s="305">
        <v>-1.5277351023064001</v>
      </c>
      <c r="J660" s="305">
        <v>-1.77640213381052</v>
      </c>
      <c r="K660" s="305">
        <v>-1.8677111999987599</v>
      </c>
      <c r="L660" s="305">
        <v>-1.74149012861056</v>
      </c>
      <c r="M660" s="305">
        <v>-1.61844953837432</v>
      </c>
      <c r="N660" s="305">
        <v>-1.68117647488643</v>
      </c>
      <c r="O660" s="305">
        <v>-1.3079021554613499</v>
      </c>
      <c r="P660" s="305">
        <v>-1.4804750803120901</v>
      </c>
      <c r="Q660" s="305">
        <v>-1.0661848574680699</v>
      </c>
      <c r="R660" s="305">
        <v>-16.1128602435635</v>
      </c>
      <c r="S660" s="382"/>
      <c r="V660" s="322" t="s">
        <v>358</v>
      </c>
      <c r="W660" s="323" t="s">
        <v>74</v>
      </c>
      <c r="X660" s="323" t="s">
        <v>226</v>
      </c>
      <c r="Y660" s="328">
        <f t="shared" si="64"/>
        <v>0</v>
      </c>
      <c r="Z660" s="327">
        <v>0</v>
      </c>
      <c r="AA660" s="327">
        <v>0</v>
      </c>
      <c r="AB660" s="327">
        <v>0</v>
      </c>
      <c r="AC660" s="327">
        <v>0</v>
      </c>
      <c r="AD660" s="327">
        <v>0</v>
      </c>
      <c r="AE660" s="327">
        <v>0</v>
      </c>
      <c r="AF660" s="327">
        <v>0</v>
      </c>
      <c r="AG660" s="327">
        <v>0</v>
      </c>
      <c r="AH660" s="327">
        <v>0</v>
      </c>
      <c r="AI660" s="327">
        <v>0</v>
      </c>
      <c r="AJ660" s="327">
        <v>1.2386999999999999</v>
      </c>
      <c r="AK660" s="327">
        <v>0</v>
      </c>
      <c r="AL660" s="327">
        <v>1.2386999999999999</v>
      </c>
      <c r="AM660" s="305">
        <f t="shared" si="65"/>
        <v>0</v>
      </c>
      <c r="AQ660" s="401"/>
      <c r="AR660" s="401"/>
    </row>
    <row r="661" spans="1:44" ht="19.5" customHeight="1" x14ac:dyDescent="0.2">
      <c r="A661" s="477" t="s">
        <v>51</v>
      </c>
      <c r="B661" s="475" t="s">
        <v>46</v>
      </c>
      <c r="C661" s="456" t="s">
        <v>384</v>
      </c>
      <c r="D661" s="302" t="s">
        <v>384</v>
      </c>
      <c r="E661" s="305"/>
      <c r="F661" s="305" t="e">
        <v>#REF!</v>
      </c>
      <c r="G661" s="305" t="e">
        <v>#REF!</v>
      </c>
      <c r="H661" s="305" t="e">
        <v>#REF!</v>
      </c>
      <c r="I661" s="305" t="e">
        <v>#REF!</v>
      </c>
      <c r="J661" s="305" t="e">
        <v>#REF!</v>
      </c>
      <c r="K661" s="305" t="e">
        <v>#REF!</v>
      </c>
      <c r="L661" s="305" t="e">
        <v>#REF!</v>
      </c>
      <c r="M661" s="305" t="e">
        <v>#REF!</v>
      </c>
      <c r="N661" s="305" t="e">
        <v>#REF!</v>
      </c>
      <c r="O661" s="305" t="e">
        <v>#REF!</v>
      </c>
      <c r="P661" s="305" t="e">
        <v>#REF!</v>
      </c>
      <c r="Q661" s="305" t="e">
        <v>#REF!</v>
      </c>
      <c r="R661" s="305" t="e">
        <v>#REF!</v>
      </c>
      <c r="S661" s="382"/>
      <c r="V661" s="322" t="s">
        <v>358</v>
      </c>
      <c r="W661" s="323" t="s">
        <v>74</v>
      </c>
      <c r="X661" s="323" t="s">
        <v>227</v>
      </c>
      <c r="Y661" s="328">
        <f t="shared" si="64"/>
        <v>0</v>
      </c>
      <c r="Z661" s="327">
        <v>0</v>
      </c>
      <c r="AA661" s="327">
        <v>0</v>
      </c>
      <c r="AB661" s="327">
        <v>0</v>
      </c>
      <c r="AC661" s="327">
        <v>0</v>
      </c>
      <c r="AD661" s="327">
        <v>0</v>
      </c>
      <c r="AE661" s="327">
        <v>0</v>
      </c>
      <c r="AF661" s="327">
        <v>0</v>
      </c>
      <c r="AG661" s="327">
        <v>0</v>
      </c>
      <c r="AH661" s="327">
        <v>0</v>
      </c>
      <c r="AI661" s="327">
        <v>0</v>
      </c>
      <c r="AJ661" s="327">
        <v>0</v>
      </c>
      <c r="AK661" s="327">
        <v>0</v>
      </c>
      <c r="AL661" s="327">
        <v>0</v>
      </c>
      <c r="AM661" s="305">
        <f t="shared" si="65"/>
        <v>0</v>
      </c>
      <c r="AQ661" s="401"/>
      <c r="AR661" s="401"/>
    </row>
    <row r="662" spans="1:44" ht="19.5" customHeight="1" x14ac:dyDescent="0.2">
      <c r="A662" s="477" t="s">
        <v>51</v>
      </c>
      <c r="B662" s="475" t="s">
        <v>47</v>
      </c>
      <c r="C662" s="456" t="s">
        <v>386</v>
      </c>
      <c r="D662" s="302" t="s">
        <v>386</v>
      </c>
      <c r="E662" s="305"/>
      <c r="F662" s="305" t="e">
        <v>#REF!</v>
      </c>
      <c r="G662" s="305" t="e">
        <v>#REF!</v>
      </c>
      <c r="H662" s="305" t="e">
        <v>#REF!</v>
      </c>
      <c r="I662" s="305" t="e">
        <v>#REF!</v>
      </c>
      <c r="J662" s="305" t="e">
        <v>#REF!</v>
      </c>
      <c r="K662" s="305" t="e">
        <v>#REF!</v>
      </c>
      <c r="L662" s="305" t="e">
        <v>#REF!</v>
      </c>
      <c r="M662" s="305" t="e">
        <v>#REF!</v>
      </c>
      <c r="N662" s="305" t="e">
        <v>#REF!</v>
      </c>
      <c r="O662" s="305" t="e">
        <v>#REF!</v>
      </c>
      <c r="P662" s="305" t="e">
        <v>#REF!</v>
      </c>
      <c r="Q662" s="305" t="e">
        <v>#REF!</v>
      </c>
      <c r="R662" s="305" t="e">
        <v>#REF!</v>
      </c>
      <c r="S662" s="382"/>
      <c r="V662" s="322" t="s">
        <v>358</v>
      </c>
      <c r="W662" s="323" t="s">
        <v>74</v>
      </c>
      <c r="X662" s="323" t="s">
        <v>367</v>
      </c>
      <c r="Y662" s="328">
        <f t="shared" si="64"/>
        <v>0</v>
      </c>
      <c r="Z662" s="327">
        <v>0</v>
      </c>
      <c r="AA662" s="327">
        <v>0</v>
      </c>
      <c r="AB662" s="327">
        <v>0</v>
      </c>
      <c r="AC662" s="327">
        <v>0</v>
      </c>
      <c r="AD662" s="327">
        <v>0</v>
      </c>
      <c r="AE662" s="327">
        <v>0</v>
      </c>
      <c r="AF662" s="327">
        <v>0</v>
      </c>
      <c r="AG662" s="327">
        <v>0</v>
      </c>
      <c r="AH662" s="327">
        <v>0</v>
      </c>
      <c r="AI662" s="327">
        <v>0</v>
      </c>
      <c r="AJ662" s="327">
        <v>0</v>
      </c>
      <c r="AK662" s="327">
        <v>0</v>
      </c>
      <c r="AL662" s="327">
        <v>0</v>
      </c>
      <c r="AM662" s="305">
        <f t="shared" si="65"/>
        <v>0</v>
      </c>
      <c r="AQ662" s="401"/>
      <c r="AR662" s="401"/>
    </row>
    <row r="663" spans="1:44" ht="19.5" customHeight="1" x14ac:dyDescent="0.2">
      <c r="A663" s="477" t="s">
        <v>51</v>
      </c>
      <c r="B663" s="475" t="s">
        <v>48</v>
      </c>
      <c r="C663" s="456" t="s">
        <v>48</v>
      </c>
      <c r="D663" s="302" t="s">
        <v>48</v>
      </c>
      <c r="E663" s="305"/>
      <c r="F663" s="305" t="e">
        <v>#DIV/0!</v>
      </c>
      <c r="G663" s="305" t="e">
        <v>#DIV/0!</v>
      </c>
      <c r="H663" s="305" t="e">
        <v>#DIV/0!</v>
      </c>
      <c r="I663" s="305" t="e">
        <v>#DIV/0!</v>
      </c>
      <c r="J663" s="305" t="e">
        <v>#DIV/0!</v>
      </c>
      <c r="K663" s="305" t="e">
        <v>#DIV/0!</v>
      </c>
      <c r="L663" s="305" t="e">
        <v>#DIV/0!</v>
      </c>
      <c r="M663" s="305" t="e">
        <v>#DIV/0!</v>
      </c>
      <c r="N663" s="305" t="e">
        <v>#DIV/0!</v>
      </c>
      <c r="O663" s="305" t="e">
        <v>#DIV/0!</v>
      </c>
      <c r="P663" s="305" t="e">
        <v>#DIV/0!</v>
      </c>
      <c r="Q663" s="305" t="e">
        <v>#DIV/0!</v>
      </c>
      <c r="R663" s="305" t="e">
        <v>#DIV/0!</v>
      </c>
      <c r="S663" s="382"/>
      <c r="V663" s="322" t="s">
        <v>358</v>
      </c>
      <c r="W663" s="323" t="s">
        <v>74</v>
      </c>
      <c r="X663" s="323" t="s">
        <v>229</v>
      </c>
      <c r="Y663" s="328">
        <f t="shared" si="64"/>
        <v>-12.939</v>
      </c>
      <c r="Z663" s="327">
        <v>-24.9038</v>
      </c>
      <c r="AA663" s="327">
        <v>-8.0380000000000003</v>
      </c>
      <c r="AB663" s="327">
        <v>-2.2599999999999998</v>
      </c>
      <c r="AC663" s="327">
        <v>-12.8653</v>
      </c>
      <c r="AD663" s="327">
        <v>-20.728899999999999</v>
      </c>
      <c r="AE663" s="327">
        <v>-12.939</v>
      </c>
      <c r="AF663" s="327">
        <v>-29.607700000000001</v>
      </c>
      <c r="AG663" s="327">
        <v>0</v>
      </c>
      <c r="AH663" s="327">
        <v>0</v>
      </c>
      <c r="AI663" s="327">
        <v>-19.354099999999999</v>
      </c>
      <c r="AJ663" s="327">
        <v>-16.0929</v>
      </c>
      <c r="AK663" s="327">
        <v>-9.58</v>
      </c>
      <c r="AL663" s="327">
        <v>-156.36969999999999</v>
      </c>
      <c r="AM663" s="305">
        <f t="shared" si="65"/>
        <v>-81.734999999999985</v>
      </c>
      <c r="AQ663" s="401"/>
      <c r="AR663" s="401"/>
    </row>
    <row r="664" spans="1:44" ht="19.5" customHeight="1" x14ac:dyDescent="0.2">
      <c r="A664" s="477" t="s">
        <v>51</v>
      </c>
      <c r="B664" s="475" t="s">
        <v>49</v>
      </c>
      <c r="C664" s="456" t="s">
        <v>49</v>
      </c>
      <c r="D664" s="302" t="s">
        <v>49</v>
      </c>
      <c r="E664" s="305"/>
      <c r="F664" s="305" t="e">
        <v>#REF!</v>
      </c>
      <c r="G664" s="305" t="e">
        <v>#REF!</v>
      </c>
      <c r="H664" s="305" t="e">
        <v>#REF!</v>
      </c>
      <c r="I664" s="305" t="e">
        <v>#REF!</v>
      </c>
      <c r="J664" s="305" t="e">
        <v>#REF!</v>
      </c>
      <c r="K664" s="305" t="e">
        <v>#REF!</v>
      </c>
      <c r="L664" s="305" t="e">
        <v>#REF!</v>
      </c>
      <c r="M664" s="305" t="e">
        <v>#REF!</v>
      </c>
      <c r="N664" s="305" t="e">
        <v>#REF!</v>
      </c>
      <c r="O664" s="305" t="e">
        <v>#REF!</v>
      </c>
      <c r="P664" s="305" t="e">
        <v>#REF!</v>
      </c>
      <c r="Q664" s="305" t="e">
        <v>#REF!</v>
      </c>
      <c r="R664" s="305" t="e">
        <v>#REF!</v>
      </c>
      <c r="S664" s="382"/>
      <c r="V664" s="322" t="s">
        <v>358</v>
      </c>
      <c r="W664" s="323" t="s">
        <v>74</v>
      </c>
      <c r="X664" s="323" t="s">
        <v>230</v>
      </c>
      <c r="Y664" s="328">
        <f t="shared" si="64"/>
        <v>0</v>
      </c>
      <c r="Z664" s="327">
        <v>0</v>
      </c>
      <c r="AA664" s="327">
        <v>0</v>
      </c>
      <c r="AB664" s="327">
        <v>0</v>
      </c>
      <c r="AC664" s="327">
        <v>0</v>
      </c>
      <c r="AD664" s="327">
        <v>0</v>
      </c>
      <c r="AE664" s="327">
        <v>0</v>
      </c>
      <c r="AF664" s="327">
        <v>0</v>
      </c>
      <c r="AG664" s="327">
        <v>0</v>
      </c>
      <c r="AH664" s="327">
        <v>0.32640000000000002</v>
      </c>
      <c r="AI664" s="327">
        <v>0</v>
      </c>
      <c r="AJ664" s="327">
        <v>0</v>
      </c>
      <c r="AK664" s="327">
        <v>0</v>
      </c>
      <c r="AL664" s="327">
        <v>0.32640000000000002</v>
      </c>
      <c r="AM664" s="305">
        <f t="shared" si="65"/>
        <v>0</v>
      </c>
      <c r="AQ664" s="401"/>
      <c r="AR664" s="401"/>
    </row>
    <row r="665" spans="1:44" ht="19.5" customHeight="1" x14ac:dyDescent="0.2">
      <c r="A665" s="477" t="s">
        <v>51</v>
      </c>
      <c r="B665" s="475" t="s">
        <v>50</v>
      </c>
      <c r="C665" s="456" t="s">
        <v>50</v>
      </c>
      <c r="D665" s="302" t="s">
        <v>50</v>
      </c>
      <c r="E665" s="305"/>
      <c r="F665" s="305" t="e">
        <v>#REF!</v>
      </c>
      <c r="G665" s="305" t="e">
        <v>#REF!</v>
      </c>
      <c r="H665" s="305" t="e">
        <v>#REF!</v>
      </c>
      <c r="I665" s="305" t="e">
        <v>#REF!</v>
      </c>
      <c r="J665" s="305" t="e">
        <v>#REF!</v>
      </c>
      <c r="K665" s="305" t="e">
        <v>#REF!</v>
      </c>
      <c r="L665" s="305" t="e">
        <v>#REF!</v>
      </c>
      <c r="M665" s="305" t="e">
        <v>#REF!</v>
      </c>
      <c r="N665" s="305" t="e">
        <v>#REF!</v>
      </c>
      <c r="O665" s="305" t="e">
        <v>#REF!</v>
      </c>
      <c r="P665" s="305" t="e">
        <v>#REF!</v>
      </c>
      <c r="Q665" s="305" t="e">
        <v>#REF!</v>
      </c>
      <c r="R665" s="305" t="e">
        <v>#REF!</v>
      </c>
      <c r="S665" s="382"/>
      <c r="V665" s="322" t="s">
        <v>358</v>
      </c>
      <c r="W665" s="323" t="s">
        <v>74</v>
      </c>
      <c r="X665" s="323" t="s">
        <v>231</v>
      </c>
      <c r="Y665" s="328">
        <f t="shared" si="64"/>
        <v>0</v>
      </c>
      <c r="Z665" s="327">
        <v>0</v>
      </c>
      <c r="AA665" s="327">
        <v>0</v>
      </c>
      <c r="AB665" s="327">
        <v>0</v>
      </c>
      <c r="AC665" s="327">
        <v>0</v>
      </c>
      <c r="AD665" s="327">
        <v>0</v>
      </c>
      <c r="AE665" s="327">
        <v>0</v>
      </c>
      <c r="AF665" s="327">
        <v>0</v>
      </c>
      <c r="AG665" s="327">
        <v>0</v>
      </c>
      <c r="AH665" s="327">
        <v>0</v>
      </c>
      <c r="AI665" s="327">
        <v>0</v>
      </c>
      <c r="AJ665" s="327">
        <v>0</v>
      </c>
      <c r="AK665" s="327">
        <v>0</v>
      </c>
      <c r="AL665" s="327">
        <v>0</v>
      </c>
      <c r="AM665" s="305">
        <f t="shared" si="65"/>
        <v>0</v>
      </c>
      <c r="AQ665" s="401"/>
      <c r="AR665" s="401"/>
    </row>
    <row r="666" spans="1:44" ht="19.5" customHeight="1" x14ac:dyDescent="0.2">
      <c r="A666" s="477" t="s">
        <v>52</v>
      </c>
      <c r="B666" s="475" t="s">
        <v>25</v>
      </c>
      <c r="C666" s="456" t="s">
        <v>26</v>
      </c>
      <c r="D666" s="302" t="s">
        <v>27</v>
      </c>
      <c r="E666" s="305"/>
      <c r="F666" s="305"/>
      <c r="G666" s="305"/>
      <c r="H666" s="305"/>
      <c r="I666" s="305"/>
      <c r="J666" s="305"/>
      <c r="K666" s="305"/>
      <c r="L666" s="305"/>
      <c r="M666" s="305"/>
      <c r="N666" s="305"/>
      <c r="O666" s="305"/>
      <c r="P666" s="305"/>
      <c r="Q666" s="305"/>
      <c r="R666" s="305"/>
      <c r="S666" s="382"/>
      <c r="V666" s="322" t="s">
        <v>358</v>
      </c>
      <c r="W666" s="323" t="s">
        <v>74</v>
      </c>
      <c r="X666" s="323" t="s">
        <v>232</v>
      </c>
      <c r="Y666" s="328">
        <f t="shared" si="64"/>
        <v>0</v>
      </c>
      <c r="Z666" s="327">
        <v>0</v>
      </c>
      <c r="AA666" s="327">
        <v>0</v>
      </c>
      <c r="AB666" s="327">
        <v>0</v>
      </c>
      <c r="AC666" s="327">
        <v>0</v>
      </c>
      <c r="AD666" s="327">
        <v>0</v>
      </c>
      <c r="AE666" s="327">
        <v>0</v>
      </c>
      <c r="AF666" s="327">
        <v>0</v>
      </c>
      <c r="AG666" s="327">
        <v>0</v>
      </c>
      <c r="AH666" s="327">
        <v>0</v>
      </c>
      <c r="AI666" s="327">
        <v>0</v>
      </c>
      <c r="AJ666" s="327">
        <v>0</v>
      </c>
      <c r="AK666" s="327">
        <v>0</v>
      </c>
      <c r="AL666" s="327">
        <v>0</v>
      </c>
      <c r="AM666" s="305">
        <f t="shared" si="65"/>
        <v>0</v>
      </c>
      <c r="AQ666" s="401"/>
      <c r="AR666" s="401"/>
    </row>
    <row r="667" spans="1:44" ht="19.5" customHeight="1" x14ac:dyDescent="0.2">
      <c r="A667" s="477" t="s">
        <v>52</v>
      </c>
      <c r="B667" s="475" t="s">
        <v>25</v>
      </c>
      <c r="C667" s="456" t="s">
        <v>26</v>
      </c>
      <c r="D667" s="302" t="s">
        <v>28</v>
      </c>
      <c r="E667" s="305"/>
      <c r="F667" s="305"/>
      <c r="G667" s="305"/>
      <c r="H667" s="305"/>
      <c r="I667" s="305"/>
      <c r="J667" s="305"/>
      <c r="K667" s="305"/>
      <c r="L667" s="305"/>
      <c r="M667" s="305"/>
      <c r="N667" s="305"/>
      <c r="O667" s="305"/>
      <c r="P667" s="305"/>
      <c r="Q667" s="305"/>
      <c r="R667" s="305"/>
      <c r="S667" s="382"/>
      <c r="V667" s="322" t="s">
        <v>358</v>
      </c>
      <c r="W667" s="323" t="s">
        <v>74</v>
      </c>
      <c r="X667" s="323" t="s">
        <v>233</v>
      </c>
      <c r="Y667" s="328">
        <f t="shared" si="64"/>
        <v>0</v>
      </c>
      <c r="Z667" s="327">
        <v>0</v>
      </c>
      <c r="AA667" s="327">
        <v>0</v>
      </c>
      <c r="AB667" s="327">
        <v>0</v>
      </c>
      <c r="AC667" s="327">
        <v>0</v>
      </c>
      <c r="AD667" s="327">
        <v>0</v>
      </c>
      <c r="AE667" s="327">
        <v>0</v>
      </c>
      <c r="AF667" s="327">
        <v>0</v>
      </c>
      <c r="AG667" s="327">
        <v>0</v>
      </c>
      <c r="AH667" s="327">
        <v>0</v>
      </c>
      <c r="AI667" s="327">
        <v>0.13880000000000001</v>
      </c>
      <c r="AJ667" s="327">
        <v>0</v>
      </c>
      <c r="AK667" s="327">
        <v>5.7200000000000001E-2</v>
      </c>
      <c r="AL667" s="327">
        <v>0.19600000000000001</v>
      </c>
      <c r="AM667" s="305">
        <f t="shared" si="65"/>
        <v>0</v>
      </c>
      <c r="AQ667" s="401"/>
      <c r="AR667" s="401"/>
    </row>
    <row r="668" spans="1:44" ht="19.5" customHeight="1" x14ac:dyDescent="0.2">
      <c r="A668" s="477" t="s">
        <v>52</v>
      </c>
      <c r="B668" s="475" t="s">
        <v>25</v>
      </c>
      <c r="C668" s="456" t="s">
        <v>26</v>
      </c>
      <c r="D668" s="302" t="s">
        <v>29</v>
      </c>
      <c r="E668" s="305"/>
      <c r="F668" s="305"/>
      <c r="G668" s="305"/>
      <c r="H668" s="305"/>
      <c r="I668" s="305"/>
      <c r="J668" s="305"/>
      <c r="K668" s="305"/>
      <c r="L668" s="305"/>
      <c r="M668" s="305"/>
      <c r="N668" s="305"/>
      <c r="O668" s="305"/>
      <c r="P668" s="305"/>
      <c r="Q668" s="305"/>
      <c r="R668" s="305"/>
      <c r="S668" s="382"/>
      <c r="V668" s="322" t="s">
        <v>358</v>
      </c>
      <c r="W668" s="323" t="s">
        <v>74</v>
      </c>
      <c r="X668" s="323" t="s">
        <v>234</v>
      </c>
      <c r="Y668" s="328">
        <f t="shared" si="64"/>
        <v>0</v>
      </c>
      <c r="Z668" s="327">
        <v>0</v>
      </c>
      <c r="AA668" s="327">
        <v>0</v>
      </c>
      <c r="AB668" s="327">
        <v>0</v>
      </c>
      <c r="AC668" s="327">
        <v>0</v>
      </c>
      <c r="AD668" s="327">
        <v>0</v>
      </c>
      <c r="AE668" s="327">
        <v>0</v>
      </c>
      <c r="AF668" s="327">
        <v>0</v>
      </c>
      <c r="AG668" s="327">
        <v>0</v>
      </c>
      <c r="AH668" s="327">
        <v>0</v>
      </c>
      <c r="AI668" s="327">
        <v>0</v>
      </c>
      <c r="AJ668" s="327">
        <v>0</v>
      </c>
      <c r="AK668" s="327">
        <v>0</v>
      </c>
      <c r="AL668" s="327">
        <v>0</v>
      </c>
      <c r="AM668" s="305">
        <f t="shared" si="65"/>
        <v>0</v>
      </c>
      <c r="AQ668" s="401"/>
      <c r="AR668" s="401"/>
    </row>
    <row r="669" spans="1:44" ht="19.5" customHeight="1" x14ac:dyDescent="0.2">
      <c r="A669" s="477" t="s">
        <v>52</v>
      </c>
      <c r="B669" s="475" t="s">
        <v>25</v>
      </c>
      <c r="C669" s="456" t="s">
        <v>26</v>
      </c>
      <c r="D669" s="302" t="s">
        <v>30</v>
      </c>
      <c r="E669" s="305"/>
      <c r="F669" s="305"/>
      <c r="G669" s="305"/>
      <c r="H669" s="305"/>
      <c r="I669" s="305"/>
      <c r="J669" s="305"/>
      <c r="K669" s="305"/>
      <c r="L669" s="305"/>
      <c r="M669" s="305"/>
      <c r="N669" s="305"/>
      <c r="O669" s="305"/>
      <c r="P669" s="305"/>
      <c r="Q669" s="305"/>
      <c r="R669" s="305"/>
      <c r="S669" s="382"/>
      <c r="V669" s="322" t="s">
        <v>358</v>
      </c>
      <c r="W669" s="323" t="s">
        <v>74</v>
      </c>
      <c r="X669" s="323" t="s">
        <v>127</v>
      </c>
      <c r="Y669" s="328">
        <f t="shared" si="64"/>
        <v>-0.6</v>
      </c>
      <c r="Z669" s="327">
        <v>0</v>
      </c>
      <c r="AA669" s="327">
        <v>4.4999999999999997E-3</v>
      </c>
      <c r="AB669" s="327">
        <v>0</v>
      </c>
      <c r="AC669" s="327">
        <v>0</v>
      </c>
      <c r="AD669" s="327">
        <v>0</v>
      </c>
      <c r="AE669" s="327">
        <v>-0.6</v>
      </c>
      <c r="AF669" s="327">
        <v>0</v>
      </c>
      <c r="AG669" s="327">
        <v>2.9119999999999999</v>
      </c>
      <c r="AH669" s="327">
        <v>0</v>
      </c>
      <c r="AI669" s="327">
        <v>2.7911999999999999E-2</v>
      </c>
      <c r="AJ669" s="327">
        <v>0</v>
      </c>
      <c r="AK669" s="327">
        <v>0.5</v>
      </c>
      <c r="AL669" s="327">
        <v>2.8444120000000002</v>
      </c>
      <c r="AM669" s="305">
        <f t="shared" si="65"/>
        <v>-0.59550000000000003</v>
      </c>
      <c r="AQ669" s="401"/>
      <c r="AR669" s="401"/>
    </row>
    <row r="670" spans="1:44" ht="19.5" customHeight="1" x14ac:dyDescent="0.2">
      <c r="A670" s="477" t="s">
        <v>52</v>
      </c>
      <c r="B670" s="475" t="s">
        <v>25</v>
      </c>
      <c r="C670" s="456" t="s">
        <v>26</v>
      </c>
      <c r="D670" s="302" t="s">
        <v>31</v>
      </c>
      <c r="E670" s="305"/>
      <c r="F670" s="305"/>
      <c r="G670" s="305"/>
      <c r="H670" s="305"/>
      <c r="I670" s="305"/>
      <c r="J670" s="305"/>
      <c r="K670" s="305"/>
      <c r="L670" s="305"/>
      <c r="M670" s="305"/>
      <c r="N670" s="305"/>
      <c r="O670" s="305"/>
      <c r="P670" s="305"/>
      <c r="Q670" s="305"/>
      <c r="R670" s="305"/>
      <c r="S670" s="382"/>
      <c r="V670" s="322" t="s">
        <v>358</v>
      </c>
      <c r="W670" s="323" t="s">
        <v>74</v>
      </c>
      <c r="X670" s="323" t="s">
        <v>235</v>
      </c>
      <c r="Y670" s="328">
        <f t="shared" si="64"/>
        <v>0</v>
      </c>
      <c r="Z670" s="327">
        <v>0</v>
      </c>
      <c r="AA670" s="327">
        <v>0</v>
      </c>
      <c r="AB670" s="327">
        <v>0</v>
      </c>
      <c r="AC670" s="327">
        <v>0</v>
      </c>
      <c r="AD670" s="327">
        <v>0</v>
      </c>
      <c r="AE670" s="327">
        <v>0</v>
      </c>
      <c r="AF670" s="327">
        <v>0</v>
      </c>
      <c r="AG670" s="327">
        <v>0</v>
      </c>
      <c r="AH670" s="327">
        <v>0</v>
      </c>
      <c r="AI670" s="327">
        <v>0</v>
      </c>
      <c r="AJ670" s="327">
        <v>0</v>
      </c>
      <c r="AK670" s="327">
        <v>0</v>
      </c>
      <c r="AL670" s="327">
        <v>0</v>
      </c>
      <c r="AM670" s="305">
        <f t="shared" si="65"/>
        <v>0</v>
      </c>
      <c r="AQ670" s="401"/>
      <c r="AR670" s="401"/>
    </row>
    <row r="671" spans="1:44" ht="19.5" customHeight="1" x14ac:dyDescent="0.2">
      <c r="A671" s="477" t="s">
        <v>52</v>
      </c>
      <c r="B671" s="475" t="s">
        <v>25</v>
      </c>
      <c r="C671" s="456" t="s">
        <v>26</v>
      </c>
      <c r="D671" s="302" t="s">
        <v>32</v>
      </c>
      <c r="E671" s="305"/>
      <c r="F671" s="305"/>
      <c r="G671" s="305"/>
      <c r="H671" s="305"/>
      <c r="I671" s="305"/>
      <c r="J671" s="305"/>
      <c r="K671" s="305"/>
      <c r="L671" s="305"/>
      <c r="M671" s="305"/>
      <c r="N671" s="305"/>
      <c r="O671" s="305"/>
      <c r="P671" s="305"/>
      <c r="Q671" s="305"/>
      <c r="R671" s="305"/>
      <c r="S671" s="382"/>
      <c r="V671" s="322" t="s">
        <v>358</v>
      </c>
      <c r="W671" s="323" t="s">
        <v>74</v>
      </c>
      <c r="X671" s="323" t="s">
        <v>236</v>
      </c>
      <c r="Y671" s="328">
        <f t="shared" si="64"/>
        <v>0</v>
      </c>
      <c r="Z671" s="327">
        <v>0</v>
      </c>
      <c r="AA671" s="327">
        <v>0</v>
      </c>
      <c r="AB671" s="327">
        <v>0</v>
      </c>
      <c r="AC671" s="327">
        <v>0</v>
      </c>
      <c r="AD671" s="327">
        <v>0</v>
      </c>
      <c r="AE671" s="327">
        <v>0</v>
      </c>
      <c r="AF671" s="327">
        <v>0</v>
      </c>
      <c r="AG671" s="327">
        <v>0</v>
      </c>
      <c r="AH671" s="327">
        <v>0</v>
      </c>
      <c r="AI671" s="327">
        <v>0</v>
      </c>
      <c r="AJ671" s="327">
        <v>0</v>
      </c>
      <c r="AK671" s="327">
        <v>0</v>
      </c>
      <c r="AL671" s="327">
        <v>0</v>
      </c>
      <c r="AM671" s="305">
        <f t="shared" si="65"/>
        <v>0</v>
      </c>
      <c r="AQ671" s="401"/>
      <c r="AR671" s="401"/>
    </row>
    <row r="672" spans="1:44" ht="19.5" customHeight="1" x14ac:dyDescent="0.2">
      <c r="A672" s="477" t="s">
        <v>52</v>
      </c>
      <c r="B672" s="475" t="s">
        <v>25</v>
      </c>
      <c r="C672" s="456" t="s">
        <v>33</v>
      </c>
      <c r="D672" s="302" t="s">
        <v>34</v>
      </c>
      <c r="E672" s="305"/>
      <c r="F672" s="305"/>
      <c r="G672" s="305"/>
      <c r="H672" s="305"/>
      <c r="I672" s="305"/>
      <c r="J672" s="305"/>
      <c r="K672" s="305"/>
      <c r="L672" s="305"/>
      <c r="M672" s="305"/>
      <c r="N672" s="305"/>
      <c r="O672" s="305"/>
      <c r="P672" s="305"/>
      <c r="Q672" s="305"/>
      <c r="R672" s="305"/>
      <c r="S672" s="382"/>
      <c r="V672" s="322" t="s">
        <v>358</v>
      </c>
      <c r="W672" s="323" t="s">
        <v>74</v>
      </c>
      <c r="X672" s="323" t="s">
        <v>237</v>
      </c>
      <c r="Y672" s="328">
        <f t="shared" si="64"/>
        <v>0</v>
      </c>
      <c r="Z672" s="327">
        <v>0</v>
      </c>
      <c r="AA672" s="327">
        <v>0</v>
      </c>
      <c r="AB672" s="327">
        <v>0</v>
      </c>
      <c r="AC672" s="327">
        <v>0</v>
      </c>
      <c r="AD672" s="327">
        <v>0</v>
      </c>
      <c r="AE672" s="327">
        <v>0</v>
      </c>
      <c r="AF672" s="327">
        <v>0</v>
      </c>
      <c r="AG672" s="327">
        <v>0</v>
      </c>
      <c r="AH672" s="327">
        <v>0</v>
      </c>
      <c r="AI672" s="327">
        <v>0</v>
      </c>
      <c r="AJ672" s="327">
        <v>0</v>
      </c>
      <c r="AK672" s="327">
        <v>0</v>
      </c>
      <c r="AL672" s="327">
        <v>0</v>
      </c>
      <c r="AM672" s="305">
        <f t="shared" si="65"/>
        <v>0</v>
      </c>
      <c r="AQ672" s="401"/>
      <c r="AR672" s="401"/>
    </row>
    <row r="673" spans="1:44" ht="19.5" customHeight="1" x14ac:dyDescent="0.2">
      <c r="A673" s="477" t="s">
        <v>52</v>
      </c>
      <c r="B673" s="475" t="s">
        <v>25</v>
      </c>
      <c r="C673" s="456" t="s">
        <v>33</v>
      </c>
      <c r="D673" s="302" t="s">
        <v>35</v>
      </c>
      <c r="E673" s="305"/>
      <c r="F673" s="305"/>
      <c r="G673" s="305"/>
      <c r="H673" s="305"/>
      <c r="I673" s="305"/>
      <c r="J673" s="305"/>
      <c r="K673" s="305"/>
      <c r="L673" s="305"/>
      <c r="M673" s="305"/>
      <c r="N673" s="305"/>
      <c r="O673" s="305"/>
      <c r="P673" s="305"/>
      <c r="Q673" s="305"/>
      <c r="R673" s="305"/>
      <c r="S673" s="382"/>
      <c r="V673" s="322" t="s">
        <v>358</v>
      </c>
      <c r="W673" s="323" t="s">
        <v>74</v>
      </c>
      <c r="X673" s="323" t="s">
        <v>238</v>
      </c>
      <c r="Y673" s="328">
        <f t="shared" si="64"/>
        <v>0</v>
      </c>
      <c r="Z673" s="327">
        <v>0</v>
      </c>
      <c r="AA673" s="327">
        <v>0</v>
      </c>
      <c r="AB673" s="327">
        <v>0</v>
      </c>
      <c r="AC673" s="327">
        <v>0</v>
      </c>
      <c r="AD673" s="327">
        <v>0</v>
      </c>
      <c r="AE673" s="327">
        <v>0</v>
      </c>
      <c r="AF673" s="327">
        <v>0</v>
      </c>
      <c r="AG673" s="327">
        <v>0</v>
      </c>
      <c r="AH673" s="327">
        <v>0</v>
      </c>
      <c r="AI673" s="327">
        <v>0</v>
      </c>
      <c r="AJ673" s="327">
        <v>0</v>
      </c>
      <c r="AK673" s="327">
        <v>0</v>
      </c>
      <c r="AL673" s="327">
        <v>0</v>
      </c>
      <c r="AM673" s="305">
        <f t="shared" si="65"/>
        <v>0</v>
      </c>
      <c r="AQ673" s="401"/>
      <c r="AR673" s="401"/>
    </row>
    <row r="674" spans="1:44" ht="19.5" customHeight="1" x14ac:dyDescent="0.2">
      <c r="A674" s="477" t="s">
        <v>52</v>
      </c>
      <c r="B674" s="475" t="s">
        <v>25</v>
      </c>
      <c r="C674" s="456" t="s">
        <v>33</v>
      </c>
      <c r="D674" s="302" t="s">
        <v>36</v>
      </c>
      <c r="E674" s="305"/>
      <c r="F674" s="305"/>
      <c r="G674" s="305"/>
      <c r="H674" s="305"/>
      <c r="I674" s="305"/>
      <c r="J674" s="305"/>
      <c r="K674" s="305"/>
      <c r="L674" s="305"/>
      <c r="M674" s="305"/>
      <c r="N674" s="305"/>
      <c r="O674" s="305"/>
      <c r="P674" s="305"/>
      <c r="Q674" s="305"/>
      <c r="R674" s="305"/>
      <c r="S674" s="382"/>
      <c r="V674" s="322" t="s">
        <v>358</v>
      </c>
      <c r="W674" s="323" t="s">
        <v>74</v>
      </c>
      <c r="X674" s="323" t="s">
        <v>239</v>
      </c>
      <c r="Y674" s="328">
        <f t="shared" si="64"/>
        <v>0</v>
      </c>
      <c r="Z674" s="327">
        <v>0</v>
      </c>
      <c r="AA674" s="327">
        <v>0</v>
      </c>
      <c r="AB674" s="327">
        <v>0</v>
      </c>
      <c r="AC674" s="327">
        <v>0</v>
      </c>
      <c r="AD674" s="327">
        <v>0</v>
      </c>
      <c r="AE674" s="327">
        <v>0</v>
      </c>
      <c r="AF674" s="327">
        <v>0</v>
      </c>
      <c r="AG674" s="327">
        <v>0</v>
      </c>
      <c r="AH674" s="327">
        <v>0</v>
      </c>
      <c r="AI674" s="327">
        <v>0</v>
      </c>
      <c r="AJ674" s="327">
        <v>0</v>
      </c>
      <c r="AK674" s="327">
        <v>0</v>
      </c>
      <c r="AL674" s="327">
        <v>0</v>
      </c>
      <c r="AM674" s="305">
        <f t="shared" si="65"/>
        <v>0</v>
      </c>
      <c r="AQ674" s="401"/>
      <c r="AR674" s="401"/>
    </row>
    <row r="675" spans="1:44" ht="19.5" customHeight="1" x14ac:dyDescent="0.2">
      <c r="A675" s="477" t="s">
        <v>52</v>
      </c>
      <c r="B675" s="475" t="s">
        <v>25</v>
      </c>
      <c r="C675" s="456" t="s">
        <v>33</v>
      </c>
      <c r="D675" s="302" t="s">
        <v>37</v>
      </c>
      <c r="E675" s="305"/>
      <c r="F675" s="305"/>
      <c r="G675" s="305"/>
      <c r="H675" s="305"/>
      <c r="I675" s="305"/>
      <c r="J675" s="305"/>
      <c r="K675" s="305"/>
      <c r="L675" s="305"/>
      <c r="M675" s="305"/>
      <c r="N675" s="305"/>
      <c r="O675" s="305"/>
      <c r="P675" s="305"/>
      <c r="Q675" s="305"/>
      <c r="R675" s="305"/>
      <c r="S675" s="382"/>
      <c r="V675" s="322" t="s">
        <v>358</v>
      </c>
      <c r="W675" s="323" t="s">
        <v>74</v>
      </c>
      <c r="X675" s="323" t="s">
        <v>240</v>
      </c>
      <c r="Y675" s="328">
        <f t="shared" si="64"/>
        <v>0</v>
      </c>
      <c r="Z675" s="327">
        <v>0</v>
      </c>
      <c r="AA675" s="327">
        <v>0</v>
      </c>
      <c r="AB675" s="327">
        <v>0</v>
      </c>
      <c r="AC675" s="327">
        <v>0</v>
      </c>
      <c r="AD675" s="327">
        <v>0</v>
      </c>
      <c r="AE675" s="327">
        <v>0</v>
      </c>
      <c r="AF675" s="327">
        <v>0</v>
      </c>
      <c r="AG675" s="327">
        <v>0</v>
      </c>
      <c r="AH675" s="327">
        <v>0</v>
      </c>
      <c r="AI675" s="327">
        <v>0</v>
      </c>
      <c r="AJ675" s="327">
        <v>0</v>
      </c>
      <c r="AK675" s="327">
        <v>0</v>
      </c>
      <c r="AL675" s="327">
        <v>0</v>
      </c>
      <c r="AM675" s="305">
        <f t="shared" si="65"/>
        <v>0</v>
      </c>
      <c r="AQ675" s="401"/>
      <c r="AR675" s="401"/>
    </row>
    <row r="676" spans="1:44" ht="19.5" customHeight="1" x14ac:dyDescent="0.2">
      <c r="A676" s="477" t="s">
        <v>52</v>
      </c>
      <c r="B676" s="475" t="s">
        <v>25</v>
      </c>
      <c r="C676" s="456" t="s">
        <v>33</v>
      </c>
      <c r="D676" s="302" t="s">
        <v>38</v>
      </c>
      <c r="E676" s="305"/>
      <c r="F676" s="305"/>
      <c r="G676" s="305"/>
      <c r="H676" s="305"/>
      <c r="I676" s="305"/>
      <c r="J676" s="305"/>
      <c r="K676" s="305"/>
      <c r="L676" s="305"/>
      <c r="M676" s="305"/>
      <c r="N676" s="305"/>
      <c r="O676" s="305"/>
      <c r="P676" s="305"/>
      <c r="Q676" s="305"/>
      <c r="R676" s="305"/>
      <c r="S676" s="382"/>
      <c r="V676" s="322" t="s">
        <v>358</v>
      </c>
      <c r="W676" s="323" t="s">
        <v>74</v>
      </c>
      <c r="X676" s="323" t="s">
        <v>241</v>
      </c>
      <c r="Y676" s="328">
        <f t="shared" si="64"/>
        <v>0</v>
      </c>
      <c r="Z676" s="327">
        <v>0</v>
      </c>
      <c r="AA676" s="327">
        <v>0</v>
      </c>
      <c r="AB676" s="327">
        <v>0</v>
      </c>
      <c r="AC676" s="327">
        <v>0</v>
      </c>
      <c r="AD676" s="327">
        <v>0</v>
      </c>
      <c r="AE676" s="327">
        <v>0</v>
      </c>
      <c r="AF676" s="327">
        <v>0</v>
      </c>
      <c r="AG676" s="327">
        <v>0</v>
      </c>
      <c r="AH676" s="327">
        <v>0</v>
      </c>
      <c r="AI676" s="327">
        <v>0</v>
      </c>
      <c r="AJ676" s="327">
        <v>0</v>
      </c>
      <c r="AK676" s="327">
        <v>0</v>
      </c>
      <c r="AL676" s="327">
        <v>0</v>
      </c>
      <c r="AM676" s="305">
        <f t="shared" si="65"/>
        <v>0</v>
      </c>
      <c r="AQ676" s="401"/>
      <c r="AR676" s="401"/>
    </row>
    <row r="677" spans="1:44" ht="19.5" customHeight="1" x14ac:dyDescent="0.2">
      <c r="A677" s="477" t="s">
        <v>52</v>
      </c>
      <c r="B677" s="475" t="s">
        <v>25</v>
      </c>
      <c r="C677" s="456" t="s">
        <v>33</v>
      </c>
      <c r="D677" s="302" t="s">
        <v>39</v>
      </c>
      <c r="E677" s="305"/>
      <c r="F677" s="305"/>
      <c r="G677" s="305"/>
      <c r="H677" s="305"/>
      <c r="I677" s="305"/>
      <c r="J677" s="305"/>
      <c r="K677" s="305"/>
      <c r="L677" s="305"/>
      <c r="M677" s="305"/>
      <c r="N677" s="305"/>
      <c r="O677" s="305"/>
      <c r="P677" s="305"/>
      <c r="Q677" s="305"/>
      <c r="R677" s="305"/>
      <c r="S677" s="382"/>
      <c r="V677" s="322" t="s">
        <v>358</v>
      </c>
      <c r="W677" s="323" t="s">
        <v>74</v>
      </c>
      <c r="X677" s="323" t="s">
        <v>242</v>
      </c>
      <c r="Y677" s="328">
        <f t="shared" si="64"/>
        <v>0</v>
      </c>
      <c r="Z677" s="327">
        <v>0</v>
      </c>
      <c r="AA677" s="327">
        <v>0</v>
      </c>
      <c r="AB677" s="327">
        <v>0</v>
      </c>
      <c r="AC677" s="327">
        <v>0</v>
      </c>
      <c r="AD677" s="327">
        <v>0</v>
      </c>
      <c r="AE677" s="327">
        <v>0</v>
      </c>
      <c r="AF677" s="327">
        <v>0</v>
      </c>
      <c r="AG677" s="327">
        <v>0</v>
      </c>
      <c r="AH677" s="327">
        <v>0</v>
      </c>
      <c r="AI677" s="327">
        <v>0</v>
      </c>
      <c r="AJ677" s="327">
        <v>0</v>
      </c>
      <c r="AK677" s="327">
        <v>0</v>
      </c>
      <c r="AL677" s="327">
        <v>0</v>
      </c>
      <c r="AM677" s="305">
        <f t="shared" si="65"/>
        <v>0</v>
      </c>
      <c r="AQ677" s="401"/>
      <c r="AR677" s="401"/>
    </row>
    <row r="678" spans="1:44" ht="19.5" customHeight="1" x14ac:dyDescent="0.2">
      <c r="A678" s="477" t="s">
        <v>52</v>
      </c>
      <c r="B678" s="475" t="s">
        <v>25</v>
      </c>
      <c r="C678" s="456" t="s">
        <v>40</v>
      </c>
      <c r="D678" s="302" t="s">
        <v>41</v>
      </c>
      <c r="E678" s="305"/>
      <c r="F678" s="305"/>
      <c r="G678" s="305"/>
      <c r="H678" s="305"/>
      <c r="I678" s="305"/>
      <c r="J678" s="305"/>
      <c r="K678" s="305"/>
      <c r="L678" s="305"/>
      <c r="M678" s="305"/>
      <c r="N678" s="305"/>
      <c r="O678" s="305"/>
      <c r="P678" s="305"/>
      <c r="Q678" s="305"/>
      <c r="R678" s="305"/>
      <c r="S678" s="382"/>
      <c r="V678" s="322" t="s">
        <v>358</v>
      </c>
      <c r="W678" s="323" t="s">
        <v>74</v>
      </c>
      <c r="X678" s="323" t="s">
        <v>243</v>
      </c>
      <c r="Y678" s="328">
        <f t="shared" si="64"/>
        <v>0</v>
      </c>
      <c r="Z678" s="327">
        <v>0</v>
      </c>
      <c r="AA678" s="327">
        <v>0</v>
      </c>
      <c r="AB678" s="327">
        <v>0</v>
      </c>
      <c r="AC678" s="327">
        <v>0</v>
      </c>
      <c r="AD678" s="327">
        <v>0</v>
      </c>
      <c r="AE678" s="327">
        <v>0</v>
      </c>
      <c r="AF678" s="327">
        <v>0</v>
      </c>
      <c r="AG678" s="327">
        <v>0</v>
      </c>
      <c r="AH678" s="327">
        <v>0</v>
      </c>
      <c r="AI678" s="327">
        <v>0</v>
      </c>
      <c r="AJ678" s="327">
        <v>0</v>
      </c>
      <c r="AK678" s="327">
        <v>0</v>
      </c>
      <c r="AL678" s="327">
        <v>0</v>
      </c>
      <c r="AM678" s="305">
        <f t="shared" si="65"/>
        <v>0</v>
      </c>
      <c r="AQ678" s="401"/>
      <c r="AR678" s="401"/>
    </row>
    <row r="679" spans="1:44" ht="19.5" customHeight="1" x14ac:dyDescent="0.2">
      <c r="A679" s="477" t="s">
        <v>52</v>
      </c>
      <c r="B679" s="475" t="s">
        <v>25</v>
      </c>
      <c r="C679" s="456" t="s">
        <v>40</v>
      </c>
      <c r="D679" s="302" t="s">
        <v>42</v>
      </c>
      <c r="E679" s="305"/>
      <c r="F679" s="305"/>
      <c r="G679" s="305"/>
      <c r="H679" s="305"/>
      <c r="I679" s="305"/>
      <c r="J679" s="305"/>
      <c r="K679" s="305"/>
      <c r="L679" s="305"/>
      <c r="M679" s="305"/>
      <c r="N679" s="305"/>
      <c r="O679" s="305"/>
      <c r="P679" s="305"/>
      <c r="Q679" s="305"/>
      <c r="R679" s="305"/>
      <c r="S679" s="382"/>
      <c r="V679" s="322" t="s">
        <v>358</v>
      </c>
      <c r="W679" s="323" t="s">
        <v>74</v>
      </c>
      <c r="X679" s="323" t="s">
        <v>244</v>
      </c>
      <c r="Y679" s="328">
        <f t="shared" si="64"/>
        <v>0</v>
      </c>
      <c r="Z679" s="327">
        <v>0</v>
      </c>
      <c r="AA679" s="327">
        <v>0</v>
      </c>
      <c r="AB679" s="327">
        <v>0</v>
      </c>
      <c r="AC679" s="327">
        <v>0</v>
      </c>
      <c r="AD679" s="327">
        <v>0</v>
      </c>
      <c r="AE679" s="327">
        <v>0</v>
      </c>
      <c r="AF679" s="327">
        <v>0</v>
      </c>
      <c r="AG679" s="327">
        <v>0</v>
      </c>
      <c r="AH679" s="327">
        <v>0</v>
      </c>
      <c r="AI679" s="327">
        <v>0</v>
      </c>
      <c r="AJ679" s="327">
        <v>0</v>
      </c>
      <c r="AK679" s="327">
        <v>0</v>
      </c>
      <c r="AL679" s="327">
        <v>0</v>
      </c>
      <c r="AM679" s="305">
        <f t="shared" si="65"/>
        <v>0</v>
      </c>
      <c r="AQ679" s="401"/>
      <c r="AR679" s="401"/>
    </row>
    <row r="680" spans="1:44" ht="19.5" customHeight="1" x14ac:dyDescent="0.2">
      <c r="A680" s="477" t="s">
        <v>52</v>
      </c>
      <c r="B680" s="475" t="s">
        <v>25</v>
      </c>
      <c r="C680" s="456" t="s">
        <v>40</v>
      </c>
      <c r="D680" s="302" t="s">
        <v>43</v>
      </c>
      <c r="E680" s="305"/>
      <c r="F680" s="305"/>
      <c r="G680" s="305"/>
      <c r="H680" s="305"/>
      <c r="I680" s="305"/>
      <c r="J680" s="305"/>
      <c r="K680" s="305"/>
      <c r="L680" s="305"/>
      <c r="M680" s="305"/>
      <c r="N680" s="305"/>
      <c r="O680" s="305"/>
      <c r="P680" s="305"/>
      <c r="Q680" s="305"/>
      <c r="R680" s="305"/>
      <c r="S680" s="382"/>
      <c r="V680" s="322" t="s">
        <v>358</v>
      </c>
      <c r="W680" s="323" t="s">
        <v>74</v>
      </c>
      <c r="X680" s="323" t="s">
        <v>245</v>
      </c>
      <c r="Y680" s="328">
        <f t="shared" si="64"/>
        <v>0</v>
      </c>
      <c r="Z680" s="327">
        <v>0</v>
      </c>
      <c r="AA680" s="327">
        <v>0</v>
      </c>
      <c r="AB680" s="327">
        <v>0</v>
      </c>
      <c r="AC680" s="327">
        <v>0</v>
      </c>
      <c r="AD680" s="327">
        <v>0</v>
      </c>
      <c r="AE680" s="327">
        <v>0</v>
      </c>
      <c r="AF680" s="327">
        <v>0</v>
      </c>
      <c r="AG680" s="327">
        <v>0</v>
      </c>
      <c r="AH680" s="327">
        <v>0</v>
      </c>
      <c r="AI680" s="327">
        <v>0</v>
      </c>
      <c r="AJ680" s="327">
        <v>0</v>
      </c>
      <c r="AK680" s="327">
        <v>0</v>
      </c>
      <c r="AL680" s="327">
        <v>0</v>
      </c>
      <c r="AM680" s="305">
        <f t="shared" si="65"/>
        <v>0</v>
      </c>
      <c r="AQ680" s="401"/>
      <c r="AR680" s="401"/>
    </row>
    <row r="681" spans="1:44" ht="19.5" customHeight="1" x14ac:dyDescent="0.2">
      <c r="A681" s="477" t="s">
        <v>52</v>
      </c>
      <c r="B681" s="475" t="s">
        <v>44</v>
      </c>
      <c r="C681" s="456" t="s">
        <v>26</v>
      </c>
      <c r="D681" s="302" t="s">
        <v>27</v>
      </c>
      <c r="E681" s="305"/>
      <c r="F681" s="305">
        <v>0</v>
      </c>
      <c r="G681" s="305">
        <v>0</v>
      </c>
      <c r="H681" s="305">
        <v>0</v>
      </c>
      <c r="I681" s="305">
        <v>0</v>
      </c>
      <c r="J681" s="305">
        <v>0</v>
      </c>
      <c r="K681" s="305">
        <v>0</v>
      </c>
      <c r="L681" s="305">
        <v>0</v>
      </c>
      <c r="M681" s="305">
        <v>0</v>
      </c>
      <c r="N681" s="305">
        <v>0</v>
      </c>
      <c r="O681" s="305">
        <v>0</v>
      </c>
      <c r="P681" s="305">
        <v>0</v>
      </c>
      <c r="Q681" s="305">
        <v>0</v>
      </c>
      <c r="R681" s="305">
        <v>0</v>
      </c>
      <c r="S681" s="382"/>
      <c r="V681" s="322" t="s">
        <v>358</v>
      </c>
      <c r="W681" s="323" t="s">
        <v>74</v>
      </c>
      <c r="X681" s="323" t="s">
        <v>246</v>
      </c>
      <c r="Y681" s="328">
        <f t="shared" si="64"/>
        <v>0</v>
      </c>
      <c r="Z681" s="327">
        <v>0</v>
      </c>
      <c r="AA681" s="327">
        <v>0</v>
      </c>
      <c r="AB681" s="327">
        <v>0</v>
      </c>
      <c r="AC681" s="327">
        <v>0</v>
      </c>
      <c r="AD681" s="327">
        <v>0</v>
      </c>
      <c r="AE681" s="327">
        <v>0</v>
      </c>
      <c r="AF681" s="327">
        <v>0</v>
      </c>
      <c r="AG681" s="327">
        <v>0</v>
      </c>
      <c r="AH681" s="327">
        <v>0</v>
      </c>
      <c r="AI681" s="327">
        <v>0</v>
      </c>
      <c r="AJ681" s="327">
        <v>0</v>
      </c>
      <c r="AK681" s="327">
        <v>0</v>
      </c>
      <c r="AL681" s="327">
        <v>0</v>
      </c>
      <c r="AM681" s="305">
        <f t="shared" si="65"/>
        <v>0</v>
      </c>
      <c r="AQ681" s="401"/>
      <c r="AR681" s="401"/>
    </row>
    <row r="682" spans="1:44" ht="19.5" customHeight="1" x14ac:dyDescent="0.2">
      <c r="A682" s="477" t="s">
        <v>52</v>
      </c>
      <c r="B682" s="475" t="s">
        <v>44</v>
      </c>
      <c r="C682" s="456" t="s">
        <v>26</v>
      </c>
      <c r="D682" s="302" t="s">
        <v>28</v>
      </c>
      <c r="E682" s="305"/>
      <c r="F682" s="305">
        <v>0</v>
      </c>
      <c r="G682" s="305">
        <v>0</v>
      </c>
      <c r="H682" s="305">
        <v>0</v>
      </c>
      <c r="I682" s="305">
        <v>0</v>
      </c>
      <c r="J682" s="305">
        <v>0</v>
      </c>
      <c r="K682" s="305">
        <v>0</v>
      </c>
      <c r="L682" s="305">
        <v>0</v>
      </c>
      <c r="M682" s="305">
        <v>0</v>
      </c>
      <c r="N682" s="305">
        <v>0</v>
      </c>
      <c r="O682" s="305">
        <v>0</v>
      </c>
      <c r="P682" s="305">
        <v>0</v>
      </c>
      <c r="Q682" s="305">
        <v>0</v>
      </c>
      <c r="R682" s="305">
        <v>0</v>
      </c>
      <c r="S682" s="382"/>
      <c r="V682" s="322" t="s">
        <v>358</v>
      </c>
      <c r="W682" s="323" t="s">
        <v>74</v>
      </c>
      <c r="X682" s="323" t="s">
        <v>247</v>
      </c>
      <c r="Y682" s="328">
        <f t="shared" si="64"/>
        <v>0</v>
      </c>
      <c r="Z682" s="327">
        <v>0</v>
      </c>
      <c r="AA682" s="327">
        <v>0</v>
      </c>
      <c r="AB682" s="327">
        <v>0</v>
      </c>
      <c r="AC682" s="327">
        <v>0</v>
      </c>
      <c r="AD682" s="327">
        <v>0</v>
      </c>
      <c r="AE682" s="327">
        <v>0</v>
      </c>
      <c r="AF682" s="327">
        <v>0</v>
      </c>
      <c r="AG682" s="327">
        <v>0</v>
      </c>
      <c r="AH682" s="327">
        <v>0</v>
      </c>
      <c r="AI682" s="327">
        <v>0</v>
      </c>
      <c r="AJ682" s="327">
        <v>0</v>
      </c>
      <c r="AK682" s="327">
        <v>0</v>
      </c>
      <c r="AL682" s="327">
        <v>0</v>
      </c>
      <c r="AM682" s="305">
        <f t="shared" si="65"/>
        <v>0</v>
      </c>
      <c r="AQ682" s="401"/>
      <c r="AR682" s="401"/>
    </row>
    <row r="683" spans="1:44" ht="19.5" customHeight="1" x14ac:dyDescent="0.2">
      <c r="A683" s="477" t="s">
        <v>52</v>
      </c>
      <c r="B683" s="475" t="s">
        <v>44</v>
      </c>
      <c r="C683" s="456" t="s">
        <v>26</v>
      </c>
      <c r="D683" s="302" t="s">
        <v>29</v>
      </c>
      <c r="E683" s="305"/>
      <c r="F683" s="305">
        <v>0.27035285460487901</v>
      </c>
      <c r="G683" s="305">
        <v>9.1996632516349194E-2</v>
      </c>
      <c r="H683" s="305">
        <v>0.49194689243342699</v>
      </c>
      <c r="I683" s="305">
        <v>0.46981040752818798</v>
      </c>
      <c r="J683" s="305">
        <v>0.43759878628226001</v>
      </c>
      <c r="K683" s="305">
        <v>0.42627900020088999</v>
      </c>
      <c r="L683" s="305">
        <v>0.30796879241955499</v>
      </c>
      <c r="M683" s="305">
        <v>0.24899716686755399</v>
      </c>
      <c r="N683" s="305">
        <v>0.30295247138380099</v>
      </c>
      <c r="O683" s="305">
        <v>0.25111446302416701</v>
      </c>
      <c r="P683" s="305">
        <v>0.447047627757583</v>
      </c>
      <c r="Q683" s="305">
        <v>0.25370431087566497</v>
      </c>
      <c r="R683" s="305">
        <v>3.9997694058943201</v>
      </c>
      <c r="S683" s="382"/>
      <c r="V683" s="322" t="s">
        <v>358</v>
      </c>
      <c r="W683" s="323" t="s">
        <v>74</v>
      </c>
      <c r="X683" s="323" t="s">
        <v>248</v>
      </c>
      <c r="Y683" s="328">
        <f t="shared" si="64"/>
        <v>0</v>
      </c>
      <c r="Z683" s="327">
        <v>0</v>
      </c>
      <c r="AA683" s="327">
        <v>0</v>
      </c>
      <c r="AB683" s="327">
        <v>0</v>
      </c>
      <c r="AC683" s="327">
        <v>0</v>
      </c>
      <c r="AD683" s="327">
        <v>0</v>
      </c>
      <c r="AE683" s="327">
        <v>0</v>
      </c>
      <c r="AF683" s="327">
        <v>0</v>
      </c>
      <c r="AG683" s="327">
        <v>0</v>
      </c>
      <c r="AH683" s="327">
        <v>0</v>
      </c>
      <c r="AI683" s="327">
        <v>0</v>
      </c>
      <c r="AJ683" s="327">
        <v>0</v>
      </c>
      <c r="AK683" s="327">
        <v>0</v>
      </c>
      <c r="AL683" s="327">
        <v>0</v>
      </c>
      <c r="AM683" s="305">
        <f t="shared" si="65"/>
        <v>0</v>
      </c>
      <c r="AQ683" s="401"/>
      <c r="AR683" s="401"/>
    </row>
    <row r="684" spans="1:44" ht="19.5" customHeight="1" x14ac:dyDescent="0.2">
      <c r="A684" s="477" t="s">
        <v>52</v>
      </c>
      <c r="B684" s="475" t="s">
        <v>44</v>
      </c>
      <c r="C684" s="456" t="s">
        <v>26</v>
      </c>
      <c r="D684" s="302" t="s">
        <v>30</v>
      </c>
      <c r="E684" s="305"/>
      <c r="F684" s="305">
        <v>0.32989398067669201</v>
      </c>
      <c r="G684" s="305">
        <v>0.109969838581898</v>
      </c>
      <c r="H684" s="305">
        <v>0.38354996526236601</v>
      </c>
      <c r="I684" s="305">
        <v>0.588535395317757</v>
      </c>
      <c r="J684" s="305">
        <v>0.71368354841014403</v>
      </c>
      <c r="K684" s="305">
        <v>0.61549960932063397</v>
      </c>
      <c r="L684" s="305">
        <v>0.95179179300120997</v>
      </c>
      <c r="M684" s="305">
        <v>0.72217148819584398</v>
      </c>
      <c r="N684" s="305">
        <v>0.81648498484902099</v>
      </c>
      <c r="O684" s="305">
        <v>0.64446304562729795</v>
      </c>
      <c r="P684" s="305">
        <v>0.62886473018298905</v>
      </c>
      <c r="Q684" s="305">
        <v>0.72774867552151001</v>
      </c>
      <c r="R684" s="305">
        <v>7.2326570549473601</v>
      </c>
      <c r="S684" s="382"/>
      <c r="V684" s="322" t="s">
        <v>358</v>
      </c>
      <c r="W684" s="323" t="s">
        <v>74</v>
      </c>
      <c r="X684" s="323" t="s">
        <v>210</v>
      </c>
      <c r="Y684" s="328">
        <f t="shared" si="64"/>
        <v>22.149098579710099</v>
      </c>
      <c r="Z684" s="327">
        <v>-2.03300440444379</v>
      </c>
      <c r="AA684" s="327">
        <v>33.370121083969501</v>
      </c>
      <c r="AB684" s="327">
        <v>32.831632956834497</v>
      </c>
      <c r="AC684" s="327">
        <v>38.965139971831</v>
      </c>
      <c r="AD684" s="327">
        <v>11.441588453237401</v>
      </c>
      <c r="AE684" s="327">
        <v>22.149098579710099</v>
      </c>
      <c r="AF684" s="327">
        <v>5.4817002500000003</v>
      </c>
      <c r="AG684" s="327">
        <v>9.5200530000000008</v>
      </c>
      <c r="AH684" s="327">
        <v>3.001023</v>
      </c>
      <c r="AI684" s="327">
        <v>66.605851999999999</v>
      </c>
      <c r="AJ684" s="327">
        <v>23.800864000000001</v>
      </c>
      <c r="AK684" s="327">
        <v>58.014111</v>
      </c>
      <c r="AL684" s="327">
        <v>303.14817989113902</v>
      </c>
      <c r="AM684" s="305">
        <f t="shared" si="65"/>
        <v>136.7245766411387</v>
      </c>
      <c r="AQ684" s="401"/>
      <c r="AR684" s="401"/>
    </row>
    <row r="685" spans="1:44" ht="19.5" customHeight="1" x14ac:dyDescent="0.2">
      <c r="A685" s="477" t="s">
        <v>52</v>
      </c>
      <c r="B685" s="475" t="s">
        <v>44</v>
      </c>
      <c r="C685" s="456" t="s">
        <v>26</v>
      </c>
      <c r="D685" s="302" t="s">
        <v>31</v>
      </c>
      <c r="E685" s="305"/>
      <c r="F685" s="305">
        <v>0.22807998194512899</v>
      </c>
      <c r="G685" s="305">
        <v>3.6737034420704001E-2</v>
      </c>
      <c r="H685" s="305">
        <v>0.168530611195299</v>
      </c>
      <c r="I685" s="305">
        <v>0.21371603226522001</v>
      </c>
      <c r="J685" s="305">
        <v>0.23470594681957699</v>
      </c>
      <c r="K685" s="305">
        <v>0.41277859381530402</v>
      </c>
      <c r="L685" s="305">
        <v>0.422628522436228</v>
      </c>
      <c r="M685" s="305">
        <v>0.48844905433924901</v>
      </c>
      <c r="N685" s="305">
        <v>0.44551011345749703</v>
      </c>
      <c r="O685" s="305">
        <v>0.26367261100970202</v>
      </c>
      <c r="P685" s="305">
        <v>0.27058120272341202</v>
      </c>
      <c r="Q685" s="305">
        <v>0.34050510254125099</v>
      </c>
      <c r="R685" s="305">
        <v>3.5258948069685698</v>
      </c>
      <c r="S685" s="382"/>
      <c r="V685" s="322" t="s">
        <v>358</v>
      </c>
      <c r="W685" s="321"/>
      <c r="X685" s="321"/>
      <c r="Y685" s="328">
        <f t="shared" si="64"/>
        <v>0</v>
      </c>
      <c r="Z685" s="329"/>
      <c r="AA685" s="329"/>
      <c r="AB685" s="329"/>
      <c r="AC685" s="329"/>
      <c r="AD685" s="329"/>
      <c r="AE685" s="329"/>
      <c r="AF685" s="329"/>
      <c r="AG685" s="329"/>
      <c r="AH685" s="329"/>
      <c r="AI685" s="329"/>
      <c r="AJ685" s="329"/>
      <c r="AK685" s="329"/>
      <c r="AL685" s="329"/>
      <c r="AM685" s="305">
        <f t="shared" si="65"/>
        <v>0</v>
      </c>
      <c r="AQ685" s="401"/>
      <c r="AR685" s="401"/>
    </row>
    <row r="686" spans="1:44" ht="19.5" customHeight="1" x14ac:dyDescent="0.2">
      <c r="A686" s="477" t="s">
        <v>52</v>
      </c>
      <c r="B686" s="475" t="s">
        <v>44</v>
      </c>
      <c r="C686" s="456" t="s">
        <v>26</v>
      </c>
      <c r="D686" s="302" t="s">
        <v>32</v>
      </c>
      <c r="E686" s="305"/>
      <c r="F686" s="305">
        <v>0</v>
      </c>
      <c r="G686" s="305">
        <v>0</v>
      </c>
      <c r="H686" s="305">
        <v>0</v>
      </c>
      <c r="I686" s="305">
        <v>0</v>
      </c>
      <c r="J686" s="305">
        <v>0</v>
      </c>
      <c r="K686" s="305">
        <v>0</v>
      </c>
      <c r="L686" s="305">
        <v>0</v>
      </c>
      <c r="M686" s="305">
        <v>0</v>
      </c>
      <c r="N686" s="305">
        <v>0</v>
      </c>
      <c r="O686" s="305">
        <v>0</v>
      </c>
      <c r="P686" s="305">
        <v>0</v>
      </c>
      <c r="Q686" s="305">
        <v>0</v>
      </c>
      <c r="R686" s="305">
        <v>0</v>
      </c>
      <c r="S686" s="382"/>
      <c r="V686" s="322" t="s">
        <v>358</v>
      </c>
      <c r="W686" s="321"/>
      <c r="X686" s="321"/>
      <c r="Y686" s="328">
        <f t="shared" si="64"/>
        <v>0</v>
      </c>
      <c r="Z686" s="329"/>
      <c r="AA686" s="329"/>
      <c r="AB686" s="329"/>
      <c r="AC686" s="329"/>
      <c r="AD686" s="329"/>
      <c r="AE686" s="329"/>
      <c r="AF686" s="329"/>
      <c r="AG686" s="329"/>
      <c r="AH686" s="329"/>
      <c r="AI686" s="329"/>
      <c r="AJ686" s="329"/>
      <c r="AK686" s="329"/>
      <c r="AL686" s="329"/>
      <c r="AM686" s="305">
        <f t="shared" si="65"/>
        <v>0</v>
      </c>
      <c r="AQ686" s="401"/>
      <c r="AR686" s="401"/>
    </row>
    <row r="687" spans="1:44" ht="19.5" customHeight="1" x14ac:dyDescent="0.2">
      <c r="A687" s="477" t="s">
        <v>52</v>
      </c>
      <c r="B687" s="475" t="s">
        <v>44</v>
      </c>
      <c r="C687" s="456" t="s">
        <v>33</v>
      </c>
      <c r="D687" s="302" t="s">
        <v>34</v>
      </c>
      <c r="E687" s="305"/>
      <c r="F687" s="305">
        <v>0.82832681722668899</v>
      </c>
      <c r="G687" s="305">
        <v>0.23870350551893901</v>
      </c>
      <c r="H687" s="305">
        <v>1.04402746889107</v>
      </c>
      <c r="I687" s="305">
        <v>1.2720618351111199</v>
      </c>
      <c r="J687" s="305">
        <v>1.3859882815120701</v>
      </c>
      <c r="K687" s="305">
        <v>1.4545572033368099</v>
      </c>
      <c r="L687" s="305">
        <v>1.6823891078569</v>
      </c>
      <c r="M687" s="305">
        <v>1.45961770940255</v>
      </c>
      <c r="N687" s="305">
        <v>1.5649475696902699</v>
      </c>
      <c r="O687" s="305">
        <v>1.1592501196609799</v>
      </c>
      <c r="P687" s="305">
        <v>1.3464935606639801</v>
      </c>
      <c r="Q687" s="305">
        <v>1.32195808893833</v>
      </c>
      <c r="R687" s="305">
        <v>14.7583212678097</v>
      </c>
      <c r="S687" s="382"/>
      <c r="V687" s="322" t="s">
        <v>358</v>
      </c>
      <c r="W687" s="323" t="s">
        <v>359</v>
      </c>
      <c r="X687" s="323" t="s">
        <v>4</v>
      </c>
      <c r="Y687" s="328" t="str">
        <f t="shared" si="64"/>
        <v>6月</v>
      </c>
      <c r="Z687" s="327" t="s">
        <v>8</v>
      </c>
      <c r="AA687" s="327" t="s">
        <v>9</v>
      </c>
      <c r="AB687" s="327" t="s">
        <v>10</v>
      </c>
      <c r="AC687" s="327" t="s">
        <v>11</v>
      </c>
      <c r="AD687" s="327" t="s">
        <v>12</v>
      </c>
      <c r="AE687" s="327" t="s">
        <v>13</v>
      </c>
      <c r="AF687" s="327" t="s">
        <v>14</v>
      </c>
      <c r="AG687" s="327" t="s">
        <v>15</v>
      </c>
      <c r="AH687" s="327" t="s">
        <v>16</v>
      </c>
      <c r="AI687" s="327" t="s">
        <v>17</v>
      </c>
      <c r="AJ687" s="327" t="s">
        <v>111</v>
      </c>
      <c r="AK687" s="327" t="s">
        <v>19</v>
      </c>
      <c r="AL687" s="327" t="s">
        <v>20</v>
      </c>
      <c r="AM687" s="300" t="s">
        <v>259</v>
      </c>
      <c r="AQ687" s="401"/>
      <c r="AR687" s="401"/>
    </row>
    <row r="688" spans="1:44" ht="19.5" customHeight="1" x14ac:dyDescent="0.2">
      <c r="A688" s="477" t="s">
        <v>52</v>
      </c>
      <c r="B688" s="475" t="s">
        <v>44</v>
      </c>
      <c r="C688" s="456" t="s">
        <v>33</v>
      </c>
      <c r="D688" s="302" t="s">
        <v>35</v>
      </c>
      <c r="E688" s="305"/>
      <c r="F688" s="305">
        <v>0</v>
      </c>
      <c r="G688" s="305">
        <v>0</v>
      </c>
      <c r="H688" s="305">
        <v>0</v>
      </c>
      <c r="I688" s="305">
        <v>0</v>
      </c>
      <c r="J688" s="305">
        <v>0</v>
      </c>
      <c r="K688" s="305">
        <v>0</v>
      </c>
      <c r="L688" s="305">
        <v>0</v>
      </c>
      <c r="M688" s="305">
        <v>0</v>
      </c>
      <c r="N688" s="305">
        <v>0</v>
      </c>
      <c r="O688" s="305">
        <v>0</v>
      </c>
      <c r="P688" s="305">
        <v>0</v>
      </c>
      <c r="Q688" s="305">
        <v>0</v>
      </c>
      <c r="R688" s="305">
        <v>0</v>
      </c>
      <c r="S688" s="382"/>
      <c r="V688" s="322" t="s">
        <v>358</v>
      </c>
      <c r="W688" s="323" t="s">
        <v>75</v>
      </c>
      <c r="X688" s="323" t="s">
        <v>217</v>
      </c>
      <c r="Y688" s="328">
        <f t="shared" si="64"/>
        <v>0.56588799999999995</v>
      </c>
      <c r="Z688" s="327">
        <v>0.74480669283849099</v>
      </c>
      <c r="AA688" s="327">
        <v>0.74480669283849099</v>
      </c>
      <c r="AB688" s="327">
        <v>0.17891869283849099</v>
      </c>
      <c r="AC688" s="327">
        <v>0.56588799999999995</v>
      </c>
      <c r="AD688" s="327">
        <v>0.56588799999999995</v>
      </c>
      <c r="AE688" s="327">
        <v>0.56588799999999995</v>
      </c>
      <c r="AF688" s="327">
        <v>0.56588799999999995</v>
      </c>
      <c r="AG688" s="327">
        <v>0.56588799999999995</v>
      </c>
      <c r="AH688" s="327">
        <v>0.56588799999999995</v>
      </c>
      <c r="AI688" s="327">
        <v>0.56588799999999995</v>
      </c>
      <c r="AJ688" s="327">
        <v>0.56588799999999995</v>
      </c>
      <c r="AK688" s="327">
        <v>0.56588799999999995</v>
      </c>
      <c r="AL688" s="327">
        <v>6.7615240785154702</v>
      </c>
      <c r="AM688" s="305">
        <f t="shared" si="65"/>
        <v>3.3661960785154728</v>
      </c>
      <c r="AQ688" s="401"/>
      <c r="AR688" s="401"/>
    </row>
    <row r="689" spans="1:44" ht="19.5" customHeight="1" x14ac:dyDescent="0.2">
      <c r="A689" s="477" t="s">
        <v>52</v>
      </c>
      <c r="B689" s="475" t="s">
        <v>44</v>
      </c>
      <c r="C689" s="456" t="s">
        <v>33</v>
      </c>
      <c r="D689" s="302" t="s">
        <v>36</v>
      </c>
      <c r="E689" s="305"/>
      <c r="F689" s="305">
        <v>0</v>
      </c>
      <c r="G689" s="305">
        <v>0</v>
      </c>
      <c r="H689" s="305">
        <v>0</v>
      </c>
      <c r="I689" s="305">
        <v>0</v>
      </c>
      <c r="J689" s="305">
        <v>0</v>
      </c>
      <c r="K689" s="305">
        <v>0</v>
      </c>
      <c r="L689" s="305">
        <v>0</v>
      </c>
      <c r="M689" s="305">
        <v>0</v>
      </c>
      <c r="N689" s="305">
        <v>0</v>
      </c>
      <c r="O689" s="305">
        <v>0</v>
      </c>
      <c r="P689" s="305">
        <v>0</v>
      </c>
      <c r="Q689" s="305">
        <v>0</v>
      </c>
      <c r="R689" s="305">
        <v>0</v>
      </c>
      <c r="S689" s="382"/>
      <c r="V689" s="322" t="s">
        <v>358</v>
      </c>
      <c r="W689" s="323" t="s">
        <v>75</v>
      </c>
      <c r="X689" s="323" t="s">
        <v>218</v>
      </c>
      <c r="Y689" s="328">
        <f t="shared" si="64"/>
        <v>2.4299999999999999E-2</v>
      </c>
      <c r="Z689" s="327">
        <v>5.1029999999999999E-2</v>
      </c>
      <c r="AA689" s="327">
        <v>2.5271999999999999E-2</v>
      </c>
      <c r="AB689" s="327">
        <v>1.9925999999999999E-2</v>
      </c>
      <c r="AC689" s="327">
        <v>1.8953999999999999E-2</v>
      </c>
      <c r="AD689" s="327">
        <v>2.1870000000000001E-2</v>
      </c>
      <c r="AE689" s="327">
        <v>2.4299999999999999E-2</v>
      </c>
      <c r="AF689" s="327">
        <v>2.5758E-2</v>
      </c>
      <c r="AG689" s="327">
        <v>2.5758E-2</v>
      </c>
      <c r="AH689" s="327">
        <v>4.2282E-2</v>
      </c>
      <c r="AI689" s="327">
        <v>3.9365999999999998E-2</v>
      </c>
      <c r="AJ689" s="327">
        <v>2.3813999999999998E-2</v>
      </c>
      <c r="AK689" s="327">
        <v>4.3254000000000001E-2</v>
      </c>
      <c r="AL689" s="327">
        <v>0.36158400000000002</v>
      </c>
      <c r="AM689" s="305">
        <f t="shared" si="65"/>
        <v>0.161352</v>
      </c>
      <c r="AQ689" s="401"/>
      <c r="AR689" s="401"/>
    </row>
    <row r="690" spans="1:44" ht="19.5" customHeight="1" x14ac:dyDescent="0.2">
      <c r="A690" s="477" t="s">
        <v>52</v>
      </c>
      <c r="B690" s="475" t="s">
        <v>44</v>
      </c>
      <c r="C690" s="456" t="s">
        <v>33</v>
      </c>
      <c r="D690" s="302" t="s">
        <v>37</v>
      </c>
      <c r="E690" s="305"/>
      <c r="F690" s="305">
        <v>0</v>
      </c>
      <c r="G690" s="305">
        <v>0</v>
      </c>
      <c r="H690" s="305">
        <v>0</v>
      </c>
      <c r="I690" s="305">
        <v>0</v>
      </c>
      <c r="J690" s="305">
        <v>0</v>
      </c>
      <c r="K690" s="305">
        <v>0</v>
      </c>
      <c r="L690" s="305">
        <v>0</v>
      </c>
      <c r="M690" s="305">
        <v>0</v>
      </c>
      <c r="N690" s="305">
        <v>0</v>
      </c>
      <c r="O690" s="305">
        <v>0</v>
      </c>
      <c r="P690" s="305">
        <v>0</v>
      </c>
      <c r="Q690" s="305">
        <v>0</v>
      </c>
      <c r="R690" s="305">
        <v>0</v>
      </c>
      <c r="S690" s="382"/>
      <c r="V690" s="322" t="s">
        <v>358</v>
      </c>
      <c r="W690" s="323" t="s">
        <v>75</v>
      </c>
      <c r="X690" s="323" t="s">
        <v>219</v>
      </c>
      <c r="Y690" s="328">
        <f t="shared" si="64"/>
        <v>0.32040000000000002</v>
      </c>
      <c r="Z690" s="327">
        <v>0.12823999999999999</v>
      </c>
      <c r="AA690" s="327">
        <v>0.10488</v>
      </c>
      <c r="AB690" s="327">
        <v>0.19392000000000001</v>
      </c>
      <c r="AC690" s="327">
        <v>0.17943999999999999</v>
      </c>
      <c r="AD690" s="327">
        <v>0.24016000000000001</v>
      </c>
      <c r="AE690" s="327">
        <v>0.32040000000000002</v>
      </c>
      <c r="AF690" s="327">
        <v>0.41415999999999997</v>
      </c>
      <c r="AG690" s="327">
        <v>0.50431999999999999</v>
      </c>
      <c r="AH690" s="327">
        <v>0.37552000000000002</v>
      </c>
      <c r="AI690" s="327">
        <v>0.32119999999999999</v>
      </c>
      <c r="AJ690" s="327">
        <v>0.194465</v>
      </c>
      <c r="AK690" s="327">
        <v>0.16444500000000001</v>
      </c>
      <c r="AL690" s="327">
        <v>3.1411500000000001</v>
      </c>
      <c r="AM690" s="305">
        <f t="shared" si="65"/>
        <v>1.1670400000000001</v>
      </c>
      <c r="AQ690" s="401"/>
      <c r="AR690" s="401"/>
    </row>
    <row r="691" spans="1:44" ht="19.5" customHeight="1" x14ac:dyDescent="0.2">
      <c r="A691" s="477" t="s">
        <v>52</v>
      </c>
      <c r="B691" s="475" t="s">
        <v>44</v>
      </c>
      <c r="C691" s="456" t="s">
        <v>33</v>
      </c>
      <c r="D691" s="302" t="s">
        <v>38</v>
      </c>
      <c r="E691" s="305"/>
      <c r="F691" s="305">
        <v>0</v>
      </c>
      <c r="G691" s="305">
        <v>0</v>
      </c>
      <c r="H691" s="305">
        <v>0</v>
      </c>
      <c r="I691" s="305">
        <v>0</v>
      </c>
      <c r="J691" s="305">
        <v>0</v>
      </c>
      <c r="K691" s="305">
        <v>0</v>
      </c>
      <c r="L691" s="305">
        <v>0</v>
      </c>
      <c r="M691" s="305">
        <v>0</v>
      </c>
      <c r="N691" s="305">
        <v>0</v>
      </c>
      <c r="O691" s="305">
        <v>0</v>
      </c>
      <c r="P691" s="305">
        <v>0</v>
      </c>
      <c r="Q691" s="305">
        <v>0</v>
      </c>
      <c r="R691" s="305">
        <v>0</v>
      </c>
      <c r="S691" s="382"/>
      <c r="V691" s="322" t="s">
        <v>358</v>
      </c>
      <c r="W691" s="323" t="s">
        <v>75</v>
      </c>
      <c r="X691" s="323" t="s">
        <v>220</v>
      </c>
      <c r="Y691" s="328">
        <f t="shared" si="64"/>
        <v>0.33239600000000002</v>
      </c>
      <c r="Z691" s="327">
        <v>-2.1574900000000001</v>
      </c>
      <c r="AA691" s="327">
        <v>4.269107</v>
      </c>
      <c r="AB691" s="327">
        <v>0.25356699999999999</v>
      </c>
      <c r="AC691" s="327">
        <v>2.2715930000000002</v>
      </c>
      <c r="AD691" s="327">
        <v>0.76522199999999996</v>
      </c>
      <c r="AE691" s="327">
        <v>0.33239600000000002</v>
      </c>
      <c r="AF691" s="327">
        <v>2.0069560000000002</v>
      </c>
      <c r="AG691" s="327">
        <v>2.3101099999999999</v>
      </c>
      <c r="AH691" s="327">
        <v>0.26244200000000001</v>
      </c>
      <c r="AI691" s="327">
        <v>0.25417000000000001</v>
      </c>
      <c r="AJ691" s="327">
        <v>6.6172890000000004</v>
      </c>
      <c r="AK691" s="327">
        <v>24.895820000000001</v>
      </c>
      <c r="AL691" s="327">
        <v>42.081181999999998</v>
      </c>
      <c r="AM691" s="305">
        <f t="shared" si="65"/>
        <v>5.7343950000000001</v>
      </c>
      <c r="AQ691" s="401"/>
      <c r="AR691" s="401"/>
    </row>
    <row r="692" spans="1:44" ht="19.5" customHeight="1" x14ac:dyDescent="0.2">
      <c r="A692" s="477" t="s">
        <v>52</v>
      </c>
      <c r="B692" s="475" t="s">
        <v>44</v>
      </c>
      <c r="C692" s="456" t="s">
        <v>33</v>
      </c>
      <c r="D692" s="302" t="s">
        <v>39</v>
      </c>
      <c r="E692" s="305"/>
      <c r="F692" s="305">
        <v>0</v>
      </c>
      <c r="G692" s="305">
        <v>0</v>
      </c>
      <c r="H692" s="305">
        <v>0</v>
      </c>
      <c r="I692" s="305">
        <v>0</v>
      </c>
      <c r="J692" s="305">
        <v>0</v>
      </c>
      <c r="K692" s="305">
        <v>0</v>
      </c>
      <c r="L692" s="305">
        <v>0</v>
      </c>
      <c r="M692" s="305">
        <v>0</v>
      </c>
      <c r="N692" s="305">
        <v>0</v>
      </c>
      <c r="O692" s="305">
        <v>0</v>
      </c>
      <c r="P692" s="305">
        <v>0</v>
      </c>
      <c r="Q692" s="305">
        <v>0</v>
      </c>
      <c r="R692" s="305">
        <v>0</v>
      </c>
      <c r="S692" s="382"/>
      <c r="V692" s="322" t="s">
        <v>358</v>
      </c>
      <c r="W692" s="323" t="s">
        <v>75</v>
      </c>
      <c r="X692" s="323" t="s">
        <v>211</v>
      </c>
      <c r="Y692" s="328">
        <f t="shared" si="64"/>
        <v>-55.149827999999999</v>
      </c>
      <c r="Z692" s="327">
        <v>53.554378</v>
      </c>
      <c r="AA692" s="327">
        <v>49.217942087739999</v>
      </c>
      <c r="AB692" s="327">
        <v>4.4367710000000002</v>
      </c>
      <c r="AC692" s="327">
        <v>40.311213000000002</v>
      </c>
      <c r="AD692" s="327">
        <v>72.469170000000005</v>
      </c>
      <c r="AE692" s="327">
        <v>-55.149827999999999</v>
      </c>
      <c r="AF692" s="327">
        <v>64.078091000000001</v>
      </c>
      <c r="AG692" s="327">
        <v>97.355341999999993</v>
      </c>
      <c r="AH692" s="327">
        <v>68.036326000000003</v>
      </c>
      <c r="AI692" s="327">
        <v>90.733941999999999</v>
      </c>
      <c r="AJ692" s="327">
        <v>61.071195000000003</v>
      </c>
      <c r="AK692" s="327">
        <v>144.52820399999999</v>
      </c>
      <c r="AL692" s="327">
        <v>690.64274608773997</v>
      </c>
      <c r="AM692" s="305">
        <f t="shared" si="65"/>
        <v>164.83964608773999</v>
      </c>
      <c r="AQ692" s="401"/>
      <c r="AR692" s="401"/>
    </row>
    <row r="693" spans="1:44" ht="19.5" customHeight="1" x14ac:dyDescent="0.2">
      <c r="A693" s="477" t="s">
        <v>52</v>
      </c>
      <c r="B693" s="475" t="s">
        <v>44</v>
      </c>
      <c r="C693" s="456" t="s">
        <v>40</v>
      </c>
      <c r="D693" s="302" t="s">
        <v>41</v>
      </c>
      <c r="E693" s="305"/>
      <c r="F693" s="305">
        <v>0.71842591959880697</v>
      </c>
      <c r="G693" s="305">
        <v>0.21430297108599899</v>
      </c>
      <c r="H693" s="305">
        <v>0.97529540822710803</v>
      </c>
      <c r="I693" s="305">
        <v>1.1881573566060499</v>
      </c>
      <c r="J693" s="305">
        <v>1.0482143414471301</v>
      </c>
      <c r="K693" s="305">
        <v>0.985454036136717</v>
      </c>
      <c r="L693" s="305">
        <v>1.16050932806116</v>
      </c>
      <c r="M693" s="305">
        <v>0.957343170410208</v>
      </c>
      <c r="N693" s="305">
        <v>1.10684016684238</v>
      </c>
      <c r="O693" s="305">
        <v>0.88492738671451798</v>
      </c>
      <c r="P693" s="305">
        <v>1.29763021778092</v>
      </c>
      <c r="Q693" s="305">
        <v>1.2055040197331499</v>
      </c>
      <c r="R693" s="305">
        <v>11.7426043226441</v>
      </c>
      <c r="S693" s="382"/>
      <c r="V693" s="322" t="s">
        <v>358</v>
      </c>
      <c r="W693" s="323" t="s">
        <v>75</v>
      </c>
      <c r="X693" s="323" t="s">
        <v>221</v>
      </c>
      <c r="Y693" s="328">
        <f t="shared" si="64"/>
        <v>5.6285439999999998</v>
      </c>
      <c r="Z693" s="327">
        <v>6.407527</v>
      </c>
      <c r="AA693" s="327">
        <v>9.4409469999999995</v>
      </c>
      <c r="AB693" s="327">
        <v>7.3080600000000002</v>
      </c>
      <c r="AC693" s="327">
        <v>3.8117999999999999</v>
      </c>
      <c r="AD693" s="327">
        <v>5.8308600000000004</v>
      </c>
      <c r="AE693" s="327">
        <v>5.6285439999999998</v>
      </c>
      <c r="AF693" s="327">
        <v>6.4814429999999996</v>
      </c>
      <c r="AG693" s="327">
        <v>6.913011</v>
      </c>
      <c r="AH693" s="327">
        <v>7.4001270000000003</v>
      </c>
      <c r="AI693" s="327">
        <v>6.3737729999999999</v>
      </c>
      <c r="AJ693" s="327">
        <v>6.2253790000000002</v>
      </c>
      <c r="AK693" s="327">
        <v>7.4017730000000004</v>
      </c>
      <c r="AL693" s="327">
        <v>79.223243999999994</v>
      </c>
      <c r="AM693" s="305">
        <f t="shared" si="65"/>
        <v>38.427737999999998</v>
      </c>
      <c r="AQ693" s="401"/>
      <c r="AR693" s="401"/>
    </row>
    <row r="694" spans="1:44" ht="19.5" customHeight="1" x14ac:dyDescent="0.2">
      <c r="A694" s="477" t="s">
        <v>52</v>
      </c>
      <c r="B694" s="475" t="s">
        <v>44</v>
      </c>
      <c r="C694" s="456" t="s">
        <v>40</v>
      </c>
      <c r="D694" s="302" t="s">
        <v>42</v>
      </c>
      <c r="E694" s="305"/>
      <c r="F694" s="305">
        <v>9.4711255358194496E-2</v>
      </c>
      <c r="G694" s="305">
        <v>1.8413019768151601E-2</v>
      </c>
      <c r="H694" s="305">
        <v>5.0790943380078502E-2</v>
      </c>
      <c r="I694" s="305">
        <v>7.1196085113973795E-2</v>
      </c>
      <c r="J694" s="305">
        <v>0.32342424133950798</v>
      </c>
      <c r="K694" s="305">
        <v>0.452555018388201</v>
      </c>
      <c r="L694" s="305">
        <v>0.50577960891872598</v>
      </c>
      <c r="M694" s="305">
        <v>0.48620376196624698</v>
      </c>
      <c r="N694" s="305">
        <v>0.43731512626847302</v>
      </c>
      <c r="O694" s="305">
        <v>0.25709364954852498</v>
      </c>
      <c r="P694" s="305">
        <v>3.89502593646524E-2</v>
      </c>
      <c r="Q694" s="305">
        <v>0.102825776289066</v>
      </c>
      <c r="R694" s="305">
        <v>2.8392587457038001</v>
      </c>
      <c r="S694" s="382"/>
      <c r="V694" s="322" t="s">
        <v>358</v>
      </c>
      <c r="W694" s="323" t="s">
        <v>75</v>
      </c>
      <c r="X694" s="323" t="s">
        <v>222</v>
      </c>
      <c r="Y694" s="328">
        <f t="shared" si="64"/>
        <v>0.1196</v>
      </c>
      <c r="Z694" s="327">
        <v>1.2E-2</v>
      </c>
      <c r="AA694" s="327">
        <v>5.7000000000000002E-2</v>
      </c>
      <c r="AB694" s="327">
        <v>0</v>
      </c>
      <c r="AC694" s="327">
        <v>2.4750000000000001E-2</v>
      </c>
      <c r="AD694" s="327">
        <v>0</v>
      </c>
      <c r="AE694" s="327">
        <v>0.1196</v>
      </c>
      <c r="AF694" s="327">
        <v>6.5799999999999997E-2</v>
      </c>
      <c r="AG694" s="327">
        <v>6.7900000000000002E-2</v>
      </c>
      <c r="AH694" s="327">
        <v>1.4999999999999999E-2</v>
      </c>
      <c r="AI694" s="327">
        <v>0</v>
      </c>
      <c r="AJ694" s="327">
        <v>3.5999999999999997E-2</v>
      </c>
      <c r="AK694" s="327">
        <v>6.7500000000000004E-2</v>
      </c>
      <c r="AL694" s="327">
        <v>0.46555000000000002</v>
      </c>
      <c r="AM694" s="305">
        <f t="shared" si="65"/>
        <v>0.21334999999999998</v>
      </c>
      <c r="AQ694" s="401"/>
      <c r="AR694" s="401"/>
    </row>
    <row r="695" spans="1:44" ht="19.5" customHeight="1" x14ac:dyDescent="0.2">
      <c r="A695" s="477" t="s">
        <v>52</v>
      </c>
      <c r="B695" s="475" t="s">
        <v>44</v>
      </c>
      <c r="C695" s="456" t="s">
        <v>40</v>
      </c>
      <c r="D695" s="302" t="s">
        <v>43</v>
      </c>
      <c r="E695" s="305"/>
      <c r="F695" s="305">
        <v>1.5189642269711499E-2</v>
      </c>
      <c r="G695" s="305">
        <v>5.9875146648046204E-3</v>
      </c>
      <c r="H695" s="305">
        <v>1.7941117283876502E-2</v>
      </c>
      <c r="I695" s="305">
        <v>1.27083933910893E-2</v>
      </c>
      <c r="J695" s="305">
        <v>1.4349698725258301E-2</v>
      </c>
      <c r="K695" s="305">
        <v>1.6548148811972301E-2</v>
      </c>
      <c r="L695" s="305">
        <v>1.61001708770287E-2</v>
      </c>
      <c r="M695" s="305">
        <v>1.60707770260924E-2</v>
      </c>
      <c r="N695" s="305">
        <v>2.0792276579488001E-2</v>
      </c>
      <c r="O695" s="305">
        <v>1.7229083398103799E-2</v>
      </c>
      <c r="P695" s="305">
        <v>9.9130835183837904E-3</v>
      </c>
      <c r="Q695" s="305">
        <v>1.36282929161593E-2</v>
      </c>
      <c r="R695" s="305">
        <v>0.176458199461969</v>
      </c>
      <c r="S695" s="382"/>
      <c r="V695" s="322" t="s">
        <v>358</v>
      </c>
      <c r="W695" s="323" t="s">
        <v>75</v>
      </c>
      <c r="X695" s="323" t="s">
        <v>223</v>
      </c>
      <c r="Y695" s="328">
        <f t="shared" si="64"/>
        <v>0.32100000000000001</v>
      </c>
      <c r="Z695" s="327">
        <v>1.8282750000000001</v>
      </c>
      <c r="AA695" s="327">
        <v>0</v>
      </c>
      <c r="AB695" s="327">
        <v>0.65737999999999996</v>
      </c>
      <c r="AC695" s="327">
        <v>0.67522000000000004</v>
      </c>
      <c r="AD695" s="327">
        <v>4.0771300000000004</v>
      </c>
      <c r="AE695" s="327">
        <v>0.32100000000000001</v>
      </c>
      <c r="AF695" s="327">
        <v>10.533709999999999</v>
      </c>
      <c r="AG695" s="327">
        <v>5.5785999999999998</v>
      </c>
      <c r="AH695" s="327">
        <v>19.734660000000002</v>
      </c>
      <c r="AI695" s="327">
        <v>0</v>
      </c>
      <c r="AJ695" s="327">
        <v>11.192399999999999</v>
      </c>
      <c r="AK695" s="327">
        <v>27.112210000000001</v>
      </c>
      <c r="AL695" s="327">
        <v>81.710584999999995</v>
      </c>
      <c r="AM695" s="305">
        <f t="shared" si="65"/>
        <v>7.559005</v>
      </c>
      <c r="AQ695" s="401"/>
      <c r="AR695" s="401"/>
    </row>
    <row r="696" spans="1:44" ht="19.5" customHeight="1" x14ac:dyDescent="0.2">
      <c r="A696" s="477" t="s">
        <v>52</v>
      </c>
      <c r="B696" s="475" t="s">
        <v>45</v>
      </c>
      <c r="C696" s="456" t="s">
        <v>26</v>
      </c>
      <c r="D696" s="302" t="s">
        <v>27</v>
      </c>
      <c r="E696" s="305"/>
      <c r="F696" s="305">
        <v>0</v>
      </c>
      <c r="G696" s="305">
        <v>0</v>
      </c>
      <c r="H696" s="305">
        <v>0</v>
      </c>
      <c r="I696" s="305">
        <v>0</v>
      </c>
      <c r="J696" s="305">
        <v>0</v>
      </c>
      <c r="K696" s="305">
        <v>0</v>
      </c>
      <c r="L696" s="305">
        <v>0</v>
      </c>
      <c r="M696" s="305">
        <v>0</v>
      </c>
      <c r="N696" s="305">
        <v>0</v>
      </c>
      <c r="O696" s="305">
        <v>0</v>
      </c>
      <c r="P696" s="305">
        <v>0</v>
      </c>
      <c r="Q696" s="305">
        <v>0</v>
      </c>
      <c r="R696" s="305">
        <v>0</v>
      </c>
      <c r="S696" s="382"/>
      <c r="V696" s="322" t="s">
        <v>358</v>
      </c>
      <c r="W696" s="323" t="s">
        <v>75</v>
      </c>
      <c r="X696" s="323" t="s">
        <v>224</v>
      </c>
      <c r="Y696" s="328">
        <f t="shared" si="64"/>
        <v>34.034058999999999</v>
      </c>
      <c r="Z696" s="327">
        <v>-0.3483</v>
      </c>
      <c r="AA696" s="327">
        <v>0</v>
      </c>
      <c r="AB696" s="327">
        <v>25.33135</v>
      </c>
      <c r="AC696" s="327">
        <v>25.849699999999999</v>
      </c>
      <c r="AD696" s="327">
        <v>29.836745000000001</v>
      </c>
      <c r="AE696" s="327">
        <v>34.034058999999999</v>
      </c>
      <c r="AF696" s="327">
        <v>36.224801999999997</v>
      </c>
      <c r="AG696" s="327">
        <v>26.481712000000002</v>
      </c>
      <c r="AH696" s="327">
        <v>37.702551</v>
      </c>
      <c r="AI696" s="327">
        <v>33.815050999999997</v>
      </c>
      <c r="AJ696" s="327">
        <v>37.134650000000001</v>
      </c>
      <c r="AK696" s="327">
        <v>27.226500999999999</v>
      </c>
      <c r="AL696" s="327">
        <v>313.28882099999998</v>
      </c>
      <c r="AM696" s="305">
        <f t="shared" si="65"/>
        <v>114.70355400000001</v>
      </c>
      <c r="AQ696" s="401"/>
      <c r="AR696" s="401"/>
    </row>
    <row r="697" spans="1:44" ht="19.5" customHeight="1" x14ac:dyDescent="0.2">
      <c r="A697" s="477" t="s">
        <v>52</v>
      </c>
      <c r="B697" s="475" t="s">
        <v>45</v>
      </c>
      <c r="C697" s="456" t="s">
        <v>26</v>
      </c>
      <c r="D697" s="302" t="s">
        <v>28</v>
      </c>
      <c r="E697" s="305"/>
      <c r="F697" s="305">
        <v>0</v>
      </c>
      <c r="G697" s="305">
        <v>0</v>
      </c>
      <c r="H697" s="305">
        <v>0</v>
      </c>
      <c r="I697" s="305">
        <v>0</v>
      </c>
      <c r="J697" s="305">
        <v>0</v>
      </c>
      <c r="K697" s="305">
        <v>0</v>
      </c>
      <c r="L697" s="305">
        <v>0</v>
      </c>
      <c r="M697" s="305">
        <v>0</v>
      </c>
      <c r="N697" s="305">
        <v>0</v>
      </c>
      <c r="O697" s="305">
        <v>0</v>
      </c>
      <c r="P697" s="305">
        <v>0</v>
      </c>
      <c r="Q697" s="305">
        <v>0</v>
      </c>
      <c r="R697" s="305">
        <v>0</v>
      </c>
      <c r="S697" s="382"/>
      <c r="V697" s="322" t="s">
        <v>358</v>
      </c>
      <c r="W697" s="323" t="s">
        <v>75</v>
      </c>
      <c r="X697" s="323" t="s">
        <v>225</v>
      </c>
      <c r="Y697" s="328">
        <f t="shared" si="64"/>
        <v>0.23888100000000001</v>
      </c>
      <c r="Z697" s="327">
        <v>0.198044</v>
      </c>
      <c r="AA697" s="327">
        <v>0.198044</v>
      </c>
      <c r="AB697" s="327">
        <v>0.198044</v>
      </c>
      <c r="AC697" s="327">
        <v>0.198044</v>
      </c>
      <c r="AD697" s="327">
        <v>0.23888100000000001</v>
      </c>
      <c r="AE697" s="327">
        <v>0.23888100000000001</v>
      </c>
      <c r="AF697" s="327">
        <v>2.2898800000000001</v>
      </c>
      <c r="AG697" s="327">
        <v>-1.7101200000000001</v>
      </c>
      <c r="AH697" s="327">
        <v>0.28988000000000003</v>
      </c>
      <c r="AI697" s="327">
        <v>0.28988000000000003</v>
      </c>
      <c r="AJ697" s="327">
        <v>0.30138900000000002</v>
      </c>
      <c r="AK697" s="327">
        <v>0.46376099999999998</v>
      </c>
      <c r="AL697" s="327">
        <v>3.1946080000000001</v>
      </c>
      <c r="AM697" s="305">
        <f t="shared" si="65"/>
        <v>1.2699380000000002</v>
      </c>
      <c r="AQ697" s="401"/>
      <c r="AR697" s="401"/>
    </row>
    <row r="698" spans="1:44" ht="19.5" customHeight="1" x14ac:dyDescent="0.2">
      <c r="A698" s="477" t="s">
        <v>52</v>
      </c>
      <c r="B698" s="475" t="s">
        <v>45</v>
      </c>
      <c r="C698" s="456" t="s">
        <v>26</v>
      </c>
      <c r="D698" s="302" t="s">
        <v>29</v>
      </c>
      <c r="E698" s="305"/>
      <c r="F698" s="305">
        <v>-0.27035285460487901</v>
      </c>
      <c r="G698" s="305">
        <v>-9.1996632516349194E-2</v>
      </c>
      <c r="H698" s="305">
        <v>-0.49194689243342699</v>
      </c>
      <c r="I698" s="305">
        <v>-0.46981040752818798</v>
      </c>
      <c r="J698" s="305">
        <v>-0.43759878628226001</v>
      </c>
      <c r="K698" s="305">
        <v>-0.42627900020088999</v>
      </c>
      <c r="L698" s="305">
        <v>-0.30796879241955499</v>
      </c>
      <c r="M698" s="305">
        <v>-0.24899716686755399</v>
      </c>
      <c r="N698" s="305">
        <v>-0.30295247138380099</v>
      </c>
      <c r="O698" s="305">
        <v>-0.25111446302416701</v>
      </c>
      <c r="P698" s="305">
        <v>-0.447047627757583</v>
      </c>
      <c r="Q698" s="305">
        <v>-0.25370431087566497</v>
      </c>
      <c r="R698" s="305">
        <v>-3.9997694058943201</v>
      </c>
      <c r="S698" s="382"/>
      <c r="V698" s="322" t="s">
        <v>358</v>
      </c>
      <c r="W698" s="323" t="s">
        <v>75</v>
      </c>
      <c r="X698" s="323" t="s">
        <v>226</v>
      </c>
      <c r="Y698" s="328">
        <f t="shared" si="64"/>
        <v>0.39549699999999999</v>
      </c>
      <c r="Z698" s="327">
        <v>0</v>
      </c>
      <c r="AA698" s="327">
        <v>0</v>
      </c>
      <c r="AB698" s="327">
        <v>0</v>
      </c>
      <c r="AC698" s="327">
        <v>0</v>
      </c>
      <c r="AD698" s="327">
        <v>0</v>
      </c>
      <c r="AE698" s="327">
        <v>0.39549699999999999</v>
      </c>
      <c r="AF698" s="327">
        <v>0</v>
      </c>
      <c r="AG698" s="327">
        <v>0</v>
      </c>
      <c r="AH698" s="327">
        <v>0</v>
      </c>
      <c r="AI698" s="327">
        <v>0</v>
      </c>
      <c r="AJ698" s="327">
        <v>0</v>
      </c>
      <c r="AK698" s="327">
        <v>0</v>
      </c>
      <c r="AL698" s="327">
        <v>0.39549699999999999</v>
      </c>
      <c r="AM698" s="305">
        <f t="shared" si="65"/>
        <v>0.39549699999999999</v>
      </c>
      <c r="AQ698" s="401"/>
      <c r="AR698" s="401"/>
    </row>
    <row r="699" spans="1:44" ht="19.5" customHeight="1" x14ac:dyDescent="0.2">
      <c r="A699" s="477" t="s">
        <v>52</v>
      </c>
      <c r="B699" s="475" t="s">
        <v>45</v>
      </c>
      <c r="C699" s="456" t="s">
        <v>26</v>
      </c>
      <c r="D699" s="302" t="s">
        <v>30</v>
      </c>
      <c r="E699" s="305"/>
      <c r="F699" s="305">
        <v>-0.32989398067669201</v>
      </c>
      <c r="G699" s="305">
        <v>-0.109969838581898</v>
      </c>
      <c r="H699" s="305">
        <v>-0.38354996526236601</v>
      </c>
      <c r="I699" s="305">
        <v>-0.588535395317757</v>
      </c>
      <c r="J699" s="305">
        <v>-0.71368354841014403</v>
      </c>
      <c r="K699" s="305">
        <v>-0.61549960932063397</v>
      </c>
      <c r="L699" s="305">
        <v>-0.95179179300120997</v>
      </c>
      <c r="M699" s="305">
        <v>-0.72217148819584398</v>
      </c>
      <c r="N699" s="305">
        <v>-0.81648498484902099</v>
      </c>
      <c r="O699" s="305">
        <v>-0.64446304562729795</v>
      </c>
      <c r="P699" s="305">
        <v>-0.62886473018298905</v>
      </c>
      <c r="Q699" s="305">
        <v>-0.72774867552151001</v>
      </c>
      <c r="R699" s="305">
        <v>-7.2326570549473601</v>
      </c>
      <c r="S699" s="382"/>
      <c r="V699" s="322" t="s">
        <v>358</v>
      </c>
      <c r="W699" s="323" t="s">
        <v>75</v>
      </c>
      <c r="X699" s="323" t="s">
        <v>227</v>
      </c>
      <c r="Y699" s="328">
        <f t="shared" si="64"/>
        <v>0</v>
      </c>
      <c r="Z699" s="327">
        <v>0</v>
      </c>
      <c r="AA699" s="327">
        <v>0</v>
      </c>
      <c r="AB699" s="327">
        <v>0</v>
      </c>
      <c r="AC699" s="327">
        <v>0.25</v>
      </c>
      <c r="AD699" s="327">
        <v>0</v>
      </c>
      <c r="AE699" s="327">
        <v>0</v>
      </c>
      <c r="AF699" s="327">
        <v>1.5725</v>
      </c>
      <c r="AG699" s="327">
        <v>-3.5000000000000003E-2</v>
      </c>
      <c r="AH699" s="327">
        <v>0</v>
      </c>
      <c r="AI699" s="327">
        <v>0.90769999999999995</v>
      </c>
      <c r="AJ699" s="327">
        <v>0.94510000000000005</v>
      </c>
      <c r="AK699" s="327">
        <v>0.2175</v>
      </c>
      <c r="AL699" s="327">
        <v>3.8578000000000001</v>
      </c>
      <c r="AM699" s="305">
        <f t="shared" si="65"/>
        <v>0.25</v>
      </c>
      <c r="AQ699" s="401"/>
      <c r="AR699" s="401"/>
    </row>
    <row r="700" spans="1:44" ht="19.5" customHeight="1" x14ac:dyDescent="0.2">
      <c r="A700" s="477" t="s">
        <v>52</v>
      </c>
      <c r="B700" s="475" t="s">
        <v>45</v>
      </c>
      <c r="C700" s="456" t="s">
        <v>26</v>
      </c>
      <c r="D700" s="302" t="s">
        <v>31</v>
      </c>
      <c r="E700" s="305"/>
      <c r="F700" s="305">
        <v>-0.22807998194512899</v>
      </c>
      <c r="G700" s="305">
        <v>-3.6737034420704001E-2</v>
      </c>
      <c r="H700" s="305">
        <v>-0.168530611195299</v>
      </c>
      <c r="I700" s="305">
        <v>-0.21371603226522001</v>
      </c>
      <c r="J700" s="305">
        <v>-0.23470594681957699</v>
      </c>
      <c r="K700" s="305">
        <v>-0.41277859381530402</v>
      </c>
      <c r="L700" s="305">
        <v>-0.422628522436228</v>
      </c>
      <c r="M700" s="305">
        <v>-0.48844905433924901</v>
      </c>
      <c r="N700" s="305">
        <v>-0.44551011345749703</v>
      </c>
      <c r="O700" s="305">
        <v>-0.26367261100970202</v>
      </c>
      <c r="P700" s="305">
        <v>-0.27058120272341202</v>
      </c>
      <c r="Q700" s="305">
        <v>-0.34050510254125099</v>
      </c>
      <c r="R700" s="305">
        <v>-3.5258948069685698</v>
      </c>
      <c r="S700" s="382"/>
      <c r="V700" s="322" t="s">
        <v>358</v>
      </c>
      <c r="W700" s="323" t="s">
        <v>75</v>
      </c>
      <c r="X700" s="323" t="s">
        <v>367</v>
      </c>
      <c r="Y700" s="328">
        <f t="shared" si="64"/>
        <v>11.4963252641447</v>
      </c>
      <c r="Z700" s="327">
        <v>0.93138042134552801</v>
      </c>
      <c r="AA700" s="327">
        <v>0.43737998593024802</v>
      </c>
      <c r="AB700" s="327">
        <v>1.1639571422883299</v>
      </c>
      <c r="AC700" s="327">
        <v>5.2606226996057597</v>
      </c>
      <c r="AD700" s="327">
        <v>7.5286266614857098</v>
      </c>
      <c r="AE700" s="327">
        <v>11.4963252641447</v>
      </c>
      <c r="AF700" s="327">
        <v>9.8228982408632497</v>
      </c>
      <c r="AG700" s="327">
        <v>11.0884091518299</v>
      </c>
      <c r="AH700" s="327">
        <v>13.330805433235099</v>
      </c>
      <c r="AI700" s="327">
        <v>12.7680797772963</v>
      </c>
      <c r="AJ700" s="327">
        <v>18.958738321294302</v>
      </c>
      <c r="AK700" s="327">
        <v>27.621945404234499</v>
      </c>
      <c r="AL700" s="327">
        <v>120.409168503554</v>
      </c>
      <c r="AM700" s="305">
        <f t="shared" si="65"/>
        <v>26.818292174800277</v>
      </c>
      <c r="AQ700" s="401"/>
      <c r="AR700" s="401"/>
    </row>
    <row r="701" spans="1:44" ht="19.5" customHeight="1" x14ac:dyDescent="0.2">
      <c r="A701" s="477" t="s">
        <v>52</v>
      </c>
      <c r="B701" s="475" t="s">
        <v>45</v>
      </c>
      <c r="C701" s="456" t="s">
        <v>26</v>
      </c>
      <c r="D701" s="302" t="s">
        <v>32</v>
      </c>
      <c r="E701" s="305"/>
      <c r="F701" s="305">
        <v>0</v>
      </c>
      <c r="G701" s="305">
        <v>0</v>
      </c>
      <c r="H701" s="305">
        <v>0</v>
      </c>
      <c r="I701" s="305">
        <v>0</v>
      </c>
      <c r="J701" s="305">
        <v>0</v>
      </c>
      <c r="K701" s="305">
        <v>0</v>
      </c>
      <c r="L701" s="305">
        <v>0</v>
      </c>
      <c r="M701" s="305">
        <v>0</v>
      </c>
      <c r="N701" s="305">
        <v>0</v>
      </c>
      <c r="O701" s="305">
        <v>0</v>
      </c>
      <c r="P701" s="305">
        <v>0</v>
      </c>
      <c r="Q701" s="305">
        <v>0</v>
      </c>
      <c r="R701" s="305">
        <v>0</v>
      </c>
      <c r="S701" s="382"/>
      <c r="V701" s="322" t="s">
        <v>358</v>
      </c>
      <c r="W701" s="323" t="s">
        <v>75</v>
      </c>
      <c r="X701" s="323" t="s">
        <v>229</v>
      </c>
      <c r="Y701" s="328">
        <f t="shared" si="64"/>
        <v>-3.2216999999999998</v>
      </c>
      <c r="Z701" s="327">
        <v>-2.4</v>
      </c>
      <c r="AA701" s="327">
        <v>0</v>
      </c>
      <c r="AB701" s="327">
        <v>-0.72</v>
      </c>
      <c r="AC701" s="327">
        <v>0</v>
      </c>
      <c r="AD701" s="327">
        <v>0</v>
      </c>
      <c r="AE701" s="327">
        <v>-3.2216999999999998</v>
      </c>
      <c r="AF701" s="327">
        <v>-4.5</v>
      </c>
      <c r="AG701" s="327">
        <v>-2.91</v>
      </c>
      <c r="AH701" s="327">
        <v>-6.6976000000000004</v>
      </c>
      <c r="AI701" s="327">
        <v>-4.6399999999999997</v>
      </c>
      <c r="AJ701" s="327">
        <v>-5.8</v>
      </c>
      <c r="AK701" s="327">
        <v>-4.83</v>
      </c>
      <c r="AL701" s="327">
        <v>-35.719299999999997</v>
      </c>
      <c r="AM701" s="305">
        <f t="shared" si="65"/>
        <v>-6.3416999999999994</v>
      </c>
      <c r="AQ701" s="401"/>
      <c r="AR701" s="401"/>
    </row>
    <row r="702" spans="1:44" ht="19.5" customHeight="1" x14ac:dyDescent="0.2">
      <c r="A702" s="477" t="s">
        <v>52</v>
      </c>
      <c r="B702" s="462" t="s">
        <v>45</v>
      </c>
      <c r="C702" s="462" t="s">
        <v>33</v>
      </c>
      <c r="D702" s="462" t="s">
        <v>34</v>
      </c>
      <c r="E702" s="305"/>
      <c r="F702" s="305">
        <v>-0.82832681722668899</v>
      </c>
      <c r="G702" s="305">
        <v>-0.23870350551893901</v>
      </c>
      <c r="H702" s="305">
        <v>-1.04402746889107</v>
      </c>
      <c r="I702" s="305">
        <v>-1.2720618351111199</v>
      </c>
      <c r="J702" s="305">
        <v>-1.3859882815120701</v>
      </c>
      <c r="K702" s="305">
        <v>-1.4545572033368099</v>
      </c>
      <c r="L702" s="305">
        <v>-1.6823891078569</v>
      </c>
      <c r="M702" s="305">
        <v>-1.45961770940255</v>
      </c>
      <c r="N702" s="305">
        <v>-1.5649475696902699</v>
      </c>
      <c r="O702" s="305">
        <v>-1.1592501196609799</v>
      </c>
      <c r="P702" s="305">
        <v>-1.3464935606639801</v>
      </c>
      <c r="Q702" s="305">
        <v>-1.32195808893833</v>
      </c>
      <c r="R702" s="305">
        <v>-14.7583212678097</v>
      </c>
      <c r="S702" s="382"/>
      <c r="V702" s="322" t="s">
        <v>358</v>
      </c>
      <c r="W702" s="323" t="s">
        <v>75</v>
      </c>
      <c r="X702" s="323" t="s">
        <v>230</v>
      </c>
      <c r="Y702" s="328">
        <f t="shared" si="64"/>
        <v>0</v>
      </c>
      <c r="Z702" s="327">
        <v>0.36</v>
      </c>
      <c r="AA702" s="327">
        <v>0.197854</v>
      </c>
      <c r="AB702" s="327">
        <v>0.79920000000000002</v>
      </c>
      <c r="AC702" s="327">
        <v>0</v>
      </c>
      <c r="AD702" s="327">
        <v>0</v>
      </c>
      <c r="AE702" s="327">
        <v>0</v>
      </c>
      <c r="AF702" s="327">
        <v>0</v>
      </c>
      <c r="AG702" s="327">
        <v>3.6968369999999999</v>
      </c>
      <c r="AH702" s="327">
        <v>-0.37886399999999998</v>
      </c>
      <c r="AI702" s="327">
        <v>0</v>
      </c>
      <c r="AJ702" s="327">
        <v>0</v>
      </c>
      <c r="AK702" s="327">
        <v>0</v>
      </c>
      <c r="AL702" s="327">
        <v>4.675027</v>
      </c>
      <c r="AM702" s="305">
        <f t="shared" si="65"/>
        <v>1.357054</v>
      </c>
      <c r="AQ702" s="401"/>
      <c r="AR702" s="401"/>
    </row>
    <row r="703" spans="1:44" ht="19.5" customHeight="1" x14ac:dyDescent="0.2">
      <c r="A703" s="477" t="s">
        <v>52</v>
      </c>
      <c r="B703" s="462" t="s">
        <v>45</v>
      </c>
      <c r="C703" s="462" t="s">
        <v>33</v>
      </c>
      <c r="D703" s="462" t="s">
        <v>35</v>
      </c>
      <c r="E703" s="305"/>
      <c r="F703" s="305">
        <v>0</v>
      </c>
      <c r="G703" s="305">
        <v>0</v>
      </c>
      <c r="H703" s="305">
        <v>0</v>
      </c>
      <c r="I703" s="305">
        <v>0</v>
      </c>
      <c r="J703" s="305">
        <v>0</v>
      </c>
      <c r="K703" s="305">
        <v>0</v>
      </c>
      <c r="L703" s="305">
        <v>0</v>
      </c>
      <c r="M703" s="305">
        <v>0</v>
      </c>
      <c r="N703" s="305">
        <v>0</v>
      </c>
      <c r="O703" s="305">
        <v>0</v>
      </c>
      <c r="P703" s="305">
        <v>0</v>
      </c>
      <c r="Q703" s="305">
        <v>0</v>
      </c>
      <c r="R703" s="305">
        <v>0</v>
      </c>
      <c r="S703" s="382"/>
      <c r="V703" s="322" t="s">
        <v>358</v>
      </c>
      <c r="W703" s="323" t="s">
        <v>75</v>
      </c>
      <c r="X703" s="323" t="s">
        <v>231</v>
      </c>
      <c r="Y703" s="328">
        <f t="shared" si="64"/>
        <v>0</v>
      </c>
      <c r="Z703" s="327">
        <v>0</v>
      </c>
      <c r="AA703" s="327">
        <v>0</v>
      </c>
      <c r="AB703" s="327">
        <v>0</v>
      </c>
      <c r="AC703" s="327">
        <v>0</v>
      </c>
      <c r="AD703" s="327">
        <v>0</v>
      </c>
      <c r="AE703" s="327">
        <v>0</v>
      </c>
      <c r="AF703" s="327">
        <v>0</v>
      </c>
      <c r="AG703" s="327">
        <v>0</v>
      </c>
      <c r="AH703" s="327">
        <v>0</v>
      </c>
      <c r="AI703" s="327">
        <v>0</v>
      </c>
      <c r="AJ703" s="327">
        <v>0</v>
      </c>
      <c r="AK703" s="327">
        <v>0</v>
      </c>
      <c r="AL703" s="327">
        <v>0</v>
      </c>
      <c r="AM703" s="305">
        <f t="shared" si="65"/>
        <v>0</v>
      </c>
      <c r="AQ703" s="401"/>
      <c r="AR703" s="401"/>
    </row>
    <row r="704" spans="1:44" ht="19.5" customHeight="1" x14ac:dyDescent="0.2">
      <c r="A704" s="477" t="s">
        <v>52</v>
      </c>
      <c r="B704" s="462" t="s">
        <v>45</v>
      </c>
      <c r="C704" s="462" t="s">
        <v>33</v>
      </c>
      <c r="D704" s="462" t="s">
        <v>36</v>
      </c>
      <c r="E704" s="305"/>
      <c r="F704" s="305">
        <v>0</v>
      </c>
      <c r="G704" s="305">
        <v>0</v>
      </c>
      <c r="H704" s="305">
        <v>0</v>
      </c>
      <c r="I704" s="305">
        <v>0</v>
      </c>
      <c r="J704" s="305">
        <v>0</v>
      </c>
      <c r="K704" s="305">
        <v>0</v>
      </c>
      <c r="L704" s="305">
        <v>0</v>
      </c>
      <c r="M704" s="305">
        <v>0</v>
      </c>
      <c r="N704" s="305">
        <v>0</v>
      </c>
      <c r="O704" s="305">
        <v>0</v>
      </c>
      <c r="P704" s="305">
        <v>0</v>
      </c>
      <c r="Q704" s="305">
        <v>0</v>
      </c>
      <c r="R704" s="305">
        <v>0</v>
      </c>
      <c r="S704" s="382"/>
      <c r="V704" s="322" t="s">
        <v>358</v>
      </c>
      <c r="W704" s="323" t="s">
        <v>75</v>
      </c>
      <c r="X704" s="323" t="s">
        <v>232</v>
      </c>
      <c r="Y704" s="328">
        <f t="shared" si="64"/>
        <v>0</v>
      </c>
      <c r="Z704" s="327">
        <v>0</v>
      </c>
      <c r="AA704" s="327">
        <v>0</v>
      </c>
      <c r="AB704" s="327">
        <v>0</v>
      </c>
      <c r="AC704" s="327">
        <v>0</v>
      </c>
      <c r="AD704" s="327">
        <v>0</v>
      </c>
      <c r="AE704" s="327">
        <v>0</v>
      </c>
      <c r="AF704" s="327">
        <v>0</v>
      </c>
      <c r="AG704" s="327">
        <v>0</v>
      </c>
      <c r="AH704" s="327">
        <v>0</v>
      </c>
      <c r="AI704" s="327">
        <v>0</v>
      </c>
      <c r="AJ704" s="327">
        <v>0</v>
      </c>
      <c r="AK704" s="327">
        <v>2.00022016</v>
      </c>
      <c r="AL704" s="327">
        <v>2.00022016</v>
      </c>
      <c r="AM704" s="305">
        <f t="shared" si="65"/>
        <v>0</v>
      </c>
      <c r="AQ704" s="401"/>
      <c r="AR704" s="401"/>
    </row>
    <row r="705" spans="1:44" ht="19.5" customHeight="1" x14ac:dyDescent="0.2">
      <c r="A705" s="477" t="s">
        <v>52</v>
      </c>
      <c r="B705" s="462" t="s">
        <v>45</v>
      </c>
      <c r="C705" s="462" t="s">
        <v>33</v>
      </c>
      <c r="D705" s="462" t="s">
        <v>37</v>
      </c>
      <c r="E705" s="305"/>
      <c r="F705" s="305">
        <v>0</v>
      </c>
      <c r="G705" s="305">
        <v>0</v>
      </c>
      <c r="H705" s="305">
        <v>0</v>
      </c>
      <c r="I705" s="305">
        <v>0</v>
      </c>
      <c r="J705" s="305">
        <v>0</v>
      </c>
      <c r="K705" s="305">
        <v>0</v>
      </c>
      <c r="L705" s="305">
        <v>0</v>
      </c>
      <c r="M705" s="305">
        <v>0</v>
      </c>
      <c r="N705" s="305">
        <v>0</v>
      </c>
      <c r="O705" s="305">
        <v>0</v>
      </c>
      <c r="P705" s="305">
        <v>0</v>
      </c>
      <c r="Q705" s="305">
        <v>0</v>
      </c>
      <c r="R705" s="305">
        <v>0</v>
      </c>
      <c r="S705" s="382"/>
      <c r="V705" s="322" t="s">
        <v>358</v>
      </c>
      <c r="W705" s="323" t="s">
        <v>75</v>
      </c>
      <c r="X705" s="323" t="s">
        <v>233</v>
      </c>
      <c r="Y705" s="328">
        <f t="shared" si="64"/>
        <v>0</v>
      </c>
      <c r="Z705" s="327">
        <v>0.15659999999999999</v>
      </c>
      <c r="AA705" s="327">
        <v>0</v>
      </c>
      <c r="AB705" s="327">
        <v>0</v>
      </c>
      <c r="AC705" s="327">
        <v>0.19620000000000001</v>
      </c>
      <c r="AD705" s="327">
        <v>4.5199999999999997E-2</v>
      </c>
      <c r="AE705" s="327">
        <v>0</v>
      </c>
      <c r="AF705" s="327">
        <v>0.21299999999999999</v>
      </c>
      <c r="AG705" s="327">
        <v>0.12189999999999999</v>
      </c>
      <c r="AH705" s="327">
        <v>3.5000000000000003E-2</v>
      </c>
      <c r="AI705" s="327">
        <v>0</v>
      </c>
      <c r="AJ705" s="327">
        <v>0.28120000000000001</v>
      </c>
      <c r="AK705" s="327">
        <v>0.28520000000000001</v>
      </c>
      <c r="AL705" s="327">
        <v>1.3343</v>
      </c>
      <c r="AM705" s="305">
        <f t="shared" si="65"/>
        <v>0.39800000000000002</v>
      </c>
      <c r="AQ705" s="401"/>
      <c r="AR705" s="401"/>
    </row>
    <row r="706" spans="1:44" ht="19.5" customHeight="1" x14ac:dyDescent="0.2">
      <c r="A706" s="477" t="s">
        <v>52</v>
      </c>
      <c r="B706" s="462" t="s">
        <v>45</v>
      </c>
      <c r="C706" s="462" t="s">
        <v>33</v>
      </c>
      <c r="D706" s="462" t="s">
        <v>38</v>
      </c>
      <c r="E706" s="483"/>
      <c r="F706" s="483">
        <v>0</v>
      </c>
      <c r="G706" s="483">
        <v>0</v>
      </c>
      <c r="H706" s="483">
        <v>0</v>
      </c>
      <c r="I706" s="483">
        <v>0</v>
      </c>
      <c r="J706" s="483">
        <v>0</v>
      </c>
      <c r="K706" s="483">
        <v>0</v>
      </c>
      <c r="L706" s="483">
        <v>0</v>
      </c>
      <c r="M706" s="483">
        <v>0</v>
      </c>
      <c r="N706" s="483">
        <v>0</v>
      </c>
      <c r="O706" s="483">
        <v>0</v>
      </c>
      <c r="P706" s="483">
        <v>0</v>
      </c>
      <c r="Q706" s="483">
        <v>0</v>
      </c>
      <c r="R706" s="483">
        <v>0</v>
      </c>
      <c r="S706" s="484"/>
      <c r="V706" s="322" t="s">
        <v>358</v>
      </c>
      <c r="W706" s="323" t="s">
        <v>75</v>
      </c>
      <c r="X706" s="323" t="s">
        <v>234</v>
      </c>
      <c r="Y706" s="328">
        <f t="shared" si="64"/>
        <v>0</v>
      </c>
      <c r="Z706" s="327">
        <v>0</v>
      </c>
      <c r="AA706" s="327">
        <v>0</v>
      </c>
      <c r="AB706" s="327">
        <v>0</v>
      </c>
      <c r="AC706" s="327">
        <v>0</v>
      </c>
      <c r="AD706" s="327">
        <v>-8.6E-3</v>
      </c>
      <c r="AE706" s="327">
        <v>0</v>
      </c>
      <c r="AF706" s="327">
        <v>0</v>
      </c>
      <c r="AG706" s="327">
        <v>0</v>
      </c>
      <c r="AH706" s="327">
        <v>0</v>
      </c>
      <c r="AI706" s="327">
        <v>0</v>
      </c>
      <c r="AJ706" s="327">
        <v>0</v>
      </c>
      <c r="AK706" s="327">
        <v>0</v>
      </c>
      <c r="AL706" s="327">
        <v>-8.6E-3</v>
      </c>
      <c r="AM706" s="305">
        <f t="shared" si="65"/>
        <v>-8.6E-3</v>
      </c>
      <c r="AQ706" s="401"/>
      <c r="AR706" s="401"/>
    </row>
    <row r="707" spans="1:44" ht="19.5" customHeight="1" x14ac:dyDescent="0.2">
      <c r="A707" s="477" t="s">
        <v>52</v>
      </c>
      <c r="B707" s="462" t="s">
        <v>45</v>
      </c>
      <c r="C707" s="462" t="s">
        <v>33</v>
      </c>
      <c r="D707" s="462" t="s">
        <v>39</v>
      </c>
      <c r="E707" s="483"/>
      <c r="F707" s="483">
        <v>0</v>
      </c>
      <c r="G707" s="483">
        <v>0</v>
      </c>
      <c r="H707" s="483">
        <v>0</v>
      </c>
      <c r="I707" s="483">
        <v>0</v>
      </c>
      <c r="J707" s="483">
        <v>0</v>
      </c>
      <c r="K707" s="483">
        <v>0</v>
      </c>
      <c r="L707" s="483">
        <v>0</v>
      </c>
      <c r="M707" s="483">
        <v>0</v>
      </c>
      <c r="N707" s="483">
        <v>0</v>
      </c>
      <c r="O707" s="483">
        <v>0</v>
      </c>
      <c r="P707" s="483">
        <v>0</v>
      </c>
      <c r="Q707" s="483">
        <v>0</v>
      </c>
      <c r="R707" s="483">
        <v>0</v>
      </c>
      <c r="S707" s="484"/>
      <c r="V707" s="322" t="s">
        <v>358</v>
      </c>
      <c r="W707" s="323" t="s">
        <v>75</v>
      </c>
      <c r="X707" s="323" t="s">
        <v>127</v>
      </c>
      <c r="Y707" s="328">
        <f t="shared" si="64"/>
        <v>23.547848999999999</v>
      </c>
      <c r="Z707" s="327">
        <v>3.2286190000000001</v>
      </c>
      <c r="AA707" s="327">
        <v>109.253806</v>
      </c>
      <c r="AB707" s="327">
        <v>2.3865460000000001</v>
      </c>
      <c r="AC707" s="327">
        <v>1.113021</v>
      </c>
      <c r="AD707" s="327">
        <v>20.995742</v>
      </c>
      <c r="AE707" s="327">
        <v>23.547848999999999</v>
      </c>
      <c r="AF707" s="327">
        <v>32.335628</v>
      </c>
      <c r="AG707" s="327">
        <v>8.237762</v>
      </c>
      <c r="AH707" s="327">
        <v>37.498541000000003</v>
      </c>
      <c r="AI707" s="327">
        <v>105.58907600000001</v>
      </c>
      <c r="AJ707" s="327">
        <v>53.858327000000003</v>
      </c>
      <c r="AK707" s="327">
        <v>-18.542390999999999</v>
      </c>
      <c r="AL707" s="327">
        <v>379.50252599999999</v>
      </c>
      <c r="AM707" s="305">
        <f t="shared" si="65"/>
        <v>160.52558299999998</v>
      </c>
      <c r="AQ707" s="401"/>
      <c r="AR707" s="401"/>
    </row>
    <row r="708" spans="1:44" ht="19.5" customHeight="1" x14ac:dyDescent="0.2">
      <c r="A708" s="477" t="s">
        <v>52</v>
      </c>
      <c r="B708" s="462" t="s">
        <v>45</v>
      </c>
      <c r="C708" s="462" t="s">
        <v>40</v>
      </c>
      <c r="D708" s="462" t="s">
        <v>41</v>
      </c>
      <c r="E708" s="483"/>
      <c r="F708" s="483">
        <v>-0.71842591959880697</v>
      </c>
      <c r="G708" s="483">
        <v>-0.21430297108599899</v>
      </c>
      <c r="H708" s="483">
        <v>-0.97529540822710803</v>
      </c>
      <c r="I708" s="483">
        <v>-1.1881573566060499</v>
      </c>
      <c r="J708" s="483">
        <v>-1.0482143414471301</v>
      </c>
      <c r="K708" s="483">
        <v>-0.985454036136717</v>
      </c>
      <c r="L708" s="483">
        <v>-1.16050932806116</v>
      </c>
      <c r="M708" s="483">
        <v>-0.957343170410208</v>
      </c>
      <c r="N708" s="483">
        <v>-1.10684016684238</v>
      </c>
      <c r="O708" s="483">
        <v>-0.88492738671451798</v>
      </c>
      <c r="P708" s="483">
        <v>-1.29763021778092</v>
      </c>
      <c r="Q708" s="483">
        <v>-1.2055040197331499</v>
      </c>
      <c r="R708" s="483">
        <v>-11.7426043226441</v>
      </c>
      <c r="S708" s="484"/>
      <c r="V708" s="322" t="s">
        <v>358</v>
      </c>
      <c r="W708" s="323" t="s">
        <v>75</v>
      </c>
      <c r="X708" s="323" t="s">
        <v>235</v>
      </c>
      <c r="Y708" s="328">
        <f t="shared" si="64"/>
        <v>0</v>
      </c>
      <c r="Z708" s="327">
        <v>0</v>
      </c>
      <c r="AA708" s="327">
        <v>0</v>
      </c>
      <c r="AB708" s="327">
        <v>0</v>
      </c>
      <c r="AC708" s="327">
        <v>0</v>
      </c>
      <c r="AD708" s="327">
        <v>0</v>
      </c>
      <c r="AE708" s="327">
        <v>0</v>
      </c>
      <c r="AF708" s="327">
        <v>0</v>
      </c>
      <c r="AG708" s="327">
        <v>0</v>
      </c>
      <c r="AH708" s="327">
        <v>0</v>
      </c>
      <c r="AI708" s="327">
        <v>0</v>
      </c>
      <c r="AJ708" s="327">
        <v>0</v>
      </c>
      <c r="AK708" s="327">
        <v>0</v>
      </c>
      <c r="AL708" s="327">
        <v>0</v>
      </c>
      <c r="AM708" s="305">
        <f t="shared" si="65"/>
        <v>0</v>
      </c>
      <c r="AQ708" s="401"/>
      <c r="AR708" s="401"/>
    </row>
    <row r="709" spans="1:44" ht="19.5" customHeight="1" x14ac:dyDescent="0.2">
      <c r="A709" s="477" t="s">
        <v>52</v>
      </c>
      <c r="B709" s="475" t="s">
        <v>45</v>
      </c>
      <c r="C709" s="456" t="s">
        <v>40</v>
      </c>
      <c r="D709" s="302" t="s">
        <v>42</v>
      </c>
      <c r="E709" s="305"/>
      <c r="F709" s="305">
        <v>-9.4711255358194496E-2</v>
      </c>
      <c r="G709" s="305">
        <v>-1.8413019768151601E-2</v>
      </c>
      <c r="H709" s="305">
        <v>-5.0790943380078502E-2</v>
      </c>
      <c r="I709" s="305">
        <v>-7.1196085113973795E-2</v>
      </c>
      <c r="J709" s="305">
        <v>-0.32342424133950798</v>
      </c>
      <c r="K709" s="305">
        <v>-0.452555018388201</v>
      </c>
      <c r="L709" s="305">
        <v>-0.50577960891872598</v>
      </c>
      <c r="M709" s="305">
        <v>-0.48620376196624698</v>
      </c>
      <c r="N709" s="305">
        <v>-0.43731512626847302</v>
      </c>
      <c r="O709" s="305">
        <v>-0.25709364954852498</v>
      </c>
      <c r="P709" s="305">
        <v>-3.89502593646524E-2</v>
      </c>
      <c r="Q709" s="305">
        <v>-0.102825776289066</v>
      </c>
      <c r="R709" s="305">
        <v>-2.8392587457038001</v>
      </c>
      <c r="S709" s="382"/>
      <c r="V709" s="322" t="s">
        <v>358</v>
      </c>
      <c r="W709" s="323" t="s">
        <v>75</v>
      </c>
      <c r="X709" s="323" t="s">
        <v>236</v>
      </c>
      <c r="Y709" s="328">
        <f t="shared" ref="Y709:Y772" si="66">AE709</f>
        <v>0</v>
      </c>
      <c r="Z709" s="327">
        <v>0</v>
      </c>
      <c r="AA709" s="327">
        <v>0</v>
      </c>
      <c r="AB709" s="327">
        <v>0</v>
      </c>
      <c r="AC709" s="327">
        <v>0</v>
      </c>
      <c r="AD709" s="327">
        <v>0</v>
      </c>
      <c r="AE709" s="327">
        <v>0</v>
      </c>
      <c r="AF709" s="327">
        <v>0</v>
      </c>
      <c r="AG709" s="327">
        <v>0</v>
      </c>
      <c r="AH709" s="327">
        <v>0</v>
      </c>
      <c r="AI709" s="327">
        <v>0</v>
      </c>
      <c r="AJ709" s="327">
        <v>0</v>
      </c>
      <c r="AK709" s="327">
        <v>0</v>
      </c>
      <c r="AL709" s="327">
        <v>0</v>
      </c>
      <c r="AM709" s="305">
        <f t="shared" ref="AM709:AM772" si="67">SUMIFS(Z709:AK709,$Z$2:$AK$2,"是")</f>
        <v>0</v>
      </c>
      <c r="AQ709" s="401"/>
      <c r="AR709" s="401"/>
    </row>
    <row r="710" spans="1:44" ht="19.5" customHeight="1" x14ac:dyDescent="0.2">
      <c r="A710" s="477" t="s">
        <v>52</v>
      </c>
      <c r="B710" s="475" t="s">
        <v>45</v>
      </c>
      <c r="C710" s="456" t="s">
        <v>40</v>
      </c>
      <c r="D710" s="302" t="s">
        <v>43</v>
      </c>
      <c r="E710" s="305"/>
      <c r="F710" s="305">
        <v>-1.5189642269711499E-2</v>
      </c>
      <c r="G710" s="305">
        <v>-5.9875146648046204E-3</v>
      </c>
      <c r="H710" s="305">
        <v>-1.7941117283876502E-2</v>
      </c>
      <c r="I710" s="305">
        <v>-1.27083933910893E-2</v>
      </c>
      <c r="J710" s="305">
        <v>-1.4349698725258301E-2</v>
      </c>
      <c r="K710" s="305">
        <v>-1.6548148811972301E-2</v>
      </c>
      <c r="L710" s="305">
        <v>-1.61001708770287E-2</v>
      </c>
      <c r="M710" s="305">
        <v>-1.60707770260924E-2</v>
      </c>
      <c r="N710" s="305">
        <v>-2.0792276579488001E-2</v>
      </c>
      <c r="O710" s="305">
        <v>-1.7229083398103799E-2</v>
      </c>
      <c r="P710" s="305">
        <v>-9.9130835183837904E-3</v>
      </c>
      <c r="Q710" s="305">
        <v>-1.36282929161593E-2</v>
      </c>
      <c r="R710" s="305">
        <v>-0.176458199461969</v>
      </c>
      <c r="S710" s="382"/>
      <c r="V710" s="322" t="s">
        <v>358</v>
      </c>
      <c r="W710" s="323" t="s">
        <v>75</v>
      </c>
      <c r="X710" s="323" t="s">
        <v>237</v>
      </c>
      <c r="Y710" s="328">
        <f t="shared" si="66"/>
        <v>0</v>
      </c>
      <c r="Z710" s="327">
        <v>0</v>
      </c>
      <c r="AA710" s="327">
        <v>0</v>
      </c>
      <c r="AB710" s="327">
        <v>0</v>
      </c>
      <c r="AC710" s="327">
        <v>0</v>
      </c>
      <c r="AD710" s="327">
        <v>0</v>
      </c>
      <c r="AE710" s="327">
        <v>0</v>
      </c>
      <c r="AF710" s="327">
        <v>0</v>
      </c>
      <c r="AG710" s="327">
        <v>0</v>
      </c>
      <c r="AH710" s="327">
        <v>0</v>
      </c>
      <c r="AI710" s="327">
        <v>0</v>
      </c>
      <c r="AJ710" s="327">
        <v>0</v>
      </c>
      <c r="AK710" s="327">
        <v>0</v>
      </c>
      <c r="AL710" s="327">
        <v>0</v>
      </c>
      <c r="AM710" s="305">
        <f t="shared" si="67"/>
        <v>0</v>
      </c>
      <c r="AQ710" s="401"/>
      <c r="AR710" s="401"/>
    </row>
    <row r="711" spans="1:44" ht="19.5" customHeight="1" x14ac:dyDescent="0.2">
      <c r="A711" s="477" t="s">
        <v>52</v>
      </c>
      <c r="B711" s="475" t="s">
        <v>25</v>
      </c>
      <c r="C711" s="456" t="s">
        <v>378</v>
      </c>
      <c r="D711" s="302" t="s">
        <v>378</v>
      </c>
      <c r="E711" s="305"/>
      <c r="F711" s="305">
        <v>0</v>
      </c>
      <c r="G711" s="305">
        <v>0</v>
      </c>
      <c r="H711" s="305">
        <v>0</v>
      </c>
      <c r="I711" s="305">
        <v>0</v>
      </c>
      <c r="J711" s="305">
        <v>0</v>
      </c>
      <c r="K711" s="305">
        <v>0</v>
      </c>
      <c r="L711" s="305">
        <v>0</v>
      </c>
      <c r="M711" s="305">
        <v>0</v>
      </c>
      <c r="N711" s="305">
        <v>0</v>
      </c>
      <c r="O711" s="305">
        <v>0</v>
      </c>
      <c r="P711" s="305">
        <v>0</v>
      </c>
      <c r="Q711" s="305">
        <v>0</v>
      </c>
      <c r="R711" s="305">
        <v>0</v>
      </c>
      <c r="S711" s="382"/>
      <c r="V711" s="322" t="s">
        <v>358</v>
      </c>
      <c r="W711" s="323" t="s">
        <v>75</v>
      </c>
      <c r="X711" s="323" t="s">
        <v>238</v>
      </c>
      <c r="Y711" s="328">
        <f t="shared" si="66"/>
        <v>0</v>
      </c>
      <c r="Z711" s="327">
        <v>0</v>
      </c>
      <c r="AA711" s="327">
        <v>0</v>
      </c>
      <c r="AB711" s="327">
        <v>0</v>
      </c>
      <c r="AC711" s="327">
        <v>0</v>
      </c>
      <c r="AD711" s="327">
        <v>0</v>
      </c>
      <c r="AE711" s="327">
        <v>0</v>
      </c>
      <c r="AF711" s="327">
        <v>0</v>
      </c>
      <c r="AG711" s="327">
        <v>0</v>
      </c>
      <c r="AH711" s="327">
        <v>0</v>
      </c>
      <c r="AI711" s="327">
        <v>0</v>
      </c>
      <c r="AJ711" s="327">
        <v>0</v>
      </c>
      <c r="AK711" s="327">
        <v>0</v>
      </c>
      <c r="AL711" s="327">
        <v>0</v>
      </c>
      <c r="AM711" s="305">
        <f t="shared" si="67"/>
        <v>0</v>
      </c>
      <c r="AQ711" s="401"/>
      <c r="AR711" s="401"/>
    </row>
    <row r="712" spans="1:44" ht="19.5" customHeight="1" x14ac:dyDescent="0.2">
      <c r="A712" s="477" t="s">
        <v>52</v>
      </c>
      <c r="B712" s="475" t="s">
        <v>44</v>
      </c>
      <c r="C712" s="456" t="s">
        <v>380</v>
      </c>
      <c r="D712" s="302" t="s">
        <v>380</v>
      </c>
      <c r="E712" s="305"/>
      <c r="F712" s="305">
        <v>0.82832681722670098</v>
      </c>
      <c r="G712" s="305">
        <v>0.238703505518951</v>
      </c>
      <c r="H712" s="305">
        <v>1.04402746889109</v>
      </c>
      <c r="I712" s="305">
        <v>1.2720618351111701</v>
      </c>
      <c r="J712" s="305">
        <v>1.3859882815119799</v>
      </c>
      <c r="K712" s="305">
        <v>1.4545572033368299</v>
      </c>
      <c r="L712" s="305">
        <v>1.6823891078569899</v>
      </c>
      <c r="M712" s="305">
        <v>1.4596177094026499</v>
      </c>
      <c r="N712" s="305">
        <v>1.5649475696903199</v>
      </c>
      <c r="O712" s="305">
        <v>1.15925011966117</v>
      </c>
      <c r="P712" s="305">
        <v>1.3464935606639801</v>
      </c>
      <c r="Q712" s="305">
        <v>1.3219580889384299</v>
      </c>
      <c r="R712" s="305">
        <v>14.758321267810301</v>
      </c>
      <c r="S712" s="382"/>
      <c r="V712" s="322" t="s">
        <v>358</v>
      </c>
      <c r="W712" s="323" t="s">
        <v>75</v>
      </c>
      <c r="X712" s="323" t="s">
        <v>239</v>
      </c>
      <c r="Y712" s="328">
        <f t="shared" si="66"/>
        <v>0</v>
      </c>
      <c r="Z712" s="327">
        <v>0</v>
      </c>
      <c r="AA712" s="327">
        <v>0</v>
      </c>
      <c r="AB712" s="327">
        <v>0</v>
      </c>
      <c r="AC712" s="327">
        <v>0</v>
      </c>
      <c r="AD712" s="327">
        <v>0</v>
      </c>
      <c r="AE712" s="327">
        <v>0</v>
      </c>
      <c r="AF712" s="327">
        <v>-2</v>
      </c>
      <c r="AG712" s="327">
        <v>2</v>
      </c>
      <c r="AH712" s="327">
        <v>0</v>
      </c>
      <c r="AI712" s="327">
        <v>0</v>
      </c>
      <c r="AJ712" s="327">
        <v>0</v>
      </c>
      <c r="AK712" s="327">
        <v>0</v>
      </c>
      <c r="AL712" s="327">
        <v>0</v>
      </c>
      <c r="AM712" s="305">
        <f t="shared" si="67"/>
        <v>0</v>
      </c>
      <c r="AQ712" s="401"/>
      <c r="AR712" s="401"/>
    </row>
    <row r="713" spans="1:44" ht="19.5" customHeight="1" x14ac:dyDescent="0.2">
      <c r="A713" s="477" t="s">
        <v>52</v>
      </c>
      <c r="B713" s="475" t="s">
        <v>45</v>
      </c>
      <c r="C713" s="456" t="s">
        <v>382</v>
      </c>
      <c r="D713" s="302" t="s">
        <v>382</v>
      </c>
      <c r="E713" s="305"/>
      <c r="F713" s="305">
        <v>-0.82832681722670098</v>
      </c>
      <c r="G713" s="305">
        <v>-0.238703505518951</v>
      </c>
      <c r="H713" s="305">
        <v>-1.04402746889109</v>
      </c>
      <c r="I713" s="305">
        <v>-1.2720618351111701</v>
      </c>
      <c r="J713" s="305">
        <v>-1.3859882815119799</v>
      </c>
      <c r="K713" s="305">
        <v>-1.4545572033368299</v>
      </c>
      <c r="L713" s="305">
        <v>-1.6823891078569899</v>
      </c>
      <c r="M713" s="305">
        <v>-1.4596177094026499</v>
      </c>
      <c r="N713" s="305">
        <v>-1.5649475696903199</v>
      </c>
      <c r="O713" s="305">
        <v>-1.15925011966117</v>
      </c>
      <c r="P713" s="305">
        <v>-1.3464935606639801</v>
      </c>
      <c r="Q713" s="305">
        <v>-1.3219580889384299</v>
      </c>
      <c r="R713" s="305">
        <v>-14.758321267810301</v>
      </c>
      <c r="S713" s="382"/>
      <c r="V713" s="322" t="s">
        <v>358</v>
      </c>
      <c r="W713" s="323" t="s">
        <v>75</v>
      </c>
      <c r="X713" s="323" t="s">
        <v>240</v>
      </c>
      <c r="Y713" s="328">
        <f t="shared" si="66"/>
        <v>0</v>
      </c>
      <c r="Z713" s="327">
        <v>0</v>
      </c>
      <c r="AA713" s="327">
        <v>0</v>
      </c>
      <c r="AB713" s="327">
        <v>0</v>
      </c>
      <c r="AC713" s="327">
        <v>0</v>
      </c>
      <c r="AD713" s="327">
        <v>0</v>
      </c>
      <c r="AE713" s="327">
        <v>0</v>
      </c>
      <c r="AF713" s="327">
        <v>0</v>
      </c>
      <c r="AG713" s="327">
        <v>0</v>
      </c>
      <c r="AH713" s="327">
        <v>0</v>
      </c>
      <c r="AI713" s="327">
        <v>0</v>
      </c>
      <c r="AJ713" s="327">
        <v>0</v>
      </c>
      <c r="AK713" s="327">
        <v>0</v>
      </c>
      <c r="AL713" s="327">
        <v>0</v>
      </c>
      <c r="AM713" s="305">
        <f t="shared" si="67"/>
        <v>0</v>
      </c>
      <c r="AQ713" s="401"/>
      <c r="AR713" s="401"/>
    </row>
    <row r="714" spans="1:44" ht="19.5" customHeight="1" x14ac:dyDescent="0.2">
      <c r="A714" s="477" t="s">
        <v>52</v>
      </c>
      <c r="B714" s="475" t="s">
        <v>46</v>
      </c>
      <c r="C714" s="456" t="s">
        <v>384</v>
      </c>
      <c r="D714" s="302" t="s">
        <v>384</v>
      </c>
      <c r="E714" s="305"/>
      <c r="F714" s="305" t="e">
        <v>#REF!</v>
      </c>
      <c r="G714" s="305" t="e">
        <v>#REF!</v>
      </c>
      <c r="H714" s="305" t="e">
        <v>#REF!</v>
      </c>
      <c r="I714" s="305" t="e">
        <v>#REF!</v>
      </c>
      <c r="J714" s="305" t="e">
        <v>#REF!</v>
      </c>
      <c r="K714" s="305" t="e">
        <v>#REF!</v>
      </c>
      <c r="L714" s="305" t="e">
        <v>#REF!</v>
      </c>
      <c r="M714" s="305" t="e">
        <v>#REF!</v>
      </c>
      <c r="N714" s="305" t="e">
        <v>#REF!</v>
      </c>
      <c r="O714" s="305" t="e">
        <v>#REF!</v>
      </c>
      <c r="P714" s="305" t="e">
        <v>#REF!</v>
      </c>
      <c r="Q714" s="305" t="e">
        <v>#REF!</v>
      </c>
      <c r="R714" s="305" t="e">
        <v>#REF!</v>
      </c>
      <c r="S714" s="382"/>
      <c r="V714" s="322" t="s">
        <v>358</v>
      </c>
      <c r="W714" s="323" t="s">
        <v>75</v>
      </c>
      <c r="X714" s="323" t="s">
        <v>241</v>
      </c>
      <c r="Y714" s="328">
        <f t="shared" si="66"/>
        <v>0</v>
      </c>
      <c r="Z714" s="327">
        <v>0</v>
      </c>
      <c r="AA714" s="327">
        <v>0</v>
      </c>
      <c r="AB714" s="327">
        <v>0</v>
      </c>
      <c r="AC714" s="327">
        <v>0</v>
      </c>
      <c r="AD714" s="327">
        <v>0</v>
      </c>
      <c r="AE714" s="327">
        <v>0</v>
      </c>
      <c r="AF714" s="327">
        <v>0</v>
      </c>
      <c r="AG714" s="327">
        <v>0</v>
      </c>
      <c r="AH714" s="327">
        <v>0</v>
      </c>
      <c r="AI714" s="327">
        <v>0</v>
      </c>
      <c r="AJ714" s="327">
        <v>0</v>
      </c>
      <c r="AK714" s="327">
        <v>0</v>
      </c>
      <c r="AL714" s="327">
        <v>0</v>
      </c>
      <c r="AM714" s="305">
        <f t="shared" si="67"/>
        <v>0</v>
      </c>
      <c r="AQ714" s="401"/>
      <c r="AR714" s="401"/>
    </row>
    <row r="715" spans="1:44" ht="19.5" customHeight="1" x14ac:dyDescent="0.2">
      <c r="A715" s="477" t="s">
        <v>52</v>
      </c>
      <c r="B715" s="475" t="s">
        <v>47</v>
      </c>
      <c r="C715" s="456" t="s">
        <v>386</v>
      </c>
      <c r="D715" s="302" t="s">
        <v>386</v>
      </c>
      <c r="E715" s="305"/>
      <c r="F715" s="305" t="e">
        <v>#REF!</v>
      </c>
      <c r="G715" s="305" t="e">
        <v>#REF!</v>
      </c>
      <c r="H715" s="305" t="e">
        <v>#REF!</v>
      </c>
      <c r="I715" s="305" t="e">
        <v>#REF!</v>
      </c>
      <c r="J715" s="305" t="e">
        <v>#REF!</v>
      </c>
      <c r="K715" s="305" t="e">
        <v>#REF!</v>
      </c>
      <c r="L715" s="305" t="e">
        <v>#REF!</v>
      </c>
      <c r="M715" s="305" t="e">
        <v>#REF!</v>
      </c>
      <c r="N715" s="305" t="e">
        <v>#REF!</v>
      </c>
      <c r="O715" s="305" t="e">
        <v>#REF!</v>
      </c>
      <c r="P715" s="305" t="e">
        <v>#REF!</v>
      </c>
      <c r="Q715" s="305" t="e">
        <v>#REF!</v>
      </c>
      <c r="R715" s="305" t="e">
        <v>#REF!</v>
      </c>
      <c r="S715" s="382"/>
      <c r="V715" s="322" t="s">
        <v>358</v>
      </c>
      <c r="W715" s="323" t="s">
        <v>75</v>
      </c>
      <c r="X715" s="323" t="s">
        <v>242</v>
      </c>
      <c r="Y715" s="328">
        <f t="shared" si="66"/>
        <v>-11.702420999999999</v>
      </c>
      <c r="Z715" s="327">
        <v>0</v>
      </c>
      <c r="AA715" s="327">
        <v>0</v>
      </c>
      <c r="AB715" s="327">
        <v>0</v>
      </c>
      <c r="AC715" s="327">
        <v>0.64398599999999995</v>
      </c>
      <c r="AD715" s="327">
        <v>-1.7111780000000001</v>
      </c>
      <c r="AE715" s="327">
        <v>-11.702420999999999</v>
      </c>
      <c r="AF715" s="327">
        <v>-2.3159920000000001</v>
      </c>
      <c r="AG715" s="327">
        <v>84.631760999999997</v>
      </c>
      <c r="AH715" s="327">
        <v>8.7644409999999997</v>
      </c>
      <c r="AI715" s="327">
        <v>3.6184799999999999</v>
      </c>
      <c r="AJ715" s="327">
        <v>0.1651</v>
      </c>
      <c r="AK715" s="327">
        <v>-0.90964100000000003</v>
      </c>
      <c r="AL715" s="327">
        <v>81.184535999999994</v>
      </c>
      <c r="AM715" s="305">
        <f t="shared" si="67"/>
        <v>-12.769613</v>
      </c>
      <c r="AQ715" s="401"/>
      <c r="AR715" s="401"/>
    </row>
    <row r="716" spans="1:44" ht="19.5" customHeight="1" x14ac:dyDescent="0.2">
      <c r="A716" s="477" t="s">
        <v>52</v>
      </c>
      <c r="B716" s="475" t="s">
        <v>48</v>
      </c>
      <c r="C716" s="456" t="s">
        <v>48</v>
      </c>
      <c r="D716" s="302" t="s">
        <v>48</v>
      </c>
      <c r="E716" s="305"/>
      <c r="F716" s="305" t="e">
        <v>#DIV/0!</v>
      </c>
      <c r="G716" s="305" t="e">
        <v>#DIV/0!</v>
      </c>
      <c r="H716" s="305" t="e">
        <v>#DIV/0!</v>
      </c>
      <c r="I716" s="305" t="e">
        <v>#DIV/0!</v>
      </c>
      <c r="J716" s="305" t="e">
        <v>#DIV/0!</v>
      </c>
      <c r="K716" s="305" t="e">
        <v>#DIV/0!</v>
      </c>
      <c r="L716" s="305" t="e">
        <v>#DIV/0!</v>
      </c>
      <c r="M716" s="305" t="e">
        <v>#DIV/0!</v>
      </c>
      <c r="N716" s="305" t="e">
        <v>#DIV/0!</v>
      </c>
      <c r="O716" s="305" t="e">
        <v>#DIV/0!</v>
      </c>
      <c r="P716" s="305" t="e">
        <v>#DIV/0!</v>
      </c>
      <c r="Q716" s="305" t="e">
        <v>#DIV/0!</v>
      </c>
      <c r="R716" s="305" t="e">
        <v>#DIV/0!</v>
      </c>
      <c r="S716" s="382"/>
      <c r="V716" s="322" t="s">
        <v>358</v>
      </c>
      <c r="W716" s="323" t="s">
        <v>75</v>
      </c>
      <c r="X716" s="323" t="s">
        <v>243</v>
      </c>
      <c r="Y716" s="328">
        <f t="shared" si="66"/>
        <v>0</v>
      </c>
      <c r="Z716" s="327">
        <v>0</v>
      </c>
      <c r="AA716" s="327">
        <v>0</v>
      </c>
      <c r="AB716" s="327">
        <v>0</v>
      </c>
      <c r="AC716" s="327">
        <v>0</v>
      </c>
      <c r="AD716" s="327">
        <v>0</v>
      </c>
      <c r="AE716" s="327">
        <v>0</v>
      </c>
      <c r="AF716" s="327">
        <v>1.890404</v>
      </c>
      <c r="AG716" s="327">
        <v>-1.26027</v>
      </c>
      <c r="AH716" s="327">
        <v>0</v>
      </c>
      <c r="AI716" s="327">
        <v>0</v>
      </c>
      <c r="AJ716" s="327">
        <v>0</v>
      </c>
      <c r="AK716" s="327">
        <v>0</v>
      </c>
      <c r="AL716" s="327">
        <v>0.63013399999999997</v>
      </c>
      <c r="AM716" s="305">
        <f t="shared" si="67"/>
        <v>0</v>
      </c>
      <c r="AQ716" s="401"/>
      <c r="AR716" s="401"/>
    </row>
    <row r="717" spans="1:44" ht="19.5" customHeight="1" x14ac:dyDescent="0.2">
      <c r="A717" s="477" t="s">
        <v>52</v>
      </c>
      <c r="B717" s="475" t="s">
        <v>49</v>
      </c>
      <c r="C717" s="456" t="s">
        <v>49</v>
      </c>
      <c r="D717" s="302" t="s">
        <v>49</v>
      </c>
      <c r="E717" s="305"/>
      <c r="F717" s="305" t="e">
        <v>#REF!</v>
      </c>
      <c r="G717" s="305" t="e">
        <v>#REF!</v>
      </c>
      <c r="H717" s="305" t="e">
        <v>#REF!</v>
      </c>
      <c r="I717" s="305" t="e">
        <v>#REF!</v>
      </c>
      <c r="J717" s="305" t="e">
        <v>#REF!</v>
      </c>
      <c r="K717" s="305" t="e">
        <v>#REF!</v>
      </c>
      <c r="L717" s="305" t="e">
        <v>#REF!</v>
      </c>
      <c r="M717" s="305" t="e">
        <v>#REF!</v>
      </c>
      <c r="N717" s="305" t="e">
        <v>#REF!</v>
      </c>
      <c r="O717" s="305" t="e">
        <v>#REF!</v>
      </c>
      <c r="P717" s="305" t="e">
        <v>#REF!</v>
      </c>
      <c r="Q717" s="305" t="e">
        <v>#REF!</v>
      </c>
      <c r="R717" s="305" t="e">
        <v>#REF!</v>
      </c>
      <c r="S717" s="382"/>
      <c r="V717" s="322" t="s">
        <v>358</v>
      </c>
      <c r="W717" s="323" t="s">
        <v>75</v>
      </c>
      <c r="X717" s="323" t="s">
        <v>244</v>
      </c>
      <c r="Y717" s="328">
        <f t="shared" si="66"/>
        <v>4.1734410000000004</v>
      </c>
      <c r="Z717" s="327">
        <v>0</v>
      </c>
      <c r="AA717" s="327">
        <v>0</v>
      </c>
      <c r="AB717" s="327">
        <v>0</v>
      </c>
      <c r="AC717" s="327">
        <v>1.1793180000000001</v>
      </c>
      <c r="AD717" s="327">
        <v>2.6883159999999999</v>
      </c>
      <c r="AE717" s="327">
        <v>4.1734410000000004</v>
      </c>
      <c r="AF717" s="327">
        <v>4.514564</v>
      </c>
      <c r="AG717" s="327">
        <v>3.0770710000000001</v>
      </c>
      <c r="AH717" s="327">
        <v>1.986472</v>
      </c>
      <c r="AI717" s="327">
        <v>1.5948770000000001</v>
      </c>
      <c r="AJ717" s="327">
        <v>3.2534679999999998</v>
      </c>
      <c r="AK717" s="327">
        <v>6.2501600000000002</v>
      </c>
      <c r="AL717" s="327">
        <v>28.717687000000002</v>
      </c>
      <c r="AM717" s="305">
        <f t="shared" si="67"/>
        <v>8.0410749999999993</v>
      </c>
      <c r="AQ717" s="401"/>
      <c r="AR717" s="401"/>
    </row>
    <row r="718" spans="1:44" ht="19.5" customHeight="1" x14ac:dyDescent="0.2">
      <c r="A718" s="477" t="s">
        <v>52</v>
      </c>
      <c r="B718" s="475" t="s">
        <v>50</v>
      </c>
      <c r="C718" s="456" t="s">
        <v>50</v>
      </c>
      <c r="D718" s="302" t="s">
        <v>50</v>
      </c>
      <c r="E718" s="305"/>
      <c r="F718" s="305" t="e">
        <v>#REF!</v>
      </c>
      <c r="G718" s="305" t="e">
        <v>#REF!</v>
      </c>
      <c r="H718" s="305" t="e">
        <v>#REF!</v>
      </c>
      <c r="I718" s="305" t="e">
        <v>#REF!</v>
      </c>
      <c r="J718" s="305" t="e">
        <v>#REF!</v>
      </c>
      <c r="K718" s="305" t="e">
        <v>#REF!</v>
      </c>
      <c r="L718" s="305" t="e">
        <v>#REF!</v>
      </c>
      <c r="M718" s="305" t="e">
        <v>#REF!</v>
      </c>
      <c r="N718" s="305" t="e">
        <v>#REF!</v>
      </c>
      <c r="O718" s="305" t="e">
        <v>#REF!</v>
      </c>
      <c r="P718" s="305" t="e">
        <v>#REF!</v>
      </c>
      <c r="Q718" s="305" t="e">
        <v>#REF!</v>
      </c>
      <c r="R718" s="305" t="e">
        <v>#REF!</v>
      </c>
      <c r="S718" s="382"/>
      <c r="V718" s="322" t="s">
        <v>358</v>
      </c>
      <c r="W718" s="323" t="s">
        <v>75</v>
      </c>
      <c r="X718" s="323" t="s">
        <v>245</v>
      </c>
      <c r="Y718" s="328">
        <f t="shared" si="66"/>
        <v>0</v>
      </c>
      <c r="Z718" s="327">
        <v>0</v>
      </c>
      <c r="AA718" s="327">
        <v>0</v>
      </c>
      <c r="AB718" s="327">
        <v>0</v>
      </c>
      <c r="AC718" s="327">
        <v>0</v>
      </c>
      <c r="AD718" s="327">
        <v>0</v>
      </c>
      <c r="AE718" s="327">
        <v>0</v>
      </c>
      <c r="AF718" s="327">
        <v>0</v>
      </c>
      <c r="AG718" s="327">
        <v>0</v>
      </c>
      <c r="AH718" s="327">
        <v>0</v>
      </c>
      <c r="AI718" s="327">
        <v>0</v>
      </c>
      <c r="AJ718" s="327">
        <v>0</v>
      </c>
      <c r="AK718" s="327">
        <v>0</v>
      </c>
      <c r="AL718" s="327">
        <v>0</v>
      </c>
      <c r="AM718" s="305">
        <f t="shared" si="67"/>
        <v>0</v>
      </c>
      <c r="AQ718" s="401"/>
      <c r="AR718" s="401"/>
    </row>
    <row r="719" spans="1:44" ht="19.5" customHeight="1" x14ac:dyDescent="0.2">
      <c r="A719" s="477" t="s">
        <v>53</v>
      </c>
      <c r="B719" s="475" t="s">
        <v>25</v>
      </c>
      <c r="C719" s="456" t="s">
        <v>26</v>
      </c>
      <c r="D719" s="302" t="s">
        <v>27</v>
      </c>
      <c r="E719" s="305"/>
      <c r="F719" s="305"/>
      <c r="G719" s="305"/>
      <c r="H719" s="305"/>
      <c r="I719" s="305"/>
      <c r="J719" s="305"/>
      <c r="K719" s="305"/>
      <c r="L719" s="305"/>
      <c r="M719" s="305"/>
      <c r="N719" s="305"/>
      <c r="O719" s="305"/>
      <c r="P719" s="305"/>
      <c r="Q719" s="305"/>
      <c r="R719" s="305"/>
      <c r="S719" s="382"/>
      <c r="V719" s="322" t="s">
        <v>358</v>
      </c>
      <c r="W719" s="323" t="s">
        <v>75</v>
      </c>
      <c r="X719" s="323" t="s">
        <v>246</v>
      </c>
      <c r="Y719" s="328">
        <f t="shared" si="66"/>
        <v>0</v>
      </c>
      <c r="Z719" s="327">
        <v>0</v>
      </c>
      <c r="AA719" s="327">
        <v>0</v>
      </c>
      <c r="AB719" s="327">
        <v>0</v>
      </c>
      <c r="AC719" s="327">
        <v>0</v>
      </c>
      <c r="AD719" s="327">
        <v>0</v>
      </c>
      <c r="AE719" s="327">
        <v>0</v>
      </c>
      <c r="AF719" s="327">
        <v>0</v>
      </c>
      <c r="AG719" s="327">
        <v>0</v>
      </c>
      <c r="AH719" s="327">
        <v>0</v>
      </c>
      <c r="AI719" s="327">
        <v>0</v>
      </c>
      <c r="AJ719" s="327">
        <v>0</v>
      </c>
      <c r="AK719" s="327">
        <v>0</v>
      </c>
      <c r="AL719" s="327">
        <v>0</v>
      </c>
      <c r="AM719" s="305">
        <f t="shared" si="67"/>
        <v>0</v>
      </c>
      <c r="AQ719" s="401"/>
      <c r="AR719" s="401"/>
    </row>
    <row r="720" spans="1:44" ht="19.5" customHeight="1" x14ac:dyDescent="0.2">
      <c r="A720" s="477" t="s">
        <v>53</v>
      </c>
      <c r="B720" s="475" t="s">
        <v>25</v>
      </c>
      <c r="C720" s="456" t="s">
        <v>26</v>
      </c>
      <c r="D720" s="302" t="s">
        <v>28</v>
      </c>
      <c r="E720" s="305"/>
      <c r="F720" s="305"/>
      <c r="G720" s="305"/>
      <c r="H720" s="305"/>
      <c r="I720" s="305"/>
      <c r="J720" s="305"/>
      <c r="K720" s="305"/>
      <c r="L720" s="305"/>
      <c r="M720" s="305"/>
      <c r="N720" s="305"/>
      <c r="O720" s="305"/>
      <c r="P720" s="305"/>
      <c r="Q720" s="305"/>
      <c r="R720" s="305"/>
      <c r="S720" s="382"/>
      <c r="V720" s="322" t="s">
        <v>358</v>
      </c>
      <c r="W720" s="323" t="s">
        <v>75</v>
      </c>
      <c r="X720" s="323" t="s">
        <v>247</v>
      </c>
      <c r="Y720" s="328">
        <f t="shared" si="66"/>
        <v>0</v>
      </c>
      <c r="Z720" s="327">
        <v>0</v>
      </c>
      <c r="AA720" s="327">
        <v>0</v>
      </c>
      <c r="AB720" s="327">
        <v>24.654</v>
      </c>
      <c r="AC720" s="327">
        <v>0</v>
      </c>
      <c r="AD720" s="327">
        <v>0</v>
      </c>
      <c r="AE720" s="327">
        <v>0</v>
      </c>
      <c r="AF720" s="327">
        <v>0</v>
      </c>
      <c r="AG720" s="327">
        <v>0</v>
      </c>
      <c r="AH720" s="327">
        <v>0</v>
      </c>
      <c r="AI720" s="327">
        <v>6.1764000000000001</v>
      </c>
      <c r="AJ720" s="327">
        <v>0</v>
      </c>
      <c r="AK720" s="327">
        <v>0</v>
      </c>
      <c r="AL720" s="327">
        <v>30.830400000000001</v>
      </c>
      <c r="AM720" s="305">
        <f t="shared" si="67"/>
        <v>24.654</v>
      </c>
      <c r="AQ720" s="401"/>
      <c r="AR720" s="401"/>
    </row>
    <row r="721" spans="1:44" ht="19.5" customHeight="1" x14ac:dyDescent="0.2">
      <c r="A721" s="477" t="s">
        <v>53</v>
      </c>
      <c r="B721" s="475" t="s">
        <v>25</v>
      </c>
      <c r="C721" s="456" t="s">
        <v>26</v>
      </c>
      <c r="D721" s="302" t="s">
        <v>29</v>
      </c>
      <c r="E721" s="305"/>
      <c r="F721" s="305"/>
      <c r="G721" s="305"/>
      <c r="H721" s="305"/>
      <c r="I721" s="305"/>
      <c r="J721" s="305"/>
      <c r="K721" s="305"/>
      <c r="L721" s="305"/>
      <c r="M721" s="305"/>
      <c r="N721" s="305"/>
      <c r="O721" s="305"/>
      <c r="P721" s="305"/>
      <c r="Q721" s="305"/>
      <c r="R721" s="305"/>
      <c r="S721" s="382"/>
      <c r="V721" s="322" t="s">
        <v>358</v>
      </c>
      <c r="W721" s="323" t="s">
        <v>75</v>
      </c>
      <c r="X721" s="323" t="s">
        <v>248</v>
      </c>
      <c r="Y721" s="328">
        <f t="shared" si="66"/>
        <v>0</v>
      </c>
      <c r="Z721" s="327">
        <v>0</v>
      </c>
      <c r="AA721" s="327">
        <v>0</v>
      </c>
      <c r="AB721" s="327">
        <v>0</v>
      </c>
      <c r="AC721" s="327">
        <v>0</v>
      </c>
      <c r="AD721" s="327">
        <v>0</v>
      </c>
      <c r="AE721" s="327">
        <v>0</v>
      </c>
      <c r="AF721" s="327">
        <v>0</v>
      </c>
      <c r="AG721" s="327">
        <v>0</v>
      </c>
      <c r="AH721" s="327">
        <v>0</v>
      </c>
      <c r="AI721" s="327">
        <v>0</v>
      </c>
      <c r="AJ721" s="327">
        <v>0</v>
      </c>
      <c r="AK721" s="327">
        <v>0</v>
      </c>
      <c r="AL721" s="327">
        <v>0</v>
      </c>
      <c r="AM721" s="305">
        <f t="shared" si="67"/>
        <v>0</v>
      </c>
      <c r="AQ721" s="401"/>
      <c r="AR721" s="401"/>
    </row>
    <row r="722" spans="1:44" ht="19.5" customHeight="1" x14ac:dyDescent="0.2">
      <c r="A722" s="477" t="s">
        <v>53</v>
      </c>
      <c r="B722" s="475" t="s">
        <v>25</v>
      </c>
      <c r="C722" s="456" t="s">
        <v>26</v>
      </c>
      <c r="D722" s="302" t="s">
        <v>30</v>
      </c>
      <c r="E722" s="305"/>
      <c r="F722" s="305"/>
      <c r="G722" s="305"/>
      <c r="H722" s="305"/>
      <c r="I722" s="305"/>
      <c r="J722" s="305"/>
      <c r="K722" s="305"/>
      <c r="L722" s="305"/>
      <c r="M722" s="305"/>
      <c r="N722" s="305"/>
      <c r="O722" s="305"/>
      <c r="P722" s="305"/>
      <c r="Q722" s="305"/>
      <c r="R722" s="305"/>
      <c r="S722" s="382"/>
      <c r="V722" s="322" t="s">
        <v>358</v>
      </c>
      <c r="W722" s="323" t="s">
        <v>75</v>
      </c>
      <c r="X722" s="323" t="s">
        <v>210</v>
      </c>
      <c r="Y722" s="328">
        <f t="shared" si="66"/>
        <v>11.124231264144701</v>
      </c>
      <c r="Z722" s="327">
        <v>62.695110114183997</v>
      </c>
      <c r="AA722" s="327">
        <v>173.947038766509</v>
      </c>
      <c r="AB722" s="327">
        <v>66.861639835126795</v>
      </c>
      <c r="AC722" s="327">
        <v>82.549749699605798</v>
      </c>
      <c r="AD722" s="327">
        <v>143.58403266148599</v>
      </c>
      <c r="AE722" s="327">
        <v>11.124231264144701</v>
      </c>
      <c r="AF722" s="327">
        <v>164.219490240863</v>
      </c>
      <c r="AG722" s="327">
        <v>246.74099115183</v>
      </c>
      <c r="AH722" s="327">
        <v>188.96347143323499</v>
      </c>
      <c r="AI722" s="327">
        <v>258.40788277729598</v>
      </c>
      <c r="AJ722" s="327">
        <v>195.02440232129399</v>
      </c>
      <c r="AK722" s="327">
        <v>244.56234956423401</v>
      </c>
      <c r="AL722" s="327">
        <v>1838.6803898298101</v>
      </c>
      <c r="AM722" s="305">
        <f t="shared" si="67"/>
        <v>540.7618023410563</v>
      </c>
      <c r="AQ722" s="401"/>
      <c r="AR722" s="401"/>
    </row>
    <row r="723" spans="1:44" ht="19.5" customHeight="1" x14ac:dyDescent="0.2">
      <c r="A723" s="477" t="s">
        <v>53</v>
      </c>
      <c r="B723" s="475" t="s">
        <v>25</v>
      </c>
      <c r="C723" s="456" t="s">
        <v>26</v>
      </c>
      <c r="D723" s="302" t="s">
        <v>31</v>
      </c>
      <c r="E723" s="305"/>
      <c r="F723" s="305"/>
      <c r="G723" s="305"/>
      <c r="H723" s="305"/>
      <c r="I723" s="305"/>
      <c r="J723" s="305"/>
      <c r="K723" s="305"/>
      <c r="L723" s="305"/>
      <c r="M723" s="305"/>
      <c r="N723" s="305"/>
      <c r="O723" s="305"/>
      <c r="P723" s="305"/>
      <c r="Q723" s="305"/>
      <c r="R723" s="305"/>
      <c r="S723" s="382"/>
      <c r="V723" s="322" t="s">
        <v>358</v>
      </c>
      <c r="W723" s="321"/>
      <c r="X723" s="321"/>
      <c r="Y723" s="328">
        <f t="shared" si="66"/>
        <v>0</v>
      </c>
      <c r="Z723" s="329"/>
      <c r="AA723" s="329"/>
      <c r="AB723" s="329"/>
      <c r="AC723" s="329"/>
      <c r="AD723" s="329"/>
      <c r="AE723" s="329"/>
      <c r="AF723" s="329"/>
      <c r="AG723" s="329"/>
      <c r="AH723" s="329"/>
      <c r="AI723" s="329"/>
      <c r="AJ723" s="329"/>
      <c r="AK723" s="329"/>
      <c r="AL723" s="329"/>
      <c r="AM723" s="305">
        <f t="shared" si="67"/>
        <v>0</v>
      </c>
      <c r="AQ723" s="401"/>
      <c r="AR723" s="401"/>
    </row>
    <row r="724" spans="1:44" ht="19.5" customHeight="1" x14ac:dyDescent="0.2">
      <c r="A724" s="477" t="s">
        <v>53</v>
      </c>
      <c r="B724" s="475" t="s">
        <v>25</v>
      </c>
      <c r="C724" s="456" t="s">
        <v>26</v>
      </c>
      <c r="D724" s="302" t="s">
        <v>32</v>
      </c>
      <c r="E724" s="305"/>
      <c r="F724" s="305"/>
      <c r="G724" s="305"/>
      <c r="H724" s="305"/>
      <c r="I724" s="305"/>
      <c r="J724" s="305"/>
      <c r="K724" s="305"/>
      <c r="L724" s="305"/>
      <c r="M724" s="305"/>
      <c r="N724" s="305"/>
      <c r="O724" s="305"/>
      <c r="P724" s="305"/>
      <c r="Q724" s="305"/>
      <c r="R724" s="305"/>
      <c r="S724" s="382"/>
      <c r="V724" s="322" t="s">
        <v>358</v>
      </c>
      <c r="W724" s="321"/>
      <c r="X724" s="321"/>
      <c r="Y724" s="328">
        <f t="shared" si="66"/>
        <v>0</v>
      </c>
      <c r="Z724" s="329"/>
      <c r="AA724" s="329"/>
      <c r="AB724" s="329"/>
      <c r="AC724" s="329"/>
      <c r="AD724" s="329"/>
      <c r="AE724" s="329"/>
      <c r="AF724" s="329"/>
      <c r="AG724" s="329"/>
      <c r="AH724" s="329"/>
      <c r="AI724" s="329"/>
      <c r="AJ724" s="329"/>
      <c r="AK724" s="329"/>
      <c r="AL724" s="329"/>
      <c r="AM724" s="305">
        <f t="shared" si="67"/>
        <v>0</v>
      </c>
      <c r="AQ724" s="401"/>
      <c r="AR724" s="401"/>
    </row>
    <row r="725" spans="1:44" ht="19.5" customHeight="1" x14ac:dyDescent="0.2">
      <c r="A725" s="477" t="s">
        <v>53</v>
      </c>
      <c r="B725" s="475" t="s">
        <v>25</v>
      </c>
      <c r="C725" s="456" t="s">
        <v>33</v>
      </c>
      <c r="D725" s="302" t="s">
        <v>34</v>
      </c>
      <c r="E725" s="305"/>
      <c r="F725" s="305"/>
      <c r="G725" s="305"/>
      <c r="H725" s="305"/>
      <c r="I725" s="305"/>
      <c r="J725" s="305"/>
      <c r="K725" s="305"/>
      <c r="L725" s="305"/>
      <c r="M725" s="305"/>
      <c r="N725" s="305"/>
      <c r="O725" s="305"/>
      <c r="P725" s="305"/>
      <c r="Q725" s="305"/>
      <c r="R725" s="305"/>
      <c r="S725" s="382"/>
      <c r="V725" s="322" t="s">
        <v>358</v>
      </c>
      <c r="W725" s="323" t="s">
        <v>359</v>
      </c>
      <c r="X725" s="323" t="s">
        <v>4</v>
      </c>
      <c r="Y725" s="328" t="str">
        <f t="shared" si="66"/>
        <v>6月</v>
      </c>
      <c r="Z725" s="327" t="s">
        <v>8</v>
      </c>
      <c r="AA725" s="327" t="s">
        <v>9</v>
      </c>
      <c r="AB725" s="327" t="s">
        <v>10</v>
      </c>
      <c r="AC725" s="327" t="s">
        <v>11</v>
      </c>
      <c r="AD725" s="327" t="s">
        <v>12</v>
      </c>
      <c r="AE725" s="327" t="s">
        <v>13</v>
      </c>
      <c r="AF725" s="327" t="s">
        <v>14</v>
      </c>
      <c r="AG725" s="327" t="s">
        <v>15</v>
      </c>
      <c r="AH725" s="327" t="s">
        <v>16</v>
      </c>
      <c r="AI725" s="327" t="s">
        <v>17</v>
      </c>
      <c r="AJ725" s="327" t="s">
        <v>111</v>
      </c>
      <c r="AK725" s="327" t="s">
        <v>19</v>
      </c>
      <c r="AL725" s="327" t="s">
        <v>20</v>
      </c>
      <c r="AM725" s="300" t="s">
        <v>259</v>
      </c>
      <c r="AQ725" s="401"/>
      <c r="AR725" s="401"/>
    </row>
    <row r="726" spans="1:44" ht="19.5" customHeight="1" x14ac:dyDescent="0.2">
      <c r="A726" s="477" t="s">
        <v>53</v>
      </c>
      <c r="B726" s="475" t="s">
        <v>25</v>
      </c>
      <c r="C726" s="456" t="s">
        <v>33</v>
      </c>
      <c r="D726" s="302" t="s">
        <v>35</v>
      </c>
      <c r="E726" s="305"/>
      <c r="F726" s="305"/>
      <c r="G726" s="305"/>
      <c r="H726" s="305"/>
      <c r="I726" s="305"/>
      <c r="J726" s="305"/>
      <c r="K726" s="305"/>
      <c r="L726" s="305"/>
      <c r="M726" s="305"/>
      <c r="N726" s="305"/>
      <c r="O726" s="305"/>
      <c r="P726" s="305"/>
      <c r="Q726" s="305"/>
      <c r="R726" s="305"/>
      <c r="S726" s="382"/>
      <c r="V726" s="322" t="s">
        <v>358</v>
      </c>
      <c r="W726" s="323" t="s">
        <v>76</v>
      </c>
      <c r="X726" s="323" t="s">
        <v>217</v>
      </c>
      <c r="Y726" s="328">
        <f t="shared" si="66"/>
        <v>7.8885500044462195E-2</v>
      </c>
      <c r="Z726" s="327">
        <v>0.17907787317019799</v>
      </c>
      <c r="AA726" s="327">
        <v>6.7567500044462103E-2</v>
      </c>
      <c r="AB726" s="327">
        <v>6.7567500044462103E-2</v>
      </c>
      <c r="AC726" s="327">
        <v>7.8885500044462195E-2</v>
      </c>
      <c r="AD726" s="327">
        <v>7.8885500044462195E-2</v>
      </c>
      <c r="AE726" s="327">
        <v>7.8885500044462195E-2</v>
      </c>
      <c r="AF726" s="327">
        <v>7.8885500044462195E-2</v>
      </c>
      <c r="AG726" s="327">
        <v>7.8885500044462195E-2</v>
      </c>
      <c r="AH726" s="327">
        <v>7.8885500044462195E-2</v>
      </c>
      <c r="AI726" s="327">
        <v>7.8885500044462195E-2</v>
      </c>
      <c r="AJ726" s="327">
        <v>7.8885500044462195E-2</v>
      </c>
      <c r="AK726" s="327">
        <v>7.8885500044462195E-2</v>
      </c>
      <c r="AL726" s="327">
        <v>1.0241823736592801</v>
      </c>
      <c r="AM726" s="305">
        <f t="shared" si="67"/>
        <v>0.55086937339250874</v>
      </c>
      <c r="AQ726" s="401"/>
      <c r="AR726" s="401"/>
    </row>
    <row r="727" spans="1:44" ht="19.5" customHeight="1" x14ac:dyDescent="0.2">
      <c r="A727" s="477" t="s">
        <v>53</v>
      </c>
      <c r="B727" s="475" t="s">
        <v>25</v>
      </c>
      <c r="C727" s="456" t="s">
        <v>33</v>
      </c>
      <c r="D727" s="302" t="s">
        <v>36</v>
      </c>
      <c r="E727" s="305"/>
      <c r="F727" s="305"/>
      <c r="G727" s="305"/>
      <c r="H727" s="305"/>
      <c r="I727" s="305"/>
      <c r="J727" s="305"/>
      <c r="K727" s="305"/>
      <c r="L727" s="305"/>
      <c r="M727" s="305"/>
      <c r="N727" s="305"/>
      <c r="O727" s="305"/>
      <c r="P727" s="305"/>
      <c r="Q727" s="305"/>
      <c r="R727" s="305"/>
      <c r="S727" s="382"/>
      <c r="V727" s="322" t="s">
        <v>358</v>
      </c>
      <c r="W727" s="323" t="s">
        <v>76</v>
      </c>
      <c r="X727" s="323" t="s">
        <v>218</v>
      </c>
      <c r="Y727" s="328">
        <f t="shared" si="66"/>
        <v>1.2149999999999999E-2</v>
      </c>
      <c r="Z727" s="327">
        <v>0</v>
      </c>
      <c r="AA727" s="327">
        <v>1.2636E-2</v>
      </c>
      <c r="AB727" s="327">
        <v>9.7199999999999995E-3</v>
      </c>
      <c r="AC727" s="327">
        <v>9.2339999999999992E-3</v>
      </c>
      <c r="AD727" s="327">
        <v>1.1178E-2</v>
      </c>
      <c r="AE727" s="327">
        <v>1.2149999999999999E-2</v>
      </c>
      <c r="AF727" s="327">
        <v>1.3122E-2</v>
      </c>
      <c r="AG727" s="327">
        <v>1.3122E-2</v>
      </c>
      <c r="AH727" s="327">
        <v>2.1384E-2</v>
      </c>
      <c r="AI727" s="327">
        <v>1.9925999999999999E-2</v>
      </c>
      <c r="AJ727" s="327">
        <v>1.1664000000000001E-2</v>
      </c>
      <c r="AK727" s="327">
        <v>2.1384E-2</v>
      </c>
      <c r="AL727" s="327">
        <v>0.15551999999999999</v>
      </c>
      <c r="AM727" s="305">
        <f t="shared" si="67"/>
        <v>5.4918000000000002E-2</v>
      </c>
      <c r="AQ727" s="401"/>
      <c r="AR727" s="401"/>
    </row>
    <row r="728" spans="1:44" ht="19.5" customHeight="1" x14ac:dyDescent="0.2">
      <c r="A728" s="477" t="s">
        <v>53</v>
      </c>
      <c r="B728" s="475" t="s">
        <v>25</v>
      </c>
      <c r="C728" s="456" t="s">
        <v>33</v>
      </c>
      <c r="D728" s="302" t="s">
        <v>37</v>
      </c>
      <c r="E728" s="305"/>
      <c r="F728" s="305"/>
      <c r="G728" s="305"/>
      <c r="H728" s="305"/>
      <c r="I728" s="305"/>
      <c r="J728" s="305"/>
      <c r="K728" s="305"/>
      <c r="L728" s="305"/>
      <c r="M728" s="305"/>
      <c r="N728" s="305"/>
      <c r="O728" s="305"/>
      <c r="P728" s="305"/>
      <c r="Q728" s="305"/>
      <c r="R728" s="305"/>
      <c r="S728" s="382"/>
      <c r="V728" s="322" t="s">
        <v>358</v>
      </c>
      <c r="W728" s="323" t="s">
        <v>76</v>
      </c>
      <c r="X728" s="323" t="s">
        <v>219</v>
      </c>
      <c r="Y728" s="328">
        <f t="shared" si="66"/>
        <v>0.31440000000000001</v>
      </c>
      <c r="Z728" s="327">
        <v>0.2132</v>
      </c>
      <c r="AA728" s="327">
        <v>6.2640000000000001E-2</v>
      </c>
      <c r="AB728" s="327">
        <v>0.15967999999999999</v>
      </c>
      <c r="AC728" s="327">
        <v>0.16936000000000001</v>
      </c>
      <c r="AD728" s="327">
        <v>0.24024000000000001</v>
      </c>
      <c r="AE728" s="327">
        <v>0.31440000000000001</v>
      </c>
      <c r="AF728" s="327">
        <v>0.28344000000000003</v>
      </c>
      <c r="AG728" s="327">
        <v>0.35632000000000003</v>
      </c>
      <c r="AH728" s="327">
        <v>0.33872000000000002</v>
      </c>
      <c r="AI728" s="327">
        <v>0.28727999999999998</v>
      </c>
      <c r="AJ728" s="327">
        <v>0.28129500000000002</v>
      </c>
      <c r="AK728" s="327">
        <v>0.36536999999999997</v>
      </c>
      <c r="AL728" s="327">
        <v>3.0719449999999999</v>
      </c>
      <c r="AM728" s="305">
        <f t="shared" si="67"/>
        <v>1.1595200000000001</v>
      </c>
      <c r="AQ728" s="401"/>
      <c r="AR728" s="401"/>
    </row>
    <row r="729" spans="1:44" ht="19.5" customHeight="1" x14ac:dyDescent="0.2">
      <c r="A729" s="477" t="s">
        <v>53</v>
      </c>
      <c r="B729" s="475" t="s">
        <v>25</v>
      </c>
      <c r="C729" s="456" t="s">
        <v>33</v>
      </c>
      <c r="D729" s="302" t="s">
        <v>38</v>
      </c>
      <c r="E729" s="305"/>
      <c r="F729" s="305"/>
      <c r="G729" s="305"/>
      <c r="H729" s="305"/>
      <c r="I729" s="305"/>
      <c r="J729" s="305"/>
      <c r="K729" s="305"/>
      <c r="L729" s="305"/>
      <c r="M729" s="305"/>
      <c r="N729" s="305"/>
      <c r="O729" s="305"/>
      <c r="P729" s="305"/>
      <c r="Q729" s="305"/>
      <c r="R729" s="305"/>
      <c r="S729" s="382"/>
      <c r="V729" s="322" t="s">
        <v>358</v>
      </c>
      <c r="W729" s="323" t="s">
        <v>76</v>
      </c>
      <c r="X729" s="323" t="s">
        <v>220</v>
      </c>
      <c r="Y729" s="328">
        <f t="shared" si="66"/>
        <v>0.26849699999999999</v>
      </c>
      <c r="Z729" s="327">
        <v>4.0739999999999998E-2</v>
      </c>
      <c r="AA729" s="327">
        <v>2.7862000000000001E-2</v>
      </c>
      <c r="AB729" s="327">
        <v>0.17565800000000001</v>
      </c>
      <c r="AC729" s="327">
        <v>0.110541</v>
      </c>
      <c r="AD729" s="327">
        <v>9.3470999999999999E-2</v>
      </c>
      <c r="AE729" s="327">
        <v>0.26849699999999999</v>
      </c>
      <c r="AF729" s="327">
        <v>7.6518000000000003E-2</v>
      </c>
      <c r="AG729" s="327">
        <v>-0.15348600000000001</v>
      </c>
      <c r="AH729" s="327">
        <v>7.3294999999999999E-2</v>
      </c>
      <c r="AI729" s="327">
        <v>0.122408</v>
      </c>
      <c r="AJ729" s="327">
        <v>5.9434000000000001E-2</v>
      </c>
      <c r="AK729" s="327">
        <v>0.15076800000000001</v>
      </c>
      <c r="AL729" s="327">
        <v>1.045706</v>
      </c>
      <c r="AM729" s="305">
        <f t="shared" si="67"/>
        <v>0.71676899999999999</v>
      </c>
      <c r="AQ729" s="401"/>
      <c r="AR729" s="401"/>
    </row>
    <row r="730" spans="1:44" ht="19.5" customHeight="1" x14ac:dyDescent="0.2">
      <c r="A730" s="477" t="s">
        <v>53</v>
      </c>
      <c r="B730" s="475" t="s">
        <v>25</v>
      </c>
      <c r="C730" s="456" t="s">
        <v>33</v>
      </c>
      <c r="D730" s="302" t="s">
        <v>39</v>
      </c>
      <c r="E730" s="305"/>
      <c r="F730" s="305"/>
      <c r="G730" s="305"/>
      <c r="H730" s="305"/>
      <c r="I730" s="305"/>
      <c r="J730" s="305"/>
      <c r="K730" s="305"/>
      <c r="L730" s="305"/>
      <c r="M730" s="305"/>
      <c r="N730" s="305"/>
      <c r="O730" s="305"/>
      <c r="P730" s="305"/>
      <c r="Q730" s="305"/>
      <c r="R730" s="305"/>
      <c r="S730" s="382"/>
      <c r="V730" s="322" t="s">
        <v>358</v>
      </c>
      <c r="W730" s="323" t="s">
        <v>76</v>
      </c>
      <c r="X730" s="323" t="s">
        <v>211</v>
      </c>
      <c r="Y730" s="328">
        <f t="shared" si="66"/>
        <v>4.9092169999999999</v>
      </c>
      <c r="Z730" s="327">
        <v>4.9178420000000003</v>
      </c>
      <c r="AA730" s="327">
        <v>3.7190214591467199</v>
      </c>
      <c r="AB730" s="327">
        <v>3.2422460000000002</v>
      </c>
      <c r="AC730" s="327">
        <v>6.8125720000000003</v>
      </c>
      <c r="AD730" s="327">
        <v>5.8141410000000002</v>
      </c>
      <c r="AE730" s="327">
        <v>4.9092169999999999</v>
      </c>
      <c r="AF730" s="327">
        <v>4.3780279999999996</v>
      </c>
      <c r="AG730" s="327">
        <v>5.5344879999999996</v>
      </c>
      <c r="AH730" s="327">
        <v>8.3027619999999995</v>
      </c>
      <c r="AI730" s="327">
        <v>4.4671669999999999</v>
      </c>
      <c r="AJ730" s="327">
        <v>4.9360280000000003</v>
      </c>
      <c r="AK730" s="327">
        <v>23.298306</v>
      </c>
      <c r="AL730" s="327">
        <v>80.331818459146703</v>
      </c>
      <c r="AM730" s="305">
        <f t="shared" si="67"/>
        <v>29.415039459146719</v>
      </c>
      <c r="AQ730" s="401"/>
      <c r="AR730" s="401"/>
    </row>
    <row r="731" spans="1:44" ht="19.5" customHeight="1" x14ac:dyDescent="0.2">
      <c r="A731" s="477" t="s">
        <v>53</v>
      </c>
      <c r="B731" s="475" t="s">
        <v>25</v>
      </c>
      <c r="C731" s="456" t="s">
        <v>40</v>
      </c>
      <c r="D731" s="302" t="s">
        <v>41</v>
      </c>
      <c r="E731" s="305"/>
      <c r="F731" s="305"/>
      <c r="G731" s="305"/>
      <c r="H731" s="305"/>
      <c r="I731" s="305"/>
      <c r="J731" s="305"/>
      <c r="K731" s="305"/>
      <c r="L731" s="305"/>
      <c r="M731" s="305"/>
      <c r="N731" s="305"/>
      <c r="O731" s="305"/>
      <c r="P731" s="305"/>
      <c r="Q731" s="305"/>
      <c r="R731" s="305"/>
      <c r="S731" s="382"/>
      <c r="V731" s="322" t="s">
        <v>358</v>
      </c>
      <c r="W731" s="323" t="s">
        <v>76</v>
      </c>
      <c r="X731" s="323" t="s">
        <v>221</v>
      </c>
      <c r="Y731" s="328">
        <f t="shared" si="66"/>
        <v>0.81484400000000001</v>
      </c>
      <c r="Z731" s="327">
        <v>1.0805800000000001</v>
      </c>
      <c r="AA731" s="327">
        <v>1.1285799999999999</v>
      </c>
      <c r="AB731" s="327">
        <v>0.73555999999999999</v>
      </c>
      <c r="AC731" s="327">
        <v>0.72245999999999999</v>
      </c>
      <c r="AD731" s="327">
        <v>0.75068999999999997</v>
      </c>
      <c r="AE731" s="327">
        <v>0.81484400000000001</v>
      </c>
      <c r="AF731" s="327">
        <v>0.84390399999999999</v>
      </c>
      <c r="AG731" s="327">
        <v>0.71546200000000004</v>
      </c>
      <c r="AH731" s="327">
        <v>3.593404</v>
      </c>
      <c r="AI731" s="327">
        <v>4.2512480000000004</v>
      </c>
      <c r="AJ731" s="327">
        <v>0.89824800000000005</v>
      </c>
      <c r="AK731" s="327">
        <v>-4.8977459999999997</v>
      </c>
      <c r="AL731" s="327">
        <v>10.637233999999999</v>
      </c>
      <c r="AM731" s="305">
        <f t="shared" si="67"/>
        <v>5.2327139999999996</v>
      </c>
      <c r="AQ731" s="401"/>
      <c r="AR731" s="401"/>
    </row>
    <row r="732" spans="1:44" ht="19.5" customHeight="1" x14ac:dyDescent="0.2">
      <c r="A732" s="477" t="s">
        <v>53</v>
      </c>
      <c r="B732" s="475" t="s">
        <v>25</v>
      </c>
      <c r="C732" s="456" t="s">
        <v>40</v>
      </c>
      <c r="D732" s="302" t="s">
        <v>42</v>
      </c>
      <c r="E732" s="305"/>
      <c r="F732" s="305"/>
      <c r="G732" s="305"/>
      <c r="H732" s="305"/>
      <c r="I732" s="305"/>
      <c r="J732" s="305"/>
      <c r="K732" s="305"/>
      <c r="L732" s="305"/>
      <c r="M732" s="305"/>
      <c r="N732" s="305"/>
      <c r="O732" s="305"/>
      <c r="P732" s="305"/>
      <c r="Q732" s="305"/>
      <c r="R732" s="305"/>
      <c r="S732" s="382"/>
      <c r="V732" s="322" t="s">
        <v>358</v>
      </c>
      <c r="W732" s="323" t="s">
        <v>76</v>
      </c>
      <c r="X732" s="323" t="s">
        <v>222</v>
      </c>
      <c r="Y732" s="328">
        <f t="shared" si="66"/>
        <v>0</v>
      </c>
      <c r="Z732" s="327">
        <v>0.15659999999999999</v>
      </c>
      <c r="AA732" s="327">
        <v>1.4999999999999999E-2</v>
      </c>
      <c r="AB732" s="327">
        <v>3.5999999999999997E-2</v>
      </c>
      <c r="AC732" s="327">
        <v>0.12662999999999999</v>
      </c>
      <c r="AD732" s="327">
        <v>0</v>
      </c>
      <c r="AE732" s="327">
        <v>0</v>
      </c>
      <c r="AF732" s="327">
        <v>0.16125</v>
      </c>
      <c r="AG732" s="327">
        <v>5.8500000000000003E-2</v>
      </c>
      <c r="AH732" s="327">
        <v>6.7500000000000004E-2</v>
      </c>
      <c r="AI732" s="327">
        <v>8.5680000000000006E-2</v>
      </c>
      <c r="AJ732" s="327">
        <v>0.19800000000000001</v>
      </c>
      <c r="AK732" s="327">
        <v>8.3699999999999997E-2</v>
      </c>
      <c r="AL732" s="327">
        <v>0.98885999999999996</v>
      </c>
      <c r="AM732" s="305">
        <f t="shared" si="67"/>
        <v>0.33422999999999997</v>
      </c>
      <c r="AQ732" s="401"/>
      <c r="AR732" s="401"/>
    </row>
    <row r="733" spans="1:44" ht="19.5" customHeight="1" x14ac:dyDescent="0.2">
      <c r="A733" s="477" t="s">
        <v>53</v>
      </c>
      <c r="B733" s="475" t="s">
        <v>25</v>
      </c>
      <c r="C733" s="456" t="s">
        <v>40</v>
      </c>
      <c r="D733" s="302" t="s">
        <v>43</v>
      </c>
      <c r="E733" s="305"/>
      <c r="F733" s="305"/>
      <c r="G733" s="305"/>
      <c r="H733" s="305"/>
      <c r="I733" s="305"/>
      <c r="J733" s="305"/>
      <c r="K733" s="305"/>
      <c r="L733" s="305"/>
      <c r="M733" s="305"/>
      <c r="N733" s="305"/>
      <c r="O733" s="305"/>
      <c r="P733" s="305"/>
      <c r="Q733" s="305"/>
      <c r="R733" s="305"/>
      <c r="S733" s="382"/>
      <c r="V733" s="322" t="s">
        <v>358</v>
      </c>
      <c r="W733" s="323" t="s">
        <v>76</v>
      </c>
      <c r="X733" s="323" t="s">
        <v>223</v>
      </c>
      <c r="Y733" s="328">
        <f t="shared" si="66"/>
        <v>0</v>
      </c>
      <c r="Z733" s="327">
        <v>0</v>
      </c>
      <c r="AA733" s="327">
        <v>0</v>
      </c>
      <c r="AB733" s="327">
        <v>0</v>
      </c>
      <c r="AC733" s="327">
        <v>0</v>
      </c>
      <c r="AD733" s="327">
        <v>0</v>
      </c>
      <c r="AE733" s="327">
        <v>0</v>
      </c>
      <c r="AF733" s="327">
        <v>0</v>
      </c>
      <c r="AG733" s="327">
        <v>0</v>
      </c>
      <c r="AH733" s="327">
        <v>0</v>
      </c>
      <c r="AI733" s="327">
        <v>0</v>
      </c>
      <c r="AJ733" s="327">
        <v>0</v>
      </c>
      <c r="AK733" s="327">
        <v>0</v>
      </c>
      <c r="AL733" s="327">
        <v>0</v>
      </c>
      <c r="AM733" s="305">
        <f t="shared" si="67"/>
        <v>0</v>
      </c>
      <c r="AQ733" s="401"/>
      <c r="AR733" s="401"/>
    </row>
    <row r="734" spans="1:44" ht="19.5" customHeight="1" x14ac:dyDescent="0.2">
      <c r="A734" s="477" t="s">
        <v>53</v>
      </c>
      <c r="B734" s="475" t="s">
        <v>44</v>
      </c>
      <c r="C734" s="456" t="s">
        <v>26</v>
      </c>
      <c r="D734" s="302" t="s">
        <v>27</v>
      </c>
      <c r="E734" s="305"/>
      <c r="F734" s="305">
        <v>0</v>
      </c>
      <c r="G734" s="305">
        <v>0</v>
      </c>
      <c r="H734" s="305">
        <v>0</v>
      </c>
      <c r="I734" s="305">
        <v>0</v>
      </c>
      <c r="J734" s="305">
        <v>0</v>
      </c>
      <c r="K734" s="305">
        <v>0</v>
      </c>
      <c r="L734" s="305">
        <v>0</v>
      </c>
      <c r="M734" s="305">
        <v>0</v>
      </c>
      <c r="N734" s="305">
        <v>0</v>
      </c>
      <c r="O734" s="305">
        <v>0</v>
      </c>
      <c r="P734" s="305">
        <v>0</v>
      </c>
      <c r="Q734" s="305">
        <v>0</v>
      </c>
      <c r="R734" s="305">
        <v>0</v>
      </c>
      <c r="S734" s="382"/>
      <c r="V734" s="322" t="s">
        <v>358</v>
      </c>
      <c r="W734" s="323" t="s">
        <v>76</v>
      </c>
      <c r="X734" s="323" t="s">
        <v>224</v>
      </c>
      <c r="Y734" s="328">
        <f t="shared" si="66"/>
        <v>0</v>
      </c>
      <c r="Z734" s="327">
        <v>0</v>
      </c>
      <c r="AA734" s="327">
        <v>0</v>
      </c>
      <c r="AB734" s="327">
        <v>0</v>
      </c>
      <c r="AC734" s="327">
        <v>0</v>
      </c>
      <c r="AD734" s="327">
        <v>0</v>
      </c>
      <c r="AE734" s="327">
        <v>0</v>
      </c>
      <c r="AF734" s="327">
        <v>0</v>
      </c>
      <c r="AG734" s="327">
        <v>0</v>
      </c>
      <c r="AH734" s="327">
        <v>0</v>
      </c>
      <c r="AI734" s="327">
        <v>0</v>
      </c>
      <c r="AJ734" s="327">
        <v>0</v>
      </c>
      <c r="AK734" s="327">
        <v>0</v>
      </c>
      <c r="AL734" s="327">
        <v>0</v>
      </c>
      <c r="AM734" s="305">
        <f t="shared" si="67"/>
        <v>0</v>
      </c>
      <c r="AQ734" s="401"/>
      <c r="AR734" s="401"/>
    </row>
    <row r="735" spans="1:44" ht="19.5" customHeight="1" x14ac:dyDescent="0.2">
      <c r="A735" s="477" t="s">
        <v>53</v>
      </c>
      <c r="B735" s="475" t="s">
        <v>44</v>
      </c>
      <c r="C735" s="456" t="s">
        <v>26</v>
      </c>
      <c r="D735" s="302" t="s">
        <v>28</v>
      </c>
      <c r="E735" s="305"/>
      <c r="F735" s="305">
        <v>0</v>
      </c>
      <c r="G735" s="305">
        <v>0</v>
      </c>
      <c r="H735" s="305">
        <v>0</v>
      </c>
      <c r="I735" s="305">
        <v>0</v>
      </c>
      <c r="J735" s="305">
        <v>0</v>
      </c>
      <c r="K735" s="305">
        <v>0</v>
      </c>
      <c r="L735" s="305">
        <v>0</v>
      </c>
      <c r="M735" s="305">
        <v>0</v>
      </c>
      <c r="N735" s="305">
        <v>0</v>
      </c>
      <c r="O735" s="305">
        <v>0</v>
      </c>
      <c r="P735" s="305">
        <v>0</v>
      </c>
      <c r="Q735" s="305">
        <v>0</v>
      </c>
      <c r="R735" s="305">
        <v>0</v>
      </c>
      <c r="S735" s="382"/>
      <c r="V735" s="322" t="s">
        <v>358</v>
      </c>
      <c r="W735" s="323" t="s">
        <v>76</v>
      </c>
      <c r="X735" s="323" t="s">
        <v>225</v>
      </c>
      <c r="Y735" s="328">
        <f t="shared" si="66"/>
        <v>2.7678999999999999E-2</v>
      </c>
      <c r="Z735" s="327">
        <v>3.1380999999999999E-2</v>
      </c>
      <c r="AA735" s="327">
        <v>3.1380999999999999E-2</v>
      </c>
      <c r="AB735" s="327">
        <v>3.1380999999999999E-2</v>
      </c>
      <c r="AC735" s="327">
        <v>3.1391000000000002E-2</v>
      </c>
      <c r="AD735" s="327">
        <v>2.7678999999999999E-2</v>
      </c>
      <c r="AE735" s="327">
        <v>2.7678999999999999E-2</v>
      </c>
      <c r="AF735" s="327">
        <v>2.7678999999999999E-2</v>
      </c>
      <c r="AG735" s="327">
        <v>2.7678999999999999E-2</v>
      </c>
      <c r="AH735" s="327">
        <v>2.7678999999999999E-2</v>
      </c>
      <c r="AI735" s="327">
        <v>2.7678999999999999E-2</v>
      </c>
      <c r="AJ735" s="327">
        <v>2.7678999999999999E-2</v>
      </c>
      <c r="AK735" s="327">
        <v>0.28413300000000002</v>
      </c>
      <c r="AL735" s="327">
        <v>0.60341999999999996</v>
      </c>
      <c r="AM735" s="305">
        <f t="shared" si="67"/>
        <v>0.18089200000000002</v>
      </c>
      <c r="AQ735" s="401"/>
      <c r="AR735" s="401"/>
    </row>
    <row r="736" spans="1:44" ht="19.5" customHeight="1" x14ac:dyDescent="0.2">
      <c r="A736" s="477" t="s">
        <v>53</v>
      </c>
      <c r="B736" s="475" t="s">
        <v>44</v>
      </c>
      <c r="C736" s="456" t="s">
        <v>26</v>
      </c>
      <c r="D736" s="302" t="s">
        <v>29</v>
      </c>
      <c r="E736" s="305"/>
      <c r="F736" s="305">
        <v>0.30904542428981502</v>
      </c>
      <c r="G736" s="305">
        <v>8.1321484929660806E-2</v>
      </c>
      <c r="H736" s="305">
        <v>0.49960179192069898</v>
      </c>
      <c r="I736" s="305">
        <v>0.51247800709586599</v>
      </c>
      <c r="J736" s="305">
        <v>0.49508282043486801</v>
      </c>
      <c r="K736" s="305">
        <v>0.48002259517498302</v>
      </c>
      <c r="L736" s="305">
        <v>0.34007159779220802</v>
      </c>
      <c r="M736" s="305">
        <v>0.25508244247040701</v>
      </c>
      <c r="N736" s="305">
        <v>0.49537077999012502</v>
      </c>
      <c r="O736" s="305">
        <v>0.42114596963971901</v>
      </c>
      <c r="P736" s="305">
        <v>0.59199015675410604</v>
      </c>
      <c r="Q736" s="305">
        <v>0.46664888902530099</v>
      </c>
      <c r="R736" s="305">
        <v>4.94786195951776</v>
      </c>
      <c r="S736" s="382"/>
      <c r="V736" s="322" t="s">
        <v>358</v>
      </c>
      <c r="W736" s="323" t="s">
        <v>76</v>
      </c>
      <c r="X736" s="323" t="s">
        <v>226</v>
      </c>
      <c r="Y736" s="328">
        <f t="shared" si="66"/>
        <v>0</v>
      </c>
      <c r="Z736" s="327">
        <v>0</v>
      </c>
      <c r="AA736" s="327">
        <v>0</v>
      </c>
      <c r="AB736" s="327">
        <v>0</v>
      </c>
      <c r="AC736" s="327">
        <v>0</v>
      </c>
      <c r="AD736" s="327">
        <v>0</v>
      </c>
      <c r="AE736" s="327">
        <v>0</v>
      </c>
      <c r="AF736" s="327">
        <v>0</v>
      </c>
      <c r="AG736" s="327">
        <v>0</v>
      </c>
      <c r="AH736" s="327">
        <v>0</v>
      </c>
      <c r="AI736" s="327">
        <v>0</v>
      </c>
      <c r="AJ736" s="327">
        <v>0</v>
      </c>
      <c r="AK736" s="327">
        <v>0</v>
      </c>
      <c r="AL736" s="327">
        <v>0</v>
      </c>
      <c r="AM736" s="305">
        <f t="shared" si="67"/>
        <v>0</v>
      </c>
      <c r="AQ736" s="401"/>
      <c r="AR736" s="401"/>
    </row>
    <row r="737" spans="1:44" ht="19.5" customHeight="1" x14ac:dyDescent="0.2">
      <c r="A737" s="477" t="s">
        <v>53</v>
      </c>
      <c r="B737" s="475" t="s">
        <v>44</v>
      </c>
      <c r="C737" s="456" t="s">
        <v>26</v>
      </c>
      <c r="D737" s="302" t="s">
        <v>30</v>
      </c>
      <c r="E737" s="305"/>
      <c r="F737" s="305">
        <v>0.32205793458167498</v>
      </c>
      <c r="G737" s="305">
        <v>0.205111986215261</v>
      </c>
      <c r="H737" s="305">
        <v>0.34803546405003899</v>
      </c>
      <c r="I737" s="305">
        <v>0.51192254969179596</v>
      </c>
      <c r="J737" s="305">
        <v>0.67193826676611801</v>
      </c>
      <c r="K737" s="305">
        <v>0.84072849833783703</v>
      </c>
      <c r="L737" s="305">
        <v>0.86084447601428304</v>
      </c>
      <c r="M737" s="305">
        <v>0.69119818963687896</v>
      </c>
      <c r="N737" s="305">
        <v>0.85482080000457294</v>
      </c>
      <c r="O737" s="305">
        <v>0.65613491435428195</v>
      </c>
      <c r="P737" s="305">
        <v>0.762311807858991</v>
      </c>
      <c r="Q737" s="305">
        <v>0.75937233427516204</v>
      </c>
      <c r="R737" s="305">
        <v>7.4844772217869</v>
      </c>
      <c r="S737" s="382"/>
      <c r="V737" s="322" t="s">
        <v>358</v>
      </c>
      <c r="W737" s="323" t="s">
        <v>76</v>
      </c>
      <c r="X737" s="323" t="s">
        <v>227</v>
      </c>
      <c r="Y737" s="328">
        <f t="shared" si="66"/>
        <v>0</v>
      </c>
      <c r="Z737" s="327">
        <v>0</v>
      </c>
      <c r="AA737" s="327">
        <v>0</v>
      </c>
      <c r="AB737" s="327">
        <v>0</v>
      </c>
      <c r="AC737" s="327">
        <v>0</v>
      </c>
      <c r="AD737" s="327">
        <v>0</v>
      </c>
      <c r="AE737" s="327">
        <v>0</v>
      </c>
      <c r="AF737" s="327">
        <v>0</v>
      </c>
      <c r="AG737" s="327">
        <v>0</v>
      </c>
      <c r="AH737" s="327">
        <v>0</v>
      </c>
      <c r="AI737" s="327">
        <v>0</v>
      </c>
      <c r="AJ737" s="327">
        <v>0</v>
      </c>
      <c r="AK737" s="327">
        <v>0</v>
      </c>
      <c r="AL737" s="327">
        <v>0</v>
      </c>
      <c r="AM737" s="305">
        <f t="shared" si="67"/>
        <v>0</v>
      </c>
      <c r="AQ737" s="401"/>
      <c r="AR737" s="401"/>
    </row>
    <row r="738" spans="1:44" ht="19.5" customHeight="1" x14ac:dyDescent="0.2">
      <c r="A738" s="477" t="s">
        <v>53</v>
      </c>
      <c r="B738" s="475" t="s">
        <v>44</v>
      </c>
      <c r="C738" s="456" t="s">
        <v>26</v>
      </c>
      <c r="D738" s="302" t="s">
        <v>31</v>
      </c>
      <c r="E738" s="305"/>
      <c r="F738" s="305">
        <v>0.19964750028983699</v>
      </c>
      <c r="G738" s="305">
        <v>3.4985832224262402E-2</v>
      </c>
      <c r="H738" s="305">
        <v>0.117806182325981</v>
      </c>
      <c r="I738" s="305">
        <v>0.19477230722734201</v>
      </c>
      <c r="J738" s="305">
        <v>0.185449538232177</v>
      </c>
      <c r="K738" s="305">
        <v>0.32871721905693402</v>
      </c>
      <c r="L738" s="305">
        <v>0.315376020732755</v>
      </c>
      <c r="M738" s="305">
        <v>0.46712764319218703</v>
      </c>
      <c r="N738" s="305">
        <v>0.45761806119578002</v>
      </c>
      <c r="O738" s="305">
        <v>0.26052839106833597</v>
      </c>
      <c r="P738" s="305">
        <v>0.245918042261805</v>
      </c>
      <c r="Q738" s="305">
        <v>0.36771797016127999</v>
      </c>
      <c r="R738" s="305">
        <v>3.1756647079686702</v>
      </c>
      <c r="S738" s="382"/>
      <c r="V738" s="322" t="s">
        <v>358</v>
      </c>
      <c r="W738" s="323" t="s">
        <v>76</v>
      </c>
      <c r="X738" s="323" t="s">
        <v>367</v>
      </c>
      <c r="Y738" s="328">
        <f t="shared" si="66"/>
        <v>0</v>
      </c>
      <c r="Z738" s="327">
        <v>0</v>
      </c>
      <c r="AA738" s="327">
        <v>0</v>
      </c>
      <c r="AB738" s="327">
        <v>0</v>
      </c>
      <c r="AC738" s="327">
        <v>0</v>
      </c>
      <c r="AD738" s="327">
        <v>0</v>
      </c>
      <c r="AE738" s="327">
        <v>0</v>
      </c>
      <c r="AF738" s="327">
        <v>0</v>
      </c>
      <c r="AG738" s="327">
        <v>0</v>
      </c>
      <c r="AH738" s="327">
        <v>0</v>
      </c>
      <c r="AI738" s="327">
        <v>0</v>
      </c>
      <c r="AJ738" s="327">
        <v>0</v>
      </c>
      <c r="AK738" s="327">
        <v>0</v>
      </c>
      <c r="AL738" s="327">
        <v>0</v>
      </c>
      <c r="AM738" s="305">
        <f t="shared" si="67"/>
        <v>0</v>
      </c>
      <c r="AQ738" s="401"/>
      <c r="AR738" s="401"/>
    </row>
    <row r="739" spans="1:44" ht="19.5" customHeight="1" x14ac:dyDescent="0.2">
      <c r="A739" s="477" t="s">
        <v>53</v>
      </c>
      <c r="B739" s="475" t="s">
        <v>44</v>
      </c>
      <c r="C739" s="456" t="s">
        <v>26</v>
      </c>
      <c r="D739" s="302" t="s">
        <v>32</v>
      </c>
      <c r="E739" s="305"/>
      <c r="F739" s="305">
        <v>0</v>
      </c>
      <c r="G739" s="305">
        <v>0</v>
      </c>
      <c r="H739" s="305">
        <v>0</v>
      </c>
      <c r="I739" s="305">
        <v>0</v>
      </c>
      <c r="J739" s="305">
        <v>0</v>
      </c>
      <c r="K739" s="305">
        <v>0</v>
      </c>
      <c r="L739" s="305">
        <v>0</v>
      </c>
      <c r="M739" s="305">
        <v>0</v>
      </c>
      <c r="N739" s="305">
        <v>0</v>
      </c>
      <c r="O739" s="305">
        <v>0</v>
      </c>
      <c r="P739" s="305">
        <v>0</v>
      </c>
      <c r="Q739" s="305">
        <v>0</v>
      </c>
      <c r="R739" s="305">
        <v>0</v>
      </c>
      <c r="S739" s="382"/>
      <c r="V739" s="322" t="s">
        <v>358</v>
      </c>
      <c r="W739" s="323" t="s">
        <v>76</v>
      </c>
      <c r="X739" s="323" t="s">
        <v>229</v>
      </c>
      <c r="Y739" s="328">
        <f t="shared" si="66"/>
        <v>0</v>
      </c>
      <c r="Z739" s="327">
        <v>0</v>
      </c>
      <c r="AA739" s="327">
        <v>0</v>
      </c>
      <c r="AB739" s="327">
        <v>0</v>
      </c>
      <c r="AC739" s="327">
        <v>0</v>
      </c>
      <c r="AD739" s="327">
        <v>0</v>
      </c>
      <c r="AE739" s="327">
        <v>0</v>
      </c>
      <c r="AF739" s="327">
        <v>0</v>
      </c>
      <c r="AG739" s="327">
        <v>0</v>
      </c>
      <c r="AH739" s="327">
        <v>0</v>
      </c>
      <c r="AI739" s="327">
        <v>0</v>
      </c>
      <c r="AJ739" s="327">
        <v>0</v>
      </c>
      <c r="AK739" s="327">
        <v>0</v>
      </c>
      <c r="AL739" s="327">
        <v>0</v>
      </c>
      <c r="AM739" s="305">
        <f t="shared" si="67"/>
        <v>0</v>
      </c>
      <c r="AQ739" s="401"/>
      <c r="AR739" s="401"/>
    </row>
    <row r="740" spans="1:44" ht="19.5" customHeight="1" x14ac:dyDescent="0.2">
      <c r="A740" s="477" t="s">
        <v>53</v>
      </c>
      <c r="B740" s="475" t="s">
        <v>44</v>
      </c>
      <c r="C740" s="456" t="s">
        <v>33</v>
      </c>
      <c r="D740" s="302" t="s">
        <v>34</v>
      </c>
      <c r="E740" s="305"/>
      <c r="F740" s="305">
        <v>0.83075085916128</v>
      </c>
      <c r="G740" s="305">
        <v>0.32141930336914998</v>
      </c>
      <c r="H740" s="305">
        <v>0.96544343829676504</v>
      </c>
      <c r="I740" s="305">
        <v>1.2191728640150299</v>
      </c>
      <c r="J740" s="305">
        <v>1.35247062543314</v>
      </c>
      <c r="K740" s="305">
        <v>1.6494683125698899</v>
      </c>
      <c r="L740" s="305">
        <v>1.5162920945391101</v>
      </c>
      <c r="M740" s="305">
        <v>1.41340827529933</v>
      </c>
      <c r="N740" s="305">
        <v>1.8078096411906199</v>
      </c>
      <c r="O740" s="305">
        <v>1.33780927506238</v>
      </c>
      <c r="P740" s="305">
        <v>1.6002200068747601</v>
      </c>
      <c r="Q740" s="305">
        <v>1.5937391934618399</v>
      </c>
      <c r="R740" s="305">
        <v>15.6080038892733</v>
      </c>
      <c r="S740" s="382"/>
      <c r="V740" s="322" t="s">
        <v>358</v>
      </c>
      <c r="W740" s="323" t="s">
        <v>76</v>
      </c>
      <c r="X740" s="323" t="s">
        <v>230</v>
      </c>
      <c r="Y740" s="328">
        <f t="shared" si="66"/>
        <v>0</v>
      </c>
      <c r="Z740" s="327">
        <v>0</v>
      </c>
      <c r="AA740" s="327">
        <v>0</v>
      </c>
      <c r="AB740" s="327">
        <v>0</v>
      </c>
      <c r="AC740" s="327">
        <v>0</v>
      </c>
      <c r="AD740" s="327">
        <v>0</v>
      </c>
      <c r="AE740" s="327">
        <v>0</v>
      </c>
      <c r="AF740" s="327">
        <v>0</v>
      </c>
      <c r="AG740" s="327">
        <v>0</v>
      </c>
      <c r="AH740" s="327">
        <v>0</v>
      </c>
      <c r="AI740" s="327">
        <v>0</v>
      </c>
      <c r="AJ740" s="327">
        <v>0</v>
      </c>
      <c r="AK740" s="327">
        <v>0</v>
      </c>
      <c r="AL740" s="327">
        <v>0</v>
      </c>
      <c r="AM740" s="305">
        <f t="shared" si="67"/>
        <v>0</v>
      </c>
      <c r="AQ740" s="401"/>
      <c r="AR740" s="401"/>
    </row>
    <row r="741" spans="1:44" ht="19.5" customHeight="1" x14ac:dyDescent="0.2">
      <c r="A741" s="477" t="s">
        <v>53</v>
      </c>
      <c r="B741" s="475" t="s">
        <v>44</v>
      </c>
      <c r="C741" s="456" t="s">
        <v>33</v>
      </c>
      <c r="D741" s="302" t="s">
        <v>35</v>
      </c>
      <c r="E741" s="305"/>
      <c r="F741" s="305">
        <v>0</v>
      </c>
      <c r="G741" s="305">
        <v>0</v>
      </c>
      <c r="H741" s="305">
        <v>0</v>
      </c>
      <c r="I741" s="305">
        <v>0</v>
      </c>
      <c r="J741" s="305">
        <v>0</v>
      </c>
      <c r="K741" s="305">
        <v>0</v>
      </c>
      <c r="L741" s="305">
        <v>0</v>
      </c>
      <c r="M741" s="305">
        <v>0</v>
      </c>
      <c r="N741" s="305">
        <v>0</v>
      </c>
      <c r="O741" s="305">
        <v>0</v>
      </c>
      <c r="P741" s="305">
        <v>0</v>
      </c>
      <c r="Q741" s="305">
        <v>0</v>
      </c>
      <c r="R741" s="305">
        <v>0</v>
      </c>
      <c r="S741" s="382"/>
      <c r="V741" s="322" t="s">
        <v>358</v>
      </c>
      <c r="W741" s="323" t="s">
        <v>76</v>
      </c>
      <c r="X741" s="323" t="s">
        <v>231</v>
      </c>
      <c r="Y741" s="328">
        <f t="shared" si="66"/>
        <v>0</v>
      </c>
      <c r="Z741" s="327">
        <v>0</v>
      </c>
      <c r="AA741" s="327">
        <v>0</v>
      </c>
      <c r="AB741" s="327">
        <v>0</v>
      </c>
      <c r="AC741" s="327">
        <v>0</v>
      </c>
      <c r="AD741" s="327">
        <v>0</v>
      </c>
      <c r="AE741" s="327">
        <v>0</v>
      </c>
      <c r="AF741" s="327">
        <v>0</v>
      </c>
      <c r="AG741" s="327">
        <v>0</v>
      </c>
      <c r="AH741" s="327">
        <v>0</v>
      </c>
      <c r="AI741" s="327">
        <v>0</v>
      </c>
      <c r="AJ741" s="327">
        <v>0</v>
      </c>
      <c r="AK741" s="327">
        <v>0</v>
      </c>
      <c r="AL741" s="327">
        <v>0</v>
      </c>
      <c r="AM741" s="305">
        <f t="shared" si="67"/>
        <v>0</v>
      </c>
      <c r="AQ741" s="401"/>
      <c r="AR741" s="401"/>
    </row>
    <row r="742" spans="1:44" ht="19.5" customHeight="1" x14ac:dyDescent="0.2">
      <c r="A742" s="477" t="s">
        <v>53</v>
      </c>
      <c r="B742" s="475" t="s">
        <v>44</v>
      </c>
      <c r="C742" s="456" t="s">
        <v>33</v>
      </c>
      <c r="D742" s="302" t="s">
        <v>36</v>
      </c>
      <c r="E742" s="305"/>
      <c r="F742" s="305">
        <v>0</v>
      </c>
      <c r="G742" s="305">
        <v>0</v>
      </c>
      <c r="H742" s="305">
        <v>0</v>
      </c>
      <c r="I742" s="305">
        <v>0</v>
      </c>
      <c r="J742" s="305">
        <v>0</v>
      </c>
      <c r="K742" s="305">
        <v>0</v>
      </c>
      <c r="L742" s="305">
        <v>0</v>
      </c>
      <c r="M742" s="305">
        <v>0</v>
      </c>
      <c r="N742" s="305">
        <v>0</v>
      </c>
      <c r="O742" s="305">
        <v>0</v>
      </c>
      <c r="P742" s="305">
        <v>0</v>
      </c>
      <c r="Q742" s="305">
        <v>0</v>
      </c>
      <c r="R742" s="305">
        <v>0</v>
      </c>
      <c r="S742" s="382"/>
      <c r="V742" s="322" t="s">
        <v>358</v>
      </c>
      <c r="W742" s="323" t="s">
        <v>76</v>
      </c>
      <c r="X742" s="323" t="s">
        <v>232</v>
      </c>
      <c r="Y742" s="328">
        <f t="shared" si="66"/>
        <v>0</v>
      </c>
      <c r="Z742" s="327">
        <v>0</v>
      </c>
      <c r="AA742" s="327">
        <v>0</v>
      </c>
      <c r="AB742" s="327">
        <v>0</v>
      </c>
      <c r="AC742" s="327">
        <v>0</v>
      </c>
      <c r="AD742" s="327">
        <v>0</v>
      </c>
      <c r="AE742" s="327">
        <v>0</v>
      </c>
      <c r="AF742" s="327">
        <v>0</v>
      </c>
      <c r="AG742" s="327">
        <v>0</v>
      </c>
      <c r="AH742" s="327">
        <v>0</v>
      </c>
      <c r="AI742" s="327">
        <v>0</v>
      </c>
      <c r="AJ742" s="327">
        <v>0</v>
      </c>
      <c r="AK742" s="327">
        <v>0</v>
      </c>
      <c r="AL742" s="327">
        <v>0</v>
      </c>
      <c r="AM742" s="305">
        <f t="shared" si="67"/>
        <v>0</v>
      </c>
      <c r="AQ742" s="401"/>
      <c r="AR742" s="401"/>
    </row>
    <row r="743" spans="1:44" ht="19.5" customHeight="1" x14ac:dyDescent="0.2">
      <c r="A743" s="477" t="s">
        <v>53</v>
      </c>
      <c r="B743" s="475" t="s">
        <v>44</v>
      </c>
      <c r="C743" s="456" t="s">
        <v>33</v>
      </c>
      <c r="D743" s="302" t="s">
        <v>37</v>
      </c>
      <c r="E743" s="305"/>
      <c r="F743" s="305">
        <v>0</v>
      </c>
      <c r="G743" s="305">
        <v>0</v>
      </c>
      <c r="H743" s="305">
        <v>0</v>
      </c>
      <c r="I743" s="305">
        <v>0</v>
      </c>
      <c r="J743" s="305">
        <v>0</v>
      </c>
      <c r="K743" s="305">
        <v>0</v>
      </c>
      <c r="L743" s="305">
        <v>0</v>
      </c>
      <c r="M743" s="305">
        <v>0</v>
      </c>
      <c r="N743" s="305">
        <v>0</v>
      </c>
      <c r="O743" s="305">
        <v>0</v>
      </c>
      <c r="P743" s="305">
        <v>0</v>
      </c>
      <c r="Q743" s="305">
        <v>0</v>
      </c>
      <c r="R743" s="305">
        <v>0</v>
      </c>
      <c r="S743" s="382"/>
      <c r="V743" s="322" t="s">
        <v>358</v>
      </c>
      <c r="W743" s="323" t="s">
        <v>76</v>
      </c>
      <c r="X743" s="323" t="s">
        <v>233</v>
      </c>
      <c r="Y743" s="328">
        <f t="shared" si="66"/>
        <v>0</v>
      </c>
      <c r="Z743" s="327">
        <v>0</v>
      </c>
      <c r="AA743" s="327">
        <v>0</v>
      </c>
      <c r="AB743" s="327">
        <v>0</v>
      </c>
      <c r="AC743" s="327">
        <v>1.84E-2</v>
      </c>
      <c r="AD743" s="327">
        <v>0</v>
      </c>
      <c r="AE743" s="327">
        <v>0</v>
      </c>
      <c r="AF743" s="327">
        <v>0</v>
      </c>
      <c r="AG743" s="327">
        <v>0</v>
      </c>
      <c r="AH743" s="327">
        <v>3.2800000000000003E-2</v>
      </c>
      <c r="AI743" s="327">
        <v>0</v>
      </c>
      <c r="AJ743" s="327">
        <v>0</v>
      </c>
      <c r="AK743" s="327">
        <v>0</v>
      </c>
      <c r="AL743" s="327">
        <v>5.1200000000000002E-2</v>
      </c>
      <c r="AM743" s="305">
        <f t="shared" si="67"/>
        <v>1.84E-2</v>
      </c>
      <c r="AQ743" s="401"/>
      <c r="AR743" s="401"/>
    </row>
    <row r="744" spans="1:44" ht="19.5" customHeight="1" x14ac:dyDescent="0.2">
      <c r="A744" s="477" t="s">
        <v>53</v>
      </c>
      <c r="B744" s="475" t="s">
        <v>44</v>
      </c>
      <c r="C744" s="456" t="s">
        <v>33</v>
      </c>
      <c r="D744" s="302" t="s">
        <v>38</v>
      </c>
      <c r="E744" s="305"/>
      <c r="F744" s="305">
        <v>0</v>
      </c>
      <c r="G744" s="305">
        <v>0</v>
      </c>
      <c r="H744" s="305">
        <v>0</v>
      </c>
      <c r="I744" s="305">
        <v>0</v>
      </c>
      <c r="J744" s="305">
        <v>0</v>
      </c>
      <c r="K744" s="305">
        <v>0</v>
      </c>
      <c r="L744" s="305">
        <v>0</v>
      </c>
      <c r="M744" s="305">
        <v>0</v>
      </c>
      <c r="N744" s="305">
        <v>0</v>
      </c>
      <c r="O744" s="305">
        <v>0</v>
      </c>
      <c r="P744" s="305">
        <v>0</v>
      </c>
      <c r="Q744" s="305">
        <v>0</v>
      </c>
      <c r="R744" s="305">
        <v>0</v>
      </c>
      <c r="S744" s="382"/>
      <c r="V744" s="322" t="s">
        <v>358</v>
      </c>
      <c r="W744" s="323" t="s">
        <v>76</v>
      </c>
      <c r="X744" s="323" t="s">
        <v>234</v>
      </c>
      <c r="Y744" s="328">
        <f t="shared" si="66"/>
        <v>0</v>
      </c>
      <c r="Z744" s="327">
        <v>0</v>
      </c>
      <c r="AA744" s="327">
        <v>0</v>
      </c>
      <c r="AB744" s="327">
        <v>0</v>
      </c>
      <c r="AC744" s="327">
        <v>0</v>
      </c>
      <c r="AD744" s="327">
        <v>0</v>
      </c>
      <c r="AE744" s="327">
        <v>0</v>
      </c>
      <c r="AF744" s="327">
        <v>0</v>
      </c>
      <c r="AG744" s="327">
        <v>0</v>
      </c>
      <c r="AH744" s="327">
        <v>0</v>
      </c>
      <c r="AI744" s="327">
        <v>0</v>
      </c>
      <c r="AJ744" s="327">
        <v>0</v>
      </c>
      <c r="AK744" s="327">
        <v>0</v>
      </c>
      <c r="AL744" s="327">
        <v>0</v>
      </c>
      <c r="AM744" s="305">
        <f t="shared" si="67"/>
        <v>0</v>
      </c>
      <c r="AQ744" s="401"/>
      <c r="AR744" s="401"/>
    </row>
    <row r="745" spans="1:44" ht="19.5" customHeight="1" x14ac:dyDescent="0.2">
      <c r="A745" s="477" t="s">
        <v>53</v>
      </c>
      <c r="B745" s="475" t="s">
        <v>44</v>
      </c>
      <c r="C745" s="456" t="s">
        <v>33</v>
      </c>
      <c r="D745" s="302" t="s">
        <v>39</v>
      </c>
      <c r="E745" s="305"/>
      <c r="F745" s="305">
        <v>0</v>
      </c>
      <c r="G745" s="305">
        <v>0</v>
      </c>
      <c r="H745" s="305">
        <v>0</v>
      </c>
      <c r="I745" s="305">
        <v>0</v>
      </c>
      <c r="J745" s="305">
        <v>0</v>
      </c>
      <c r="K745" s="305">
        <v>0</v>
      </c>
      <c r="L745" s="305">
        <v>0</v>
      </c>
      <c r="M745" s="305">
        <v>0</v>
      </c>
      <c r="N745" s="305">
        <v>0</v>
      </c>
      <c r="O745" s="305">
        <v>0</v>
      </c>
      <c r="P745" s="305">
        <v>0</v>
      </c>
      <c r="Q745" s="305">
        <v>0</v>
      </c>
      <c r="R745" s="305">
        <v>0</v>
      </c>
      <c r="S745" s="382"/>
      <c r="V745" s="322" t="s">
        <v>358</v>
      </c>
      <c r="W745" s="323" t="s">
        <v>76</v>
      </c>
      <c r="X745" s="323" t="s">
        <v>127</v>
      </c>
      <c r="Y745" s="328">
        <f t="shared" si="66"/>
        <v>2.4999999999999502E-3</v>
      </c>
      <c r="Z745" s="327">
        <v>0.17</v>
      </c>
      <c r="AA745" s="327">
        <v>0</v>
      </c>
      <c r="AB745" s="327">
        <v>0</v>
      </c>
      <c r="AC745" s="327">
        <v>4.8307000000000003E-2</v>
      </c>
      <c r="AD745" s="327">
        <v>4.4999999999999997E-3</v>
      </c>
      <c r="AE745" s="327">
        <v>2.4999999999999502E-3</v>
      </c>
      <c r="AF745" s="327">
        <v>0.129693</v>
      </c>
      <c r="AG745" s="327">
        <v>3.3572999999999999E-2</v>
      </c>
      <c r="AH745" s="327">
        <v>0</v>
      </c>
      <c r="AI745" s="327">
        <v>0</v>
      </c>
      <c r="AJ745" s="327">
        <v>0</v>
      </c>
      <c r="AK745" s="327">
        <v>4.7999999999999996E-3</v>
      </c>
      <c r="AL745" s="327">
        <v>0.39337299999999997</v>
      </c>
      <c r="AM745" s="305">
        <f t="shared" si="67"/>
        <v>0.22530699999999998</v>
      </c>
      <c r="AQ745" s="401"/>
      <c r="AR745" s="401"/>
    </row>
    <row r="746" spans="1:44" ht="19.5" customHeight="1" x14ac:dyDescent="0.2">
      <c r="A746" s="477" t="s">
        <v>53</v>
      </c>
      <c r="B746" s="475" t="s">
        <v>44</v>
      </c>
      <c r="C746" s="456" t="s">
        <v>40</v>
      </c>
      <c r="D746" s="302" t="s">
        <v>41</v>
      </c>
      <c r="E746" s="305"/>
      <c r="F746" s="305">
        <v>0.74288248043516603</v>
      </c>
      <c r="G746" s="305">
        <v>0.30591129324403599</v>
      </c>
      <c r="H746" s="305">
        <v>0.90050120443385095</v>
      </c>
      <c r="I746" s="305">
        <v>1.0734221313225101</v>
      </c>
      <c r="J746" s="305">
        <v>0.80242842218726895</v>
      </c>
      <c r="K746" s="305">
        <v>1.06550050810408</v>
      </c>
      <c r="L746" s="305">
        <v>0.93535088634360597</v>
      </c>
      <c r="M746" s="305">
        <v>0.94294882657173995</v>
      </c>
      <c r="N746" s="305">
        <v>1.31665446855966</v>
      </c>
      <c r="O746" s="305">
        <v>1.0823155355051199</v>
      </c>
      <c r="P746" s="305">
        <v>1.53210471731164</v>
      </c>
      <c r="Q746" s="305">
        <v>1.4750597097788001</v>
      </c>
      <c r="R746" s="305">
        <v>12.175080183797499</v>
      </c>
      <c r="S746" s="382"/>
      <c r="V746" s="322" t="s">
        <v>358</v>
      </c>
      <c r="W746" s="323" t="s">
        <v>76</v>
      </c>
      <c r="X746" s="323" t="s">
        <v>235</v>
      </c>
      <c r="Y746" s="328">
        <f t="shared" si="66"/>
        <v>0</v>
      </c>
      <c r="Z746" s="327">
        <v>0</v>
      </c>
      <c r="AA746" s="327">
        <v>0</v>
      </c>
      <c r="AB746" s="327">
        <v>0</v>
      </c>
      <c r="AC746" s="327">
        <v>0</v>
      </c>
      <c r="AD746" s="327">
        <v>0</v>
      </c>
      <c r="AE746" s="327">
        <v>0</v>
      </c>
      <c r="AF746" s="327">
        <v>0</v>
      </c>
      <c r="AG746" s="327">
        <v>0</v>
      </c>
      <c r="AH746" s="327">
        <v>0</v>
      </c>
      <c r="AI746" s="327">
        <v>0</v>
      </c>
      <c r="AJ746" s="327">
        <v>0</v>
      </c>
      <c r="AK746" s="327">
        <v>0</v>
      </c>
      <c r="AL746" s="327">
        <v>0</v>
      </c>
      <c r="AM746" s="305">
        <f t="shared" si="67"/>
        <v>0</v>
      </c>
      <c r="AQ746" s="401"/>
      <c r="AR746" s="401"/>
    </row>
    <row r="747" spans="1:44" ht="19.5" customHeight="1" x14ac:dyDescent="0.2">
      <c r="A747" s="477" t="s">
        <v>53</v>
      </c>
      <c r="B747" s="475" t="s">
        <v>44</v>
      </c>
      <c r="C747" s="456" t="s">
        <v>40</v>
      </c>
      <c r="D747" s="302" t="s">
        <v>42</v>
      </c>
      <c r="E747" s="305"/>
      <c r="F747" s="305">
        <v>7.1027221558161505E-2</v>
      </c>
      <c r="G747" s="305">
        <v>9.6729229553195201E-3</v>
      </c>
      <c r="H747" s="305">
        <v>5.088228443751E-2</v>
      </c>
      <c r="I747" s="305">
        <v>0.13511698044866799</v>
      </c>
      <c r="J747" s="305">
        <v>0.53907333535877999</v>
      </c>
      <c r="K747" s="305">
        <v>0.57075321358554099</v>
      </c>
      <c r="L747" s="305">
        <v>0.54714547045920003</v>
      </c>
      <c r="M747" s="305">
        <v>0.44468464132351798</v>
      </c>
      <c r="N747" s="305">
        <v>0.47412155617950502</v>
      </c>
      <c r="O747" s="305">
        <v>0.235242409989843</v>
      </c>
      <c r="P747" s="305">
        <v>5.9613044522004201E-2</v>
      </c>
      <c r="Q747" s="305">
        <v>0.10846779379381299</v>
      </c>
      <c r="R747" s="305">
        <v>3.2458008746118598</v>
      </c>
      <c r="S747" s="382"/>
      <c r="V747" s="322" t="s">
        <v>358</v>
      </c>
      <c r="W747" s="323" t="s">
        <v>76</v>
      </c>
      <c r="X747" s="323" t="s">
        <v>236</v>
      </c>
      <c r="Y747" s="328">
        <f t="shared" si="66"/>
        <v>0</v>
      </c>
      <c r="Z747" s="327">
        <v>0</v>
      </c>
      <c r="AA747" s="327">
        <v>0</v>
      </c>
      <c r="AB747" s="327">
        <v>0</v>
      </c>
      <c r="AC747" s="327">
        <v>0</v>
      </c>
      <c r="AD747" s="327">
        <v>0</v>
      </c>
      <c r="AE747" s="327">
        <v>0</v>
      </c>
      <c r="AF747" s="327">
        <v>0</v>
      </c>
      <c r="AG747" s="327">
        <v>0</v>
      </c>
      <c r="AH747" s="327">
        <v>0</v>
      </c>
      <c r="AI747" s="327">
        <v>0</v>
      </c>
      <c r="AJ747" s="327">
        <v>0</v>
      </c>
      <c r="AK747" s="327">
        <v>0</v>
      </c>
      <c r="AL747" s="327">
        <v>0</v>
      </c>
      <c r="AM747" s="305">
        <f t="shared" si="67"/>
        <v>0</v>
      </c>
      <c r="AQ747" s="401"/>
      <c r="AR747" s="401"/>
    </row>
    <row r="748" spans="1:44" ht="19.5" customHeight="1" x14ac:dyDescent="0.2">
      <c r="A748" s="477" t="s">
        <v>53</v>
      </c>
      <c r="B748" s="475" t="s">
        <v>44</v>
      </c>
      <c r="C748" s="456" t="s">
        <v>40</v>
      </c>
      <c r="D748" s="302" t="s">
        <v>43</v>
      </c>
      <c r="E748" s="305"/>
      <c r="F748" s="305">
        <v>1.6841157167992799E-2</v>
      </c>
      <c r="G748" s="305">
        <v>5.83508716980432E-3</v>
      </c>
      <c r="H748" s="305">
        <v>1.4059949425407101E-2</v>
      </c>
      <c r="I748" s="305">
        <v>1.06337522438145E-2</v>
      </c>
      <c r="J748" s="305">
        <v>1.0968867887101099E-2</v>
      </c>
      <c r="K748" s="305">
        <v>1.32145908801933E-2</v>
      </c>
      <c r="L748" s="305">
        <v>3.37957377363578E-2</v>
      </c>
      <c r="M748" s="305">
        <v>2.5774807404185401E-2</v>
      </c>
      <c r="N748" s="305">
        <v>1.7033616451360301E-2</v>
      </c>
      <c r="O748" s="305">
        <v>2.02513295673853E-2</v>
      </c>
      <c r="P748" s="305">
        <v>8.5022450411779606E-3</v>
      </c>
      <c r="Q748" s="305">
        <v>1.0211689889121E-2</v>
      </c>
      <c r="R748" s="305">
        <v>0.187122830863901</v>
      </c>
      <c r="S748" s="382"/>
      <c r="V748" s="322" t="s">
        <v>358</v>
      </c>
      <c r="W748" s="323" t="s">
        <v>76</v>
      </c>
      <c r="X748" s="323" t="s">
        <v>237</v>
      </c>
      <c r="Y748" s="328">
        <f t="shared" si="66"/>
        <v>0</v>
      </c>
      <c r="Z748" s="327">
        <v>0</v>
      </c>
      <c r="AA748" s="327">
        <v>0</v>
      </c>
      <c r="AB748" s="327">
        <v>0</v>
      </c>
      <c r="AC748" s="327">
        <v>0</v>
      </c>
      <c r="AD748" s="327">
        <v>0</v>
      </c>
      <c r="AE748" s="327">
        <v>0</v>
      </c>
      <c r="AF748" s="327">
        <v>0</v>
      </c>
      <c r="AG748" s="327">
        <v>0</v>
      </c>
      <c r="AH748" s="327">
        <v>0</v>
      </c>
      <c r="AI748" s="327">
        <v>0</v>
      </c>
      <c r="AJ748" s="327">
        <v>0</v>
      </c>
      <c r="AK748" s="327">
        <v>0</v>
      </c>
      <c r="AL748" s="327">
        <v>0</v>
      </c>
      <c r="AM748" s="305">
        <f t="shared" si="67"/>
        <v>0</v>
      </c>
      <c r="AQ748" s="401"/>
      <c r="AR748" s="401"/>
    </row>
    <row r="749" spans="1:44" ht="19.5" customHeight="1" x14ac:dyDescent="0.2">
      <c r="A749" s="477" t="s">
        <v>53</v>
      </c>
      <c r="B749" s="475" t="s">
        <v>45</v>
      </c>
      <c r="C749" s="456" t="s">
        <v>26</v>
      </c>
      <c r="D749" s="302" t="s">
        <v>27</v>
      </c>
      <c r="E749" s="305"/>
      <c r="F749" s="305">
        <v>0</v>
      </c>
      <c r="G749" s="305">
        <v>0</v>
      </c>
      <c r="H749" s="305">
        <v>0</v>
      </c>
      <c r="I749" s="305">
        <v>0</v>
      </c>
      <c r="J749" s="305">
        <v>0</v>
      </c>
      <c r="K749" s="305">
        <v>0</v>
      </c>
      <c r="L749" s="305">
        <v>0</v>
      </c>
      <c r="M749" s="305">
        <v>0</v>
      </c>
      <c r="N749" s="305">
        <v>0</v>
      </c>
      <c r="O749" s="305">
        <v>0</v>
      </c>
      <c r="P749" s="305">
        <v>0</v>
      </c>
      <c r="Q749" s="305">
        <v>0</v>
      </c>
      <c r="R749" s="305">
        <v>0</v>
      </c>
      <c r="S749" s="382"/>
      <c r="V749" s="322" t="s">
        <v>358</v>
      </c>
      <c r="W749" s="323" t="s">
        <v>76</v>
      </c>
      <c r="X749" s="323" t="s">
        <v>238</v>
      </c>
      <c r="Y749" s="328">
        <f t="shared" si="66"/>
        <v>0</v>
      </c>
      <c r="Z749" s="327">
        <v>0</v>
      </c>
      <c r="AA749" s="327">
        <v>0</v>
      </c>
      <c r="AB749" s="327">
        <v>0</v>
      </c>
      <c r="AC749" s="327">
        <v>0</v>
      </c>
      <c r="AD749" s="327">
        <v>0</v>
      </c>
      <c r="AE749" s="327">
        <v>0</v>
      </c>
      <c r="AF749" s="327">
        <v>0</v>
      </c>
      <c r="AG749" s="327">
        <v>0</v>
      </c>
      <c r="AH749" s="327">
        <v>0</v>
      </c>
      <c r="AI749" s="327">
        <v>0</v>
      </c>
      <c r="AJ749" s="327">
        <v>0</v>
      </c>
      <c r="AK749" s="327">
        <v>0</v>
      </c>
      <c r="AL749" s="327">
        <v>0</v>
      </c>
      <c r="AM749" s="305">
        <f t="shared" si="67"/>
        <v>0</v>
      </c>
      <c r="AQ749" s="401"/>
      <c r="AR749" s="401"/>
    </row>
    <row r="750" spans="1:44" ht="19.5" customHeight="1" x14ac:dyDescent="0.2">
      <c r="A750" s="477" t="s">
        <v>53</v>
      </c>
      <c r="B750" s="475" t="s">
        <v>45</v>
      </c>
      <c r="C750" s="456" t="s">
        <v>26</v>
      </c>
      <c r="D750" s="302" t="s">
        <v>28</v>
      </c>
      <c r="E750" s="305"/>
      <c r="F750" s="305">
        <v>0</v>
      </c>
      <c r="G750" s="305">
        <v>0</v>
      </c>
      <c r="H750" s="305">
        <v>0</v>
      </c>
      <c r="I750" s="305">
        <v>0</v>
      </c>
      <c r="J750" s="305">
        <v>0</v>
      </c>
      <c r="K750" s="305">
        <v>0</v>
      </c>
      <c r="L750" s="305">
        <v>0</v>
      </c>
      <c r="M750" s="305">
        <v>0</v>
      </c>
      <c r="N750" s="305">
        <v>0</v>
      </c>
      <c r="O750" s="305">
        <v>0</v>
      </c>
      <c r="P750" s="305">
        <v>0</v>
      </c>
      <c r="Q750" s="305">
        <v>0</v>
      </c>
      <c r="R750" s="305">
        <v>0</v>
      </c>
      <c r="S750" s="382"/>
      <c r="V750" s="322" t="s">
        <v>358</v>
      </c>
      <c r="W750" s="323" t="s">
        <v>76</v>
      </c>
      <c r="X750" s="323" t="s">
        <v>239</v>
      </c>
      <c r="Y750" s="328">
        <f t="shared" si="66"/>
        <v>0</v>
      </c>
      <c r="Z750" s="327">
        <v>0</v>
      </c>
      <c r="AA750" s="327">
        <v>0</v>
      </c>
      <c r="AB750" s="327">
        <v>0</v>
      </c>
      <c r="AC750" s="327">
        <v>0</v>
      </c>
      <c r="AD750" s="327">
        <v>0</v>
      </c>
      <c r="AE750" s="327">
        <v>0</v>
      </c>
      <c r="AF750" s="327">
        <v>0</v>
      </c>
      <c r="AG750" s="327">
        <v>0</v>
      </c>
      <c r="AH750" s="327">
        <v>0</v>
      </c>
      <c r="AI750" s="327">
        <v>0</v>
      </c>
      <c r="AJ750" s="327">
        <v>0</v>
      </c>
      <c r="AK750" s="327">
        <v>0</v>
      </c>
      <c r="AL750" s="327">
        <v>0</v>
      </c>
      <c r="AM750" s="305">
        <f t="shared" si="67"/>
        <v>0</v>
      </c>
      <c r="AQ750" s="401"/>
      <c r="AR750" s="401"/>
    </row>
    <row r="751" spans="1:44" ht="19.5" customHeight="1" x14ac:dyDescent="0.2">
      <c r="A751" s="477" t="s">
        <v>53</v>
      </c>
      <c r="B751" s="475" t="s">
        <v>45</v>
      </c>
      <c r="C751" s="456" t="s">
        <v>26</v>
      </c>
      <c r="D751" s="302" t="s">
        <v>29</v>
      </c>
      <c r="E751" s="305"/>
      <c r="F751" s="305">
        <v>-0.30904542428981502</v>
      </c>
      <c r="G751" s="305">
        <v>-8.1321484929660806E-2</v>
      </c>
      <c r="H751" s="305">
        <v>-0.49960179192069898</v>
      </c>
      <c r="I751" s="305">
        <v>-0.51247800709586599</v>
      </c>
      <c r="J751" s="305">
        <v>-0.49508282043486801</v>
      </c>
      <c r="K751" s="305">
        <v>-0.48002259517498302</v>
      </c>
      <c r="L751" s="305">
        <v>-0.34007159779220802</v>
      </c>
      <c r="M751" s="305">
        <v>-0.25508244247040701</v>
      </c>
      <c r="N751" s="305">
        <v>-0.49537077999012502</v>
      </c>
      <c r="O751" s="305">
        <v>-0.42114596963971901</v>
      </c>
      <c r="P751" s="305">
        <v>-0.59199015675410604</v>
      </c>
      <c r="Q751" s="305">
        <v>-0.46664888902530099</v>
      </c>
      <c r="R751" s="305">
        <v>-4.94786195951776</v>
      </c>
      <c r="S751" s="382"/>
      <c r="V751" s="322" t="s">
        <v>358</v>
      </c>
      <c r="W751" s="323" t="s">
        <v>76</v>
      </c>
      <c r="X751" s="323" t="s">
        <v>240</v>
      </c>
      <c r="Y751" s="328">
        <f t="shared" si="66"/>
        <v>0</v>
      </c>
      <c r="Z751" s="327">
        <v>0</v>
      </c>
      <c r="AA751" s="327">
        <v>0</v>
      </c>
      <c r="AB751" s="327">
        <v>0</v>
      </c>
      <c r="AC751" s="327">
        <v>0</v>
      </c>
      <c r="AD751" s="327">
        <v>0</v>
      </c>
      <c r="AE751" s="327">
        <v>0</v>
      </c>
      <c r="AF751" s="327">
        <v>0</v>
      </c>
      <c r="AG751" s="327">
        <v>0</v>
      </c>
      <c r="AH751" s="327">
        <v>0</v>
      </c>
      <c r="AI751" s="327">
        <v>0</v>
      </c>
      <c r="AJ751" s="327">
        <v>0</v>
      </c>
      <c r="AK751" s="327">
        <v>0</v>
      </c>
      <c r="AL751" s="327">
        <v>0</v>
      </c>
      <c r="AM751" s="305">
        <f t="shared" si="67"/>
        <v>0</v>
      </c>
      <c r="AQ751" s="401"/>
      <c r="AR751" s="401"/>
    </row>
    <row r="752" spans="1:44" ht="19.5" customHeight="1" x14ac:dyDescent="0.2">
      <c r="A752" s="477" t="s">
        <v>53</v>
      </c>
      <c r="B752" s="475" t="s">
        <v>45</v>
      </c>
      <c r="C752" s="456" t="s">
        <v>26</v>
      </c>
      <c r="D752" s="302" t="s">
        <v>30</v>
      </c>
      <c r="E752" s="305"/>
      <c r="F752" s="305">
        <v>-0.32205793458167498</v>
      </c>
      <c r="G752" s="305">
        <v>-0.205111986215261</v>
      </c>
      <c r="H752" s="305">
        <v>-0.34803546405003899</v>
      </c>
      <c r="I752" s="305">
        <v>-0.51192254969179596</v>
      </c>
      <c r="J752" s="305">
        <v>-0.67193826676611801</v>
      </c>
      <c r="K752" s="305">
        <v>-0.84072849833783703</v>
      </c>
      <c r="L752" s="305">
        <v>-0.86084447601428304</v>
      </c>
      <c r="M752" s="305">
        <v>-0.69119818963687896</v>
      </c>
      <c r="N752" s="305">
        <v>-0.85482080000457294</v>
      </c>
      <c r="O752" s="305">
        <v>-0.65613491435428195</v>
      </c>
      <c r="P752" s="305">
        <v>-0.762311807858991</v>
      </c>
      <c r="Q752" s="305">
        <v>-0.75937233427516204</v>
      </c>
      <c r="R752" s="305">
        <v>-7.4844772217869</v>
      </c>
      <c r="S752" s="382"/>
      <c r="V752" s="322" t="s">
        <v>358</v>
      </c>
      <c r="W752" s="323" t="s">
        <v>76</v>
      </c>
      <c r="X752" s="323" t="s">
        <v>241</v>
      </c>
      <c r="Y752" s="328">
        <f t="shared" si="66"/>
        <v>0</v>
      </c>
      <c r="Z752" s="327">
        <v>0</v>
      </c>
      <c r="AA752" s="327">
        <v>0</v>
      </c>
      <c r="AB752" s="327">
        <v>0</v>
      </c>
      <c r="AC752" s="327">
        <v>0</v>
      </c>
      <c r="AD752" s="327">
        <v>0</v>
      </c>
      <c r="AE752" s="327">
        <v>0</v>
      </c>
      <c r="AF752" s="327">
        <v>0</v>
      </c>
      <c r="AG752" s="327">
        <v>0</v>
      </c>
      <c r="AH752" s="327">
        <v>0</v>
      </c>
      <c r="AI752" s="327">
        <v>0</v>
      </c>
      <c r="AJ752" s="327">
        <v>0</v>
      </c>
      <c r="AK752" s="327">
        <v>0</v>
      </c>
      <c r="AL752" s="327">
        <v>0</v>
      </c>
      <c r="AM752" s="305">
        <f t="shared" si="67"/>
        <v>0</v>
      </c>
      <c r="AQ752" s="401"/>
      <c r="AR752" s="401"/>
    </row>
    <row r="753" spans="1:44" ht="19.5" customHeight="1" x14ac:dyDescent="0.2">
      <c r="A753" s="477" t="s">
        <v>53</v>
      </c>
      <c r="B753" s="475" t="s">
        <v>45</v>
      </c>
      <c r="C753" s="456" t="s">
        <v>26</v>
      </c>
      <c r="D753" s="302" t="s">
        <v>31</v>
      </c>
      <c r="E753" s="305"/>
      <c r="F753" s="305">
        <v>-0.19964750028983699</v>
      </c>
      <c r="G753" s="305">
        <v>-3.4985832224262402E-2</v>
      </c>
      <c r="H753" s="305">
        <v>-0.117806182325981</v>
      </c>
      <c r="I753" s="305">
        <v>-0.19477230722734201</v>
      </c>
      <c r="J753" s="305">
        <v>-0.185449538232177</v>
      </c>
      <c r="K753" s="305">
        <v>-0.32871721905693402</v>
      </c>
      <c r="L753" s="305">
        <v>-0.315376020732755</v>
      </c>
      <c r="M753" s="305">
        <v>-0.46712764319218703</v>
      </c>
      <c r="N753" s="305">
        <v>-0.45761806119578002</v>
      </c>
      <c r="O753" s="305">
        <v>-0.26052839106833597</v>
      </c>
      <c r="P753" s="305">
        <v>-0.245918042261805</v>
      </c>
      <c r="Q753" s="305">
        <v>-0.36771797016127999</v>
      </c>
      <c r="R753" s="305">
        <v>-3.1756647079686702</v>
      </c>
      <c r="S753" s="382"/>
      <c r="V753" s="322" t="s">
        <v>358</v>
      </c>
      <c r="W753" s="323" t="s">
        <v>76</v>
      </c>
      <c r="X753" s="323" t="s">
        <v>242</v>
      </c>
      <c r="Y753" s="328">
        <f t="shared" si="66"/>
        <v>0</v>
      </c>
      <c r="Z753" s="327">
        <v>0</v>
      </c>
      <c r="AA753" s="327">
        <v>0</v>
      </c>
      <c r="AB753" s="327">
        <v>0</v>
      </c>
      <c r="AC753" s="327">
        <v>0</v>
      </c>
      <c r="AD753" s="327">
        <v>0</v>
      </c>
      <c r="AE753" s="327">
        <v>0</v>
      </c>
      <c r="AF753" s="327">
        <v>0</v>
      </c>
      <c r="AG753" s="327">
        <v>0</v>
      </c>
      <c r="AH753" s="327">
        <v>0</v>
      </c>
      <c r="AI753" s="327">
        <v>0</v>
      </c>
      <c r="AJ753" s="327">
        <v>0</v>
      </c>
      <c r="AK753" s="327">
        <v>0</v>
      </c>
      <c r="AL753" s="327">
        <v>0</v>
      </c>
      <c r="AM753" s="305">
        <f t="shared" si="67"/>
        <v>0</v>
      </c>
      <c r="AQ753" s="401"/>
      <c r="AR753" s="401"/>
    </row>
    <row r="754" spans="1:44" ht="19.5" customHeight="1" x14ac:dyDescent="0.2">
      <c r="A754" s="477" t="s">
        <v>53</v>
      </c>
      <c r="B754" s="462" t="s">
        <v>45</v>
      </c>
      <c r="C754" s="462" t="s">
        <v>26</v>
      </c>
      <c r="D754" s="462" t="s">
        <v>32</v>
      </c>
      <c r="E754" s="305"/>
      <c r="F754" s="305">
        <v>0</v>
      </c>
      <c r="G754" s="305">
        <v>0</v>
      </c>
      <c r="H754" s="305">
        <v>0</v>
      </c>
      <c r="I754" s="305">
        <v>0</v>
      </c>
      <c r="J754" s="305">
        <v>0</v>
      </c>
      <c r="K754" s="305">
        <v>0</v>
      </c>
      <c r="L754" s="305">
        <v>0</v>
      </c>
      <c r="M754" s="305">
        <v>0</v>
      </c>
      <c r="N754" s="305">
        <v>0</v>
      </c>
      <c r="O754" s="305">
        <v>0</v>
      </c>
      <c r="P754" s="305">
        <v>0</v>
      </c>
      <c r="Q754" s="305">
        <v>0</v>
      </c>
      <c r="R754" s="305">
        <v>0</v>
      </c>
      <c r="S754" s="382"/>
      <c r="V754" s="322" t="s">
        <v>358</v>
      </c>
      <c r="W754" s="323" t="s">
        <v>76</v>
      </c>
      <c r="X754" s="323" t="s">
        <v>243</v>
      </c>
      <c r="Y754" s="328">
        <f t="shared" si="66"/>
        <v>0</v>
      </c>
      <c r="Z754" s="327">
        <v>0</v>
      </c>
      <c r="AA754" s="327">
        <v>0</v>
      </c>
      <c r="AB754" s="327">
        <v>0</v>
      </c>
      <c r="AC754" s="327">
        <v>0</v>
      </c>
      <c r="AD754" s="327">
        <v>0</v>
      </c>
      <c r="AE754" s="327">
        <v>0</v>
      </c>
      <c r="AF754" s="327">
        <v>0</v>
      </c>
      <c r="AG754" s="327">
        <v>0</v>
      </c>
      <c r="AH754" s="327">
        <v>0</v>
      </c>
      <c r="AI754" s="327">
        <v>0</v>
      </c>
      <c r="AJ754" s="327">
        <v>0</v>
      </c>
      <c r="AK754" s="327">
        <v>0</v>
      </c>
      <c r="AL754" s="327">
        <v>0</v>
      </c>
      <c r="AM754" s="305">
        <f t="shared" si="67"/>
        <v>0</v>
      </c>
      <c r="AQ754" s="401"/>
      <c r="AR754" s="401"/>
    </row>
    <row r="755" spans="1:44" ht="19.5" customHeight="1" x14ac:dyDescent="0.2">
      <c r="A755" s="477" t="s">
        <v>53</v>
      </c>
      <c r="B755" s="462" t="s">
        <v>45</v>
      </c>
      <c r="C755" s="462" t="s">
        <v>33</v>
      </c>
      <c r="D755" s="462" t="s">
        <v>34</v>
      </c>
      <c r="E755" s="305"/>
      <c r="F755" s="305">
        <v>-0.83075085916128</v>
      </c>
      <c r="G755" s="305">
        <v>-0.32141930336914998</v>
      </c>
      <c r="H755" s="305">
        <v>-0.96544343829676504</v>
      </c>
      <c r="I755" s="305">
        <v>-1.2191728640150299</v>
      </c>
      <c r="J755" s="305">
        <v>-1.35247062543314</v>
      </c>
      <c r="K755" s="305">
        <v>-1.6494683125698899</v>
      </c>
      <c r="L755" s="305">
        <v>-1.5162920945391101</v>
      </c>
      <c r="M755" s="305">
        <v>-1.41340827529933</v>
      </c>
      <c r="N755" s="305">
        <v>-1.8078096411906199</v>
      </c>
      <c r="O755" s="305">
        <v>-1.33780927506238</v>
      </c>
      <c r="P755" s="305">
        <v>-1.6002200068747601</v>
      </c>
      <c r="Q755" s="305">
        <v>-1.5937391934618399</v>
      </c>
      <c r="R755" s="305">
        <v>-15.6080038892733</v>
      </c>
      <c r="S755" s="382"/>
      <c r="V755" s="322" t="s">
        <v>358</v>
      </c>
      <c r="W755" s="323" t="s">
        <v>76</v>
      </c>
      <c r="X755" s="323" t="s">
        <v>244</v>
      </c>
      <c r="Y755" s="328">
        <f t="shared" si="66"/>
        <v>0</v>
      </c>
      <c r="Z755" s="327">
        <v>0</v>
      </c>
      <c r="AA755" s="327">
        <v>0</v>
      </c>
      <c r="AB755" s="327">
        <v>0</v>
      </c>
      <c r="AC755" s="327">
        <v>0</v>
      </c>
      <c r="AD755" s="327">
        <v>0</v>
      </c>
      <c r="AE755" s="327">
        <v>0</v>
      </c>
      <c r="AF755" s="327">
        <v>0</v>
      </c>
      <c r="AG755" s="327">
        <v>0</v>
      </c>
      <c r="AH755" s="327">
        <v>0</v>
      </c>
      <c r="AI755" s="327">
        <v>0</v>
      </c>
      <c r="AJ755" s="327">
        <v>0</v>
      </c>
      <c r="AK755" s="327">
        <v>0</v>
      </c>
      <c r="AL755" s="327">
        <v>0</v>
      </c>
      <c r="AM755" s="305">
        <f t="shared" si="67"/>
        <v>0</v>
      </c>
      <c r="AQ755" s="401"/>
      <c r="AR755" s="401"/>
    </row>
    <row r="756" spans="1:44" ht="19.5" customHeight="1" x14ac:dyDescent="0.2">
      <c r="A756" s="477" t="s">
        <v>53</v>
      </c>
      <c r="B756" s="462" t="s">
        <v>45</v>
      </c>
      <c r="C756" s="462" t="s">
        <v>33</v>
      </c>
      <c r="D756" s="462" t="s">
        <v>35</v>
      </c>
      <c r="E756" s="305"/>
      <c r="F756" s="305">
        <v>0</v>
      </c>
      <c r="G756" s="305">
        <v>0</v>
      </c>
      <c r="H756" s="305">
        <v>0</v>
      </c>
      <c r="I756" s="305">
        <v>0</v>
      </c>
      <c r="J756" s="305">
        <v>0</v>
      </c>
      <c r="K756" s="305">
        <v>0</v>
      </c>
      <c r="L756" s="305">
        <v>0</v>
      </c>
      <c r="M756" s="305">
        <v>0</v>
      </c>
      <c r="N756" s="305">
        <v>0</v>
      </c>
      <c r="O756" s="305">
        <v>0</v>
      </c>
      <c r="P756" s="305">
        <v>0</v>
      </c>
      <c r="Q756" s="305">
        <v>0</v>
      </c>
      <c r="R756" s="305">
        <v>0</v>
      </c>
      <c r="S756" s="382"/>
      <c r="V756" s="322" t="s">
        <v>358</v>
      </c>
      <c r="W756" s="323" t="s">
        <v>76</v>
      </c>
      <c r="X756" s="323" t="s">
        <v>245</v>
      </c>
      <c r="Y756" s="328">
        <f t="shared" si="66"/>
        <v>0</v>
      </c>
      <c r="Z756" s="327">
        <v>0</v>
      </c>
      <c r="AA756" s="327">
        <v>0</v>
      </c>
      <c r="AB756" s="327">
        <v>0</v>
      </c>
      <c r="AC756" s="327">
        <v>0</v>
      </c>
      <c r="AD756" s="327">
        <v>0</v>
      </c>
      <c r="AE756" s="327">
        <v>0</v>
      </c>
      <c r="AF756" s="327">
        <v>0</v>
      </c>
      <c r="AG756" s="327">
        <v>0</v>
      </c>
      <c r="AH756" s="327">
        <v>0</v>
      </c>
      <c r="AI756" s="327">
        <v>0</v>
      </c>
      <c r="AJ756" s="327">
        <v>0</v>
      </c>
      <c r="AK756" s="327">
        <v>0</v>
      </c>
      <c r="AL756" s="327">
        <v>0</v>
      </c>
      <c r="AM756" s="305">
        <f t="shared" si="67"/>
        <v>0</v>
      </c>
      <c r="AQ756" s="401"/>
      <c r="AR756" s="401"/>
    </row>
    <row r="757" spans="1:44" ht="19.5" customHeight="1" x14ac:dyDescent="0.2">
      <c r="A757" s="477" t="s">
        <v>53</v>
      </c>
      <c r="B757" s="462" t="s">
        <v>45</v>
      </c>
      <c r="C757" s="462" t="s">
        <v>33</v>
      </c>
      <c r="D757" s="462" t="s">
        <v>36</v>
      </c>
      <c r="E757" s="305"/>
      <c r="F757" s="305">
        <v>0</v>
      </c>
      <c r="G757" s="305">
        <v>0</v>
      </c>
      <c r="H757" s="305">
        <v>0</v>
      </c>
      <c r="I757" s="305">
        <v>0</v>
      </c>
      <c r="J757" s="305">
        <v>0</v>
      </c>
      <c r="K757" s="305">
        <v>0</v>
      </c>
      <c r="L757" s="305">
        <v>0</v>
      </c>
      <c r="M757" s="305">
        <v>0</v>
      </c>
      <c r="N757" s="305">
        <v>0</v>
      </c>
      <c r="O757" s="305">
        <v>0</v>
      </c>
      <c r="P757" s="305">
        <v>0</v>
      </c>
      <c r="Q757" s="305">
        <v>0</v>
      </c>
      <c r="R757" s="305">
        <v>0</v>
      </c>
      <c r="S757" s="382"/>
      <c r="V757" s="322" t="s">
        <v>358</v>
      </c>
      <c r="W757" s="323" t="s">
        <v>76</v>
      </c>
      <c r="X757" s="323" t="s">
        <v>246</v>
      </c>
      <c r="Y757" s="328">
        <f t="shared" si="66"/>
        <v>0</v>
      </c>
      <c r="Z757" s="327">
        <v>0</v>
      </c>
      <c r="AA757" s="327">
        <v>0</v>
      </c>
      <c r="AB757" s="327">
        <v>0</v>
      </c>
      <c r="AC757" s="327">
        <v>0</v>
      </c>
      <c r="AD757" s="327">
        <v>0</v>
      </c>
      <c r="AE757" s="327">
        <v>0</v>
      </c>
      <c r="AF757" s="327">
        <v>0</v>
      </c>
      <c r="AG757" s="327">
        <v>0</v>
      </c>
      <c r="AH757" s="327">
        <v>0</v>
      </c>
      <c r="AI757" s="327">
        <v>0</v>
      </c>
      <c r="AJ757" s="327">
        <v>0</v>
      </c>
      <c r="AK757" s="327">
        <v>0</v>
      </c>
      <c r="AL757" s="327">
        <v>0</v>
      </c>
      <c r="AM757" s="305">
        <f t="shared" si="67"/>
        <v>0</v>
      </c>
      <c r="AQ757" s="401"/>
      <c r="AR757" s="401"/>
    </row>
    <row r="758" spans="1:44" ht="19.5" customHeight="1" x14ac:dyDescent="0.2">
      <c r="A758" s="477" t="s">
        <v>53</v>
      </c>
      <c r="B758" s="462" t="s">
        <v>45</v>
      </c>
      <c r="C758" s="462" t="s">
        <v>33</v>
      </c>
      <c r="D758" s="462" t="s">
        <v>37</v>
      </c>
      <c r="E758" s="483"/>
      <c r="F758" s="483">
        <v>0</v>
      </c>
      <c r="G758" s="483">
        <v>0</v>
      </c>
      <c r="H758" s="483">
        <v>0</v>
      </c>
      <c r="I758" s="483">
        <v>0</v>
      </c>
      <c r="J758" s="483">
        <v>0</v>
      </c>
      <c r="K758" s="483">
        <v>0</v>
      </c>
      <c r="L758" s="483">
        <v>0</v>
      </c>
      <c r="M758" s="483">
        <v>0</v>
      </c>
      <c r="N758" s="483">
        <v>0</v>
      </c>
      <c r="O758" s="483">
        <v>0</v>
      </c>
      <c r="P758" s="483">
        <v>0</v>
      </c>
      <c r="Q758" s="483">
        <v>0</v>
      </c>
      <c r="R758" s="483">
        <v>0</v>
      </c>
      <c r="S758" s="484"/>
      <c r="V758" s="322" t="s">
        <v>358</v>
      </c>
      <c r="W758" s="323" t="s">
        <v>76</v>
      </c>
      <c r="X758" s="323" t="s">
        <v>247</v>
      </c>
      <c r="Y758" s="328">
        <f t="shared" si="66"/>
        <v>0</v>
      </c>
      <c r="Z758" s="327">
        <v>0</v>
      </c>
      <c r="AA758" s="327">
        <v>0</v>
      </c>
      <c r="AB758" s="327">
        <v>0</v>
      </c>
      <c r="AC758" s="327">
        <v>0</v>
      </c>
      <c r="AD758" s="327">
        <v>0</v>
      </c>
      <c r="AE758" s="327">
        <v>0</v>
      </c>
      <c r="AF758" s="327">
        <v>0</v>
      </c>
      <c r="AG758" s="327">
        <v>0</v>
      </c>
      <c r="AH758" s="327">
        <v>0</v>
      </c>
      <c r="AI758" s="327">
        <v>0</v>
      </c>
      <c r="AJ758" s="327">
        <v>0</v>
      </c>
      <c r="AK758" s="327">
        <v>0</v>
      </c>
      <c r="AL758" s="327">
        <v>0</v>
      </c>
      <c r="AM758" s="305">
        <f t="shared" si="67"/>
        <v>0</v>
      </c>
      <c r="AQ758" s="401"/>
      <c r="AR758" s="401"/>
    </row>
    <row r="759" spans="1:44" ht="19.5" customHeight="1" x14ac:dyDescent="0.2">
      <c r="A759" s="477" t="s">
        <v>53</v>
      </c>
      <c r="B759" s="462" t="s">
        <v>45</v>
      </c>
      <c r="C759" s="462" t="s">
        <v>33</v>
      </c>
      <c r="D759" s="462" t="s">
        <v>38</v>
      </c>
      <c r="E759" s="483"/>
      <c r="F759" s="483">
        <v>0</v>
      </c>
      <c r="G759" s="483">
        <v>0</v>
      </c>
      <c r="H759" s="483">
        <v>0</v>
      </c>
      <c r="I759" s="483">
        <v>0</v>
      </c>
      <c r="J759" s="483">
        <v>0</v>
      </c>
      <c r="K759" s="483">
        <v>0</v>
      </c>
      <c r="L759" s="483">
        <v>0</v>
      </c>
      <c r="M759" s="483">
        <v>0</v>
      </c>
      <c r="N759" s="483">
        <v>0</v>
      </c>
      <c r="O759" s="483">
        <v>0</v>
      </c>
      <c r="P759" s="483">
        <v>0</v>
      </c>
      <c r="Q759" s="483">
        <v>0</v>
      </c>
      <c r="R759" s="483">
        <v>0</v>
      </c>
      <c r="S759" s="484"/>
      <c r="V759" s="322" t="s">
        <v>358</v>
      </c>
      <c r="W759" s="323" t="s">
        <v>76</v>
      </c>
      <c r="X759" s="323" t="s">
        <v>248</v>
      </c>
      <c r="Y759" s="328">
        <f t="shared" si="66"/>
        <v>0</v>
      </c>
      <c r="Z759" s="327">
        <v>0</v>
      </c>
      <c r="AA759" s="327">
        <v>0</v>
      </c>
      <c r="AB759" s="327">
        <v>0</v>
      </c>
      <c r="AC759" s="327">
        <v>0</v>
      </c>
      <c r="AD759" s="327">
        <v>0</v>
      </c>
      <c r="AE759" s="327">
        <v>0</v>
      </c>
      <c r="AF759" s="327">
        <v>0</v>
      </c>
      <c r="AG759" s="327">
        <v>0</v>
      </c>
      <c r="AH759" s="327">
        <v>0</v>
      </c>
      <c r="AI759" s="327">
        <v>0</v>
      </c>
      <c r="AJ759" s="327">
        <v>0</v>
      </c>
      <c r="AK759" s="327">
        <v>0</v>
      </c>
      <c r="AL759" s="327">
        <v>0</v>
      </c>
      <c r="AM759" s="305">
        <f t="shared" si="67"/>
        <v>0</v>
      </c>
      <c r="AQ759" s="401"/>
      <c r="AR759" s="401"/>
    </row>
    <row r="760" spans="1:44" ht="19.5" customHeight="1" x14ac:dyDescent="0.2">
      <c r="A760" s="477" t="s">
        <v>53</v>
      </c>
      <c r="B760" s="462" t="s">
        <v>45</v>
      </c>
      <c r="C760" s="462" t="s">
        <v>33</v>
      </c>
      <c r="D760" s="462" t="s">
        <v>39</v>
      </c>
      <c r="E760" s="483"/>
      <c r="F760" s="483">
        <v>0</v>
      </c>
      <c r="G760" s="483">
        <v>0</v>
      </c>
      <c r="H760" s="483">
        <v>0</v>
      </c>
      <c r="I760" s="483">
        <v>0</v>
      </c>
      <c r="J760" s="483">
        <v>0</v>
      </c>
      <c r="K760" s="483">
        <v>0</v>
      </c>
      <c r="L760" s="483">
        <v>0</v>
      </c>
      <c r="M760" s="483">
        <v>0</v>
      </c>
      <c r="N760" s="483">
        <v>0</v>
      </c>
      <c r="O760" s="483">
        <v>0</v>
      </c>
      <c r="P760" s="483">
        <v>0</v>
      </c>
      <c r="Q760" s="483">
        <v>0</v>
      </c>
      <c r="R760" s="483">
        <v>0</v>
      </c>
      <c r="S760" s="484"/>
      <c r="V760" s="322" t="s">
        <v>358</v>
      </c>
      <c r="W760" s="323" t="s">
        <v>76</v>
      </c>
      <c r="X760" s="323" t="s">
        <v>210</v>
      </c>
      <c r="Y760" s="328">
        <f t="shared" si="66"/>
        <v>6.4281725000444601</v>
      </c>
      <c r="Z760" s="327">
        <v>6.7894208731701999</v>
      </c>
      <c r="AA760" s="327">
        <v>5.06468795919118</v>
      </c>
      <c r="AB760" s="327">
        <v>4.4578125000444597</v>
      </c>
      <c r="AC760" s="327">
        <v>8.1277805000444605</v>
      </c>
      <c r="AD760" s="327">
        <v>7.02078450004446</v>
      </c>
      <c r="AE760" s="327">
        <v>6.4281725000444601</v>
      </c>
      <c r="AF760" s="327">
        <v>5.9925195000444598</v>
      </c>
      <c r="AG760" s="327">
        <v>6.6645435000444602</v>
      </c>
      <c r="AH760" s="327">
        <v>12.5364295000445</v>
      </c>
      <c r="AI760" s="327">
        <v>9.3402735000444608</v>
      </c>
      <c r="AJ760" s="327">
        <v>6.4912335000444603</v>
      </c>
      <c r="AK760" s="327">
        <v>19.389600500044502</v>
      </c>
      <c r="AL760" s="327">
        <v>98.303258832805994</v>
      </c>
      <c r="AM760" s="305">
        <f t="shared" si="67"/>
        <v>37.888658832539214</v>
      </c>
      <c r="AQ760" s="401"/>
      <c r="AR760" s="401"/>
    </row>
    <row r="761" spans="1:44" ht="19.5" customHeight="1" x14ac:dyDescent="0.2">
      <c r="A761" s="477" t="s">
        <v>53</v>
      </c>
      <c r="B761" s="475" t="s">
        <v>45</v>
      </c>
      <c r="C761" s="456" t="s">
        <v>40</v>
      </c>
      <c r="D761" s="302" t="s">
        <v>41</v>
      </c>
      <c r="E761" s="305"/>
      <c r="F761" s="305">
        <v>-0.74288248043516603</v>
      </c>
      <c r="G761" s="305">
        <v>-0.30591129324403599</v>
      </c>
      <c r="H761" s="305">
        <v>-0.90050120443385095</v>
      </c>
      <c r="I761" s="305">
        <v>-1.0734221313225101</v>
      </c>
      <c r="J761" s="305">
        <v>-0.80242842218726895</v>
      </c>
      <c r="K761" s="305">
        <v>-1.06550050810408</v>
      </c>
      <c r="L761" s="305">
        <v>-0.93535088634360597</v>
      </c>
      <c r="M761" s="305">
        <v>-0.94294882657173995</v>
      </c>
      <c r="N761" s="305">
        <v>-1.31665446855966</v>
      </c>
      <c r="O761" s="305">
        <v>-1.0823155355051199</v>
      </c>
      <c r="P761" s="305">
        <v>-1.53210471731164</v>
      </c>
      <c r="Q761" s="305">
        <v>-1.4750597097788001</v>
      </c>
      <c r="R761" s="305">
        <v>-12.175080183797499</v>
      </c>
      <c r="S761" s="382"/>
      <c r="V761" s="322" t="s">
        <v>358</v>
      </c>
      <c r="W761" s="321"/>
      <c r="X761" s="321"/>
      <c r="Y761" s="328">
        <f t="shared" si="66"/>
        <v>0</v>
      </c>
      <c r="Z761" s="329"/>
      <c r="AA761" s="329"/>
      <c r="AB761" s="329"/>
      <c r="AC761" s="329"/>
      <c r="AD761" s="329"/>
      <c r="AE761" s="329"/>
      <c r="AF761" s="329"/>
      <c r="AG761" s="329"/>
      <c r="AH761" s="329"/>
      <c r="AI761" s="329"/>
      <c r="AJ761" s="329"/>
      <c r="AK761" s="329"/>
      <c r="AL761" s="329"/>
      <c r="AM761" s="305">
        <f t="shared" si="67"/>
        <v>0</v>
      </c>
      <c r="AQ761" s="401"/>
      <c r="AR761" s="401"/>
    </row>
    <row r="762" spans="1:44" ht="19.5" customHeight="1" x14ac:dyDescent="0.2">
      <c r="A762" s="477" t="s">
        <v>53</v>
      </c>
      <c r="B762" s="475" t="s">
        <v>45</v>
      </c>
      <c r="C762" s="456" t="s">
        <v>40</v>
      </c>
      <c r="D762" s="302" t="s">
        <v>42</v>
      </c>
      <c r="E762" s="305"/>
      <c r="F762" s="305">
        <v>-7.1027221558161505E-2</v>
      </c>
      <c r="G762" s="305">
        <v>-9.6729229553195201E-3</v>
      </c>
      <c r="H762" s="305">
        <v>-5.088228443751E-2</v>
      </c>
      <c r="I762" s="305">
        <v>-0.13511698044866799</v>
      </c>
      <c r="J762" s="305">
        <v>-0.53907333535877999</v>
      </c>
      <c r="K762" s="305">
        <v>-0.57075321358554099</v>
      </c>
      <c r="L762" s="305">
        <v>-0.54714547045920003</v>
      </c>
      <c r="M762" s="305">
        <v>-0.44468464132351798</v>
      </c>
      <c r="N762" s="305">
        <v>-0.47412155617950502</v>
      </c>
      <c r="O762" s="305">
        <v>-0.235242409989843</v>
      </c>
      <c r="P762" s="305">
        <v>-5.9613044522004201E-2</v>
      </c>
      <c r="Q762" s="305">
        <v>-0.10846779379381299</v>
      </c>
      <c r="R762" s="305">
        <v>-3.2458008746118598</v>
      </c>
      <c r="S762" s="382"/>
      <c r="V762" s="322" t="s">
        <v>358</v>
      </c>
      <c r="W762" s="321"/>
      <c r="X762" s="321"/>
      <c r="Y762" s="328">
        <f t="shared" si="66"/>
        <v>0</v>
      </c>
      <c r="Z762" s="329"/>
      <c r="AA762" s="329"/>
      <c r="AB762" s="329"/>
      <c r="AC762" s="329"/>
      <c r="AD762" s="329"/>
      <c r="AE762" s="329"/>
      <c r="AF762" s="329"/>
      <c r="AG762" s="329"/>
      <c r="AH762" s="329"/>
      <c r="AI762" s="329"/>
      <c r="AJ762" s="329"/>
      <c r="AK762" s="329"/>
      <c r="AL762" s="329"/>
      <c r="AM762" s="305">
        <f t="shared" si="67"/>
        <v>0</v>
      </c>
      <c r="AQ762" s="401"/>
      <c r="AR762" s="401"/>
    </row>
    <row r="763" spans="1:44" ht="19.5" customHeight="1" x14ac:dyDescent="0.2">
      <c r="A763" s="477" t="s">
        <v>53</v>
      </c>
      <c r="B763" s="475" t="s">
        <v>45</v>
      </c>
      <c r="C763" s="456" t="s">
        <v>40</v>
      </c>
      <c r="D763" s="302" t="s">
        <v>43</v>
      </c>
      <c r="E763" s="305"/>
      <c r="F763" s="305">
        <v>-1.6841157167992799E-2</v>
      </c>
      <c r="G763" s="305">
        <v>-5.83508716980432E-3</v>
      </c>
      <c r="H763" s="305">
        <v>-1.4059949425407101E-2</v>
      </c>
      <c r="I763" s="305">
        <v>-1.06337522438145E-2</v>
      </c>
      <c r="J763" s="305">
        <v>-1.0968867887101099E-2</v>
      </c>
      <c r="K763" s="305">
        <v>-1.32145908801933E-2</v>
      </c>
      <c r="L763" s="305">
        <v>-3.37957377363578E-2</v>
      </c>
      <c r="M763" s="305">
        <v>-2.5774807404185401E-2</v>
      </c>
      <c r="N763" s="305">
        <v>-1.7033616451360301E-2</v>
      </c>
      <c r="O763" s="305">
        <v>-2.02513295673853E-2</v>
      </c>
      <c r="P763" s="305">
        <v>-8.5022450411779606E-3</v>
      </c>
      <c r="Q763" s="305">
        <v>-1.0211689889121E-2</v>
      </c>
      <c r="R763" s="305">
        <v>-0.187122830863901</v>
      </c>
      <c r="S763" s="382"/>
      <c r="V763" s="322" t="s">
        <v>358</v>
      </c>
      <c r="W763" s="323" t="s">
        <v>359</v>
      </c>
      <c r="X763" s="323" t="s">
        <v>4</v>
      </c>
      <c r="Y763" s="328" t="str">
        <f t="shared" si="66"/>
        <v>6月</v>
      </c>
      <c r="Z763" s="327" t="s">
        <v>8</v>
      </c>
      <c r="AA763" s="327" t="s">
        <v>9</v>
      </c>
      <c r="AB763" s="327" t="s">
        <v>10</v>
      </c>
      <c r="AC763" s="327" t="s">
        <v>11</v>
      </c>
      <c r="AD763" s="327" t="s">
        <v>12</v>
      </c>
      <c r="AE763" s="327" t="s">
        <v>13</v>
      </c>
      <c r="AF763" s="327" t="s">
        <v>14</v>
      </c>
      <c r="AG763" s="327" t="s">
        <v>15</v>
      </c>
      <c r="AH763" s="327" t="s">
        <v>16</v>
      </c>
      <c r="AI763" s="327" t="s">
        <v>17</v>
      </c>
      <c r="AJ763" s="327" t="s">
        <v>111</v>
      </c>
      <c r="AK763" s="327" t="s">
        <v>19</v>
      </c>
      <c r="AL763" s="327" t="s">
        <v>20</v>
      </c>
      <c r="AM763" s="300" t="s">
        <v>259</v>
      </c>
      <c r="AQ763" s="401"/>
      <c r="AR763" s="401"/>
    </row>
    <row r="764" spans="1:44" ht="19.5" customHeight="1" x14ac:dyDescent="0.15">
      <c r="A764" s="477" t="s">
        <v>53</v>
      </c>
      <c r="B764" s="475" t="s">
        <v>25</v>
      </c>
      <c r="C764" s="456" t="s">
        <v>378</v>
      </c>
      <c r="D764" s="302" t="s">
        <v>378</v>
      </c>
      <c r="E764" s="305"/>
      <c r="F764" s="305">
        <v>0</v>
      </c>
      <c r="G764" s="305">
        <v>0</v>
      </c>
      <c r="H764" s="305">
        <v>0</v>
      </c>
      <c r="I764" s="305">
        <v>0</v>
      </c>
      <c r="J764" s="305">
        <v>0</v>
      </c>
      <c r="K764" s="305">
        <v>0</v>
      </c>
      <c r="L764" s="305">
        <v>0</v>
      </c>
      <c r="M764" s="305">
        <v>0</v>
      </c>
      <c r="N764" s="305">
        <v>0</v>
      </c>
      <c r="O764" s="305">
        <v>0</v>
      </c>
      <c r="P764" s="305">
        <v>0</v>
      </c>
      <c r="Q764" s="305">
        <v>0</v>
      </c>
      <c r="R764" s="305">
        <v>0</v>
      </c>
      <c r="S764" s="382"/>
      <c r="V764" s="322" t="s">
        <v>358</v>
      </c>
      <c r="W764" s="485" t="s">
        <v>77</v>
      </c>
      <c r="X764" s="323" t="s">
        <v>217</v>
      </c>
      <c r="Y764" s="328">
        <f t="shared" si="66"/>
        <v>0.166173164771759</v>
      </c>
      <c r="Z764" s="327">
        <v>3.1040164682834302E-2</v>
      </c>
      <c r="AA764" s="327">
        <v>0.16617616477175901</v>
      </c>
      <c r="AB764" s="327">
        <v>1.29795216477176</v>
      </c>
      <c r="AC764" s="327">
        <v>0.166173164771759</v>
      </c>
      <c r="AD764" s="327">
        <v>0.166173164771759</v>
      </c>
      <c r="AE764" s="327">
        <v>0.166173164771759</v>
      </c>
      <c r="AF764" s="327">
        <v>0.166173164771759</v>
      </c>
      <c r="AG764" s="327">
        <v>0.166173164771759</v>
      </c>
      <c r="AH764" s="327">
        <v>0.166173164771759</v>
      </c>
      <c r="AI764" s="327">
        <v>0.166173164771759</v>
      </c>
      <c r="AJ764" s="327">
        <v>0.16617616477175901</v>
      </c>
      <c r="AK764" s="327">
        <v>0.16617616477175901</v>
      </c>
      <c r="AL764" s="327">
        <v>2.99073297717218</v>
      </c>
      <c r="AM764" s="305">
        <f t="shared" si="67"/>
        <v>1.9936879885416303</v>
      </c>
      <c r="AQ764" s="401"/>
      <c r="AR764" s="401"/>
    </row>
    <row r="765" spans="1:44" ht="19.5" customHeight="1" x14ac:dyDescent="0.15">
      <c r="A765" s="477" t="s">
        <v>53</v>
      </c>
      <c r="B765" s="475" t="s">
        <v>44</v>
      </c>
      <c r="C765" s="456" t="s">
        <v>380</v>
      </c>
      <c r="D765" s="302" t="s">
        <v>380</v>
      </c>
      <c r="E765" s="305"/>
      <c r="F765" s="305">
        <v>0.83075085916132696</v>
      </c>
      <c r="G765" s="305">
        <v>0.32141930336918501</v>
      </c>
      <c r="H765" s="305">
        <v>0.96544343829671897</v>
      </c>
      <c r="I765" s="305">
        <v>1.2191728640149999</v>
      </c>
      <c r="J765" s="305">
        <v>1.35247062543316</v>
      </c>
      <c r="K765" s="305">
        <v>1.64946831256975</v>
      </c>
      <c r="L765" s="305">
        <v>1.51629209453925</v>
      </c>
      <c r="M765" s="305">
        <v>1.4134082752994701</v>
      </c>
      <c r="N765" s="305">
        <v>1.80780964119048</v>
      </c>
      <c r="O765" s="305">
        <v>1.33780927506234</v>
      </c>
      <c r="P765" s="305">
        <v>1.6002200068749</v>
      </c>
      <c r="Q765" s="305">
        <v>1.59373919346174</v>
      </c>
      <c r="R765" s="305">
        <v>15.6080038892733</v>
      </c>
      <c r="S765" s="382"/>
      <c r="V765" s="322" t="s">
        <v>358</v>
      </c>
      <c r="W765" s="485" t="s">
        <v>77</v>
      </c>
      <c r="X765" s="323" t="s">
        <v>218</v>
      </c>
      <c r="Y765" s="328">
        <f t="shared" si="66"/>
        <v>1.7496000000000001E-2</v>
      </c>
      <c r="Z765" s="327">
        <v>2.2356000000000001E-2</v>
      </c>
      <c r="AA765" s="327">
        <v>1.7982000000000001E-2</v>
      </c>
      <c r="AB765" s="327">
        <v>1.4094000000000001E-2</v>
      </c>
      <c r="AC765" s="327">
        <v>1.3608E-2</v>
      </c>
      <c r="AD765" s="327">
        <v>1.5552E-2</v>
      </c>
      <c r="AE765" s="327">
        <v>1.7496000000000001E-2</v>
      </c>
      <c r="AF765" s="327">
        <v>1.8467999999999998E-2</v>
      </c>
      <c r="AG765" s="327">
        <v>1.8467999999999998E-2</v>
      </c>
      <c r="AH765" s="327">
        <v>3.0131999999999999E-2</v>
      </c>
      <c r="AI765" s="327">
        <v>2.8188000000000001E-2</v>
      </c>
      <c r="AJ765" s="327">
        <v>1.7010000000000001E-2</v>
      </c>
      <c r="AK765" s="327">
        <v>3.0617999999999999E-2</v>
      </c>
      <c r="AL765" s="327">
        <v>0.24397199999999999</v>
      </c>
      <c r="AM765" s="305">
        <f t="shared" si="67"/>
        <v>0.101088</v>
      </c>
      <c r="AQ765" s="401"/>
      <c r="AR765" s="401"/>
    </row>
    <row r="766" spans="1:44" ht="19.5" customHeight="1" x14ac:dyDescent="0.15">
      <c r="A766" s="477" t="s">
        <v>53</v>
      </c>
      <c r="B766" s="475" t="s">
        <v>45</v>
      </c>
      <c r="C766" s="456" t="s">
        <v>382</v>
      </c>
      <c r="D766" s="302" t="s">
        <v>382</v>
      </c>
      <c r="E766" s="305"/>
      <c r="F766" s="305">
        <v>-0.83075085916132696</v>
      </c>
      <c r="G766" s="305">
        <v>-0.32141930336918501</v>
      </c>
      <c r="H766" s="305">
        <v>-0.96544343829671897</v>
      </c>
      <c r="I766" s="305">
        <v>-1.2191728640149999</v>
      </c>
      <c r="J766" s="305">
        <v>-1.35247062543316</v>
      </c>
      <c r="K766" s="305">
        <v>-1.64946831256975</v>
      </c>
      <c r="L766" s="305">
        <v>-1.51629209453925</v>
      </c>
      <c r="M766" s="305">
        <v>-1.4134082752994701</v>
      </c>
      <c r="N766" s="305">
        <v>-1.80780964119048</v>
      </c>
      <c r="O766" s="305">
        <v>-1.33780927506234</v>
      </c>
      <c r="P766" s="305">
        <v>-1.6002200068749</v>
      </c>
      <c r="Q766" s="305">
        <v>-1.59373919346174</v>
      </c>
      <c r="R766" s="305">
        <v>-15.6080038892733</v>
      </c>
      <c r="S766" s="382"/>
      <c r="V766" s="322" t="s">
        <v>358</v>
      </c>
      <c r="W766" s="485" t="s">
        <v>77</v>
      </c>
      <c r="X766" s="323" t="s">
        <v>219</v>
      </c>
      <c r="Y766" s="328">
        <f t="shared" si="66"/>
        <v>0.44</v>
      </c>
      <c r="Z766" s="327">
        <v>0.11568000000000001</v>
      </c>
      <c r="AA766" s="327">
        <v>8.9520000000000002E-2</v>
      </c>
      <c r="AB766" s="327">
        <v>0.22808</v>
      </c>
      <c r="AC766" s="327">
        <v>0.23680000000000001</v>
      </c>
      <c r="AD766" s="327">
        <v>0.33632000000000001</v>
      </c>
      <c r="AE766" s="327">
        <v>0.44</v>
      </c>
      <c r="AF766" s="327">
        <v>0.39304</v>
      </c>
      <c r="AG766" s="327">
        <v>0.49464000000000002</v>
      </c>
      <c r="AH766" s="327">
        <v>0.47311999999999999</v>
      </c>
      <c r="AI766" s="327">
        <v>0.4012</v>
      </c>
      <c r="AJ766" s="327">
        <v>0.39624500000000001</v>
      </c>
      <c r="AK766" s="327">
        <v>0.51717999999999997</v>
      </c>
      <c r="AL766" s="327">
        <v>4.1218250000000003</v>
      </c>
      <c r="AM766" s="305">
        <f t="shared" si="67"/>
        <v>1.4463999999999999</v>
      </c>
      <c r="AQ766" s="401"/>
      <c r="AR766" s="401"/>
    </row>
    <row r="767" spans="1:44" ht="19.5" customHeight="1" x14ac:dyDescent="0.15">
      <c r="A767" s="477" t="s">
        <v>53</v>
      </c>
      <c r="B767" s="475" t="s">
        <v>46</v>
      </c>
      <c r="C767" s="456" t="s">
        <v>384</v>
      </c>
      <c r="D767" s="302" t="s">
        <v>384</v>
      </c>
      <c r="E767" s="305"/>
      <c r="F767" s="305"/>
      <c r="G767" s="305"/>
      <c r="H767" s="305"/>
      <c r="I767" s="305"/>
      <c r="J767" s="305"/>
      <c r="K767" s="305"/>
      <c r="L767" s="305"/>
      <c r="M767" s="305"/>
      <c r="N767" s="305"/>
      <c r="O767" s="305"/>
      <c r="P767" s="305"/>
      <c r="Q767" s="305"/>
      <c r="R767" s="305"/>
      <c r="S767" s="382"/>
      <c r="V767" s="322" t="s">
        <v>358</v>
      </c>
      <c r="W767" s="485" t="s">
        <v>77</v>
      </c>
      <c r="X767" s="323" t="s">
        <v>220</v>
      </c>
      <c r="Y767" s="328">
        <f t="shared" si="66"/>
        <v>4.0455999999999999E-2</v>
      </c>
      <c r="Z767" s="327">
        <v>-0.87959600000000004</v>
      </c>
      <c r="AA767" s="327">
        <v>4.4845000000000003E-2</v>
      </c>
      <c r="AB767" s="327">
        <v>4.2374000000000002E-2</v>
      </c>
      <c r="AC767" s="327">
        <v>3.2747999999999999E-2</v>
      </c>
      <c r="AD767" s="327">
        <v>3.4934E-2</v>
      </c>
      <c r="AE767" s="327">
        <v>4.0455999999999999E-2</v>
      </c>
      <c r="AF767" s="327">
        <v>0.624058</v>
      </c>
      <c r="AG767" s="327">
        <v>8.2174999999999998E-2</v>
      </c>
      <c r="AH767" s="327">
        <v>7.9013E-2</v>
      </c>
      <c r="AI767" s="327">
        <v>4.9658000000000001E-2</v>
      </c>
      <c r="AJ767" s="327">
        <v>4.4830000000000002E-2</v>
      </c>
      <c r="AK767" s="327">
        <v>6.0842E-2</v>
      </c>
      <c r="AL767" s="327">
        <v>0.25633699999999998</v>
      </c>
      <c r="AM767" s="305">
        <f t="shared" si="67"/>
        <v>-0.68423899999999993</v>
      </c>
      <c r="AQ767" s="401"/>
      <c r="AR767" s="401"/>
    </row>
    <row r="768" spans="1:44" ht="19.5" customHeight="1" x14ac:dyDescent="0.15">
      <c r="A768" s="477" t="s">
        <v>53</v>
      </c>
      <c r="B768" s="475" t="s">
        <v>47</v>
      </c>
      <c r="C768" s="456" t="s">
        <v>386</v>
      </c>
      <c r="D768" s="302" t="s">
        <v>386</v>
      </c>
      <c r="E768" s="305"/>
      <c r="F768" s="305">
        <v>-0.83075085916132696</v>
      </c>
      <c r="G768" s="305">
        <v>-0.32141930336918501</v>
      </c>
      <c r="H768" s="305">
        <v>-0.96544343829671897</v>
      </c>
      <c r="I768" s="305">
        <v>-1.2191728640149999</v>
      </c>
      <c r="J768" s="305">
        <v>-1.35247062543316</v>
      </c>
      <c r="K768" s="305">
        <v>-1.64946831256975</v>
      </c>
      <c r="L768" s="305">
        <v>-1.51629209453925</v>
      </c>
      <c r="M768" s="305">
        <v>-1.4134082752994701</v>
      </c>
      <c r="N768" s="305">
        <v>-1.80780964119048</v>
      </c>
      <c r="O768" s="305">
        <v>-1.33780927506234</v>
      </c>
      <c r="P768" s="305">
        <v>-1.6002200068749</v>
      </c>
      <c r="Q768" s="305">
        <v>-1.59373919346174</v>
      </c>
      <c r="R768" s="305">
        <v>-15.6080038892733</v>
      </c>
      <c r="S768" s="382"/>
      <c r="V768" s="322" t="s">
        <v>358</v>
      </c>
      <c r="W768" s="485" t="s">
        <v>77</v>
      </c>
      <c r="X768" s="323" t="s">
        <v>211</v>
      </c>
      <c r="Y768" s="328">
        <f t="shared" si="66"/>
        <v>10.738951</v>
      </c>
      <c r="Z768" s="327">
        <v>9.0886750000000003</v>
      </c>
      <c r="AA768" s="327">
        <v>8.6297320000000006</v>
      </c>
      <c r="AB768" s="327">
        <v>8.4854950000000002</v>
      </c>
      <c r="AC768" s="327">
        <v>11.177218</v>
      </c>
      <c r="AD768" s="327">
        <v>9.1814529999999994</v>
      </c>
      <c r="AE768" s="327">
        <v>10.738951</v>
      </c>
      <c r="AF768" s="327">
        <v>13.207793000000001</v>
      </c>
      <c r="AG768" s="327">
        <v>14.169816000000001</v>
      </c>
      <c r="AH768" s="327">
        <v>9.6222820000000002</v>
      </c>
      <c r="AI768" s="327">
        <v>10.492395</v>
      </c>
      <c r="AJ768" s="327">
        <v>10.862174</v>
      </c>
      <c r="AK768" s="327">
        <v>44.700142</v>
      </c>
      <c r="AL768" s="327">
        <v>160.35612599999999</v>
      </c>
      <c r="AM768" s="305">
        <f t="shared" si="67"/>
        <v>57.301523999999993</v>
      </c>
      <c r="AQ768" s="401"/>
      <c r="AR768" s="401"/>
    </row>
    <row r="769" spans="1:44" ht="19.5" customHeight="1" x14ac:dyDescent="0.15">
      <c r="A769" s="477" t="s">
        <v>53</v>
      </c>
      <c r="B769" s="475" t="s">
        <v>48</v>
      </c>
      <c r="C769" s="456" t="s">
        <v>48</v>
      </c>
      <c r="D769" s="302" t="s">
        <v>48</v>
      </c>
      <c r="E769" s="305"/>
      <c r="F769" s="305" t="e">
        <v>#DIV/0!</v>
      </c>
      <c r="G769" s="305" t="e">
        <v>#DIV/0!</v>
      </c>
      <c r="H769" s="305" t="e">
        <v>#DIV/0!</v>
      </c>
      <c r="I769" s="305" t="e">
        <v>#DIV/0!</v>
      </c>
      <c r="J769" s="305" t="e">
        <v>#DIV/0!</v>
      </c>
      <c r="K769" s="305" t="e">
        <v>#DIV/0!</v>
      </c>
      <c r="L769" s="305" t="e">
        <v>#DIV/0!</v>
      </c>
      <c r="M769" s="305" t="e">
        <v>#DIV/0!</v>
      </c>
      <c r="N769" s="305" t="e">
        <v>#DIV/0!</v>
      </c>
      <c r="O769" s="305" t="e">
        <v>#DIV/0!</v>
      </c>
      <c r="P769" s="305" t="e">
        <v>#DIV/0!</v>
      </c>
      <c r="Q769" s="305" t="e">
        <v>#DIV/0!</v>
      </c>
      <c r="R769" s="305" t="e">
        <v>#DIV/0!</v>
      </c>
      <c r="S769" s="382"/>
      <c r="V769" s="322" t="s">
        <v>358</v>
      </c>
      <c r="W769" s="485" t="s">
        <v>77</v>
      </c>
      <c r="X769" s="323" t="s">
        <v>221</v>
      </c>
      <c r="Y769" s="328">
        <f t="shared" si="66"/>
        <v>1.0652680000000001</v>
      </c>
      <c r="Z769" s="327">
        <v>3.6378409999999999</v>
      </c>
      <c r="AA769" s="327">
        <v>1.6449136666666699</v>
      </c>
      <c r="AB769" s="327">
        <v>1.1399900000000001</v>
      </c>
      <c r="AC769" s="327">
        <v>1.17049</v>
      </c>
      <c r="AD769" s="327">
        <v>2.5828500000000001</v>
      </c>
      <c r="AE769" s="327">
        <v>1.0652680000000001</v>
      </c>
      <c r="AF769" s="327">
        <v>1.0814360000000001</v>
      </c>
      <c r="AG769" s="327">
        <v>1.1748780000000001</v>
      </c>
      <c r="AH769" s="327">
        <v>1.210078</v>
      </c>
      <c r="AI769" s="327">
        <v>1.2777860000000001</v>
      </c>
      <c r="AJ769" s="327">
        <v>1.350892</v>
      </c>
      <c r="AK769" s="327">
        <v>1.590892</v>
      </c>
      <c r="AL769" s="327">
        <v>18.9273146666667</v>
      </c>
      <c r="AM769" s="305">
        <f t="shared" si="67"/>
        <v>11.241352666666669</v>
      </c>
      <c r="AQ769" s="401"/>
      <c r="AR769" s="401"/>
    </row>
    <row r="770" spans="1:44" ht="19.5" customHeight="1" x14ac:dyDescent="0.15">
      <c r="A770" s="477" t="s">
        <v>53</v>
      </c>
      <c r="B770" s="475" t="s">
        <v>49</v>
      </c>
      <c r="C770" s="456" t="s">
        <v>49</v>
      </c>
      <c r="D770" s="302" t="s">
        <v>49</v>
      </c>
      <c r="E770" s="305"/>
      <c r="F770" s="305" t="e">
        <v>#DIV/0!</v>
      </c>
      <c r="G770" s="305" t="e">
        <v>#DIV/0!</v>
      </c>
      <c r="H770" s="305" t="e">
        <v>#DIV/0!</v>
      </c>
      <c r="I770" s="305" t="e">
        <v>#DIV/0!</v>
      </c>
      <c r="J770" s="305" t="e">
        <v>#DIV/0!</v>
      </c>
      <c r="K770" s="305" t="e">
        <v>#DIV/0!</v>
      </c>
      <c r="L770" s="305" t="e">
        <v>#DIV/0!</v>
      </c>
      <c r="M770" s="305" t="e">
        <v>#DIV/0!</v>
      </c>
      <c r="N770" s="305" t="e">
        <v>#DIV/0!</v>
      </c>
      <c r="O770" s="305" t="e">
        <v>#DIV/0!</v>
      </c>
      <c r="P770" s="305" t="e">
        <v>#DIV/0!</v>
      </c>
      <c r="Q770" s="305" t="e">
        <v>#DIV/0!</v>
      </c>
      <c r="R770" s="305" t="e">
        <v>#DIV/0!</v>
      </c>
      <c r="S770" s="382"/>
      <c r="V770" s="322" t="s">
        <v>358</v>
      </c>
      <c r="W770" s="485" t="s">
        <v>77</v>
      </c>
      <c r="X770" s="323" t="s">
        <v>222</v>
      </c>
      <c r="Y770" s="328">
        <f t="shared" si="66"/>
        <v>0</v>
      </c>
      <c r="Z770" s="327">
        <v>0.1086</v>
      </c>
      <c r="AA770" s="327">
        <v>4.41E-2</v>
      </c>
      <c r="AB770" s="327">
        <v>0.1116</v>
      </c>
      <c r="AC770" s="327">
        <v>0.22492000000000001</v>
      </c>
      <c r="AD770" s="327">
        <v>0</v>
      </c>
      <c r="AE770" s="327">
        <v>0</v>
      </c>
      <c r="AF770" s="327">
        <v>0.19575000000000001</v>
      </c>
      <c r="AG770" s="327">
        <v>8.7010000000000004E-2</v>
      </c>
      <c r="AH770" s="327">
        <v>0.12091</v>
      </c>
      <c r="AI770" s="327">
        <v>0.42008000000000001</v>
      </c>
      <c r="AJ770" s="327">
        <v>0.66388999999999998</v>
      </c>
      <c r="AK770" s="327">
        <v>8.0339999999999995E-2</v>
      </c>
      <c r="AL770" s="327">
        <v>2.0571999999999999</v>
      </c>
      <c r="AM770" s="305">
        <f t="shared" si="67"/>
        <v>0.48921999999999999</v>
      </c>
      <c r="AQ770" s="401"/>
      <c r="AR770" s="401"/>
    </row>
    <row r="771" spans="1:44" ht="19.5" customHeight="1" x14ac:dyDescent="0.15">
      <c r="A771" s="477" t="s">
        <v>53</v>
      </c>
      <c r="B771" s="475" t="s">
        <v>50</v>
      </c>
      <c r="C771" s="456" t="s">
        <v>50</v>
      </c>
      <c r="D771" s="302" t="s">
        <v>50</v>
      </c>
      <c r="E771" s="305"/>
      <c r="F771" s="305" t="e">
        <v>#DIV/0!</v>
      </c>
      <c r="G771" s="305" t="e">
        <v>#DIV/0!</v>
      </c>
      <c r="H771" s="305" t="e">
        <v>#DIV/0!</v>
      </c>
      <c r="I771" s="305" t="e">
        <v>#DIV/0!</v>
      </c>
      <c r="J771" s="305" t="e">
        <v>#DIV/0!</v>
      </c>
      <c r="K771" s="305" t="e">
        <v>#DIV/0!</v>
      </c>
      <c r="L771" s="305" t="e">
        <v>#DIV/0!</v>
      </c>
      <c r="M771" s="305" t="e">
        <v>#DIV/0!</v>
      </c>
      <c r="N771" s="305" t="e">
        <v>#DIV/0!</v>
      </c>
      <c r="O771" s="305" t="e">
        <v>#DIV/0!</v>
      </c>
      <c r="P771" s="305" t="e">
        <v>#DIV/0!</v>
      </c>
      <c r="Q771" s="305" t="e">
        <v>#DIV/0!</v>
      </c>
      <c r="R771" s="305" t="e">
        <v>#DIV/0!</v>
      </c>
      <c r="S771" s="382"/>
      <c r="V771" s="322" t="s">
        <v>358</v>
      </c>
      <c r="W771" s="485" t="s">
        <v>77</v>
      </c>
      <c r="X771" s="323" t="s">
        <v>223</v>
      </c>
      <c r="Y771" s="328">
        <f t="shared" si="66"/>
        <v>0</v>
      </c>
      <c r="Z771" s="327">
        <v>5.5E-2</v>
      </c>
      <c r="AA771" s="327">
        <v>0.77400000000000002</v>
      </c>
      <c r="AB771" s="327">
        <v>0.1305</v>
      </c>
      <c r="AC771" s="327">
        <v>9.7600000000000006E-2</v>
      </c>
      <c r="AD771" s="327">
        <v>0.318</v>
      </c>
      <c r="AE771" s="327">
        <v>0</v>
      </c>
      <c r="AF771" s="327">
        <v>0</v>
      </c>
      <c r="AG771" s="327">
        <v>1.395</v>
      </c>
      <c r="AH771" s="327">
        <v>0</v>
      </c>
      <c r="AI771" s="327">
        <v>0</v>
      </c>
      <c r="AJ771" s="327">
        <v>0</v>
      </c>
      <c r="AK771" s="327">
        <v>0</v>
      </c>
      <c r="AL771" s="327">
        <v>2.7700999999999998</v>
      </c>
      <c r="AM771" s="305">
        <f t="shared" si="67"/>
        <v>1.3751</v>
      </c>
      <c r="AQ771" s="401"/>
      <c r="AR771" s="401"/>
    </row>
    <row r="772" spans="1:44" ht="19.5" customHeight="1" x14ac:dyDescent="0.15">
      <c r="A772" s="477" t="s">
        <v>54</v>
      </c>
      <c r="B772" s="475" t="s">
        <v>25</v>
      </c>
      <c r="C772" s="456" t="s">
        <v>26</v>
      </c>
      <c r="D772" s="302" t="s">
        <v>27</v>
      </c>
      <c r="E772" s="305"/>
      <c r="F772" s="305"/>
      <c r="G772" s="305"/>
      <c r="H772" s="305"/>
      <c r="I772" s="305"/>
      <c r="J772" s="305"/>
      <c r="K772" s="305"/>
      <c r="L772" s="305"/>
      <c r="M772" s="305"/>
      <c r="N772" s="305"/>
      <c r="O772" s="305"/>
      <c r="P772" s="305"/>
      <c r="Q772" s="305"/>
      <c r="R772" s="305"/>
      <c r="S772" s="382"/>
      <c r="V772" s="322" t="s">
        <v>358</v>
      </c>
      <c r="W772" s="485" t="s">
        <v>77</v>
      </c>
      <c r="X772" s="323" t="s">
        <v>224</v>
      </c>
      <c r="Y772" s="328">
        <f t="shared" si="66"/>
        <v>0.3881</v>
      </c>
      <c r="Z772" s="327">
        <v>0</v>
      </c>
      <c r="AA772" s="327">
        <v>0.47205000000000003</v>
      </c>
      <c r="AB772" s="327">
        <v>0</v>
      </c>
      <c r="AC772" s="327">
        <v>4.1618000000000004</v>
      </c>
      <c r="AD772" s="327">
        <v>1.3809</v>
      </c>
      <c r="AE772" s="327">
        <v>0.3881</v>
      </c>
      <c r="AF772" s="327">
        <v>2.9134000000000002</v>
      </c>
      <c r="AG772" s="327">
        <v>1.08145</v>
      </c>
      <c r="AH772" s="327">
        <v>1.3610500000000001</v>
      </c>
      <c r="AI772" s="327">
        <v>1.3733500000000001</v>
      </c>
      <c r="AJ772" s="327">
        <v>0.87009999999999998</v>
      </c>
      <c r="AK772" s="327">
        <v>0.64254999999999995</v>
      </c>
      <c r="AL772" s="327">
        <v>14.64475</v>
      </c>
      <c r="AM772" s="305">
        <f t="shared" si="67"/>
        <v>6.4028500000000008</v>
      </c>
      <c r="AQ772" s="401"/>
      <c r="AR772" s="401"/>
    </row>
    <row r="773" spans="1:44" ht="19.5" customHeight="1" x14ac:dyDescent="0.15">
      <c r="A773" s="477" t="s">
        <v>54</v>
      </c>
      <c r="B773" s="475" t="s">
        <v>25</v>
      </c>
      <c r="C773" s="456" t="s">
        <v>26</v>
      </c>
      <c r="D773" s="302" t="s">
        <v>28</v>
      </c>
      <c r="E773" s="305"/>
      <c r="F773" s="305"/>
      <c r="G773" s="305"/>
      <c r="H773" s="305"/>
      <c r="I773" s="305"/>
      <c r="J773" s="305"/>
      <c r="K773" s="305"/>
      <c r="L773" s="305"/>
      <c r="M773" s="305"/>
      <c r="N773" s="305"/>
      <c r="O773" s="305"/>
      <c r="P773" s="305"/>
      <c r="Q773" s="305"/>
      <c r="R773" s="305"/>
      <c r="S773" s="382"/>
      <c r="V773" s="322" t="s">
        <v>358</v>
      </c>
      <c r="W773" s="485" t="s">
        <v>77</v>
      </c>
      <c r="X773" s="323" t="s">
        <v>225</v>
      </c>
      <c r="Y773" s="328">
        <f t="shared" ref="Y773:Y836" si="68">AE773</f>
        <v>0.23099600000000001</v>
      </c>
      <c r="Z773" s="327">
        <v>0.23324300000000001</v>
      </c>
      <c r="AA773" s="327">
        <v>0.1166215</v>
      </c>
      <c r="AB773" s="327">
        <v>0.23324300000000001</v>
      </c>
      <c r="AC773" s="327">
        <v>0.23324300000000001</v>
      </c>
      <c r="AD773" s="327">
        <v>0.23325299999999999</v>
      </c>
      <c r="AE773" s="327">
        <v>0.23099600000000001</v>
      </c>
      <c r="AF773" s="327">
        <v>0.23527999999999999</v>
      </c>
      <c r="AG773" s="327">
        <v>0.23527999999999999</v>
      </c>
      <c r="AH773" s="327">
        <v>0.22192300000000001</v>
      </c>
      <c r="AI773" s="327">
        <v>0.19963900000000001</v>
      </c>
      <c r="AJ773" s="327">
        <v>0.20810699999999999</v>
      </c>
      <c r="AK773" s="327">
        <v>4.5189999999999996E-3</v>
      </c>
      <c r="AL773" s="327">
        <v>2.3853475</v>
      </c>
      <c r="AM773" s="305">
        <f t="shared" ref="AM773:AM836" si="69">SUMIFS(Z773:AK773,$Z$2:$AK$2,"是")</f>
        <v>1.2805994999999999</v>
      </c>
      <c r="AQ773" s="401"/>
      <c r="AR773" s="401"/>
    </row>
    <row r="774" spans="1:44" ht="19.5" customHeight="1" x14ac:dyDescent="0.15">
      <c r="A774" s="477" t="s">
        <v>54</v>
      </c>
      <c r="B774" s="475" t="s">
        <v>25</v>
      </c>
      <c r="C774" s="456" t="s">
        <v>26</v>
      </c>
      <c r="D774" s="302" t="s">
        <v>29</v>
      </c>
      <c r="E774" s="305"/>
      <c r="F774" s="305"/>
      <c r="G774" s="305"/>
      <c r="H774" s="305"/>
      <c r="I774" s="305"/>
      <c r="J774" s="305"/>
      <c r="K774" s="305"/>
      <c r="L774" s="305"/>
      <c r="M774" s="305"/>
      <c r="N774" s="305"/>
      <c r="O774" s="305"/>
      <c r="P774" s="305"/>
      <c r="Q774" s="305"/>
      <c r="R774" s="305"/>
      <c r="S774" s="382"/>
      <c r="V774" s="322" t="s">
        <v>358</v>
      </c>
      <c r="W774" s="485" t="s">
        <v>77</v>
      </c>
      <c r="X774" s="323" t="s">
        <v>226</v>
      </c>
      <c r="Y774" s="328">
        <f t="shared" si="68"/>
        <v>8.0852999999999994E-2</v>
      </c>
      <c r="Z774" s="327">
        <v>0</v>
      </c>
      <c r="AA774" s="327">
        <v>0</v>
      </c>
      <c r="AB774" s="327">
        <v>0</v>
      </c>
      <c r="AC774" s="327">
        <v>0</v>
      </c>
      <c r="AD774" s="327">
        <v>0</v>
      </c>
      <c r="AE774" s="327">
        <v>8.0852999999999994E-2</v>
      </c>
      <c r="AF774" s="327">
        <v>0</v>
      </c>
      <c r="AG774" s="327">
        <v>0</v>
      </c>
      <c r="AH774" s="327">
        <v>0</v>
      </c>
      <c r="AI774" s="327">
        <v>0</v>
      </c>
      <c r="AJ774" s="327">
        <v>0</v>
      </c>
      <c r="AK774" s="327">
        <v>0</v>
      </c>
      <c r="AL774" s="327">
        <v>8.0852999999999994E-2</v>
      </c>
      <c r="AM774" s="305">
        <f t="shared" si="69"/>
        <v>8.0852999999999994E-2</v>
      </c>
      <c r="AQ774" s="401"/>
      <c r="AR774" s="401"/>
    </row>
    <row r="775" spans="1:44" ht="19.5" customHeight="1" x14ac:dyDescent="0.15">
      <c r="A775" s="477" t="s">
        <v>54</v>
      </c>
      <c r="B775" s="475" t="s">
        <v>25</v>
      </c>
      <c r="C775" s="456" t="s">
        <v>26</v>
      </c>
      <c r="D775" s="302" t="s">
        <v>30</v>
      </c>
      <c r="E775" s="305"/>
      <c r="F775" s="305"/>
      <c r="G775" s="305"/>
      <c r="H775" s="305"/>
      <c r="I775" s="305"/>
      <c r="J775" s="305"/>
      <c r="K775" s="305"/>
      <c r="L775" s="305"/>
      <c r="M775" s="305"/>
      <c r="N775" s="305"/>
      <c r="O775" s="305"/>
      <c r="P775" s="305"/>
      <c r="Q775" s="305"/>
      <c r="R775" s="305"/>
      <c r="S775" s="382"/>
      <c r="V775" s="322" t="s">
        <v>358</v>
      </c>
      <c r="W775" s="485" t="s">
        <v>77</v>
      </c>
      <c r="X775" s="323" t="s">
        <v>227</v>
      </c>
      <c r="Y775" s="328">
        <f t="shared" si="68"/>
        <v>0</v>
      </c>
      <c r="Z775" s="327">
        <v>0.06</v>
      </c>
      <c r="AA775" s="327">
        <v>0</v>
      </c>
      <c r="AB775" s="327">
        <v>0</v>
      </c>
      <c r="AC775" s="327">
        <v>0</v>
      </c>
      <c r="AD775" s="327">
        <v>0</v>
      </c>
      <c r="AE775" s="327">
        <v>0</v>
      </c>
      <c r="AF775" s="327">
        <v>0</v>
      </c>
      <c r="AG775" s="327">
        <v>0.2</v>
      </c>
      <c r="AH775" s="327">
        <v>0.06</v>
      </c>
      <c r="AI775" s="327">
        <v>0</v>
      </c>
      <c r="AJ775" s="327">
        <v>0.15</v>
      </c>
      <c r="AK775" s="327">
        <v>0</v>
      </c>
      <c r="AL775" s="327">
        <v>0.47</v>
      </c>
      <c r="AM775" s="305">
        <f t="shared" si="69"/>
        <v>0.06</v>
      </c>
      <c r="AQ775" s="401"/>
      <c r="AR775" s="401"/>
    </row>
    <row r="776" spans="1:44" ht="19.5" customHeight="1" x14ac:dyDescent="0.15">
      <c r="A776" s="477" t="s">
        <v>54</v>
      </c>
      <c r="B776" s="475" t="s">
        <v>25</v>
      </c>
      <c r="C776" s="456" t="s">
        <v>26</v>
      </c>
      <c r="D776" s="302" t="s">
        <v>31</v>
      </c>
      <c r="E776" s="305"/>
      <c r="F776" s="305"/>
      <c r="G776" s="305"/>
      <c r="H776" s="305"/>
      <c r="I776" s="305"/>
      <c r="J776" s="305"/>
      <c r="K776" s="305"/>
      <c r="L776" s="305"/>
      <c r="M776" s="305"/>
      <c r="N776" s="305"/>
      <c r="O776" s="305"/>
      <c r="P776" s="305"/>
      <c r="Q776" s="305"/>
      <c r="R776" s="305"/>
      <c r="S776" s="382"/>
      <c r="V776" s="322" t="s">
        <v>358</v>
      </c>
      <c r="W776" s="485" t="s">
        <v>77</v>
      </c>
      <c r="X776" s="323" t="s">
        <v>367</v>
      </c>
      <c r="Y776" s="328">
        <f t="shared" si="68"/>
        <v>0</v>
      </c>
      <c r="Z776" s="327">
        <v>0</v>
      </c>
      <c r="AA776" s="327">
        <v>0</v>
      </c>
      <c r="AB776" s="327">
        <v>0</v>
      </c>
      <c r="AC776" s="327">
        <v>0</v>
      </c>
      <c r="AD776" s="327">
        <v>0</v>
      </c>
      <c r="AE776" s="327">
        <v>0</v>
      </c>
      <c r="AF776" s="327">
        <v>0</v>
      </c>
      <c r="AG776" s="327">
        <v>0</v>
      </c>
      <c r="AH776" s="327">
        <v>0</v>
      </c>
      <c r="AI776" s="327">
        <v>0</v>
      </c>
      <c r="AJ776" s="327">
        <v>0</v>
      </c>
      <c r="AK776" s="327">
        <v>0</v>
      </c>
      <c r="AL776" s="327">
        <v>0</v>
      </c>
      <c r="AM776" s="305">
        <f t="shared" si="69"/>
        <v>0</v>
      </c>
      <c r="AQ776" s="401"/>
      <c r="AR776" s="401"/>
    </row>
    <row r="777" spans="1:44" ht="19.5" customHeight="1" x14ac:dyDescent="0.15">
      <c r="A777" s="477" t="s">
        <v>54</v>
      </c>
      <c r="B777" s="475" t="s">
        <v>25</v>
      </c>
      <c r="C777" s="456" t="s">
        <v>26</v>
      </c>
      <c r="D777" s="302" t="s">
        <v>32</v>
      </c>
      <c r="E777" s="305"/>
      <c r="F777" s="305"/>
      <c r="G777" s="305"/>
      <c r="H777" s="305"/>
      <c r="I777" s="305"/>
      <c r="J777" s="305"/>
      <c r="K777" s="305"/>
      <c r="L777" s="305"/>
      <c r="M777" s="305"/>
      <c r="N777" s="305"/>
      <c r="O777" s="305"/>
      <c r="P777" s="305"/>
      <c r="Q777" s="305"/>
      <c r="R777" s="305"/>
      <c r="S777" s="382"/>
      <c r="V777" s="322" t="s">
        <v>358</v>
      </c>
      <c r="W777" s="485" t="s">
        <v>77</v>
      </c>
      <c r="X777" s="323" t="s">
        <v>229</v>
      </c>
      <c r="Y777" s="328">
        <f t="shared" si="68"/>
        <v>0</v>
      </c>
      <c r="Z777" s="327">
        <v>0</v>
      </c>
      <c r="AA777" s="327">
        <v>0</v>
      </c>
      <c r="AB777" s="327">
        <v>0</v>
      </c>
      <c r="AC777" s="327">
        <v>0</v>
      </c>
      <c r="AD777" s="327">
        <v>0</v>
      </c>
      <c r="AE777" s="327">
        <v>0</v>
      </c>
      <c r="AF777" s="327">
        <v>0</v>
      </c>
      <c r="AG777" s="327">
        <v>0</v>
      </c>
      <c r="AH777" s="327">
        <v>0</v>
      </c>
      <c r="AI777" s="327">
        <v>0</v>
      </c>
      <c r="AJ777" s="327">
        <v>0</v>
      </c>
      <c r="AK777" s="327">
        <v>0</v>
      </c>
      <c r="AL777" s="327">
        <v>0</v>
      </c>
      <c r="AM777" s="305">
        <f t="shared" si="69"/>
        <v>0</v>
      </c>
      <c r="AQ777" s="401"/>
      <c r="AR777" s="401"/>
    </row>
    <row r="778" spans="1:44" ht="19.5" customHeight="1" x14ac:dyDescent="0.15">
      <c r="A778" s="477" t="s">
        <v>54</v>
      </c>
      <c r="B778" s="475" t="s">
        <v>25</v>
      </c>
      <c r="C778" s="456" t="s">
        <v>33</v>
      </c>
      <c r="D778" s="302" t="s">
        <v>34</v>
      </c>
      <c r="E778" s="305"/>
      <c r="F778" s="305"/>
      <c r="G778" s="305"/>
      <c r="H778" s="305"/>
      <c r="I778" s="305"/>
      <c r="J778" s="305"/>
      <c r="K778" s="305"/>
      <c r="L778" s="305"/>
      <c r="M778" s="305"/>
      <c r="N778" s="305"/>
      <c r="O778" s="305"/>
      <c r="P778" s="305"/>
      <c r="Q778" s="305"/>
      <c r="R778" s="305"/>
      <c r="S778" s="382"/>
      <c r="V778" s="322" t="s">
        <v>358</v>
      </c>
      <c r="W778" s="485" t="s">
        <v>77</v>
      </c>
      <c r="X778" s="323" t="s">
        <v>230</v>
      </c>
      <c r="Y778" s="328">
        <f t="shared" si="68"/>
        <v>0</v>
      </c>
      <c r="Z778" s="327">
        <v>0</v>
      </c>
      <c r="AA778" s="327">
        <v>0</v>
      </c>
      <c r="AB778" s="327">
        <v>0.3528</v>
      </c>
      <c r="AC778" s="327">
        <v>0</v>
      </c>
      <c r="AD778" s="327">
        <v>0</v>
      </c>
      <c r="AE778" s="327">
        <v>0</v>
      </c>
      <c r="AF778" s="327">
        <v>0</v>
      </c>
      <c r="AG778" s="327">
        <v>0.93493000000000004</v>
      </c>
      <c r="AH778" s="327">
        <v>0.18943199999999999</v>
      </c>
      <c r="AI778" s="327">
        <v>0</v>
      </c>
      <c r="AJ778" s="327">
        <v>0</v>
      </c>
      <c r="AK778" s="327">
        <v>0</v>
      </c>
      <c r="AL778" s="327">
        <v>1.4771620000000001</v>
      </c>
      <c r="AM778" s="305">
        <f t="shared" si="69"/>
        <v>0.3528</v>
      </c>
      <c r="AQ778" s="401"/>
      <c r="AR778" s="401"/>
    </row>
    <row r="779" spans="1:44" ht="19.5" customHeight="1" x14ac:dyDescent="0.15">
      <c r="A779" s="477" t="s">
        <v>54</v>
      </c>
      <c r="B779" s="475" t="s">
        <v>25</v>
      </c>
      <c r="C779" s="456" t="s">
        <v>33</v>
      </c>
      <c r="D779" s="302" t="s">
        <v>35</v>
      </c>
      <c r="E779" s="305"/>
      <c r="F779" s="305"/>
      <c r="G779" s="305"/>
      <c r="H779" s="305"/>
      <c r="I779" s="305"/>
      <c r="J779" s="305"/>
      <c r="K779" s="305"/>
      <c r="L779" s="305"/>
      <c r="M779" s="305"/>
      <c r="N779" s="305"/>
      <c r="O779" s="305"/>
      <c r="P779" s="305"/>
      <c r="Q779" s="305"/>
      <c r="R779" s="305"/>
      <c r="S779" s="382"/>
      <c r="V779" s="322" t="s">
        <v>358</v>
      </c>
      <c r="W779" s="485" t="s">
        <v>77</v>
      </c>
      <c r="X779" s="323" t="s">
        <v>231</v>
      </c>
      <c r="Y779" s="328">
        <f t="shared" si="68"/>
        <v>0</v>
      </c>
      <c r="Z779" s="327">
        <v>0</v>
      </c>
      <c r="AA779" s="327">
        <v>0</v>
      </c>
      <c r="AB779" s="327">
        <v>0</v>
      </c>
      <c r="AC779" s="327">
        <v>0</v>
      </c>
      <c r="AD779" s="327">
        <v>0</v>
      </c>
      <c r="AE779" s="327">
        <v>0</v>
      </c>
      <c r="AF779" s="327">
        <v>0</v>
      </c>
      <c r="AG779" s="327">
        <v>0</v>
      </c>
      <c r="AH779" s="327">
        <v>0</v>
      </c>
      <c r="AI779" s="327">
        <v>0</v>
      </c>
      <c r="AJ779" s="327">
        <v>0</v>
      </c>
      <c r="AK779" s="327">
        <v>0</v>
      </c>
      <c r="AL779" s="327">
        <v>0</v>
      </c>
      <c r="AM779" s="305">
        <f t="shared" si="69"/>
        <v>0</v>
      </c>
      <c r="AQ779" s="401"/>
      <c r="AR779" s="401"/>
    </row>
    <row r="780" spans="1:44" ht="19.5" customHeight="1" x14ac:dyDescent="0.15">
      <c r="A780" s="477" t="s">
        <v>54</v>
      </c>
      <c r="B780" s="475" t="s">
        <v>25</v>
      </c>
      <c r="C780" s="456" t="s">
        <v>33</v>
      </c>
      <c r="D780" s="302" t="s">
        <v>36</v>
      </c>
      <c r="E780" s="305"/>
      <c r="F780" s="305"/>
      <c r="G780" s="305"/>
      <c r="H780" s="305"/>
      <c r="I780" s="305"/>
      <c r="J780" s="305"/>
      <c r="K780" s="305"/>
      <c r="L780" s="305"/>
      <c r="M780" s="305"/>
      <c r="N780" s="305"/>
      <c r="O780" s="305"/>
      <c r="P780" s="305"/>
      <c r="Q780" s="305"/>
      <c r="R780" s="305"/>
      <c r="S780" s="382"/>
      <c r="V780" s="322" t="s">
        <v>358</v>
      </c>
      <c r="W780" s="485" t="s">
        <v>77</v>
      </c>
      <c r="X780" s="323" t="s">
        <v>232</v>
      </c>
      <c r="Y780" s="328">
        <f t="shared" si="68"/>
        <v>0</v>
      </c>
      <c r="Z780" s="327">
        <v>0</v>
      </c>
      <c r="AA780" s="327">
        <v>0</v>
      </c>
      <c r="AB780" s="327">
        <v>0</v>
      </c>
      <c r="AC780" s="327">
        <v>0</v>
      </c>
      <c r="AD780" s="327">
        <v>0</v>
      </c>
      <c r="AE780" s="327">
        <v>0</v>
      </c>
      <c r="AF780" s="327">
        <v>0</v>
      </c>
      <c r="AG780" s="327">
        <v>0</v>
      </c>
      <c r="AH780" s="327">
        <v>0</v>
      </c>
      <c r="AI780" s="327">
        <v>0</v>
      </c>
      <c r="AJ780" s="327">
        <v>0</v>
      </c>
      <c r="AK780" s="327">
        <v>0</v>
      </c>
      <c r="AL780" s="327">
        <v>0</v>
      </c>
      <c r="AM780" s="305">
        <f t="shared" si="69"/>
        <v>0</v>
      </c>
      <c r="AQ780" s="401"/>
      <c r="AR780" s="401"/>
    </row>
    <row r="781" spans="1:44" ht="19.5" customHeight="1" x14ac:dyDescent="0.15">
      <c r="A781" s="477" t="s">
        <v>54</v>
      </c>
      <c r="B781" s="475" t="s">
        <v>25</v>
      </c>
      <c r="C781" s="456" t="s">
        <v>33</v>
      </c>
      <c r="D781" s="302" t="s">
        <v>37</v>
      </c>
      <c r="E781" s="305"/>
      <c r="F781" s="305"/>
      <c r="G781" s="305"/>
      <c r="H781" s="305"/>
      <c r="I781" s="305"/>
      <c r="J781" s="305"/>
      <c r="K781" s="305"/>
      <c r="L781" s="305"/>
      <c r="M781" s="305"/>
      <c r="N781" s="305"/>
      <c r="O781" s="305"/>
      <c r="P781" s="305"/>
      <c r="Q781" s="305"/>
      <c r="R781" s="305"/>
      <c r="S781" s="382"/>
      <c r="V781" s="322" t="s">
        <v>358</v>
      </c>
      <c r="W781" s="485" t="s">
        <v>77</v>
      </c>
      <c r="X781" s="323" t="s">
        <v>233</v>
      </c>
      <c r="Y781" s="328">
        <f t="shared" si="68"/>
        <v>0</v>
      </c>
      <c r="Z781" s="327">
        <v>0.1038</v>
      </c>
      <c r="AA781" s="327">
        <v>0</v>
      </c>
      <c r="AB781" s="327">
        <v>0</v>
      </c>
      <c r="AC781" s="327">
        <v>9.5100000000000004E-2</v>
      </c>
      <c r="AD781" s="327">
        <v>0</v>
      </c>
      <c r="AE781" s="327">
        <v>0</v>
      </c>
      <c r="AF781" s="327">
        <v>0.18629999999999999</v>
      </c>
      <c r="AG781" s="327">
        <v>0</v>
      </c>
      <c r="AH781" s="327">
        <v>0.67220000000000002</v>
      </c>
      <c r="AI781" s="327">
        <v>0</v>
      </c>
      <c r="AJ781" s="327">
        <v>0.82410000000000005</v>
      </c>
      <c r="AK781" s="327">
        <v>0.5746</v>
      </c>
      <c r="AL781" s="327">
        <v>2.4561000000000002</v>
      </c>
      <c r="AM781" s="305">
        <f t="shared" si="69"/>
        <v>0.19890000000000002</v>
      </c>
      <c r="AQ781" s="401"/>
      <c r="AR781" s="401"/>
    </row>
    <row r="782" spans="1:44" ht="19.5" customHeight="1" x14ac:dyDescent="0.15">
      <c r="A782" s="477" t="s">
        <v>54</v>
      </c>
      <c r="B782" s="475" t="s">
        <v>25</v>
      </c>
      <c r="C782" s="456" t="s">
        <v>33</v>
      </c>
      <c r="D782" s="302" t="s">
        <v>38</v>
      </c>
      <c r="E782" s="305"/>
      <c r="F782" s="305"/>
      <c r="G782" s="305"/>
      <c r="H782" s="305"/>
      <c r="I782" s="305"/>
      <c r="J782" s="305"/>
      <c r="K782" s="305"/>
      <c r="L782" s="305"/>
      <c r="M782" s="305"/>
      <c r="N782" s="305"/>
      <c r="O782" s="305"/>
      <c r="P782" s="305"/>
      <c r="Q782" s="305"/>
      <c r="R782" s="305"/>
      <c r="S782" s="382"/>
      <c r="V782" s="322" t="s">
        <v>358</v>
      </c>
      <c r="W782" s="485" t="s">
        <v>77</v>
      </c>
      <c r="X782" s="323" t="s">
        <v>234</v>
      </c>
      <c r="Y782" s="328">
        <f t="shared" si="68"/>
        <v>0</v>
      </c>
      <c r="Z782" s="327">
        <v>-1</v>
      </c>
      <c r="AA782" s="327">
        <v>0</v>
      </c>
      <c r="AB782" s="327">
        <v>0</v>
      </c>
      <c r="AC782" s="327">
        <v>0</v>
      </c>
      <c r="AD782" s="327">
        <v>0</v>
      </c>
      <c r="AE782" s="327">
        <v>0</v>
      </c>
      <c r="AF782" s="327">
        <v>0</v>
      </c>
      <c r="AG782" s="327">
        <v>0</v>
      </c>
      <c r="AH782" s="327">
        <v>0.30790000000000001</v>
      </c>
      <c r="AI782" s="327">
        <v>0</v>
      </c>
      <c r="AJ782" s="327">
        <v>0</v>
      </c>
      <c r="AK782" s="327">
        <v>0</v>
      </c>
      <c r="AL782" s="327">
        <v>-0.69210000000000005</v>
      </c>
      <c r="AM782" s="305">
        <f t="shared" si="69"/>
        <v>-1</v>
      </c>
      <c r="AQ782" s="401"/>
      <c r="AR782" s="401"/>
    </row>
    <row r="783" spans="1:44" ht="19.5" customHeight="1" x14ac:dyDescent="0.15">
      <c r="A783" s="477" t="s">
        <v>54</v>
      </c>
      <c r="B783" s="475" t="s">
        <v>25</v>
      </c>
      <c r="C783" s="456" t="s">
        <v>33</v>
      </c>
      <c r="D783" s="302" t="s">
        <v>39</v>
      </c>
      <c r="E783" s="305"/>
      <c r="F783" s="305"/>
      <c r="G783" s="305"/>
      <c r="H783" s="305"/>
      <c r="I783" s="305"/>
      <c r="J783" s="305"/>
      <c r="K783" s="305"/>
      <c r="L783" s="305"/>
      <c r="M783" s="305"/>
      <c r="N783" s="305"/>
      <c r="O783" s="305"/>
      <c r="P783" s="305"/>
      <c r="Q783" s="305"/>
      <c r="R783" s="305"/>
      <c r="S783" s="382"/>
      <c r="V783" s="322" t="s">
        <v>358</v>
      </c>
      <c r="W783" s="485" t="s">
        <v>77</v>
      </c>
      <c r="X783" s="323" t="s">
        <v>127</v>
      </c>
      <c r="Y783" s="328">
        <f t="shared" si="68"/>
        <v>2.4596879999999999</v>
      </c>
      <c r="Z783" s="327">
        <v>1.004683</v>
      </c>
      <c r="AA783" s="327">
        <v>3.5370740000000001</v>
      </c>
      <c r="AB783" s="327">
        <v>0.50170000000000003</v>
      </c>
      <c r="AC783" s="327">
        <v>0.84619999999999995</v>
      </c>
      <c r="AD783" s="327">
        <v>1.039785</v>
      </c>
      <c r="AE783" s="327">
        <v>2.4596879999999999</v>
      </c>
      <c r="AF783" s="327">
        <v>1.792451</v>
      </c>
      <c r="AG783" s="327">
        <v>0.155586</v>
      </c>
      <c r="AH783" s="327">
        <v>11.062099999999999</v>
      </c>
      <c r="AI783" s="327">
        <v>0</v>
      </c>
      <c r="AJ783" s="327">
        <v>6.77508</v>
      </c>
      <c r="AK783" s="327">
        <v>8.4590920000000001</v>
      </c>
      <c r="AL783" s="327">
        <v>37.633439000000003</v>
      </c>
      <c r="AM783" s="305">
        <f t="shared" si="69"/>
        <v>9.3891299999999998</v>
      </c>
      <c r="AQ783" s="401"/>
      <c r="AR783" s="401"/>
    </row>
    <row r="784" spans="1:44" ht="19.5" customHeight="1" x14ac:dyDescent="0.15">
      <c r="A784" s="477" t="s">
        <v>54</v>
      </c>
      <c r="B784" s="475" t="s">
        <v>25</v>
      </c>
      <c r="C784" s="456" t="s">
        <v>40</v>
      </c>
      <c r="D784" s="302" t="s">
        <v>41</v>
      </c>
      <c r="E784" s="305"/>
      <c r="F784" s="305"/>
      <c r="G784" s="305"/>
      <c r="H784" s="305"/>
      <c r="I784" s="305"/>
      <c r="J784" s="305"/>
      <c r="K784" s="305"/>
      <c r="L784" s="305"/>
      <c r="M784" s="305"/>
      <c r="N784" s="305"/>
      <c r="O784" s="305"/>
      <c r="P784" s="305"/>
      <c r="Q784" s="305"/>
      <c r="R784" s="305"/>
      <c r="S784" s="382"/>
      <c r="V784" s="322" t="s">
        <v>358</v>
      </c>
      <c r="W784" s="485" t="s">
        <v>77</v>
      </c>
      <c r="X784" s="323" t="s">
        <v>235</v>
      </c>
      <c r="Y784" s="328">
        <f t="shared" si="68"/>
        <v>0</v>
      </c>
      <c r="Z784" s="327">
        <v>0</v>
      </c>
      <c r="AA784" s="327">
        <v>0</v>
      </c>
      <c r="AB784" s="327">
        <v>0</v>
      </c>
      <c r="AC784" s="327">
        <v>0</v>
      </c>
      <c r="AD784" s="327">
        <v>0</v>
      </c>
      <c r="AE784" s="327">
        <v>0</v>
      </c>
      <c r="AF784" s="327">
        <v>0</v>
      </c>
      <c r="AG784" s="327">
        <v>0</v>
      </c>
      <c r="AH784" s="327">
        <v>0</v>
      </c>
      <c r="AI784" s="327">
        <v>0</v>
      </c>
      <c r="AJ784" s="327">
        <v>0</v>
      </c>
      <c r="AK784" s="327">
        <v>0</v>
      </c>
      <c r="AL784" s="327">
        <v>0</v>
      </c>
      <c r="AM784" s="305">
        <f t="shared" si="69"/>
        <v>0</v>
      </c>
      <c r="AQ784" s="401"/>
      <c r="AR784" s="401"/>
    </row>
    <row r="785" spans="1:44" ht="19.5" customHeight="1" x14ac:dyDescent="0.15">
      <c r="A785" s="477" t="s">
        <v>54</v>
      </c>
      <c r="B785" s="475" t="s">
        <v>25</v>
      </c>
      <c r="C785" s="456" t="s">
        <v>40</v>
      </c>
      <c r="D785" s="302" t="s">
        <v>42</v>
      </c>
      <c r="E785" s="305"/>
      <c r="F785" s="305"/>
      <c r="G785" s="305"/>
      <c r="H785" s="305"/>
      <c r="I785" s="305"/>
      <c r="J785" s="305"/>
      <c r="K785" s="305"/>
      <c r="L785" s="305"/>
      <c r="M785" s="305"/>
      <c r="N785" s="305"/>
      <c r="O785" s="305"/>
      <c r="P785" s="305"/>
      <c r="Q785" s="305"/>
      <c r="R785" s="305"/>
      <c r="S785" s="382"/>
      <c r="V785" s="322" t="s">
        <v>358</v>
      </c>
      <c r="W785" s="485" t="s">
        <v>77</v>
      </c>
      <c r="X785" s="323" t="s">
        <v>236</v>
      </c>
      <c r="Y785" s="328">
        <f t="shared" si="68"/>
        <v>0</v>
      </c>
      <c r="Z785" s="327">
        <v>0</v>
      </c>
      <c r="AA785" s="327">
        <v>0</v>
      </c>
      <c r="AB785" s="327">
        <v>0</v>
      </c>
      <c r="AC785" s="327">
        <v>0</v>
      </c>
      <c r="AD785" s="327">
        <v>0</v>
      </c>
      <c r="AE785" s="327">
        <v>0</v>
      </c>
      <c r="AF785" s="327">
        <v>0</v>
      </c>
      <c r="AG785" s="327">
        <v>0</v>
      </c>
      <c r="AH785" s="327">
        <v>0</v>
      </c>
      <c r="AI785" s="327">
        <v>0</v>
      </c>
      <c r="AJ785" s="327">
        <v>0</v>
      </c>
      <c r="AK785" s="327">
        <v>0</v>
      </c>
      <c r="AL785" s="327">
        <v>0</v>
      </c>
      <c r="AM785" s="305">
        <f t="shared" si="69"/>
        <v>0</v>
      </c>
      <c r="AQ785" s="401"/>
      <c r="AR785" s="401"/>
    </row>
    <row r="786" spans="1:44" ht="19.5" customHeight="1" x14ac:dyDescent="0.15">
      <c r="A786" s="477" t="s">
        <v>54</v>
      </c>
      <c r="B786" s="475" t="s">
        <v>25</v>
      </c>
      <c r="C786" s="456" t="s">
        <v>40</v>
      </c>
      <c r="D786" s="302" t="s">
        <v>43</v>
      </c>
      <c r="E786" s="305"/>
      <c r="F786" s="305"/>
      <c r="G786" s="305"/>
      <c r="H786" s="305"/>
      <c r="I786" s="305"/>
      <c r="J786" s="305"/>
      <c r="K786" s="305"/>
      <c r="L786" s="305"/>
      <c r="M786" s="305"/>
      <c r="N786" s="305"/>
      <c r="O786" s="305"/>
      <c r="P786" s="305"/>
      <c r="Q786" s="305"/>
      <c r="R786" s="305"/>
      <c r="S786" s="382"/>
      <c r="V786" s="322" t="s">
        <v>358</v>
      </c>
      <c r="W786" s="485" t="s">
        <v>77</v>
      </c>
      <c r="X786" s="323" t="s">
        <v>237</v>
      </c>
      <c r="Y786" s="328">
        <f t="shared" si="68"/>
        <v>0</v>
      </c>
      <c r="Z786" s="327">
        <v>0</v>
      </c>
      <c r="AA786" s="327">
        <v>0</v>
      </c>
      <c r="AB786" s="327">
        <v>0</v>
      </c>
      <c r="AC786" s="327">
        <v>0</v>
      </c>
      <c r="AD786" s="327">
        <v>0</v>
      </c>
      <c r="AE786" s="327">
        <v>0</v>
      </c>
      <c r="AF786" s="327">
        <v>0</v>
      </c>
      <c r="AG786" s="327">
        <v>0</v>
      </c>
      <c r="AH786" s="327">
        <v>0</v>
      </c>
      <c r="AI786" s="327">
        <v>0</v>
      </c>
      <c r="AJ786" s="327">
        <v>0</v>
      </c>
      <c r="AK786" s="327">
        <v>0</v>
      </c>
      <c r="AL786" s="327">
        <v>0</v>
      </c>
      <c r="AM786" s="305">
        <f t="shared" si="69"/>
        <v>0</v>
      </c>
      <c r="AQ786" s="401"/>
      <c r="AR786" s="401"/>
    </row>
    <row r="787" spans="1:44" ht="19.5" customHeight="1" x14ac:dyDescent="0.15">
      <c r="A787" s="477" t="s">
        <v>54</v>
      </c>
      <c r="B787" s="475" t="s">
        <v>44</v>
      </c>
      <c r="C787" s="456" t="s">
        <v>26</v>
      </c>
      <c r="D787" s="302" t="s">
        <v>27</v>
      </c>
      <c r="E787" s="305"/>
      <c r="F787" s="305">
        <v>0</v>
      </c>
      <c r="G787" s="305">
        <v>0</v>
      </c>
      <c r="H787" s="305">
        <v>0</v>
      </c>
      <c r="I787" s="305">
        <v>0</v>
      </c>
      <c r="J787" s="305">
        <v>0</v>
      </c>
      <c r="K787" s="305">
        <v>0</v>
      </c>
      <c r="L787" s="305">
        <v>0</v>
      </c>
      <c r="M787" s="305">
        <v>0</v>
      </c>
      <c r="N787" s="305">
        <v>0</v>
      </c>
      <c r="O787" s="305">
        <v>0</v>
      </c>
      <c r="P787" s="305">
        <v>0</v>
      </c>
      <c r="Q787" s="305">
        <v>0</v>
      </c>
      <c r="R787" s="305">
        <v>0</v>
      </c>
      <c r="S787" s="382"/>
      <c r="V787" s="322" t="s">
        <v>358</v>
      </c>
      <c r="W787" s="485" t="s">
        <v>77</v>
      </c>
      <c r="X787" s="323" t="s">
        <v>238</v>
      </c>
      <c r="Y787" s="328">
        <f t="shared" si="68"/>
        <v>0</v>
      </c>
      <c r="Z787" s="327">
        <v>0</v>
      </c>
      <c r="AA787" s="327">
        <v>0</v>
      </c>
      <c r="AB787" s="327">
        <v>0</v>
      </c>
      <c r="AC787" s="327">
        <v>0</v>
      </c>
      <c r="AD787" s="327">
        <v>0</v>
      </c>
      <c r="AE787" s="327">
        <v>0</v>
      </c>
      <c r="AF787" s="327">
        <v>0</v>
      </c>
      <c r="AG787" s="327">
        <v>0</v>
      </c>
      <c r="AH787" s="327">
        <v>0</v>
      </c>
      <c r="AI787" s="327">
        <v>0</v>
      </c>
      <c r="AJ787" s="327">
        <v>0</v>
      </c>
      <c r="AK787" s="327">
        <v>0</v>
      </c>
      <c r="AL787" s="327">
        <v>0</v>
      </c>
      <c r="AM787" s="305">
        <f t="shared" si="69"/>
        <v>0</v>
      </c>
      <c r="AQ787" s="401"/>
      <c r="AR787" s="401"/>
    </row>
    <row r="788" spans="1:44" ht="19.5" customHeight="1" x14ac:dyDescent="0.15">
      <c r="A788" s="477" t="s">
        <v>54</v>
      </c>
      <c r="B788" s="475" t="s">
        <v>44</v>
      </c>
      <c r="C788" s="456" t="s">
        <v>26</v>
      </c>
      <c r="D788" s="302" t="s">
        <v>28</v>
      </c>
      <c r="E788" s="305"/>
      <c r="F788" s="305">
        <v>0</v>
      </c>
      <c r="G788" s="305">
        <v>0</v>
      </c>
      <c r="H788" s="305">
        <v>0</v>
      </c>
      <c r="I788" s="305">
        <v>0</v>
      </c>
      <c r="J788" s="305">
        <v>0</v>
      </c>
      <c r="K788" s="305">
        <v>0</v>
      </c>
      <c r="L788" s="305">
        <v>0</v>
      </c>
      <c r="M788" s="305">
        <v>0</v>
      </c>
      <c r="N788" s="305">
        <v>0</v>
      </c>
      <c r="O788" s="305">
        <v>0</v>
      </c>
      <c r="P788" s="305">
        <v>0</v>
      </c>
      <c r="Q788" s="305">
        <v>0</v>
      </c>
      <c r="R788" s="305">
        <v>0</v>
      </c>
      <c r="S788" s="382"/>
      <c r="V788" s="322" t="s">
        <v>358</v>
      </c>
      <c r="W788" s="485" t="s">
        <v>77</v>
      </c>
      <c r="X788" s="323" t="s">
        <v>239</v>
      </c>
      <c r="Y788" s="328">
        <f t="shared" si="68"/>
        <v>0</v>
      </c>
      <c r="Z788" s="327">
        <v>0</v>
      </c>
      <c r="AA788" s="327">
        <v>0</v>
      </c>
      <c r="AB788" s="327">
        <v>0</v>
      </c>
      <c r="AC788" s="327">
        <v>0</v>
      </c>
      <c r="AD788" s="327">
        <v>0</v>
      </c>
      <c r="AE788" s="327">
        <v>0</v>
      </c>
      <c r="AF788" s="327">
        <v>0</v>
      </c>
      <c r="AG788" s="327">
        <v>0</v>
      </c>
      <c r="AH788" s="327">
        <v>0</v>
      </c>
      <c r="AI788" s="327">
        <v>0</v>
      </c>
      <c r="AJ788" s="327">
        <v>0</v>
      </c>
      <c r="AK788" s="327">
        <v>0</v>
      </c>
      <c r="AL788" s="327">
        <v>0</v>
      </c>
      <c r="AM788" s="305">
        <f t="shared" si="69"/>
        <v>0</v>
      </c>
      <c r="AQ788" s="401"/>
      <c r="AR788" s="401"/>
    </row>
    <row r="789" spans="1:44" ht="19.5" customHeight="1" x14ac:dyDescent="0.15">
      <c r="A789" s="477" t="s">
        <v>54</v>
      </c>
      <c r="B789" s="475" t="s">
        <v>44</v>
      </c>
      <c r="C789" s="456" t="s">
        <v>26</v>
      </c>
      <c r="D789" s="302" t="s">
        <v>29</v>
      </c>
      <c r="E789" s="305"/>
      <c r="F789" s="305">
        <v>0.371089101259923</v>
      </c>
      <c r="G789" s="305">
        <v>0.15128663830484701</v>
      </c>
      <c r="H789" s="305">
        <v>0.52472053947430097</v>
      </c>
      <c r="I789" s="305">
        <v>0.81790164558328704</v>
      </c>
      <c r="J789" s="305">
        <v>0.77961451213927901</v>
      </c>
      <c r="K789" s="305">
        <v>0.68965644992664499</v>
      </c>
      <c r="L789" s="305">
        <v>0.52109847110640295</v>
      </c>
      <c r="M789" s="305">
        <v>0.36664624858931599</v>
      </c>
      <c r="N789" s="305">
        <v>0.46872006825525298</v>
      </c>
      <c r="O789" s="305">
        <v>0.39783944535800297</v>
      </c>
      <c r="P789" s="305">
        <v>0.76109855808364202</v>
      </c>
      <c r="Q789" s="305">
        <v>0.40824957063994399</v>
      </c>
      <c r="R789" s="305">
        <v>6.25792124872084</v>
      </c>
      <c r="S789" s="382"/>
      <c r="V789" s="322" t="s">
        <v>358</v>
      </c>
      <c r="W789" s="485" t="s">
        <v>77</v>
      </c>
      <c r="X789" s="323" t="s">
        <v>240</v>
      </c>
      <c r="Y789" s="328">
        <f t="shared" si="68"/>
        <v>0</v>
      </c>
      <c r="Z789" s="327">
        <v>0</v>
      </c>
      <c r="AA789" s="327">
        <v>0</v>
      </c>
      <c r="AB789" s="327">
        <v>0</v>
      </c>
      <c r="AC789" s="327">
        <v>0</v>
      </c>
      <c r="AD789" s="327">
        <v>0</v>
      </c>
      <c r="AE789" s="327">
        <v>0</v>
      </c>
      <c r="AF789" s="327">
        <v>0</v>
      </c>
      <c r="AG789" s="327">
        <v>0</v>
      </c>
      <c r="AH789" s="327">
        <v>0</v>
      </c>
      <c r="AI789" s="327">
        <v>0</v>
      </c>
      <c r="AJ789" s="327">
        <v>0</v>
      </c>
      <c r="AK789" s="327">
        <v>0</v>
      </c>
      <c r="AL789" s="327">
        <v>0</v>
      </c>
      <c r="AM789" s="305">
        <f t="shared" si="69"/>
        <v>0</v>
      </c>
      <c r="AQ789" s="401"/>
      <c r="AR789" s="401"/>
    </row>
    <row r="790" spans="1:44" ht="19.5" customHeight="1" x14ac:dyDescent="0.15">
      <c r="A790" s="477" t="s">
        <v>54</v>
      </c>
      <c r="B790" s="475" t="s">
        <v>44</v>
      </c>
      <c r="C790" s="456" t="s">
        <v>26</v>
      </c>
      <c r="D790" s="302" t="s">
        <v>30</v>
      </c>
      <c r="E790" s="305"/>
      <c r="F790" s="305">
        <v>0.38317660070841703</v>
      </c>
      <c r="G790" s="305">
        <v>0.17013147245692101</v>
      </c>
      <c r="H790" s="305">
        <v>0.40838117175043998</v>
      </c>
      <c r="I790" s="305">
        <v>0.56803617234502501</v>
      </c>
      <c r="J790" s="305">
        <v>0.92114710001787203</v>
      </c>
      <c r="K790" s="305">
        <v>0.80342068361952002</v>
      </c>
      <c r="L790" s="305">
        <v>0.96625438519087603</v>
      </c>
      <c r="M790" s="305">
        <v>0.81067334860446905</v>
      </c>
      <c r="N790" s="305">
        <v>0.93482051190687299</v>
      </c>
      <c r="O790" s="305">
        <v>0.80297719053202299</v>
      </c>
      <c r="P790" s="305">
        <v>0.703828276184015</v>
      </c>
      <c r="Q790" s="305">
        <v>0.82582583401380105</v>
      </c>
      <c r="R790" s="305">
        <v>8.2986727473302508</v>
      </c>
      <c r="S790" s="382"/>
      <c r="V790" s="322" t="s">
        <v>358</v>
      </c>
      <c r="W790" s="485" t="s">
        <v>77</v>
      </c>
      <c r="X790" s="323" t="s">
        <v>241</v>
      </c>
      <c r="Y790" s="328">
        <f t="shared" si="68"/>
        <v>0</v>
      </c>
      <c r="Z790" s="327">
        <v>0</v>
      </c>
      <c r="AA790" s="327">
        <v>0</v>
      </c>
      <c r="AB790" s="327">
        <v>0</v>
      </c>
      <c r="AC790" s="327">
        <v>0</v>
      </c>
      <c r="AD790" s="327">
        <v>0</v>
      </c>
      <c r="AE790" s="327">
        <v>0</v>
      </c>
      <c r="AF790" s="327">
        <v>0</v>
      </c>
      <c r="AG790" s="327">
        <v>0</v>
      </c>
      <c r="AH790" s="327">
        <v>0</v>
      </c>
      <c r="AI790" s="327">
        <v>0</v>
      </c>
      <c r="AJ790" s="327">
        <v>0</v>
      </c>
      <c r="AK790" s="327">
        <v>0</v>
      </c>
      <c r="AL790" s="327">
        <v>0</v>
      </c>
      <c r="AM790" s="305">
        <f t="shared" si="69"/>
        <v>0</v>
      </c>
      <c r="AQ790" s="401"/>
      <c r="AR790" s="401"/>
    </row>
    <row r="791" spans="1:44" ht="19.5" customHeight="1" x14ac:dyDescent="0.15">
      <c r="A791" s="477" t="s">
        <v>54</v>
      </c>
      <c r="B791" s="475" t="s">
        <v>44</v>
      </c>
      <c r="C791" s="456" t="s">
        <v>26</v>
      </c>
      <c r="D791" s="302" t="s">
        <v>31</v>
      </c>
      <c r="E791" s="305"/>
      <c r="F791" s="305">
        <v>0.23749934107921999</v>
      </c>
      <c r="G791" s="305">
        <v>0.10607410502501299</v>
      </c>
      <c r="H791" s="305">
        <v>0.18543255312950299</v>
      </c>
      <c r="I791" s="305">
        <v>0.267278533926886</v>
      </c>
      <c r="J791" s="305">
        <v>0.30363469217699002</v>
      </c>
      <c r="K791" s="305">
        <v>0.35991843937225598</v>
      </c>
      <c r="L791" s="305">
        <v>0.63033449613647496</v>
      </c>
      <c r="M791" s="305">
        <v>0.49261151866624098</v>
      </c>
      <c r="N791" s="305">
        <v>0.51594513404090003</v>
      </c>
      <c r="O791" s="305">
        <v>0.28960216367184199</v>
      </c>
      <c r="P791" s="305">
        <v>0.30932388303652403</v>
      </c>
      <c r="Q791" s="305">
        <v>0.34729793692389499</v>
      </c>
      <c r="R791" s="305">
        <v>4.0449527971857497</v>
      </c>
      <c r="S791" s="382"/>
      <c r="V791" s="322" t="s">
        <v>358</v>
      </c>
      <c r="W791" s="485" t="s">
        <v>77</v>
      </c>
      <c r="X791" s="323" t="s">
        <v>242</v>
      </c>
      <c r="Y791" s="328">
        <f t="shared" si="68"/>
        <v>0</v>
      </c>
      <c r="Z791" s="327">
        <v>0</v>
      </c>
      <c r="AA791" s="327">
        <v>0</v>
      </c>
      <c r="AB791" s="327">
        <v>0</v>
      </c>
      <c r="AC791" s="327">
        <v>0</v>
      </c>
      <c r="AD791" s="327">
        <v>0</v>
      </c>
      <c r="AE791" s="327">
        <v>0</v>
      </c>
      <c r="AF791" s="327">
        <v>0</v>
      </c>
      <c r="AG791" s="327">
        <v>10.040190000000001</v>
      </c>
      <c r="AH791" s="327">
        <v>0</v>
      </c>
      <c r="AI791" s="327">
        <v>0</v>
      </c>
      <c r="AJ791" s="327">
        <v>0</v>
      </c>
      <c r="AK791" s="327">
        <v>-2.3099999999999999E-2</v>
      </c>
      <c r="AL791" s="327">
        <v>10.01709</v>
      </c>
      <c r="AM791" s="305">
        <f t="shared" si="69"/>
        <v>0</v>
      </c>
      <c r="AQ791" s="401"/>
      <c r="AR791" s="401"/>
    </row>
    <row r="792" spans="1:44" ht="19.5" customHeight="1" x14ac:dyDescent="0.15">
      <c r="A792" s="477" t="s">
        <v>54</v>
      </c>
      <c r="B792" s="475" t="s">
        <v>44</v>
      </c>
      <c r="C792" s="456" t="s">
        <v>26</v>
      </c>
      <c r="D792" s="302" t="s">
        <v>32</v>
      </c>
      <c r="E792" s="305"/>
      <c r="F792" s="305">
        <v>0</v>
      </c>
      <c r="G792" s="305">
        <v>0</v>
      </c>
      <c r="H792" s="305">
        <v>0</v>
      </c>
      <c r="I792" s="305">
        <v>0</v>
      </c>
      <c r="J792" s="305">
        <v>0</v>
      </c>
      <c r="K792" s="305">
        <v>0</v>
      </c>
      <c r="L792" s="305">
        <v>0</v>
      </c>
      <c r="M792" s="305">
        <v>0</v>
      </c>
      <c r="N792" s="305">
        <v>0</v>
      </c>
      <c r="O792" s="305">
        <v>0</v>
      </c>
      <c r="P792" s="305">
        <v>0</v>
      </c>
      <c r="Q792" s="305">
        <v>0</v>
      </c>
      <c r="R792" s="305">
        <v>0</v>
      </c>
      <c r="S792" s="382"/>
      <c r="V792" s="322" t="s">
        <v>358</v>
      </c>
      <c r="W792" s="485" t="s">
        <v>77</v>
      </c>
      <c r="X792" s="323" t="s">
        <v>243</v>
      </c>
      <c r="Y792" s="328">
        <f t="shared" si="68"/>
        <v>0.05</v>
      </c>
      <c r="Z792" s="327">
        <v>0</v>
      </c>
      <c r="AA792" s="327">
        <v>0</v>
      </c>
      <c r="AB792" s="327">
        <v>0</v>
      </c>
      <c r="AC792" s="327">
        <v>0</v>
      </c>
      <c r="AD792" s="327">
        <v>0</v>
      </c>
      <c r="AE792" s="327">
        <v>0.05</v>
      </c>
      <c r="AF792" s="327">
        <v>0</v>
      </c>
      <c r="AG792" s="327">
        <v>0.69464400000000004</v>
      </c>
      <c r="AH792" s="327">
        <v>0</v>
      </c>
      <c r="AI792" s="327">
        <v>0.18360899999999999</v>
      </c>
      <c r="AJ792" s="327">
        <v>0</v>
      </c>
      <c r="AK792" s="327">
        <v>0.39780900000000002</v>
      </c>
      <c r="AL792" s="327">
        <v>1.3260620000000001</v>
      </c>
      <c r="AM792" s="305">
        <f t="shared" si="69"/>
        <v>0.05</v>
      </c>
      <c r="AQ792" s="401"/>
      <c r="AR792" s="401"/>
    </row>
    <row r="793" spans="1:44" ht="19.5" customHeight="1" x14ac:dyDescent="0.15">
      <c r="A793" s="477" t="s">
        <v>54</v>
      </c>
      <c r="B793" s="475" t="s">
        <v>44</v>
      </c>
      <c r="C793" s="456" t="s">
        <v>33</v>
      </c>
      <c r="D793" s="302" t="s">
        <v>34</v>
      </c>
      <c r="E793" s="305"/>
      <c r="F793" s="305">
        <v>0.99176504304762902</v>
      </c>
      <c r="G793" s="305">
        <v>0.42749221578678098</v>
      </c>
      <c r="H793" s="305">
        <v>1.11853426435422</v>
      </c>
      <c r="I793" s="305">
        <v>1.65321635185536</v>
      </c>
      <c r="J793" s="305">
        <v>2.00439630433433</v>
      </c>
      <c r="K793" s="305">
        <v>1.8529955729182801</v>
      </c>
      <c r="L793" s="305">
        <v>2.1176873524338</v>
      </c>
      <c r="M793" s="305">
        <v>1.66993111586012</v>
      </c>
      <c r="N793" s="305">
        <v>1.9194857142031201</v>
      </c>
      <c r="O793" s="305">
        <v>1.4904187995618201</v>
      </c>
      <c r="P793" s="305">
        <v>1.7742507173042701</v>
      </c>
      <c r="Q793" s="305">
        <v>1.5813733415776901</v>
      </c>
      <c r="R793" s="305">
        <v>18.6015467932374</v>
      </c>
      <c r="S793" s="382"/>
      <c r="V793" s="322" t="s">
        <v>358</v>
      </c>
      <c r="W793" s="485" t="s">
        <v>77</v>
      </c>
      <c r="X793" s="323" t="s">
        <v>244</v>
      </c>
      <c r="Y793" s="328">
        <f t="shared" si="68"/>
        <v>0</v>
      </c>
      <c r="Z793" s="327">
        <v>0</v>
      </c>
      <c r="AA793" s="327">
        <v>0</v>
      </c>
      <c r="AB793" s="327">
        <v>0</v>
      </c>
      <c r="AC793" s="327">
        <v>0</v>
      </c>
      <c r="AD793" s="327">
        <v>0</v>
      </c>
      <c r="AE793" s="327">
        <v>0</v>
      </c>
      <c r="AF793" s="327">
        <v>0</v>
      </c>
      <c r="AG793" s="327">
        <v>0</v>
      </c>
      <c r="AH793" s="327">
        <v>0</v>
      </c>
      <c r="AI793" s="327">
        <v>0</v>
      </c>
      <c r="AJ793" s="327">
        <v>0</v>
      </c>
      <c r="AK793" s="327">
        <v>0</v>
      </c>
      <c r="AL793" s="327">
        <v>0</v>
      </c>
      <c r="AM793" s="305">
        <f t="shared" si="69"/>
        <v>0</v>
      </c>
      <c r="AQ793" s="401"/>
      <c r="AR793" s="401"/>
    </row>
    <row r="794" spans="1:44" ht="19.5" customHeight="1" x14ac:dyDescent="0.15">
      <c r="A794" s="477" t="s">
        <v>54</v>
      </c>
      <c r="B794" s="475" t="s">
        <v>44</v>
      </c>
      <c r="C794" s="456" t="s">
        <v>33</v>
      </c>
      <c r="D794" s="302" t="s">
        <v>35</v>
      </c>
      <c r="E794" s="305"/>
      <c r="F794" s="305">
        <v>0</v>
      </c>
      <c r="G794" s="305">
        <v>0</v>
      </c>
      <c r="H794" s="305">
        <v>0</v>
      </c>
      <c r="I794" s="305">
        <v>0</v>
      </c>
      <c r="J794" s="305">
        <v>0</v>
      </c>
      <c r="K794" s="305">
        <v>0</v>
      </c>
      <c r="L794" s="305">
        <v>0</v>
      </c>
      <c r="M794" s="305">
        <v>0</v>
      </c>
      <c r="N794" s="305">
        <v>0</v>
      </c>
      <c r="O794" s="305">
        <v>0</v>
      </c>
      <c r="P794" s="305">
        <v>0</v>
      </c>
      <c r="Q794" s="305">
        <v>0</v>
      </c>
      <c r="R794" s="305">
        <v>0</v>
      </c>
      <c r="S794" s="382"/>
      <c r="V794" s="322" t="s">
        <v>358</v>
      </c>
      <c r="W794" s="485" t="s">
        <v>77</v>
      </c>
      <c r="X794" s="323" t="s">
        <v>245</v>
      </c>
      <c r="Y794" s="328">
        <f t="shared" si="68"/>
        <v>0</v>
      </c>
      <c r="Z794" s="327">
        <v>0</v>
      </c>
      <c r="AA794" s="327">
        <v>0</v>
      </c>
      <c r="AB794" s="327">
        <v>0</v>
      </c>
      <c r="AC794" s="327">
        <v>0</v>
      </c>
      <c r="AD794" s="327">
        <v>0</v>
      </c>
      <c r="AE794" s="327">
        <v>0</v>
      </c>
      <c r="AF794" s="327">
        <v>0</v>
      </c>
      <c r="AG794" s="327">
        <v>0</v>
      </c>
      <c r="AH794" s="327">
        <v>0</v>
      </c>
      <c r="AI794" s="327">
        <v>0</v>
      </c>
      <c r="AJ794" s="327">
        <v>0</v>
      </c>
      <c r="AK794" s="327">
        <v>0</v>
      </c>
      <c r="AL794" s="327">
        <v>0</v>
      </c>
      <c r="AM794" s="305">
        <f t="shared" si="69"/>
        <v>0</v>
      </c>
      <c r="AQ794" s="401"/>
      <c r="AR794" s="401"/>
    </row>
    <row r="795" spans="1:44" ht="19.5" customHeight="1" x14ac:dyDescent="0.15">
      <c r="A795" s="477" t="s">
        <v>54</v>
      </c>
      <c r="B795" s="475" t="s">
        <v>44</v>
      </c>
      <c r="C795" s="456" t="s">
        <v>33</v>
      </c>
      <c r="D795" s="302" t="s">
        <v>36</v>
      </c>
      <c r="E795" s="305"/>
      <c r="F795" s="305">
        <v>0</v>
      </c>
      <c r="G795" s="305">
        <v>0</v>
      </c>
      <c r="H795" s="305">
        <v>0</v>
      </c>
      <c r="I795" s="305">
        <v>0</v>
      </c>
      <c r="J795" s="305">
        <v>0</v>
      </c>
      <c r="K795" s="305">
        <v>0</v>
      </c>
      <c r="L795" s="305">
        <v>0</v>
      </c>
      <c r="M795" s="305">
        <v>0</v>
      </c>
      <c r="N795" s="305">
        <v>0</v>
      </c>
      <c r="O795" s="305">
        <v>0</v>
      </c>
      <c r="P795" s="305">
        <v>0</v>
      </c>
      <c r="Q795" s="305">
        <v>0</v>
      </c>
      <c r="R795" s="305">
        <v>0</v>
      </c>
      <c r="S795" s="382"/>
      <c r="V795" s="322" t="s">
        <v>358</v>
      </c>
      <c r="W795" s="485" t="s">
        <v>77</v>
      </c>
      <c r="X795" s="323" t="s">
        <v>246</v>
      </c>
      <c r="Y795" s="328">
        <f t="shared" si="68"/>
        <v>0</v>
      </c>
      <c r="Z795" s="327">
        <v>0</v>
      </c>
      <c r="AA795" s="327">
        <v>0</v>
      </c>
      <c r="AB795" s="327">
        <v>0</v>
      </c>
      <c r="AC795" s="327">
        <v>0</v>
      </c>
      <c r="AD795" s="327">
        <v>0</v>
      </c>
      <c r="AE795" s="327">
        <v>0</v>
      </c>
      <c r="AF795" s="327">
        <v>0</v>
      </c>
      <c r="AG795" s="327">
        <v>0</v>
      </c>
      <c r="AH795" s="327">
        <v>0</v>
      </c>
      <c r="AI795" s="327">
        <v>0</v>
      </c>
      <c r="AJ795" s="327">
        <v>0</v>
      </c>
      <c r="AK795" s="327">
        <v>0</v>
      </c>
      <c r="AL795" s="327">
        <v>0</v>
      </c>
      <c r="AM795" s="305">
        <f t="shared" si="69"/>
        <v>0</v>
      </c>
      <c r="AQ795" s="401"/>
      <c r="AR795" s="401"/>
    </row>
    <row r="796" spans="1:44" ht="19.5" customHeight="1" x14ac:dyDescent="0.15">
      <c r="A796" s="477" t="s">
        <v>54</v>
      </c>
      <c r="B796" s="475" t="s">
        <v>44</v>
      </c>
      <c r="C796" s="456" t="s">
        <v>33</v>
      </c>
      <c r="D796" s="302" t="s">
        <v>37</v>
      </c>
      <c r="E796" s="305"/>
      <c r="F796" s="305">
        <v>0</v>
      </c>
      <c r="G796" s="305">
        <v>0</v>
      </c>
      <c r="H796" s="305">
        <v>0</v>
      </c>
      <c r="I796" s="305">
        <v>0</v>
      </c>
      <c r="J796" s="305">
        <v>0</v>
      </c>
      <c r="K796" s="305">
        <v>0</v>
      </c>
      <c r="L796" s="305">
        <v>0</v>
      </c>
      <c r="M796" s="305">
        <v>0</v>
      </c>
      <c r="N796" s="305">
        <v>0</v>
      </c>
      <c r="O796" s="305">
        <v>0</v>
      </c>
      <c r="P796" s="305">
        <v>0</v>
      </c>
      <c r="Q796" s="305">
        <v>0</v>
      </c>
      <c r="R796" s="305">
        <v>0</v>
      </c>
      <c r="S796" s="382"/>
      <c r="V796" s="322" t="s">
        <v>358</v>
      </c>
      <c r="W796" s="485" t="s">
        <v>77</v>
      </c>
      <c r="X796" s="323" t="s">
        <v>247</v>
      </c>
      <c r="Y796" s="328">
        <f t="shared" si="68"/>
        <v>0</v>
      </c>
      <c r="Z796" s="327">
        <v>0</v>
      </c>
      <c r="AA796" s="327">
        <v>0</v>
      </c>
      <c r="AB796" s="327">
        <v>0</v>
      </c>
      <c r="AC796" s="327">
        <v>0</v>
      </c>
      <c r="AD796" s="327">
        <v>0</v>
      </c>
      <c r="AE796" s="327">
        <v>0</v>
      </c>
      <c r="AF796" s="327">
        <v>0</v>
      </c>
      <c r="AG796" s="327">
        <v>0</v>
      </c>
      <c r="AH796" s="327">
        <v>0</v>
      </c>
      <c r="AI796" s="327">
        <v>0</v>
      </c>
      <c r="AJ796" s="327">
        <v>0</v>
      </c>
      <c r="AK796" s="327">
        <v>0</v>
      </c>
      <c r="AL796" s="327">
        <v>0</v>
      </c>
      <c r="AM796" s="305">
        <f t="shared" si="69"/>
        <v>0</v>
      </c>
      <c r="AQ796" s="401"/>
      <c r="AR796" s="401"/>
    </row>
    <row r="797" spans="1:44" ht="19.5" customHeight="1" x14ac:dyDescent="0.15">
      <c r="A797" s="477" t="s">
        <v>54</v>
      </c>
      <c r="B797" s="475" t="s">
        <v>44</v>
      </c>
      <c r="C797" s="456" t="s">
        <v>33</v>
      </c>
      <c r="D797" s="302" t="s">
        <v>38</v>
      </c>
      <c r="E797" s="305"/>
      <c r="F797" s="305">
        <v>0</v>
      </c>
      <c r="G797" s="305">
        <v>0</v>
      </c>
      <c r="H797" s="305">
        <v>0</v>
      </c>
      <c r="I797" s="305">
        <v>0</v>
      </c>
      <c r="J797" s="305">
        <v>0</v>
      </c>
      <c r="K797" s="305">
        <v>0</v>
      </c>
      <c r="L797" s="305">
        <v>0</v>
      </c>
      <c r="M797" s="305">
        <v>0</v>
      </c>
      <c r="N797" s="305">
        <v>0</v>
      </c>
      <c r="O797" s="305">
        <v>0</v>
      </c>
      <c r="P797" s="305">
        <v>0</v>
      </c>
      <c r="Q797" s="305">
        <v>0</v>
      </c>
      <c r="R797" s="305">
        <v>0</v>
      </c>
      <c r="S797" s="382"/>
      <c r="V797" s="322" t="s">
        <v>358</v>
      </c>
      <c r="W797" s="485" t="s">
        <v>77</v>
      </c>
      <c r="X797" s="323" t="s">
        <v>248</v>
      </c>
      <c r="Y797" s="328">
        <f t="shared" si="68"/>
        <v>0</v>
      </c>
      <c r="Z797" s="327">
        <v>0</v>
      </c>
      <c r="AA797" s="327">
        <v>0</v>
      </c>
      <c r="AB797" s="327">
        <v>0</v>
      </c>
      <c r="AC797" s="327">
        <v>0</v>
      </c>
      <c r="AD797" s="327">
        <v>0</v>
      </c>
      <c r="AE797" s="327">
        <v>0</v>
      </c>
      <c r="AF797" s="327">
        <v>4.6451390000000004</v>
      </c>
      <c r="AG797" s="327">
        <v>0</v>
      </c>
      <c r="AH797" s="327">
        <v>0</v>
      </c>
      <c r="AI797" s="327">
        <v>0</v>
      </c>
      <c r="AJ797" s="327">
        <v>0</v>
      </c>
      <c r="AK797" s="327">
        <v>14.117876750000001</v>
      </c>
      <c r="AL797" s="327">
        <v>18.763015750000001</v>
      </c>
      <c r="AM797" s="305">
        <f t="shared" si="69"/>
        <v>0</v>
      </c>
      <c r="AQ797" s="401"/>
      <c r="AR797" s="401"/>
    </row>
    <row r="798" spans="1:44" ht="19.5" customHeight="1" x14ac:dyDescent="0.15">
      <c r="A798" s="477" t="s">
        <v>54</v>
      </c>
      <c r="B798" s="475" t="s">
        <v>44</v>
      </c>
      <c r="C798" s="456" t="s">
        <v>33</v>
      </c>
      <c r="D798" s="302" t="s">
        <v>39</v>
      </c>
      <c r="E798" s="305"/>
      <c r="F798" s="305">
        <v>0</v>
      </c>
      <c r="G798" s="305">
        <v>0</v>
      </c>
      <c r="H798" s="305">
        <v>0</v>
      </c>
      <c r="I798" s="305">
        <v>0</v>
      </c>
      <c r="J798" s="305">
        <v>0</v>
      </c>
      <c r="K798" s="305">
        <v>0</v>
      </c>
      <c r="L798" s="305">
        <v>0</v>
      </c>
      <c r="M798" s="305">
        <v>0</v>
      </c>
      <c r="N798" s="305">
        <v>0</v>
      </c>
      <c r="O798" s="305">
        <v>0</v>
      </c>
      <c r="P798" s="305">
        <v>0</v>
      </c>
      <c r="Q798" s="305">
        <v>0</v>
      </c>
      <c r="R798" s="305">
        <v>0</v>
      </c>
      <c r="S798" s="382"/>
      <c r="V798" s="322" t="s">
        <v>358</v>
      </c>
      <c r="W798" s="485" t="s">
        <v>77</v>
      </c>
      <c r="X798" s="323" t="s">
        <v>210</v>
      </c>
      <c r="Y798" s="328">
        <f t="shared" si="68"/>
        <v>15.677981164771801</v>
      </c>
      <c r="Z798" s="327">
        <v>12.581322164682801</v>
      </c>
      <c r="AA798" s="327">
        <v>15.537014331438501</v>
      </c>
      <c r="AB798" s="327">
        <v>12.537828164771801</v>
      </c>
      <c r="AC798" s="327">
        <v>18.455900164771801</v>
      </c>
      <c r="AD798" s="327">
        <v>15.2892201647718</v>
      </c>
      <c r="AE798" s="327">
        <v>15.677981164771801</v>
      </c>
      <c r="AF798" s="327">
        <v>25.459288164771799</v>
      </c>
      <c r="AG798" s="327">
        <v>30.930240164771799</v>
      </c>
      <c r="AH798" s="327">
        <v>25.576313164771801</v>
      </c>
      <c r="AI798" s="327">
        <v>14.592078164771801</v>
      </c>
      <c r="AJ798" s="327">
        <v>22.3286041647718</v>
      </c>
      <c r="AK798" s="327">
        <v>71.319536914771803</v>
      </c>
      <c r="AL798" s="327">
        <v>280.285326893839</v>
      </c>
      <c r="AM798" s="305">
        <f t="shared" si="69"/>
        <v>90.079266155208501</v>
      </c>
      <c r="AQ798" s="401"/>
      <c r="AR798" s="401"/>
    </row>
    <row r="799" spans="1:44" ht="19.5" customHeight="1" x14ac:dyDescent="0.2">
      <c r="A799" s="477" t="s">
        <v>54</v>
      </c>
      <c r="B799" s="475" t="s">
        <v>44</v>
      </c>
      <c r="C799" s="456" t="s">
        <v>40</v>
      </c>
      <c r="D799" s="302" t="s">
        <v>41</v>
      </c>
      <c r="E799" s="305"/>
      <c r="F799" s="305">
        <v>0.89283578466083902</v>
      </c>
      <c r="G799" s="305">
        <v>0.38985270637827901</v>
      </c>
      <c r="H799" s="305">
        <v>1.0256803804025101</v>
      </c>
      <c r="I799" s="305">
        <v>1.42013464683257</v>
      </c>
      <c r="J799" s="305">
        <v>1.1810676233125801</v>
      </c>
      <c r="K799" s="305">
        <v>1.1795272240288599</v>
      </c>
      <c r="L799" s="305">
        <v>1.54399196832255</v>
      </c>
      <c r="M799" s="305">
        <v>1.13440202020593</v>
      </c>
      <c r="N799" s="305">
        <v>1.39007264164947</v>
      </c>
      <c r="O799" s="305">
        <v>1.18973415756635</v>
      </c>
      <c r="P799" s="305">
        <v>1.7271481999337699</v>
      </c>
      <c r="Q799" s="305">
        <v>1.3356808569744201</v>
      </c>
      <c r="R799" s="305">
        <v>14.4101282102681</v>
      </c>
      <c r="S799" s="382"/>
      <c r="V799" s="322" t="s">
        <v>358</v>
      </c>
      <c r="W799" s="321"/>
      <c r="X799" s="321"/>
      <c r="Y799" s="328">
        <f t="shared" si="68"/>
        <v>0</v>
      </c>
      <c r="Z799" s="329"/>
      <c r="AA799" s="329"/>
      <c r="AB799" s="329"/>
      <c r="AC799" s="329"/>
      <c r="AD799" s="329"/>
      <c r="AE799" s="329"/>
      <c r="AF799" s="329"/>
      <c r="AG799" s="329"/>
      <c r="AH799" s="329"/>
      <c r="AI799" s="329"/>
      <c r="AJ799" s="329"/>
      <c r="AK799" s="329"/>
      <c r="AL799" s="329"/>
      <c r="AM799" s="305">
        <f t="shared" si="69"/>
        <v>0</v>
      </c>
      <c r="AQ799" s="401"/>
      <c r="AR799" s="401"/>
    </row>
    <row r="800" spans="1:44" ht="19.5" customHeight="1" x14ac:dyDescent="0.2">
      <c r="A800" s="477" t="s">
        <v>54</v>
      </c>
      <c r="B800" s="475" t="s">
        <v>44</v>
      </c>
      <c r="C800" s="456" t="s">
        <v>40</v>
      </c>
      <c r="D800" s="302" t="s">
        <v>42</v>
      </c>
      <c r="E800" s="305"/>
      <c r="F800" s="305">
        <v>8.6752779967396096E-2</v>
      </c>
      <c r="G800" s="305">
        <v>2.9786764798610199E-2</v>
      </c>
      <c r="H800" s="305">
        <v>7.2362824205832996E-2</v>
      </c>
      <c r="I800" s="305">
        <v>0.21847336031943601</v>
      </c>
      <c r="J800" s="305">
        <v>0.80743399559678497</v>
      </c>
      <c r="K800" s="305">
        <v>0.65495068435743498</v>
      </c>
      <c r="L800" s="305">
        <v>0.55525676752887698</v>
      </c>
      <c r="M800" s="305">
        <v>0.51628338854322198</v>
      </c>
      <c r="N800" s="305">
        <v>0.50865086054103403</v>
      </c>
      <c r="O800" s="305">
        <v>0.28036676875585698</v>
      </c>
      <c r="P800" s="305">
        <v>3.48202729753277E-2</v>
      </c>
      <c r="Q800" s="305">
        <v>0.23281532720797701</v>
      </c>
      <c r="R800" s="305">
        <v>3.9979537947977901</v>
      </c>
      <c r="S800" s="382"/>
      <c r="V800" s="322" t="s">
        <v>358</v>
      </c>
      <c r="W800" s="321"/>
      <c r="X800" s="321"/>
      <c r="Y800" s="328">
        <f t="shared" si="68"/>
        <v>0</v>
      </c>
      <c r="Z800" s="329"/>
      <c r="AA800" s="329"/>
      <c r="AB800" s="329"/>
      <c r="AC800" s="329"/>
      <c r="AD800" s="329"/>
      <c r="AE800" s="329"/>
      <c r="AF800" s="329"/>
      <c r="AG800" s="329"/>
      <c r="AH800" s="329"/>
      <c r="AI800" s="329"/>
      <c r="AJ800" s="329"/>
      <c r="AK800" s="329"/>
      <c r="AL800" s="329"/>
      <c r="AM800" s="305">
        <f t="shared" si="69"/>
        <v>0</v>
      </c>
      <c r="AQ800" s="401"/>
      <c r="AR800" s="401"/>
    </row>
    <row r="801" spans="1:44" ht="19.5" customHeight="1" x14ac:dyDescent="0.2">
      <c r="A801" s="477" t="s">
        <v>54</v>
      </c>
      <c r="B801" s="475" t="s">
        <v>44</v>
      </c>
      <c r="C801" s="456" t="s">
        <v>40</v>
      </c>
      <c r="D801" s="302" t="s">
        <v>43</v>
      </c>
      <c r="E801" s="305"/>
      <c r="F801" s="305">
        <v>1.21764784192565E-2</v>
      </c>
      <c r="G801" s="305">
        <v>7.8527446098916702E-3</v>
      </c>
      <c r="H801" s="305">
        <v>2.0491059745987899E-2</v>
      </c>
      <c r="I801" s="305">
        <v>1.4608344703182201E-2</v>
      </c>
      <c r="J801" s="305">
        <v>1.58946854246955E-2</v>
      </c>
      <c r="K801" s="305">
        <v>1.85176645321888E-2</v>
      </c>
      <c r="L801" s="305">
        <v>1.8438616582340899E-2</v>
      </c>
      <c r="M801" s="305">
        <v>1.92457071110257E-2</v>
      </c>
      <c r="N801" s="305">
        <v>2.0762212012580099E-2</v>
      </c>
      <c r="O801" s="305">
        <v>2.0317873239709301E-2</v>
      </c>
      <c r="P801" s="305">
        <v>1.22822443951518E-2</v>
      </c>
      <c r="Q801" s="305">
        <v>1.28771573953534E-2</v>
      </c>
      <c r="R801" s="305">
        <v>0.193464788171364</v>
      </c>
      <c r="S801" s="382"/>
      <c r="V801" s="322" t="s">
        <v>358</v>
      </c>
      <c r="W801" s="323" t="s">
        <v>359</v>
      </c>
      <c r="X801" s="323" t="s">
        <v>4</v>
      </c>
      <c r="Y801" s="328" t="str">
        <f t="shared" si="68"/>
        <v>6月</v>
      </c>
      <c r="Z801" s="327" t="s">
        <v>8</v>
      </c>
      <c r="AA801" s="327" t="s">
        <v>9</v>
      </c>
      <c r="AB801" s="327" t="s">
        <v>10</v>
      </c>
      <c r="AC801" s="327" t="s">
        <v>11</v>
      </c>
      <c r="AD801" s="327" t="s">
        <v>12</v>
      </c>
      <c r="AE801" s="327" t="s">
        <v>13</v>
      </c>
      <c r="AF801" s="327" t="s">
        <v>14</v>
      </c>
      <c r="AG801" s="327" t="s">
        <v>15</v>
      </c>
      <c r="AH801" s="327" t="s">
        <v>16</v>
      </c>
      <c r="AI801" s="327" t="s">
        <v>17</v>
      </c>
      <c r="AJ801" s="327" t="s">
        <v>111</v>
      </c>
      <c r="AK801" s="327" t="s">
        <v>19</v>
      </c>
      <c r="AL801" s="327" t="s">
        <v>20</v>
      </c>
      <c r="AM801" s="300" t="s">
        <v>259</v>
      </c>
      <c r="AQ801" s="401"/>
      <c r="AR801" s="401"/>
    </row>
    <row r="802" spans="1:44" ht="19.5" customHeight="1" x14ac:dyDescent="0.2">
      <c r="A802" s="477" t="s">
        <v>54</v>
      </c>
      <c r="B802" s="475" t="s">
        <v>45</v>
      </c>
      <c r="C802" s="456" t="s">
        <v>26</v>
      </c>
      <c r="D802" s="302" t="s">
        <v>27</v>
      </c>
      <c r="E802" s="305"/>
      <c r="F802" s="305">
        <v>0</v>
      </c>
      <c r="G802" s="305">
        <v>0</v>
      </c>
      <c r="H802" s="305">
        <v>0</v>
      </c>
      <c r="I802" s="305">
        <v>0</v>
      </c>
      <c r="J802" s="305">
        <v>0</v>
      </c>
      <c r="K802" s="305">
        <v>0</v>
      </c>
      <c r="L802" s="305">
        <v>0</v>
      </c>
      <c r="M802" s="305">
        <v>0</v>
      </c>
      <c r="N802" s="305">
        <v>0</v>
      </c>
      <c r="O802" s="305">
        <v>0</v>
      </c>
      <c r="P802" s="305">
        <v>0</v>
      </c>
      <c r="Q802" s="305">
        <v>0</v>
      </c>
      <c r="R802" s="305">
        <v>0</v>
      </c>
      <c r="S802" s="382"/>
      <c r="V802" s="322" t="s">
        <v>358</v>
      </c>
      <c r="W802" s="323" t="s">
        <v>78</v>
      </c>
      <c r="X802" s="323" t="s">
        <v>217</v>
      </c>
      <c r="Y802" s="328">
        <f t="shared" si="68"/>
        <v>0.51776295960961005</v>
      </c>
      <c r="Z802" s="327">
        <v>0.15263623102420301</v>
      </c>
      <c r="AA802" s="327">
        <v>0.39360230087827303</v>
      </c>
      <c r="AB802" s="327">
        <v>0.39360230087827303</v>
      </c>
      <c r="AC802" s="327">
        <v>0.39360230087827303</v>
      </c>
      <c r="AD802" s="327">
        <v>0.39360230087827303</v>
      </c>
      <c r="AE802" s="327">
        <v>0.51776295960961005</v>
      </c>
      <c r="AF802" s="327">
        <v>0.51776295960961005</v>
      </c>
      <c r="AG802" s="327">
        <v>0.51776295960961005</v>
      </c>
      <c r="AH802" s="327">
        <v>0.51776295960961005</v>
      </c>
      <c r="AI802" s="327">
        <v>0.51776295960961005</v>
      </c>
      <c r="AJ802" s="327">
        <v>0.51776295960961005</v>
      </c>
      <c r="AK802" s="327">
        <v>0.51776295960961005</v>
      </c>
      <c r="AL802" s="327">
        <v>5.3513861518045696</v>
      </c>
      <c r="AM802" s="305">
        <f t="shared" si="69"/>
        <v>2.2448083941469053</v>
      </c>
      <c r="AQ802" s="401"/>
      <c r="AR802" s="401"/>
    </row>
    <row r="803" spans="1:44" ht="19.5" customHeight="1" x14ac:dyDescent="0.2">
      <c r="A803" s="477" t="s">
        <v>54</v>
      </c>
      <c r="B803" s="475" t="s">
        <v>45</v>
      </c>
      <c r="C803" s="456" t="s">
        <v>26</v>
      </c>
      <c r="D803" s="302" t="s">
        <v>28</v>
      </c>
      <c r="E803" s="305"/>
      <c r="F803" s="305">
        <v>0</v>
      </c>
      <c r="G803" s="305">
        <v>0</v>
      </c>
      <c r="H803" s="305">
        <v>0</v>
      </c>
      <c r="I803" s="305">
        <v>0</v>
      </c>
      <c r="J803" s="305">
        <v>0</v>
      </c>
      <c r="K803" s="305">
        <v>0</v>
      </c>
      <c r="L803" s="305">
        <v>0</v>
      </c>
      <c r="M803" s="305">
        <v>0</v>
      </c>
      <c r="N803" s="305">
        <v>0</v>
      </c>
      <c r="O803" s="305">
        <v>0</v>
      </c>
      <c r="P803" s="305">
        <v>0</v>
      </c>
      <c r="Q803" s="305">
        <v>0</v>
      </c>
      <c r="R803" s="305">
        <v>0</v>
      </c>
      <c r="S803" s="382"/>
      <c r="V803" s="322" t="s">
        <v>358</v>
      </c>
      <c r="W803" s="323" t="s">
        <v>78</v>
      </c>
      <c r="X803" s="323" t="s">
        <v>218</v>
      </c>
      <c r="Y803" s="328">
        <f t="shared" si="68"/>
        <v>3.8393999999999998E-2</v>
      </c>
      <c r="Z803" s="327">
        <v>3.6935999999999997E-2</v>
      </c>
      <c r="AA803" s="327">
        <v>3.9365999999999998E-2</v>
      </c>
      <c r="AB803" s="327">
        <v>3.1104E-2</v>
      </c>
      <c r="AC803" s="327">
        <v>2.9645999999999999E-2</v>
      </c>
      <c r="AD803" s="327">
        <v>3.4506000000000002E-2</v>
      </c>
      <c r="AE803" s="327">
        <v>3.8393999999999998E-2</v>
      </c>
      <c r="AF803" s="327">
        <v>4.0337999999999999E-2</v>
      </c>
      <c r="AG803" s="327">
        <v>4.0337999999999999E-2</v>
      </c>
      <c r="AH803" s="327">
        <v>6.6582000000000002E-2</v>
      </c>
      <c r="AI803" s="327">
        <v>6.2207999999999999E-2</v>
      </c>
      <c r="AJ803" s="327">
        <v>3.6935999999999997E-2</v>
      </c>
      <c r="AK803" s="327">
        <v>6.7554000000000003E-2</v>
      </c>
      <c r="AL803" s="327">
        <v>0.52390800000000004</v>
      </c>
      <c r="AM803" s="305">
        <f t="shared" si="69"/>
        <v>0.20995200000000003</v>
      </c>
      <c r="AQ803" s="401"/>
      <c r="AR803" s="401"/>
    </row>
    <row r="804" spans="1:44" ht="19.5" customHeight="1" x14ac:dyDescent="0.2">
      <c r="A804" s="477" t="s">
        <v>54</v>
      </c>
      <c r="B804" s="475" t="s">
        <v>45</v>
      </c>
      <c r="C804" s="456" t="s">
        <v>26</v>
      </c>
      <c r="D804" s="302" t="s">
        <v>29</v>
      </c>
      <c r="E804" s="305"/>
      <c r="F804" s="305">
        <v>-0.371089101259923</v>
      </c>
      <c r="G804" s="305">
        <v>-0.15128663830484701</v>
      </c>
      <c r="H804" s="305">
        <v>-0.52472053947430097</v>
      </c>
      <c r="I804" s="305">
        <v>-0.81790164558328704</v>
      </c>
      <c r="J804" s="305">
        <v>-0.77961451213927901</v>
      </c>
      <c r="K804" s="305">
        <v>-0.68965644992664499</v>
      </c>
      <c r="L804" s="305">
        <v>-0.52109847110640295</v>
      </c>
      <c r="M804" s="305">
        <v>-0.36664624858931599</v>
      </c>
      <c r="N804" s="305">
        <v>-0.46872006825525298</v>
      </c>
      <c r="O804" s="305">
        <v>-0.39783944535800297</v>
      </c>
      <c r="P804" s="305">
        <v>-0.76109855808364202</v>
      </c>
      <c r="Q804" s="305">
        <v>-0.40824957063994399</v>
      </c>
      <c r="R804" s="305">
        <v>-6.25792124872084</v>
      </c>
      <c r="S804" s="382"/>
      <c r="V804" s="322" t="s">
        <v>358</v>
      </c>
      <c r="W804" s="323" t="s">
        <v>78</v>
      </c>
      <c r="X804" s="323" t="s">
        <v>219</v>
      </c>
      <c r="Y804" s="328">
        <f t="shared" si="68"/>
        <v>0.96799999999999997</v>
      </c>
      <c r="Z804" s="327">
        <v>0.19152</v>
      </c>
      <c r="AA804" s="327">
        <v>0.19719999999999999</v>
      </c>
      <c r="AB804" s="327">
        <v>0.50175999999999998</v>
      </c>
      <c r="AC804" s="327">
        <v>0.52088000000000001</v>
      </c>
      <c r="AD804" s="327">
        <v>0.73992000000000002</v>
      </c>
      <c r="AE804" s="327">
        <v>0.96799999999999997</v>
      </c>
      <c r="AF804" s="327">
        <v>0.86472000000000004</v>
      </c>
      <c r="AG804" s="327">
        <v>1.08816</v>
      </c>
      <c r="AH804" s="327">
        <v>1.0407999999999999</v>
      </c>
      <c r="AI804" s="327">
        <v>0.88271999999999995</v>
      </c>
      <c r="AJ804" s="327">
        <v>0.87172000000000005</v>
      </c>
      <c r="AK804" s="327">
        <v>1.13791</v>
      </c>
      <c r="AL804" s="327">
        <v>9.0053099999999997</v>
      </c>
      <c r="AM804" s="305">
        <f t="shared" si="69"/>
        <v>3.1192799999999998</v>
      </c>
      <c r="AQ804" s="401"/>
      <c r="AR804" s="401"/>
    </row>
    <row r="805" spans="1:44" ht="19.5" customHeight="1" x14ac:dyDescent="0.2">
      <c r="A805" s="477" t="s">
        <v>54</v>
      </c>
      <c r="B805" s="475" t="s">
        <v>45</v>
      </c>
      <c r="C805" s="456" t="s">
        <v>26</v>
      </c>
      <c r="D805" s="302" t="s">
        <v>30</v>
      </c>
      <c r="E805" s="305"/>
      <c r="F805" s="305">
        <v>-0.38317660070841703</v>
      </c>
      <c r="G805" s="305">
        <v>-0.17013147245692101</v>
      </c>
      <c r="H805" s="305">
        <v>-0.40838117175043998</v>
      </c>
      <c r="I805" s="305">
        <v>-0.56803617234502501</v>
      </c>
      <c r="J805" s="305">
        <v>-0.92114710001787203</v>
      </c>
      <c r="K805" s="305">
        <v>-0.80342068361952002</v>
      </c>
      <c r="L805" s="305">
        <v>-0.96625438519087603</v>
      </c>
      <c r="M805" s="305">
        <v>-0.81067334860446905</v>
      </c>
      <c r="N805" s="305">
        <v>-0.93482051190687299</v>
      </c>
      <c r="O805" s="305">
        <v>-0.80297719053202299</v>
      </c>
      <c r="P805" s="305">
        <v>-0.703828276184015</v>
      </c>
      <c r="Q805" s="305">
        <v>-0.82582583401380105</v>
      </c>
      <c r="R805" s="305">
        <v>-8.2986727473302508</v>
      </c>
      <c r="S805" s="382"/>
      <c r="V805" s="322" t="s">
        <v>358</v>
      </c>
      <c r="W805" s="323" t="s">
        <v>78</v>
      </c>
      <c r="X805" s="323" t="s">
        <v>220</v>
      </c>
      <c r="Y805" s="328">
        <f t="shared" si="68"/>
        <v>7.2359999999999994E-2</v>
      </c>
      <c r="Z805" s="327">
        <v>-45.350144</v>
      </c>
      <c r="AA805" s="327">
        <v>6.4863000000000004E-2</v>
      </c>
      <c r="AB805" s="327">
        <v>3.918E-2</v>
      </c>
      <c r="AC805" s="327">
        <v>5.5757000000000001E-2</v>
      </c>
      <c r="AD805" s="327">
        <v>0.51305500000000004</v>
      </c>
      <c r="AE805" s="327">
        <v>7.2359999999999994E-2</v>
      </c>
      <c r="AF805" s="327">
        <v>7.6869000000000007E-2</v>
      </c>
      <c r="AG805" s="327">
        <v>8.8848999999999997E-2</v>
      </c>
      <c r="AH805" s="327">
        <v>0.151999</v>
      </c>
      <c r="AI805" s="327">
        <v>6.6709000000000004E-2</v>
      </c>
      <c r="AJ805" s="327">
        <v>0.114483</v>
      </c>
      <c r="AK805" s="327">
        <v>0.109121</v>
      </c>
      <c r="AL805" s="327">
        <v>-43.996898999999999</v>
      </c>
      <c r="AM805" s="305">
        <f t="shared" si="69"/>
        <v>-44.604928999999991</v>
      </c>
      <c r="AQ805" s="401"/>
      <c r="AR805" s="401"/>
    </row>
    <row r="806" spans="1:44" ht="19.5" customHeight="1" x14ac:dyDescent="0.2">
      <c r="A806" s="477" t="s">
        <v>54</v>
      </c>
      <c r="B806" s="462" t="s">
        <v>45</v>
      </c>
      <c r="C806" s="462" t="s">
        <v>26</v>
      </c>
      <c r="D806" s="462" t="s">
        <v>31</v>
      </c>
      <c r="E806" s="305"/>
      <c r="F806" s="305">
        <v>-0.23749934107921999</v>
      </c>
      <c r="G806" s="305">
        <v>-0.10607410502501299</v>
      </c>
      <c r="H806" s="305">
        <v>-0.18543255312950299</v>
      </c>
      <c r="I806" s="305">
        <v>-0.267278533926886</v>
      </c>
      <c r="J806" s="305">
        <v>-0.30363469217699002</v>
      </c>
      <c r="K806" s="305">
        <v>-0.35991843937225598</v>
      </c>
      <c r="L806" s="305">
        <v>-0.63033449613647496</v>
      </c>
      <c r="M806" s="305">
        <v>-0.49261151866624098</v>
      </c>
      <c r="N806" s="305">
        <v>-0.51594513404090003</v>
      </c>
      <c r="O806" s="305">
        <v>-0.28960216367184199</v>
      </c>
      <c r="P806" s="305">
        <v>-0.30932388303652403</v>
      </c>
      <c r="Q806" s="305">
        <v>-0.34729793692389499</v>
      </c>
      <c r="R806" s="305">
        <v>-4.0449527971857497</v>
      </c>
      <c r="S806" s="382"/>
      <c r="V806" s="322" t="s">
        <v>358</v>
      </c>
      <c r="W806" s="323" t="s">
        <v>78</v>
      </c>
      <c r="X806" s="323" t="s">
        <v>211</v>
      </c>
      <c r="Y806" s="328">
        <f t="shared" si="68"/>
        <v>32.252080999999997</v>
      </c>
      <c r="Z806" s="327">
        <v>25.758136</v>
      </c>
      <c r="AA806" s="327">
        <v>21.619087366077</v>
      </c>
      <c r="AB806" s="327">
        <v>26.805192999999999</v>
      </c>
      <c r="AC806" s="327">
        <v>30.030280000000001</v>
      </c>
      <c r="AD806" s="327">
        <v>25.826673</v>
      </c>
      <c r="AE806" s="327">
        <v>32.252080999999997</v>
      </c>
      <c r="AF806" s="327">
        <v>38.788409999999999</v>
      </c>
      <c r="AG806" s="327">
        <v>40.513478999999997</v>
      </c>
      <c r="AH806" s="327">
        <v>27.568635</v>
      </c>
      <c r="AI806" s="327">
        <v>29.447533</v>
      </c>
      <c r="AJ806" s="327">
        <v>26.621027000000002</v>
      </c>
      <c r="AK806" s="327">
        <v>82.523358999999999</v>
      </c>
      <c r="AL806" s="327">
        <v>407.75389336607702</v>
      </c>
      <c r="AM806" s="305">
        <f t="shared" si="69"/>
        <v>162.29145036607702</v>
      </c>
      <c r="AQ806" s="401"/>
      <c r="AR806" s="401"/>
    </row>
    <row r="807" spans="1:44" ht="19.5" customHeight="1" x14ac:dyDescent="0.2">
      <c r="A807" s="477" t="s">
        <v>54</v>
      </c>
      <c r="B807" s="462" t="s">
        <v>45</v>
      </c>
      <c r="C807" s="462" t="s">
        <v>26</v>
      </c>
      <c r="D807" s="462" t="s">
        <v>32</v>
      </c>
      <c r="E807" s="305"/>
      <c r="F807" s="305">
        <v>0</v>
      </c>
      <c r="G807" s="305">
        <v>0</v>
      </c>
      <c r="H807" s="305">
        <v>0</v>
      </c>
      <c r="I807" s="305">
        <v>0</v>
      </c>
      <c r="J807" s="305">
        <v>0</v>
      </c>
      <c r="K807" s="305">
        <v>0</v>
      </c>
      <c r="L807" s="305">
        <v>0</v>
      </c>
      <c r="M807" s="305">
        <v>0</v>
      </c>
      <c r="N807" s="305">
        <v>0</v>
      </c>
      <c r="O807" s="305">
        <v>0</v>
      </c>
      <c r="P807" s="305">
        <v>0</v>
      </c>
      <c r="Q807" s="305">
        <v>0</v>
      </c>
      <c r="R807" s="305">
        <v>0</v>
      </c>
      <c r="S807" s="382"/>
      <c r="V807" s="322" t="s">
        <v>358</v>
      </c>
      <c r="W807" s="323" t="s">
        <v>78</v>
      </c>
      <c r="X807" s="323" t="s">
        <v>221</v>
      </c>
      <c r="Y807" s="328">
        <f t="shared" si="68"/>
        <v>2.3437480000000002</v>
      </c>
      <c r="Z807" s="327">
        <v>31.868084</v>
      </c>
      <c r="AA807" s="327">
        <v>2.4636346666666702</v>
      </c>
      <c r="AB807" s="327">
        <v>2.2184680000000001</v>
      </c>
      <c r="AC807" s="327">
        <v>2.0729519999999999</v>
      </c>
      <c r="AD807" s="327">
        <v>2.1165229999999999</v>
      </c>
      <c r="AE807" s="327">
        <v>2.3437480000000002</v>
      </c>
      <c r="AF807" s="327">
        <v>2.4618479999999998</v>
      </c>
      <c r="AG807" s="327">
        <v>2.5352749999999999</v>
      </c>
      <c r="AH807" s="327">
        <v>2.5380750000000001</v>
      </c>
      <c r="AI807" s="327">
        <v>2.5477240000000001</v>
      </c>
      <c r="AJ807" s="327">
        <v>2.3780359999999998</v>
      </c>
      <c r="AK807" s="327">
        <v>2.9906480000000002</v>
      </c>
      <c r="AL807" s="327">
        <v>58.535015666666702</v>
      </c>
      <c r="AM807" s="305">
        <f t="shared" si="69"/>
        <v>43.083409666666668</v>
      </c>
      <c r="AQ807" s="401"/>
      <c r="AR807" s="401"/>
    </row>
    <row r="808" spans="1:44" ht="19.5" customHeight="1" x14ac:dyDescent="0.2">
      <c r="A808" s="477" t="s">
        <v>54</v>
      </c>
      <c r="B808" s="462" t="s">
        <v>45</v>
      </c>
      <c r="C808" s="462" t="s">
        <v>33</v>
      </c>
      <c r="D808" s="462" t="s">
        <v>34</v>
      </c>
      <c r="E808" s="305"/>
      <c r="F808" s="305">
        <v>-0.99176504304762902</v>
      </c>
      <c r="G808" s="305">
        <v>-0.42749221578678098</v>
      </c>
      <c r="H808" s="305">
        <v>-1.11853426435422</v>
      </c>
      <c r="I808" s="305">
        <v>-1.65321635185536</v>
      </c>
      <c r="J808" s="305">
        <v>-2.00439630433433</v>
      </c>
      <c r="K808" s="305">
        <v>-1.8529955729182801</v>
      </c>
      <c r="L808" s="305">
        <v>-2.1176873524338</v>
      </c>
      <c r="M808" s="305">
        <v>-1.66993111586012</v>
      </c>
      <c r="N808" s="305">
        <v>-1.9194857142031201</v>
      </c>
      <c r="O808" s="305">
        <v>-1.4904187995618201</v>
      </c>
      <c r="P808" s="305">
        <v>-1.7742507173042701</v>
      </c>
      <c r="Q808" s="305">
        <v>-1.5813733415776901</v>
      </c>
      <c r="R808" s="305">
        <v>-18.6015467932374</v>
      </c>
      <c r="S808" s="382"/>
      <c r="V808" s="322" t="s">
        <v>358</v>
      </c>
      <c r="W808" s="323" t="s">
        <v>78</v>
      </c>
      <c r="X808" s="323" t="s">
        <v>222</v>
      </c>
      <c r="Y808" s="328">
        <f t="shared" si="68"/>
        <v>0.45177</v>
      </c>
      <c r="Z808" s="327">
        <v>0.21435000000000001</v>
      </c>
      <c r="AA808" s="327">
        <v>6.4799999999999996E-2</v>
      </c>
      <c r="AB808" s="327">
        <v>7.9979999999999996E-2</v>
      </c>
      <c r="AC808" s="327">
        <v>0.12132</v>
      </c>
      <c r="AD808" s="327">
        <v>0.15770000000000001</v>
      </c>
      <c r="AE808" s="327">
        <v>0.45177</v>
      </c>
      <c r="AF808" s="327">
        <v>0.27301999999999998</v>
      </c>
      <c r="AG808" s="327">
        <v>0.33356999999999998</v>
      </c>
      <c r="AH808" s="327">
        <v>0.47887000000000002</v>
      </c>
      <c r="AI808" s="327">
        <v>0.25624999999999998</v>
      </c>
      <c r="AJ808" s="327">
        <v>0.56642999999999999</v>
      </c>
      <c r="AK808" s="327">
        <v>0.49147999999999997</v>
      </c>
      <c r="AL808" s="327">
        <v>3.4895399999999999</v>
      </c>
      <c r="AM808" s="305">
        <f t="shared" si="69"/>
        <v>1.08992</v>
      </c>
      <c r="AQ808" s="401"/>
      <c r="AR808" s="401"/>
    </row>
    <row r="809" spans="1:44" ht="19.5" customHeight="1" x14ac:dyDescent="0.2">
      <c r="A809" s="477" t="s">
        <v>54</v>
      </c>
      <c r="B809" s="462" t="s">
        <v>45</v>
      </c>
      <c r="C809" s="462" t="s">
        <v>33</v>
      </c>
      <c r="D809" s="462" t="s">
        <v>35</v>
      </c>
      <c r="E809" s="305"/>
      <c r="F809" s="305">
        <v>0</v>
      </c>
      <c r="G809" s="305">
        <v>0</v>
      </c>
      <c r="H809" s="305">
        <v>0</v>
      </c>
      <c r="I809" s="305">
        <v>0</v>
      </c>
      <c r="J809" s="305">
        <v>0</v>
      </c>
      <c r="K809" s="305">
        <v>0</v>
      </c>
      <c r="L809" s="305">
        <v>0</v>
      </c>
      <c r="M809" s="305">
        <v>0</v>
      </c>
      <c r="N809" s="305">
        <v>0</v>
      </c>
      <c r="O809" s="305">
        <v>0</v>
      </c>
      <c r="P809" s="305">
        <v>0</v>
      </c>
      <c r="Q809" s="305">
        <v>0</v>
      </c>
      <c r="R809" s="305">
        <v>0</v>
      </c>
      <c r="S809" s="382"/>
      <c r="V809" s="322" t="s">
        <v>358</v>
      </c>
      <c r="W809" s="323" t="s">
        <v>78</v>
      </c>
      <c r="X809" s="323" t="s">
        <v>223</v>
      </c>
      <c r="Y809" s="328">
        <f t="shared" si="68"/>
        <v>2.37</v>
      </c>
      <c r="Z809" s="327">
        <v>0.30499999999999999</v>
      </c>
      <c r="AA809" s="327">
        <v>0</v>
      </c>
      <c r="AB809" s="327">
        <v>0.1305</v>
      </c>
      <c r="AC809" s="327">
        <v>0</v>
      </c>
      <c r="AD809" s="327">
        <v>0</v>
      </c>
      <c r="AE809" s="327">
        <v>2.37</v>
      </c>
      <c r="AF809" s="327">
        <v>0</v>
      </c>
      <c r="AG809" s="327">
        <v>-1.46</v>
      </c>
      <c r="AH809" s="327">
        <v>0</v>
      </c>
      <c r="AI809" s="327">
        <v>0</v>
      </c>
      <c r="AJ809" s="327">
        <v>0</v>
      </c>
      <c r="AK809" s="327">
        <v>0</v>
      </c>
      <c r="AL809" s="327">
        <v>1.3454999999999999</v>
      </c>
      <c r="AM809" s="305">
        <f t="shared" si="69"/>
        <v>2.8055000000000003</v>
      </c>
      <c r="AQ809" s="401"/>
      <c r="AR809" s="401"/>
    </row>
    <row r="810" spans="1:44" ht="19.5" customHeight="1" x14ac:dyDescent="0.2">
      <c r="A810" s="477" t="s">
        <v>54</v>
      </c>
      <c r="B810" s="462" t="s">
        <v>45</v>
      </c>
      <c r="C810" s="462" t="s">
        <v>33</v>
      </c>
      <c r="D810" s="462" t="s">
        <v>36</v>
      </c>
      <c r="E810" s="483"/>
      <c r="F810" s="483">
        <v>0</v>
      </c>
      <c r="G810" s="483">
        <v>0</v>
      </c>
      <c r="H810" s="483">
        <v>0</v>
      </c>
      <c r="I810" s="483">
        <v>0</v>
      </c>
      <c r="J810" s="483">
        <v>0</v>
      </c>
      <c r="K810" s="483">
        <v>0</v>
      </c>
      <c r="L810" s="483">
        <v>0</v>
      </c>
      <c r="M810" s="483">
        <v>0</v>
      </c>
      <c r="N810" s="483">
        <v>0</v>
      </c>
      <c r="O810" s="483">
        <v>0</v>
      </c>
      <c r="P810" s="483">
        <v>0</v>
      </c>
      <c r="Q810" s="483">
        <v>0</v>
      </c>
      <c r="R810" s="483">
        <v>0</v>
      </c>
      <c r="S810" s="484"/>
      <c r="V810" s="322" t="s">
        <v>358</v>
      </c>
      <c r="W810" s="323" t="s">
        <v>78</v>
      </c>
      <c r="X810" s="323" t="s">
        <v>224</v>
      </c>
      <c r="Y810" s="328">
        <f t="shared" si="68"/>
        <v>2.2994500000000002</v>
      </c>
      <c r="Z810" s="327">
        <v>0.69374999999999998</v>
      </c>
      <c r="AA810" s="327">
        <v>0</v>
      </c>
      <c r="AB810" s="327">
        <v>0.58689999999999998</v>
      </c>
      <c r="AC810" s="327">
        <v>3.8160500000000002</v>
      </c>
      <c r="AD810" s="327">
        <v>1.14655</v>
      </c>
      <c r="AE810" s="327">
        <v>2.2994500000000002</v>
      </c>
      <c r="AF810" s="327">
        <v>1.2335</v>
      </c>
      <c r="AG810" s="327">
        <v>0.38579999999999998</v>
      </c>
      <c r="AH810" s="327">
        <v>1.2441500000000001</v>
      </c>
      <c r="AI810" s="327">
        <v>1.2179</v>
      </c>
      <c r="AJ810" s="327">
        <v>0.26555000000000001</v>
      </c>
      <c r="AK810" s="327">
        <v>0</v>
      </c>
      <c r="AL810" s="327">
        <v>12.8896</v>
      </c>
      <c r="AM810" s="305">
        <f t="shared" si="69"/>
        <v>8.5427</v>
      </c>
      <c r="AQ810" s="401"/>
      <c r="AR810" s="401"/>
    </row>
    <row r="811" spans="1:44" ht="19.5" customHeight="1" x14ac:dyDescent="0.2">
      <c r="A811" s="477" t="s">
        <v>54</v>
      </c>
      <c r="B811" s="462" t="s">
        <v>45</v>
      </c>
      <c r="C811" s="462" t="s">
        <v>33</v>
      </c>
      <c r="D811" s="462" t="s">
        <v>37</v>
      </c>
      <c r="E811" s="483"/>
      <c r="F811" s="483">
        <v>0</v>
      </c>
      <c r="G811" s="483">
        <v>0</v>
      </c>
      <c r="H811" s="483">
        <v>0</v>
      </c>
      <c r="I811" s="483">
        <v>0</v>
      </c>
      <c r="J811" s="483">
        <v>0</v>
      </c>
      <c r="K811" s="483">
        <v>0</v>
      </c>
      <c r="L811" s="483">
        <v>0</v>
      </c>
      <c r="M811" s="483">
        <v>0</v>
      </c>
      <c r="N811" s="483">
        <v>0</v>
      </c>
      <c r="O811" s="483">
        <v>0</v>
      </c>
      <c r="P811" s="483">
        <v>0</v>
      </c>
      <c r="Q811" s="483">
        <v>0</v>
      </c>
      <c r="R811" s="483">
        <v>0</v>
      </c>
      <c r="S811" s="484"/>
      <c r="V811" s="322" t="s">
        <v>358</v>
      </c>
      <c r="W811" s="323" t="s">
        <v>78</v>
      </c>
      <c r="X811" s="323" t="s">
        <v>225</v>
      </c>
      <c r="Y811" s="328">
        <f t="shared" si="68"/>
        <v>0.49003099999999999</v>
      </c>
      <c r="Z811" s="327">
        <v>0.521648</v>
      </c>
      <c r="AA811" s="327">
        <v>0.40938600000000003</v>
      </c>
      <c r="AB811" s="327">
        <v>0.65846099999999996</v>
      </c>
      <c r="AC811" s="327">
        <v>0.65846099999999996</v>
      </c>
      <c r="AD811" s="327">
        <v>0.50056699999999998</v>
      </c>
      <c r="AE811" s="327">
        <v>0.49003099999999999</v>
      </c>
      <c r="AF811" s="327">
        <v>0.65712899999999996</v>
      </c>
      <c r="AG811" s="327">
        <v>0.65712899999999996</v>
      </c>
      <c r="AH811" s="327">
        <v>0.65712899999999996</v>
      </c>
      <c r="AI811" s="327">
        <v>0.78381999999999996</v>
      </c>
      <c r="AJ811" s="327">
        <v>0.759301</v>
      </c>
      <c r="AK811" s="327">
        <v>0.89986699999999997</v>
      </c>
      <c r="AL811" s="327">
        <v>7.6529290000000003</v>
      </c>
      <c r="AM811" s="305">
        <f t="shared" si="69"/>
        <v>3.2385539999999997</v>
      </c>
      <c r="AQ811" s="401"/>
      <c r="AR811" s="401"/>
    </row>
    <row r="812" spans="1:44" ht="19.5" customHeight="1" x14ac:dyDescent="0.2">
      <c r="A812" s="477" t="s">
        <v>54</v>
      </c>
      <c r="B812" s="462" t="s">
        <v>45</v>
      </c>
      <c r="C812" s="462" t="s">
        <v>33</v>
      </c>
      <c r="D812" s="462" t="s">
        <v>38</v>
      </c>
      <c r="E812" s="483"/>
      <c r="F812" s="483">
        <v>0</v>
      </c>
      <c r="G812" s="483">
        <v>0</v>
      </c>
      <c r="H812" s="483">
        <v>0</v>
      </c>
      <c r="I812" s="483">
        <v>0</v>
      </c>
      <c r="J812" s="483">
        <v>0</v>
      </c>
      <c r="K812" s="483">
        <v>0</v>
      </c>
      <c r="L812" s="483">
        <v>0</v>
      </c>
      <c r="M812" s="483">
        <v>0</v>
      </c>
      <c r="N812" s="483">
        <v>0</v>
      </c>
      <c r="O812" s="483">
        <v>0</v>
      </c>
      <c r="P812" s="483">
        <v>0</v>
      </c>
      <c r="Q812" s="483">
        <v>0</v>
      </c>
      <c r="R812" s="483">
        <v>0</v>
      </c>
      <c r="S812" s="484"/>
      <c r="V812" s="322" t="s">
        <v>358</v>
      </c>
      <c r="W812" s="323" t="s">
        <v>78</v>
      </c>
      <c r="X812" s="323" t="s">
        <v>226</v>
      </c>
      <c r="Y812" s="328">
        <f t="shared" si="68"/>
        <v>0.28249999999999997</v>
      </c>
      <c r="Z812" s="327">
        <v>0</v>
      </c>
      <c r="AA812" s="327">
        <v>0</v>
      </c>
      <c r="AB812" s="327">
        <v>0</v>
      </c>
      <c r="AC812" s="327">
        <v>0</v>
      </c>
      <c r="AD812" s="327">
        <v>0</v>
      </c>
      <c r="AE812" s="327">
        <v>0.28249999999999997</v>
      </c>
      <c r="AF812" s="327">
        <v>0</v>
      </c>
      <c r="AG812" s="327">
        <v>0</v>
      </c>
      <c r="AH812" s="327">
        <v>0</v>
      </c>
      <c r="AI812" s="327">
        <v>0</v>
      </c>
      <c r="AJ812" s="327">
        <v>0</v>
      </c>
      <c r="AK812" s="327">
        <v>5.2152999999999998E-2</v>
      </c>
      <c r="AL812" s="327">
        <v>0.33465299999999998</v>
      </c>
      <c r="AM812" s="305">
        <f t="shared" si="69"/>
        <v>0.28249999999999997</v>
      </c>
      <c r="AQ812" s="401"/>
      <c r="AR812" s="401"/>
    </row>
    <row r="813" spans="1:44" ht="19.5" customHeight="1" x14ac:dyDescent="0.2">
      <c r="A813" s="477" t="s">
        <v>54</v>
      </c>
      <c r="B813" s="475" t="s">
        <v>45</v>
      </c>
      <c r="C813" s="456" t="s">
        <v>33</v>
      </c>
      <c r="D813" s="302" t="s">
        <v>39</v>
      </c>
      <c r="E813" s="305"/>
      <c r="F813" s="305">
        <v>0</v>
      </c>
      <c r="G813" s="305">
        <v>0</v>
      </c>
      <c r="H813" s="305">
        <v>0</v>
      </c>
      <c r="I813" s="305">
        <v>0</v>
      </c>
      <c r="J813" s="305">
        <v>0</v>
      </c>
      <c r="K813" s="305">
        <v>0</v>
      </c>
      <c r="L813" s="305">
        <v>0</v>
      </c>
      <c r="M813" s="305">
        <v>0</v>
      </c>
      <c r="N813" s="305">
        <v>0</v>
      </c>
      <c r="O813" s="305">
        <v>0</v>
      </c>
      <c r="P813" s="305">
        <v>0</v>
      </c>
      <c r="Q813" s="305">
        <v>0</v>
      </c>
      <c r="R813" s="305">
        <v>0</v>
      </c>
      <c r="S813" s="382"/>
      <c r="V813" s="322" t="s">
        <v>358</v>
      </c>
      <c r="W813" s="323" t="s">
        <v>78</v>
      </c>
      <c r="X813" s="323" t="s">
        <v>227</v>
      </c>
      <c r="Y813" s="328">
        <f t="shared" si="68"/>
        <v>0</v>
      </c>
      <c r="Z813" s="327">
        <v>0</v>
      </c>
      <c r="AA813" s="327">
        <v>0</v>
      </c>
      <c r="AB813" s="327">
        <v>0</v>
      </c>
      <c r="AC813" s="327">
        <v>0</v>
      </c>
      <c r="AD813" s="327">
        <v>0</v>
      </c>
      <c r="AE813" s="327">
        <v>0</v>
      </c>
      <c r="AF813" s="327">
        <v>0.128</v>
      </c>
      <c r="AG813" s="327">
        <v>0.2</v>
      </c>
      <c r="AH813" s="327">
        <v>0</v>
      </c>
      <c r="AI813" s="327">
        <v>0</v>
      </c>
      <c r="AJ813" s="327">
        <v>0</v>
      </c>
      <c r="AK813" s="327">
        <v>0</v>
      </c>
      <c r="AL813" s="327">
        <v>0.32800000000000001</v>
      </c>
      <c r="AM813" s="305">
        <f t="shared" si="69"/>
        <v>0</v>
      </c>
      <c r="AQ813" s="401"/>
      <c r="AR813" s="401"/>
    </row>
    <row r="814" spans="1:44" ht="19.5" customHeight="1" x14ac:dyDescent="0.2">
      <c r="A814" s="477" t="s">
        <v>54</v>
      </c>
      <c r="B814" s="475" t="s">
        <v>45</v>
      </c>
      <c r="C814" s="456" t="s">
        <v>40</v>
      </c>
      <c r="D814" s="302" t="s">
        <v>41</v>
      </c>
      <c r="E814" s="305"/>
      <c r="F814" s="305">
        <v>-0.89283578466083902</v>
      </c>
      <c r="G814" s="305">
        <v>-0.38985270637827901</v>
      </c>
      <c r="H814" s="305">
        <v>-1.0256803804025101</v>
      </c>
      <c r="I814" s="305">
        <v>-1.42013464683257</v>
      </c>
      <c r="J814" s="305">
        <v>-1.1810676233125801</v>
      </c>
      <c r="K814" s="305">
        <v>-1.1795272240288599</v>
      </c>
      <c r="L814" s="305">
        <v>-1.54399196832255</v>
      </c>
      <c r="M814" s="305">
        <v>-1.13440202020593</v>
      </c>
      <c r="N814" s="305">
        <v>-1.39007264164947</v>
      </c>
      <c r="O814" s="305">
        <v>-1.18973415756635</v>
      </c>
      <c r="P814" s="305">
        <v>-1.7271481999337699</v>
      </c>
      <c r="Q814" s="305">
        <v>-1.3356808569744201</v>
      </c>
      <c r="R814" s="305">
        <v>-14.4101282102681</v>
      </c>
      <c r="S814" s="382"/>
      <c r="V814" s="322" t="s">
        <v>358</v>
      </c>
      <c r="W814" s="323" t="s">
        <v>78</v>
      </c>
      <c r="X814" s="323" t="s">
        <v>367</v>
      </c>
      <c r="Y814" s="328">
        <f t="shared" si="68"/>
        <v>0</v>
      </c>
      <c r="Z814" s="327">
        <v>0</v>
      </c>
      <c r="AA814" s="327">
        <v>0</v>
      </c>
      <c r="AB814" s="327">
        <v>0</v>
      </c>
      <c r="AC814" s="327">
        <v>0</v>
      </c>
      <c r="AD814" s="327">
        <v>0</v>
      </c>
      <c r="AE814" s="327">
        <v>0</v>
      </c>
      <c r="AF814" s="327">
        <v>0</v>
      </c>
      <c r="AG814" s="327">
        <v>0</v>
      </c>
      <c r="AH814" s="327">
        <v>0</v>
      </c>
      <c r="AI814" s="327">
        <v>0</v>
      </c>
      <c r="AJ814" s="327">
        <v>0</v>
      </c>
      <c r="AK814" s="327">
        <v>0</v>
      </c>
      <c r="AL814" s="327">
        <v>0</v>
      </c>
      <c r="AM814" s="305">
        <f t="shared" si="69"/>
        <v>0</v>
      </c>
      <c r="AQ814" s="401"/>
      <c r="AR814" s="401"/>
    </row>
    <row r="815" spans="1:44" ht="19.5" customHeight="1" x14ac:dyDescent="0.2">
      <c r="A815" s="477" t="s">
        <v>54</v>
      </c>
      <c r="B815" s="475" t="s">
        <v>45</v>
      </c>
      <c r="C815" s="456" t="s">
        <v>40</v>
      </c>
      <c r="D815" s="302" t="s">
        <v>42</v>
      </c>
      <c r="E815" s="305"/>
      <c r="F815" s="305">
        <v>-8.6752779967396096E-2</v>
      </c>
      <c r="G815" s="305">
        <v>-2.9786764798610199E-2</v>
      </c>
      <c r="H815" s="305">
        <v>-7.2362824205832996E-2</v>
      </c>
      <c r="I815" s="305">
        <v>-0.21847336031943601</v>
      </c>
      <c r="J815" s="305">
        <v>-0.80743399559678497</v>
      </c>
      <c r="K815" s="305">
        <v>-0.65495068435743498</v>
      </c>
      <c r="L815" s="305">
        <v>-0.55525676752887698</v>
      </c>
      <c r="M815" s="305">
        <v>-0.51628338854322198</v>
      </c>
      <c r="N815" s="305">
        <v>-0.50865086054103403</v>
      </c>
      <c r="O815" s="305">
        <v>-0.28036676875585698</v>
      </c>
      <c r="P815" s="305">
        <v>-3.48202729753277E-2</v>
      </c>
      <c r="Q815" s="305">
        <v>-0.23281532720797701</v>
      </c>
      <c r="R815" s="305">
        <v>-3.9979537947977901</v>
      </c>
      <c r="S815" s="382"/>
      <c r="V815" s="322" t="s">
        <v>358</v>
      </c>
      <c r="W815" s="323" t="s">
        <v>78</v>
      </c>
      <c r="X815" s="323" t="s">
        <v>229</v>
      </c>
      <c r="Y815" s="328">
        <f t="shared" si="68"/>
        <v>0</v>
      </c>
      <c r="Z815" s="327">
        <v>0</v>
      </c>
      <c r="AA815" s="327">
        <v>0</v>
      </c>
      <c r="AB815" s="327">
        <v>0</v>
      </c>
      <c r="AC815" s="327">
        <v>0</v>
      </c>
      <c r="AD815" s="327">
        <v>0</v>
      </c>
      <c r="AE815" s="327">
        <v>0</v>
      </c>
      <c r="AF815" s="327">
        <v>0</v>
      </c>
      <c r="AG815" s="327">
        <v>0</v>
      </c>
      <c r="AH815" s="327">
        <v>0</v>
      </c>
      <c r="AI815" s="327">
        <v>0</v>
      </c>
      <c r="AJ815" s="327">
        <v>0</v>
      </c>
      <c r="AK815" s="327">
        <v>0</v>
      </c>
      <c r="AL815" s="327">
        <v>0</v>
      </c>
      <c r="AM815" s="305">
        <f t="shared" si="69"/>
        <v>0</v>
      </c>
      <c r="AQ815" s="401"/>
      <c r="AR815" s="401"/>
    </row>
    <row r="816" spans="1:44" ht="19.5" customHeight="1" x14ac:dyDescent="0.2">
      <c r="A816" s="477" t="s">
        <v>54</v>
      </c>
      <c r="B816" s="475" t="s">
        <v>45</v>
      </c>
      <c r="C816" s="456" t="s">
        <v>40</v>
      </c>
      <c r="D816" s="302" t="s">
        <v>43</v>
      </c>
      <c r="E816" s="305"/>
      <c r="F816" s="305">
        <v>-1.21764784192565E-2</v>
      </c>
      <c r="G816" s="305">
        <v>-7.8527446098916702E-3</v>
      </c>
      <c r="H816" s="305">
        <v>-2.0491059745987899E-2</v>
      </c>
      <c r="I816" s="305">
        <v>-1.4608344703182201E-2</v>
      </c>
      <c r="J816" s="305">
        <v>-1.58946854246955E-2</v>
      </c>
      <c r="K816" s="305">
        <v>-1.85176645321888E-2</v>
      </c>
      <c r="L816" s="305">
        <v>-1.8438616582340899E-2</v>
      </c>
      <c r="M816" s="305">
        <v>-1.92457071110257E-2</v>
      </c>
      <c r="N816" s="305">
        <v>-2.0762212012580099E-2</v>
      </c>
      <c r="O816" s="305">
        <v>-2.0317873239709301E-2</v>
      </c>
      <c r="P816" s="305">
        <v>-1.22822443951518E-2</v>
      </c>
      <c r="Q816" s="305">
        <v>-1.28771573953534E-2</v>
      </c>
      <c r="R816" s="305">
        <v>-0.193464788171364</v>
      </c>
      <c r="S816" s="382"/>
      <c r="V816" s="322" t="s">
        <v>358</v>
      </c>
      <c r="W816" s="323" t="s">
        <v>78</v>
      </c>
      <c r="X816" s="323" t="s">
        <v>230</v>
      </c>
      <c r="Y816" s="328">
        <f t="shared" si="68"/>
        <v>0</v>
      </c>
      <c r="Z816" s="327">
        <v>0</v>
      </c>
      <c r="AA816" s="327">
        <v>0</v>
      </c>
      <c r="AB816" s="327">
        <v>0.1394</v>
      </c>
      <c r="AC816" s="327">
        <v>0.1008</v>
      </c>
      <c r="AD816" s="327">
        <v>0</v>
      </c>
      <c r="AE816" s="327">
        <v>0</v>
      </c>
      <c r="AF816" s="327">
        <v>0</v>
      </c>
      <c r="AG816" s="327">
        <v>0.75253000000000003</v>
      </c>
      <c r="AH816" s="327">
        <v>0.18943199999999999</v>
      </c>
      <c r="AI816" s="327">
        <v>0</v>
      </c>
      <c r="AJ816" s="327">
        <v>0</v>
      </c>
      <c r="AK816" s="327">
        <v>0</v>
      </c>
      <c r="AL816" s="327">
        <v>1.1821619999999999</v>
      </c>
      <c r="AM816" s="305">
        <f t="shared" si="69"/>
        <v>0.2402</v>
      </c>
      <c r="AQ816" s="401"/>
      <c r="AR816" s="401"/>
    </row>
    <row r="817" spans="1:44" ht="19.5" customHeight="1" x14ac:dyDescent="0.2">
      <c r="A817" s="477" t="s">
        <v>54</v>
      </c>
      <c r="B817" s="475" t="s">
        <v>25</v>
      </c>
      <c r="C817" s="456" t="s">
        <v>378</v>
      </c>
      <c r="D817" s="302" t="s">
        <v>378</v>
      </c>
      <c r="E817" s="305"/>
      <c r="F817" s="305">
        <v>0</v>
      </c>
      <c r="G817" s="305">
        <v>0</v>
      </c>
      <c r="H817" s="305">
        <v>0</v>
      </c>
      <c r="I817" s="305">
        <v>0</v>
      </c>
      <c r="J817" s="305">
        <v>0</v>
      </c>
      <c r="K817" s="305">
        <v>0</v>
      </c>
      <c r="L817" s="305">
        <v>0</v>
      </c>
      <c r="M817" s="305">
        <v>0</v>
      </c>
      <c r="N817" s="305">
        <v>0</v>
      </c>
      <c r="O817" s="305">
        <v>0</v>
      </c>
      <c r="P817" s="305">
        <v>0</v>
      </c>
      <c r="Q817" s="305">
        <v>0</v>
      </c>
      <c r="R817" s="305">
        <v>0</v>
      </c>
      <c r="S817" s="382"/>
      <c r="V817" s="322" t="s">
        <v>358</v>
      </c>
      <c r="W817" s="323" t="s">
        <v>78</v>
      </c>
      <c r="X817" s="323" t="s">
        <v>231</v>
      </c>
      <c r="Y817" s="328">
        <f t="shared" si="68"/>
        <v>0</v>
      </c>
      <c r="Z817" s="327">
        <v>0</v>
      </c>
      <c r="AA817" s="327">
        <v>0</v>
      </c>
      <c r="AB817" s="327">
        <v>0</v>
      </c>
      <c r="AC817" s="327">
        <v>0</v>
      </c>
      <c r="AD817" s="327">
        <v>0</v>
      </c>
      <c r="AE817" s="327">
        <v>0</v>
      </c>
      <c r="AF817" s="327">
        <v>0</v>
      </c>
      <c r="AG817" s="327">
        <v>0</v>
      </c>
      <c r="AH817" s="327">
        <v>0</v>
      </c>
      <c r="AI817" s="327">
        <v>0</v>
      </c>
      <c r="AJ817" s="327">
        <v>0</v>
      </c>
      <c r="AK817" s="327">
        <v>0</v>
      </c>
      <c r="AL817" s="327">
        <v>0</v>
      </c>
      <c r="AM817" s="305">
        <f t="shared" si="69"/>
        <v>0</v>
      </c>
      <c r="AQ817" s="401"/>
      <c r="AR817" s="401"/>
    </row>
    <row r="818" spans="1:44" ht="19.5" customHeight="1" x14ac:dyDescent="0.2">
      <c r="A818" s="477" t="s">
        <v>54</v>
      </c>
      <c r="B818" s="475" t="s">
        <v>44</v>
      </c>
      <c r="C818" s="456" t="s">
        <v>380</v>
      </c>
      <c r="D818" s="302" t="s">
        <v>380</v>
      </c>
      <c r="E818" s="305"/>
      <c r="F818" s="305">
        <v>0.99176504304755897</v>
      </c>
      <c r="G818" s="305">
        <v>0.42749221578678098</v>
      </c>
      <c r="H818" s="305">
        <v>1.11853426435424</v>
      </c>
      <c r="I818" s="305">
        <v>1.6532163518552001</v>
      </c>
      <c r="J818" s="305">
        <v>2.00439630433414</v>
      </c>
      <c r="K818" s="305">
        <v>1.85299557291842</v>
      </c>
      <c r="L818" s="305">
        <v>2.1176873524337498</v>
      </c>
      <c r="M818" s="305">
        <v>1.6699311158600301</v>
      </c>
      <c r="N818" s="305">
        <v>1.9194857142030299</v>
      </c>
      <c r="O818" s="305">
        <v>1.4904187995618701</v>
      </c>
      <c r="P818" s="305">
        <v>1.7742507173041799</v>
      </c>
      <c r="Q818" s="305">
        <v>1.5813733415776401</v>
      </c>
      <c r="R818" s="305">
        <v>18.6015467932368</v>
      </c>
      <c r="S818" s="382"/>
      <c r="V818" s="322" t="s">
        <v>358</v>
      </c>
      <c r="W818" s="323" t="s">
        <v>78</v>
      </c>
      <c r="X818" s="323" t="s">
        <v>232</v>
      </c>
      <c r="Y818" s="328">
        <f t="shared" si="68"/>
        <v>0</v>
      </c>
      <c r="Z818" s="327">
        <v>0</v>
      </c>
      <c r="AA818" s="327">
        <v>0</v>
      </c>
      <c r="AB818" s="327">
        <v>0</v>
      </c>
      <c r="AC818" s="327">
        <v>0</v>
      </c>
      <c r="AD818" s="327">
        <v>0</v>
      </c>
      <c r="AE818" s="327">
        <v>0</v>
      </c>
      <c r="AF818" s="327">
        <v>0</v>
      </c>
      <c r="AG818" s="327">
        <v>0</v>
      </c>
      <c r="AH818" s="327">
        <v>0</v>
      </c>
      <c r="AI818" s="327">
        <v>0</v>
      </c>
      <c r="AJ818" s="327">
        <v>0</v>
      </c>
      <c r="AK818" s="327">
        <v>0</v>
      </c>
      <c r="AL818" s="327">
        <v>0</v>
      </c>
      <c r="AM818" s="305">
        <f t="shared" si="69"/>
        <v>0</v>
      </c>
      <c r="AQ818" s="401"/>
      <c r="AR818" s="401"/>
    </row>
    <row r="819" spans="1:44" ht="19.5" customHeight="1" x14ac:dyDescent="0.2">
      <c r="A819" s="477" t="s">
        <v>54</v>
      </c>
      <c r="B819" s="475" t="s">
        <v>45</v>
      </c>
      <c r="C819" s="456" t="s">
        <v>382</v>
      </c>
      <c r="D819" s="302" t="s">
        <v>382</v>
      </c>
      <c r="E819" s="305"/>
      <c r="F819" s="305">
        <v>-0.99176504304755897</v>
      </c>
      <c r="G819" s="305">
        <v>-0.42749221578678098</v>
      </c>
      <c r="H819" s="305">
        <v>-1.11853426435424</v>
      </c>
      <c r="I819" s="305">
        <v>-1.6532163518552001</v>
      </c>
      <c r="J819" s="305">
        <v>-2.00439630433414</v>
      </c>
      <c r="K819" s="305">
        <v>-1.85299557291842</v>
      </c>
      <c r="L819" s="305">
        <v>-2.1176873524337498</v>
      </c>
      <c r="M819" s="305">
        <v>-1.6699311158600301</v>
      </c>
      <c r="N819" s="305">
        <v>-1.9194857142030299</v>
      </c>
      <c r="O819" s="305">
        <v>-1.4904187995618701</v>
      </c>
      <c r="P819" s="305">
        <v>-1.7742507173041799</v>
      </c>
      <c r="Q819" s="305">
        <v>-1.5813733415776401</v>
      </c>
      <c r="R819" s="305">
        <v>-18.6015467932368</v>
      </c>
      <c r="S819" s="382"/>
      <c r="V819" s="322" t="s">
        <v>358</v>
      </c>
      <c r="W819" s="323" t="s">
        <v>78</v>
      </c>
      <c r="X819" s="323" t="s">
        <v>233</v>
      </c>
      <c r="Y819" s="328">
        <f t="shared" si="68"/>
        <v>0</v>
      </c>
      <c r="Z819" s="327">
        <v>5.0999999999999997E-2</v>
      </c>
      <c r="AA819" s="327">
        <v>0</v>
      </c>
      <c r="AB819" s="327">
        <v>0</v>
      </c>
      <c r="AC819" s="327">
        <v>0.3075</v>
      </c>
      <c r="AD819" s="327">
        <v>0</v>
      </c>
      <c r="AE819" s="327">
        <v>0</v>
      </c>
      <c r="AF819" s="327">
        <v>0.32119999999999999</v>
      </c>
      <c r="AG819" s="327">
        <v>0</v>
      </c>
      <c r="AH819" s="327">
        <v>0.31969999999999998</v>
      </c>
      <c r="AI819" s="327">
        <v>0.15820000000000001</v>
      </c>
      <c r="AJ819" s="327">
        <v>0.42159999999999997</v>
      </c>
      <c r="AK819" s="327">
        <v>0.1205</v>
      </c>
      <c r="AL819" s="327">
        <v>1.6997</v>
      </c>
      <c r="AM819" s="305">
        <f t="shared" si="69"/>
        <v>0.35849999999999999</v>
      </c>
      <c r="AQ819" s="401"/>
      <c r="AR819" s="401"/>
    </row>
    <row r="820" spans="1:44" ht="19.5" customHeight="1" x14ac:dyDescent="0.2">
      <c r="A820" s="477" t="s">
        <v>54</v>
      </c>
      <c r="B820" s="475" t="s">
        <v>46</v>
      </c>
      <c r="C820" s="456" t="s">
        <v>384</v>
      </c>
      <c r="D820" s="302" t="s">
        <v>384</v>
      </c>
      <c r="E820" s="305"/>
      <c r="F820" s="305" t="e">
        <v>#REF!</v>
      </c>
      <c r="G820" s="305" t="e">
        <v>#REF!</v>
      </c>
      <c r="H820" s="305" t="e">
        <v>#REF!</v>
      </c>
      <c r="I820" s="305" t="e">
        <v>#REF!</v>
      </c>
      <c r="J820" s="305" t="e">
        <v>#REF!</v>
      </c>
      <c r="K820" s="305" t="e">
        <v>#REF!</v>
      </c>
      <c r="L820" s="305" t="e">
        <v>#REF!</v>
      </c>
      <c r="M820" s="305" t="e">
        <v>#REF!</v>
      </c>
      <c r="N820" s="305" t="e">
        <v>#REF!</v>
      </c>
      <c r="O820" s="305" t="e">
        <v>#REF!</v>
      </c>
      <c r="P820" s="305" t="e">
        <v>#REF!</v>
      </c>
      <c r="Q820" s="305" t="e">
        <v>#REF!</v>
      </c>
      <c r="R820" s="305" t="e">
        <v>#REF!</v>
      </c>
      <c r="S820" s="382"/>
      <c r="V820" s="322" t="s">
        <v>358</v>
      </c>
      <c r="W820" s="323" t="s">
        <v>78</v>
      </c>
      <c r="X820" s="323" t="s">
        <v>234</v>
      </c>
      <c r="Y820" s="328">
        <f t="shared" si="68"/>
        <v>0</v>
      </c>
      <c r="Z820" s="327">
        <v>0</v>
      </c>
      <c r="AA820" s="327">
        <v>0</v>
      </c>
      <c r="AB820" s="327">
        <v>0</v>
      </c>
      <c r="AC820" s="327">
        <v>0</v>
      </c>
      <c r="AD820" s="327">
        <v>0.80400000000000005</v>
      </c>
      <c r="AE820" s="327">
        <v>0</v>
      </c>
      <c r="AF820" s="327">
        <v>0</v>
      </c>
      <c r="AG820" s="327">
        <v>0</v>
      </c>
      <c r="AH820" s="327">
        <v>0</v>
      </c>
      <c r="AI820" s="327">
        <v>0</v>
      </c>
      <c r="AJ820" s="327">
        <v>0</v>
      </c>
      <c r="AK820" s="327">
        <v>0</v>
      </c>
      <c r="AL820" s="327">
        <v>0.80400000000000005</v>
      </c>
      <c r="AM820" s="305">
        <f t="shared" si="69"/>
        <v>0.80400000000000005</v>
      </c>
      <c r="AQ820" s="401"/>
      <c r="AR820" s="401"/>
    </row>
    <row r="821" spans="1:44" ht="19.5" customHeight="1" x14ac:dyDescent="0.2">
      <c r="A821" s="477" t="s">
        <v>54</v>
      </c>
      <c r="B821" s="475" t="s">
        <v>47</v>
      </c>
      <c r="C821" s="456" t="s">
        <v>386</v>
      </c>
      <c r="D821" s="302" t="s">
        <v>386</v>
      </c>
      <c r="E821" s="305"/>
      <c r="F821" s="305" t="e">
        <v>#REF!</v>
      </c>
      <c r="G821" s="305" t="e">
        <v>#REF!</v>
      </c>
      <c r="H821" s="305" t="e">
        <v>#REF!</v>
      </c>
      <c r="I821" s="305" t="e">
        <v>#REF!</v>
      </c>
      <c r="J821" s="305" t="e">
        <v>#REF!</v>
      </c>
      <c r="K821" s="305" t="e">
        <v>#REF!</v>
      </c>
      <c r="L821" s="305" t="e">
        <v>#REF!</v>
      </c>
      <c r="M821" s="305" t="e">
        <v>#REF!</v>
      </c>
      <c r="N821" s="305" t="e">
        <v>#REF!</v>
      </c>
      <c r="O821" s="305" t="e">
        <v>#REF!</v>
      </c>
      <c r="P821" s="305" t="e">
        <v>#REF!</v>
      </c>
      <c r="Q821" s="305" t="e">
        <v>#REF!</v>
      </c>
      <c r="R821" s="305" t="e">
        <v>#REF!</v>
      </c>
      <c r="S821" s="382"/>
      <c r="V821" s="322" t="s">
        <v>358</v>
      </c>
      <c r="W821" s="323" t="s">
        <v>78</v>
      </c>
      <c r="X821" s="323" t="s">
        <v>127</v>
      </c>
      <c r="Y821" s="328">
        <f t="shared" si="68"/>
        <v>1.0764769999999999</v>
      </c>
      <c r="Z821" s="327">
        <v>1.1799390000000001</v>
      </c>
      <c r="AA821" s="327">
        <v>0.70250100000000104</v>
      </c>
      <c r="AB821" s="327">
        <v>0.76200199999999996</v>
      </c>
      <c r="AC821" s="327">
        <v>0.76279599999999803</v>
      </c>
      <c r="AD821" s="327">
        <v>0.82950200000000096</v>
      </c>
      <c r="AE821" s="327">
        <v>1.0764769999999999</v>
      </c>
      <c r="AF821" s="327">
        <v>0.66200199999999998</v>
      </c>
      <c r="AG821" s="327">
        <v>1.0474600000000001</v>
      </c>
      <c r="AH821" s="327">
        <v>1.029002</v>
      </c>
      <c r="AI821" s="327">
        <v>0.53442999999999996</v>
      </c>
      <c r="AJ821" s="327">
        <v>1.8313569999999999</v>
      </c>
      <c r="AK821" s="327">
        <v>1.9373000000001601E-2</v>
      </c>
      <c r="AL821" s="327">
        <v>10.436840999999999</v>
      </c>
      <c r="AM821" s="305">
        <f t="shared" si="69"/>
        <v>5.3132169999999999</v>
      </c>
      <c r="AQ821" s="401"/>
      <c r="AR821" s="401"/>
    </row>
    <row r="822" spans="1:44" ht="19.5" customHeight="1" x14ac:dyDescent="0.2">
      <c r="A822" s="477" t="s">
        <v>54</v>
      </c>
      <c r="B822" s="475" t="s">
        <v>48</v>
      </c>
      <c r="C822" s="456" t="s">
        <v>48</v>
      </c>
      <c r="D822" s="302" t="s">
        <v>48</v>
      </c>
      <c r="E822" s="305"/>
      <c r="F822" s="305" t="e">
        <v>#DIV/0!</v>
      </c>
      <c r="G822" s="305" t="e">
        <v>#DIV/0!</v>
      </c>
      <c r="H822" s="305" t="e">
        <v>#DIV/0!</v>
      </c>
      <c r="I822" s="305" t="e">
        <v>#DIV/0!</v>
      </c>
      <c r="J822" s="305" t="e">
        <v>#DIV/0!</v>
      </c>
      <c r="K822" s="305" t="e">
        <v>#DIV/0!</v>
      </c>
      <c r="L822" s="305" t="e">
        <v>#DIV/0!</v>
      </c>
      <c r="M822" s="305" t="e">
        <v>#DIV/0!</v>
      </c>
      <c r="N822" s="305" t="e">
        <v>#DIV/0!</v>
      </c>
      <c r="O822" s="305" t="e">
        <v>#DIV/0!</v>
      </c>
      <c r="P822" s="305" t="e">
        <v>#DIV/0!</v>
      </c>
      <c r="Q822" s="305" t="e">
        <v>#DIV/0!</v>
      </c>
      <c r="R822" s="305" t="e">
        <v>#DIV/0!</v>
      </c>
      <c r="S822" s="382"/>
      <c r="V822" s="322" t="s">
        <v>358</v>
      </c>
      <c r="W822" s="323" t="s">
        <v>78</v>
      </c>
      <c r="X822" s="323" t="s">
        <v>235</v>
      </c>
      <c r="Y822" s="328">
        <f t="shared" si="68"/>
        <v>0</v>
      </c>
      <c r="Z822" s="327">
        <v>0</v>
      </c>
      <c r="AA822" s="327">
        <v>0</v>
      </c>
      <c r="AB822" s="327">
        <v>0</v>
      </c>
      <c r="AC822" s="327">
        <v>0</v>
      </c>
      <c r="AD822" s="327">
        <v>0</v>
      </c>
      <c r="AE822" s="327">
        <v>0</v>
      </c>
      <c r="AF822" s="327">
        <v>0</v>
      </c>
      <c r="AG822" s="327">
        <v>0</v>
      </c>
      <c r="AH822" s="327">
        <v>0</v>
      </c>
      <c r="AI822" s="327">
        <v>0</v>
      </c>
      <c r="AJ822" s="327">
        <v>0</v>
      </c>
      <c r="AK822" s="327">
        <v>0</v>
      </c>
      <c r="AL822" s="327">
        <v>0</v>
      </c>
      <c r="AM822" s="305">
        <f t="shared" si="69"/>
        <v>0</v>
      </c>
      <c r="AQ822" s="401"/>
      <c r="AR822" s="401"/>
    </row>
    <row r="823" spans="1:44" ht="19.5" customHeight="1" x14ac:dyDescent="0.2">
      <c r="A823" s="477" t="s">
        <v>54</v>
      </c>
      <c r="B823" s="475" t="s">
        <v>49</v>
      </c>
      <c r="C823" s="456" t="s">
        <v>49</v>
      </c>
      <c r="D823" s="302" t="s">
        <v>49</v>
      </c>
      <c r="E823" s="305"/>
      <c r="F823" s="305" t="e">
        <v>#REF!</v>
      </c>
      <c r="G823" s="305" t="e">
        <v>#REF!</v>
      </c>
      <c r="H823" s="305" t="e">
        <v>#REF!</v>
      </c>
      <c r="I823" s="305" t="e">
        <v>#REF!</v>
      </c>
      <c r="J823" s="305" t="e">
        <v>#REF!</v>
      </c>
      <c r="K823" s="305" t="e">
        <v>#REF!</v>
      </c>
      <c r="L823" s="305" t="e">
        <v>#REF!</v>
      </c>
      <c r="M823" s="305" t="e">
        <v>#REF!</v>
      </c>
      <c r="N823" s="305" t="e">
        <v>#REF!</v>
      </c>
      <c r="O823" s="305" t="e">
        <v>#REF!</v>
      </c>
      <c r="P823" s="305" t="e">
        <v>#REF!</v>
      </c>
      <c r="Q823" s="305" t="e">
        <v>#REF!</v>
      </c>
      <c r="R823" s="305" t="e">
        <v>#REF!</v>
      </c>
      <c r="S823" s="382"/>
      <c r="V823" s="322" t="s">
        <v>358</v>
      </c>
      <c r="W823" s="323" t="s">
        <v>78</v>
      </c>
      <c r="X823" s="323" t="s">
        <v>236</v>
      </c>
      <c r="Y823" s="328">
        <f t="shared" si="68"/>
        <v>0</v>
      </c>
      <c r="Z823" s="327">
        <v>0</v>
      </c>
      <c r="AA823" s="327">
        <v>0</v>
      </c>
      <c r="AB823" s="327">
        <v>0</v>
      </c>
      <c r="AC823" s="327">
        <v>0</v>
      </c>
      <c r="AD823" s="327">
        <v>0</v>
      </c>
      <c r="AE823" s="327">
        <v>0</v>
      </c>
      <c r="AF823" s="327">
        <v>0</v>
      </c>
      <c r="AG823" s="327">
        <v>0</v>
      </c>
      <c r="AH823" s="327">
        <v>0</v>
      </c>
      <c r="AI823" s="327">
        <v>0</v>
      </c>
      <c r="AJ823" s="327">
        <v>0</v>
      </c>
      <c r="AK823" s="327">
        <v>0</v>
      </c>
      <c r="AL823" s="327">
        <v>0</v>
      </c>
      <c r="AM823" s="305">
        <f t="shared" si="69"/>
        <v>0</v>
      </c>
      <c r="AQ823" s="401"/>
      <c r="AR823" s="401"/>
    </row>
    <row r="824" spans="1:44" ht="19.5" customHeight="1" x14ac:dyDescent="0.2">
      <c r="A824" s="477" t="s">
        <v>54</v>
      </c>
      <c r="B824" s="475" t="s">
        <v>50</v>
      </c>
      <c r="C824" s="456" t="s">
        <v>50</v>
      </c>
      <c r="D824" s="302" t="s">
        <v>50</v>
      </c>
      <c r="E824" s="305"/>
      <c r="F824" s="305" t="e">
        <v>#REF!</v>
      </c>
      <c r="G824" s="305" t="e">
        <v>#REF!</v>
      </c>
      <c r="H824" s="305" t="e">
        <v>#REF!</v>
      </c>
      <c r="I824" s="305" t="e">
        <v>#REF!</v>
      </c>
      <c r="J824" s="305" t="e">
        <v>#REF!</v>
      </c>
      <c r="K824" s="305" t="e">
        <v>#REF!</v>
      </c>
      <c r="L824" s="305" t="e">
        <v>#REF!</v>
      </c>
      <c r="M824" s="305" t="e">
        <v>#REF!</v>
      </c>
      <c r="N824" s="305" t="e">
        <v>#REF!</v>
      </c>
      <c r="O824" s="305" t="e">
        <v>#REF!</v>
      </c>
      <c r="P824" s="305" t="e">
        <v>#REF!</v>
      </c>
      <c r="Q824" s="305" t="e">
        <v>#REF!</v>
      </c>
      <c r="R824" s="305" t="e">
        <v>#REF!</v>
      </c>
      <c r="S824" s="382"/>
      <c r="V824" s="322" t="s">
        <v>358</v>
      </c>
      <c r="W824" s="323" t="s">
        <v>78</v>
      </c>
      <c r="X824" s="323" t="s">
        <v>237</v>
      </c>
      <c r="Y824" s="328">
        <f t="shared" si="68"/>
        <v>0</v>
      </c>
      <c r="Z824" s="327">
        <v>0</v>
      </c>
      <c r="AA824" s="327">
        <v>0</v>
      </c>
      <c r="AB824" s="327">
        <v>0</v>
      </c>
      <c r="AC824" s="327">
        <v>0</v>
      </c>
      <c r="AD824" s="327">
        <v>0</v>
      </c>
      <c r="AE824" s="327">
        <v>0</v>
      </c>
      <c r="AF824" s="327">
        <v>0</v>
      </c>
      <c r="AG824" s="327">
        <v>0</v>
      </c>
      <c r="AH824" s="327">
        <v>0</v>
      </c>
      <c r="AI824" s="327">
        <v>0</v>
      </c>
      <c r="AJ824" s="327">
        <v>0</v>
      </c>
      <c r="AK824" s="327">
        <v>0</v>
      </c>
      <c r="AL824" s="327">
        <v>0</v>
      </c>
      <c r="AM824" s="305">
        <f t="shared" si="69"/>
        <v>0</v>
      </c>
      <c r="AQ824" s="401"/>
      <c r="AR824" s="401"/>
    </row>
    <row r="825" spans="1:44" ht="19.5" customHeight="1" x14ac:dyDescent="0.2">
      <c r="A825" s="477" t="s">
        <v>55</v>
      </c>
      <c r="B825" s="475" t="s">
        <v>25</v>
      </c>
      <c r="C825" s="456" t="s">
        <v>26</v>
      </c>
      <c r="D825" s="302" t="s">
        <v>27</v>
      </c>
      <c r="E825" s="305"/>
      <c r="F825" s="305"/>
      <c r="G825" s="305"/>
      <c r="H825" s="305"/>
      <c r="I825" s="305"/>
      <c r="J825" s="305"/>
      <c r="K825" s="305"/>
      <c r="L825" s="305"/>
      <c r="M825" s="305"/>
      <c r="N825" s="305"/>
      <c r="O825" s="305"/>
      <c r="P825" s="305"/>
      <c r="Q825" s="305"/>
      <c r="R825" s="305"/>
      <c r="S825" s="382"/>
      <c r="V825" s="322" t="s">
        <v>358</v>
      </c>
      <c r="W825" s="323" t="s">
        <v>78</v>
      </c>
      <c r="X825" s="323" t="s">
        <v>238</v>
      </c>
      <c r="Y825" s="328">
        <f t="shared" si="68"/>
        <v>0</v>
      </c>
      <c r="Z825" s="327">
        <v>0</v>
      </c>
      <c r="AA825" s="327">
        <v>0</v>
      </c>
      <c r="AB825" s="327">
        <v>0</v>
      </c>
      <c r="AC825" s="327">
        <v>0</v>
      </c>
      <c r="AD825" s="327">
        <v>0</v>
      </c>
      <c r="AE825" s="327">
        <v>0</v>
      </c>
      <c r="AF825" s="327">
        <v>0</v>
      </c>
      <c r="AG825" s="327">
        <v>0</v>
      </c>
      <c r="AH825" s="327">
        <v>0</v>
      </c>
      <c r="AI825" s="327">
        <v>0</v>
      </c>
      <c r="AJ825" s="327">
        <v>0</v>
      </c>
      <c r="AK825" s="327">
        <v>0</v>
      </c>
      <c r="AL825" s="327">
        <v>0</v>
      </c>
      <c r="AM825" s="305">
        <f t="shared" si="69"/>
        <v>0</v>
      </c>
      <c r="AQ825" s="401"/>
      <c r="AR825" s="401"/>
    </row>
    <row r="826" spans="1:44" ht="19.5" customHeight="1" x14ac:dyDescent="0.2">
      <c r="A826" s="477" t="s">
        <v>55</v>
      </c>
      <c r="B826" s="475" t="s">
        <v>25</v>
      </c>
      <c r="C826" s="456" t="s">
        <v>26</v>
      </c>
      <c r="D826" s="302" t="s">
        <v>28</v>
      </c>
      <c r="E826" s="305"/>
      <c r="F826" s="305"/>
      <c r="G826" s="305"/>
      <c r="H826" s="305"/>
      <c r="I826" s="305"/>
      <c r="J826" s="305"/>
      <c r="K826" s="305"/>
      <c r="L826" s="305"/>
      <c r="M826" s="305"/>
      <c r="N826" s="305"/>
      <c r="O826" s="305"/>
      <c r="P826" s="305"/>
      <c r="Q826" s="305"/>
      <c r="R826" s="305"/>
      <c r="S826" s="382"/>
      <c r="V826" s="322" t="s">
        <v>358</v>
      </c>
      <c r="W826" s="323" t="s">
        <v>78</v>
      </c>
      <c r="X826" s="323" t="s">
        <v>239</v>
      </c>
      <c r="Y826" s="328">
        <f t="shared" si="68"/>
        <v>0</v>
      </c>
      <c r="Z826" s="327">
        <v>0</v>
      </c>
      <c r="AA826" s="327">
        <v>0</v>
      </c>
      <c r="AB826" s="327">
        <v>0</v>
      </c>
      <c r="AC826" s="327">
        <v>0</v>
      </c>
      <c r="AD826" s="327">
        <v>0</v>
      </c>
      <c r="AE826" s="327">
        <v>0</v>
      </c>
      <c r="AF826" s="327">
        <v>0</v>
      </c>
      <c r="AG826" s="327">
        <v>0</v>
      </c>
      <c r="AH826" s="327">
        <v>0</v>
      </c>
      <c r="AI826" s="327">
        <v>0</v>
      </c>
      <c r="AJ826" s="327">
        <v>0</v>
      </c>
      <c r="AK826" s="327">
        <v>0</v>
      </c>
      <c r="AL826" s="327">
        <v>0</v>
      </c>
      <c r="AM826" s="305">
        <f t="shared" si="69"/>
        <v>0</v>
      </c>
      <c r="AQ826" s="401"/>
      <c r="AR826" s="401"/>
    </row>
    <row r="827" spans="1:44" ht="19.5" customHeight="1" x14ac:dyDescent="0.2">
      <c r="A827" s="477" t="s">
        <v>55</v>
      </c>
      <c r="B827" s="475" t="s">
        <v>25</v>
      </c>
      <c r="C827" s="456" t="s">
        <v>26</v>
      </c>
      <c r="D827" s="302" t="s">
        <v>29</v>
      </c>
      <c r="E827" s="305"/>
      <c r="F827" s="305"/>
      <c r="G827" s="305"/>
      <c r="H827" s="305"/>
      <c r="I827" s="305"/>
      <c r="J827" s="305"/>
      <c r="K827" s="305"/>
      <c r="L827" s="305"/>
      <c r="M827" s="305"/>
      <c r="N827" s="305"/>
      <c r="O827" s="305"/>
      <c r="P827" s="305"/>
      <c r="Q827" s="305"/>
      <c r="R827" s="305"/>
      <c r="S827" s="382"/>
      <c r="V827" s="322" t="s">
        <v>358</v>
      </c>
      <c r="W827" s="323" t="s">
        <v>78</v>
      </c>
      <c r="X827" s="323" t="s">
        <v>240</v>
      </c>
      <c r="Y827" s="328">
        <f t="shared" si="68"/>
        <v>0</v>
      </c>
      <c r="Z827" s="327">
        <v>0</v>
      </c>
      <c r="AA827" s="327">
        <v>0</v>
      </c>
      <c r="AB827" s="327">
        <v>0</v>
      </c>
      <c r="AC827" s="327">
        <v>0</v>
      </c>
      <c r="AD827" s="327">
        <v>0</v>
      </c>
      <c r="AE827" s="327">
        <v>0</v>
      </c>
      <c r="AF827" s="327">
        <v>0</v>
      </c>
      <c r="AG827" s="327">
        <v>0</v>
      </c>
      <c r="AH827" s="327">
        <v>0</v>
      </c>
      <c r="AI827" s="327">
        <v>0</v>
      </c>
      <c r="AJ827" s="327">
        <v>0</v>
      </c>
      <c r="AK827" s="327">
        <v>0</v>
      </c>
      <c r="AL827" s="327">
        <v>0</v>
      </c>
      <c r="AM827" s="305">
        <f t="shared" si="69"/>
        <v>0</v>
      </c>
      <c r="AQ827" s="401"/>
      <c r="AR827" s="401"/>
    </row>
    <row r="828" spans="1:44" ht="19.5" customHeight="1" x14ac:dyDescent="0.2">
      <c r="A828" s="477" t="s">
        <v>55</v>
      </c>
      <c r="B828" s="475" t="s">
        <v>25</v>
      </c>
      <c r="C828" s="456" t="s">
        <v>26</v>
      </c>
      <c r="D828" s="302" t="s">
        <v>30</v>
      </c>
      <c r="E828" s="305"/>
      <c r="F828" s="305"/>
      <c r="G828" s="305"/>
      <c r="H828" s="305"/>
      <c r="I828" s="305"/>
      <c r="J828" s="305"/>
      <c r="K828" s="305"/>
      <c r="L828" s="305"/>
      <c r="M828" s="305"/>
      <c r="N828" s="305"/>
      <c r="O828" s="305"/>
      <c r="P828" s="305"/>
      <c r="Q828" s="305"/>
      <c r="R828" s="305"/>
      <c r="S828" s="382"/>
      <c r="V828" s="322" t="s">
        <v>358</v>
      </c>
      <c r="W828" s="323" t="s">
        <v>78</v>
      </c>
      <c r="X828" s="323" t="s">
        <v>241</v>
      </c>
      <c r="Y828" s="328">
        <f t="shared" si="68"/>
        <v>0</v>
      </c>
      <c r="Z828" s="327">
        <v>0</v>
      </c>
      <c r="AA828" s="327">
        <v>0</v>
      </c>
      <c r="AB828" s="327">
        <v>0</v>
      </c>
      <c r="AC828" s="327">
        <v>0</v>
      </c>
      <c r="AD828" s="327">
        <v>0</v>
      </c>
      <c r="AE828" s="327">
        <v>0</v>
      </c>
      <c r="AF828" s="327">
        <v>0</v>
      </c>
      <c r="AG828" s="327">
        <v>0</v>
      </c>
      <c r="AH828" s="327">
        <v>0</v>
      </c>
      <c r="AI828" s="327">
        <v>0</v>
      </c>
      <c r="AJ828" s="327">
        <v>0</v>
      </c>
      <c r="AK828" s="327">
        <v>0</v>
      </c>
      <c r="AL828" s="327">
        <v>0</v>
      </c>
      <c r="AM828" s="305">
        <f t="shared" si="69"/>
        <v>0</v>
      </c>
      <c r="AQ828" s="401"/>
      <c r="AR828" s="401"/>
    </row>
    <row r="829" spans="1:44" ht="19.5" customHeight="1" x14ac:dyDescent="0.2">
      <c r="A829" s="477" t="s">
        <v>55</v>
      </c>
      <c r="B829" s="475" t="s">
        <v>25</v>
      </c>
      <c r="C829" s="456" t="s">
        <v>26</v>
      </c>
      <c r="D829" s="302" t="s">
        <v>31</v>
      </c>
      <c r="E829" s="305"/>
      <c r="F829" s="305"/>
      <c r="G829" s="305"/>
      <c r="H829" s="305"/>
      <c r="I829" s="305"/>
      <c r="J829" s="305"/>
      <c r="K829" s="305"/>
      <c r="L829" s="305"/>
      <c r="M829" s="305"/>
      <c r="N829" s="305"/>
      <c r="O829" s="305"/>
      <c r="P829" s="305"/>
      <c r="Q829" s="305"/>
      <c r="R829" s="305"/>
      <c r="S829" s="382"/>
      <c r="V829" s="322" t="s">
        <v>358</v>
      </c>
      <c r="W829" s="323" t="s">
        <v>78</v>
      </c>
      <c r="X829" s="323" t="s">
        <v>242</v>
      </c>
      <c r="Y829" s="328">
        <f t="shared" si="68"/>
        <v>0</v>
      </c>
      <c r="Z829" s="327">
        <v>0</v>
      </c>
      <c r="AA829" s="327">
        <v>0</v>
      </c>
      <c r="AB829" s="327">
        <v>0</v>
      </c>
      <c r="AC829" s="327">
        <v>0</v>
      </c>
      <c r="AD829" s="327">
        <v>-1.5</v>
      </c>
      <c r="AE829" s="327">
        <v>0</v>
      </c>
      <c r="AF829" s="327">
        <v>0</v>
      </c>
      <c r="AG829" s="327">
        <v>7.7808000000000002</v>
      </c>
      <c r="AH829" s="327">
        <v>0</v>
      </c>
      <c r="AI829" s="327">
        <v>0</v>
      </c>
      <c r="AJ829" s="327">
        <v>0</v>
      </c>
      <c r="AK829" s="327">
        <v>0</v>
      </c>
      <c r="AL829" s="327">
        <v>6.2808000000000002</v>
      </c>
      <c r="AM829" s="305">
        <f t="shared" si="69"/>
        <v>-1.5</v>
      </c>
      <c r="AQ829" s="401"/>
      <c r="AR829" s="401"/>
    </row>
    <row r="830" spans="1:44" ht="19.5" customHeight="1" x14ac:dyDescent="0.2">
      <c r="A830" s="477" t="s">
        <v>55</v>
      </c>
      <c r="B830" s="475" t="s">
        <v>25</v>
      </c>
      <c r="C830" s="456" t="s">
        <v>26</v>
      </c>
      <c r="D830" s="302" t="s">
        <v>32</v>
      </c>
      <c r="E830" s="305"/>
      <c r="F830" s="305"/>
      <c r="G830" s="305"/>
      <c r="H830" s="305"/>
      <c r="I830" s="305"/>
      <c r="J830" s="305"/>
      <c r="K830" s="305"/>
      <c r="L830" s="305"/>
      <c r="M830" s="305"/>
      <c r="N830" s="305"/>
      <c r="O830" s="305"/>
      <c r="P830" s="305"/>
      <c r="Q830" s="305"/>
      <c r="R830" s="305"/>
      <c r="S830" s="382"/>
      <c r="V830" s="322" t="s">
        <v>358</v>
      </c>
      <c r="W830" s="323" t="s">
        <v>78</v>
      </c>
      <c r="X830" s="323" t="s">
        <v>243</v>
      </c>
      <c r="Y830" s="328">
        <f t="shared" si="68"/>
        <v>0</v>
      </c>
      <c r="Z830" s="327">
        <v>0</v>
      </c>
      <c r="AA830" s="327">
        <v>0</v>
      </c>
      <c r="AB830" s="327">
        <v>0</v>
      </c>
      <c r="AC830" s="327">
        <v>0</v>
      </c>
      <c r="AD830" s="327">
        <v>0</v>
      </c>
      <c r="AE830" s="327">
        <v>0</v>
      </c>
      <c r="AF830" s="327">
        <v>1.2273890000000001</v>
      </c>
      <c r="AG830" s="327">
        <v>2.8722949999999998</v>
      </c>
      <c r="AH830" s="327">
        <v>0.90149599999999996</v>
      </c>
      <c r="AI830" s="327">
        <v>0</v>
      </c>
      <c r="AJ830" s="327">
        <v>0</v>
      </c>
      <c r="AK830" s="327">
        <v>0.70778700000000005</v>
      </c>
      <c r="AL830" s="327">
        <v>5.7089670000000003</v>
      </c>
      <c r="AM830" s="305">
        <f t="shared" si="69"/>
        <v>0</v>
      </c>
      <c r="AQ830" s="401"/>
      <c r="AR830" s="401"/>
    </row>
    <row r="831" spans="1:44" ht="19.5" customHeight="1" x14ac:dyDescent="0.2">
      <c r="A831" s="477" t="s">
        <v>55</v>
      </c>
      <c r="B831" s="475" t="s">
        <v>25</v>
      </c>
      <c r="C831" s="456" t="s">
        <v>33</v>
      </c>
      <c r="D831" s="302" t="s">
        <v>34</v>
      </c>
      <c r="E831" s="305"/>
      <c r="F831" s="305"/>
      <c r="G831" s="305"/>
      <c r="H831" s="305"/>
      <c r="I831" s="305"/>
      <c r="J831" s="305"/>
      <c r="K831" s="305"/>
      <c r="L831" s="305"/>
      <c r="M831" s="305"/>
      <c r="N831" s="305"/>
      <c r="O831" s="305"/>
      <c r="P831" s="305"/>
      <c r="Q831" s="305"/>
      <c r="R831" s="305"/>
      <c r="S831" s="382"/>
      <c r="V831" s="322" t="s">
        <v>358</v>
      </c>
      <c r="W831" s="323" t="s">
        <v>78</v>
      </c>
      <c r="X831" s="323" t="s">
        <v>244</v>
      </c>
      <c r="Y831" s="328">
        <f t="shared" si="68"/>
        <v>0</v>
      </c>
      <c r="Z831" s="327">
        <v>0</v>
      </c>
      <c r="AA831" s="327">
        <v>0</v>
      </c>
      <c r="AB831" s="327">
        <v>0</v>
      </c>
      <c r="AC831" s="327">
        <v>0</v>
      </c>
      <c r="AD831" s="327">
        <v>0</v>
      </c>
      <c r="AE831" s="327">
        <v>0</v>
      </c>
      <c r="AF831" s="327">
        <v>0</v>
      </c>
      <c r="AG831" s="327">
        <v>0</v>
      </c>
      <c r="AH831" s="327">
        <v>0</v>
      </c>
      <c r="AI831" s="327">
        <v>0</v>
      </c>
      <c r="AJ831" s="327">
        <v>0</v>
      </c>
      <c r="AK831" s="327">
        <v>0</v>
      </c>
      <c r="AL831" s="327">
        <v>0</v>
      </c>
      <c r="AM831" s="305">
        <f t="shared" si="69"/>
        <v>0</v>
      </c>
      <c r="AQ831" s="401"/>
      <c r="AR831" s="401"/>
    </row>
    <row r="832" spans="1:44" ht="19.5" customHeight="1" x14ac:dyDescent="0.2">
      <c r="A832" s="477" t="s">
        <v>55</v>
      </c>
      <c r="B832" s="475" t="s">
        <v>25</v>
      </c>
      <c r="C832" s="456" t="s">
        <v>33</v>
      </c>
      <c r="D832" s="302" t="s">
        <v>35</v>
      </c>
      <c r="E832" s="305"/>
      <c r="F832" s="305"/>
      <c r="G832" s="305"/>
      <c r="H832" s="305"/>
      <c r="I832" s="305"/>
      <c r="J832" s="305"/>
      <c r="K832" s="305"/>
      <c r="L832" s="305"/>
      <c r="M832" s="305"/>
      <c r="N832" s="305"/>
      <c r="O832" s="305"/>
      <c r="P832" s="305"/>
      <c r="Q832" s="305"/>
      <c r="R832" s="305"/>
      <c r="S832" s="382"/>
      <c r="V832" s="322" t="s">
        <v>358</v>
      </c>
      <c r="W832" s="323" t="s">
        <v>78</v>
      </c>
      <c r="X832" s="323" t="s">
        <v>245</v>
      </c>
      <c r="Y832" s="328">
        <f t="shared" si="68"/>
        <v>0</v>
      </c>
      <c r="Z832" s="327">
        <v>0</v>
      </c>
      <c r="AA832" s="327">
        <v>0</v>
      </c>
      <c r="AB832" s="327">
        <v>0</v>
      </c>
      <c r="AC832" s="327">
        <v>0</v>
      </c>
      <c r="AD832" s="327">
        <v>0</v>
      </c>
      <c r="AE832" s="327">
        <v>0</v>
      </c>
      <c r="AF832" s="327">
        <v>0</v>
      </c>
      <c r="AG832" s="327">
        <v>0</v>
      </c>
      <c r="AH832" s="327">
        <v>0</v>
      </c>
      <c r="AI832" s="327">
        <v>0</v>
      </c>
      <c r="AJ832" s="327">
        <v>0</v>
      </c>
      <c r="AK832" s="327">
        <v>0</v>
      </c>
      <c r="AL832" s="327">
        <v>0</v>
      </c>
      <c r="AM832" s="305">
        <f t="shared" si="69"/>
        <v>0</v>
      </c>
      <c r="AQ832" s="401"/>
      <c r="AR832" s="401"/>
    </row>
    <row r="833" spans="1:44" ht="19.5" customHeight="1" x14ac:dyDescent="0.2">
      <c r="A833" s="477" t="s">
        <v>55</v>
      </c>
      <c r="B833" s="475" t="s">
        <v>25</v>
      </c>
      <c r="C833" s="456" t="s">
        <v>33</v>
      </c>
      <c r="D833" s="302" t="s">
        <v>36</v>
      </c>
      <c r="E833" s="305"/>
      <c r="F833" s="305"/>
      <c r="G833" s="305"/>
      <c r="H833" s="305"/>
      <c r="I833" s="305"/>
      <c r="J833" s="305"/>
      <c r="K833" s="305"/>
      <c r="L833" s="305"/>
      <c r="M833" s="305"/>
      <c r="N833" s="305"/>
      <c r="O833" s="305"/>
      <c r="P833" s="305"/>
      <c r="Q833" s="305"/>
      <c r="R833" s="305"/>
      <c r="S833" s="382"/>
      <c r="V833" s="322" t="s">
        <v>358</v>
      </c>
      <c r="W833" s="323" t="s">
        <v>78</v>
      </c>
      <c r="X833" s="323" t="s">
        <v>246</v>
      </c>
      <c r="Y833" s="328">
        <f t="shared" si="68"/>
        <v>0</v>
      </c>
      <c r="Z833" s="327">
        <v>0</v>
      </c>
      <c r="AA833" s="327">
        <v>0</v>
      </c>
      <c r="AB833" s="327">
        <v>0</v>
      </c>
      <c r="AC833" s="327">
        <v>0</v>
      </c>
      <c r="AD833" s="327">
        <v>0</v>
      </c>
      <c r="AE833" s="327">
        <v>0</v>
      </c>
      <c r="AF833" s="327">
        <v>0</v>
      </c>
      <c r="AG833" s="327">
        <v>0</v>
      </c>
      <c r="AH833" s="327">
        <v>0</v>
      </c>
      <c r="AI833" s="327">
        <v>0</v>
      </c>
      <c r="AJ833" s="327">
        <v>0</v>
      </c>
      <c r="AK833" s="327">
        <v>0</v>
      </c>
      <c r="AL833" s="327">
        <v>0</v>
      </c>
      <c r="AM833" s="305">
        <f t="shared" si="69"/>
        <v>0</v>
      </c>
      <c r="AQ833" s="401"/>
      <c r="AR833" s="401"/>
    </row>
    <row r="834" spans="1:44" ht="19.5" customHeight="1" x14ac:dyDescent="0.2">
      <c r="A834" s="477" t="s">
        <v>55</v>
      </c>
      <c r="B834" s="475" t="s">
        <v>25</v>
      </c>
      <c r="C834" s="456" t="s">
        <v>33</v>
      </c>
      <c r="D834" s="302" t="s">
        <v>37</v>
      </c>
      <c r="E834" s="305"/>
      <c r="F834" s="305"/>
      <c r="G834" s="305"/>
      <c r="H834" s="305"/>
      <c r="I834" s="305"/>
      <c r="J834" s="305"/>
      <c r="K834" s="305"/>
      <c r="L834" s="305"/>
      <c r="M834" s="305"/>
      <c r="N834" s="305"/>
      <c r="O834" s="305"/>
      <c r="P834" s="305"/>
      <c r="Q834" s="305"/>
      <c r="R834" s="305"/>
      <c r="S834" s="382"/>
      <c r="V834" s="322" t="s">
        <v>358</v>
      </c>
      <c r="W834" s="323" t="s">
        <v>78</v>
      </c>
      <c r="X834" s="323" t="s">
        <v>247</v>
      </c>
      <c r="Y834" s="328">
        <f t="shared" si="68"/>
        <v>0</v>
      </c>
      <c r="Z834" s="327">
        <v>0</v>
      </c>
      <c r="AA834" s="327">
        <v>0</v>
      </c>
      <c r="AB834" s="327">
        <v>0</v>
      </c>
      <c r="AC834" s="327">
        <v>0.82340000000000002</v>
      </c>
      <c r="AD834" s="327">
        <v>0</v>
      </c>
      <c r="AE834" s="327">
        <v>0</v>
      </c>
      <c r="AF834" s="327">
        <v>0</v>
      </c>
      <c r="AG834" s="327">
        <v>0</v>
      </c>
      <c r="AH834" s="327">
        <v>0</v>
      </c>
      <c r="AI834" s="327">
        <v>0</v>
      </c>
      <c r="AJ834" s="327">
        <v>0</v>
      </c>
      <c r="AK834" s="327">
        <v>0</v>
      </c>
      <c r="AL834" s="327">
        <v>0.82340000000000002</v>
      </c>
      <c r="AM834" s="305">
        <f t="shared" si="69"/>
        <v>0.82340000000000002</v>
      </c>
      <c r="AQ834" s="401"/>
      <c r="AR834" s="401"/>
    </row>
    <row r="835" spans="1:44" ht="19.5" customHeight="1" x14ac:dyDescent="0.2">
      <c r="A835" s="477" t="s">
        <v>55</v>
      </c>
      <c r="B835" s="475" t="s">
        <v>25</v>
      </c>
      <c r="C835" s="456" t="s">
        <v>33</v>
      </c>
      <c r="D835" s="302" t="s">
        <v>38</v>
      </c>
      <c r="E835" s="305"/>
      <c r="F835" s="305"/>
      <c r="G835" s="305"/>
      <c r="H835" s="305"/>
      <c r="I835" s="305"/>
      <c r="J835" s="305"/>
      <c r="K835" s="305"/>
      <c r="L835" s="305"/>
      <c r="M835" s="305"/>
      <c r="N835" s="305"/>
      <c r="O835" s="305"/>
      <c r="P835" s="305"/>
      <c r="Q835" s="305"/>
      <c r="R835" s="305"/>
      <c r="S835" s="382"/>
      <c r="V835" s="322" t="s">
        <v>358</v>
      </c>
      <c r="W835" s="323" t="s">
        <v>78</v>
      </c>
      <c r="X835" s="323" t="s">
        <v>248</v>
      </c>
      <c r="Y835" s="328">
        <f t="shared" si="68"/>
        <v>6.408982</v>
      </c>
      <c r="Z835" s="327">
        <v>6.2578337499999996</v>
      </c>
      <c r="AA835" s="327">
        <v>7.4754750000000003</v>
      </c>
      <c r="AB835" s="327">
        <v>3.3467669999999998</v>
      </c>
      <c r="AC835" s="327">
        <v>18.181846</v>
      </c>
      <c r="AD835" s="327">
        <v>7.8881769999999998</v>
      </c>
      <c r="AE835" s="327">
        <v>6.408982</v>
      </c>
      <c r="AF835" s="327">
        <v>27.463746</v>
      </c>
      <c r="AG835" s="327">
        <v>4.6744289999999999</v>
      </c>
      <c r="AH835" s="327">
        <v>30.114699000000002</v>
      </c>
      <c r="AI835" s="327">
        <v>3.8736799999999998</v>
      </c>
      <c r="AJ835" s="327">
        <v>9.2432060000000007</v>
      </c>
      <c r="AK835" s="327">
        <v>22.923753000000001</v>
      </c>
      <c r="AL835" s="327">
        <v>147.85259375000001</v>
      </c>
      <c r="AM835" s="305">
        <f t="shared" si="69"/>
        <v>49.55908075</v>
      </c>
      <c r="AQ835" s="401"/>
      <c r="AR835" s="401"/>
    </row>
    <row r="836" spans="1:44" ht="19.5" customHeight="1" x14ac:dyDescent="0.2">
      <c r="A836" s="477" t="s">
        <v>55</v>
      </c>
      <c r="B836" s="475" t="s">
        <v>25</v>
      </c>
      <c r="C836" s="456" t="s">
        <v>33</v>
      </c>
      <c r="D836" s="302" t="s">
        <v>39</v>
      </c>
      <c r="E836" s="305"/>
      <c r="F836" s="305"/>
      <c r="G836" s="305"/>
      <c r="H836" s="305"/>
      <c r="I836" s="305"/>
      <c r="J836" s="305"/>
      <c r="K836" s="305"/>
      <c r="L836" s="305"/>
      <c r="M836" s="305"/>
      <c r="N836" s="305"/>
      <c r="O836" s="305"/>
      <c r="P836" s="305"/>
      <c r="Q836" s="305"/>
      <c r="R836" s="305"/>
      <c r="S836" s="382"/>
      <c r="V836" s="322" t="s">
        <v>358</v>
      </c>
      <c r="W836" s="323" t="s">
        <v>78</v>
      </c>
      <c r="X836" s="323" t="s">
        <v>210</v>
      </c>
      <c r="Y836" s="328">
        <f t="shared" si="68"/>
        <v>49.571555959609597</v>
      </c>
      <c r="Z836" s="327">
        <v>21.8806889810242</v>
      </c>
      <c r="AA836" s="327">
        <v>33.429915333622297</v>
      </c>
      <c r="AB836" s="327">
        <v>35.693317300878299</v>
      </c>
      <c r="AC836" s="327">
        <v>57.875290300878298</v>
      </c>
      <c r="AD836" s="327">
        <v>39.450775300878298</v>
      </c>
      <c r="AE836" s="327">
        <v>49.571555959609597</v>
      </c>
      <c r="AF836" s="327">
        <v>74.7159339596096</v>
      </c>
      <c r="AG836" s="327">
        <v>62.0278769596096</v>
      </c>
      <c r="AH836" s="327">
        <v>66.818331959609594</v>
      </c>
      <c r="AI836" s="327">
        <v>40.348936959609603</v>
      </c>
      <c r="AJ836" s="327">
        <v>43.627408959609603</v>
      </c>
      <c r="AK836" s="327">
        <v>112.56126795961001</v>
      </c>
      <c r="AL836" s="327">
        <v>638.001299934548</v>
      </c>
      <c r="AM836" s="305">
        <f t="shared" si="69"/>
        <v>237.90154317689098</v>
      </c>
      <c r="AQ836" s="401"/>
      <c r="AR836" s="401"/>
    </row>
    <row r="837" spans="1:44" ht="19.5" customHeight="1" x14ac:dyDescent="0.2">
      <c r="A837" s="477" t="s">
        <v>55</v>
      </c>
      <c r="B837" s="475" t="s">
        <v>25</v>
      </c>
      <c r="C837" s="456" t="s">
        <v>40</v>
      </c>
      <c r="D837" s="302" t="s">
        <v>41</v>
      </c>
      <c r="E837" s="305"/>
      <c r="F837" s="305"/>
      <c r="G837" s="305"/>
      <c r="H837" s="305"/>
      <c r="I837" s="305"/>
      <c r="J837" s="305"/>
      <c r="K837" s="305"/>
      <c r="L837" s="305"/>
      <c r="M837" s="305"/>
      <c r="N837" s="305"/>
      <c r="O837" s="305"/>
      <c r="P837" s="305"/>
      <c r="Q837" s="305"/>
      <c r="R837" s="305"/>
      <c r="S837" s="382"/>
      <c r="V837" s="322" t="s">
        <v>358</v>
      </c>
      <c r="W837" s="321"/>
      <c r="X837" s="321"/>
      <c r="Y837" s="328">
        <f t="shared" ref="Y837:Y900" si="70">AE837</f>
        <v>0</v>
      </c>
      <c r="Z837" s="329"/>
      <c r="AA837" s="329"/>
      <c r="AB837" s="329"/>
      <c r="AC837" s="329"/>
      <c r="AD837" s="329"/>
      <c r="AE837" s="329"/>
      <c r="AF837" s="329"/>
      <c r="AG837" s="329"/>
      <c r="AH837" s="329"/>
      <c r="AI837" s="329"/>
      <c r="AJ837" s="329"/>
      <c r="AK837" s="329"/>
      <c r="AL837" s="329"/>
      <c r="AM837" s="305">
        <f t="shared" ref="AM837:AM900" si="71">SUMIFS(Z837:AK837,$Z$2:$AK$2,"是")</f>
        <v>0</v>
      </c>
      <c r="AQ837" s="401"/>
      <c r="AR837" s="401"/>
    </row>
    <row r="838" spans="1:44" ht="19.5" customHeight="1" x14ac:dyDescent="0.2">
      <c r="A838" s="477" t="s">
        <v>55</v>
      </c>
      <c r="B838" s="475" t="s">
        <v>25</v>
      </c>
      <c r="C838" s="456" t="s">
        <v>40</v>
      </c>
      <c r="D838" s="302" t="s">
        <v>42</v>
      </c>
      <c r="E838" s="305"/>
      <c r="F838" s="305"/>
      <c r="G838" s="305"/>
      <c r="H838" s="305"/>
      <c r="I838" s="305"/>
      <c r="J838" s="305"/>
      <c r="K838" s="305"/>
      <c r="L838" s="305"/>
      <c r="M838" s="305"/>
      <c r="N838" s="305"/>
      <c r="O838" s="305"/>
      <c r="P838" s="305"/>
      <c r="Q838" s="305"/>
      <c r="R838" s="305"/>
      <c r="S838" s="382"/>
      <c r="V838" s="322" t="s">
        <v>358</v>
      </c>
      <c r="W838" s="321"/>
      <c r="X838" s="321"/>
      <c r="Y838" s="328">
        <f t="shared" si="70"/>
        <v>0</v>
      </c>
      <c r="Z838" s="329"/>
      <c r="AA838" s="329"/>
      <c r="AB838" s="329"/>
      <c r="AC838" s="329"/>
      <c r="AD838" s="329"/>
      <c r="AE838" s="329"/>
      <c r="AF838" s="329"/>
      <c r="AG838" s="329"/>
      <c r="AH838" s="329"/>
      <c r="AI838" s="329"/>
      <c r="AJ838" s="329"/>
      <c r="AK838" s="329"/>
      <c r="AL838" s="329"/>
      <c r="AM838" s="305">
        <f t="shared" si="71"/>
        <v>0</v>
      </c>
      <c r="AQ838" s="401"/>
      <c r="AR838" s="401"/>
    </row>
    <row r="839" spans="1:44" ht="19.5" customHeight="1" x14ac:dyDescent="0.2">
      <c r="A839" s="477" t="s">
        <v>55</v>
      </c>
      <c r="B839" s="475" t="s">
        <v>25</v>
      </c>
      <c r="C839" s="456" t="s">
        <v>40</v>
      </c>
      <c r="D839" s="302" t="s">
        <v>43</v>
      </c>
      <c r="E839" s="305"/>
      <c r="F839" s="305"/>
      <c r="G839" s="305"/>
      <c r="H839" s="305"/>
      <c r="I839" s="305"/>
      <c r="J839" s="305"/>
      <c r="K839" s="305"/>
      <c r="L839" s="305"/>
      <c r="M839" s="305"/>
      <c r="N839" s="305"/>
      <c r="O839" s="305"/>
      <c r="P839" s="305"/>
      <c r="Q839" s="305"/>
      <c r="R839" s="305"/>
      <c r="S839" s="382"/>
      <c r="V839" s="322" t="s">
        <v>358</v>
      </c>
      <c r="W839" s="323" t="s">
        <v>359</v>
      </c>
      <c r="X839" s="323" t="s">
        <v>4</v>
      </c>
      <c r="Y839" s="328" t="str">
        <f t="shared" si="70"/>
        <v>6月</v>
      </c>
      <c r="Z839" s="327" t="s">
        <v>8</v>
      </c>
      <c r="AA839" s="327" t="s">
        <v>9</v>
      </c>
      <c r="AB839" s="327" t="s">
        <v>10</v>
      </c>
      <c r="AC839" s="327" t="s">
        <v>11</v>
      </c>
      <c r="AD839" s="327" t="s">
        <v>12</v>
      </c>
      <c r="AE839" s="327" t="s">
        <v>13</v>
      </c>
      <c r="AF839" s="327" t="s">
        <v>14</v>
      </c>
      <c r="AG839" s="327" t="s">
        <v>15</v>
      </c>
      <c r="AH839" s="327" t="s">
        <v>16</v>
      </c>
      <c r="AI839" s="327" t="s">
        <v>17</v>
      </c>
      <c r="AJ839" s="327" t="s">
        <v>111</v>
      </c>
      <c r="AK839" s="327" t="s">
        <v>19</v>
      </c>
      <c r="AL839" s="327" t="s">
        <v>20</v>
      </c>
      <c r="AM839" s="300" t="s">
        <v>259</v>
      </c>
      <c r="AQ839" s="401"/>
      <c r="AR839" s="401"/>
    </row>
    <row r="840" spans="1:44" ht="19.5" customHeight="1" x14ac:dyDescent="0.2">
      <c r="A840" s="477" t="s">
        <v>55</v>
      </c>
      <c r="B840" s="475" t="s">
        <v>44</v>
      </c>
      <c r="C840" s="456" t="s">
        <v>26</v>
      </c>
      <c r="D840" s="302" t="s">
        <v>27</v>
      </c>
      <c r="E840" s="305"/>
      <c r="F840" s="305">
        <v>0</v>
      </c>
      <c r="G840" s="305">
        <v>0</v>
      </c>
      <c r="H840" s="305">
        <v>0</v>
      </c>
      <c r="I840" s="305">
        <v>0</v>
      </c>
      <c r="J840" s="305">
        <v>0</v>
      </c>
      <c r="K840" s="305">
        <v>0</v>
      </c>
      <c r="L840" s="305">
        <v>0</v>
      </c>
      <c r="M840" s="305">
        <v>0</v>
      </c>
      <c r="N840" s="305">
        <v>0</v>
      </c>
      <c r="O840" s="305">
        <v>0</v>
      </c>
      <c r="P840" s="305">
        <v>0</v>
      </c>
      <c r="Q840" s="305">
        <v>0</v>
      </c>
      <c r="R840" s="305">
        <v>0</v>
      </c>
      <c r="S840" s="382"/>
      <c r="V840" s="322" t="s">
        <v>358</v>
      </c>
      <c r="W840" s="323" t="s">
        <v>79</v>
      </c>
      <c r="X840" s="323" t="s">
        <v>217</v>
      </c>
      <c r="Y840" s="328">
        <f t="shared" si="70"/>
        <v>0.91260522164334001</v>
      </c>
      <c r="Z840" s="327">
        <v>0.47257395028096499</v>
      </c>
      <c r="AA840" s="327">
        <v>1.0359309999999999</v>
      </c>
      <c r="AB840" s="327">
        <v>1.0359309999999999</v>
      </c>
      <c r="AC840" s="327">
        <v>1.0359309999999999</v>
      </c>
      <c r="AD840" s="327">
        <v>0.91260522164334001</v>
      </c>
      <c r="AE840" s="327">
        <v>0.91260522164334001</v>
      </c>
      <c r="AF840" s="327">
        <v>0.91260522164334001</v>
      </c>
      <c r="AG840" s="327">
        <v>0.70471570843420395</v>
      </c>
      <c r="AH840" s="327">
        <v>1.18225670355473</v>
      </c>
      <c r="AI840" s="327">
        <v>1.18225670355473</v>
      </c>
      <c r="AJ840" s="327">
        <v>1.18225670355473</v>
      </c>
      <c r="AK840" s="327">
        <v>1.18225670355473</v>
      </c>
      <c r="AL840" s="327">
        <v>11.751925137864101</v>
      </c>
      <c r="AM840" s="305">
        <f t="shared" si="71"/>
        <v>5.4055773935676452</v>
      </c>
      <c r="AQ840" s="401"/>
      <c r="AR840" s="401"/>
    </row>
    <row r="841" spans="1:44" ht="19.5" customHeight="1" x14ac:dyDescent="0.2">
      <c r="A841" s="477" t="s">
        <v>55</v>
      </c>
      <c r="B841" s="475" t="s">
        <v>44</v>
      </c>
      <c r="C841" s="456" t="s">
        <v>26</v>
      </c>
      <c r="D841" s="302" t="s">
        <v>28</v>
      </c>
      <c r="E841" s="305"/>
      <c r="F841" s="305">
        <v>0</v>
      </c>
      <c r="G841" s="305">
        <v>0</v>
      </c>
      <c r="H841" s="305">
        <v>0</v>
      </c>
      <c r="I841" s="305">
        <v>0</v>
      </c>
      <c r="J841" s="305">
        <v>0</v>
      </c>
      <c r="K841" s="305">
        <v>0</v>
      </c>
      <c r="L841" s="305">
        <v>0</v>
      </c>
      <c r="M841" s="305">
        <v>0</v>
      </c>
      <c r="N841" s="305">
        <v>0</v>
      </c>
      <c r="O841" s="305">
        <v>0</v>
      </c>
      <c r="P841" s="305">
        <v>0</v>
      </c>
      <c r="Q841" s="305">
        <v>0</v>
      </c>
      <c r="R841" s="305">
        <v>0</v>
      </c>
      <c r="S841" s="382"/>
      <c r="V841" s="322" t="s">
        <v>358</v>
      </c>
      <c r="W841" s="323" t="s">
        <v>79</v>
      </c>
      <c r="X841" s="323" t="s">
        <v>218</v>
      </c>
      <c r="Y841" s="328">
        <f t="shared" si="70"/>
        <v>4.7142000000000003E-2</v>
      </c>
      <c r="Z841" s="327">
        <v>1.6851999999999999E-2</v>
      </c>
      <c r="AA841" s="327">
        <v>4.8599999999999997E-2</v>
      </c>
      <c r="AB841" s="327">
        <v>3.8393999999999998E-2</v>
      </c>
      <c r="AC841" s="327">
        <v>3.6450000000000003E-2</v>
      </c>
      <c r="AD841" s="327">
        <v>4.2282E-2</v>
      </c>
      <c r="AE841" s="327">
        <v>4.7142000000000003E-2</v>
      </c>
      <c r="AF841" s="327">
        <v>4.9571999999999998E-2</v>
      </c>
      <c r="AG841" s="327">
        <v>4.9571999999999998E-2</v>
      </c>
      <c r="AH841" s="327">
        <v>8.1647999999999998E-2</v>
      </c>
      <c r="AI841" s="327">
        <v>7.6301999999999995E-2</v>
      </c>
      <c r="AJ841" s="327">
        <v>4.5684000000000002E-2</v>
      </c>
      <c r="AK841" s="327">
        <v>8.3105999999999999E-2</v>
      </c>
      <c r="AL841" s="327">
        <v>0.61560400000000004</v>
      </c>
      <c r="AM841" s="305">
        <f t="shared" si="71"/>
        <v>0.22972000000000004</v>
      </c>
      <c r="AQ841" s="401"/>
      <c r="AR841" s="401"/>
    </row>
    <row r="842" spans="1:44" ht="19.5" customHeight="1" x14ac:dyDescent="0.2">
      <c r="A842" s="477" t="s">
        <v>55</v>
      </c>
      <c r="B842" s="475" t="s">
        <v>44</v>
      </c>
      <c r="C842" s="456" t="s">
        <v>26</v>
      </c>
      <c r="D842" s="302" t="s">
        <v>29</v>
      </c>
      <c r="E842" s="305"/>
      <c r="F842" s="305">
        <v>0.60028034091303095</v>
      </c>
      <c r="G842" s="305">
        <v>0.18543994005534301</v>
      </c>
      <c r="H842" s="305">
        <v>0.69376368225151697</v>
      </c>
      <c r="I842" s="305">
        <v>0.96912184077296404</v>
      </c>
      <c r="J842" s="305">
        <v>0.71325144241051797</v>
      </c>
      <c r="K842" s="305">
        <v>0.81189831831175796</v>
      </c>
      <c r="L842" s="305">
        <v>0.61028124900646497</v>
      </c>
      <c r="M842" s="305">
        <v>0.45202010805551002</v>
      </c>
      <c r="N842" s="305">
        <v>0.54559350024005404</v>
      </c>
      <c r="O842" s="305">
        <v>0.626530741169117</v>
      </c>
      <c r="P842" s="305">
        <v>0.78803033738834805</v>
      </c>
      <c r="Q842" s="305">
        <v>0.69661462711989897</v>
      </c>
      <c r="R842" s="305">
        <v>7.69282612769452</v>
      </c>
      <c r="S842" s="382"/>
      <c r="V842" s="322" t="s">
        <v>358</v>
      </c>
      <c r="W842" s="323" t="s">
        <v>79</v>
      </c>
      <c r="X842" s="323" t="s">
        <v>219</v>
      </c>
      <c r="Y842" s="328">
        <f t="shared" si="70"/>
        <v>1.5164800000000001</v>
      </c>
      <c r="Z842" s="327">
        <v>9.8720000000000002E-2</v>
      </c>
      <c r="AA842" s="327">
        <v>0.37215999999999999</v>
      </c>
      <c r="AB842" s="327">
        <v>0.83735999999999999</v>
      </c>
      <c r="AC842" s="327">
        <v>0.92335999999999996</v>
      </c>
      <c r="AD842" s="327">
        <v>1.1903999999999999</v>
      </c>
      <c r="AE842" s="327">
        <v>1.5164800000000001</v>
      </c>
      <c r="AF842" s="327">
        <v>1.48176</v>
      </c>
      <c r="AG842" s="327">
        <v>1.3211999999999999</v>
      </c>
      <c r="AH842" s="327">
        <v>1.2467999999999999</v>
      </c>
      <c r="AI842" s="327">
        <v>1.07168</v>
      </c>
      <c r="AJ842" s="327">
        <v>1.05602</v>
      </c>
      <c r="AK842" s="327">
        <v>1.3224</v>
      </c>
      <c r="AL842" s="327">
        <v>12.43834</v>
      </c>
      <c r="AM842" s="305">
        <f t="shared" si="71"/>
        <v>4.9384800000000002</v>
      </c>
      <c r="AQ842" s="401"/>
      <c r="AR842" s="401"/>
    </row>
    <row r="843" spans="1:44" ht="19.5" customHeight="1" x14ac:dyDescent="0.2">
      <c r="A843" s="477" t="s">
        <v>55</v>
      </c>
      <c r="B843" s="475" t="s">
        <v>44</v>
      </c>
      <c r="C843" s="456" t="s">
        <v>26</v>
      </c>
      <c r="D843" s="302" t="s">
        <v>30</v>
      </c>
      <c r="E843" s="305"/>
      <c r="F843" s="305">
        <v>0.54025303224076004</v>
      </c>
      <c r="G843" s="305">
        <v>0.21742646117763401</v>
      </c>
      <c r="H843" s="305">
        <v>0.48458513403749098</v>
      </c>
      <c r="I843" s="305">
        <v>0.56512192451965504</v>
      </c>
      <c r="J843" s="305">
        <v>0.83119211786971403</v>
      </c>
      <c r="K843" s="305">
        <v>0.791279690801306</v>
      </c>
      <c r="L843" s="305">
        <v>0.92935710294819396</v>
      </c>
      <c r="M843" s="305">
        <v>0.87207574267094001</v>
      </c>
      <c r="N843" s="305">
        <v>0.93979631135952701</v>
      </c>
      <c r="O843" s="305">
        <v>0.80479799032039001</v>
      </c>
      <c r="P843" s="305">
        <v>0.97265673919268902</v>
      </c>
      <c r="Q843" s="305">
        <v>1.01871794638587</v>
      </c>
      <c r="R843" s="305">
        <v>8.9672601935241705</v>
      </c>
      <c r="S843" s="382"/>
      <c r="V843" s="322" t="s">
        <v>358</v>
      </c>
      <c r="W843" s="323" t="s">
        <v>79</v>
      </c>
      <c r="X843" s="323" t="s">
        <v>220</v>
      </c>
      <c r="Y843" s="328">
        <f t="shared" si="70"/>
        <v>7.6130000000000003E-2</v>
      </c>
      <c r="Z843" s="327">
        <v>8.2990000000002298E-2</v>
      </c>
      <c r="AA843" s="327">
        <v>5.5850000000001301E-2</v>
      </c>
      <c r="AB843" s="327">
        <v>9.9774999999999697E-2</v>
      </c>
      <c r="AC843" s="327">
        <v>2.8739789999999998</v>
      </c>
      <c r="AD843" s="327">
        <v>7.4220000000000397E-2</v>
      </c>
      <c r="AE843" s="327">
        <v>7.6130000000000003E-2</v>
      </c>
      <c r="AF843" s="327">
        <v>9.1969999999999996E-2</v>
      </c>
      <c r="AG843" s="327">
        <v>0.20061699999999999</v>
      </c>
      <c r="AH843" s="327">
        <v>0.126863</v>
      </c>
      <c r="AI843" s="327">
        <v>6.12489999999992E-2</v>
      </c>
      <c r="AJ843" s="327">
        <v>1.0415399999999999</v>
      </c>
      <c r="AK843" s="327">
        <v>7.4068999999999705E-2</v>
      </c>
      <c r="AL843" s="327">
        <v>4.8592520000000103</v>
      </c>
      <c r="AM843" s="305">
        <f t="shared" si="71"/>
        <v>3.2629440000000036</v>
      </c>
      <c r="AQ843" s="401"/>
      <c r="AR843" s="401"/>
    </row>
    <row r="844" spans="1:44" ht="19.5" customHeight="1" x14ac:dyDescent="0.2">
      <c r="A844" s="477" t="s">
        <v>55</v>
      </c>
      <c r="B844" s="475" t="s">
        <v>44</v>
      </c>
      <c r="C844" s="456" t="s">
        <v>26</v>
      </c>
      <c r="D844" s="302" t="s">
        <v>31</v>
      </c>
      <c r="E844" s="305"/>
      <c r="F844" s="305">
        <v>0.369241209372971</v>
      </c>
      <c r="G844" s="305">
        <v>8.2822380349913099E-2</v>
      </c>
      <c r="H844" s="305">
        <v>0.25219078819518898</v>
      </c>
      <c r="I844" s="305">
        <v>0.29044053048072399</v>
      </c>
      <c r="J844" s="305">
        <v>0.35037480471371701</v>
      </c>
      <c r="K844" s="305">
        <v>0.55245725637981702</v>
      </c>
      <c r="L844" s="305">
        <v>0.493662685452122</v>
      </c>
      <c r="M844" s="305">
        <v>0.61311768070664296</v>
      </c>
      <c r="N844" s="305">
        <v>0.58157970566702999</v>
      </c>
      <c r="O844" s="305">
        <v>0.50838592973416696</v>
      </c>
      <c r="P844" s="305">
        <v>0.51456460750112298</v>
      </c>
      <c r="Q844" s="305">
        <v>0.58085157962581102</v>
      </c>
      <c r="R844" s="305">
        <v>5.1896891581792302</v>
      </c>
      <c r="S844" s="382"/>
      <c r="V844" s="322" t="s">
        <v>358</v>
      </c>
      <c r="W844" s="323" t="s">
        <v>79</v>
      </c>
      <c r="X844" s="323" t="s">
        <v>211</v>
      </c>
      <c r="Y844" s="328">
        <f t="shared" si="70"/>
        <v>19.314392000000002</v>
      </c>
      <c r="Z844" s="327">
        <v>12.889942</v>
      </c>
      <c r="AA844" s="327">
        <v>12.9293052195125</v>
      </c>
      <c r="AB844" s="327">
        <v>15.884765</v>
      </c>
      <c r="AC844" s="327">
        <v>28.082958999999999</v>
      </c>
      <c r="AD844" s="327">
        <v>20.580386000000001</v>
      </c>
      <c r="AE844" s="327">
        <v>19.314392000000002</v>
      </c>
      <c r="AF844" s="327">
        <v>27.967195</v>
      </c>
      <c r="AG844" s="327">
        <v>22.597646999999998</v>
      </c>
      <c r="AH844" s="327">
        <v>18.67257</v>
      </c>
      <c r="AI844" s="327">
        <v>19.271345</v>
      </c>
      <c r="AJ844" s="327">
        <v>19.665742000000002</v>
      </c>
      <c r="AK844" s="327">
        <v>74.151409999999998</v>
      </c>
      <c r="AL844" s="327">
        <v>292.007658219512</v>
      </c>
      <c r="AM844" s="305">
        <f t="shared" si="71"/>
        <v>109.6817492195125</v>
      </c>
      <c r="AQ844" s="401"/>
      <c r="AR844" s="401"/>
    </row>
    <row r="845" spans="1:44" ht="19.5" customHeight="1" x14ac:dyDescent="0.2">
      <c r="A845" s="477" t="s">
        <v>55</v>
      </c>
      <c r="B845" s="475" t="s">
        <v>44</v>
      </c>
      <c r="C845" s="456" t="s">
        <v>26</v>
      </c>
      <c r="D845" s="302" t="s">
        <v>32</v>
      </c>
      <c r="E845" s="305"/>
      <c r="F845" s="305">
        <v>0</v>
      </c>
      <c r="G845" s="305">
        <v>0</v>
      </c>
      <c r="H845" s="305">
        <v>0</v>
      </c>
      <c r="I845" s="305">
        <v>0</v>
      </c>
      <c r="J845" s="305">
        <v>0</v>
      </c>
      <c r="K845" s="305">
        <v>0</v>
      </c>
      <c r="L845" s="305">
        <v>0</v>
      </c>
      <c r="M845" s="305">
        <v>0</v>
      </c>
      <c r="N845" s="305">
        <v>0</v>
      </c>
      <c r="O845" s="305">
        <v>0</v>
      </c>
      <c r="P845" s="305">
        <v>0</v>
      </c>
      <c r="Q845" s="305">
        <v>0</v>
      </c>
      <c r="R845" s="305">
        <v>0</v>
      </c>
      <c r="S845" s="382"/>
      <c r="V845" s="322" t="s">
        <v>358</v>
      </c>
      <c r="W845" s="323" t="s">
        <v>79</v>
      </c>
      <c r="X845" s="323" t="s">
        <v>221</v>
      </c>
      <c r="Y845" s="328">
        <f t="shared" si="70"/>
        <v>2.8456250000000001</v>
      </c>
      <c r="Z845" s="327">
        <v>3.5358800000000001</v>
      </c>
      <c r="AA845" s="327">
        <v>3.45429575757576</v>
      </c>
      <c r="AB845" s="327">
        <v>3.203287</v>
      </c>
      <c r="AC845" s="327">
        <v>1.0821069999999999</v>
      </c>
      <c r="AD845" s="327">
        <v>3.1645270000000001</v>
      </c>
      <c r="AE845" s="327">
        <v>2.8456250000000001</v>
      </c>
      <c r="AF845" s="327">
        <v>2.9398179999999998</v>
      </c>
      <c r="AG845" s="327">
        <v>2.8526760000000002</v>
      </c>
      <c r="AH845" s="327">
        <v>2.7565339999999998</v>
      </c>
      <c r="AI845" s="327">
        <v>3.2591000000000001</v>
      </c>
      <c r="AJ845" s="327">
        <v>2.9334820000000001</v>
      </c>
      <c r="AK845" s="327">
        <v>3.5653760000000001</v>
      </c>
      <c r="AL845" s="327">
        <v>35.592707757575802</v>
      </c>
      <c r="AM845" s="305">
        <f t="shared" si="71"/>
        <v>17.285721757575761</v>
      </c>
      <c r="AQ845" s="401"/>
      <c r="AR845" s="401"/>
    </row>
    <row r="846" spans="1:44" ht="19.5" customHeight="1" x14ac:dyDescent="0.2">
      <c r="A846" s="477" t="s">
        <v>55</v>
      </c>
      <c r="B846" s="475" t="s">
        <v>44</v>
      </c>
      <c r="C846" s="456" t="s">
        <v>33</v>
      </c>
      <c r="D846" s="302" t="s">
        <v>34</v>
      </c>
      <c r="E846" s="305"/>
      <c r="F846" s="305">
        <v>1.50977458252665</v>
      </c>
      <c r="G846" s="305">
        <v>0.48568878158284401</v>
      </c>
      <c r="H846" s="305">
        <v>1.43053960448429</v>
      </c>
      <c r="I846" s="305">
        <v>1.82468429577313</v>
      </c>
      <c r="J846" s="305">
        <v>1.8948183649938599</v>
      </c>
      <c r="K846" s="305">
        <v>2.1556352654930202</v>
      </c>
      <c r="L846" s="305">
        <v>2.0333010374065501</v>
      </c>
      <c r="M846" s="305">
        <v>1.9372135314330501</v>
      </c>
      <c r="N846" s="305">
        <v>2.0669695172667502</v>
      </c>
      <c r="O846" s="305">
        <v>1.9397146612238101</v>
      </c>
      <c r="P846" s="305">
        <v>2.2752516840823001</v>
      </c>
      <c r="Q846" s="305">
        <v>2.2961841531317702</v>
      </c>
      <c r="R846" s="305">
        <v>21.849775479398001</v>
      </c>
      <c r="S846" s="382"/>
      <c r="V846" s="322" t="s">
        <v>358</v>
      </c>
      <c r="W846" s="323" t="s">
        <v>79</v>
      </c>
      <c r="X846" s="323" t="s">
        <v>222</v>
      </c>
      <c r="Y846" s="328">
        <f t="shared" si="70"/>
        <v>0.1691</v>
      </c>
      <c r="Z846" s="327">
        <v>0.14385000000000001</v>
      </c>
      <c r="AA846" s="327">
        <v>6.4799999999999996E-2</v>
      </c>
      <c r="AB846" s="327">
        <v>0.14712</v>
      </c>
      <c r="AC846" s="327">
        <v>0.46727999999999997</v>
      </c>
      <c r="AD846" s="327">
        <v>0.12173</v>
      </c>
      <c r="AE846" s="327">
        <v>0.1691</v>
      </c>
      <c r="AF846" s="327">
        <v>0.13059999999999999</v>
      </c>
      <c r="AG846" s="327">
        <v>0.41953000000000001</v>
      </c>
      <c r="AH846" s="327">
        <v>7.8589999999999993E-2</v>
      </c>
      <c r="AI846" s="327">
        <v>0.10254000000000001</v>
      </c>
      <c r="AJ846" s="327">
        <v>0.28549999999999998</v>
      </c>
      <c r="AK846" s="327">
        <v>0</v>
      </c>
      <c r="AL846" s="327">
        <v>2.1306400000000001</v>
      </c>
      <c r="AM846" s="305">
        <f t="shared" si="71"/>
        <v>1.11388</v>
      </c>
      <c r="AQ846" s="401"/>
      <c r="AR846" s="401"/>
    </row>
    <row r="847" spans="1:44" ht="19.5" customHeight="1" x14ac:dyDescent="0.2">
      <c r="A847" s="477" t="s">
        <v>55</v>
      </c>
      <c r="B847" s="475" t="s">
        <v>44</v>
      </c>
      <c r="C847" s="456" t="s">
        <v>33</v>
      </c>
      <c r="D847" s="302" t="s">
        <v>35</v>
      </c>
      <c r="E847" s="305"/>
      <c r="F847" s="305">
        <v>0</v>
      </c>
      <c r="G847" s="305">
        <v>0</v>
      </c>
      <c r="H847" s="305">
        <v>0</v>
      </c>
      <c r="I847" s="305">
        <v>0</v>
      </c>
      <c r="J847" s="305">
        <v>0</v>
      </c>
      <c r="K847" s="305">
        <v>0</v>
      </c>
      <c r="L847" s="305">
        <v>0</v>
      </c>
      <c r="M847" s="305">
        <v>0</v>
      </c>
      <c r="N847" s="305">
        <v>0</v>
      </c>
      <c r="O847" s="305">
        <v>0</v>
      </c>
      <c r="P847" s="305">
        <v>0</v>
      </c>
      <c r="Q847" s="305">
        <v>0</v>
      </c>
      <c r="R847" s="305">
        <v>0</v>
      </c>
      <c r="S847" s="382"/>
      <c r="V847" s="322" t="s">
        <v>358</v>
      </c>
      <c r="W847" s="323" t="s">
        <v>79</v>
      </c>
      <c r="X847" s="323" t="s">
        <v>223</v>
      </c>
      <c r="Y847" s="328">
        <f t="shared" si="70"/>
        <v>0</v>
      </c>
      <c r="Z847" s="327">
        <v>0</v>
      </c>
      <c r="AA847" s="327">
        <v>0</v>
      </c>
      <c r="AB847" s="327">
        <v>0</v>
      </c>
      <c r="AC847" s="327">
        <v>0</v>
      </c>
      <c r="AD847" s="327">
        <v>0</v>
      </c>
      <c r="AE847" s="327">
        <v>0</v>
      </c>
      <c r="AF847" s="327">
        <v>0</v>
      </c>
      <c r="AG847" s="327">
        <v>1.1200000000000001</v>
      </c>
      <c r="AH847" s="327">
        <v>0</v>
      </c>
      <c r="AI847" s="327">
        <v>0</v>
      </c>
      <c r="AJ847" s="327">
        <v>0</v>
      </c>
      <c r="AK847" s="327">
        <v>0</v>
      </c>
      <c r="AL847" s="327">
        <v>1.1200000000000001</v>
      </c>
      <c r="AM847" s="305">
        <f t="shared" si="71"/>
        <v>0</v>
      </c>
      <c r="AQ847" s="401"/>
      <c r="AR847" s="401"/>
    </row>
    <row r="848" spans="1:44" ht="19.5" customHeight="1" x14ac:dyDescent="0.2">
      <c r="A848" s="477" t="s">
        <v>55</v>
      </c>
      <c r="B848" s="475" t="s">
        <v>44</v>
      </c>
      <c r="C848" s="456" t="s">
        <v>33</v>
      </c>
      <c r="D848" s="302" t="s">
        <v>36</v>
      </c>
      <c r="E848" s="305"/>
      <c r="F848" s="305">
        <v>0</v>
      </c>
      <c r="G848" s="305">
        <v>0</v>
      </c>
      <c r="H848" s="305">
        <v>0</v>
      </c>
      <c r="I848" s="305">
        <v>0</v>
      </c>
      <c r="J848" s="305">
        <v>0</v>
      </c>
      <c r="K848" s="305">
        <v>0</v>
      </c>
      <c r="L848" s="305">
        <v>0</v>
      </c>
      <c r="M848" s="305">
        <v>0</v>
      </c>
      <c r="N848" s="305">
        <v>0</v>
      </c>
      <c r="O848" s="305">
        <v>0</v>
      </c>
      <c r="P848" s="305">
        <v>0</v>
      </c>
      <c r="Q848" s="305">
        <v>0</v>
      </c>
      <c r="R848" s="305">
        <v>0</v>
      </c>
      <c r="S848" s="382"/>
      <c r="V848" s="322" t="s">
        <v>358</v>
      </c>
      <c r="W848" s="323" t="s">
        <v>79</v>
      </c>
      <c r="X848" s="323" t="s">
        <v>224</v>
      </c>
      <c r="Y848" s="328">
        <f t="shared" si="70"/>
        <v>1.2420500000000001</v>
      </c>
      <c r="Z848" s="327">
        <v>0.25364999999999999</v>
      </c>
      <c r="AA848" s="327">
        <v>0.19350000000000001</v>
      </c>
      <c r="AB848" s="327">
        <v>0.22825000000000001</v>
      </c>
      <c r="AC848" s="327">
        <v>1.0138499999999999</v>
      </c>
      <c r="AD848" s="327">
        <v>0.21429999999999999</v>
      </c>
      <c r="AE848" s="327">
        <v>1.2420500000000001</v>
      </c>
      <c r="AF848" s="327">
        <v>0.42285</v>
      </c>
      <c r="AG848" s="327">
        <v>2.5307439999999999</v>
      </c>
      <c r="AH848" s="327">
        <v>1.0619000000000001</v>
      </c>
      <c r="AI848" s="327">
        <v>0.20810000000000001</v>
      </c>
      <c r="AJ848" s="327">
        <v>0.29399999999999998</v>
      </c>
      <c r="AK848" s="327">
        <v>2.4252500000000001</v>
      </c>
      <c r="AL848" s="327">
        <v>10.088444000000001</v>
      </c>
      <c r="AM848" s="305">
        <f t="shared" si="71"/>
        <v>3.1456</v>
      </c>
      <c r="AQ848" s="401"/>
      <c r="AR848" s="401"/>
    </row>
    <row r="849" spans="1:44" ht="19.5" customHeight="1" x14ac:dyDescent="0.2">
      <c r="A849" s="477" t="s">
        <v>55</v>
      </c>
      <c r="B849" s="475" t="s">
        <v>44</v>
      </c>
      <c r="C849" s="456" t="s">
        <v>33</v>
      </c>
      <c r="D849" s="302" t="s">
        <v>37</v>
      </c>
      <c r="E849" s="305"/>
      <c r="F849" s="305">
        <v>0</v>
      </c>
      <c r="G849" s="305">
        <v>0</v>
      </c>
      <c r="H849" s="305">
        <v>0</v>
      </c>
      <c r="I849" s="305">
        <v>0</v>
      </c>
      <c r="J849" s="305">
        <v>0</v>
      </c>
      <c r="K849" s="305">
        <v>0</v>
      </c>
      <c r="L849" s="305">
        <v>0</v>
      </c>
      <c r="M849" s="305">
        <v>0</v>
      </c>
      <c r="N849" s="305">
        <v>0</v>
      </c>
      <c r="O849" s="305">
        <v>0</v>
      </c>
      <c r="P849" s="305">
        <v>0</v>
      </c>
      <c r="Q849" s="305">
        <v>0</v>
      </c>
      <c r="R849" s="305">
        <v>0</v>
      </c>
      <c r="S849" s="382"/>
      <c r="V849" s="322" t="s">
        <v>358</v>
      </c>
      <c r="W849" s="323" t="s">
        <v>79</v>
      </c>
      <c r="X849" s="323" t="s">
        <v>225</v>
      </c>
      <c r="Y849" s="328">
        <f t="shared" si="70"/>
        <v>0.70930199999999999</v>
      </c>
      <c r="Z849" s="327">
        <v>0.83057700000000001</v>
      </c>
      <c r="AA849" s="327">
        <v>1.0007684999999999</v>
      </c>
      <c r="AB849" s="327">
        <v>0.706376</v>
      </c>
      <c r="AC849" s="327">
        <v>0.70930199999999999</v>
      </c>
      <c r="AD849" s="327">
        <v>0.70930199999999999</v>
      </c>
      <c r="AE849" s="327">
        <v>0.70930199999999999</v>
      </c>
      <c r="AF849" s="327">
        <v>0.71358600000000005</v>
      </c>
      <c r="AG849" s="327">
        <v>0.71358600000000005</v>
      </c>
      <c r="AH849" s="327">
        <v>0.71011000000000002</v>
      </c>
      <c r="AI849" s="327">
        <v>0.71358600000000005</v>
      </c>
      <c r="AJ849" s="327">
        <v>1.047142</v>
      </c>
      <c r="AK849" s="327">
        <v>1.3641859999999999</v>
      </c>
      <c r="AL849" s="327">
        <v>9.9278235000000006</v>
      </c>
      <c r="AM849" s="305">
        <f t="shared" si="71"/>
        <v>4.6656275000000003</v>
      </c>
      <c r="AQ849" s="401"/>
      <c r="AR849" s="401"/>
    </row>
    <row r="850" spans="1:44" ht="19.5" customHeight="1" x14ac:dyDescent="0.2">
      <c r="A850" s="477" t="s">
        <v>55</v>
      </c>
      <c r="B850" s="475" t="s">
        <v>44</v>
      </c>
      <c r="C850" s="456" t="s">
        <v>33</v>
      </c>
      <c r="D850" s="302" t="s">
        <v>38</v>
      </c>
      <c r="E850" s="305"/>
      <c r="F850" s="305">
        <v>0</v>
      </c>
      <c r="G850" s="305">
        <v>0</v>
      </c>
      <c r="H850" s="305">
        <v>0</v>
      </c>
      <c r="I850" s="305">
        <v>0</v>
      </c>
      <c r="J850" s="305">
        <v>0</v>
      </c>
      <c r="K850" s="305">
        <v>0</v>
      </c>
      <c r="L850" s="305">
        <v>0</v>
      </c>
      <c r="M850" s="305">
        <v>0</v>
      </c>
      <c r="N850" s="305">
        <v>0</v>
      </c>
      <c r="O850" s="305">
        <v>0</v>
      </c>
      <c r="P850" s="305">
        <v>0</v>
      </c>
      <c r="Q850" s="305">
        <v>0</v>
      </c>
      <c r="R850" s="305">
        <v>0</v>
      </c>
      <c r="S850" s="382"/>
      <c r="V850" s="322" t="s">
        <v>358</v>
      </c>
      <c r="W850" s="323" t="s">
        <v>79</v>
      </c>
      <c r="X850" s="323" t="s">
        <v>226</v>
      </c>
      <c r="Y850" s="328">
        <f t="shared" si="70"/>
        <v>0</v>
      </c>
      <c r="Z850" s="327">
        <v>0</v>
      </c>
      <c r="AA850" s="327">
        <v>0</v>
      </c>
      <c r="AB850" s="327">
        <v>0</v>
      </c>
      <c r="AC850" s="327">
        <v>0</v>
      </c>
      <c r="AD850" s="327">
        <v>0</v>
      </c>
      <c r="AE850" s="327">
        <v>0</v>
      </c>
      <c r="AF850" s="327">
        <v>0</v>
      </c>
      <c r="AG850" s="327">
        <v>0</v>
      </c>
      <c r="AH850" s="327">
        <v>3.4759999999999999E-3</v>
      </c>
      <c r="AI850" s="327">
        <v>0</v>
      </c>
      <c r="AJ850" s="327">
        <v>0</v>
      </c>
      <c r="AK850" s="327">
        <v>0</v>
      </c>
      <c r="AL850" s="327">
        <v>3.4759999999999999E-3</v>
      </c>
      <c r="AM850" s="305">
        <f t="shared" si="71"/>
        <v>0</v>
      </c>
      <c r="AQ850" s="401"/>
      <c r="AR850" s="401"/>
    </row>
    <row r="851" spans="1:44" ht="19.5" customHeight="1" x14ac:dyDescent="0.2">
      <c r="A851" s="477" t="s">
        <v>55</v>
      </c>
      <c r="B851" s="475" t="s">
        <v>44</v>
      </c>
      <c r="C851" s="456" t="s">
        <v>33</v>
      </c>
      <c r="D851" s="302" t="s">
        <v>39</v>
      </c>
      <c r="E851" s="305"/>
      <c r="F851" s="305">
        <v>0</v>
      </c>
      <c r="G851" s="305">
        <v>0</v>
      </c>
      <c r="H851" s="305">
        <v>0</v>
      </c>
      <c r="I851" s="305">
        <v>0</v>
      </c>
      <c r="J851" s="305">
        <v>0</v>
      </c>
      <c r="K851" s="305">
        <v>0</v>
      </c>
      <c r="L851" s="305">
        <v>0</v>
      </c>
      <c r="M851" s="305">
        <v>0</v>
      </c>
      <c r="N851" s="305">
        <v>0</v>
      </c>
      <c r="O851" s="305">
        <v>0</v>
      </c>
      <c r="P851" s="305">
        <v>0</v>
      </c>
      <c r="Q851" s="305">
        <v>0</v>
      </c>
      <c r="R851" s="305">
        <v>0</v>
      </c>
      <c r="S851" s="382"/>
      <c r="V851" s="322" t="s">
        <v>358</v>
      </c>
      <c r="W851" s="323" t="s">
        <v>79</v>
      </c>
      <c r="X851" s="323" t="s">
        <v>227</v>
      </c>
      <c r="Y851" s="328">
        <f t="shared" si="70"/>
        <v>0</v>
      </c>
      <c r="Z851" s="327">
        <v>0</v>
      </c>
      <c r="AA851" s="327">
        <v>0</v>
      </c>
      <c r="AB851" s="327">
        <v>0</v>
      </c>
      <c r="AC851" s="327">
        <v>0</v>
      </c>
      <c r="AD851" s="327">
        <v>0</v>
      </c>
      <c r="AE851" s="327">
        <v>0</v>
      </c>
      <c r="AF851" s="327">
        <v>0</v>
      </c>
      <c r="AG851" s="327">
        <v>0</v>
      </c>
      <c r="AH851" s="327">
        <v>0</v>
      </c>
      <c r="AI851" s="327">
        <v>0</v>
      </c>
      <c r="AJ851" s="327">
        <v>0</v>
      </c>
      <c r="AK851" s="327">
        <v>0</v>
      </c>
      <c r="AL851" s="327">
        <v>0</v>
      </c>
      <c r="AM851" s="305">
        <f t="shared" si="71"/>
        <v>0</v>
      </c>
      <c r="AQ851" s="401"/>
      <c r="AR851" s="401"/>
    </row>
    <row r="852" spans="1:44" ht="19.5" customHeight="1" x14ac:dyDescent="0.2">
      <c r="A852" s="477" t="s">
        <v>55</v>
      </c>
      <c r="B852" s="475" t="s">
        <v>44</v>
      </c>
      <c r="C852" s="456" t="s">
        <v>40</v>
      </c>
      <c r="D852" s="302" t="s">
        <v>41</v>
      </c>
      <c r="E852" s="305"/>
      <c r="F852" s="305">
        <v>1.3642691800387601</v>
      </c>
      <c r="G852" s="305">
        <v>0.447790273240954</v>
      </c>
      <c r="H852" s="305">
        <v>1.3202284338179999</v>
      </c>
      <c r="I852" s="305">
        <v>1.6408800499649701</v>
      </c>
      <c r="J852" s="305">
        <v>1.34360988220219</v>
      </c>
      <c r="K852" s="305">
        <v>1.4916160295827301</v>
      </c>
      <c r="L852" s="305">
        <v>1.4268204743644199</v>
      </c>
      <c r="M852" s="305">
        <v>1.4093176142375901</v>
      </c>
      <c r="N852" s="305">
        <v>1.5227122550774399</v>
      </c>
      <c r="O852" s="305">
        <v>1.57630317832064</v>
      </c>
      <c r="P852" s="305">
        <v>2.1727662695013001</v>
      </c>
      <c r="Q852" s="305">
        <v>2.0637894070722198</v>
      </c>
      <c r="R852" s="305">
        <v>17.7801030474212</v>
      </c>
      <c r="S852" s="382"/>
      <c r="V852" s="322" t="s">
        <v>358</v>
      </c>
      <c r="W852" s="323" t="s">
        <v>79</v>
      </c>
      <c r="X852" s="323" t="s">
        <v>367</v>
      </c>
      <c r="Y852" s="328">
        <f t="shared" si="70"/>
        <v>0</v>
      </c>
      <c r="Z852" s="327">
        <v>0</v>
      </c>
      <c r="AA852" s="327">
        <v>0</v>
      </c>
      <c r="AB852" s="327">
        <v>0</v>
      </c>
      <c r="AC852" s="327">
        <v>0</v>
      </c>
      <c r="AD852" s="327">
        <v>0</v>
      </c>
      <c r="AE852" s="327">
        <v>0</v>
      </c>
      <c r="AF852" s="327">
        <v>0</v>
      </c>
      <c r="AG852" s="327">
        <v>0</v>
      </c>
      <c r="AH852" s="327">
        <v>0</v>
      </c>
      <c r="AI852" s="327">
        <v>0</v>
      </c>
      <c r="AJ852" s="327">
        <v>0</v>
      </c>
      <c r="AK852" s="327">
        <v>0</v>
      </c>
      <c r="AL852" s="327">
        <v>0</v>
      </c>
      <c r="AM852" s="305">
        <f t="shared" si="71"/>
        <v>0</v>
      </c>
      <c r="AQ852" s="401"/>
      <c r="AR852" s="401"/>
    </row>
    <row r="853" spans="1:44" ht="19.5" customHeight="1" x14ac:dyDescent="0.2">
      <c r="A853" s="477" t="s">
        <v>55</v>
      </c>
      <c r="B853" s="475" t="s">
        <v>44</v>
      </c>
      <c r="C853" s="456" t="s">
        <v>40</v>
      </c>
      <c r="D853" s="302" t="s">
        <v>42</v>
      </c>
      <c r="E853" s="305"/>
      <c r="F853" s="305">
        <v>0.12335808557011201</v>
      </c>
      <c r="G853" s="305">
        <v>2.3390272271205301E-2</v>
      </c>
      <c r="H853" s="305">
        <v>7.7805729568330595E-2</v>
      </c>
      <c r="I853" s="305">
        <v>0.159046064904379</v>
      </c>
      <c r="J853" s="305">
        <v>0.52803170735836003</v>
      </c>
      <c r="K853" s="305">
        <v>0.63631350366920203</v>
      </c>
      <c r="L853" s="305">
        <v>0.57977958846651001</v>
      </c>
      <c r="M853" s="305">
        <v>0.49669952462743999</v>
      </c>
      <c r="N853" s="305">
        <v>0.51548445603195603</v>
      </c>
      <c r="O853" s="305">
        <v>0.32547077275025699</v>
      </c>
      <c r="P853" s="305">
        <v>8.5642304593766996E-2</v>
      </c>
      <c r="Q853" s="305">
        <v>0.21366498042233301</v>
      </c>
      <c r="R853" s="305">
        <v>3.7646869902338498</v>
      </c>
      <c r="S853" s="382"/>
      <c r="V853" s="322" t="s">
        <v>358</v>
      </c>
      <c r="W853" s="323" t="s">
        <v>79</v>
      </c>
      <c r="X853" s="323" t="s">
        <v>229</v>
      </c>
      <c r="Y853" s="328">
        <f t="shared" si="70"/>
        <v>0</v>
      </c>
      <c r="Z853" s="327">
        <v>0</v>
      </c>
      <c r="AA853" s="327">
        <v>0</v>
      </c>
      <c r="AB853" s="327">
        <v>0</v>
      </c>
      <c r="AC853" s="327">
        <v>0</v>
      </c>
      <c r="AD853" s="327">
        <v>0</v>
      </c>
      <c r="AE853" s="327">
        <v>0</v>
      </c>
      <c r="AF853" s="327">
        <v>0</v>
      </c>
      <c r="AG853" s="327">
        <v>0</v>
      </c>
      <c r="AH853" s="327">
        <v>0</v>
      </c>
      <c r="AI853" s="327">
        <v>0</v>
      </c>
      <c r="AJ853" s="327">
        <v>0</v>
      </c>
      <c r="AK853" s="327">
        <v>0</v>
      </c>
      <c r="AL853" s="327">
        <v>0</v>
      </c>
      <c r="AM853" s="305">
        <f t="shared" si="71"/>
        <v>0</v>
      </c>
      <c r="AQ853" s="401"/>
      <c r="AR853" s="401"/>
    </row>
    <row r="854" spans="1:44" ht="19.5" customHeight="1" x14ac:dyDescent="0.2">
      <c r="A854" s="477" t="s">
        <v>55</v>
      </c>
      <c r="B854" s="475" t="s">
        <v>44</v>
      </c>
      <c r="C854" s="456" t="s">
        <v>40</v>
      </c>
      <c r="D854" s="302" t="s">
        <v>43</v>
      </c>
      <c r="E854" s="305"/>
      <c r="F854" s="305">
        <v>2.2147316917916798E-2</v>
      </c>
      <c r="G854" s="305">
        <v>1.4508236070702001E-2</v>
      </c>
      <c r="H854" s="305">
        <v>3.2505441097851098E-2</v>
      </c>
      <c r="I854" s="305">
        <v>2.4758180903925699E-2</v>
      </c>
      <c r="J854" s="305">
        <v>2.3176775433344302E-2</v>
      </c>
      <c r="K854" s="305">
        <v>2.7705732240964401E-2</v>
      </c>
      <c r="L854" s="305">
        <v>2.6700974575814301E-2</v>
      </c>
      <c r="M854" s="305">
        <v>3.11963925681252E-2</v>
      </c>
      <c r="N854" s="305">
        <v>2.8772806157229901E-2</v>
      </c>
      <c r="O854" s="305">
        <v>3.7940710152866097E-2</v>
      </c>
      <c r="P854" s="305">
        <v>1.6843109987210499E-2</v>
      </c>
      <c r="Q854" s="305">
        <v>1.8729765637262599E-2</v>
      </c>
      <c r="R854" s="305">
        <v>0.30498544174321301</v>
      </c>
      <c r="S854" s="382"/>
      <c r="V854" s="322" t="s">
        <v>358</v>
      </c>
      <c r="W854" s="323" t="s">
        <v>79</v>
      </c>
      <c r="X854" s="323" t="s">
        <v>230</v>
      </c>
      <c r="Y854" s="328">
        <f t="shared" si="70"/>
        <v>0</v>
      </c>
      <c r="Z854" s="327">
        <v>0</v>
      </c>
      <c r="AA854" s="327">
        <v>0</v>
      </c>
      <c r="AB854" s="327">
        <v>0</v>
      </c>
      <c r="AC854" s="327">
        <v>0</v>
      </c>
      <c r="AD854" s="327">
        <v>0</v>
      </c>
      <c r="AE854" s="327">
        <v>0</v>
      </c>
      <c r="AF854" s="327">
        <v>0</v>
      </c>
      <c r="AG854" s="327">
        <v>0</v>
      </c>
      <c r="AH854" s="327">
        <v>0</v>
      </c>
      <c r="AI854" s="327">
        <v>0</v>
      </c>
      <c r="AJ854" s="327">
        <v>0</v>
      </c>
      <c r="AK854" s="327">
        <v>0</v>
      </c>
      <c r="AL854" s="327">
        <v>0</v>
      </c>
      <c r="AM854" s="305">
        <f t="shared" si="71"/>
        <v>0</v>
      </c>
      <c r="AQ854" s="401"/>
      <c r="AR854" s="401"/>
    </row>
    <row r="855" spans="1:44" ht="19.5" customHeight="1" x14ac:dyDescent="0.2">
      <c r="A855" s="477" t="s">
        <v>55</v>
      </c>
      <c r="B855" s="475" t="s">
        <v>45</v>
      </c>
      <c r="C855" s="456" t="s">
        <v>26</v>
      </c>
      <c r="D855" s="302" t="s">
        <v>27</v>
      </c>
      <c r="E855" s="305"/>
      <c r="F855" s="305">
        <v>0</v>
      </c>
      <c r="G855" s="305">
        <v>0</v>
      </c>
      <c r="H855" s="305">
        <v>0</v>
      </c>
      <c r="I855" s="305">
        <v>0</v>
      </c>
      <c r="J855" s="305">
        <v>0</v>
      </c>
      <c r="K855" s="305">
        <v>0</v>
      </c>
      <c r="L855" s="305">
        <v>0</v>
      </c>
      <c r="M855" s="305">
        <v>0</v>
      </c>
      <c r="N855" s="305">
        <v>0</v>
      </c>
      <c r="O855" s="305">
        <v>0</v>
      </c>
      <c r="P855" s="305">
        <v>0</v>
      </c>
      <c r="Q855" s="305">
        <v>0</v>
      </c>
      <c r="R855" s="305">
        <v>0</v>
      </c>
      <c r="S855" s="382"/>
      <c r="V855" s="322" t="s">
        <v>358</v>
      </c>
      <c r="W855" s="323" t="s">
        <v>79</v>
      </c>
      <c r="X855" s="323" t="s">
        <v>231</v>
      </c>
      <c r="Y855" s="328">
        <f t="shared" si="70"/>
        <v>0</v>
      </c>
      <c r="Z855" s="327">
        <v>0</v>
      </c>
      <c r="AA855" s="327">
        <v>0</v>
      </c>
      <c r="AB855" s="327">
        <v>6.0000000000000001E-3</v>
      </c>
      <c r="AC855" s="327">
        <v>0</v>
      </c>
      <c r="AD855" s="327">
        <v>0</v>
      </c>
      <c r="AE855" s="327">
        <v>0</v>
      </c>
      <c r="AF855" s="327">
        <v>0</v>
      </c>
      <c r="AG855" s="327">
        <v>0</v>
      </c>
      <c r="AH855" s="327">
        <v>0</v>
      </c>
      <c r="AI855" s="327">
        <v>0</v>
      </c>
      <c r="AJ855" s="327">
        <v>0</v>
      </c>
      <c r="AK855" s="327">
        <v>0</v>
      </c>
      <c r="AL855" s="327">
        <v>6.0000000000000001E-3</v>
      </c>
      <c r="AM855" s="305">
        <f t="shared" si="71"/>
        <v>6.0000000000000001E-3</v>
      </c>
      <c r="AQ855" s="401"/>
      <c r="AR855" s="401"/>
    </row>
    <row r="856" spans="1:44" ht="19.5" customHeight="1" x14ac:dyDescent="0.2">
      <c r="A856" s="477" t="s">
        <v>55</v>
      </c>
      <c r="B856" s="475" t="s">
        <v>45</v>
      </c>
      <c r="C856" s="456" t="s">
        <v>26</v>
      </c>
      <c r="D856" s="302" t="s">
        <v>28</v>
      </c>
      <c r="E856" s="305"/>
      <c r="F856" s="305">
        <v>0</v>
      </c>
      <c r="G856" s="305">
        <v>0</v>
      </c>
      <c r="H856" s="305">
        <v>0</v>
      </c>
      <c r="I856" s="305">
        <v>0</v>
      </c>
      <c r="J856" s="305">
        <v>0</v>
      </c>
      <c r="K856" s="305">
        <v>0</v>
      </c>
      <c r="L856" s="305">
        <v>0</v>
      </c>
      <c r="M856" s="305">
        <v>0</v>
      </c>
      <c r="N856" s="305">
        <v>0</v>
      </c>
      <c r="O856" s="305">
        <v>0</v>
      </c>
      <c r="P856" s="305">
        <v>0</v>
      </c>
      <c r="Q856" s="305">
        <v>0</v>
      </c>
      <c r="R856" s="305">
        <v>0</v>
      </c>
      <c r="S856" s="382"/>
      <c r="V856" s="322" t="s">
        <v>358</v>
      </c>
      <c r="W856" s="323" t="s">
        <v>79</v>
      </c>
      <c r="X856" s="323" t="s">
        <v>232</v>
      </c>
      <c r="Y856" s="328">
        <f t="shared" si="70"/>
        <v>0</v>
      </c>
      <c r="Z856" s="327">
        <v>0</v>
      </c>
      <c r="AA856" s="327">
        <v>0</v>
      </c>
      <c r="AB856" s="327">
        <v>0</v>
      </c>
      <c r="AC856" s="327">
        <v>0</v>
      </c>
      <c r="AD856" s="327">
        <v>0</v>
      </c>
      <c r="AE856" s="327">
        <v>0</v>
      </c>
      <c r="AF856" s="327">
        <v>0</v>
      </c>
      <c r="AG856" s="327">
        <v>0</v>
      </c>
      <c r="AH856" s="327">
        <v>0</v>
      </c>
      <c r="AI856" s="327">
        <v>0</v>
      </c>
      <c r="AJ856" s="327">
        <v>0</v>
      </c>
      <c r="AK856" s="327">
        <v>0</v>
      </c>
      <c r="AL856" s="327">
        <v>0</v>
      </c>
      <c r="AM856" s="305">
        <f t="shared" si="71"/>
        <v>0</v>
      </c>
      <c r="AQ856" s="401"/>
      <c r="AR856" s="401"/>
    </row>
    <row r="857" spans="1:44" ht="19.5" customHeight="1" x14ac:dyDescent="0.2">
      <c r="A857" s="477" t="s">
        <v>55</v>
      </c>
      <c r="B857" s="475" t="s">
        <v>45</v>
      </c>
      <c r="C857" s="456" t="s">
        <v>26</v>
      </c>
      <c r="D857" s="302" t="s">
        <v>29</v>
      </c>
      <c r="E857" s="305"/>
      <c r="F857" s="305">
        <v>-0.60028034091303095</v>
      </c>
      <c r="G857" s="305">
        <v>-0.18543994005534301</v>
      </c>
      <c r="H857" s="305">
        <v>-0.69376368225151697</v>
      </c>
      <c r="I857" s="305">
        <v>-0.96912184077296404</v>
      </c>
      <c r="J857" s="305">
        <v>-0.71325144241051797</v>
      </c>
      <c r="K857" s="305">
        <v>-0.81189831831175796</v>
      </c>
      <c r="L857" s="305">
        <v>-0.61028124900646497</v>
      </c>
      <c r="M857" s="305">
        <v>-0.45202010805551002</v>
      </c>
      <c r="N857" s="305">
        <v>-0.54559350024005404</v>
      </c>
      <c r="O857" s="305">
        <v>-0.626530741169117</v>
      </c>
      <c r="P857" s="305">
        <v>-0.78803033738834805</v>
      </c>
      <c r="Q857" s="305">
        <v>-0.69661462711989897</v>
      </c>
      <c r="R857" s="305">
        <v>-7.69282612769452</v>
      </c>
      <c r="S857" s="382"/>
      <c r="V857" s="322" t="s">
        <v>358</v>
      </c>
      <c r="W857" s="323" t="s">
        <v>79</v>
      </c>
      <c r="X857" s="323" t="s">
        <v>233</v>
      </c>
      <c r="Y857" s="328">
        <f t="shared" si="70"/>
        <v>0</v>
      </c>
      <c r="Z857" s="327">
        <v>7.85E-2</v>
      </c>
      <c r="AA857" s="327">
        <v>0</v>
      </c>
      <c r="AB857" s="327">
        <v>0</v>
      </c>
      <c r="AC857" s="327">
        <v>8.3000000000000004E-2</v>
      </c>
      <c r="AD857" s="327">
        <v>0</v>
      </c>
      <c r="AE857" s="327">
        <v>0</v>
      </c>
      <c r="AF857" s="327">
        <v>7.1599999999999997E-2</v>
      </c>
      <c r="AG857" s="327">
        <v>0</v>
      </c>
      <c r="AH857" s="327">
        <v>0.13589999999999999</v>
      </c>
      <c r="AI857" s="327">
        <v>0</v>
      </c>
      <c r="AJ857" s="327">
        <v>0.10009999999999999</v>
      </c>
      <c r="AK857" s="327">
        <v>6.7599999999999993E-2</v>
      </c>
      <c r="AL857" s="327">
        <v>0.53669999999999995</v>
      </c>
      <c r="AM857" s="305">
        <f t="shared" si="71"/>
        <v>0.1615</v>
      </c>
      <c r="AQ857" s="401"/>
      <c r="AR857" s="401"/>
    </row>
    <row r="858" spans="1:44" ht="19.5" customHeight="1" x14ac:dyDescent="0.2">
      <c r="A858" s="477" t="s">
        <v>55</v>
      </c>
      <c r="B858" s="462" t="s">
        <v>45</v>
      </c>
      <c r="C858" s="462" t="s">
        <v>26</v>
      </c>
      <c r="D858" s="462" t="s">
        <v>30</v>
      </c>
      <c r="E858" s="305"/>
      <c r="F858" s="305">
        <v>-0.54025303224076004</v>
      </c>
      <c r="G858" s="305">
        <v>-0.21742646117763401</v>
      </c>
      <c r="H858" s="305">
        <v>-0.48458513403749098</v>
      </c>
      <c r="I858" s="305">
        <v>-0.56512192451965504</v>
      </c>
      <c r="J858" s="305">
        <v>-0.83119211786971403</v>
      </c>
      <c r="K858" s="305">
        <v>-0.791279690801306</v>
      </c>
      <c r="L858" s="305">
        <v>-0.92935710294819396</v>
      </c>
      <c r="M858" s="305">
        <v>-0.87207574267094001</v>
      </c>
      <c r="N858" s="305">
        <v>-0.93979631135952701</v>
      </c>
      <c r="O858" s="305">
        <v>-0.80479799032039001</v>
      </c>
      <c r="P858" s="305">
        <v>-0.97265673919268902</v>
      </c>
      <c r="Q858" s="305">
        <v>-1.01871794638587</v>
      </c>
      <c r="R858" s="305">
        <v>-8.9672601935241705</v>
      </c>
      <c r="S858" s="382"/>
      <c r="V858" s="322" t="s">
        <v>358</v>
      </c>
      <c r="W858" s="323" t="s">
        <v>79</v>
      </c>
      <c r="X858" s="323" t="s">
        <v>234</v>
      </c>
      <c r="Y858" s="328">
        <f t="shared" si="70"/>
        <v>0</v>
      </c>
      <c r="Z858" s="327">
        <v>0</v>
      </c>
      <c r="AA858" s="327">
        <v>0</v>
      </c>
      <c r="AB858" s="327">
        <v>-2.2999999999999998</v>
      </c>
      <c r="AC858" s="327">
        <v>-6.8250000000000005E-2</v>
      </c>
      <c r="AD858" s="327">
        <v>-0.3</v>
      </c>
      <c r="AE858" s="327">
        <v>0</v>
      </c>
      <c r="AF858" s="327">
        <v>-1.79545</v>
      </c>
      <c r="AG858" s="327">
        <v>-0.63268500000000005</v>
      </c>
      <c r="AH858" s="327">
        <v>-1.5</v>
      </c>
      <c r="AI858" s="327">
        <v>-2.3780000000000001</v>
      </c>
      <c r="AJ858" s="327">
        <v>-2.217022</v>
      </c>
      <c r="AK858" s="327">
        <v>0.6</v>
      </c>
      <c r="AL858" s="327">
        <v>-10.591407</v>
      </c>
      <c r="AM858" s="305">
        <f t="shared" si="71"/>
        <v>-2.6682499999999996</v>
      </c>
      <c r="AQ858" s="401"/>
      <c r="AR858" s="401"/>
    </row>
    <row r="859" spans="1:44" ht="19.5" customHeight="1" x14ac:dyDescent="0.2">
      <c r="A859" s="477" t="s">
        <v>55</v>
      </c>
      <c r="B859" s="462" t="s">
        <v>45</v>
      </c>
      <c r="C859" s="462" t="s">
        <v>26</v>
      </c>
      <c r="D859" s="462" t="s">
        <v>31</v>
      </c>
      <c r="E859" s="305"/>
      <c r="F859" s="305">
        <v>-0.369241209372971</v>
      </c>
      <c r="G859" s="305">
        <v>-8.2822380349913099E-2</v>
      </c>
      <c r="H859" s="305">
        <v>-0.25219078819518898</v>
      </c>
      <c r="I859" s="305">
        <v>-0.29044053048072399</v>
      </c>
      <c r="J859" s="305">
        <v>-0.35037480471371701</v>
      </c>
      <c r="K859" s="305">
        <v>-0.55245725637981702</v>
      </c>
      <c r="L859" s="305">
        <v>-0.493662685452122</v>
      </c>
      <c r="M859" s="305">
        <v>-0.61311768070664296</v>
      </c>
      <c r="N859" s="305">
        <v>-0.58157970566702999</v>
      </c>
      <c r="O859" s="305">
        <v>-0.50838592973416696</v>
      </c>
      <c r="P859" s="305">
        <v>-0.51456460750112298</v>
      </c>
      <c r="Q859" s="305">
        <v>-0.58085157962581102</v>
      </c>
      <c r="R859" s="305">
        <v>-5.1896891581792302</v>
      </c>
      <c r="S859" s="382"/>
      <c r="V859" s="322" t="s">
        <v>358</v>
      </c>
      <c r="W859" s="323" t="s">
        <v>79</v>
      </c>
      <c r="X859" s="323" t="s">
        <v>127</v>
      </c>
      <c r="Y859" s="328">
        <f t="shared" si="70"/>
        <v>6.0298670000000003</v>
      </c>
      <c r="Z859" s="327">
        <v>0.33639999999999998</v>
      </c>
      <c r="AA859" s="327">
        <v>0.98419299999999998</v>
      </c>
      <c r="AB859" s="327">
        <v>0.76719199999999999</v>
      </c>
      <c r="AC859" s="327">
        <v>0.60319199999999995</v>
      </c>
      <c r="AD859" s="327">
        <v>0.91519200000000001</v>
      </c>
      <c r="AE859" s="327">
        <v>6.0298670000000003</v>
      </c>
      <c r="AF859" s="327">
        <v>0.60519199999999995</v>
      </c>
      <c r="AG859" s="327">
        <v>1.2575270000000001</v>
      </c>
      <c r="AH859" s="327">
        <v>3.7682500000000001</v>
      </c>
      <c r="AI859" s="327">
        <v>4.6899569999999997</v>
      </c>
      <c r="AJ859" s="327">
        <v>1.647753</v>
      </c>
      <c r="AK859" s="327">
        <v>2.1338730000000199</v>
      </c>
      <c r="AL859" s="327">
        <v>23.738588</v>
      </c>
      <c r="AM859" s="305">
        <f t="shared" si="71"/>
        <v>9.6360360000000007</v>
      </c>
      <c r="AQ859" s="401"/>
      <c r="AR859" s="401"/>
    </row>
    <row r="860" spans="1:44" ht="19.5" customHeight="1" x14ac:dyDescent="0.2">
      <c r="A860" s="477" t="s">
        <v>55</v>
      </c>
      <c r="B860" s="462" t="s">
        <v>45</v>
      </c>
      <c r="C860" s="462" t="s">
        <v>26</v>
      </c>
      <c r="D860" s="462" t="s">
        <v>32</v>
      </c>
      <c r="E860" s="305"/>
      <c r="F860" s="305">
        <v>0</v>
      </c>
      <c r="G860" s="305">
        <v>0</v>
      </c>
      <c r="H860" s="305">
        <v>0</v>
      </c>
      <c r="I860" s="305">
        <v>0</v>
      </c>
      <c r="J860" s="305">
        <v>0</v>
      </c>
      <c r="K860" s="305">
        <v>0</v>
      </c>
      <c r="L860" s="305">
        <v>0</v>
      </c>
      <c r="M860" s="305">
        <v>0</v>
      </c>
      <c r="N860" s="305">
        <v>0</v>
      </c>
      <c r="O860" s="305">
        <v>0</v>
      </c>
      <c r="P860" s="305">
        <v>0</v>
      </c>
      <c r="Q860" s="305">
        <v>0</v>
      </c>
      <c r="R860" s="305">
        <v>0</v>
      </c>
      <c r="S860" s="382"/>
      <c r="V860" s="322" t="s">
        <v>358</v>
      </c>
      <c r="W860" s="323" t="s">
        <v>79</v>
      </c>
      <c r="X860" s="323" t="s">
        <v>235</v>
      </c>
      <c r="Y860" s="328">
        <f t="shared" si="70"/>
        <v>0</v>
      </c>
      <c r="Z860" s="327">
        <v>0</v>
      </c>
      <c r="AA860" s="327">
        <v>0</v>
      </c>
      <c r="AB860" s="327">
        <v>0</v>
      </c>
      <c r="AC860" s="327">
        <v>0</v>
      </c>
      <c r="AD860" s="327">
        <v>0</v>
      </c>
      <c r="AE860" s="327">
        <v>0</v>
      </c>
      <c r="AF860" s="327">
        <v>0</v>
      </c>
      <c r="AG860" s="327">
        <v>0</v>
      </c>
      <c r="AH860" s="327">
        <v>0</v>
      </c>
      <c r="AI860" s="327">
        <v>0</v>
      </c>
      <c r="AJ860" s="327">
        <v>0</v>
      </c>
      <c r="AK860" s="327">
        <v>0</v>
      </c>
      <c r="AL860" s="327">
        <v>0</v>
      </c>
      <c r="AM860" s="305">
        <f t="shared" si="71"/>
        <v>0</v>
      </c>
      <c r="AQ860" s="401"/>
      <c r="AR860" s="401"/>
    </row>
    <row r="861" spans="1:44" ht="19.5" customHeight="1" x14ac:dyDescent="0.2">
      <c r="A861" s="477" t="s">
        <v>55</v>
      </c>
      <c r="B861" s="462" t="s">
        <v>45</v>
      </c>
      <c r="C861" s="462" t="s">
        <v>33</v>
      </c>
      <c r="D861" s="462" t="s">
        <v>34</v>
      </c>
      <c r="E861" s="305"/>
      <c r="F861" s="305">
        <v>-1.50977458252665</v>
      </c>
      <c r="G861" s="305">
        <v>-0.48568878158284401</v>
      </c>
      <c r="H861" s="305">
        <v>-1.43053960448429</v>
      </c>
      <c r="I861" s="305">
        <v>-1.82468429577313</v>
      </c>
      <c r="J861" s="305">
        <v>-1.8948183649938599</v>
      </c>
      <c r="K861" s="305">
        <v>-2.1556352654930202</v>
      </c>
      <c r="L861" s="305">
        <v>-2.0333010374065501</v>
      </c>
      <c r="M861" s="305">
        <v>-1.9372135314330501</v>
      </c>
      <c r="N861" s="305">
        <v>-2.0669695172667502</v>
      </c>
      <c r="O861" s="305">
        <v>-1.9397146612238101</v>
      </c>
      <c r="P861" s="305">
        <v>-2.2752516840823001</v>
      </c>
      <c r="Q861" s="305">
        <v>-2.2961841531317702</v>
      </c>
      <c r="R861" s="305">
        <v>-21.849775479398001</v>
      </c>
      <c r="S861" s="382"/>
      <c r="V861" s="322" t="s">
        <v>358</v>
      </c>
      <c r="W861" s="323" t="s">
        <v>79</v>
      </c>
      <c r="X861" s="323" t="s">
        <v>236</v>
      </c>
      <c r="Y861" s="328">
        <f t="shared" si="70"/>
        <v>0</v>
      </c>
      <c r="Z861" s="327">
        <v>0</v>
      </c>
      <c r="AA861" s="327">
        <v>0</v>
      </c>
      <c r="AB861" s="327">
        <v>0</v>
      </c>
      <c r="AC861" s="327">
        <v>0</v>
      </c>
      <c r="AD861" s="327">
        <v>0</v>
      </c>
      <c r="AE861" s="327">
        <v>0</v>
      </c>
      <c r="AF861" s="327">
        <v>0</v>
      </c>
      <c r="AG861" s="327">
        <v>0</v>
      </c>
      <c r="AH861" s="327">
        <v>0</v>
      </c>
      <c r="AI861" s="327">
        <v>0</v>
      </c>
      <c r="AJ861" s="327">
        <v>0</v>
      </c>
      <c r="AK861" s="327">
        <v>0</v>
      </c>
      <c r="AL861" s="327">
        <v>0</v>
      </c>
      <c r="AM861" s="305">
        <f t="shared" si="71"/>
        <v>0</v>
      </c>
      <c r="AQ861" s="401"/>
      <c r="AR861" s="401"/>
    </row>
    <row r="862" spans="1:44" ht="19.5" customHeight="1" x14ac:dyDescent="0.2">
      <c r="A862" s="477" t="s">
        <v>55</v>
      </c>
      <c r="B862" s="462" t="s">
        <v>45</v>
      </c>
      <c r="C862" s="462" t="s">
        <v>33</v>
      </c>
      <c r="D862" s="462" t="s">
        <v>35</v>
      </c>
      <c r="E862" s="483"/>
      <c r="F862" s="483">
        <v>0</v>
      </c>
      <c r="G862" s="483">
        <v>0</v>
      </c>
      <c r="H862" s="483">
        <v>0</v>
      </c>
      <c r="I862" s="483">
        <v>0</v>
      </c>
      <c r="J862" s="483">
        <v>0</v>
      </c>
      <c r="K862" s="483">
        <v>0</v>
      </c>
      <c r="L862" s="483">
        <v>0</v>
      </c>
      <c r="M862" s="483">
        <v>0</v>
      </c>
      <c r="N862" s="483">
        <v>0</v>
      </c>
      <c r="O862" s="483">
        <v>0</v>
      </c>
      <c r="P862" s="483">
        <v>0</v>
      </c>
      <c r="Q862" s="483">
        <v>0</v>
      </c>
      <c r="R862" s="483">
        <v>0</v>
      </c>
      <c r="S862" s="484"/>
      <c r="V862" s="322" t="s">
        <v>358</v>
      </c>
      <c r="W862" s="323" t="s">
        <v>79</v>
      </c>
      <c r="X862" s="323" t="s">
        <v>237</v>
      </c>
      <c r="Y862" s="328">
        <f t="shared" si="70"/>
        <v>0</v>
      </c>
      <c r="Z862" s="327">
        <v>0</v>
      </c>
      <c r="AA862" s="327">
        <v>0</v>
      </c>
      <c r="AB862" s="327">
        <v>0</v>
      </c>
      <c r="AC862" s="327">
        <v>0</v>
      </c>
      <c r="AD862" s="327">
        <v>0</v>
      </c>
      <c r="AE862" s="327">
        <v>0</v>
      </c>
      <c r="AF862" s="327">
        <v>0</v>
      </c>
      <c r="AG862" s="327">
        <v>0</v>
      </c>
      <c r="AH862" s="327">
        <v>0</v>
      </c>
      <c r="AI862" s="327">
        <v>0</v>
      </c>
      <c r="AJ862" s="327">
        <v>0</v>
      </c>
      <c r="AK862" s="327">
        <v>0</v>
      </c>
      <c r="AL862" s="327">
        <v>0</v>
      </c>
      <c r="AM862" s="305">
        <f t="shared" si="71"/>
        <v>0</v>
      </c>
      <c r="AQ862" s="401"/>
      <c r="AR862" s="401"/>
    </row>
    <row r="863" spans="1:44" ht="19.5" customHeight="1" x14ac:dyDescent="0.2">
      <c r="A863" s="477" t="s">
        <v>55</v>
      </c>
      <c r="B863" s="462" t="s">
        <v>45</v>
      </c>
      <c r="C863" s="462" t="s">
        <v>33</v>
      </c>
      <c r="D863" s="462" t="s">
        <v>36</v>
      </c>
      <c r="E863" s="483"/>
      <c r="F863" s="483">
        <v>0</v>
      </c>
      <c r="G863" s="483">
        <v>0</v>
      </c>
      <c r="H863" s="483">
        <v>0</v>
      </c>
      <c r="I863" s="483">
        <v>0</v>
      </c>
      <c r="J863" s="483">
        <v>0</v>
      </c>
      <c r="K863" s="483">
        <v>0</v>
      </c>
      <c r="L863" s="483">
        <v>0</v>
      </c>
      <c r="M863" s="483">
        <v>0</v>
      </c>
      <c r="N863" s="483">
        <v>0</v>
      </c>
      <c r="O863" s="483">
        <v>0</v>
      </c>
      <c r="P863" s="483">
        <v>0</v>
      </c>
      <c r="Q863" s="483">
        <v>0</v>
      </c>
      <c r="R863" s="483">
        <v>0</v>
      </c>
      <c r="S863" s="484"/>
      <c r="V863" s="322" t="s">
        <v>358</v>
      </c>
      <c r="W863" s="323" t="s">
        <v>79</v>
      </c>
      <c r="X863" s="323" t="s">
        <v>238</v>
      </c>
      <c r="Y863" s="328">
        <f t="shared" si="70"/>
        <v>0</v>
      </c>
      <c r="Z863" s="327">
        <v>0</v>
      </c>
      <c r="AA863" s="327">
        <v>0</v>
      </c>
      <c r="AB863" s="327">
        <v>0</v>
      </c>
      <c r="AC863" s="327">
        <v>0</v>
      </c>
      <c r="AD863" s="327">
        <v>0</v>
      </c>
      <c r="AE863" s="327">
        <v>0</v>
      </c>
      <c r="AF863" s="327">
        <v>0</v>
      </c>
      <c r="AG863" s="327">
        <v>0</v>
      </c>
      <c r="AH863" s="327">
        <v>0</v>
      </c>
      <c r="AI863" s="327">
        <v>0</v>
      </c>
      <c r="AJ863" s="327">
        <v>0</v>
      </c>
      <c r="AK863" s="327">
        <v>0</v>
      </c>
      <c r="AL863" s="327">
        <v>0</v>
      </c>
      <c r="AM863" s="305">
        <f t="shared" si="71"/>
        <v>0</v>
      </c>
      <c r="AQ863" s="401"/>
      <c r="AR863" s="401"/>
    </row>
    <row r="864" spans="1:44" ht="19.5" customHeight="1" x14ac:dyDescent="0.2">
      <c r="A864" s="477" t="s">
        <v>55</v>
      </c>
      <c r="B864" s="462" t="s">
        <v>45</v>
      </c>
      <c r="C864" s="462" t="s">
        <v>33</v>
      </c>
      <c r="D864" s="462" t="s">
        <v>37</v>
      </c>
      <c r="E864" s="483"/>
      <c r="F864" s="483">
        <v>0</v>
      </c>
      <c r="G864" s="483">
        <v>0</v>
      </c>
      <c r="H864" s="483">
        <v>0</v>
      </c>
      <c r="I864" s="483">
        <v>0</v>
      </c>
      <c r="J864" s="483">
        <v>0</v>
      </c>
      <c r="K864" s="483">
        <v>0</v>
      </c>
      <c r="L864" s="483">
        <v>0</v>
      </c>
      <c r="M864" s="483">
        <v>0</v>
      </c>
      <c r="N864" s="483">
        <v>0</v>
      </c>
      <c r="O864" s="483">
        <v>0</v>
      </c>
      <c r="P864" s="483">
        <v>0</v>
      </c>
      <c r="Q864" s="483">
        <v>0</v>
      </c>
      <c r="R864" s="483">
        <v>0</v>
      </c>
      <c r="S864" s="484"/>
      <c r="V864" s="322" t="s">
        <v>358</v>
      </c>
      <c r="W864" s="323" t="s">
        <v>79</v>
      </c>
      <c r="X864" s="323" t="s">
        <v>239</v>
      </c>
      <c r="Y864" s="328">
        <f t="shared" si="70"/>
        <v>0</v>
      </c>
      <c r="Z864" s="327">
        <v>0</v>
      </c>
      <c r="AA864" s="327">
        <v>0</v>
      </c>
      <c r="AB864" s="327">
        <v>0</v>
      </c>
      <c r="AC864" s="327">
        <v>0</v>
      </c>
      <c r="AD864" s="327">
        <v>0</v>
      </c>
      <c r="AE864" s="327">
        <v>0</v>
      </c>
      <c r="AF864" s="327">
        <v>0</v>
      </c>
      <c r="AG864" s="327">
        <v>0</v>
      </c>
      <c r="AH864" s="327">
        <v>0</v>
      </c>
      <c r="AI864" s="327">
        <v>0</v>
      </c>
      <c r="AJ864" s="327">
        <v>0</v>
      </c>
      <c r="AK864" s="327">
        <v>0</v>
      </c>
      <c r="AL864" s="327">
        <v>0</v>
      </c>
      <c r="AM864" s="305">
        <f t="shared" si="71"/>
        <v>0</v>
      </c>
      <c r="AQ864" s="401"/>
      <c r="AR864" s="401"/>
    </row>
    <row r="865" spans="1:44" ht="19.5" customHeight="1" x14ac:dyDescent="0.2">
      <c r="A865" s="477" t="s">
        <v>55</v>
      </c>
      <c r="B865" s="475" t="s">
        <v>45</v>
      </c>
      <c r="C865" s="456" t="s">
        <v>33</v>
      </c>
      <c r="D865" s="302" t="s">
        <v>38</v>
      </c>
      <c r="E865" s="305"/>
      <c r="F865" s="305">
        <v>0</v>
      </c>
      <c r="G865" s="305">
        <v>0</v>
      </c>
      <c r="H865" s="305">
        <v>0</v>
      </c>
      <c r="I865" s="305">
        <v>0</v>
      </c>
      <c r="J865" s="305">
        <v>0</v>
      </c>
      <c r="K865" s="305">
        <v>0</v>
      </c>
      <c r="L865" s="305">
        <v>0</v>
      </c>
      <c r="M865" s="305">
        <v>0</v>
      </c>
      <c r="N865" s="305">
        <v>0</v>
      </c>
      <c r="O865" s="305">
        <v>0</v>
      </c>
      <c r="P865" s="305">
        <v>0</v>
      </c>
      <c r="Q865" s="305">
        <v>0</v>
      </c>
      <c r="R865" s="305">
        <v>0</v>
      </c>
      <c r="S865" s="382"/>
      <c r="V865" s="322" t="s">
        <v>358</v>
      </c>
      <c r="W865" s="323" t="s">
        <v>79</v>
      </c>
      <c r="X865" s="323" t="s">
        <v>240</v>
      </c>
      <c r="Y865" s="328">
        <f t="shared" si="70"/>
        <v>0</v>
      </c>
      <c r="Z865" s="327">
        <v>0</v>
      </c>
      <c r="AA865" s="327">
        <v>0</v>
      </c>
      <c r="AB865" s="327">
        <v>0</v>
      </c>
      <c r="AC865" s="327">
        <v>0</v>
      </c>
      <c r="AD865" s="327">
        <v>0</v>
      </c>
      <c r="AE865" s="327">
        <v>0</v>
      </c>
      <c r="AF865" s="327">
        <v>0</v>
      </c>
      <c r="AG865" s="327">
        <v>0</v>
      </c>
      <c r="AH865" s="327">
        <v>0</v>
      </c>
      <c r="AI865" s="327">
        <v>0</v>
      </c>
      <c r="AJ865" s="327">
        <v>0</v>
      </c>
      <c r="AK865" s="327">
        <v>0</v>
      </c>
      <c r="AL865" s="327">
        <v>0</v>
      </c>
      <c r="AM865" s="305">
        <f t="shared" si="71"/>
        <v>0</v>
      </c>
      <c r="AQ865" s="401"/>
      <c r="AR865" s="401"/>
    </row>
    <row r="866" spans="1:44" ht="19.5" customHeight="1" x14ac:dyDescent="0.2">
      <c r="A866" s="477" t="s">
        <v>55</v>
      </c>
      <c r="B866" s="475" t="s">
        <v>45</v>
      </c>
      <c r="C866" s="456" t="s">
        <v>33</v>
      </c>
      <c r="D866" s="302" t="s">
        <v>39</v>
      </c>
      <c r="E866" s="305"/>
      <c r="F866" s="305">
        <v>0</v>
      </c>
      <c r="G866" s="305">
        <v>0</v>
      </c>
      <c r="H866" s="305">
        <v>0</v>
      </c>
      <c r="I866" s="305">
        <v>0</v>
      </c>
      <c r="J866" s="305">
        <v>0</v>
      </c>
      <c r="K866" s="305">
        <v>0</v>
      </c>
      <c r="L866" s="305">
        <v>0</v>
      </c>
      <c r="M866" s="305">
        <v>0</v>
      </c>
      <c r="N866" s="305">
        <v>0</v>
      </c>
      <c r="O866" s="305">
        <v>0</v>
      </c>
      <c r="P866" s="305">
        <v>0</v>
      </c>
      <c r="Q866" s="305">
        <v>0</v>
      </c>
      <c r="R866" s="305">
        <v>0</v>
      </c>
      <c r="S866" s="382"/>
      <c r="V866" s="322" t="s">
        <v>358</v>
      </c>
      <c r="W866" s="323" t="s">
        <v>79</v>
      </c>
      <c r="X866" s="323" t="s">
        <v>241</v>
      </c>
      <c r="Y866" s="328">
        <f t="shared" si="70"/>
        <v>0</v>
      </c>
      <c r="Z866" s="327">
        <v>0.1065</v>
      </c>
      <c r="AA866" s="327">
        <v>0</v>
      </c>
      <c r="AB866" s="327">
        <v>7.8E-2</v>
      </c>
      <c r="AC866" s="327">
        <v>0.20300000000000001</v>
      </c>
      <c r="AD866" s="327">
        <v>0.37519999999999998</v>
      </c>
      <c r="AE866" s="327">
        <v>0</v>
      </c>
      <c r="AF866" s="327">
        <v>0.23799999999999999</v>
      </c>
      <c r="AG866" s="327">
        <v>0</v>
      </c>
      <c r="AH866" s="327">
        <v>0.15</v>
      </c>
      <c r="AI866" s="327">
        <v>0.13450000000000001</v>
      </c>
      <c r="AJ866" s="327">
        <v>0</v>
      </c>
      <c r="AK866" s="327">
        <v>3.3399999999999999E-2</v>
      </c>
      <c r="AL866" s="327">
        <v>1.3186</v>
      </c>
      <c r="AM866" s="305">
        <f t="shared" si="71"/>
        <v>0.76269999999999993</v>
      </c>
      <c r="AQ866" s="401"/>
      <c r="AR866" s="401"/>
    </row>
    <row r="867" spans="1:44" ht="19.5" customHeight="1" x14ac:dyDescent="0.2">
      <c r="A867" s="477" t="s">
        <v>55</v>
      </c>
      <c r="B867" s="475" t="s">
        <v>45</v>
      </c>
      <c r="C867" s="456" t="s">
        <v>40</v>
      </c>
      <c r="D867" s="302" t="s">
        <v>41</v>
      </c>
      <c r="E867" s="305"/>
      <c r="F867" s="305">
        <v>-1.3642691800387601</v>
      </c>
      <c r="G867" s="305">
        <v>-0.447790273240954</v>
      </c>
      <c r="H867" s="305">
        <v>-1.3202284338179999</v>
      </c>
      <c r="I867" s="305">
        <v>-1.6408800499649701</v>
      </c>
      <c r="J867" s="305">
        <v>-1.34360988220219</v>
      </c>
      <c r="K867" s="305">
        <v>-1.4916160295827301</v>
      </c>
      <c r="L867" s="305">
        <v>-1.4268204743644199</v>
      </c>
      <c r="M867" s="305">
        <v>-1.4093176142375901</v>
      </c>
      <c r="N867" s="305">
        <v>-1.5227122550774399</v>
      </c>
      <c r="O867" s="305">
        <v>-1.57630317832064</v>
      </c>
      <c r="P867" s="305">
        <v>-2.1727662695013001</v>
      </c>
      <c r="Q867" s="305">
        <v>-2.0637894070722198</v>
      </c>
      <c r="R867" s="305">
        <v>-17.7801030474212</v>
      </c>
      <c r="S867" s="382"/>
      <c r="V867" s="322" t="s">
        <v>358</v>
      </c>
      <c r="W867" s="323" t="s">
        <v>79</v>
      </c>
      <c r="X867" s="323" t="s">
        <v>242</v>
      </c>
      <c r="Y867" s="328">
        <f t="shared" si="70"/>
        <v>0</v>
      </c>
      <c r="Z867" s="327">
        <v>0</v>
      </c>
      <c r="AA867" s="327">
        <v>0</v>
      </c>
      <c r="AB867" s="327">
        <v>0</v>
      </c>
      <c r="AC867" s="327">
        <v>0</v>
      </c>
      <c r="AD867" s="327">
        <v>0</v>
      </c>
      <c r="AE867" s="327">
        <v>0</v>
      </c>
      <c r="AF867" s="327">
        <v>0</v>
      </c>
      <c r="AG867" s="327">
        <v>0</v>
      </c>
      <c r="AH867" s="327">
        <v>0</v>
      </c>
      <c r="AI867" s="327">
        <v>0</v>
      </c>
      <c r="AJ867" s="327">
        <v>0</v>
      </c>
      <c r="AK867" s="327">
        <v>0</v>
      </c>
      <c r="AL867" s="327">
        <v>0</v>
      </c>
      <c r="AM867" s="305">
        <f t="shared" si="71"/>
        <v>0</v>
      </c>
      <c r="AQ867" s="401"/>
      <c r="AR867" s="401"/>
    </row>
    <row r="868" spans="1:44" ht="19.5" customHeight="1" x14ac:dyDescent="0.2">
      <c r="A868" s="477" t="s">
        <v>55</v>
      </c>
      <c r="B868" s="475" t="s">
        <v>45</v>
      </c>
      <c r="C868" s="456" t="s">
        <v>40</v>
      </c>
      <c r="D868" s="302" t="s">
        <v>42</v>
      </c>
      <c r="E868" s="305"/>
      <c r="F868" s="305">
        <v>-0.12335808557011201</v>
      </c>
      <c r="G868" s="305">
        <v>-2.3390272271205301E-2</v>
      </c>
      <c r="H868" s="305">
        <v>-7.7805729568330595E-2</v>
      </c>
      <c r="I868" s="305">
        <v>-0.159046064904379</v>
      </c>
      <c r="J868" s="305">
        <v>-0.52803170735836003</v>
      </c>
      <c r="K868" s="305">
        <v>-0.63631350366920203</v>
      </c>
      <c r="L868" s="305">
        <v>-0.57977958846651001</v>
      </c>
      <c r="M868" s="305">
        <v>-0.49669952462743999</v>
      </c>
      <c r="N868" s="305">
        <v>-0.51548445603195603</v>
      </c>
      <c r="O868" s="305">
        <v>-0.32547077275025699</v>
      </c>
      <c r="P868" s="305">
        <v>-8.5642304593766996E-2</v>
      </c>
      <c r="Q868" s="305">
        <v>-0.21366498042233301</v>
      </c>
      <c r="R868" s="305">
        <v>-3.7646869902338498</v>
      </c>
      <c r="S868" s="382"/>
      <c r="V868" s="322" t="s">
        <v>358</v>
      </c>
      <c r="W868" s="323" t="s">
        <v>79</v>
      </c>
      <c r="X868" s="323" t="s">
        <v>243</v>
      </c>
      <c r="Y868" s="328">
        <f t="shared" si="70"/>
        <v>0</v>
      </c>
      <c r="Z868" s="327">
        <v>0</v>
      </c>
      <c r="AA868" s="327">
        <v>0</v>
      </c>
      <c r="AB868" s="327">
        <v>0</v>
      </c>
      <c r="AC868" s="327">
        <v>0</v>
      </c>
      <c r="AD868" s="327">
        <v>0</v>
      </c>
      <c r="AE868" s="327">
        <v>0</v>
      </c>
      <c r="AF868" s="327">
        <v>0</v>
      </c>
      <c r="AG868" s="327">
        <v>0</v>
      </c>
      <c r="AH868" s="327">
        <v>0</v>
      </c>
      <c r="AI868" s="327">
        <v>0</v>
      </c>
      <c r="AJ868" s="327">
        <v>0</v>
      </c>
      <c r="AK868" s="327">
        <v>0</v>
      </c>
      <c r="AL868" s="327">
        <v>0</v>
      </c>
      <c r="AM868" s="305">
        <f t="shared" si="71"/>
        <v>0</v>
      </c>
      <c r="AQ868" s="401"/>
      <c r="AR868" s="401"/>
    </row>
    <row r="869" spans="1:44" ht="19.5" customHeight="1" x14ac:dyDescent="0.2">
      <c r="A869" s="477" t="s">
        <v>55</v>
      </c>
      <c r="B869" s="475" t="s">
        <v>45</v>
      </c>
      <c r="C869" s="456" t="s">
        <v>40</v>
      </c>
      <c r="D869" s="302" t="s">
        <v>43</v>
      </c>
      <c r="E869" s="305"/>
      <c r="F869" s="305">
        <v>-2.2147316917916798E-2</v>
      </c>
      <c r="G869" s="305">
        <v>-1.4508236070702001E-2</v>
      </c>
      <c r="H869" s="305">
        <v>-3.2505441097851098E-2</v>
      </c>
      <c r="I869" s="305">
        <v>-2.4758180903925699E-2</v>
      </c>
      <c r="J869" s="305">
        <v>-2.3176775433344302E-2</v>
      </c>
      <c r="K869" s="305">
        <v>-2.7705732240964401E-2</v>
      </c>
      <c r="L869" s="305">
        <v>-2.6700974575814301E-2</v>
      </c>
      <c r="M869" s="305">
        <v>-3.11963925681252E-2</v>
      </c>
      <c r="N869" s="305">
        <v>-2.8772806157229901E-2</v>
      </c>
      <c r="O869" s="305">
        <v>-3.7940710152866097E-2</v>
      </c>
      <c r="P869" s="305">
        <v>-1.6843109987210499E-2</v>
      </c>
      <c r="Q869" s="305">
        <v>-1.8729765637262599E-2</v>
      </c>
      <c r="R869" s="305">
        <v>-0.30498544174321301</v>
      </c>
      <c r="S869" s="382"/>
      <c r="V869" s="322" t="s">
        <v>358</v>
      </c>
      <c r="W869" s="323" t="s">
        <v>79</v>
      </c>
      <c r="X869" s="323" t="s">
        <v>244</v>
      </c>
      <c r="Y869" s="328">
        <f t="shared" si="70"/>
        <v>0</v>
      </c>
      <c r="Z869" s="327">
        <v>0</v>
      </c>
      <c r="AA869" s="327">
        <v>0</v>
      </c>
      <c r="AB869" s="327">
        <v>0</v>
      </c>
      <c r="AC869" s="327">
        <v>0</v>
      </c>
      <c r="AD869" s="327">
        <v>0</v>
      </c>
      <c r="AE869" s="327">
        <v>0</v>
      </c>
      <c r="AF869" s="327">
        <v>0</v>
      </c>
      <c r="AG869" s="327">
        <v>0</v>
      </c>
      <c r="AH869" s="327">
        <v>0</v>
      </c>
      <c r="AI869" s="327">
        <v>0</v>
      </c>
      <c r="AJ869" s="327">
        <v>0</v>
      </c>
      <c r="AK869" s="327">
        <v>0</v>
      </c>
      <c r="AL869" s="327">
        <v>0</v>
      </c>
      <c r="AM869" s="305">
        <f t="shared" si="71"/>
        <v>0</v>
      </c>
      <c r="AQ869" s="401"/>
      <c r="AR869" s="401"/>
    </row>
    <row r="870" spans="1:44" ht="19.5" customHeight="1" x14ac:dyDescent="0.2">
      <c r="A870" s="477" t="s">
        <v>55</v>
      </c>
      <c r="B870" s="475" t="s">
        <v>25</v>
      </c>
      <c r="C870" s="456" t="s">
        <v>378</v>
      </c>
      <c r="D870" s="302" t="s">
        <v>378</v>
      </c>
      <c r="E870" s="305"/>
      <c r="F870" s="305">
        <v>0</v>
      </c>
      <c r="G870" s="305">
        <v>0</v>
      </c>
      <c r="H870" s="305">
        <v>0</v>
      </c>
      <c r="I870" s="305">
        <v>0</v>
      </c>
      <c r="J870" s="305">
        <v>0</v>
      </c>
      <c r="K870" s="305">
        <v>0</v>
      </c>
      <c r="L870" s="305">
        <v>0</v>
      </c>
      <c r="M870" s="305">
        <v>0</v>
      </c>
      <c r="N870" s="305">
        <v>0</v>
      </c>
      <c r="O870" s="305">
        <v>0</v>
      </c>
      <c r="P870" s="305">
        <v>0</v>
      </c>
      <c r="Q870" s="305">
        <v>0</v>
      </c>
      <c r="R870" s="305">
        <v>0</v>
      </c>
      <c r="S870" s="382"/>
      <c r="V870" s="322" t="s">
        <v>358</v>
      </c>
      <c r="W870" s="323" t="s">
        <v>79</v>
      </c>
      <c r="X870" s="323" t="s">
        <v>245</v>
      </c>
      <c r="Y870" s="328">
        <f t="shared" si="70"/>
        <v>0</v>
      </c>
      <c r="Z870" s="327">
        <v>0</v>
      </c>
      <c r="AA870" s="327">
        <v>0</v>
      </c>
      <c r="AB870" s="327">
        <v>0</v>
      </c>
      <c r="AC870" s="327">
        <v>0</v>
      </c>
      <c r="AD870" s="327">
        <v>0</v>
      </c>
      <c r="AE870" s="327">
        <v>0</v>
      </c>
      <c r="AF870" s="327">
        <v>0</v>
      </c>
      <c r="AG870" s="327">
        <v>0</v>
      </c>
      <c r="AH870" s="327">
        <v>0</v>
      </c>
      <c r="AI870" s="327">
        <v>0</v>
      </c>
      <c r="AJ870" s="327">
        <v>0</v>
      </c>
      <c r="AK870" s="327">
        <v>0</v>
      </c>
      <c r="AL870" s="327">
        <v>0</v>
      </c>
      <c r="AM870" s="305">
        <f t="shared" si="71"/>
        <v>0</v>
      </c>
      <c r="AQ870" s="401"/>
      <c r="AR870" s="401"/>
    </row>
    <row r="871" spans="1:44" ht="19.5" customHeight="1" x14ac:dyDescent="0.2">
      <c r="A871" s="477" t="s">
        <v>55</v>
      </c>
      <c r="B871" s="475" t="s">
        <v>44</v>
      </c>
      <c r="C871" s="456" t="s">
        <v>380</v>
      </c>
      <c r="D871" s="302" t="s">
        <v>380</v>
      </c>
      <c r="E871" s="305"/>
      <c r="F871" s="305">
        <v>1.5097745825267599</v>
      </c>
      <c r="G871" s="305">
        <v>0.48568878158288997</v>
      </c>
      <c r="H871" s="305">
        <v>1.4305396044842</v>
      </c>
      <c r="I871" s="305">
        <v>1.82468429577334</v>
      </c>
      <c r="J871" s="305">
        <v>1.8948183649939501</v>
      </c>
      <c r="K871" s="305">
        <v>2.1556352654928799</v>
      </c>
      <c r="L871" s="305">
        <v>2.0333010374067801</v>
      </c>
      <c r="M871" s="305">
        <v>1.9372135314330901</v>
      </c>
      <c r="N871" s="305">
        <v>2.0669695172666098</v>
      </c>
      <c r="O871" s="305">
        <v>1.93971466122367</v>
      </c>
      <c r="P871" s="305">
        <v>2.2752516840821602</v>
      </c>
      <c r="Q871" s="305">
        <v>2.2961841531315801</v>
      </c>
      <c r="R871" s="305">
        <v>21.849775479397898</v>
      </c>
      <c r="S871" s="382"/>
      <c r="V871" s="322" t="s">
        <v>358</v>
      </c>
      <c r="W871" s="323" t="s">
        <v>79</v>
      </c>
      <c r="X871" s="323" t="s">
        <v>246</v>
      </c>
      <c r="Y871" s="328">
        <f t="shared" si="70"/>
        <v>0</v>
      </c>
      <c r="Z871" s="327">
        <v>0</v>
      </c>
      <c r="AA871" s="327">
        <v>0</v>
      </c>
      <c r="AB871" s="327">
        <v>0</v>
      </c>
      <c r="AC871" s="327">
        <v>0</v>
      </c>
      <c r="AD871" s="327">
        <v>0</v>
      </c>
      <c r="AE871" s="327">
        <v>0</v>
      </c>
      <c r="AF871" s="327">
        <v>0</v>
      </c>
      <c r="AG871" s="327">
        <v>0</v>
      </c>
      <c r="AH871" s="327">
        <v>0</v>
      </c>
      <c r="AI871" s="327">
        <v>0</v>
      </c>
      <c r="AJ871" s="327">
        <v>0</v>
      </c>
      <c r="AK871" s="327">
        <v>0</v>
      </c>
      <c r="AL871" s="327">
        <v>0</v>
      </c>
      <c r="AM871" s="305">
        <f t="shared" si="71"/>
        <v>0</v>
      </c>
      <c r="AQ871" s="401"/>
      <c r="AR871" s="401"/>
    </row>
    <row r="872" spans="1:44" ht="19.5" customHeight="1" x14ac:dyDescent="0.2">
      <c r="A872" s="477" t="s">
        <v>55</v>
      </c>
      <c r="B872" s="475" t="s">
        <v>45</v>
      </c>
      <c r="C872" s="456" t="s">
        <v>382</v>
      </c>
      <c r="D872" s="302" t="s">
        <v>382</v>
      </c>
      <c r="E872" s="305"/>
      <c r="F872" s="305">
        <v>-1.5097745825267599</v>
      </c>
      <c r="G872" s="305">
        <v>-0.48568878158288997</v>
      </c>
      <c r="H872" s="305">
        <v>-1.4305396044842</v>
      </c>
      <c r="I872" s="305">
        <v>-1.82468429577334</v>
      </c>
      <c r="J872" s="305">
        <v>-1.8948183649939501</v>
      </c>
      <c r="K872" s="305">
        <v>-2.1556352654928799</v>
      </c>
      <c r="L872" s="305">
        <v>-2.0333010374067801</v>
      </c>
      <c r="M872" s="305">
        <v>-1.9372135314330901</v>
      </c>
      <c r="N872" s="305">
        <v>-2.0669695172666098</v>
      </c>
      <c r="O872" s="305">
        <v>-1.93971466122367</v>
      </c>
      <c r="P872" s="305">
        <v>-2.2752516840821602</v>
      </c>
      <c r="Q872" s="305">
        <v>-2.2961841531315801</v>
      </c>
      <c r="R872" s="305">
        <v>-21.849775479397898</v>
      </c>
      <c r="S872" s="382"/>
      <c r="V872" s="322" t="s">
        <v>358</v>
      </c>
      <c r="W872" s="323" t="s">
        <v>79</v>
      </c>
      <c r="X872" s="323" t="s">
        <v>247</v>
      </c>
      <c r="Y872" s="328">
        <f t="shared" si="70"/>
        <v>0</v>
      </c>
      <c r="Z872" s="327">
        <v>0</v>
      </c>
      <c r="AA872" s="327">
        <v>0</v>
      </c>
      <c r="AB872" s="327">
        <v>0</v>
      </c>
      <c r="AC872" s="327">
        <v>0</v>
      </c>
      <c r="AD872" s="327">
        <v>0</v>
      </c>
      <c r="AE872" s="327">
        <v>0</v>
      </c>
      <c r="AF872" s="327">
        <v>0</v>
      </c>
      <c r="AG872" s="327">
        <v>0</v>
      </c>
      <c r="AH872" s="327">
        <v>0</v>
      </c>
      <c r="AI872" s="327">
        <v>0</v>
      </c>
      <c r="AJ872" s="327">
        <v>0</v>
      </c>
      <c r="AK872" s="327">
        <v>0</v>
      </c>
      <c r="AL872" s="327">
        <v>0</v>
      </c>
      <c r="AM872" s="305">
        <f t="shared" si="71"/>
        <v>0</v>
      </c>
      <c r="AQ872" s="401"/>
      <c r="AR872" s="401"/>
    </row>
    <row r="873" spans="1:44" ht="19.5" customHeight="1" x14ac:dyDescent="0.2">
      <c r="A873" s="477" t="s">
        <v>55</v>
      </c>
      <c r="B873" s="475" t="s">
        <v>46</v>
      </c>
      <c r="C873" s="456" t="s">
        <v>384</v>
      </c>
      <c r="D873" s="302" t="s">
        <v>384</v>
      </c>
      <c r="E873" s="305"/>
      <c r="F873" s="305" t="e">
        <v>#REF!</v>
      </c>
      <c r="G873" s="305" t="e">
        <v>#REF!</v>
      </c>
      <c r="H873" s="305" t="e">
        <v>#REF!</v>
      </c>
      <c r="I873" s="305" t="e">
        <v>#REF!</v>
      </c>
      <c r="J873" s="305" t="e">
        <v>#REF!</v>
      </c>
      <c r="K873" s="305" t="e">
        <v>#REF!</v>
      </c>
      <c r="L873" s="305" t="e">
        <v>#REF!</v>
      </c>
      <c r="M873" s="305" t="e">
        <v>#REF!</v>
      </c>
      <c r="N873" s="305" t="e">
        <v>#REF!</v>
      </c>
      <c r="O873" s="305" t="e">
        <v>#REF!</v>
      </c>
      <c r="P873" s="305" t="e">
        <v>#REF!</v>
      </c>
      <c r="Q873" s="305" t="e">
        <v>#REF!</v>
      </c>
      <c r="R873" s="305" t="e">
        <v>#REF!</v>
      </c>
      <c r="S873" s="382"/>
      <c r="V873" s="322" t="s">
        <v>358</v>
      </c>
      <c r="W873" s="323" t="s">
        <v>79</v>
      </c>
      <c r="X873" s="323" t="s">
        <v>248</v>
      </c>
      <c r="Y873" s="328">
        <f t="shared" si="70"/>
        <v>1.3522000000000001</v>
      </c>
      <c r="Z873" s="327">
        <v>-4.1692464999999999</v>
      </c>
      <c r="AA873" s="327">
        <v>5.6312499999999996</v>
      </c>
      <c r="AB873" s="327">
        <v>0.99153000000000002</v>
      </c>
      <c r="AC873" s="327">
        <v>0.80116600000000004</v>
      </c>
      <c r="AD873" s="327">
        <v>2.4823</v>
      </c>
      <c r="AE873" s="327">
        <v>1.3522000000000001</v>
      </c>
      <c r="AF873" s="327">
        <v>1.5549999999999999</v>
      </c>
      <c r="AG873" s="327">
        <v>1.2807599999999999</v>
      </c>
      <c r="AH873" s="327">
        <v>9.6734010000000001</v>
      </c>
      <c r="AI873" s="327">
        <v>3.7529940000000002</v>
      </c>
      <c r="AJ873" s="327">
        <v>3.4923250000000001</v>
      </c>
      <c r="AK873" s="327">
        <v>9.4071079999999903</v>
      </c>
      <c r="AL873" s="327">
        <v>36.250787500000001</v>
      </c>
      <c r="AM873" s="305">
        <f t="shared" si="71"/>
        <v>7.0891994999999994</v>
      </c>
      <c r="AQ873" s="401"/>
      <c r="AR873" s="401"/>
    </row>
    <row r="874" spans="1:44" ht="19.5" customHeight="1" x14ac:dyDescent="0.2">
      <c r="A874" s="477" t="s">
        <v>55</v>
      </c>
      <c r="B874" s="475" t="s">
        <v>47</v>
      </c>
      <c r="C874" s="456" t="s">
        <v>386</v>
      </c>
      <c r="D874" s="302" t="s">
        <v>386</v>
      </c>
      <c r="E874" s="305"/>
      <c r="F874" s="305" t="e">
        <v>#REF!</v>
      </c>
      <c r="G874" s="305" t="e">
        <v>#REF!</v>
      </c>
      <c r="H874" s="305" t="e">
        <v>#REF!</v>
      </c>
      <c r="I874" s="305" t="e">
        <v>#REF!</v>
      </c>
      <c r="J874" s="305" t="e">
        <v>#REF!</v>
      </c>
      <c r="K874" s="305" t="e">
        <v>#REF!</v>
      </c>
      <c r="L874" s="305" t="e">
        <v>#REF!</v>
      </c>
      <c r="M874" s="305" t="e">
        <v>#REF!</v>
      </c>
      <c r="N874" s="305" t="e">
        <v>#REF!</v>
      </c>
      <c r="O874" s="305" t="e">
        <v>#REF!</v>
      </c>
      <c r="P874" s="305" t="e">
        <v>#REF!</v>
      </c>
      <c r="Q874" s="305" t="e">
        <v>#REF!</v>
      </c>
      <c r="R874" s="305" t="e">
        <v>#REF!</v>
      </c>
      <c r="S874" s="382"/>
      <c r="V874" s="322" t="s">
        <v>358</v>
      </c>
      <c r="W874" s="323" t="s">
        <v>79</v>
      </c>
      <c r="X874" s="323" t="s">
        <v>210</v>
      </c>
      <c r="Y874" s="328">
        <f t="shared" si="70"/>
        <v>34.214893221643301</v>
      </c>
      <c r="Z874" s="327">
        <v>14.677188450280999</v>
      </c>
      <c r="AA874" s="327">
        <v>25.770653477088299</v>
      </c>
      <c r="AB874" s="327">
        <v>21.723980000000001</v>
      </c>
      <c r="AC874" s="327">
        <v>37.847326000000002</v>
      </c>
      <c r="AD874" s="327">
        <v>30.482444221643298</v>
      </c>
      <c r="AE874" s="327">
        <v>34.214893221643301</v>
      </c>
      <c r="AF874" s="327">
        <v>35.384298221643299</v>
      </c>
      <c r="AG874" s="327">
        <v>34.4158897084342</v>
      </c>
      <c r="AH874" s="327">
        <v>38.148298703554701</v>
      </c>
      <c r="AI874" s="327">
        <v>32.145609703554697</v>
      </c>
      <c r="AJ874" s="327">
        <v>30.574522703554699</v>
      </c>
      <c r="AK874" s="327">
        <v>96.4100347035547</v>
      </c>
      <c r="AL874" s="327">
        <v>431.79513911495201</v>
      </c>
      <c r="AM874" s="305">
        <f t="shared" si="71"/>
        <v>164.7164853706559</v>
      </c>
      <c r="AQ874" s="401"/>
      <c r="AR874" s="401"/>
    </row>
    <row r="875" spans="1:44" ht="19.5" customHeight="1" x14ac:dyDescent="0.2">
      <c r="A875" s="477" t="s">
        <v>55</v>
      </c>
      <c r="B875" s="475" t="s">
        <v>48</v>
      </c>
      <c r="C875" s="456" t="s">
        <v>48</v>
      </c>
      <c r="D875" s="302" t="s">
        <v>48</v>
      </c>
      <c r="E875" s="305"/>
      <c r="F875" s="305" t="e">
        <v>#DIV/0!</v>
      </c>
      <c r="G875" s="305" t="e">
        <v>#DIV/0!</v>
      </c>
      <c r="H875" s="305" t="e">
        <v>#DIV/0!</v>
      </c>
      <c r="I875" s="305" t="e">
        <v>#DIV/0!</v>
      </c>
      <c r="J875" s="305" t="e">
        <v>#DIV/0!</v>
      </c>
      <c r="K875" s="305" t="e">
        <v>#DIV/0!</v>
      </c>
      <c r="L875" s="305" t="e">
        <v>#DIV/0!</v>
      </c>
      <c r="M875" s="305" t="e">
        <v>#DIV/0!</v>
      </c>
      <c r="N875" s="305" t="e">
        <v>#DIV/0!</v>
      </c>
      <c r="O875" s="305" t="e">
        <v>#DIV/0!</v>
      </c>
      <c r="P875" s="305" t="e">
        <v>#DIV/0!</v>
      </c>
      <c r="Q875" s="305" t="e">
        <v>#DIV/0!</v>
      </c>
      <c r="R875" s="305" t="e">
        <v>#DIV/0!</v>
      </c>
      <c r="S875" s="382"/>
      <c r="V875" s="322" t="s">
        <v>358</v>
      </c>
      <c r="W875" s="321"/>
      <c r="X875" s="321"/>
      <c r="Y875" s="328">
        <f t="shared" si="70"/>
        <v>0</v>
      </c>
      <c r="Z875" s="329"/>
      <c r="AA875" s="329"/>
      <c r="AB875" s="329"/>
      <c r="AC875" s="329"/>
      <c r="AD875" s="329"/>
      <c r="AE875" s="329"/>
      <c r="AF875" s="329"/>
      <c r="AG875" s="329"/>
      <c r="AH875" s="329"/>
      <c r="AI875" s="329"/>
      <c r="AJ875" s="329"/>
      <c r="AK875" s="329"/>
      <c r="AL875" s="329"/>
      <c r="AM875" s="305">
        <f t="shared" si="71"/>
        <v>0</v>
      </c>
      <c r="AQ875" s="401"/>
      <c r="AR875" s="401"/>
    </row>
    <row r="876" spans="1:44" ht="19.5" customHeight="1" x14ac:dyDescent="0.2">
      <c r="A876" s="477" t="s">
        <v>55</v>
      </c>
      <c r="B876" s="475" t="s">
        <v>49</v>
      </c>
      <c r="C876" s="456" t="s">
        <v>49</v>
      </c>
      <c r="D876" s="302" t="s">
        <v>49</v>
      </c>
      <c r="E876" s="305"/>
      <c r="F876" s="305" t="e">
        <v>#REF!</v>
      </c>
      <c r="G876" s="305" t="e">
        <v>#REF!</v>
      </c>
      <c r="H876" s="305" t="e">
        <v>#REF!</v>
      </c>
      <c r="I876" s="305" t="e">
        <v>#REF!</v>
      </c>
      <c r="J876" s="305" t="e">
        <v>#REF!</v>
      </c>
      <c r="K876" s="305" t="e">
        <v>#REF!</v>
      </c>
      <c r="L876" s="305" t="e">
        <v>#REF!</v>
      </c>
      <c r="M876" s="305" t="e">
        <v>#REF!</v>
      </c>
      <c r="N876" s="305" t="e">
        <v>#REF!</v>
      </c>
      <c r="O876" s="305" t="e">
        <v>#REF!</v>
      </c>
      <c r="P876" s="305" t="e">
        <v>#REF!</v>
      </c>
      <c r="Q876" s="305" t="e">
        <v>#REF!</v>
      </c>
      <c r="R876" s="305" t="e">
        <v>#REF!</v>
      </c>
      <c r="S876" s="382"/>
      <c r="V876" s="322" t="s">
        <v>358</v>
      </c>
      <c r="W876" s="321"/>
      <c r="X876" s="321"/>
      <c r="Y876" s="328">
        <f t="shared" si="70"/>
        <v>0</v>
      </c>
      <c r="Z876" s="329"/>
      <c r="AA876" s="329"/>
      <c r="AB876" s="329"/>
      <c r="AC876" s="329"/>
      <c r="AD876" s="329"/>
      <c r="AE876" s="329"/>
      <c r="AF876" s="329"/>
      <c r="AG876" s="329"/>
      <c r="AH876" s="329"/>
      <c r="AI876" s="329"/>
      <c r="AJ876" s="329"/>
      <c r="AK876" s="329"/>
      <c r="AL876" s="329"/>
      <c r="AM876" s="305">
        <f t="shared" si="71"/>
        <v>0</v>
      </c>
      <c r="AQ876" s="401"/>
      <c r="AR876" s="401"/>
    </row>
    <row r="877" spans="1:44" ht="19.5" customHeight="1" x14ac:dyDescent="0.2">
      <c r="A877" s="477" t="s">
        <v>55</v>
      </c>
      <c r="B877" s="475" t="s">
        <v>50</v>
      </c>
      <c r="C877" s="456" t="s">
        <v>50</v>
      </c>
      <c r="D877" s="302" t="s">
        <v>50</v>
      </c>
      <c r="E877" s="305"/>
      <c r="F877" s="305" t="e">
        <v>#REF!</v>
      </c>
      <c r="G877" s="305" t="e">
        <v>#REF!</v>
      </c>
      <c r="H877" s="305" t="e">
        <v>#REF!</v>
      </c>
      <c r="I877" s="305" t="e">
        <v>#REF!</v>
      </c>
      <c r="J877" s="305" t="e">
        <v>#REF!</v>
      </c>
      <c r="K877" s="305" t="e">
        <v>#REF!</v>
      </c>
      <c r="L877" s="305" t="e">
        <v>#REF!</v>
      </c>
      <c r="M877" s="305" t="e">
        <v>#REF!</v>
      </c>
      <c r="N877" s="305" t="e">
        <v>#REF!</v>
      </c>
      <c r="O877" s="305" t="e">
        <v>#REF!</v>
      </c>
      <c r="P877" s="305" t="e">
        <v>#REF!</v>
      </c>
      <c r="Q877" s="305" t="e">
        <v>#REF!</v>
      </c>
      <c r="R877" s="305" t="e">
        <v>#REF!</v>
      </c>
      <c r="S877" s="382"/>
      <c r="V877" s="322" t="s">
        <v>358</v>
      </c>
      <c r="W877" s="323" t="s">
        <v>359</v>
      </c>
      <c r="X877" s="323" t="s">
        <v>4</v>
      </c>
      <c r="Y877" s="328" t="str">
        <f t="shared" si="70"/>
        <v>6月</v>
      </c>
      <c r="Z877" s="327" t="s">
        <v>8</v>
      </c>
      <c r="AA877" s="327" t="s">
        <v>9</v>
      </c>
      <c r="AB877" s="327" t="s">
        <v>10</v>
      </c>
      <c r="AC877" s="327" t="s">
        <v>11</v>
      </c>
      <c r="AD877" s="327" t="s">
        <v>12</v>
      </c>
      <c r="AE877" s="327" t="s">
        <v>13</v>
      </c>
      <c r="AF877" s="327" t="s">
        <v>14</v>
      </c>
      <c r="AG877" s="327" t="s">
        <v>15</v>
      </c>
      <c r="AH877" s="327" t="s">
        <v>16</v>
      </c>
      <c r="AI877" s="327" t="s">
        <v>17</v>
      </c>
      <c r="AJ877" s="327" t="s">
        <v>111</v>
      </c>
      <c r="AK877" s="327" t="s">
        <v>19</v>
      </c>
      <c r="AL877" s="327" t="s">
        <v>20</v>
      </c>
      <c r="AM877" s="300" t="s">
        <v>259</v>
      </c>
      <c r="AQ877" s="401"/>
      <c r="AR877" s="401"/>
    </row>
    <row r="878" spans="1:44" ht="19.5" customHeight="1" x14ac:dyDescent="0.2">
      <c r="A878" s="477" t="s">
        <v>365</v>
      </c>
      <c r="B878" s="475" t="s">
        <v>25</v>
      </c>
      <c r="C878" s="456" t="s">
        <v>26</v>
      </c>
      <c r="D878" s="302" t="s">
        <v>27</v>
      </c>
      <c r="E878" s="305"/>
      <c r="F878" s="305"/>
      <c r="G878" s="305"/>
      <c r="H878" s="305"/>
      <c r="I878" s="305"/>
      <c r="J878" s="305"/>
      <c r="K878" s="305"/>
      <c r="L878" s="305"/>
      <c r="M878" s="305"/>
      <c r="N878" s="305"/>
      <c r="O878" s="305"/>
      <c r="P878" s="305"/>
      <c r="Q878" s="305"/>
      <c r="R878" s="305"/>
      <c r="S878" s="382"/>
      <c r="V878" s="322" t="s">
        <v>358</v>
      </c>
      <c r="W878" s="323" t="s">
        <v>80</v>
      </c>
      <c r="X878" s="323" t="s">
        <v>217</v>
      </c>
      <c r="Y878" s="328">
        <f t="shared" si="70"/>
        <v>0.16778419627501601</v>
      </c>
      <c r="Z878" s="327">
        <v>0.17642196917049</v>
      </c>
      <c r="AA878" s="327">
        <v>4.4458417918356002E-2</v>
      </c>
      <c r="AB878" s="327">
        <v>4.4458417918356002E-2</v>
      </c>
      <c r="AC878" s="327">
        <v>4.4458417918356002E-2</v>
      </c>
      <c r="AD878" s="327">
        <v>0.16778419627501601</v>
      </c>
      <c r="AE878" s="327">
        <v>0.16778419627501601</v>
      </c>
      <c r="AF878" s="327">
        <v>0.16778419627501601</v>
      </c>
      <c r="AG878" s="327">
        <v>0.16778419627501601</v>
      </c>
      <c r="AH878" s="327">
        <v>0.16778419627501601</v>
      </c>
      <c r="AI878" s="327">
        <v>0.16778419627501601</v>
      </c>
      <c r="AJ878" s="327">
        <v>0.16778419627501601</v>
      </c>
      <c r="AK878" s="327">
        <v>0.16778419627501601</v>
      </c>
      <c r="AL878" s="327">
        <v>1.6520707931256899</v>
      </c>
      <c r="AM878" s="305">
        <f t="shared" si="71"/>
        <v>0.64536561547559002</v>
      </c>
      <c r="AQ878" s="401"/>
      <c r="AR878" s="401"/>
    </row>
    <row r="879" spans="1:44" ht="19.5" customHeight="1" x14ac:dyDescent="0.2">
      <c r="A879" s="477" t="s">
        <v>365</v>
      </c>
      <c r="B879" s="475" t="s">
        <v>25</v>
      </c>
      <c r="C879" s="456" t="s">
        <v>26</v>
      </c>
      <c r="D879" s="302" t="s">
        <v>28</v>
      </c>
      <c r="E879" s="305"/>
      <c r="F879" s="305"/>
      <c r="G879" s="305"/>
      <c r="H879" s="305"/>
      <c r="I879" s="305"/>
      <c r="J879" s="305"/>
      <c r="K879" s="305"/>
      <c r="L879" s="305"/>
      <c r="M879" s="305"/>
      <c r="N879" s="305"/>
      <c r="O879" s="305"/>
      <c r="P879" s="305"/>
      <c r="Q879" s="305"/>
      <c r="R879" s="305"/>
      <c r="S879" s="382"/>
      <c r="V879" s="322" t="s">
        <v>358</v>
      </c>
      <c r="W879" s="323" t="s">
        <v>80</v>
      </c>
      <c r="X879" s="323" t="s">
        <v>218</v>
      </c>
      <c r="Y879" s="328">
        <f t="shared" si="70"/>
        <v>2.2356000000000001E-2</v>
      </c>
      <c r="Z879" s="327">
        <v>2.3E-2</v>
      </c>
      <c r="AA879" s="327">
        <v>2.3328000000000002E-2</v>
      </c>
      <c r="AB879" s="327">
        <v>1.8467999999999998E-2</v>
      </c>
      <c r="AC879" s="327">
        <v>1.7496000000000001E-2</v>
      </c>
      <c r="AD879" s="327">
        <v>2.0412E-2</v>
      </c>
      <c r="AE879" s="327">
        <v>2.2356000000000001E-2</v>
      </c>
      <c r="AF879" s="327">
        <v>2.3813999999999998E-2</v>
      </c>
      <c r="AG879" s="327">
        <v>2.3813999999999998E-2</v>
      </c>
      <c r="AH879" s="327">
        <v>3.9365999999999998E-2</v>
      </c>
      <c r="AI879" s="327">
        <v>3.6450000000000003E-2</v>
      </c>
      <c r="AJ879" s="327">
        <v>2.1870000000000001E-2</v>
      </c>
      <c r="AK879" s="327">
        <v>3.9851999999999999E-2</v>
      </c>
      <c r="AL879" s="327">
        <v>0.310226</v>
      </c>
      <c r="AM879" s="305">
        <f t="shared" si="71"/>
        <v>0.12506</v>
      </c>
      <c r="AQ879" s="401"/>
      <c r="AR879" s="401"/>
    </row>
    <row r="880" spans="1:44" ht="19.5" customHeight="1" x14ac:dyDescent="0.2">
      <c r="A880" s="477" t="s">
        <v>365</v>
      </c>
      <c r="B880" s="475" t="s">
        <v>25</v>
      </c>
      <c r="C880" s="456" t="s">
        <v>26</v>
      </c>
      <c r="D880" s="302" t="s">
        <v>29</v>
      </c>
      <c r="E880" s="305"/>
      <c r="F880" s="305"/>
      <c r="G880" s="305"/>
      <c r="H880" s="305"/>
      <c r="I880" s="305"/>
      <c r="J880" s="305"/>
      <c r="K880" s="305"/>
      <c r="L880" s="305"/>
      <c r="M880" s="305"/>
      <c r="N880" s="305"/>
      <c r="O880" s="305"/>
      <c r="P880" s="305"/>
      <c r="Q880" s="305"/>
      <c r="R880" s="305"/>
      <c r="S880" s="382"/>
      <c r="V880" s="322" t="s">
        <v>358</v>
      </c>
      <c r="W880" s="323" t="s">
        <v>80</v>
      </c>
      <c r="X880" s="323" t="s">
        <v>219</v>
      </c>
      <c r="Y880" s="328">
        <f t="shared" si="70"/>
        <v>0.57199999999999995</v>
      </c>
      <c r="Z880" s="327">
        <v>0.48</v>
      </c>
      <c r="AA880" s="327">
        <v>0.11648</v>
      </c>
      <c r="AB880" s="327">
        <v>0.29648000000000002</v>
      </c>
      <c r="AC880" s="327">
        <v>0.30775999999999998</v>
      </c>
      <c r="AD880" s="327">
        <v>0.43719999999999998</v>
      </c>
      <c r="AE880" s="327">
        <v>0.57199999999999995</v>
      </c>
      <c r="AF880" s="327">
        <v>0.51095999999999997</v>
      </c>
      <c r="AG880" s="327">
        <v>0.64303999999999994</v>
      </c>
      <c r="AH880" s="327">
        <v>0.61504000000000003</v>
      </c>
      <c r="AI880" s="327">
        <v>0.52159999999999995</v>
      </c>
      <c r="AJ880" s="327">
        <v>0.51509000000000005</v>
      </c>
      <c r="AK880" s="327">
        <v>0.67240999999999995</v>
      </c>
      <c r="AL880" s="327">
        <v>5.6880600000000001</v>
      </c>
      <c r="AM880" s="305">
        <f t="shared" si="71"/>
        <v>2.2099199999999999</v>
      </c>
      <c r="AQ880" s="401"/>
      <c r="AR880" s="401"/>
    </row>
    <row r="881" spans="1:44" ht="19.5" customHeight="1" x14ac:dyDescent="0.2">
      <c r="A881" s="477" t="s">
        <v>365</v>
      </c>
      <c r="B881" s="475" t="s">
        <v>25</v>
      </c>
      <c r="C881" s="456" t="s">
        <v>26</v>
      </c>
      <c r="D881" s="302" t="s">
        <v>30</v>
      </c>
      <c r="E881" s="305"/>
      <c r="F881" s="305"/>
      <c r="G881" s="305"/>
      <c r="H881" s="305"/>
      <c r="I881" s="305"/>
      <c r="J881" s="305"/>
      <c r="K881" s="305"/>
      <c r="L881" s="305"/>
      <c r="M881" s="305"/>
      <c r="N881" s="305"/>
      <c r="O881" s="305"/>
      <c r="P881" s="305"/>
      <c r="Q881" s="305"/>
      <c r="R881" s="305"/>
      <c r="S881" s="382"/>
      <c r="V881" s="322" t="s">
        <v>358</v>
      </c>
      <c r="W881" s="323" t="s">
        <v>80</v>
      </c>
      <c r="X881" s="323" t="s">
        <v>220</v>
      </c>
      <c r="Y881" s="328">
        <f t="shared" si="70"/>
        <v>3.6972999999999999E-2</v>
      </c>
      <c r="Z881" s="327">
        <v>0.157777</v>
      </c>
      <c r="AA881" s="327">
        <v>3.0189000000000001E-2</v>
      </c>
      <c r="AB881" s="327">
        <v>4.1727E-2</v>
      </c>
      <c r="AC881" s="327">
        <v>4.3902999999999998E-2</v>
      </c>
      <c r="AD881" s="327">
        <v>4.2389000000000003E-2</v>
      </c>
      <c r="AE881" s="327">
        <v>3.6972999999999999E-2</v>
      </c>
      <c r="AF881" s="327">
        <v>3.0956999999999998E-2</v>
      </c>
      <c r="AG881" s="327">
        <v>0.15446699999999999</v>
      </c>
      <c r="AH881" s="327">
        <v>4.3542999999999998E-2</v>
      </c>
      <c r="AI881" s="327">
        <v>0.28695199999999998</v>
      </c>
      <c r="AJ881" s="327">
        <v>3.0672000000000001E-2</v>
      </c>
      <c r="AK881" s="327">
        <v>1.312506</v>
      </c>
      <c r="AL881" s="327">
        <v>2.2120549999999999</v>
      </c>
      <c r="AM881" s="305">
        <f t="shared" si="71"/>
        <v>0.35295799999999994</v>
      </c>
      <c r="AQ881" s="401"/>
      <c r="AR881" s="401"/>
    </row>
    <row r="882" spans="1:44" ht="19.5" customHeight="1" x14ac:dyDescent="0.2">
      <c r="A882" s="477" t="s">
        <v>365</v>
      </c>
      <c r="B882" s="475" t="s">
        <v>25</v>
      </c>
      <c r="C882" s="456" t="s">
        <v>26</v>
      </c>
      <c r="D882" s="302" t="s">
        <v>31</v>
      </c>
      <c r="E882" s="305"/>
      <c r="F882" s="305"/>
      <c r="G882" s="305"/>
      <c r="H882" s="305"/>
      <c r="I882" s="305"/>
      <c r="J882" s="305"/>
      <c r="K882" s="305"/>
      <c r="L882" s="305"/>
      <c r="M882" s="305"/>
      <c r="N882" s="305"/>
      <c r="O882" s="305"/>
      <c r="P882" s="305"/>
      <c r="Q882" s="305"/>
      <c r="R882" s="305"/>
      <c r="S882" s="382"/>
      <c r="V882" s="322" t="s">
        <v>358</v>
      </c>
      <c r="W882" s="323" t="s">
        <v>80</v>
      </c>
      <c r="X882" s="323" t="s">
        <v>211</v>
      </c>
      <c r="Y882" s="328">
        <f t="shared" si="70"/>
        <v>13.473648000000001</v>
      </c>
      <c r="Z882" s="327">
        <v>8.7180199999999992</v>
      </c>
      <c r="AA882" s="327">
        <v>10.572557388586199</v>
      </c>
      <c r="AB882" s="327">
        <v>12.309046</v>
      </c>
      <c r="AC882" s="327">
        <v>17.020492999999998</v>
      </c>
      <c r="AD882" s="327">
        <v>13.07802</v>
      </c>
      <c r="AE882" s="327">
        <v>13.473648000000001</v>
      </c>
      <c r="AF882" s="327">
        <v>16.536707</v>
      </c>
      <c r="AG882" s="327">
        <v>24.642968</v>
      </c>
      <c r="AH882" s="327">
        <v>16.413454999999999</v>
      </c>
      <c r="AI882" s="327">
        <v>14.663874</v>
      </c>
      <c r="AJ882" s="327">
        <v>15.058996</v>
      </c>
      <c r="AK882" s="327">
        <v>58.222652909091003</v>
      </c>
      <c r="AL882" s="327">
        <v>220.710437297677</v>
      </c>
      <c r="AM882" s="305">
        <f t="shared" si="71"/>
        <v>75.171784388586204</v>
      </c>
      <c r="AQ882" s="401"/>
      <c r="AR882" s="401"/>
    </row>
    <row r="883" spans="1:44" ht="19.5" customHeight="1" x14ac:dyDescent="0.2">
      <c r="A883" s="477" t="s">
        <v>365</v>
      </c>
      <c r="B883" s="475" t="s">
        <v>25</v>
      </c>
      <c r="C883" s="456" t="s">
        <v>26</v>
      </c>
      <c r="D883" s="302" t="s">
        <v>32</v>
      </c>
      <c r="E883" s="305"/>
      <c r="F883" s="305"/>
      <c r="G883" s="305"/>
      <c r="H883" s="305"/>
      <c r="I883" s="305"/>
      <c r="J883" s="305"/>
      <c r="K883" s="305"/>
      <c r="L883" s="305"/>
      <c r="M883" s="305"/>
      <c r="N883" s="305"/>
      <c r="O883" s="305"/>
      <c r="P883" s="305"/>
      <c r="Q883" s="305"/>
      <c r="R883" s="305"/>
      <c r="S883" s="382"/>
      <c r="V883" s="322" t="s">
        <v>358</v>
      </c>
      <c r="W883" s="323" t="s">
        <v>80</v>
      </c>
      <c r="X883" s="323" t="s">
        <v>221</v>
      </c>
      <c r="Y883" s="328">
        <f t="shared" si="70"/>
        <v>1.3560730000000001</v>
      </c>
      <c r="Z883" s="327">
        <v>0.90231700000000004</v>
      </c>
      <c r="AA883" s="327">
        <v>1.1754579090909101</v>
      </c>
      <c r="AB883" s="327">
        <v>1.5608770000000001</v>
      </c>
      <c r="AC883" s="327">
        <v>2.2860870000000002</v>
      </c>
      <c r="AD883" s="327">
        <v>1.615677</v>
      </c>
      <c r="AE883" s="327">
        <v>1.3560730000000001</v>
      </c>
      <c r="AF883" s="327">
        <v>1.362082</v>
      </c>
      <c r="AG883" s="327">
        <v>1.7625500000000001</v>
      </c>
      <c r="AH883" s="327">
        <v>1.7812600000000001</v>
      </c>
      <c r="AI883" s="327">
        <v>1.765828</v>
      </c>
      <c r="AJ883" s="327">
        <v>1.7214020000000001</v>
      </c>
      <c r="AK883" s="327">
        <v>1.9774020909090899</v>
      </c>
      <c r="AL883" s="327">
        <v>19.267012999999999</v>
      </c>
      <c r="AM883" s="305">
        <f t="shared" si="71"/>
        <v>8.8964889090909107</v>
      </c>
      <c r="AQ883" s="401"/>
      <c r="AR883" s="401"/>
    </row>
    <row r="884" spans="1:44" ht="19.5" customHeight="1" x14ac:dyDescent="0.2">
      <c r="A884" s="477" t="s">
        <v>365</v>
      </c>
      <c r="B884" s="475" t="s">
        <v>25</v>
      </c>
      <c r="C884" s="456" t="s">
        <v>33</v>
      </c>
      <c r="D884" s="302" t="s">
        <v>34</v>
      </c>
      <c r="E884" s="305"/>
      <c r="F884" s="305"/>
      <c r="G884" s="305"/>
      <c r="H884" s="305"/>
      <c r="I884" s="305"/>
      <c r="J884" s="305"/>
      <c r="K884" s="305"/>
      <c r="L884" s="305"/>
      <c r="M884" s="305"/>
      <c r="N884" s="305"/>
      <c r="O884" s="305"/>
      <c r="P884" s="305"/>
      <c r="Q884" s="305"/>
      <c r="R884" s="305"/>
      <c r="S884" s="382"/>
      <c r="V884" s="322" t="s">
        <v>358</v>
      </c>
      <c r="W884" s="323" t="s">
        <v>80</v>
      </c>
      <c r="X884" s="323" t="s">
        <v>222</v>
      </c>
      <c r="Y884" s="328">
        <f t="shared" si="70"/>
        <v>6.5500000000000003E-2</v>
      </c>
      <c r="Z884" s="327">
        <v>0.17733599999999999</v>
      </c>
      <c r="AA884" s="327">
        <v>4.41E-2</v>
      </c>
      <c r="AB884" s="327">
        <v>0.10014000000000001</v>
      </c>
      <c r="AC884" s="327">
        <v>0.14960999999999999</v>
      </c>
      <c r="AD884" s="327">
        <v>7.3219999999999993E-2</v>
      </c>
      <c r="AE884" s="327">
        <v>6.5500000000000003E-2</v>
      </c>
      <c r="AF884" s="327">
        <v>8.3000000000000004E-2</v>
      </c>
      <c r="AG884" s="327">
        <v>6.5100000000000005E-2</v>
      </c>
      <c r="AH884" s="327">
        <v>8.2720000000000002E-2</v>
      </c>
      <c r="AI884" s="327">
        <v>3.0499999999999999E-2</v>
      </c>
      <c r="AJ884" s="327">
        <v>0.13364000000000001</v>
      </c>
      <c r="AK884" s="327">
        <v>0</v>
      </c>
      <c r="AL884" s="327">
        <v>1.004866</v>
      </c>
      <c r="AM884" s="305">
        <f t="shared" si="71"/>
        <v>0.60990599999999995</v>
      </c>
      <c r="AQ884" s="401"/>
      <c r="AR884" s="401"/>
    </row>
    <row r="885" spans="1:44" ht="19.5" customHeight="1" x14ac:dyDescent="0.2">
      <c r="A885" s="477" t="s">
        <v>365</v>
      </c>
      <c r="B885" s="475" t="s">
        <v>25</v>
      </c>
      <c r="C885" s="456" t="s">
        <v>33</v>
      </c>
      <c r="D885" s="302" t="s">
        <v>35</v>
      </c>
      <c r="E885" s="305"/>
      <c r="F885" s="305"/>
      <c r="G885" s="305"/>
      <c r="H885" s="305"/>
      <c r="I885" s="305"/>
      <c r="J885" s="305"/>
      <c r="K885" s="305"/>
      <c r="L885" s="305"/>
      <c r="M885" s="305"/>
      <c r="N885" s="305"/>
      <c r="O885" s="305"/>
      <c r="P885" s="305"/>
      <c r="Q885" s="305"/>
      <c r="R885" s="305"/>
      <c r="S885" s="382"/>
      <c r="V885" s="322" t="s">
        <v>358</v>
      </c>
      <c r="W885" s="323" t="s">
        <v>80</v>
      </c>
      <c r="X885" s="323" t="s">
        <v>223</v>
      </c>
      <c r="Y885" s="328">
        <f t="shared" si="70"/>
        <v>0</v>
      </c>
      <c r="Z885" s="327">
        <v>0</v>
      </c>
      <c r="AA885" s="327">
        <v>0</v>
      </c>
      <c r="AB885" s="327">
        <v>0</v>
      </c>
      <c r="AC885" s="327">
        <v>0</v>
      </c>
      <c r="AD885" s="327">
        <v>0</v>
      </c>
      <c r="AE885" s="327">
        <v>0</v>
      </c>
      <c r="AF885" s="327">
        <v>0</v>
      </c>
      <c r="AG885" s="327">
        <v>0</v>
      </c>
      <c r="AH885" s="327">
        <v>0</v>
      </c>
      <c r="AI885" s="327">
        <v>0</v>
      </c>
      <c r="AJ885" s="327">
        <v>0</v>
      </c>
      <c r="AK885" s="327">
        <v>0</v>
      </c>
      <c r="AL885" s="327">
        <v>0</v>
      </c>
      <c r="AM885" s="305">
        <f t="shared" si="71"/>
        <v>0</v>
      </c>
      <c r="AQ885" s="401"/>
      <c r="AR885" s="401"/>
    </row>
    <row r="886" spans="1:44" ht="19.5" customHeight="1" x14ac:dyDescent="0.2">
      <c r="A886" s="477" t="s">
        <v>365</v>
      </c>
      <c r="B886" s="475" t="s">
        <v>25</v>
      </c>
      <c r="C886" s="456" t="s">
        <v>33</v>
      </c>
      <c r="D886" s="302" t="s">
        <v>36</v>
      </c>
      <c r="E886" s="305"/>
      <c r="F886" s="305"/>
      <c r="G886" s="305"/>
      <c r="H886" s="305"/>
      <c r="I886" s="305"/>
      <c r="J886" s="305"/>
      <c r="K886" s="305"/>
      <c r="L886" s="305"/>
      <c r="M886" s="305"/>
      <c r="N886" s="305"/>
      <c r="O886" s="305"/>
      <c r="P886" s="305"/>
      <c r="Q886" s="305"/>
      <c r="R886" s="305"/>
      <c r="S886" s="382"/>
      <c r="V886" s="322" t="s">
        <v>358</v>
      </c>
      <c r="W886" s="323" t="s">
        <v>80</v>
      </c>
      <c r="X886" s="323" t="s">
        <v>224</v>
      </c>
      <c r="Y886" s="328">
        <f t="shared" si="70"/>
        <v>0</v>
      </c>
      <c r="Z886" s="327">
        <v>0</v>
      </c>
      <c r="AA886" s="327">
        <v>0</v>
      </c>
      <c r="AB886" s="327">
        <v>4.1799999999999997E-2</v>
      </c>
      <c r="AC886" s="327">
        <v>0.72135000000000005</v>
      </c>
      <c r="AD886" s="327">
        <v>1.196</v>
      </c>
      <c r="AE886" s="327">
        <v>0</v>
      </c>
      <c r="AF886" s="327">
        <v>0</v>
      </c>
      <c r="AG886" s="327">
        <v>1.3535999999999999</v>
      </c>
      <c r="AH886" s="327">
        <v>0</v>
      </c>
      <c r="AI886" s="327">
        <v>0.62229999999999996</v>
      </c>
      <c r="AJ886" s="327">
        <v>-3.0081500000000001</v>
      </c>
      <c r="AK886" s="327">
        <v>0</v>
      </c>
      <c r="AL886" s="327">
        <v>0.92689999999999995</v>
      </c>
      <c r="AM886" s="305">
        <f t="shared" si="71"/>
        <v>1.9591499999999999</v>
      </c>
      <c r="AQ886" s="401"/>
      <c r="AR886" s="401"/>
    </row>
    <row r="887" spans="1:44" ht="19.5" customHeight="1" x14ac:dyDescent="0.2">
      <c r="A887" s="477" t="s">
        <v>365</v>
      </c>
      <c r="B887" s="475" t="s">
        <v>25</v>
      </c>
      <c r="C887" s="456" t="s">
        <v>33</v>
      </c>
      <c r="D887" s="302" t="s">
        <v>37</v>
      </c>
      <c r="E887" s="305"/>
      <c r="F887" s="305"/>
      <c r="G887" s="305"/>
      <c r="H887" s="305"/>
      <c r="I887" s="305"/>
      <c r="J887" s="305"/>
      <c r="K887" s="305"/>
      <c r="L887" s="305"/>
      <c r="M887" s="305"/>
      <c r="N887" s="305"/>
      <c r="O887" s="305"/>
      <c r="P887" s="305"/>
      <c r="Q887" s="305"/>
      <c r="R887" s="305"/>
      <c r="S887" s="382"/>
      <c r="V887" s="322" t="s">
        <v>358</v>
      </c>
      <c r="W887" s="323" t="s">
        <v>80</v>
      </c>
      <c r="X887" s="323" t="s">
        <v>225</v>
      </c>
      <c r="Y887" s="328">
        <f t="shared" si="70"/>
        <v>5.3237E-2</v>
      </c>
      <c r="Z887" s="327">
        <v>4.6608999999999998E-2</v>
      </c>
      <c r="AA887" s="327">
        <v>0.1</v>
      </c>
      <c r="AB887" s="327">
        <v>4.9591999999999997E-2</v>
      </c>
      <c r="AC887" s="327">
        <v>4.9571999999999998E-2</v>
      </c>
      <c r="AD887" s="327">
        <v>5.2170000000000001E-2</v>
      </c>
      <c r="AE887" s="327">
        <v>5.3237E-2</v>
      </c>
      <c r="AF887" s="327">
        <v>5.7521000000000003E-2</v>
      </c>
      <c r="AG887" s="327">
        <v>5.7521000000000003E-2</v>
      </c>
      <c r="AH887" s="327">
        <v>5.7521000000000003E-2</v>
      </c>
      <c r="AI887" s="327">
        <v>7.3834999999999998E-2</v>
      </c>
      <c r="AJ887" s="327">
        <v>8.8142999999999999E-2</v>
      </c>
      <c r="AK887" s="327">
        <v>0.78187300000000004</v>
      </c>
      <c r="AL887" s="327">
        <v>1.4675940000000001</v>
      </c>
      <c r="AM887" s="305">
        <f t="shared" si="71"/>
        <v>0.35117999999999999</v>
      </c>
      <c r="AQ887" s="401"/>
      <c r="AR887" s="401"/>
    </row>
    <row r="888" spans="1:44" ht="19.5" customHeight="1" x14ac:dyDescent="0.2">
      <c r="A888" s="477" t="s">
        <v>365</v>
      </c>
      <c r="B888" s="475" t="s">
        <v>25</v>
      </c>
      <c r="C888" s="456" t="s">
        <v>33</v>
      </c>
      <c r="D888" s="302" t="s">
        <v>38</v>
      </c>
      <c r="E888" s="305"/>
      <c r="F888" s="305"/>
      <c r="G888" s="305"/>
      <c r="H888" s="305"/>
      <c r="I888" s="305"/>
      <c r="J888" s="305"/>
      <c r="K888" s="305"/>
      <c r="L888" s="305"/>
      <c r="M888" s="305"/>
      <c r="N888" s="305"/>
      <c r="O888" s="305"/>
      <c r="P888" s="305"/>
      <c r="Q888" s="305"/>
      <c r="R888" s="305"/>
      <c r="S888" s="382"/>
      <c r="V888" s="322" t="s">
        <v>358</v>
      </c>
      <c r="W888" s="323" t="s">
        <v>80</v>
      </c>
      <c r="X888" s="323" t="s">
        <v>226</v>
      </c>
      <c r="Y888" s="328">
        <f t="shared" si="70"/>
        <v>0</v>
      </c>
      <c r="Z888" s="327">
        <v>0</v>
      </c>
      <c r="AA888" s="327">
        <v>0</v>
      </c>
      <c r="AB888" s="327">
        <v>0</v>
      </c>
      <c r="AC888" s="327">
        <v>0</v>
      </c>
      <c r="AD888" s="327">
        <v>0</v>
      </c>
      <c r="AE888" s="327">
        <v>0</v>
      </c>
      <c r="AF888" s="327">
        <v>0</v>
      </c>
      <c r="AG888" s="327">
        <v>0</v>
      </c>
      <c r="AH888" s="327">
        <v>0</v>
      </c>
      <c r="AI888" s="327">
        <v>0.22225300000000001</v>
      </c>
      <c r="AJ888" s="327">
        <v>0.29441899999999999</v>
      </c>
      <c r="AK888" s="327">
        <v>0</v>
      </c>
      <c r="AL888" s="327">
        <v>0.51667200000000002</v>
      </c>
      <c r="AM888" s="305">
        <f t="shared" si="71"/>
        <v>0</v>
      </c>
      <c r="AQ888" s="401"/>
      <c r="AR888" s="401"/>
    </row>
    <row r="889" spans="1:44" ht="19.5" customHeight="1" x14ac:dyDescent="0.2">
      <c r="A889" s="477" t="s">
        <v>365</v>
      </c>
      <c r="B889" s="475" t="s">
        <v>25</v>
      </c>
      <c r="C889" s="456" t="s">
        <v>33</v>
      </c>
      <c r="D889" s="302" t="s">
        <v>39</v>
      </c>
      <c r="E889" s="305"/>
      <c r="F889" s="305"/>
      <c r="G889" s="305"/>
      <c r="H889" s="305"/>
      <c r="I889" s="305"/>
      <c r="J889" s="305"/>
      <c r="K889" s="305"/>
      <c r="L889" s="305"/>
      <c r="M889" s="305"/>
      <c r="N889" s="305"/>
      <c r="O889" s="305"/>
      <c r="P889" s="305"/>
      <c r="Q889" s="305"/>
      <c r="R889" s="305"/>
      <c r="S889" s="382"/>
      <c r="V889" s="322" t="s">
        <v>358</v>
      </c>
      <c r="W889" s="323" t="s">
        <v>80</v>
      </c>
      <c r="X889" s="323" t="s">
        <v>227</v>
      </c>
      <c r="Y889" s="328">
        <f t="shared" si="70"/>
        <v>0</v>
      </c>
      <c r="Z889" s="327">
        <v>0</v>
      </c>
      <c r="AA889" s="327">
        <v>0</v>
      </c>
      <c r="AB889" s="327">
        <v>0</v>
      </c>
      <c r="AC889" s="327">
        <v>0</v>
      </c>
      <c r="AD889" s="327">
        <v>0</v>
      </c>
      <c r="AE889" s="327">
        <v>0</v>
      </c>
      <c r="AF889" s="327">
        <v>0</v>
      </c>
      <c r="AG889" s="327">
        <v>0</v>
      </c>
      <c r="AH889" s="327">
        <v>0</v>
      </c>
      <c r="AI889" s="327">
        <v>0</v>
      </c>
      <c r="AJ889" s="327">
        <v>0</v>
      </c>
      <c r="AK889" s="327">
        <v>0</v>
      </c>
      <c r="AL889" s="327">
        <v>0</v>
      </c>
      <c r="AM889" s="305">
        <f t="shared" si="71"/>
        <v>0</v>
      </c>
      <c r="AQ889" s="401"/>
      <c r="AR889" s="401"/>
    </row>
    <row r="890" spans="1:44" ht="19.5" customHeight="1" x14ac:dyDescent="0.2">
      <c r="A890" s="477" t="s">
        <v>365</v>
      </c>
      <c r="B890" s="475" t="s">
        <v>25</v>
      </c>
      <c r="C890" s="456" t="s">
        <v>40</v>
      </c>
      <c r="D890" s="302" t="s">
        <v>41</v>
      </c>
      <c r="E890" s="305"/>
      <c r="F890" s="305"/>
      <c r="G890" s="305"/>
      <c r="H890" s="305"/>
      <c r="I890" s="305"/>
      <c r="J890" s="305"/>
      <c r="K890" s="305"/>
      <c r="L890" s="305"/>
      <c r="M890" s="305"/>
      <c r="N890" s="305"/>
      <c r="O890" s="305"/>
      <c r="P890" s="305"/>
      <c r="Q890" s="305"/>
      <c r="R890" s="305"/>
      <c r="S890" s="382"/>
      <c r="V890" s="322" t="s">
        <v>358</v>
      </c>
      <c r="W890" s="323" t="s">
        <v>80</v>
      </c>
      <c r="X890" s="323" t="s">
        <v>367</v>
      </c>
      <c r="Y890" s="328">
        <f t="shared" si="70"/>
        <v>0</v>
      </c>
      <c r="Z890" s="327">
        <v>0</v>
      </c>
      <c r="AA890" s="327">
        <v>0</v>
      </c>
      <c r="AB890" s="327">
        <v>0</v>
      </c>
      <c r="AC890" s="327">
        <v>0</v>
      </c>
      <c r="AD890" s="327">
        <v>0</v>
      </c>
      <c r="AE890" s="327">
        <v>0</v>
      </c>
      <c r="AF890" s="327">
        <v>0</v>
      </c>
      <c r="AG890" s="327">
        <v>0</v>
      </c>
      <c r="AH890" s="327">
        <v>0</v>
      </c>
      <c r="AI890" s="327">
        <v>0</v>
      </c>
      <c r="AJ890" s="327">
        <v>0</v>
      </c>
      <c r="AK890" s="327">
        <v>0</v>
      </c>
      <c r="AL890" s="327">
        <v>0</v>
      </c>
      <c r="AM890" s="305">
        <f t="shared" si="71"/>
        <v>0</v>
      </c>
      <c r="AQ890" s="401"/>
      <c r="AR890" s="401"/>
    </row>
    <row r="891" spans="1:44" ht="19.5" customHeight="1" x14ac:dyDescent="0.2">
      <c r="A891" s="477" t="s">
        <v>365</v>
      </c>
      <c r="B891" s="475" t="s">
        <v>25</v>
      </c>
      <c r="C891" s="456" t="s">
        <v>40</v>
      </c>
      <c r="D891" s="302" t="s">
        <v>42</v>
      </c>
      <c r="E891" s="305"/>
      <c r="F891" s="305"/>
      <c r="G891" s="305"/>
      <c r="H891" s="305"/>
      <c r="I891" s="305"/>
      <c r="J891" s="305"/>
      <c r="K891" s="305"/>
      <c r="L891" s="305"/>
      <c r="M891" s="305"/>
      <c r="N891" s="305"/>
      <c r="O891" s="305"/>
      <c r="P891" s="305"/>
      <c r="Q891" s="305"/>
      <c r="R891" s="305"/>
      <c r="S891" s="382"/>
      <c r="V891" s="322" t="s">
        <v>358</v>
      </c>
      <c r="W891" s="323" t="s">
        <v>80</v>
      </c>
      <c r="X891" s="323" t="s">
        <v>229</v>
      </c>
      <c r="Y891" s="328">
        <f t="shared" si="70"/>
        <v>0</v>
      </c>
      <c r="Z891" s="327">
        <v>0</v>
      </c>
      <c r="AA891" s="327">
        <v>0</v>
      </c>
      <c r="AB891" s="327">
        <v>0</v>
      </c>
      <c r="AC891" s="327">
        <v>0</v>
      </c>
      <c r="AD891" s="327">
        <v>0</v>
      </c>
      <c r="AE891" s="327">
        <v>0</v>
      </c>
      <c r="AF891" s="327">
        <v>0</v>
      </c>
      <c r="AG891" s="327">
        <v>0</v>
      </c>
      <c r="AH891" s="327">
        <v>0</v>
      </c>
      <c r="AI891" s="327">
        <v>0</v>
      </c>
      <c r="AJ891" s="327">
        <v>0</v>
      </c>
      <c r="AK891" s="327">
        <v>0</v>
      </c>
      <c r="AL891" s="327">
        <v>0</v>
      </c>
      <c r="AM891" s="305">
        <f t="shared" si="71"/>
        <v>0</v>
      </c>
      <c r="AQ891" s="401"/>
      <c r="AR891" s="401"/>
    </row>
    <row r="892" spans="1:44" ht="19.5" customHeight="1" x14ac:dyDescent="0.2">
      <c r="A892" s="477" t="s">
        <v>365</v>
      </c>
      <c r="B892" s="475" t="s">
        <v>25</v>
      </c>
      <c r="C892" s="456" t="s">
        <v>40</v>
      </c>
      <c r="D892" s="302" t="s">
        <v>43</v>
      </c>
      <c r="E892" s="305"/>
      <c r="F892" s="305"/>
      <c r="G892" s="305"/>
      <c r="H892" s="305"/>
      <c r="I892" s="305"/>
      <c r="J892" s="305"/>
      <c r="K892" s="305"/>
      <c r="L892" s="305"/>
      <c r="M892" s="305"/>
      <c r="N892" s="305"/>
      <c r="O892" s="305"/>
      <c r="P892" s="305"/>
      <c r="Q892" s="305"/>
      <c r="R892" s="305"/>
      <c r="S892" s="382"/>
      <c r="V892" s="322" t="s">
        <v>358</v>
      </c>
      <c r="W892" s="323" t="s">
        <v>80</v>
      </c>
      <c r="X892" s="323" t="s">
        <v>230</v>
      </c>
      <c r="Y892" s="328">
        <f t="shared" si="70"/>
        <v>0</v>
      </c>
      <c r="Z892" s="327">
        <v>0</v>
      </c>
      <c r="AA892" s="327">
        <v>0</v>
      </c>
      <c r="AB892" s="327">
        <v>0</v>
      </c>
      <c r="AC892" s="327">
        <v>0</v>
      </c>
      <c r="AD892" s="327">
        <v>0</v>
      </c>
      <c r="AE892" s="327">
        <v>0</v>
      </c>
      <c r="AF892" s="327">
        <v>0</v>
      </c>
      <c r="AG892" s="327">
        <v>0.16950000000000001</v>
      </c>
      <c r="AH892" s="327">
        <v>0</v>
      </c>
      <c r="AI892" s="327">
        <v>0</v>
      </c>
      <c r="AJ892" s="327">
        <v>0</v>
      </c>
      <c r="AK892" s="327">
        <v>0</v>
      </c>
      <c r="AL892" s="327">
        <v>0.16950000000000001</v>
      </c>
      <c r="AM892" s="305">
        <f t="shared" si="71"/>
        <v>0</v>
      </c>
      <c r="AQ892" s="401"/>
      <c r="AR892" s="401"/>
    </row>
    <row r="893" spans="1:44" ht="19.5" customHeight="1" x14ac:dyDescent="0.2">
      <c r="A893" s="477" t="s">
        <v>365</v>
      </c>
      <c r="B893" s="475" t="s">
        <v>44</v>
      </c>
      <c r="C893" s="456" t="s">
        <v>26</v>
      </c>
      <c r="D893" s="302" t="s">
        <v>27</v>
      </c>
      <c r="E893" s="305"/>
      <c r="F893" s="305">
        <v>0</v>
      </c>
      <c r="G893" s="305">
        <v>0</v>
      </c>
      <c r="H893" s="305">
        <v>0</v>
      </c>
      <c r="I893" s="305">
        <v>0</v>
      </c>
      <c r="J893" s="305">
        <v>0</v>
      </c>
      <c r="K893" s="305">
        <v>0</v>
      </c>
      <c r="L893" s="305">
        <v>0</v>
      </c>
      <c r="M893" s="305">
        <v>0</v>
      </c>
      <c r="N893" s="305">
        <v>0</v>
      </c>
      <c r="O893" s="305">
        <v>0</v>
      </c>
      <c r="P893" s="305">
        <v>0</v>
      </c>
      <c r="Q893" s="305">
        <v>0</v>
      </c>
      <c r="R893" s="305">
        <v>0</v>
      </c>
      <c r="S893" s="382"/>
      <c r="V893" s="322" t="s">
        <v>358</v>
      </c>
      <c r="W893" s="323" t="s">
        <v>80</v>
      </c>
      <c r="X893" s="323" t="s">
        <v>231</v>
      </c>
      <c r="Y893" s="328">
        <f t="shared" si="70"/>
        <v>0</v>
      </c>
      <c r="Z893" s="327">
        <v>0</v>
      </c>
      <c r="AA893" s="327">
        <v>0</v>
      </c>
      <c r="AB893" s="327">
        <v>0</v>
      </c>
      <c r="AC893" s="327">
        <v>0</v>
      </c>
      <c r="AD893" s="327">
        <v>0</v>
      </c>
      <c r="AE893" s="327">
        <v>0</v>
      </c>
      <c r="AF893" s="327">
        <v>0</v>
      </c>
      <c r="AG893" s="327">
        <v>0</v>
      </c>
      <c r="AH893" s="327">
        <v>0</v>
      </c>
      <c r="AI893" s="327">
        <v>0</v>
      </c>
      <c r="AJ893" s="327">
        <v>0</v>
      </c>
      <c r="AK893" s="327">
        <v>0</v>
      </c>
      <c r="AL893" s="327">
        <v>0</v>
      </c>
      <c r="AM893" s="305">
        <f t="shared" si="71"/>
        <v>0</v>
      </c>
      <c r="AQ893" s="401"/>
      <c r="AR893" s="401"/>
    </row>
    <row r="894" spans="1:44" ht="19.5" customHeight="1" x14ac:dyDescent="0.2">
      <c r="A894" s="477" t="s">
        <v>365</v>
      </c>
      <c r="B894" s="475" t="s">
        <v>44</v>
      </c>
      <c r="C894" s="456" t="s">
        <v>26</v>
      </c>
      <c r="D894" s="302" t="s">
        <v>28</v>
      </c>
      <c r="E894" s="305"/>
      <c r="F894" s="305">
        <v>0</v>
      </c>
      <c r="G894" s="305">
        <v>0</v>
      </c>
      <c r="H894" s="305">
        <v>0</v>
      </c>
      <c r="I894" s="305">
        <v>0</v>
      </c>
      <c r="J894" s="305">
        <v>0</v>
      </c>
      <c r="K894" s="305">
        <v>0</v>
      </c>
      <c r="L894" s="305">
        <v>0</v>
      </c>
      <c r="M894" s="305">
        <v>0</v>
      </c>
      <c r="N894" s="305">
        <v>0</v>
      </c>
      <c r="O894" s="305">
        <v>0</v>
      </c>
      <c r="P894" s="305">
        <v>0</v>
      </c>
      <c r="Q894" s="305">
        <v>0</v>
      </c>
      <c r="R894" s="305">
        <v>0</v>
      </c>
      <c r="S894" s="382"/>
      <c r="V894" s="322" t="s">
        <v>358</v>
      </c>
      <c r="W894" s="323" t="s">
        <v>80</v>
      </c>
      <c r="X894" s="323" t="s">
        <v>232</v>
      </c>
      <c r="Y894" s="328">
        <f t="shared" si="70"/>
        <v>0</v>
      </c>
      <c r="Z894" s="327">
        <v>0</v>
      </c>
      <c r="AA894" s="327">
        <v>0</v>
      </c>
      <c r="AB894" s="327">
        <v>0</v>
      </c>
      <c r="AC894" s="327">
        <v>0</v>
      </c>
      <c r="AD894" s="327">
        <v>0</v>
      </c>
      <c r="AE894" s="327">
        <v>0</v>
      </c>
      <c r="AF894" s="327">
        <v>0</v>
      </c>
      <c r="AG894" s="327">
        <v>0</v>
      </c>
      <c r="AH894" s="327">
        <v>0</v>
      </c>
      <c r="AI894" s="327">
        <v>0</v>
      </c>
      <c r="AJ894" s="327">
        <v>0</v>
      </c>
      <c r="AK894" s="327">
        <v>0</v>
      </c>
      <c r="AL894" s="327">
        <v>0</v>
      </c>
      <c r="AM894" s="305">
        <f t="shared" si="71"/>
        <v>0</v>
      </c>
      <c r="AQ894" s="401"/>
      <c r="AR894" s="401"/>
    </row>
    <row r="895" spans="1:44" ht="19.5" customHeight="1" x14ac:dyDescent="0.2">
      <c r="A895" s="477" t="s">
        <v>365</v>
      </c>
      <c r="B895" s="475" t="s">
        <v>44</v>
      </c>
      <c r="C895" s="456" t="s">
        <v>26</v>
      </c>
      <c r="D895" s="302" t="s">
        <v>29</v>
      </c>
      <c r="E895" s="305"/>
      <c r="F895" s="305">
        <v>0</v>
      </c>
      <c r="G895" s="305">
        <v>0</v>
      </c>
      <c r="H895" s="305">
        <v>0</v>
      </c>
      <c r="I895" s="305">
        <v>0</v>
      </c>
      <c r="J895" s="305">
        <v>0</v>
      </c>
      <c r="K895" s="305">
        <v>0</v>
      </c>
      <c r="L895" s="305">
        <v>0</v>
      </c>
      <c r="M895" s="305">
        <v>0</v>
      </c>
      <c r="N895" s="305">
        <v>0</v>
      </c>
      <c r="O895" s="305">
        <v>0</v>
      </c>
      <c r="P895" s="305">
        <v>0</v>
      </c>
      <c r="Q895" s="305">
        <v>0</v>
      </c>
      <c r="R895" s="305">
        <v>0</v>
      </c>
      <c r="S895" s="382"/>
      <c r="V895" s="322" t="s">
        <v>358</v>
      </c>
      <c r="W895" s="323" t="s">
        <v>80</v>
      </c>
      <c r="X895" s="323" t="s">
        <v>233</v>
      </c>
      <c r="Y895" s="328">
        <f t="shared" si="70"/>
        <v>0</v>
      </c>
      <c r="Z895" s="327">
        <v>0</v>
      </c>
      <c r="AA895" s="327">
        <v>0</v>
      </c>
      <c r="AB895" s="327">
        <v>0</v>
      </c>
      <c r="AC895" s="327">
        <v>0</v>
      </c>
      <c r="AD895" s="327">
        <v>0</v>
      </c>
      <c r="AE895" s="327">
        <v>0</v>
      </c>
      <c r="AF895" s="327">
        <v>0</v>
      </c>
      <c r="AG895" s="327">
        <v>0</v>
      </c>
      <c r="AH895" s="327">
        <v>0</v>
      </c>
      <c r="AI895" s="327">
        <v>0</v>
      </c>
      <c r="AJ895" s="327">
        <v>0.1779</v>
      </c>
      <c r="AK895" s="327">
        <v>4.6600000000000003E-2</v>
      </c>
      <c r="AL895" s="327">
        <v>0.22450000000000001</v>
      </c>
      <c r="AM895" s="305">
        <f t="shared" si="71"/>
        <v>0</v>
      </c>
      <c r="AQ895" s="401"/>
      <c r="AR895" s="401"/>
    </row>
    <row r="896" spans="1:44" ht="19.5" customHeight="1" x14ac:dyDescent="0.2">
      <c r="A896" s="477" t="s">
        <v>365</v>
      </c>
      <c r="B896" s="475" t="s">
        <v>44</v>
      </c>
      <c r="C896" s="456" t="s">
        <v>26</v>
      </c>
      <c r="D896" s="302" t="s">
        <v>30</v>
      </c>
      <c r="E896" s="305"/>
      <c r="F896" s="305">
        <v>0</v>
      </c>
      <c r="G896" s="305">
        <v>0</v>
      </c>
      <c r="H896" s="305">
        <v>0</v>
      </c>
      <c r="I896" s="305">
        <v>0</v>
      </c>
      <c r="J896" s="305">
        <v>0</v>
      </c>
      <c r="K896" s="305">
        <v>0</v>
      </c>
      <c r="L896" s="305">
        <v>0</v>
      </c>
      <c r="M896" s="305">
        <v>0</v>
      </c>
      <c r="N896" s="305">
        <v>0</v>
      </c>
      <c r="O896" s="305">
        <v>0</v>
      </c>
      <c r="P896" s="305">
        <v>0</v>
      </c>
      <c r="Q896" s="305">
        <v>0</v>
      </c>
      <c r="R896" s="305">
        <v>0</v>
      </c>
      <c r="S896" s="382"/>
      <c r="V896" s="322" t="s">
        <v>358</v>
      </c>
      <c r="W896" s="323" t="s">
        <v>80</v>
      </c>
      <c r="X896" s="323" t="s">
        <v>234</v>
      </c>
      <c r="Y896" s="328">
        <f t="shared" si="70"/>
        <v>0</v>
      </c>
      <c r="Z896" s="327">
        <v>0</v>
      </c>
      <c r="AA896" s="327">
        <v>0</v>
      </c>
      <c r="AB896" s="327">
        <v>0</v>
      </c>
      <c r="AC896" s="327">
        <v>0</v>
      </c>
      <c r="AD896" s="327">
        <v>0</v>
      </c>
      <c r="AE896" s="327">
        <v>0</v>
      </c>
      <c r="AF896" s="327">
        <v>0</v>
      </c>
      <c r="AG896" s="327">
        <v>0</v>
      </c>
      <c r="AH896" s="327">
        <v>0</v>
      </c>
      <c r="AI896" s="327">
        <v>0</v>
      </c>
      <c r="AJ896" s="327">
        <v>0</v>
      </c>
      <c r="AK896" s="327">
        <v>0</v>
      </c>
      <c r="AL896" s="327">
        <v>0</v>
      </c>
      <c r="AM896" s="305">
        <f t="shared" si="71"/>
        <v>0</v>
      </c>
      <c r="AQ896" s="401"/>
      <c r="AR896" s="401"/>
    </row>
    <row r="897" spans="1:44" ht="19.5" customHeight="1" x14ac:dyDescent="0.2">
      <c r="A897" s="477" t="s">
        <v>365</v>
      </c>
      <c r="B897" s="475" t="s">
        <v>44</v>
      </c>
      <c r="C897" s="456" t="s">
        <v>26</v>
      </c>
      <c r="D897" s="302" t="s">
        <v>31</v>
      </c>
      <c r="E897" s="305"/>
      <c r="F897" s="305">
        <v>0</v>
      </c>
      <c r="G897" s="305">
        <v>0</v>
      </c>
      <c r="H897" s="305">
        <v>0</v>
      </c>
      <c r="I897" s="305">
        <v>0</v>
      </c>
      <c r="J897" s="305">
        <v>0</v>
      </c>
      <c r="K897" s="305">
        <v>0</v>
      </c>
      <c r="L897" s="305">
        <v>0</v>
      </c>
      <c r="M897" s="305">
        <v>0</v>
      </c>
      <c r="N897" s="305">
        <v>0</v>
      </c>
      <c r="O897" s="305">
        <v>0</v>
      </c>
      <c r="P897" s="305">
        <v>0</v>
      </c>
      <c r="Q897" s="305">
        <v>0</v>
      </c>
      <c r="R897" s="305">
        <v>0</v>
      </c>
      <c r="S897" s="382"/>
      <c r="V897" s="322" t="s">
        <v>358</v>
      </c>
      <c r="W897" s="323" t="s">
        <v>80</v>
      </c>
      <c r="X897" s="323" t="s">
        <v>127</v>
      </c>
      <c r="Y897" s="328">
        <f t="shared" si="70"/>
        <v>5.0261659999999999</v>
      </c>
      <c r="Z897" s="327">
        <v>6.3209650000000002</v>
      </c>
      <c r="AA897" s="327">
        <v>2.4096350000000002</v>
      </c>
      <c r="AB897" s="327">
        <v>0.84798899999999999</v>
      </c>
      <c r="AC897" s="327">
        <v>-2.0986980000000002</v>
      </c>
      <c r="AD897" s="327">
        <v>0.95993600000000001</v>
      </c>
      <c r="AE897" s="327">
        <v>5.0261659999999999</v>
      </c>
      <c r="AF897" s="327">
        <v>3.6109740000000001</v>
      </c>
      <c r="AG897" s="327">
        <v>11.844763</v>
      </c>
      <c r="AH897" s="327">
        <v>16.118200000000002</v>
      </c>
      <c r="AI897" s="327">
        <v>14.543409</v>
      </c>
      <c r="AJ897" s="327">
        <v>6.9829299999999996</v>
      </c>
      <c r="AK897" s="327">
        <v>-68.417908999999995</v>
      </c>
      <c r="AL897" s="327">
        <v>-1.85163999999999</v>
      </c>
      <c r="AM897" s="305">
        <f t="shared" si="71"/>
        <v>13.465993000000001</v>
      </c>
      <c r="AQ897" s="401"/>
      <c r="AR897" s="401"/>
    </row>
    <row r="898" spans="1:44" ht="19.5" customHeight="1" x14ac:dyDescent="0.2">
      <c r="A898" s="477" t="s">
        <v>365</v>
      </c>
      <c r="B898" s="475" t="s">
        <v>44</v>
      </c>
      <c r="C898" s="456" t="s">
        <v>26</v>
      </c>
      <c r="D898" s="302" t="s">
        <v>32</v>
      </c>
      <c r="E898" s="305"/>
      <c r="F898" s="305">
        <v>0</v>
      </c>
      <c r="G898" s="305">
        <v>0</v>
      </c>
      <c r="H898" s="305">
        <v>0</v>
      </c>
      <c r="I898" s="305">
        <v>0</v>
      </c>
      <c r="J898" s="305">
        <v>0</v>
      </c>
      <c r="K898" s="305">
        <v>0</v>
      </c>
      <c r="L898" s="305">
        <v>0</v>
      </c>
      <c r="M898" s="305">
        <v>0</v>
      </c>
      <c r="N898" s="305">
        <v>0</v>
      </c>
      <c r="O898" s="305">
        <v>0</v>
      </c>
      <c r="P898" s="305">
        <v>0</v>
      </c>
      <c r="Q898" s="305">
        <v>0</v>
      </c>
      <c r="R898" s="305">
        <v>0</v>
      </c>
      <c r="S898" s="382"/>
      <c r="V898" s="322" t="s">
        <v>358</v>
      </c>
      <c r="W898" s="323" t="s">
        <v>80</v>
      </c>
      <c r="X898" s="323" t="s">
        <v>235</v>
      </c>
      <c r="Y898" s="328">
        <f t="shared" si="70"/>
        <v>0</v>
      </c>
      <c r="Z898" s="327">
        <v>0</v>
      </c>
      <c r="AA898" s="327">
        <v>0</v>
      </c>
      <c r="AB898" s="327">
        <v>0</v>
      </c>
      <c r="AC898" s="327">
        <v>0</v>
      </c>
      <c r="AD898" s="327">
        <v>0</v>
      </c>
      <c r="AE898" s="327">
        <v>0</v>
      </c>
      <c r="AF898" s="327">
        <v>0</v>
      </c>
      <c r="AG898" s="327">
        <v>0</v>
      </c>
      <c r="AH898" s="327">
        <v>0</v>
      </c>
      <c r="AI898" s="327">
        <v>0</v>
      </c>
      <c r="AJ898" s="327">
        <v>0</v>
      </c>
      <c r="AK898" s="327">
        <v>0</v>
      </c>
      <c r="AL898" s="327">
        <v>0</v>
      </c>
      <c r="AM898" s="305">
        <f t="shared" si="71"/>
        <v>0</v>
      </c>
      <c r="AQ898" s="401"/>
      <c r="AR898" s="401"/>
    </row>
    <row r="899" spans="1:44" ht="19.5" customHeight="1" x14ac:dyDescent="0.2">
      <c r="A899" s="477" t="s">
        <v>365</v>
      </c>
      <c r="B899" s="475" t="s">
        <v>44</v>
      </c>
      <c r="C899" s="456" t="s">
        <v>33</v>
      </c>
      <c r="D899" s="302" t="s">
        <v>34</v>
      </c>
      <c r="E899" s="305"/>
      <c r="F899" s="305">
        <v>0</v>
      </c>
      <c r="G899" s="305">
        <v>0</v>
      </c>
      <c r="H899" s="305">
        <v>0</v>
      </c>
      <c r="I899" s="305">
        <v>0</v>
      </c>
      <c r="J899" s="305">
        <v>0</v>
      </c>
      <c r="K899" s="305">
        <v>0</v>
      </c>
      <c r="L899" s="305">
        <v>0</v>
      </c>
      <c r="M899" s="305">
        <v>0</v>
      </c>
      <c r="N899" s="305">
        <v>0</v>
      </c>
      <c r="O899" s="305">
        <v>0</v>
      </c>
      <c r="P899" s="305">
        <v>0</v>
      </c>
      <c r="Q899" s="305">
        <v>0</v>
      </c>
      <c r="R899" s="305">
        <v>0</v>
      </c>
      <c r="S899" s="382"/>
      <c r="V899" s="322" t="s">
        <v>358</v>
      </c>
      <c r="W899" s="323" t="s">
        <v>80</v>
      </c>
      <c r="X899" s="323" t="s">
        <v>236</v>
      </c>
      <c r="Y899" s="328">
        <f t="shared" si="70"/>
        <v>0</v>
      </c>
      <c r="Z899" s="327">
        <v>0</v>
      </c>
      <c r="AA899" s="327">
        <v>0</v>
      </c>
      <c r="AB899" s="327">
        <v>0</v>
      </c>
      <c r="AC899" s="327">
        <v>0</v>
      </c>
      <c r="AD899" s="327">
        <v>0</v>
      </c>
      <c r="AE899" s="327">
        <v>0</v>
      </c>
      <c r="AF899" s="327">
        <v>0</v>
      </c>
      <c r="AG899" s="327">
        <v>0</v>
      </c>
      <c r="AH899" s="327">
        <v>0</v>
      </c>
      <c r="AI899" s="327">
        <v>0</v>
      </c>
      <c r="AJ899" s="327">
        <v>0</v>
      </c>
      <c r="AK899" s="327">
        <v>0</v>
      </c>
      <c r="AL899" s="327">
        <v>0</v>
      </c>
      <c r="AM899" s="305">
        <f t="shared" si="71"/>
        <v>0</v>
      </c>
      <c r="AQ899" s="401"/>
      <c r="AR899" s="401"/>
    </row>
    <row r="900" spans="1:44" ht="19.5" customHeight="1" x14ac:dyDescent="0.2">
      <c r="A900" s="477" t="s">
        <v>365</v>
      </c>
      <c r="B900" s="475" t="s">
        <v>44</v>
      </c>
      <c r="C900" s="456" t="s">
        <v>33</v>
      </c>
      <c r="D900" s="302" t="s">
        <v>35</v>
      </c>
      <c r="E900" s="305"/>
      <c r="F900" s="305">
        <v>0</v>
      </c>
      <c r="G900" s="305">
        <v>0</v>
      </c>
      <c r="H900" s="305">
        <v>0</v>
      </c>
      <c r="I900" s="305">
        <v>0</v>
      </c>
      <c r="J900" s="305">
        <v>0</v>
      </c>
      <c r="K900" s="305">
        <v>0</v>
      </c>
      <c r="L900" s="305">
        <v>0</v>
      </c>
      <c r="M900" s="305">
        <v>0</v>
      </c>
      <c r="N900" s="305">
        <v>0</v>
      </c>
      <c r="O900" s="305">
        <v>0</v>
      </c>
      <c r="P900" s="305">
        <v>0</v>
      </c>
      <c r="Q900" s="305">
        <v>0</v>
      </c>
      <c r="R900" s="305">
        <v>0</v>
      </c>
      <c r="S900" s="382"/>
      <c r="V900" s="322" t="s">
        <v>358</v>
      </c>
      <c r="W900" s="323" t="s">
        <v>80</v>
      </c>
      <c r="X900" s="323" t="s">
        <v>237</v>
      </c>
      <c r="Y900" s="328">
        <f t="shared" si="70"/>
        <v>0</v>
      </c>
      <c r="Z900" s="327">
        <v>0</v>
      </c>
      <c r="AA900" s="327">
        <v>0</v>
      </c>
      <c r="AB900" s="327">
        <v>0</v>
      </c>
      <c r="AC900" s="327">
        <v>0</v>
      </c>
      <c r="AD900" s="327">
        <v>0</v>
      </c>
      <c r="AE900" s="327">
        <v>0</v>
      </c>
      <c r="AF900" s="327">
        <v>0</v>
      </c>
      <c r="AG900" s="327">
        <v>0</v>
      </c>
      <c r="AH900" s="327">
        <v>0</v>
      </c>
      <c r="AI900" s="327">
        <v>0</v>
      </c>
      <c r="AJ900" s="327">
        <v>0</v>
      </c>
      <c r="AK900" s="327">
        <v>0</v>
      </c>
      <c r="AL900" s="327">
        <v>0</v>
      </c>
      <c r="AM900" s="305">
        <f t="shared" si="71"/>
        <v>0</v>
      </c>
      <c r="AQ900" s="401"/>
      <c r="AR900" s="401"/>
    </row>
    <row r="901" spans="1:44" ht="19.5" customHeight="1" x14ac:dyDescent="0.2">
      <c r="A901" s="477" t="s">
        <v>365</v>
      </c>
      <c r="B901" s="475" t="s">
        <v>44</v>
      </c>
      <c r="C901" s="456" t="s">
        <v>33</v>
      </c>
      <c r="D901" s="302" t="s">
        <v>36</v>
      </c>
      <c r="E901" s="305"/>
      <c r="F901" s="305">
        <v>0</v>
      </c>
      <c r="G901" s="305">
        <v>0</v>
      </c>
      <c r="H901" s="305">
        <v>0</v>
      </c>
      <c r="I901" s="305">
        <v>0</v>
      </c>
      <c r="J901" s="305">
        <v>0</v>
      </c>
      <c r="K901" s="305">
        <v>0</v>
      </c>
      <c r="L901" s="305">
        <v>0</v>
      </c>
      <c r="M901" s="305">
        <v>0</v>
      </c>
      <c r="N901" s="305">
        <v>0</v>
      </c>
      <c r="O901" s="305">
        <v>0</v>
      </c>
      <c r="P901" s="305">
        <v>0</v>
      </c>
      <c r="Q901" s="305">
        <v>0</v>
      </c>
      <c r="R901" s="305">
        <v>0</v>
      </c>
      <c r="S901" s="382"/>
      <c r="V901" s="322" t="s">
        <v>358</v>
      </c>
      <c r="W901" s="323" t="s">
        <v>80</v>
      </c>
      <c r="X901" s="323" t="s">
        <v>238</v>
      </c>
      <c r="Y901" s="328">
        <f t="shared" ref="Y901:Y964" si="72">AE901</f>
        <v>0</v>
      </c>
      <c r="Z901" s="327">
        <v>0</v>
      </c>
      <c r="AA901" s="327">
        <v>0</v>
      </c>
      <c r="AB901" s="327">
        <v>0</v>
      </c>
      <c r="AC901" s="327">
        <v>0</v>
      </c>
      <c r="AD901" s="327">
        <v>0</v>
      </c>
      <c r="AE901" s="327">
        <v>0</v>
      </c>
      <c r="AF901" s="327">
        <v>0</v>
      </c>
      <c r="AG901" s="327">
        <v>0</v>
      </c>
      <c r="AH901" s="327">
        <v>0</v>
      </c>
      <c r="AI901" s="327">
        <v>0</v>
      </c>
      <c r="AJ901" s="327">
        <v>0</v>
      </c>
      <c r="AK901" s="327">
        <v>0</v>
      </c>
      <c r="AL901" s="327">
        <v>0</v>
      </c>
      <c r="AM901" s="305">
        <f t="shared" ref="AM901:AM964" si="73">SUMIFS(Z901:AK901,$Z$2:$AK$2,"是")</f>
        <v>0</v>
      </c>
      <c r="AQ901" s="401"/>
      <c r="AR901" s="401"/>
    </row>
    <row r="902" spans="1:44" ht="19.5" customHeight="1" x14ac:dyDescent="0.2">
      <c r="A902" s="477" t="s">
        <v>365</v>
      </c>
      <c r="B902" s="475" t="s">
        <v>44</v>
      </c>
      <c r="C902" s="456" t="s">
        <v>33</v>
      </c>
      <c r="D902" s="302" t="s">
        <v>37</v>
      </c>
      <c r="E902" s="305"/>
      <c r="F902" s="305">
        <v>0</v>
      </c>
      <c r="G902" s="305">
        <v>0</v>
      </c>
      <c r="H902" s="305">
        <v>0</v>
      </c>
      <c r="I902" s="305">
        <v>0</v>
      </c>
      <c r="J902" s="305">
        <v>0</v>
      </c>
      <c r="K902" s="305">
        <v>0</v>
      </c>
      <c r="L902" s="305">
        <v>0</v>
      </c>
      <c r="M902" s="305">
        <v>0</v>
      </c>
      <c r="N902" s="305">
        <v>0</v>
      </c>
      <c r="O902" s="305">
        <v>0</v>
      </c>
      <c r="P902" s="305">
        <v>0</v>
      </c>
      <c r="Q902" s="305">
        <v>0</v>
      </c>
      <c r="R902" s="305">
        <v>0</v>
      </c>
      <c r="S902" s="382"/>
      <c r="V902" s="322" t="s">
        <v>358</v>
      </c>
      <c r="W902" s="323" t="s">
        <v>80</v>
      </c>
      <c r="X902" s="323" t="s">
        <v>239</v>
      </c>
      <c r="Y902" s="328">
        <f t="shared" si="72"/>
        <v>0</v>
      </c>
      <c r="Z902" s="327">
        <v>0</v>
      </c>
      <c r="AA902" s="327">
        <v>0</v>
      </c>
      <c r="AB902" s="327">
        <v>0</v>
      </c>
      <c r="AC902" s="327">
        <v>0</v>
      </c>
      <c r="AD902" s="327">
        <v>0</v>
      </c>
      <c r="AE902" s="327">
        <v>0</v>
      </c>
      <c r="AF902" s="327">
        <v>0</v>
      </c>
      <c r="AG902" s="327">
        <v>0</v>
      </c>
      <c r="AH902" s="327">
        <v>0</v>
      </c>
      <c r="AI902" s="327">
        <v>0</v>
      </c>
      <c r="AJ902" s="327">
        <v>0</v>
      </c>
      <c r="AK902" s="327">
        <v>0</v>
      </c>
      <c r="AL902" s="327">
        <v>0</v>
      </c>
      <c r="AM902" s="305">
        <f t="shared" si="73"/>
        <v>0</v>
      </c>
      <c r="AQ902" s="401"/>
      <c r="AR902" s="401"/>
    </row>
    <row r="903" spans="1:44" ht="19.5" customHeight="1" x14ac:dyDescent="0.2">
      <c r="A903" s="477" t="s">
        <v>365</v>
      </c>
      <c r="B903" s="475" t="s">
        <v>44</v>
      </c>
      <c r="C903" s="456" t="s">
        <v>33</v>
      </c>
      <c r="D903" s="302" t="s">
        <v>38</v>
      </c>
      <c r="E903" s="305"/>
      <c r="F903" s="305">
        <v>0</v>
      </c>
      <c r="G903" s="305">
        <v>0</v>
      </c>
      <c r="H903" s="305">
        <v>0</v>
      </c>
      <c r="I903" s="305">
        <v>0</v>
      </c>
      <c r="J903" s="305">
        <v>0</v>
      </c>
      <c r="K903" s="305">
        <v>0</v>
      </c>
      <c r="L903" s="305">
        <v>0</v>
      </c>
      <c r="M903" s="305">
        <v>0</v>
      </c>
      <c r="N903" s="305">
        <v>0</v>
      </c>
      <c r="O903" s="305">
        <v>0</v>
      </c>
      <c r="P903" s="305">
        <v>0</v>
      </c>
      <c r="Q903" s="305">
        <v>0</v>
      </c>
      <c r="R903" s="305">
        <v>0</v>
      </c>
      <c r="S903" s="382"/>
      <c r="V903" s="322" t="s">
        <v>358</v>
      </c>
      <c r="W903" s="323" t="s">
        <v>80</v>
      </c>
      <c r="X903" s="323" t="s">
        <v>240</v>
      </c>
      <c r="Y903" s="328">
        <f t="shared" si="72"/>
        <v>0</v>
      </c>
      <c r="Z903" s="327">
        <v>0</v>
      </c>
      <c r="AA903" s="327">
        <v>0</v>
      </c>
      <c r="AB903" s="327">
        <v>0</v>
      </c>
      <c r="AC903" s="327">
        <v>0</v>
      </c>
      <c r="AD903" s="327">
        <v>0</v>
      </c>
      <c r="AE903" s="327">
        <v>0</v>
      </c>
      <c r="AF903" s="327">
        <v>0</v>
      </c>
      <c r="AG903" s="327">
        <v>0</v>
      </c>
      <c r="AH903" s="327">
        <v>0</v>
      </c>
      <c r="AI903" s="327">
        <v>0</v>
      </c>
      <c r="AJ903" s="327">
        <v>0</v>
      </c>
      <c r="AK903" s="327">
        <v>0</v>
      </c>
      <c r="AL903" s="327">
        <v>0</v>
      </c>
      <c r="AM903" s="305">
        <f t="shared" si="73"/>
        <v>0</v>
      </c>
      <c r="AQ903" s="401"/>
      <c r="AR903" s="401"/>
    </row>
    <row r="904" spans="1:44" ht="19.5" customHeight="1" x14ac:dyDescent="0.2">
      <c r="A904" s="477" t="s">
        <v>365</v>
      </c>
      <c r="B904" s="475" t="s">
        <v>44</v>
      </c>
      <c r="C904" s="456" t="s">
        <v>33</v>
      </c>
      <c r="D904" s="302" t="s">
        <v>39</v>
      </c>
      <c r="E904" s="305"/>
      <c r="F904" s="305">
        <v>0</v>
      </c>
      <c r="G904" s="305">
        <v>0</v>
      </c>
      <c r="H904" s="305">
        <v>0</v>
      </c>
      <c r="I904" s="305">
        <v>0</v>
      </c>
      <c r="J904" s="305">
        <v>0</v>
      </c>
      <c r="K904" s="305">
        <v>0</v>
      </c>
      <c r="L904" s="305">
        <v>0</v>
      </c>
      <c r="M904" s="305">
        <v>0</v>
      </c>
      <c r="N904" s="305">
        <v>0</v>
      </c>
      <c r="O904" s="305">
        <v>0</v>
      </c>
      <c r="P904" s="305">
        <v>0</v>
      </c>
      <c r="Q904" s="305">
        <v>0</v>
      </c>
      <c r="R904" s="305">
        <v>0</v>
      </c>
      <c r="S904" s="382"/>
      <c r="V904" s="322" t="s">
        <v>358</v>
      </c>
      <c r="W904" s="323" t="s">
        <v>80</v>
      </c>
      <c r="X904" s="323" t="s">
        <v>241</v>
      </c>
      <c r="Y904" s="328">
        <f t="shared" si="72"/>
        <v>0</v>
      </c>
      <c r="Z904" s="327">
        <v>0</v>
      </c>
      <c r="AA904" s="327">
        <v>0</v>
      </c>
      <c r="AB904" s="327">
        <v>0</v>
      </c>
      <c r="AC904" s="327">
        <v>6.2079999999999899E-2</v>
      </c>
      <c r="AD904" s="327">
        <v>0</v>
      </c>
      <c r="AE904" s="327">
        <v>0</v>
      </c>
      <c r="AF904" s="327">
        <v>0</v>
      </c>
      <c r="AG904" s="327">
        <v>0</v>
      </c>
      <c r="AH904" s="327">
        <v>0</v>
      </c>
      <c r="AI904" s="327">
        <v>0</v>
      </c>
      <c r="AJ904" s="327">
        <v>0</v>
      </c>
      <c r="AK904" s="327">
        <v>6.60000000000001E-2</v>
      </c>
      <c r="AL904" s="327">
        <v>0.12808</v>
      </c>
      <c r="AM904" s="305">
        <f t="shared" si="73"/>
        <v>6.2079999999999899E-2</v>
      </c>
      <c r="AQ904" s="401"/>
      <c r="AR904" s="401"/>
    </row>
    <row r="905" spans="1:44" ht="19.5" customHeight="1" x14ac:dyDescent="0.2">
      <c r="A905" s="477" t="s">
        <v>365</v>
      </c>
      <c r="B905" s="475" t="s">
        <v>44</v>
      </c>
      <c r="C905" s="456" t="s">
        <v>40</v>
      </c>
      <c r="D905" s="302" t="s">
        <v>41</v>
      </c>
      <c r="E905" s="305"/>
      <c r="F905" s="305">
        <v>0</v>
      </c>
      <c r="G905" s="305">
        <v>0</v>
      </c>
      <c r="H905" s="305">
        <v>0</v>
      </c>
      <c r="I905" s="305">
        <v>0</v>
      </c>
      <c r="J905" s="305">
        <v>0</v>
      </c>
      <c r="K905" s="305">
        <v>0</v>
      </c>
      <c r="L905" s="305">
        <v>0</v>
      </c>
      <c r="M905" s="305">
        <v>0</v>
      </c>
      <c r="N905" s="305">
        <v>0</v>
      </c>
      <c r="O905" s="305">
        <v>0</v>
      </c>
      <c r="P905" s="305">
        <v>0</v>
      </c>
      <c r="Q905" s="305">
        <v>0</v>
      </c>
      <c r="R905" s="305">
        <v>0</v>
      </c>
      <c r="S905" s="382"/>
      <c r="V905" s="322" t="s">
        <v>358</v>
      </c>
      <c r="W905" s="323" t="s">
        <v>80</v>
      </c>
      <c r="X905" s="323" t="s">
        <v>242</v>
      </c>
      <c r="Y905" s="328">
        <f t="shared" si="72"/>
        <v>0</v>
      </c>
      <c r="Z905" s="327">
        <v>0</v>
      </c>
      <c r="AA905" s="327">
        <v>0</v>
      </c>
      <c r="AB905" s="327">
        <v>0</v>
      </c>
      <c r="AC905" s="327">
        <v>0</v>
      </c>
      <c r="AD905" s="327">
        <v>0</v>
      </c>
      <c r="AE905" s="327">
        <v>0</v>
      </c>
      <c r="AF905" s="327">
        <v>0</v>
      </c>
      <c r="AG905" s="327">
        <v>0</v>
      </c>
      <c r="AH905" s="327">
        <v>0</v>
      </c>
      <c r="AI905" s="327">
        <v>0</v>
      </c>
      <c r="AJ905" s="327">
        <v>0</v>
      </c>
      <c r="AK905" s="327">
        <v>0</v>
      </c>
      <c r="AL905" s="327">
        <v>0</v>
      </c>
      <c r="AM905" s="305">
        <f t="shared" si="73"/>
        <v>0</v>
      </c>
      <c r="AQ905" s="401"/>
      <c r="AR905" s="401"/>
    </row>
    <row r="906" spans="1:44" ht="19.5" customHeight="1" x14ac:dyDescent="0.2">
      <c r="A906" s="477" t="s">
        <v>365</v>
      </c>
      <c r="B906" s="475" t="s">
        <v>44</v>
      </c>
      <c r="C906" s="456" t="s">
        <v>40</v>
      </c>
      <c r="D906" s="302" t="s">
        <v>42</v>
      </c>
      <c r="E906" s="305"/>
      <c r="F906" s="305">
        <v>0</v>
      </c>
      <c r="G906" s="305">
        <v>0</v>
      </c>
      <c r="H906" s="305">
        <v>0</v>
      </c>
      <c r="I906" s="305">
        <v>0</v>
      </c>
      <c r="J906" s="305">
        <v>0</v>
      </c>
      <c r="K906" s="305">
        <v>0</v>
      </c>
      <c r="L906" s="305">
        <v>0</v>
      </c>
      <c r="M906" s="305">
        <v>0</v>
      </c>
      <c r="N906" s="305">
        <v>0</v>
      </c>
      <c r="O906" s="305">
        <v>0</v>
      </c>
      <c r="P906" s="305">
        <v>0</v>
      </c>
      <c r="Q906" s="305">
        <v>0</v>
      </c>
      <c r="R906" s="305">
        <v>0</v>
      </c>
      <c r="S906" s="382"/>
      <c r="V906" s="322" t="s">
        <v>358</v>
      </c>
      <c r="W906" s="323" t="s">
        <v>80</v>
      </c>
      <c r="X906" s="323" t="s">
        <v>243</v>
      </c>
      <c r="Y906" s="328">
        <f t="shared" si="72"/>
        <v>0</v>
      </c>
      <c r="Z906" s="327">
        <v>0</v>
      </c>
      <c r="AA906" s="327">
        <v>0</v>
      </c>
      <c r="AB906" s="327">
        <v>0</v>
      </c>
      <c r="AC906" s="327">
        <v>0</v>
      </c>
      <c r="AD906" s="327">
        <v>0</v>
      </c>
      <c r="AE906" s="327">
        <v>0</v>
      </c>
      <c r="AF906" s="327">
        <v>0.24437500000000001</v>
      </c>
      <c r="AG906" s="327">
        <v>0.99975000000000003</v>
      </c>
      <c r="AH906" s="327">
        <v>0</v>
      </c>
      <c r="AI906" s="327">
        <v>0</v>
      </c>
      <c r="AJ906" s="327">
        <v>4.1000000000000002E-2</v>
      </c>
      <c r="AK906" s="327">
        <v>3.0417869999999998</v>
      </c>
      <c r="AL906" s="327">
        <v>4.3269120000000001</v>
      </c>
      <c r="AM906" s="305">
        <f t="shared" si="73"/>
        <v>0</v>
      </c>
      <c r="AQ906" s="401"/>
      <c r="AR906" s="401"/>
    </row>
    <row r="907" spans="1:44" ht="19.5" customHeight="1" x14ac:dyDescent="0.2">
      <c r="A907" s="477" t="s">
        <v>365</v>
      </c>
      <c r="B907" s="475" t="s">
        <v>44</v>
      </c>
      <c r="C907" s="456" t="s">
        <v>40</v>
      </c>
      <c r="D907" s="302" t="s">
        <v>43</v>
      </c>
      <c r="E907" s="305"/>
      <c r="F907" s="305">
        <v>0</v>
      </c>
      <c r="G907" s="305">
        <v>0</v>
      </c>
      <c r="H907" s="305">
        <v>0</v>
      </c>
      <c r="I907" s="305">
        <v>0</v>
      </c>
      <c r="J907" s="305">
        <v>0</v>
      </c>
      <c r="K907" s="305">
        <v>0</v>
      </c>
      <c r="L907" s="305">
        <v>0</v>
      </c>
      <c r="M907" s="305">
        <v>0</v>
      </c>
      <c r="N907" s="305">
        <v>0</v>
      </c>
      <c r="O907" s="305">
        <v>0</v>
      </c>
      <c r="P907" s="305">
        <v>0</v>
      </c>
      <c r="Q907" s="305">
        <v>0</v>
      </c>
      <c r="R907" s="305">
        <v>0</v>
      </c>
      <c r="S907" s="382"/>
      <c r="V907" s="322" t="s">
        <v>358</v>
      </c>
      <c r="W907" s="323" t="s">
        <v>80</v>
      </c>
      <c r="X907" s="323" t="s">
        <v>244</v>
      </c>
      <c r="Y907" s="328">
        <f t="shared" si="72"/>
        <v>0</v>
      </c>
      <c r="Z907" s="327">
        <v>0</v>
      </c>
      <c r="AA907" s="327">
        <v>0</v>
      </c>
      <c r="AB907" s="327">
        <v>0</v>
      </c>
      <c r="AC907" s="327">
        <v>0</v>
      </c>
      <c r="AD907" s="327">
        <v>0</v>
      </c>
      <c r="AE907" s="327">
        <v>0</v>
      </c>
      <c r="AF907" s="327">
        <v>0</v>
      </c>
      <c r="AG907" s="327">
        <v>0</v>
      </c>
      <c r="AH907" s="327">
        <v>0</v>
      </c>
      <c r="AI907" s="327">
        <v>0</v>
      </c>
      <c r="AJ907" s="327">
        <v>0</v>
      </c>
      <c r="AK907" s="327">
        <v>0</v>
      </c>
      <c r="AL907" s="327">
        <v>0</v>
      </c>
      <c r="AM907" s="305">
        <f t="shared" si="73"/>
        <v>0</v>
      </c>
      <c r="AQ907" s="401"/>
      <c r="AR907" s="401"/>
    </row>
    <row r="908" spans="1:44" ht="19.5" customHeight="1" x14ac:dyDescent="0.2">
      <c r="A908" s="477" t="s">
        <v>365</v>
      </c>
      <c r="B908" s="475" t="s">
        <v>45</v>
      </c>
      <c r="C908" s="456" t="s">
        <v>26</v>
      </c>
      <c r="D908" s="302" t="s">
        <v>27</v>
      </c>
      <c r="E908" s="305"/>
      <c r="F908" s="305"/>
      <c r="G908" s="305"/>
      <c r="H908" s="305"/>
      <c r="I908" s="305"/>
      <c r="J908" s="305"/>
      <c r="K908" s="305"/>
      <c r="L908" s="305"/>
      <c r="M908" s="305"/>
      <c r="N908" s="305"/>
      <c r="O908" s="305"/>
      <c r="P908" s="305"/>
      <c r="Q908" s="305"/>
      <c r="R908" s="305"/>
      <c r="S908" s="382"/>
      <c r="V908" s="322" t="s">
        <v>358</v>
      </c>
      <c r="W908" s="323" t="s">
        <v>80</v>
      </c>
      <c r="X908" s="323" t="s">
        <v>245</v>
      </c>
      <c r="Y908" s="328">
        <f t="shared" si="72"/>
        <v>0</v>
      </c>
      <c r="Z908" s="327">
        <v>0</v>
      </c>
      <c r="AA908" s="327">
        <v>0</v>
      </c>
      <c r="AB908" s="327">
        <v>0</v>
      </c>
      <c r="AC908" s="327">
        <v>0</v>
      </c>
      <c r="AD908" s="327">
        <v>0</v>
      </c>
      <c r="AE908" s="327">
        <v>0</v>
      </c>
      <c r="AF908" s="327">
        <v>0</v>
      </c>
      <c r="AG908" s="327">
        <v>0</v>
      </c>
      <c r="AH908" s="327">
        <v>0</v>
      </c>
      <c r="AI908" s="327">
        <v>0</v>
      </c>
      <c r="AJ908" s="327">
        <v>0</v>
      </c>
      <c r="AK908" s="327">
        <v>0</v>
      </c>
      <c r="AL908" s="327">
        <v>0</v>
      </c>
      <c r="AM908" s="305">
        <f t="shared" si="73"/>
        <v>0</v>
      </c>
      <c r="AQ908" s="401"/>
      <c r="AR908" s="401"/>
    </row>
    <row r="909" spans="1:44" ht="19.5" customHeight="1" x14ac:dyDescent="0.2">
      <c r="A909" s="477" t="s">
        <v>365</v>
      </c>
      <c r="B909" s="475" t="s">
        <v>45</v>
      </c>
      <c r="C909" s="456" t="s">
        <v>26</v>
      </c>
      <c r="D909" s="302" t="s">
        <v>28</v>
      </c>
      <c r="E909" s="305"/>
      <c r="F909" s="305"/>
      <c r="G909" s="305"/>
      <c r="H909" s="305"/>
      <c r="I909" s="305"/>
      <c r="J909" s="305"/>
      <c r="K909" s="305"/>
      <c r="L909" s="305"/>
      <c r="M909" s="305"/>
      <c r="N909" s="305"/>
      <c r="O909" s="305"/>
      <c r="P909" s="305"/>
      <c r="Q909" s="305"/>
      <c r="R909" s="305"/>
      <c r="S909" s="382"/>
      <c r="V909" s="322" t="s">
        <v>358</v>
      </c>
      <c r="W909" s="323" t="s">
        <v>80</v>
      </c>
      <c r="X909" s="323" t="s">
        <v>246</v>
      </c>
      <c r="Y909" s="328">
        <f t="shared" si="72"/>
        <v>0</v>
      </c>
      <c r="Z909" s="327">
        <v>0</v>
      </c>
      <c r="AA909" s="327">
        <v>0</v>
      </c>
      <c r="AB909" s="327">
        <v>0</v>
      </c>
      <c r="AC909" s="327">
        <v>0</v>
      </c>
      <c r="AD909" s="327">
        <v>0</v>
      </c>
      <c r="AE909" s="327">
        <v>0</v>
      </c>
      <c r="AF909" s="327">
        <v>0</v>
      </c>
      <c r="AG909" s="327">
        <v>0</v>
      </c>
      <c r="AH909" s="327">
        <v>0</v>
      </c>
      <c r="AI909" s="327">
        <v>0</v>
      </c>
      <c r="AJ909" s="327">
        <v>0</v>
      </c>
      <c r="AK909" s="327">
        <v>0</v>
      </c>
      <c r="AL909" s="327">
        <v>0</v>
      </c>
      <c r="AM909" s="305">
        <f t="shared" si="73"/>
        <v>0</v>
      </c>
      <c r="AQ909" s="401"/>
      <c r="AR909" s="401"/>
    </row>
    <row r="910" spans="1:44" ht="19.5" customHeight="1" x14ac:dyDescent="0.2">
      <c r="A910" s="477" t="s">
        <v>365</v>
      </c>
      <c r="B910" s="462" t="s">
        <v>45</v>
      </c>
      <c r="C910" s="462" t="s">
        <v>26</v>
      </c>
      <c r="D910" s="462" t="s">
        <v>29</v>
      </c>
      <c r="E910" s="305"/>
      <c r="F910" s="305"/>
      <c r="G910" s="305"/>
      <c r="H910" s="305"/>
      <c r="I910" s="305"/>
      <c r="J910" s="305"/>
      <c r="K910" s="305"/>
      <c r="L910" s="305"/>
      <c r="M910" s="305"/>
      <c r="N910" s="305"/>
      <c r="O910" s="305"/>
      <c r="P910" s="305"/>
      <c r="Q910" s="305"/>
      <c r="R910" s="305"/>
      <c r="S910" s="382"/>
      <c r="V910" s="322" t="s">
        <v>358</v>
      </c>
      <c r="W910" s="323" t="s">
        <v>80</v>
      </c>
      <c r="X910" s="323" t="s">
        <v>247</v>
      </c>
      <c r="Y910" s="328">
        <f t="shared" si="72"/>
        <v>0</v>
      </c>
      <c r="Z910" s="327">
        <v>0</v>
      </c>
      <c r="AA910" s="327">
        <v>0</v>
      </c>
      <c r="AB910" s="327">
        <v>0</v>
      </c>
      <c r="AC910" s="327">
        <v>0</v>
      </c>
      <c r="AD910" s="327">
        <v>1.1829000000000001</v>
      </c>
      <c r="AE910" s="327">
        <v>0</v>
      </c>
      <c r="AF910" s="327">
        <v>0.8579</v>
      </c>
      <c r="AG910" s="327">
        <v>0</v>
      </c>
      <c r="AH910" s="327">
        <v>0</v>
      </c>
      <c r="AI910" s="327">
        <v>10.4145</v>
      </c>
      <c r="AJ910" s="327">
        <v>0</v>
      </c>
      <c r="AK910" s="327">
        <v>0</v>
      </c>
      <c r="AL910" s="327">
        <v>12.455299999999999</v>
      </c>
      <c r="AM910" s="305">
        <f t="shared" si="73"/>
        <v>1.1829000000000001</v>
      </c>
      <c r="AQ910" s="401"/>
      <c r="AR910" s="401"/>
    </row>
    <row r="911" spans="1:44" ht="19.5" customHeight="1" x14ac:dyDescent="0.2">
      <c r="A911" s="477" t="s">
        <v>365</v>
      </c>
      <c r="B911" s="462" t="s">
        <v>45</v>
      </c>
      <c r="C911" s="462" t="s">
        <v>26</v>
      </c>
      <c r="D911" s="462" t="s">
        <v>30</v>
      </c>
      <c r="E911" s="305"/>
      <c r="F911" s="305"/>
      <c r="G911" s="305"/>
      <c r="H911" s="305"/>
      <c r="I911" s="305"/>
      <c r="J911" s="305"/>
      <c r="K911" s="305"/>
      <c r="L911" s="305"/>
      <c r="M911" s="305"/>
      <c r="N911" s="305"/>
      <c r="O911" s="305"/>
      <c r="P911" s="305"/>
      <c r="Q911" s="305"/>
      <c r="R911" s="305"/>
      <c r="S911" s="382"/>
      <c r="V911" s="322" t="s">
        <v>358</v>
      </c>
      <c r="W911" s="323" t="s">
        <v>80</v>
      </c>
      <c r="X911" s="323" t="s">
        <v>248</v>
      </c>
      <c r="Y911" s="328">
        <f t="shared" si="72"/>
        <v>0</v>
      </c>
      <c r="Z911" s="327">
        <v>0</v>
      </c>
      <c r="AA911" s="327">
        <v>0</v>
      </c>
      <c r="AB911" s="327">
        <v>0</v>
      </c>
      <c r="AC911" s="327">
        <v>0</v>
      </c>
      <c r="AD911" s="327">
        <v>0</v>
      </c>
      <c r="AE911" s="327">
        <v>0</v>
      </c>
      <c r="AF911" s="327">
        <v>0</v>
      </c>
      <c r="AG911" s="327">
        <v>0</v>
      </c>
      <c r="AH911" s="327">
        <v>0</v>
      </c>
      <c r="AI911" s="327">
        <v>0</v>
      </c>
      <c r="AJ911" s="327">
        <v>0</v>
      </c>
      <c r="AK911" s="327">
        <v>80.053417999999994</v>
      </c>
      <c r="AL911" s="327">
        <v>80.053417999999994</v>
      </c>
      <c r="AM911" s="305">
        <f t="shared" si="73"/>
        <v>0</v>
      </c>
      <c r="AQ911" s="401"/>
      <c r="AR911" s="401"/>
    </row>
    <row r="912" spans="1:44" ht="19.5" customHeight="1" x14ac:dyDescent="0.2">
      <c r="A912" s="477" t="s">
        <v>365</v>
      </c>
      <c r="B912" s="462" t="s">
        <v>45</v>
      </c>
      <c r="C912" s="462" t="s">
        <v>26</v>
      </c>
      <c r="D912" s="462" t="s">
        <v>31</v>
      </c>
      <c r="E912" s="305"/>
      <c r="F912" s="305"/>
      <c r="G912" s="305"/>
      <c r="H912" s="305"/>
      <c r="I912" s="305"/>
      <c r="J912" s="305"/>
      <c r="K912" s="305"/>
      <c r="L912" s="305"/>
      <c r="M912" s="305"/>
      <c r="N912" s="305"/>
      <c r="O912" s="305"/>
      <c r="P912" s="305"/>
      <c r="Q912" s="305"/>
      <c r="R912" s="305"/>
      <c r="S912" s="382"/>
      <c r="V912" s="322" t="s">
        <v>358</v>
      </c>
      <c r="W912" s="323" t="s">
        <v>80</v>
      </c>
      <c r="X912" s="323" t="s">
        <v>210</v>
      </c>
      <c r="Y912" s="328">
        <f t="shared" si="72"/>
        <v>20.773737196275</v>
      </c>
      <c r="Z912" s="327">
        <v>17.002445969170498</v>
      </c>
      <c r="AA912" s="327">
        <v>14.5162057155955</v>
      </c>
      <c r="AB912" s="327">
        <v>15.310577417918401</v>
      </c>
      <c r="AC912" s="327">
        <v>18.6041114179184</v>
      </c>
      <c r="AD912" s="327">
        <v>18.825708196274999</v>
      </c>
      <c r="AE912" s="327">
        <v>20.773737196275</v>
      </c>
      <c r="AF912" s="327">
        <v>23.486074196274998</v>
      </c>
      <c r="AG912" s="327">
        <v>41.884857196275</v>
      </c>
      <c r="AH912" s="327">
        <v>35.318889196275002</v>
      </c>
      <c r="AI912" s="327">
        <v>43.349285196274998</v>
      </c>
      <c r="AJ912" s="327">
        <v>22.225696196274999</v>
      </c>
      <c r="AK912" s="327">
        <v>77.964376196275097</v>
      </c>
      <c r="AL912" s="327">
        <v>349.26196409080302</v>
      </c>
      <c r="AM912" s="305">
        <f t="shared" si="73"/>
        <v>105.03278591315279</v>
      </c>
      <c r="AQ912" s="401"/>
      <c r="AR912" s="401"/>
    </row>
    <row r="913" spans="1:44" ht="19.5" customHeight="1" x14ac:dyDescent="0.2">
      <c r="A913" s="477" t="s">
        <v>365</v>
      </c>
      <c r="B913" s="462" t="s">
        <v>45</v>
      </c>
      <c r="C913" s="462" t="s">
        <v>26</v>
      </c>
      <c r="D913" s="462" t="s">
        <v>32</v>
      </c>
      <c r="E913" s="305"/>
      <c r="F913" s="305"/>
      <c r="G913" s="305"/>
      <c r="H913" s="305"/>
      <c r="I913" s="305"/>
      <c r="J913" s="305"/>
      <c r="K913" s="305"/>
      <c r="L913" s="305"/>
      <c r="M913" s="305"/>
      <c r="N913" s="305"/>
      <c r="O913" s="305"/>
      <c r="P913" s="305"/>
      <c r="Q913" s="305"/>
      <c r="R913" s="305"/>
      <c r="S913" s="382"/>
      <c r="V913" s="322" t="s">
        <v>358</v>
      </c>
      <c r="W913" s="321"/>
      <c r="X913" s="321"/>
      <c r="Y913" s="328">
        <f t="shared" si="72"/>
        <v>0</v>
      </c>
      <c r="Z913" s="329"/>
      <c r="AA913" s="329"/>
      <c r="AB913" s="329"/>
      <c r="AC913" s="329"/>
      <c r="AD913" s="329"/>
      <c r="AE913" s="329"/>
      <c r="AF913" s="329"/>
      <c r="AG913" s="329"/>
      <c r="AH913" s="329"/>
      <c r="AI913" s="329"/>
      <c r="AJ913" s="329"/>
      <c r="AK913" s="329"/>
      <c r="AL913" s="329"/>
      <c r="AM913" s="305">
        <f t="shared" si="73"/>
        <v>0</v>
      </c>
      <c r="AQ913" s="401"/>
      <c r="AR913" s="401"/>
    </row>
    <row r="914" spans="1:44" ht="19.5" customHeight="1" x14ac:dyDescent="0.2">
      <c r="A914" s="477" t="s">
        <v>365</v>
      </c>
      <c r="B914" s="462" t="s">
        <v>45</v>
      </c>
      <c r="C914" s="462" t="s">
        <v>33</v>
      </c>
      <c r="D914" s="462" t="s">
        <v>34</v>
      </c>
      <c r="E914" s="483"/>
      <c r="F914" s="483"/>
      <c r="G914" s="483"/>
      <c r="H914" s="483"/>
      <c r="I914" s="483"/>
      <c r="J914" s="483"/>
      <c r="K914" s="483"/>
      <c r="L914" s="483"/>
      <c r="M914" s="483"/>
      <c r="N914" s="483"/>
      <c r="O914" s="483"/>
      <c r="P914" s="483"/>
      <c r="Q914" s="483"/>
      <c r="R914" s="483"/>
      <c r="S914" s="484"/>
      <c r="V914" s="322" t="s">
        <v>358</v>
      </c>
      <c r="W914" s="321"/>
      <c r="X914" s="321"/>
      <c r="Y914" s="328">
        <f t="shared" si="72"/>
        <v>0</v>
      </c>
      <c r="Z914" s="329"/>
      <c r="AA914" s="329"/>
      <c r="AB914" s="329"/>
      <c r="AC914" s="329"/>
      <c r="AD914" s="329"/>
      <c r="AE914" s="329"/>
      <c r="AF914" s="329"/>
      <c r="AG914" s="329"/>
      <c r="AH914" s="329"/>
      <c r="AI914" s="329"/>
      <c r="AJ914" s="329"/>
      <c r="AK914" s="329"/>
      <c r="AL914" s="329"/>
      <c r="AM914" s="305">
        <f t="shared" si="73"/>
        <v>0</v>
      </c>
      <c r="AQ914" s="401"/>
      <c r="AR914" s="401"/>
    </row>
    <row r="915" spans="1:44" ht="19.5" customHeight="1" x14ac:dyDescent="0.2">
      <c r="A915" s="477" t="s">
        <v>365</v>
      </c>
      <c r="B915" s="462" t="s">
        <v>45</v>
      </c>
      <c r="C915" s="462" t="s">
        <v>33</v>
      </c>
      <c r="D915" s="462" t="s">
        <v>35</v>
      </c>
      <c r="E915" s="483"/>
      <c r="F915" s="483"/>
      <c r="G915" s="483"/>
      <c r="H915" s="483"/>
      <c r="I915" s="483"/>
      <c r="J915" s="483"/>
      <c r="K915" s="483"/>
      <c r="L915" s="483"/>
      <c r="M915" s="483"/>
      <c r="N915" s="483"/>
      <c r="O915" s="483"/>
      <c r="P915" s="483"/>
      <c r="Q915" s="483"/>
      <c r="R915" s="483"/>
      <c r="S915" s="484"/>
      <c r="V915" s="322" t="s">
        <v>358</v>
      </c>
      <c r="W915" s="323" t="s">
        <v>359</v>
      </c>
      <c r="X915" s="323" t="s">
        <v>4</v>
      </c>
      <c r="Y915" s="328" t="str">
        <f t="shared" si="72"/>
        <v>6月</v>
      </c>
      <c r="Z915" s="327" t="s">
        <v>8</v>
      </c>
      <c r="AA915" s="327" t="s">
        <v>9</v>
      </c>
      <c r="AB915" s="327" t="s">
        <v>10</v>
      </c>
      <c r="AC915" s="327" t="s">
        <v>11</v>
      </c>
      <c r="AD915" s="327" t="s">
        <v>12</v>
      </c>
      <c r="AE915" s="327" t="s">
        <v>13</v>
      </c>
      <c r="AF915" s="327" t="s">
        <v>14</v>
      </c>
      <c r="AG915" s="327" t="s">
        <v>15</v>
      </c>
      <c r="AH915" s="327" t="s">
        <v>16</v>
      </c>
      <c r="AI915" s="327" t="s">
        <v>17</v>
      </c>
      <c r="AJ915" s="327" t="s">
        <v>111</v>
      </c>
      <c r="AK915" s="327" t="s">
        <v>19</v>
      </c>
      <c r="AL915" s="327" t="s">
        <v>20</v>
      </c>
      <c r="AM915" s="300" t="s">
        <v>259</v>
      </c>
      <c r="AQ915" s="401"/>
      <c r="AR915" s="401"/>
    </row>
    <row r="916" spans="1:44" ht="19.5" customHeight="1" x14ac:dyDescent="0.2">
      <c r="A916" s="477" t="s">
        <v>365</v>
      </c>
      <c r="B916" s="462" t="s">
        <v>45</v>
      </c>
      <c r="C916" s="462" t="s">
        <v>33</v>
      </c>
      <c r="D916" s="462" t="s">
        <v>36</v>
      </c>
      <c r="E916" s="483"/>
      <c r="F916" s="483"/>
      <c r="G916" s="483"/>
      <c r="H916" s="483"/>
      <c r="I916" s="483"/>
      <c r="J916" s="483"/>
      <c r="K916" s="483"/>
      <c r="L916" s="483"/>
      <c r="M916" s="483"/>
      <c r="N916" s="483"/>
      <c r="O916" s="483"/>
      <c r="P916" s="483"/>
      <c r="Q916" s="483"/>
      <c r="R916" s="483"/>
      <c r="S916" s="484"/>
      <c r="V916" s="322" t="s">
        <v>358</v>
      </c>
      <c r="W916" s="323" t="s">
        <v>401</v>
      </c>
      <c r="X916" s="323" t="s">
        <v>217</v>
      </c>
      <c r="Y916" s="328">
        <f t="shared" si="72"/>
        <v>0</v>
      </c>
      <c r="Z916" s="327">
        <v>0</v>
      </c>
      <c r="AA916" s="327">
        <v>0</v>
      </c>
      <c r="AB916" s="327">
        <v>0</v>
      </c>
      <c r="AC916" s="327">
        <v>0</v>
      </c>
      <c r="AD916" s="327">
        <v>0</v>
      </c>
      <c r="AE916" s="327">
        <v>0</v>
      </c>
      <c r="AF916" s="327">
        <v>0</v>
      </c>
      <c r="AG916" s="327">
        <v>0</v>
      </c>
      <c r="AH916" s="327">
        <v>0</v>
      </c>
      <c r="AI916" s="327">
        <v>0</v>
      </c>
      <c r="AJ916" s="327">
        <v>0</v>
      </c>
      <c r="AK916" s="327">
        <v>0</v>
      </c>
      <c r="AL916" s="327">
        <v>0</v>
      </c>
      <c r="AM916" s="305">
        <f t="shared" si="73"/>
        <v>0</v>
      </c>
      <c r="AQ916" s="401"/>
      <c r="AR916" s="401"/>
    </row>
    <row r="917" spans="1:44" ht="19.5" customHeight="1" x14ac:dyDescent="0.2">
      <c r="A917" s="477" t="s">
        <v>365</v>
      </c>
      <c r="B917" s="475" t="s">
        <v>45</v>
      </c>
      <c r="C917" s="456" t="s">
        <v>33</v>
      </c>
      <c r="D917" s="302" t="s">
        <v>37</v>
      </c>
      <c r="E917" s="305"/>
      <c r="F917" s="305"/>
      <c r="G917" s="305"/>
      <c r="H917" s="305"/>
      <c r="I917" s="305"/>
      <c r="J917" s="305"/>
      <c r="K917" s="305"/>
      <c r="L917" s="305"/>
      <c r="M917" s="305"/>
      <c r="N917" s="305"/>
      <c r="O917" s="305"/>
      <c r="P917" s="305"/>
      <c r="Q917" s="305"/>
      <c r="R917" s="305"/>
      <c r="S917" s="382"/>
      <c r="V917" s="322" t="s">
        <v>358</v>
      </c>
      <c r="W917" s="323" t="s">
        <v>401</v>
      </c>
      <c r="X917" s="323" t="s">
        <v>218</v>
      </c>
      <c r="Y917" s="328">
        <f t="shared" si="72"/>
        <v>0</v>
      </c>
      <c r="Z917" s="327">
        <v>0</v>
      </c>
      <c r="AA917" s="327">
        <v>0</v>
      </c>
      <c r="AB917" s="327">
        <v>0</v>
      </c>
      <c r="AC917" s="327">
        <v>0</v>
      </c>
      <c r="AD917" s="327">
        <v>0</v>
      </c>
      <c r="AE917" s="327">
        <v>0</v>
      </c>
      <c r="AF917" s="327">
        <v>0</v>
      </c>
      <c r="AG917" s="327">
        <v>0</v>
      </c>
      <c r="AH917" s="327">
        <v>0</v>
      </c>
      <c r="AI917" s="327">
        <v>0</v>
      </c>
      <c r="AJ917" s="327">
        <v>0</v>
      </c>
      <c r="AK917" s="327">
        <v>0</v>
      </c>
      <c r="AL917" s="327">
        <v>0</v>
      </c>
      <c r="AM917" s="305">
        <f t="shared" si="73"/>
        <v>0</v>
      </c>
      <c r="AQ917" s="401"/>
      <c r="AR917" s="401"/>
    </row>
    <row r="918" spans="1:44" ht="19.5" customHeight="1" x14ac:dyDescent="0.2">
      <c r="A918" s="477" t="s">
        <v>365</v>
      </c>
      <c r="B918" s="475" t="s">
        <v>45</v>
      </c>
      <c r="C918" s="456" t="s">
        <v>33</v>
      </c>
      <c r="D918" s="302" t="s">
        <v>38</v>
      </c>
      <c r="E918" s="305"/>
      <c r="F918" s="305"/>
      <c r="G918" s="305"/>
      <c r="H918" s="305"/>
      <c r="I918" s="305"/>
      <c r="J918" s="305"/>
      <c r="K918" s="305"/>
      <c r="L918" s="305"/>
      <c r="M918" s="305"/>
      <c r="N918" s="305"/>
      <c r="O918" s="305"/>
      <c r="P918" s="305"/>
      <c r="Q918" s="305"/>
      <c r="R918" s="305"/>
      <c r="S918" s="382"/>
      <c r="V918" s="322" t="s">
        <v>358</v>
      </c>
      <c r="W918" s="323" t="s">
        <v>401</v>
      </c>
      <c r="X918" s="323" t="s">
        <v>219</v>
      </c>
      <c r="Y918" s="328">
        <f t="shared" si="72"/>
        <v>0</v>
      </c>
      <c r="Z918" s="327">
        <v>0</v>
      </c>
      <c r="AA918" s="327">
        <v>0</v>
      </c>
      <c r="AB918" s="327">
        <v>0</v>
      </c>
      <c r="AC918" s="327">
        <v>0</v>
      </c>
      <c r="AD918" s="327">
        <v>0</v>
      </c>
      <c r="AE918" s="327">
        <v>0</v>
      </c>
      <c r="AF918" s="327">
        <v>0</v>
      </c>
      <c r="AG918" s="327">
        <v>0</v>
      </c>
      <c r="AH918" s="327">
        <v>0</v>
      </c>
      <c r="AI918" s="327">
        <v>0</v>
      </c>
      <c r="AJ918" s="327">
        <v>0</v>
      </c>
      <c r="AK918" s="327">
        <v>0</v>
      </c>
      <c r="AL918" s="327">
        <v>0</v>
      </c>
      <c r="AM918" s="305">
        <f t="shared" si="73"/>
        <v>0</v>
      </c>
      <c r="AQ918" s="401"/>
      <c r="AR918" s="401"/>
    </row>
    <row r="919" spans="1:44" ht="19.5" customHeight="1" x14ac:dyDescent="0.2">
      <c r="A919" s="477" t="s">
        <v>365</v>
      </c>
      <c r="B919" s="475" t="s">
        <v>45</v>
      </c>
      <c r="C919" s="456" t="s">
        <v>33</v>
      </c>
      <c r="D919" s="302" t="s">
        <v>39</v>
      </c>
      <c r="E919" s="305"/>
      <c r="F919" s="305"/>
      <c r="G919" s="305"/>
      <c r="H919" s="305"/>
      <c r="I919" s="305"/>
      <c r="J919" s="305"/>
      <c r="K919" s="305"/>
      <c r="L919" s="305"/>
      <c r="M919" s="305"/>
      <c r="N919" s="305"/>
      <c r="O919" s="305"/>
      <c r="P919" s="305"/>
      <c r="Q919" s="305"/>
      <c r="R919" s="305"/>
      <c r="S919" s="382"/>
      <c r="V919" s="322" t="s">
        <v>358</v>
      </c>
      <c r="W919" s="323" t="s">
        <v>401</v>
      </c>
      <c r="X919" s="323" t="s">
        <v>220</v>
      </c>
      <c r="Y919" s="328">
        <f t="shared" si="72"/>
        <v>0</v>
      </c>
      <c r="Z919" s="327">
        <v>0</v>
      </c>
      <c r="AA919" s="327">
        <v>0</v>
      </c>
      <c r="AB919" s="327">
        <v>0</v>
      </c>
      <c r="AC919" s="327">
        <v>0</v>
      </c>
      <c r="AD919" s="327">
        <v>0</v>
      </c>
      <c r="AE919" s="327">
        <v>0</v>
      </c>
      <c r="AF919" s="327">
        <v>0</v>
      </c>
      <c r="AG919" s="327">
        <v>0</v>
      </c>
      <c r="AH919" s="327">
        <v>0</v>
      </c>
      <c r="AI919" s="327">
        <v>0</v>
      </c>
      <c r="AJ919" s="327">
        <v>0</v>
      </c>
      <c r="AK919" s="327">
        <v>0</v>
      </c>
      <c r="AL919" s="327">
        <v>0</v>
      </c>
      <c r="AM919" s="305">
        <f t="shared" si="73"/>
        <v>0</v>
      </c>
      <c r="AQ919" s="401"/>
      <c r="AR919" s="401"/>
    </row>
    <row r="920" spans="1:44" ht="19.5" customHeight="1" x14ac:dyDescent="0.2">
      <c r="A920" s="477" t="s">
        <v>365</v>
      </c>
      <c r="B920" s="475" t="s">
        <v>45</v>
      </c>
      <c r="C920" s="456" t="s">
        <v>40</v>
      </c>
      <c r="D920" s="302" t="s">
        <v>41</v>
      </c>
      <c r="E920" s="305"/>
      <c r="F920" s="305"/>
      <c r="G920" s="305"/>
      <c r="H920" s="305"/>
      <c r="I920" s="305"/>
      <c r="J920" s="305"/>
      <c r="K920" s="305"/>
      <c r="L920" s="305"/>
      <c r="M920" s="305"/>
      <c r="N920" s="305"/>
      <c r="O920" s="305"/>
      <c r="P920" s="305"/>
      <c r="Q920" s="305"/>
      <c r="R920" s="305"/>
      <c r="S920" s="382"/>
      <c r="V920" s="322" t="s">
        <v>358</v>
      </c>
      <c r="W920" s="323" t="s">
        <v>401</v>
      </c>
      <c r="X920" s="323" t="s">
        <v>211</v>
      </c>
      <c r="Y920" s="328">
        <f t="shared" si="72"/>
        <v>0</v>
      </c>
      <c r="Z920" s="327">
        <v>0</v>
      </c>
      <c r="AA920" s="327">
        <v>0</v>
      </c>
      <c r="AB920" s="327">
        <v>0</v>
      </c>
      <c r="AC920" s="327">
        <v>0</v>
      </c>
      <c r="AD920" s="327">
        <v>0</v>
      </c>
      <c r="AE920" s="327">
        <v>0</v>
      </c>
      <c r="AF920" s="327">
        <v>0</v>
      </c>
      <c r="AG920" s="327">
        <v>0</v>
      </c>
      <c r="AH920" s="327">
        <v>0</v>
      </c>
      <c r="AI920" s="327">
        <v>0</v>
      </c>
      <c r="AJ920" s="327">
        <v>0</v>
      </c>
      <c r="AK920" s="327">
        <v>0</v>
      </c>
      <c r="AL920" s="327">
        <v>0</v>
      </c>
      <c r="AM920" s="305">
        <f t="shared" si="73"/>
        <v>0</v>
      </c>
      <c r="AQ920" s="401"/>
      <c r="AR920" s="401"/>
    </row>
    <row r="921" spans="1:44" ht="19.5" customHeight="1" x14ac:dyDescent="0.2">
      <c r="A921" s="477" t="s">
        <v>365</v>
      </c>
      <c r="B921" s="475" t="s">
        <v>45</v>
      </c>
      <c r="C921" s="456" t="s">
        <v>40</v>
      </c>
      <c r="D921" s="302" t="s">
        <v>42</v>
      </c>
      <c r="E921" s="305"/>
      <c r="F921" s="305"/>
      <c r="G921" s="305"/>
      <c r="H921" s="305"/>
      <c r="I921" s="305"/>
      <c r="J921" s="305"/>
      <c r="K921" s="305"/>
      <c r="L921" s="305"/>
      <c r="M921" s="305"/>
      <c r="N921" s="305"/>
      <c r="O921" s="305"/>
      <c r="P921" s="305"/>
      <c r="Q921" s="305"/>
      <c r="R921" s="305"/>
      <c r="S921" s="382"/>
      <c r="V921" s="322" t="s">
        <v>358</v>
      </c>
      <c r="W921" s="323" t="s">
        <v>401</v>
      </c>
      <c r="X921" s="323" t="s">
        <v>221</v>
      </c>
      <c r="Y921" s="328">
        <f t="shared" si="72"/>
        <v>0</v>
      </c>
      <c r="Z921" s="327">
        <v>0</v>
      </c>
      <c r="AA921" s="327">
        <v>0</v>
      </c>
      <c r="AB921" s="327">
        <v>0</v>
      </c>
      <c r="AC921" s="327">
        <v>0</v>
      </c>
      <c r="AD921" s="327">
        <v>0</v>
      </c>
      <c r="AE921" s="327">
        <v>0</v>
      </c>
      <c r="AF921" s="327">
        <v>0</v>
      </c>
      <c r="AG921" s="327">
        <v>0</v>
      </c>
      <c r="AH921" s="327">
        <v>0</v>
      </c>
      <c r="AI921" s="327">
        <v>0</v>
      </c>
      <c r="AJ921" s="327">
        <v>0</v>
      </c>
      <c r="AK921" s="327">
        <v>0</v>
      </c>
      <c r="AL921" s="327">
        <v>0</v>
      </c>
      <c r="AM921" s="305">
        <f t="shared" si="73"/>
        <v>0</v>
      </c>
      <c r="AQ921" s="401"/>
      <c r="AR921" s="401"/>
    </row>
    <row r="922" spans="1:44" ht="19.5" customHeight="1" x14ac:dyDescent="0.2">
      <c r="A922" s="477" t="s">
        <v>365</v>
      </c>
      <c r="B922" s="475" t="s">
        <v>45</v>
      </c>
      <c r="C922" s="456" t="s">
        <v>40</v>
      </c>
      <c r="D922" s="302" t="s">
        <v>43</v>
      </c>
      <c r="E922" s="305"/>
      <c r="F922" s="305"/>
      <c r="G922" s="305"/>
      <c r="H922" s="305"/>
      <c r="I922" s="305"/>
      <c r="J922" s="305"/>
      <c r="K922" s="305"/>
      <c r="L922" s="305"/>
      <c r="M922" s="305"/>
      <c r="N922" s="305"/>
      <c r="O922" s="305"/>
      <c r="P922" s="305"/>
      <c r="Q922" s="305"/>
      <c r="R922" s="305"/>
      <c r="S922" s="382"/>
      <c r="V922" s="322" t="s">
        <v>358</v>
      </c>
      <c r="W922" s="323" t="s">
        <v>401</v>
      </c>
      <c r="X922" s="323" t="s">
        <v>222</v>
      </c>
      <c r="Y922" s="328">
        <f t="shared" si="72"/>
        <v>0</v>
      </c>
      <c r="Z922" s="327">
        <v>0</v>
      </c>
      <c r="AA922" s="327">
        <v>0</v>
      </c>
      <c r="AB922" s="327">
        <v>0</v>
      </c>
      <c r="AC922" s="327">
        <v>0</v>
      </c>
      <c r="AD922" s="327">
        <v>0</v>
      </c>
      <c r="AE922" s="327">
        <v>0</v>
      </c>
      <c r="AF922" s="327">
        <v>0</v>
      </c>
      <c r="AG922" s="327">
        <v>0</v>
      </c>
      <c r="AH922" s="327">
        <v>0</v>
      </c>
      <c r="AI922" s="327">
        <v>0</v>
      </c>
      <c r="AJ922" s="327">
        <v>0</v>
      </c>
      <c r="AK922" s="327">
        <v>0</v>
      </c>
      <c r="AL922" s="327">
        <v>0</v>
      </c>
      <c r="AM922" s="305">
        <f t="shared" si="73"/>
        <v>0</v>
      </c>
      <c r="AQ922" s="401"/>
      <c r="AR922" s="401"/>
    </row>
    <row r="923" spans="1:44" ht="19.5" customHeight="1" x14ac:dyDescent="0.2">
      <c r="A923" s="477" t="s">
        <v>365</v>
      </c>
      <c r="B923" s="475" t="s">
        <v>25</v>
      </c>
      <c r="C923" s="456" t="s">
        <v>378</v>
      </c>
      <c r="D923" s="302" t="s">
        <v>378</v>
      </c>
      <c r="E923" s="305"/>
      <c r="F923" s="305"/>
      <c r="G923" s="305"/>
      <c r="H923" s="305"/>
      <c r="I923" s="305"/>
      <c r="J923" s="305"/>
      <c r="K923" s="305"/>
      <c r="L923" s="305"/>
      <c r="M923" s="305"/>
      <c r="N923" s="305"/>
      <c r="O923" s="305"/>
      <c r="P923" s="305"/>
      <c r="Q923" s="305"/>
      <c r="R923" s="305"/>
      <c r="S923" s="382"/>
      <c r="V923" s="322" t="s">
        <v>358</v>
      </c>
      <c r="W923" s="323" t="s">
        <v>401</v>
      </c>
      <c r="X923" s="323" t="s">
        <v>223</v>
      </c>
      <c r="Y923" s="328">
        <f t="shared" si="72"/>
        <v>0</v>
      </c>
      <c r="Z923" s="327">
        <v>0</v>
      </c>
      <c r="AA923" s="327">
        <v>0</v>
      </c>
      <c r="AB923" s="327">
        <v>0</v>
      </c>
      <c r="AC923" s="327">
        <v>0</v>
      </c>
      <c r="AD923" s="327">
        <v>0</v>
      </c>
      <c r="AE923" s="327">
        <v>0</v>
      </c>
      <c r="AF923" s="327">
        <v>0</v>
      </c>
      <c r="AG923" s="327">
        <v>0</v>
      </c>
      <c r="AH923" s="327">
        <v>0</v>
      </c>
      <c r="AI923" s="327">
        <v>0</v>
      </c>
      <c r="AJ923" s="327">
        <v>0</v>
      </c>
      <c r="AK923" s="327">
        <v>0</v>
      </c>
      <c r="AL923" s="327">
        <v>0</v>
      </c>
      <c r="AM923" s="305">
        <f t="shared" si="73"/>
        <v>0</v>
      </c>
      <c r="AQ923" s="401"/>
      <c r="AR923" s="401"/>
    </row>
    <row r="924" spans="1:44" ht="19.5" customHeight="1" x14ac:dyDescent="0.2">
      <c r="A924" s="477" t="s">
        <v>365</v>
      </c>
      <c r="B924" s="475" t="s">
        <v>44</v>
      </c>
      <c r="C924" s="456" t="s">
        <v>380</v>
      </c>
      <c r="D924" s="302" t="s">
        <v>380</v>
      </c>
      <c r="E924" s="305"/>
      <c r="F924" s="305"/>
      <c r="G924" s="305"/>
      <c r="H924" s="305"/>
      <c r="I924" s="305"/>
      <c r="J924" s="305"/>
      <c r="K924" s="305"/>
      <c r="L924" s="305"/>
      <c r="M924" s="305"/>
      <c r="N924" s="305"/>
      <c r="O924" s="305"/>
      <c r="P924" s="305"/>
      <c r="Q924" s="305"/>
      <c r="R924" s="305"/>
      <c r="S924" s="382"/>
      <c r="V924" s="322" t="s">
        <v>358</v>
      </c>
      <c r="W924" s="323" t="s">
        <v>401</v>
      </c>
      <c r="X924" s="323" t="s">
        <v>224</v>
      </c>
      <c r="Y924" s="328">
        <f t="shared" si="72"/>
        <v>0</v>
      </c>
      <c r="Z924" s="327">
        <v>0</v>
      </c>
      <c r="AA924" s="327">
        <v>0</v>
      </c>
      <c r="AB924" s="327">
        <v>0</v>
      </c>
      <c r="AC924" s="327">
        <v>0</v>
      </c>
      <c r="AD924" s="327">
        <v>0</v>
      </c>
      <c r="AE924" s="327">
        <v>0</v>
      </c>
      <c r="AF924" s="327">
        <v>0</v>
      </c>
      <c r="AG924" s="327">
        <v>0</v>
      </c>
      <c r="AH924" s="327">
        <v>0</v>
      </c>
      <c r="AI924" s="327">
        <v>0</v>
      </c>
      <c r="AJ924" s="327">
        <v>0</v>
      </c>
      <c r="AK924" s="327">
        <v>0</v>
      </c>
      <c r="AL924" s="327">
        <v>0</v>
      </c>
      <c r="AM924" s="305">
        <f t="shared" si="73"/>
        <v>0</v>
      </c>
      <c r="AQ924" s="401"/>
      <c r="AR924" s="401"/>
    </row>
    <row r="925" spans="1:44" ht="19.5" customHeight="1" x14ac:dyDescent="0.2">
      <c r="A925" s="477" t="s">
        <v>365</v>
      </c>
      <c r="B925" s="475" t="s">
        <v>45</v>
      </c>
      <c r="C925" s="456" t="s">
        <v>382</v>
      </c>
      <c r="D925" s="302" t="s">
        <v>382</v>
      </c>
      <c r="E925" s="305"/>
      <c r="F925" s="305"/>
      <c r="G925" s="305"/>
      <c r="H925" s="305"/>
      <c r="I925" s="305"/>
      <c r="J925" s="305"/>
      <c r="K925" s="305"/>
      <c r="L925" s="305"/>
      <c r="M925" s="305"/>
      <c r="N925" s="305"/>
      <c r="O925" s="305"/>
      <c r="P925" s="305"/>
      <c r="Q925" s="305"/>
      <c r="R925" s="305"/>
      <c r="S925" s="382"/>
      <c r="V925" s="322" t="s">
        <v>358</v>
      </c>
      <c r="W925" s="323" t="s">
        <v>401</v>
      </c>
      <c r="X925" s="323" t="s">
        <v>225</v>
      </c>
      <c r="Y925" s="328">
        <f t="shared" si="72"/>
        <v>0</v>
      </c>
      <c r="Z925" s="327">
        <v>0</v>
      </c>
      <c r="AA925" s="327">
        <v>0</v>
      </c>
      <c r="AB925" s="327">
        <v>0</v>
      </c>
      <c r="AC925" s="327">
        <v>0</v>
      </c>
      <c r="AD925" s="327">
        <v>0</v>
      </c>
      <c r="AE925" s="327">
        <v>0</v>
      </c>
      <c r="AF925" s="327">
        <v>0</v>
      </c>
      <c r="AG925" s="327">
        <v>0</v>
      </c>
      <c r="AH925" s="327">
        <v>0</v>
      </c>
      <c r="AI925" s="327">
        <v>0</v>
      </c>
      <c r="AJ925" s="327">
        <v>0</v>
      </c>
      <c r="AK925" s="327">
        <v>0</v>
      </c>
      <c r="AL925" s="327">
        <v>0</v>
      </c>
      <c r="AM925" s="305">
        <f t="shared" si="73"/>
        <v>0</v>
      </c>
      <c r="AQ925" s="401"/>
      <c r="AR925" s="401"/>
    </row>
    <row r="926" spans="1:44" ht="19.5" customHeight="1" x14ac:dyDescent="0.2">
      <c r="A926" s="477" t="s">
        <v>365</v>
      </c>
      <c r="B926" s="475" t="s">
        <v>46</v>
      </c>
      <c r="C926" s="456" t="s">
        <v>384</v>
      </c>
      <c r="D926" s="302" t="s">
        <v>384</v>
      </c>
      <c r="E926" s="305"/>
      <c r="F926" s="305"/>
      <c r="G926" s="305"/>
      <c r="H926" s="305"/>
      <c r="I926" s="305"/>
      <c r="J926" s="305"/>
      <c r="K926" s="305"/>
      <c r="L926" s="305"/>
      <c r="M926" s="305"/>
      <c r="N926" s="305"/>
      <c r="O926" s="305"/>
      <c r="P926" s="305"/>
      <c r="Q926" s="305"/>
      <c r="R926" s="305"/>
      <c r="S926" s="382"/>
      <c r="V926" s="322" t="s">
        <v>358</v>
      </c>
      <c r="W926" s="323" t="s">
        <v>401</v>
      </c>
      <c r="X926" s="323" t="s">
        <v>226</v>
      </c>
      <c r="Y926" s="328">
        <f t="shared" si="72"/>
        <v>0</v>
      </c>
      <c r="Z926" s="327">
        <v>0</v>
      </c>
      <c r="AA926" s="327">
        <v>0</v>
      </c>
      <c r="AB926" s="327">
        <v>0</v>
      </c>
      <c r="AC926" s="327">
        <v>0</v>
      </c>
      <c r="AD926" s="327">
        <v>0</v>
      </c>
      <c r="AE926" s="327">
        <v>0</v>
      </c>
      <c r="AF926" s="327">
        <v>0</v>
      </c>
      <c r="AG926" s="327">
        <v>0</v>
      </c>
      <c r="AH926" s="327">
        <v>0</v>
      </c>
      <c r="AI926" s="327">
        <v>0</v>
      </c>
      <c r="AJ926" s="327">
        <v>0</v>
      </c>
      <c r="AK926" s="327">
        <v>0</v>
      </c>
      <c r="AL926" s="327">
        <v>0</v>
      </c>
      <c r="AM926" s="305">
        <f t="shared" si="73"/>
        <v>0</v>
      </c>
      <c r="AQ926" s="401"/>
      <c r="AR926" s="401"/>
    </row>
    <row r="927" spans="1:44" ht="19.5" customHeight="1" x14ac:dyDescent="0.2">
      <c r="A927" s="477" t="s">
        <v>365</v>
      </c>
      <c r="B927" s="475" t="s">
        <v>47</v>
      </c>
      <c r="C927" s="456" t="s">
        <v>386</v>
      </c>
      <c r="D927" s="302" t="s">
        <v>386</v>
      </c>
      <c r="E927" s="305"/>
      <c r="F927" s="305"/>
      <c r="G927" s="305"/>
      <c r="H927" s="305"/>
      <c r="I927" s="305"/>
      <c r="J927" s="305"/>
      <c r="K927" s="305"/>
      <c r="L927" s="305"/>
      <c r="M927" s="305"/>
      <c r="N927" s="305"/>
      <c r="O927" s="305"/>
      <c r="P927" s="305"/>
      <c r="Q927" s="305"/>
      <c r="R927" s="305"/>
      <c r="S927" s="382"/>
      <c r="V927" s="322" t="s">
        <v>358</v>
      </c>
      <c r="W927" s="323" t="s">
        <v>401</v>
      </c>
      <c r="X927" s="323" t="s">
        <v>227</v>
      </c>
      <c r="Y927" s="328">
        <f t="shared" si="72"/>
        <v>0</v>
      </c>
      <c r="Z927" s="327">
        <v>0</v>
      </c>
      <c r="AA927" s="327">
        <v>0</v>
      </c>
      <c r="AB927" s="327">
        <v>0</v>
      </c>
      <c r="AC927" s="327">
        <v>0</v>
      </c>
      <c r="AD927" s="327">
        <v>0</v>
      </c>
      <c r="AE927" s="327">
        <v>0</v>
      </c>
      <c r="AF927" s="327">
        <v>0</v>
      </c>
      <c r="AG927" s="327">
        <v>0</v>
      </c>
      <c r="AH927" s="327">
        <v>0</v>
      </c>
      <c r="AI927" s="327">
        <v>0</v>
      </c>
      <c r="AJ927" s="327">
        <v>0</v>
      </c>
      <c r="AK927" s="327">
        <v>0</v>
      </c>
      <c r="AL927" s="327">
        <v>0</v>
      </c>
      <c r="AM927" s="305">
        <f t="shared" si="73"/>
        <v>0</v>
      </c>
      <c r="AQ927" s="401"/>
      <c r="AR927" s="401"/>
    </row>
    <row r="928" spans="1:44" ht="19.5" customHeight="1" x14ac:dyDescent="0.2">
      <c r="A928" s="477" t="s">
        <v>365</v>
      </c>
      <c r="B928" s="475" t="s">
        <v>48</v>
      </c>
      <c r="C928" s="456" t="s">
        <v>48</v>
      </c>
      <c r="D928" s="302" t="s">
        <v>48</v>
      </c>
      <c r="E928" s="305"/>
      <c r="F928" s="305"/>
      <c r="G928" s="305"/>
      <c r="H928" s="305"/>
      <c r="I928" s="305"/>
      <c r="J928" s="305"/>
      <c r="K928" s="305"/>
      <c r="L928" s="305"/>
      <c r="M928" s="305"/>
      <c r="N928" s="305"/>
      <c r="O928" s="305"/>
      <c r="P928" s="305"/>
      <c r="Q928" s="305"/>
      <c r="R928" s="305"/>
      <c r="S928" s="382"/>
      <c r="V928" s="322" t="s">
        <v>358</v>
      </c>
      <c r="W928" s="323" t="s">
        <v>401</v>
      </c>
      <c r="X928" s="323" t="s">
        <v>367</v>
      </c>
      <c r="Y928" s="328">
        <f t="shared" si="72"/>
        <v>0</v>
      </c>
      <c r="Z928" s="327">
        <v>0</v>
      </c>
      <c r="AA928" s="327">
        <v>0</v>
      </c>
      <c r="AB928" s="327">
        <v>0</v>
      </c>
      <c r="AC928" s="327">
        <v>0</v>
      </c>
      <c r="AD928" s="327">
        <v>0</v>
      </c>
      <c r="AE928" s="327">
        <v>0</v>
      </c>
      <c r="AF928" s="327">
        <v>0</v>
      </c>
      <c r="AG928" s="327">
        <v>0</v>
      </c>
      <c r="AH928" s="327">
        <v>0</v>
      </c>
      <c r="AI928" s="327">
        <v>0</v>
      </c>
      <c r="AJ928" s="327">
        <v>0</v>
      </c>
      <c r="AK928" s="327">
        <v>0</v>
      </c>
      <c r="AL928" s="327">
        <v>0</v>
      </c>
      <c r="AM928" s="305">
        <f t="shared" si="73"/>
        <v>0</v>
      </c>
      <c r="AQ928" s="401"/>
      <c r="AR928" s="401"/>
    </row>
    <row r="929" spans="1:44" ht="19.5" customHeight="1" x14ac:dyDescent="0.2">
      <c r="A929" s="477" t="s">
        <v>365</v>
      </c>
      <c r="B929" s="475" t="s">
        <v>49</v>
      </c>
      <c r="C929" s="456" t="s">
        <v>49</v>
      </c>
      <c r="D929" s="302" t="s">
        <v>49</v>
      </c>
      <c r="E929" s="305"/>
      <c r="F929" s="305"/>
      <c r="G929" s="305"/>
      <c r="H929" s="305"/>
      <c r="I929" s="305"/>
      <c r="J929" s="305"/>
      <c r="K929" s="305"/>
      <c r="L929" s="305"/>
      <c r="M929" s="305"/>
      <c r="N929" s="305"/>
      <c r="O929" s="305"/>
      <c r="P929" s="305"/>
      <c r="Q929" s="305"/>
      <c r="R929" s="305"/>
      <c r="S929" s="382"/>
      <c r="V929" s="322" t="s">
        <v>358</v>
      </c>
      <c r="W929" s="323" t="s">
        <v>401</v>
      </c>
      <c r="X929" s="323" t="s">
        <v>229</v>
      </c>
      <c r="Y929" s="328">
        <f t="shared" si="72"/>
        <v>0</v>
      </c>
      <c r="Z929" s="327">
        <v>0</v>
      </c>
      <c r="AA929" s="327">
        <v>0</v>
      </c>
      <c r="AB929" s="327">
        <v>0</v>
      </c>
      <c r="AC929" s="327">
        <v>0</v>
      </c>
      <c r="AD929" s="327">
        <v>0</v>
      </c>
      <c r="AE929" s="327">
        <v>0</v>
      </c>
      <c r="AF929" s="327">
        <v>0</v>
      </c>
      <c r="AG929" s="327">
        <v>0</v>
      </c>
      <c r="AH929" s="327">
        <v>0</v>
      </c>
      <c r="AI929" s="327">
        <v>0</v>
      </c>
      <c r="AJ929" s="327">
        <v>0</v>
      </c>
      <c r="AK929" s="327">
        <v>0</v>
      </c>
      <c r="AL929" s="327">
        <v>0</v>
      </c>
      <c r="AM929" s="305">
        <f t="shared" si="73"/>
        <v>0</v>
      </c>
      <c r="AQ929" s="401"/>
      <c r="AR929" s="401"/>
    </row>
    <row r="930" spans="1:44" ht="19.5" customHeight="1" x14ac:dyDescent="0.2">
      <c r="A930" s="477" t="s">
        <v>365</v>
      </c>
      <c r="B930" s="475" t="s">
        <v>50</v>
      </c>
      <c r="C930" s="456" t="s">
        <v>50</v>
      </c>
      <c r="D930" s="302" t="s">
        <v>50</v>
      </c>
      <c r="E930" s="305"/>
      <c r="F930" s="305"/>
      <c r="G930" s="305"/>
      <c r="H930" s="305"/>
      <c r="I930" s="305"/>
      <c r="J930" s="305"/>
      <c r="K930" s="305"/>
      <c r="L930" s="305"/>
      <c r="M930" s="305"/>
      <c r="N930" s="305"/>
      <c r="O930" s="305"/>
      <c r="P930" s="305"/>
      <c r="Q930" s="305"/>
      <c r="R930" s="305"/>
      <c r="S930" s="382"/>
      <c r="V930" s="322" t="s">
        <v>358</v>
      </c>
      <c r="W930" s="323" t="s">
        <v>401</v>
      </c>
      <c r="X930" s="323" t="s">
        <v>230</v>
      </c>
      <c r="Y930" s="328">
        <f t="shared" si="72"/>
        <v>0</v>
      </c>
      <c r="Z930" s="327">
        <v>0</v>
      </c>
      <c r="AA930" s="327">
        <v>0</v>
      </c>
      <c r="AB930" s="327">
        <v>0</v>
      </c>
      <c r="AC930" s="327">
        <v>0</v>
      </c>
      <c r="AD930" s="327">
        <v>0</v>
      </c>
      <c r="AE930" s="327">
        <v>0</v>
      </c>
      <c r="AF930" s="327">
        <v>0</v>
      </c>
      <c r="AG930" s="327">
        <v>0</v>
      </c>
      <c r="AH930" s="327">
        <v>0</v>
      </c>
      <c r="AI930" s="327">
        <v>0</v>
      </c>
      <c r="AJ930" s="327">
        <v>0</v>
      </c>
      <c r="AK930" s="327">
        <v>0</v>
      </c>
      <c r="AL930" s="327">
        <v>0</v>
      </c>
      <c r="AM930" s="305">
        <f t="shared" si="73"/>
        <v>0</v>
      </c>
      <c r="AQ930" s="401"/>
      <c r="AR930" s="401"/>
    </row>
    <row r="931" spans="1:44" ht="19.5" customHeight="1" x14ac:dyDescent="0.2">
      <c r="A931" s="477" t="s">
        <v>75</v>
      </c>
      <c r="B931" s="475" t="s">
        <v>25</v>
      </c>
      <c r="C931" s="456" t="s">
        <v>26</v>
      </c>
      <c r="D931" s="302" t="s">
        <v>29</v>
      </c>
      <c r="E931" s="305"/>
      <c r="F931" s="305"/>
      <c r="G931" s="305"/>
      <c r="H931" s="305"/>
      <c r="I931" s="305"/>
      <c r="J931" s="305"/>
      <c r="K931" s="305"/>
      <c r="L931" s="305"/>
      <c r="M931" s="305"/>
      <c r="N931" s="305"/>
      <c r="O931" s="305"/>
      <c r="P931" s="305"/>
      <c r="Q931" s="305"/>
      <c r="R931" s="305"/>
      <c r="S931" s="382"/>
      <c r="V931" s="322" t="s">
        <v>358</v>
      </c>
      <c r="W931" s="323" t="s">
        <v>401</v>
      </c>
      <c r="X931" s="323" t="s">
        <v>231</v>
      </c>
      <c r="Y931" s="328">
        <f t="shared" si="72"/>
        <v>0</v>
      </c>
      <c r="Z931" s="327">
        <v>0</v>
      </c>
      <c r="AA931" s="327">
        <v>0</v>
      </c>
      <c r="AB931" s="327">
        <v>0</v>
      </c>
      <c r="AC931" s="327">
        <v>0</v>
      </c>
      <c r="AD931" s="327">
        <v>0</v>
      </c>
      <c r="AE931" s="327">
        <v>0</v>
      </c>
      <c r="AF931" s="327">
        <v>0</v>
      </c>
      <c r="AG931" s="327">
        <v>0</v>
      </c>
      <c r="AH931" s="327">
        <v>0</v>
      </c>
      <c r="AI931" s="327">
        <v>0</v>
      </c>
      <c r="AJ931" s="327">
        <v>0</v>
      </c>
      <c r="AK931" s="327">
        <v>0</v>
      </c>
      <c r="AL931" s="327">
        <v>0</v>
      </c>
      <c r="AM931" s="305">
        <f t="shared" si="73"/>
        <v>0</v>
      </c>
      <c r="AQ931" s="401"/>
      <c r="AR931" s="401"/>
    </row>
    <row r="932" spans="1:44" ht="19.5" customHeight="1" x14ac:dyDescent="0.2">
      <c r="A932" s="477" t="s">
        <v>75</v>
      </c>
      <c r="B932" s="475" t="s">
        <v>25</v>
      </c>
      <c r="C932" s="456" t="s">
        <v>26</v>
      </c>
      <c r="D932" s="302" t="s">
        <v>30</v>
      </c>
      <c r="E932" s="305"/>
      <c r="F932" s="305"/>
      <c r="G932" s="305"/>
      <c r="H932" s="305"/>
      <c r="I932" s="305"/>
      <c r="J932" s="305"/>
      <c r="K932" s="305"/>
      <c r="L932" s="305"/>
      <c r="M932" s="305"/>
      <c r="N932" s="305"/>
      <c r="O932" s="305"/>
      <c r="P932" s="305"/>
      <c r="Q932" s="305"/>
      <c r="R932" s="305"/>
      <c r="S932" s="382"/>
      <c r="V932" s="322" t="s">
        <v>358</v>
      </c>
      <c r="W932" s="323" t="s">
        <v>401</v>
      </c>
      <c r="X932" s="323" t="s">
        <v>232</v>
      </c>
      <c r="Y932" s="328">
        <f t="shared" si="72"/>
        <v>0</v>
      </c>
      <c r="Z932" s="327">
        <v>0</v>
      </c>
      <c r="AA932" s="327">
        <v>0</v>
      </c>
      <c r="AB932" s="327">
        <v>0</v>
      </c>
      <c r="AC932" s="327">
        <v>0</v>
      </c>
      <c r="AD932" s="327">
        <v>0</v>
      </c>
      <c r="AE932" s="327">
        <v>0</v>
      </c>
      <c r="AF932" s="327">
        <v>0</v>
      </c>
      <c r="AG932" s="327">
        <v>0</v>
      </c>
      <c r="AH932" s="327">
        <v>0</v>
      </c>
      <c r="AI932" s="327">
        <v>0</v>
      </c>
      <c r="AJ932" s="327">
        <v>0</v>
      </c>
      <c r="AK932" s="327">
        <v>0</v>
      </c>
      <c r="AL932" s="327">
        <v>0</v>
      </c>
      <c r="AM932" s="305">
        <f t="shared" si="73"/>
        <v>0</v>
      </c>
      <c r="AQ932" s="401"/>
      <c r="AR932" s="401"/>
    </row>
    <row r="933" spans="1:44" ht="19.5" customHeight="1" x14ac:dyDescent="0.2">
      <c r="A933" s="477" t="s">
        <v>75</v>
      </c>
      <c r="B933" s="475" t="s">
        <v>25</v>
      </c>
      <c r="C933" s="456" t="s">
        <v>26</v>
      </c>
      <c r="D933" s="302" t="s">
        <v>31</v>
      </c>
      <c r="E933" s="305"/>
      <c r="F933" s="305"/>
      <c r="G933" s="305"/>
      <c r="H933" s="305"/>
      <c r="I933" s="305"/>
      <c r="J933" s="305"/>
      <c r="K933" s="305"/>
      <c r="L933" s="305"/>
      <c r="M933" s="305"/>
      <c r="N933" s="305"/>
      <c r="O933" s="305"/>
      <c r="P933" s="305"/>
      <c r="Q933" s="305"/>
      <c r="R933" s="305"/>
      <c r="S933" s="382"/>
      <c r="V933" s="322" t="s">
        <v>358</v>
      </c>
      <c r="W933" s="323" t="s">
        <v>401</v>
      </c>
      <c r="X933" s="323" t="s">
        <v>233</v>
      </c>
      <c r="Y933" s="328">
        <f t="shared" si="72"/>
        <v>0</v>
      </c>
      <c r="Z933" s="327">
        <v>0</v>
      </c>
      <c r="AA933" s="327">
        <v>0</v>
      </c>
      <c r="AB933" s="327">
        <v>0</v>
      </c>
      <c r="AC933" s="327">
        <v>0</v>
      </c>
      <c r="AD933" s="327">
        <v>0</v>
      </c>
      <c r="AE933" s="327">
        <v>0</v>
      </c>
      <c r="AF933" s="327">
        <v>0</v>
      </c>
      <c r="AG933" s="327">
        <v>0</v>
      </c>
      <c r="AH933" s="327">
        <v>0</v>
      </c>
      <c r="AI933" s="327">
        <v>0</v>
      </c>
      <c r="AJ933" s="327">
        <v>0</v>
      </c>
      <c r="AK933" s="327">
        <v>0</v>
      </c>
      <c r="AL933" s="327">
        <v>0</v>
      </c>
      <c r="AM933" s="305">
        <f t="shared" si="73"/>
        <v>0</v>
      </c>
      <c r="AQ933" s="401"/>
      <c r="AR933" s="401"/>
    </row>
    <row r="934" spans="1:44" ht="19.5" customHeight="1" x14ac:dyDescent="0.2">
      <c r="A934" s="477" t="s">
        <v>75</v>
      </c>
      <c r="B934" s="475" t="s">
        <v>25</v>
      </c>
      <c r="C934" s="456" t="s">
        <v>33</v>
      </c>
      <c r="D934" s="302" t="s">
        <v>34</v>
      </c>
      <c r="E934" s="305"/>
      <c r="F934" s="305"/>
      <c r="G934" s="305"/>
      <c r="H934" s="305"/>
      <c r="I934" s="305"/>
      <c r="J934" s="305"/>
      <c r="K934" s="305"/>
      <c r="L934" s="305"/>
      <c r="M934" s="305"/>
      <c r="N934" s="305"/>
      <c r="O934" s="305"/>
      <c r="P934" s="305"/>
      <c r="Q934" s="305"/>
      <c r="R934" s="305"/>
      <c r="S934" s="382"/>
      <c r="V934" s="322" t="s">
        <v>358</v>
      </c>
      <c r="W934" s="323" t="s">
        <v>401</v>
      </c>
      <c r="X934" s="323" t="s">
        <v>234</v>
      </c>
      <c r="Y934" s="328">
        <f t="shared" si="72"/>
        <v>0</v>
      </c>
      <c r="Z934" s="327">
        <v>0</v>
      </c>
      <c r="AA934" s="327">
        <v>0</v>
      </c>
      <c r="AB934" s="327">
        <v>0</v>
      </c>
      <c r="AC934" s="327">
        <v>0</v>
      </c>
      <c r="AD934" s="327">
        <v>0</v>
      </c>
      <c r="AE934" s="327">
        <v>0</v>
      </c>
      <c r="AF934" s="327">
        <v>0</v>
      </c>
      <c r="AG934" s="327">
        <v>0</v>
      </c>
      <c r="AH934" s="327">
        <v>0</v>
      </c>
      <c r="AI934" s="327">
        <v>0</v>
      </c>
      <c r="AJ934" s="327">
        <v>0</v>
      </c>
      <c r="AK934" s="327">
        <v>0</v>
      </c>
      <c r="AL934" s="327">
        <v>0</v>
      </c>
      <c r="AM934" s="305">
        <f t="shared" si="73"/>
        <v>0</v>
      </c>
      <c r="AQ934" s="401"/>
      <c r="AR934" s="401"/>
    </row>
    <row r="935" spans="1:44" ht="19.5" customHeight="1" x14ac:dyDescent="0.2">
      <c r="A935" s="477" t="s">
        <v>75</v>
      </c>
      <c r="B935" s="475" t="s">
        <v>25</v>
      </c>
      <c r="C935" s="456" t="s">
        <v>33</v>
      </c>
      <c r="D935" s="302" t="s">
        <v>35</v>
      </c>
      <c r="E935" s="305"/>
      <c r="F935" s="305"/>
      <c r="G935" s="305"/>
      <c r="H935" s="305"/>
      <c r="I935" s="305"/>
      <c r="J935" s="305"/>
      <c r="K935" s="305"/>
      <c r="L935" s="305"/>
      <c r="M935" s="305"/>
      <c r="N935" s="305"/>
      <c r="O935" s="305"/>
      <c r="P935" s="305"/>
      <c r="Q935" s="305"/>
      <c r="R935" s="305"/>
      <c r="S935" s="382"/>
      <c r="V935" s="322" t="s">
        <v>358</v>
      </c>
      <c r="W935" s="323" t="s">
        <v>401</v>
      </c>
      <c r="X935" s="323" t="s">
        <v>127</v>
      </c>
      <c r="Y935" s="328">
        <f t="shared" si="72"/>
        <v>0</v>
      </c>
      <c r="Z935" s="327">
        <v>0</v>
      </c>
      <c r="AA935" s="327">
        <v>0</v>
      </c>
      <c r="AB935" s="327">
        <v>0</v>
      </c>
      <c r="AC935" s="327">
        <v>0</v>
      </c>
      <c r="AD935" s="327">
        <v>0</v>
      </c>
      <c r="AE935" s="327">
        <v>0</v>
      </c>
      <c r="AF935" s="327">
        <v>0</v>
      </c>
      <c r="AG935" s="327">
        <v>0</v>
      </c>
      <c r="AH935" s="327">
        <v>0</v>
      </c>
      <c r="AI935" s="327">
        <v>0</v>
      </c>
      <c r="AJ935" s="327">
        <v>0</v>
      </c>
      <c r="AK935" s="327">
        <v>0</v>
      </c>
      <c r="AL935" s="327">
        <v>0</v>
      </c>
      <c r="AM935" s="305">
        <f t="shared" si="73"/>
        <v>0</v>
      </c>
      <c r="AQ935" s="401"/>
      <c r="AR935" s="401"/>
    </row>
    <row r="936" spans="1:44" ht="19.5" customHeight="1" x14ac:dyDescent="0.2">
      <c r="A936" s="477" t="s">
        <v>75</v>
      </c>
      <c r="B936" s="475" t="s">
        <v>25</v>
      </c>
      <c r="C936" s="456" t="s">
        <v>33</v>
      </c>
      <c r="D936" s="302" t="s">
        <v>36</v>
      </c>
      <c r="E936" s="305"/>
      <c r="F936" s="305"/>
      <c r="G936" s="305"/>
      <c r="H936" s="305"/>
      <c r="I936" s="305"/>
      <c r="J936" s="305"/>
      <c r="K936" s="305"/>
      <c r="L936" s="305"/>
      <c r="M936" s="305"/>
      <c r="N936" s="305"/>
      <c r="O936" s="305"/>
      <c r="P936" s="305"/>
      <c r="Q936" s="305"/>
      <c r="R936" s="305"/>
      <c r="S936" s="382"/>
      <c r="V936" s="322" t="s">
        <v>358</v>
      </c>
      <c r="W936" s="323" t="s">
        <v>401</v>
      </c>
      <c r="X936" s="323" t="s">
        <v>235</v>
      </c>
      <c r="Y936" s="328">
        <f t="shared" si="72"/>
        <v>0</v>
      </c>
      <c r="Z936" s="327">
        <v>0</v>
      </c>
      <c r="AA936" s="327">
        <v>0</v>
      </c>
      <c r="AB936" s="327">
        <v>0</v>
      </c>
      <c r="AC936" s="327">
        <v>0</v>
      </c>
      <c r="AD936" s="327">
        <v>0</v>
      </c>
      <c r="AE936" s="327">
        <v>0</v>
      </c>
      <c r="AF936" s="327">
        <v>0</v>
      </c>
      <c r="AG936" s="327">
        <v>0</v>
      </c>
      <c r="AH936" s="327">
        <v>0</v>
      </c>
      <c r="AI936" s="327">
        <v>0</v>
      </c>
      <c r="AJ936" s="327">
        <v>0</v>
      </c>
      <c r="AK936" s="327">
        <v>0</v>
      </c>
      <c r="AL936" s="327">
        <v>0</v>
      </c>
      <c r="AM936" s="305">
        <f t="shared" si="73"/>
        <v>0</v>
      </c>
      <c r="AQ936" s="401"/>
      <c r="AR936" s="401"/>
    </row>
    <row r="937" spans="1:44" ht="19.5" customHeight="1" x14ac:dyDescent="0.2">
      <c r="A937" s="477" t="s">
        <v>75</v>
      </c>
      <c r="B937" s="475" t="s">
        <v>25</v>
      </c>
      <c r="C937" s="456" t="s">
        <v>33</v>
      </c>
      <c r="D937" s="302" t="s">
        <v>37</v>
      </c>
      <c r="E937" s="305"/>
      <c r="F937" s="305"/>
      <c r="G937" s="305"/>
      <c r="H937" s="305"/>
      <c r="I937" s="305"/>
      <c r="J937" s="305"/>
      <c r="K937" s="305"/>
      <c r="L937" s="305"/>
      <c r="M937" s="305"/>
      <c r="N937" s="305"/>
      <c r="O937" s="305"/>
      <c r="P937" s="305"/>
      <c r="Q937" s="305"/>
      <c r="R937" s="305"/>
      <c r="S937" s="382"/>
      <c r="V937" s="322" t="s">
        <v>358</v>
      </c>
      <c r="W937" s="323" t="s">
        <v>401</v>
      </c>
      <c r="X937" s="323" t="s">
        <v>236</v>
      </c>
      <c r="Y937" s="328">
        <f t="shared" si="72"/>
        <v>0</v>
      </c>
      <c r="Z937" s="327">
        <v>0</v>
      </c>
      <c r="AA937" s="327">
        <v>0</v>
      </c>
      <c r="AB937" s="327">
        <v>0</v>
      </c>
      <c r="AC937" s="327">
        <v>0</v>
      </c>
      <c r="AD937" s="327">
        <v>0</v>
      </c>
      <c r="AE937" s="327">
        <v>0</v>
      </c>
      <c r="AF937" s="327">
        <v>0</v>
      </c>
      <c r="AG937" s="327">
        <v>0</v>
      </c>
      <c r="AH937" s="327">
        <v>0</v>
      </c>
      <c r="AI937" s="327">
        <v>0</v>
      </c>
      <c r="AJ937" s="327">
        <v>0</v>
      </c>
      <c r="AK937" s="327">
        <v>0</v>
      </c>
      <c r="AL937" s="327">
        <v>0</v>
      </c>
      <c r="AM937" s="305">
        <f t="shared" si="73"/>
        <v>0</v>
      </c>
      <c r="AQ937" s="401"/>
      <c r="AR937" s="401"/>
    </row>
    <row r="938" spans="1:44" ht="19.5" customHeight="1" x14ac:dyDescent="0.2">
      <c r="A938" s="477" t="s">
        <v>75</v>
      </c>
      <c r="B938" s="475" t="s">
        <v>25</v>
      </c>
      <c r="C938" s="456" t="s">
        <v>33</v>
      </c>
      <c r="D938" s="302" t="s">
        <v>38</v>
      </c>
      <c r="E938" s="305"/>
      <c r="F938" s="305"/>
      <c r="G938" s="305"/>
      <c r="H938" s="305"/>
      <c r="I938" s="305"/>
      <c r="J938" s="305"/>
      <c r="K938" s="305"/>
      <c r="L938" s="305"/>
      <c r="M938" s="305"/>
      <c r="N938" s="305"/>
      <c r="O938" s="305"/>
      <c r="P938" s="305"/>
      <c r="Q938" s="305"/>
      <c r="R938" s="305"/>
      <c r="S938" s="382"/>
      <c r="V938" s="322" t="s">
        <v>358</v>
      </c>
      <c r="W938" s="323" t="s">
        <v>401</v>
      </c>
      <c r="X938" s="323" t="s">
        <v>237</v>
      </c>
      <c r="Y938" s="328">
        <f t="shared" si="72"/>
        <v>0</v>
      </c>
      <c r="Z938" s="327">
        <v>0</v>
      </c>
      <c r="AA938" s="327">
        <v>0</v>
      </c>
      <c r="AB938" s="327">
        <v>0</v>
      </c>
      <c r="AC938" s="327">
        <v>0</v>
      </c>
      <c r="AD938" s="327">
        <v>0</v>
      </c>
      <c r="AE938" s="327">
        <v>0</v>
      </c>
      <c r="AF938" s="327">
        <v>0</v>
      </c>
      <c r="AG938" s="327">
        <v>0</v>
      </c>
      <c r="AH938" s="327">
        <v>0</v>
      </c>
      <c r="AI938" s="327">
        <v>0</v>
      </c>
      <c r="AJ938" s="327">
        <v>0</v>
      </c>
      <c r="AK938" s="327">
        <v>0</v>
      </c>
      <c r="AL938" s="327">
        <v>0</v>
      </c>
      <c r="AM938" s="305">
        <f t="shared" si="73"/>
        <v>0</v>
      </c>
      <c r="AQ938" s="401"/>
      <c r="AR938" s="401"/>
    </row>
    <row r="939" spans="1:44" ht="19.5" customHeight="1" x14ac:dyDescent="0.2">
      <c r="A939" s="477" t="s">
        <v>75</v>
      </c>
      <c r="B939" s="475" t="s">
        <v>25</v>
      </c>
      <c r="C939" s="456" t="s">
        <v>33</v>
      </c>
      <c r="D939" s="302" t="s">
        <v>39</v>
      </c>
      <c r="E939" s="305"/>
      <c r="F939" s="305"/>
      <c r="G939" s="305"/>
      <c r="H939" s="305"/>
      <c r="I939" s="305"/>
      <c r="J939" s="305"/>
      <c r="K939" s="305"/>
      <c r="L939" s="305"/>
      <c r="M939" s="305"/>
      <c r="N939" s="305"/>
      <c r="O939" s="305"/>
      <c r="P939" s="305"/>
      <c r="Q939" s="305"/>
      <c r="R939" s="305"/>
      <c r="S939" s="382"/>
      <c r="V939" s="322" t="s">
        <v>358</v>
      </c>
      <c r="W939" s="323" t="s">
        <v>401</v>
      </c>
      <c r="X939" s="323" t="s">
        <v>238</v>
      </c>
      <c r="Y939" s="328">
        <f t="shared" si="72"/>
        <v>0</v>
      </c>
      <c r="Z939" s="327">
        <v>0</v>
      </c>
      <c r="AA939" s="327">
        <v>0</v>
      </c>
      <c r="AB939" s="327">
        <v>0</v>
      </c>
      <c r="AC939" s="327">
        <v>0</v>
      </c>
      <c r="AD939" s="327">
        <v>0</v>
      </c>
      <c r="AE939" s="327">
        <v>0</v>
      </c>
      <c r="AF939" s="327">
        <v>0</v>
      </c>
      <c r="AG939" s="327">
        <v>0</v>
      </c>
      <c r="AH939" s="327">
        <v>0</v>
      </c>
      <c r="AI939" s="327">
        <v>0</v>
      </c>
      <c r="AJ939" s="327">
        <v>0</v>
      </c>
      <c r="AK939" s="327">
        <v>0</v>
      </c>
      <c r="AL939" s="327">
        <v>0</v>
      </c>
      <c r="AM939" s="305">
        <f t="shared" si="73"/>
        <v>0</v>
      </c>
      <c r="AQ939" s="401"/>
      <c r="AR939" s="401"/>
    </row>
    <row r="940" spans="1:44" ht="19.5" customHeight="1" x14ac:dyDescent="0.2">
      <c r="A940" s="477" t="s">
        <v>75</v>
      </c>
      <c r="B940" s="475" t="s">
        <v>25</v>
      </c>
      <c r="C940" s="456" t="s">
        <v>40</v>
      </c>
      <c r="D940" s="302" t="s">
        <v>41</v>
      </c>
      <c r="E940" s="305"/>
      <c r="F940" s="305"/>
      <c r="G940" s="305"/>
      <c r="H940" s="305"/>
      <c r="I940" s="305"/>
      <c r="J940" s="305"/>
      <c r="K940" s="305"/>
      <c r="L940" s="305"/>
      <c r="M940" s="305"/>
      <c r="N940" s="305"/>
      <c r="O940" s="305"/>
      <c r="P940" s="305"/>
      <c r="Q940" s="305"/>
      <c r="R940" s="305"/>
      <c r="S940" s="382"/>
      <c r="V940" s="322" t="s">
        <v>358</v>
      </c>
      <c r="W940" s="323" t="s">
        <v>401</v>
      </c>
      <c r="X940" s="323" t="s">
        <v>239</v>
      </c>
      <c r="Y940" s="328">
        <f t="shared" si="72"/>
        <v>0</v>
      </c>
      <c r="Z940" s="327">
        <v>0</v>
      </c>
      <c r="AA940" s="327">
        <v>0</v>
      </c>
      <c r="AB940" s="327">
        <v>0</v>
      </c>
      <c r="AC940" s="327">
        <v>0</v>
      </c>
      <c r="AD940" s="327">
        <v>0</v>
      </c>
      <c r="AE940" s="327">
        <v>0</v>
      </c>
      <c r="AF940" s="327">
        <v>0</v>
      </c>
      <c r="AG940" s="327">
        <v>0</v>
      </c>
      <c r="AH940" s="327">
        <v>0</v>
      </c>
      <c r="AI940" s="327">
        <v>0</v>
      </c>
      <c r="AJ940" s="327">
        <v>0</v>
      </c>
      <c r="AK940" s="327">
        <v>0</v>
      </c>
      <c r="AL940" s="327">
        <v>0</v>
      </c>
      <c r="AM940" s="305">
        <f t="shared" si="73"/>
        <v>0</v>
      </c>
      <c r="AQ940" s="401"/>
      <c r="AR940" s="401"/>
    </row>
    <row r="941" spans="1:44" ht="19.5" customHeight="1" x14ac:dyDescent="0.2">
      <c r="A941" s="477" t="s">
        <v>75</v>
      </c>
      <c r="B941" s="475" t="s">
        <v>25</v>
      </c>
      <c r="C941" s="456" t="s">
        <v>40</v>
      </c>
      <c r="D941" s="302" t="s">
        <v>42</v>
      </c>
      <c r="E941" s="305"/>
      <c r="F941" s="305"/>
      <c r="G941" s="305"/>
      <c r="H941" s="305"/>
      <c r="I941" s="305"/>
      <c r="J941" s="305"/>
      <c r="K941" s="305"/>
      <c r="L941" s="305"/>
      <c r="M941" s="305"/>
      <c r="N941" s="305"/>
      <c r="O941" s="305"/>
      <c r="P941" s="305"/>
      <c r="Q941" s="305"/>
      <c r="R941" s="305"/>
      <c r="S941" s="382"/>
      <c r="V941" s="322" t="s">
        <v>358</v>
      </c>
      <c r="W941" s="323" t="s">
        <v>401</v>
      </c>
      <c r="X941" s="323" t="s">
        <v>240</v>
      </c>
      <c r="Y941" s="328">
        <f t="shared" si="72"/>
        <v>0</v>
      </c>
      <c r="Z941" s="327">
        <v>0</v>
      </c>
      <c r="AA941" s="327">
        <v>0</v>
      </c>
      <c r="AB941" s="327">
        <v>0</v>
      </c>
      <c r="AC941" s="327">
        <v>0</v>
      </c>
      <c r="AD941" s="327">
        <v>0</v>
      </c>
      <c r="AE941" s="327">
        <v>0</v>
      </c>
      <c r="AF941" s="327">
        <v>0</v>
      </c>
      <c r="AG941" s="327">
        <v>0</v>
      </c>
      <c r="AH941" s="327">
        <v>0</v>
      </c>
      <c r="AI941" s="327">
        <v>0</v>
      </c>
      <c r="AJ941" s="327">
        <v>0</v>
      </c>
      <c r="AK941" s="327">
        <v>0</v>
      </c>
      <c r="AL941" s="327">
        <v>0</v>
      </c>
      <c r="AM941" s="305">
        <f t="shared" si="73"/>
        <v>0</v>
      </c>
      <c r="AQ941" s="401"/>
      <c r="AR941" s="401"/>
    </row>
    <row r="942" spans="1:44" ht="19.5" customHeight="1" x14ac:dyDescent="0.2">
      <c r="A942" s="477" t="s">
        <v>75</v>
      </c>
      <c r="B942" s="475" t="s">
        <v>25</v>
      </c>
      <c r="C942" s="456" t="s">
        <v>40</v>
      </c>
      <c r="D942" s="302" t="s">
        <v>43</v>
      </c>
      <c r="E942" s="305"/>
      <c r="F942" s="305"/>
      <c r="G942" s="305"/>
      <c r="H942" s="305"/>
      <c r="I942" s="305"/>
      <c r="J942" s="305"/>
      <c r="K942" s="305"/>
      <c r="L942" s="305"/>
      <c r="M942" s="305"/>
      <c r="N942" s="305"/>
      <c r="O942" s="305"/>
      <c r="P942" s="305"/>
      <c r="Q942" s="305"/>
      <c r="R942" s="305"/>
      <c r="S942" s="382"/>
      <c r="V942" s="322" t="s">
        <v>358</v>
      </c>
      <c r="W942" s="323" t="s">
        <v>401</v>
      </c>
      <c r="X942" s="323" t="s">
        <v>241</v>
      </c>
      <c r="Y942" s="328">
        <f t="shared" si="72"/>
        <v>0</v>
      </c>
      <c r="Z942" s="327">
        <v>0</v>
      </c>
      <c r="AA942" s="327">
        <v>0</v>
      </c>
      <c r="AB942" s="327">
        <v>0</v>
      </c>
      <c r="AC942" s="327">
        <v>0</v>
      </c>
      <c r="AD942" s="327">
        <v>0</v>
      </c>
      <c r="AE942" s="327">
        <v>0</v>
      </c>
      <c r="AF942" s="327">
        <v>0</v>
      </c>
      <c r="AG942" s="327">
        <v>0</v>
      </c>
      <c r="AH942" s="327">
        <v>0</v>
      </c>
      <c r="AI942" s="327">
        <v>0</v>
      </c>
      <c r="AJ942" s="327">
        <v>0</v>
      </c>
      <c r="AK942" s="327">
        <v>0</v>
      </c>
      <c r="AL942" s="327">
        <v>0</v>
      </c>
      <c r="AM942" s="305">
        <f t="shared" si="73"/>
        <v>0</v>
      </c>
      <c r="AQ942" s="401"/>
      <c r="AR942" s="401"/>
    </row>
    <row r="943" spans="1:44" ht="19.5" customHeight="1" x14ac:dyDescent="0.2">
      <c r="A943" s="477" t="s">
        <v>75</v>
      </c>
      <c r="B943" s="475" t="s">
        <v>44</v>
      </c>
      <c r="C943" s="456" t="s">
        <v>26</v>
      </c>
      <c r="D943" s="302" t="s">
        <v>29</v>
      </c>
      <c r="E943" s="305"/>
      <c r="F943" s="305">
        <v>0</v>
      </c>
      <c r="G943" s="305">
        <v>0</v>
      </c>
      <c r="H943" s="305">
        <v>0</v>
      </c>
      <c r="I943" s="305">
        <v>0</v>
      </c>
      <c r="J943" s="305">
        <v>0</v>
      </c>
      <c r="K943" s="305">
        <v>0</v>
      </c>
      <c r="L943" s="305">
        <v>0</v>
      </c>
      <c r="M943" s="305">
        <v>0</v>
      </c>
      <c r="N943" s="305">
        <v>0</v>
      </c>
      <c r="O943" s="305">
        <v>0</v>
      </c>
      <c r="P943" s="305">
        <v>0</v>
      </c>
      <c r="Q943" s="305">
        <v>8.7734322010902602E-2</v>
      </c>
      <c r="R943" s="305">
        <v>8.7734322010902602E-2</v>
      </c>
      <c r="S943" s="382"/>
      <c r="V943" s="322" t="s">
        <v>358</v>
      </c>
      <c r="W943" s="323" t="s">
        <v>401</v>
      </c>
      <c r="X943" s="323" t="s">
        <v>242</v>
      </c>
      <c r="Y943" s="328">
        <f t="shared" si="72"/>
        <v>0</v>
      </c>
      <c r="Z943" s="327">
        <v>0</v>
      </c>
      <c r="AA943" s="327">
        <v>0</v>
      </c>
      <c r="AB943" s="327">
        <v>0</v>
      </c>
      <c r="AC943" s="327">
        <v>0</v>
      </c>
      <c r="AD943" s="327">
        <v>0</v>
      </c>
      <c r="AE943" s="327">
        <v>0</v>
      </c>
      <c r="AF943" s="327">
        <v>0</v>
      </c>
      <c r="AG943" s="327">
        <v>0</v>
      </c>
      <c r="AH943" s="327">
        <v>0</v>
      </c>
      <c r="AI943" s="327">
        <v>0</v>
      </c>
      <c r="AJ943" s="327">
        <v>0</v>
      </c>
      <c r="AK943" s="327">
        <v>0</v>
      </c>
      <c r="AL943" s="327">
        <v>0</v>
      </c>
      <c r="AM943" s="305">
        <f t="shared" si="73"/>
        <v>0</v>
      </c>
      <c r="AQ943" s="401"/>
      <c r="AR943" s="401"/>
    </row>
    <row r="944" spans="1:44" ht="19.5" customHeight="1" x14ac:dyDescent="0.2">
      <c r="A944" s="477" t="s">
        <v>75</v>
      </c>
      <c r="B944" s="475" t="s">
        <v>44</v>
      </c>
      <c r="C944" s="456" t="s">
        <v>26</v>
      </c>
      <c r="D944" s="302" t="s">
        <v>30</v>
      </c>
      <c r="E944" s="305"/>
      <c r="F944" s="305">
        <v>0</v>
      </c>
      <c r="G944" s="305">
        <v>0</v>
      </c>
      <c r="H944" s="305">
        <v>0</v>
      </c>
      <c r="I944" s="305">
        <v>0</v>
      </c>
      <c r="J944" s="305">
        <v>0</v>
      </c>
      <c r="K944" s="305">
        <v>0</v>
      </c>
      <c r="L944" s="305">
        <v>0</v>
      </c>
      <c r="M944" s="305">
        <v>0</v>
      </c>
      <c r="N944" s="305">
        <v>0</v>
      </c>
      <c r="O944" s="305">
        <v>0</v>
      </c>
      <c r="P944" s="305">
        <v>0</v>
      </c>
      <c r="Q944" s="305">
        <v>3.4417734790512203E-2</v>
      </c>
      <c r="R944" s="305">
        <v>3.4417734790512203E-2</v>
      </c>
      <c r="S944" s="382"/>
      <c r="V944" s="322" t="s">
        <v>358</v>
      </c>
      <c r="W944" s="323" t="s">
        <v>401</v>
      </c>
      <c r="X944" s="323" t="s">
        <v>243</v>
      </c>
      <c r="Y944" s="328">
        <f t="shared" si="72"/>
        <v>0</v>
      </c>
      <c r="Z944" s="327">
        <v>0</v>
      </c>
      <c r="AA944" s="327">
        <v>0</v>
      </c>
      <c r="AB944" s="327">
        <v>0</v>
      </c>
      <c r="AC944" s="327">
        <v>0</v>
      </c>
      <c r="AD944" s="327">
        <v>0</v>
      </c>
      <c r="AE944" s="327">
        <v>0</v>
      </c>
      <c r="AF944" s="327">
        <v>0</v>
      </c>
      <c r="AG944" s="327">
        <v>0</v>
      </c>
      <c r="AH944" s="327">
        <v>0</v>
      </c>
      <c r="AI944" s="327">
        <v>0</v>
      </c>
      <c r="AJ944" s="327">
        <v>0</v>
      </c>
      <c r="AK944" s="327">
        <v>0</v>
      </c>
      <c r="AL944" s="327">
        <v>0</v>
      </c>
      <c r="AM944" s="305">
        <f t="shared" si="73"/>
        <v>0</v>
      </c>
      <c r="AQ944" s="401"/>
      <c r="AR944" s="401"/>
    </row>
    <row r="945" spans="1:44" ht="19.5" customHeight="1" x14ac:dyDescent="0.2">
      <c r="A945" s="477" t="s">
        <v>75</v>
      </c>
      <c r="B945" s="475" t="s">
        <v>44</v>
      </c>
      <c r="C945" s="456" t="s">
        <v>26</v>
      </c>
      <c r="D945" s="302" t="s">
        <v>31</v>
      </c>
      <c r="E945" s="305"/>
      <c r="F945" s="305">
        <v>0</v>
      </c>
      <c r="G945" s="305">
        <v>0</v>
      </c>
      <c r="H945" s="305">
        <v>0</v>
      </c>
      <c r="I945" s="305">
        <v>0</v>
      </c>
      <c r="J945" s="305">
        <v>0</v>
      </c>
      <c r="K945" s="305">
        <v>0</v>
      </c>
      <c r="L945" s="305">
        <v>0</v>
      </c>
      <c r="M945" s="305">
        <v>0</v>
      </c>
      <c r="N945" s="305">
        <v>0</v>
      </c>
      <c r="O945" s="305">
        <v>0</v>
      </c>
      <c r="P945" s="305">
        <v>0</v>
      </c>
      <c r="Q945" s="305">
        <v>0.41291003906218299</v>
      </c>
      <c r="R945" s="305">
        <v>0.41291003906218299</v>
      </c>
      <c r="S945" s="382"/>
      <c r="V945" s="322" t="s">
        <v>358</v>
      </c>
      <c r="W945" s="323" t="s">
        <v>401</v>
      </c>
      <c r="X945" s="323" t="s">
        <v>244</v>
      </c>
      <c r="Y945" s="328">
        <f t="shared" si="72"/>
        <v>0</v>
      </c>
      <c r="Z945" s="327">
        <v>0</v>
      </c>
      <c r="AA945" s="327">
        <v>0</v>
      </c>
      <c r="AB945" s="327">
        <v>0</v>
      </c>
      <c r="AC945" s="327">
        <v>0</v>
      </c>
      <c r="AD945" s="327">
        <v>0</v>
      </c>
      <c r="AE945" s="327">
        <v>0</v>
      </c>
      <c r="AF945" s="327">
        <v>0</v>
      </c>
      <c r="AG945" s="327">
        <v>0</v>
      </c>
      <c r="AH945" s="327">
        <v>0</v>
      </c>
      <c r="AI945" s="327">
        <v>0</v>
      </c>
      <c r="AJ945" s="327">
        <v>0</v>
      </c>
      <c r="AK945" s="327">
        <v>0</v>
      </c>
      <c r="AL945" s="327">
        <v>0</v>
      </c>
      <c r="AM945" s="305">
        <f t="shared" si="73"/>
        <v>0</v>
      </c>
      <c r="AQ945" s="401"/>
      <c r="AR945" s="401"/>
    </row>
    <row r="946" spans="1:44" ht="19.5" customHeight="1" x14ac:dyDescent="0.2">
      <c r="A946" s="477" t="s">
        <v>75</v>
      </c>
      <c r="B946" s="475" t="s">
        <v>44</v>
      </c>
      <c r="C946" s="456" t="s">
        <v>33</v>
      </c>
      <c r="D946" s="302" t="s">
        <v>34</v>
      </c>
      <c r="E946" s="305"/>
      <c r="F946" s="305">
        <v>0</v>
      </c>
      <c r="G946" s="305">
        <v>0</v>
      </c>
      <c r="H946" s="305">
        <v>0</v>
      </c>
      <c r="I946" s="305">
        <v>0</v>
      </c>
      <c r="J946" s="305">
        <v>0</v>
      </c>
      <c r="K946" s="305">
        <v>0</v>
      </c>
      <c r="L946" s="305">
        <v>0</v>
      </c>
      <c r="M946" s="305">
        <v>0</v>
      </c>
      <c r="N946" s="305">
        <v>0</v>
      </c>
      <c r="O946" s="305">
        <v>0</v>
      </c>
      <c r="P946" s="305">
        <v>0</v>
      </c>
      <c r="Q946" s="305">
        <v>0.53506209586359799</v>
      </c>
      <c r="R946" s="305">
        <v>0.53506209586359799</v>
      </c>
      <c r="S946" s="382"/>
      <c r="V946" s="322" t="s">
        <v>358</v>
      </c>
      <c r="W946" s="323" t="s">
        <v>401</v>
      </c>
      <c r="X946" s="323" t="s">
        <v>245</v>
      </c>
      <c r="Y946" s="328">
        <f t="shared" si="72"/>
        <v>0</v>
      </c>
      <c r="Z946" s="327">
        <v>0</v>
      </c>
      <c r="AA946" s="327">
        <v>0</v>
      </c>
      <c r="AB946" s="327">
        <v>0</v>
      </c>
      <c r="AC946" s="327">
        <v>0</v>
      </c>
      <c r="AD946" s="327">
        <v>0</v>
      </c>
      <c r="AE946" s="327">
        <v>0</v>
      </c>
      <c r="AF946" s="327">
        <v>0</v>
      </c>
      <c r="AG946" s="327">
        <v>0</v>
      </c>
      <c r="AH946" s="327">
        <v>0</v>
      </c>
      <c r="AI946" s="327">
        <v>0</v>
      </c>
      <c r="AJ946" s="327">
        <v>0</v>
      </c>
      <c r="AK946" s="327">
        <v>0</v>
      </c>
      <c r="AL946" s="327">
        <v>0</v>
      </c>
      <c r="AM946" s="305">
        <f t="shared" si="73"/>
        <v>0</v>
      </c>
      <c r="AQ946" s="401"/>
      <c r="AR946" s="401"/>
    </row>
    <row r="947" spans="1:44" ht="19.5" customHeight="1" x14ac:dyDescent="0.2">
      <c r="A947" s="477" t="s">
        <v>75</v>
      </c>
      <c r="B947" s="475" t="s">
        <v>44</v>
      </c>
      <c r="C947" s="456" t="s">
        <v>33</v>
      </c>
      <c r="D947" s="302" t="s">
        <v>35</v>
      </c>
      <c r="E947" s="305"/>
      <c r="F947" s="305">
        <v>0</v>
      </c>
      <c r="G947" s="305">
        <v>0</v>
      </c>
      <c r="H947" s="305">
        <v>0</v>
      </c>
      <c r="I947" s="305">
        <v>0</v>
      </c>
      <c r="J947" s="305">
        <v>0</v>
      </c>
      <c r="K947" s="305">
        <v>0</v>
      </c>
      <c r="L947" s="305">
        <v>0</v>
      </c>
      <c r="M947" s="305">
        <v>0</v>
      </c>
      <c r="N947" s="305">
        <v>0</v>
      </c>
      <c r="O947" s="305">
        <v>0</v>
      </c>
      <c r="P947" s="305">
        <v>0</v>
      </c>
      <c r="Q947" s="305">
        <v>0</v>
      </c>
      <c r="R947" s="305">
        <v>0</v>
      </c>
      <c r="S947" s="382"/>
      <c r="V947" s="322" t="s">
        <v>358</v>
      </c>
      <c r="W947" s="323" t="s">
        <v>401</v>
      </c>
      <c r="X947" s="323" t="s">
        <v>246</v>
      </c>
      <c r="Y947" s="328">
        <f t="shared" si="72"/>
        <v>0</v>
      </c>
      <c r="Z947" s="327">
        <v>0</v>
      </c>
      <c r="AA947" s="327">
        <v>0</v>
      </c>
      <c r="AB947" s="327">
        <v>0</v>
      </c>
      <c r="AC947" s="327">
        <v>0</v>
      </c>
      <c r="AD947" s="327">
        <v>0</v>
      </c>
      <c r="AE947" s="327">
        <v>0</v>
      </c>
      <c r="AF947" s="327">
        <v>0</v>
      </c>
      <c r="AG947" s="327">
        <v>0</v>
      </c>
      <c r="AH947" s="327">
        <v>0</v>
      </c>
      <c r="AI947" s="327">
        <v>0</v>
      </c>
      <c r="AJ947" s="327">
        <v>0</v>
      </c>
      <c r="AK947" s="327">
        <v>0</v>
      </c>
      <c r="AL947" s="327">
        <v>0</v>
      </c>
      <c r="AM947" s="305">
        <f t="shared" si="73"/>
        <v>0</v>
      </c>
      <c r="AQ947" s="401"/>
      <c r="AR947" s="401"/>
    </row>
    <row r="948" spans="1:44" ht="19.5" customHeight="1" x14ac:dyDescent="0.2">
      <c r="A948" s="477" t="s">
        <v>75</v>
      </c>
      <c r="B948" s="475" t="s">
        <v>44</v>
      </c>
      <c r="C948" s="456" t="s">
        <v>33</v>
      </c>
      <c r="D948" s="302" t="s">
        <v>36</v>
      </c>
      <c r="E948" s="305"/>
      <c r="F948" s="305">
        <v>0</v>
      </c>
      <c r="G948" s="305">
        <v>0</v>
      </c>
      <c r="H948" s="305">
        <v>0</v>
      </c>
      <c r="I948" s="305">
        <v>0</v>
      </c>
      <c r="J948" s="305">
        <v>0</v>
      </c>
      <c r="K948" s="305">
        <v>0</v>
      </c>
      <c r="L948" s="305">
        <v>0</v>
      </c>
      <c r="M948" s="305">
        <v>0</v>
      </c>
      <c r="N948" s="305">
        <v>0</v>
      </c>
      <c r="O948" s="305">
        <v>0</v>
      </c>
      <c r="P948" s="305">
        <v>0</v>
      </c>
      <c r="Q948" s="305">
        <v>0</v>
      </c>
      <c r="R948" s="305">
        <v>0</v>
      </c>
      <c r="S948" s="382"/>
      <c r="V948" s="322" t="s">
        <v>358</v>
      </c>
      <c r="W948" s="323" t="s">
        <v>401</v>
      </c>
      <c r="X948" s="323" t="s">
        <v>247</v>
      </c>
      <c r="Y948" s="328">
        <f t="shared" si="72"/>
        <v>0</v>
      </c>
      <c r="Z948" s="327">
        <v>0</v>
      </c>
      <c r="AA948" s="327">
        <v>0</v>
      </c>
      <c r="AB948" s="327">
        <v>0</v>
      </c>
      <c r="AC948" s="327">
        <v>0</v>
      </c>
      <c r="AD948" s="327">
        <v>0</v>
      </c>
      <c r="AE948" s="327">
        <v>0</v>
      </c>
      <c r="AF948" s="327">
        <v>0</v>
      </c>
      <c r="AG948" s="327">
        <v>0</v>
      </c>
      <c r="AH948" s="327">
        <v>0</v>
      </c>
      <c r="AI948" s="327">
        <v>0</v>
      </c>
      <c r="AJ948" s="327">
        <v>0</v>
      </c>
      <c r="AK948" s="327">
        <v>0</v>
      </c>
      <c r="AL948" s="327">
        <v>0</v>
      </c>
      <c r="AM948" s="305">
        <f t="shared" si="73"/>
        <v>0</v>
      </c>
      <c r="AQ948" s="401"/>
      <c r="AR948" s="401"/>
    </row>
    <row r="949" spans="1:44" ht="19.5" customHeight="1" x14ac:dyDescent="0.2">
      <c r="A949" s="477" t="s">
        <v>75</v>
      </c>
      <c r="B949" s="475" t="s">
        <v>44</v>
      </c>
      <c r="C949" s="456" t="s">
        <v>33</v>
      </c>
      <c r="D949" s="302" t="s">
        <v>37</v>
      </c>
      <c r="E949" s="305"/>
      <c r="F949" s="305">
        <v>0</v>
      </c>
      <c r="G949" s="305">
        <v>0</v>
      </c>
      <c r="H949" s="305">
        <v>0</v>
      </c>
      <c r="I949" s="305">
        <v>0</v>
      </c>
      <c r="J949" s="305">
        <v>0</v>
      </c>
      <c r="K949" s="305">
        <v>0</v>
      </c>
      <c r="L949" s="305">
        <v>0</v>
      </c>
      <c r="M949" s="305">
        <v>0</v>
      </c>
      <c r="N949" s="305">
        <v>0</v>
      </c>
      <c r="O949" s="305">
        <v>0</v>
      </c>
      <c r="P949" s="305">
        <v>0</v>
      </c>
      <c r="Q949" s="305">
        <v>0</v>
      </c>
      <c r="R949" s="305">
        <v>0</v>
      </c>
      <c r="S949" s="382"/>
      <c r="V949" s="322" t="s">
        <v>358</v>
      </c>
      <c r="W949" s="323" t="s">
        <v>401</v>
      </c>
      <c r="X949" s="323" t="s">
        <v>248</v>
      </c>
      <c r="Y949" s="328">
        <f t="shared" si="72"/>
        <v>0</v>
      </c>
      <c r="Z949" s="327">
        <v>0</v>
      </c>
      <c r="AA949" s="327">
        <v>0</v>
      </c>
      <c r="AB949" s="327">
        <v>0</v>
      </c>
      <c r="AC949" s="327">
        <v>0</v>
      </c>
      <c r="AD949" s="327">
        <v>0</v>
      </c>
      <c r="AE949" s="327">
        <v>0</v>
      </c>
      <c r="AF949" s="327">
        <v>0</v>
      </c>
      <c r="AG949" s="327">
        <v>0</v>
      </c>
      <c r="AH949" s="327">
        <v>0</v>
      </c>
      <c r="AI949" s="327">
        <v>0</v>
      </c>
      <c r="AJ949" s="327">
        <v>0</v>
      </c>
      <c r="AK949" s="327">
        <v>0</v>
      </c>
      <c r="AL949" s="327">
        <v>0</v>
      </c>
      <c r="AM949" s="305">
        <f t="shared" si="73"/>
        <v>0</v>
      </c>
      <c r="AQ949" s="401"/>
      <c r="AR949" s="401"/>
    </row>
    <row r="950" spans="1:44" ht="19.5" customHeight="1" x14ac:dyDescent="0.2">
      <c r="A950" s="477" t="s">
        <v>75</v>
      </c>
      <c r="B950" s="475" t="s">
        <v>44</v>
      </c>
      <c r="C950" s="456" t="s">
        <v>33</v>
      </c>
      <c r="D950" s="302" t="s">
        <v>38</v>
      </c>
      <c r="E950" s="305"/>
      <c r="F950" s="305">
        <v>0</v>
      </c>
      <c r="G950" s="305">
        <v>0</v>
      </c>
      <c r="H950" s="305">
        <v>0</v>
      </c>
      <c r="I950" s="305">
        <v>0</v>
      </c>
      <c r="J950" s="305">
        <v>0</v>
      </c>
      <c r="K950" s="305">
        <v>0</v>
      </c>
      <c r="L950" s="305">
        <v>0</v>
      </c>
      <c r="M950" s="305">
        <v>0</v>
      </c>
      <c r="N950" s="305">
        <v>0</v>
      </c>
      <c r="O950" s="305">
        <v>0</v>
      </c>
      <c r="P950" s="305">
        <v>0</v>
      </c>
      <c r="Q950" s="305">
        <v>0</v>
      </c>
      <c r="R950" s="305">
        <v>0</v>
      </c>
      <c r="S950" s="382"/>
      <c r="V950" s="322" t="s">
        <v>358</v>
      </c>
      <c r="W950" s="323" t="s">
        <v>401</v>
      </c>
      <c r="X950" s="323" t="s">
        <v>210</v>
      </c>
      <c r="Y950" s="328">
        <f t="shared" si="72"/>
        <v>0</v>
      </c>
      <c r="Z950" s="327">
        <v>0</v>
      </c>
      <c r="AA950" s="327">
        <v>0</v>
      </c>
      <c r="AB950" s="327">
        <v>0</v>
      </c>
      <c r="AC950" s="327">
        <v>0</v>
      </c>
      <c r="AD950" s="327">
        <v>0</v>
      </c>
      <c r="AE950" s="327">
        <v>0</v>
      </c>
      <c r="AF950" s="327">
        <v>0</v>
      </c>
      <c r="AG950" s="327">
        <v>0</v>
      </c>
      <c r="AH950" s="327">
        <v>0</v>
      </c>
      <c r="AI950" s="327">
        <v>0</v>
      </c>
      <c r="AJ950" s="327">
        <v>0</v>
      </c>
      <c r="AK950" s="327">
        <v>0</v>
      </c>
      <c r="AL950" s="327">
        <v>0</v>
      </c>
      <c r="AM950" s="305">
        <f t="shared" si="73"/>
        <v>0</v>
      </c>
      <c r="AQ950" s="401"/>
      <c r="AR950" s="401"/>
    </row>
    <row r="951" spans="1:44" ht="19.5" customHeight="1" x14ac:dyDescent="0.2">
      <c r="A951" s="477" t="s">
        <v>75</v>
      </c>
      <c r="B951" s="475" t="s">
        <v>44</v>
      </c>
      <c r="C951" s="456" t="s">
        <v>33</v>
      </c>
      <c r="D951" s="302" t="s">
        <v>39</v>
      </c>
      <c r="E951" s="305"/>
      <c r="F951" s="305">
        <v>0</v>
      </c>
      <c r="G951" s="305">
        <v>0</v>
      </c>
      <c r="H951" s="305">
        <v>0</v>
      </c>
      <c r="I951" s="305">
        <v>0</v>
      </c>
      <c r="J951" s="305">
        <v>0</v>
      </c>
      <c r="K951" s="305">
        <v>0</v>
      </c>
      <c r="L951" s="305">
        <v>0</v>
      </c>
      <c r="M951" s="305">
        <v>0</v>
      </c>
      <c r="N951" s="305">
        <v>0</v>
      </c>
      <c r="O951" s="305">
        <v>0</v>
      </c>
      <c r="P951" s="305">
        <v>0</v>
      </c>
      <c r="Q951" s="305">
        <v>0</v>
      </c>
      <c r="R951" s="305">
        <v>0</v>
      </c>
      <c r="S951" s="382"/>
      <c r="V951" s="322" t="s">
        <v>358</v>
      </c>
      <c r="W951" s="321"/>
      <c r="X951" s="321"/>
      <c r="Y951" s="328">
        <f t="shared" si="72"/>
        <v>0</v>
      </c>
      <c r="Z951" s="329"/>
      <c r="AA951" s="329"/>
      <c r="AB951" s="329"/>
      <c r="AC951" s="329"/>
      <c r="AD951" s="329"/>
      <c r="AE951" s="329"/>
      <c r="AF951" s="329"/>
      <c r="AG951" s="329"/>
      <c r="AH951" s="329"/>
      <c r="AI951" s="329"/>
      <c r="AJ951" s="329"/>
      <c r="AK951" s="329"/>
      <c r="AL951" s="329"/>
      <c r="AM951" s="305">
        <f t="shared" si="73"/>
        <v>0</v>
      </c>
      <c r="AQ951" s="401"/>
      <c r="AR951" s="401"/>
    </row>
    <row r="952" spans="1:44" ht="19.5" customHeight="1" x14ac:dyDescent="0.2">
      <c r="A952" s="477" t="s">
        <v>75</v>
      </c>
      <c r="B952" s="475" t="s">
        <v>44</v>
      </c>
      <c r="C952" s="456" t="s">
        <v>40</v>
      </c>
      <c r="D952" s="302" t="s">
        <v>41</v>
      </c>
      <c r="E952" s="305"/>
      <c r="F952" s="305">
        <v>0</v>
      </c>
      <c r="G952" s="305">
        <v>0</v>
      </c>
      <c r="H952" s="305">
        <v>0</v>
      </c>
      <c r="I952" s="305">
        <v>0</v>
      </c>
      <c r="J952" s="305">
        <v>0</v>
      </c>
      <c r="K952" s="305">
        <v>0</v>
      </c>
      <c r="L952" s="305">
        <v>0</v>
      </c>
      <c r="M952" s="305">
        <v>0</v>
      </c>
      <c r="N952" s="305">
        <v>0</v>
      </c>
      <c r="O952" s="305">
        <v>0</v>
      </c>
      <c r="P952" s="305">
        <v>0</v>
      </c>
      <c r="Q952" s="305">
        <v>0.53506209586359799</v>
      </c>
      <c r="R952" s="305">
        <v>0.53506209586359799</v>
      </c>
      <c r="S952" s="382"/>
      <c r="V952" s="322" t="s">
        <v>358</v>
      </c>
      <c r="W952" s="321"/>
      <c r="X952" s="321"/>
      <c r="Y952" s="328">
        <f t="shared" si="72"/>
        <v>0</v>
      </c>
      <c r="Z952" s="329"/>
      <c r="AA952" s="329"/>
      <c r="AB952" s="329"/>
      <c r="AC952" s="329"/>
      <c r="AD952" s="329"/>
      <c r="AE952" s="329"/>
      <c r="AF952" s="329"/>
      <c r="AG952" s="329"/>
      <c r="AH952" s="329"/>
      <c r="AI952" s="329"/>
      <c r="AJ952" s="329"/>
      <c r="AK952" s="329"/>
      <c r="AL952" s="329"/>
      <c r="AM952" s="305">
        <f t="shared" si="73"/>
        <v>0</v>
      </c>
      <c r="AQ952" s="401"/>
      <c r="AR952" s="401"/>
    </row>
    <row r="953" spans="1:44" ht="19.5" customHeight="1" x14ac:dyDescent="0.2">
      <c r="A953" s="477" t="s">
        <v>75</v>
      </c>
      <c r="B953" s="475" t="s">
        <v>44</v>
      </c>
      <c r="C953" s="456" t="s">
        <v>40</v>
      </c>
      <c r="D953" s="302" t="s">
        <v>42</v>
      </c>
      <c r="E953" s="305"/>
      <c r="F953" s="305">
        <v>0</v>
      </c>
      <c r="G953" s="305">
        <v>0</v>
      </c>
      <c r="H953" s="305">
        <v>0</v>
      </c>
      <c r="I953" s="305">
        <v>0</v>
      </c>
      <c r="J953" s="305">
        <v>0</v>
      </c>
      <c r="K953" s="305">
        <v>0</v>
      </c>
      <c r="L953" s="305">
        <v>0</v>
      </c>
      <c r="M953" s="305">
        <v>0</v>
      </c>
      <c r="N953" s="305">
        <v>0</v>
      </c>
      <c r="O953" s="305">
        <v>0</v>
      </c>
      <c r="P953" s="305">
        <v>0</v>
      </c>
      <c r="Q953" s="305">
        <v>0</v>
      </c>
      <c r="R953" s="305">
        <v>0</v>
      </c>
      <c r="S953" s="382"/>
      <c r="V953" s="322" t="s">
        <v>358</v>
      </c>
      <c r="W953" s="323" t="s">
        <v>359</v>
      </c>
      <c r="X953" s="323" t="s">
        <v>4</v>
      </c>
      <c r="Y953" s="328" t="str">
        <f t="shared" si="72"/>
        <v>6月</v>
      </c>
      <c r="Z953" s="327" t="s">
        <v>8</v>
      </c>
      <c r="AA953" s="327" t="s">
        <v>9</v>
      </c>
      <c r="AB953" s="327" t="s">
        <v>10</v>
      </c>
      <c r="AC953" s="327" t="s">
        <v>11</v>
      </c>
      <c r="AD953" s="327" t="s">
        <v>12</v>
      </c>
      <c r="AE953" s="327" t="s">
        <v>13</v>
      </c>
      <c r="AF953" s="327" t="s">
        <v>14</v>
      </c>
      <c r="AG953" s="327" t="s">
        <v>15</v>
      </c>
      <c r="AH953" s="327" t="s">
        <v>16</v>
      </c>
      <c r="AI953" s="327" t="s">
        <v>17</v>
      </c>
      <c r="AJ953" s="327" t="s">
        <v>111</v>
      </c>
      <c r="AK953" s="327" t="s">
        <v>19</v>
      </c>
      <c r="AL953" s="327" t="s">
        <v>20</v>
      </c>
      <c r="AM953" s="300" t="s">
        <v>259</v>
      </c>
      <c r="AQ953" s="401"/>
      <c r="AR953" s="401"/>
    </row>
    <row r="954" spans="1:44" ht="19.5" customHeight="1" x14ac:dyDescent="0.2">
      <c r="A954" s="477" t="s">
        <v>75</v>
      </c>
      <c r="B954" s="475" t="s">
        <v>44</v>
      </c>
      <c r="C954" s="456" t="s">
        <v>40</v>
      </c>
      <c r="D954" s="302" t="s">
        <v>43</v>
      </c>
      <c r="E954" s="305"/>
      <c r="F954" s="305">
        <v>0</v>
      </c>
      <c r="G954" s="305">
        <v>0</v>
      </c>
      <c r="H954" s="305">
        <v>0</v>
      </c>
      <c r="I954" s="305">
        <v>0</v>
      </c>
      <c r="J954" s="305">
        <v>0</v>
      </c>
      <c r="K954" s="305">
        <v>0</v>
      </c>
      <c r="L954" s="305">
        <v>0</v>
      </c>
      <c r="M954" s="305">
        <v>0</v>
      </c>
      <c r="N954" s="305">
        <v>0</v>
      </c>
      <c r="O954" s="305">
        <v>0</v>
      </c>
      <c r="P954" s="305">
        <v>0</v>
      </c>
      <c r="Q954" s="305">
        <v>0</v>
      </c>
      <c r="R954" s="305">
        <v>0</v>
      </c>
      <c r="S954" s="382"/>
      <c r="V954" s="322" t="s">
        <v>358</v>
      </c>
      <c r="W954" s="323" t="s">
        <v>81</v>
      </c>
      <c r="X954" s="323" t="s">
        <v>217</v>
      </c>
      <c r="Y954" s="328">
        <f t="shared" si="72"/>
        <v>-0.48128124186499999</v>
      </c>
      <c r="Z954" s="327">
        <v>3.3444391008657899</v>
      </c>
      <c r="AA954" s="327">
        <v>-0.59068575777193999</v>
      </c>
      <c r="AB954" s="327">
        <v>-4.1347154230933096</v>
      </c>
      <c r="AC954" s="327">
        <v>-0.48573666743568999</v>
      </c>
      <c r="AD954" s="327">
        <v>-0.48157896805762002</v>
      </c>
      <c r="AE954" s="327">
        <v>-0.48128124186499999</v>
      </c>
      <c r="AF954" s="327">
        <v>-0.48295486572696</v>
      </c>
      <c r="AG954" s="327">
        <v>-0.47665899709303999</v>
      </c>
      <c r="AH954" s="327">
        <v>-0.4816358603641</v>
      </c>
      <c r="AI954" s="327">
        <v>-0.48626174080126</v>
      </c>
      <c r="AJ954" s="327">
        <v>-0.45358162125842</v>
      </c>
      <c r="AK954" s="327">
        <v>1.5714611462732899</v>
      </c>
      <c r="AL954" s="327">
        <v>-3.6391908963282602</v>
      </c>
      <c r="AM954" s="305">
        <f t="shared" si="73"/>
        <v>-2.82955895735777</v>
      </c>
      <c r="AQ954" s="401"/>
      <c r="AR954" s="401"/>
    </row>
    <row r="955" spans="1:44" ht="19.5" customHeight="1" x14ac:dyDescent="0.2">
      <c r="A955" s="477" t="s">
        <v>75</v>
      </c>
      <c r="B955" s="475" t="s">
        <v>45</v>
      </c>
      <c r="C955" s="456" t="s">
        <v>26</v>
      </c>
      <c r="D955" s="302" t="s">
        <v>29</v>
      </c>
      <c r="E955" s="305"/>
      <c r="F955" s="305">
        <v>0</v>
      </c>
      <c r="G955" s="305">
        <v>0</v>
      </c>
      <c r="H955" s="305">
        <v>0</v>
      </c>
      <c r="I955" s="305">
        <v>0</v>
      </c>
      <c r="J955" s="305">
        <v>0</v>
      </c>
      <c r="K955" s="305">
        <v>0</v>
      </c>
      <c r="L955" s="305">
        <v>0</v>
      </c>
      <c r="M955" s="305">
        <v>0</v>
      </c>
      <c r="N955" s="305">
        <v>0</v>
      </c>
      <c r="O955" s="305">
        <v>0</v>
      </c>
      <c r="P955" s="305">
        <v>0</v>
      </c>
      <c r="Q955" s="305">
        <v>-8.7734322010902602E-2</v>
      </c>
      <c r="R955" s="305">
        <v>-8.7734322010902602E-2</v>
      </c>
      <c r="S955" s="382"/>
      <c r="V955" s="322" t="s">
        <v>358</v>
      </c>
      <c r="W955" s="323" t="s">
        <v>81</v>
      </c>
      <c r="X955" s="323" t="s">
        <v>218</v>
      </c>
      <c r="Y955" s="328">
        <f t="shared" si="72"/>
        <v>2.6244E-2</v>
      </c>
      <c r="Z955" s="327">
        <v>0.33193800000000001</v>
      </c>
      <c r="AA955" s="327">
        <v>2.673E-2</v>
      </c>
      <c r="AB955" s="327">
        <v>2.1384E-2</v>
      </c>
      <c r="AC955" s="327">
        <v>2.0412E-2</v>
      </c>
      <c r="AD955" s="327">
        <v>2.3328000000000002E-2</v>
      </c>
      <c r="AE955" s="327">
        <v>2.6244E-2</v>
      </c>
      <c r="AF955" s="327">
        <v>2.7702000000000001E-2</v>
      </c>
      <c r="AG955" s="327">
        <v>2.7702000000000001E-2</v>
      </c>
      <c r="AH955" s="327">
        <v>4.5198000000000002E-2</v>
      </c>
      <c r="AI955" s="327">
        <v>4.2282E-2</v>
      </c>
      <c r="AJ955" s="327">
        <v>2.5271999999999999E-2</v>
      </c>
      <c r="AK955" s="327">
        <v>4.6170000000000003E-2</v>
      </c>
      <c r="AL955" s="327">
        <v>0.66436200000000001</v>
      </c>
      <c r="AM955" s="305">
        <f t="shared" si="73"/>
        <v>0.45003599999999999</v>
      </c>
      <c r="AQ955" s="401"/>
      <c r="AR955" s="401"/>
    </row>
    <row r="956" spans="1:44" ht="19.5" customHeight="1" x14ac:dyDescent="0.2">
      <c r="A956" s="477" t="s">
        <v>75</v>
      </c>
      <c r="B956" s="475" t="s">
        <v>45</v>
      </c>
      <c r="C956" s="456" t="s">
        <v>26</v>
      </c>
      <c r="D956" s="302" t="s">
        <v>30</v>
      </c>
      <c r="E956" s="305"/>
      <c r="F956" s="305">
        <v>0</v>
      </c>
      <c r="G956" s="305">
        <v>0</v>
      </c>
      <c r="H956" s="305">
        <v>0</v>
      </c>
      <c r="I956" s="305">
        <v>0</v>
      </c>
      <c r="J956" s="305">
        <v>0</v>
      </c>
      <c r="K956" s="305">
        <v>0</v>
      </c>
      <c r="L956" s="305">
        <v>0</v>
      </c>
      <c r="M956" s="305">
        <v>0</v>
      </c>
      <c r="N956" s="305">
        <v>0</v>
      </c>
      <c r="O956" s="305">
        <v>0</v>
      </c>
      <c r="P956" s="305">
        <v>0</v>
      </c>
      <c r="Q956" s="305">
        <v>-3.4417734790512203E-2</v>
      </c>
      <c r="R956" s="305">
        <v>-3.4417734790512203E-2</v>
      </c>
      <c r="S956" s="382"/>
      <c r="V956" s="322" t="s">
        <v>358</v>
      </c>
      <c r="W956" s="323" t="s">
        <v>81</v>
      </c>
      <c r="X956" s="323" t="s">
        <v>219</v>
      </c>
      <c r="Y956" s="328">
        <f t="shared" si="72"/>
        <v>0.47664000000000001</v>
      </c>
      <c r="Z956" s="327">
        <v>1.9476800000000001</v>
      </c>
      <c r="AA956" s="327">
        <v>0.16239999999999999</v>
      </c>
      <c r="AB956" s="327">
        <v>0.30015999999999998</v>
      </c>
      <c r="AC956" s="327">
        <v>0.39551999999999998</v>
      </c>
      <c r="AD956" s="327">
        <v>0.43496000000000001</v>
      </c>
      <c r="AE956" s="327">
        <v>0.47664000000000001</v>
      </c>
      <c r="AF956" s="327">
        <v>0.62360000000000004</v>
      </c>
      <c r="AG956" s="327">
        <v>0.70272000000000001</v>
      </c>
      <c r="AH956" s="327">
        <v>0.57696000000000003</v>
      </c>
      <c r="AI956" s="327">
        <v>0.55600000000000005</v>
      </c>
      <c r="AJ956" s="327">
        <v>0.51803500000000002</v>
      </c>
      <c r="AK956" s="327">
        <v>0.402895</v>
      </c>
      <c r="AL956" s="327">
        <v>7.0975700000000002</v>
      </c>
      <c r="AM956" s="305">
        <f t="shared" si="73"/>
        <v>3.7173599999999998</v>
      </c>
      <c r="AQ956" s="401"/>
      <c r="AR956" s="401"/>
    </row>
    <row r="957" spans="1:44" ht="19.5" customHeight="1" x14ac:dyDescent="0.2">
      <c r="A957" s="477" t="s">
        <v>75</v>
      </c>
      <c r="B957" s="475" t="s">
        <v>45</v>
      </c>
      <c r="C957" s="456" t="s">
        <v>26</v>
      </c>
      <c r="D957" s="302" t="s">
        <v>31</v>
      </c>
      <c r="E957" s="305"/>
      <c r="F957" s="305">
        <v>0</v>
      </c>
      <c r="G957" s="305">
        <v>0</v>
      </c>
      <c r="H957" s="305">
        <v>0</v>
      </c>
      <c r="I957" s="305">
        <v>0</v>
      </c>
      <c r="J957" s="305">
        <v>0</v>
      </c>
      <c r="K957" s="305">
        <v>0</v>
      </c>
      <c r="L957" s="305">
        <v>0</v>
      </c>
      <c r="M957" s="305">
        <v>0</v>
      </c>
      <c r="N957" s="305">
        <v>0</v>
      </c>
      <c r="O957" s="305">
        <v>0</v>
      </c>
      <c r="P957" s="305">
        <v>0</v>
      </c>
      <c r="Q957" s="305">
        <v>-0.41291003906218299</v>
      </c>
      <c r="R957" s="305">
        <v>-0.41291003906218299</v>
      </c>
      <c r="S957" s="382"/>
      <c r="V957" s="322" t="s">
        <v>358</v>
      </c>
      <c r="W957" s="323" t="s">
        <v>81</v>
      </c>
      <c r="X957" s="323" t="s">
        <v>220</v>
      </c>
      <c r="Y957" s="328">
        <f t="shared" si="72"/>
        <v>9.4984439999999992</v>
      </c>
      <c r="Z957" s="327">
        <v>3.4172859999999998</v>
      </c>
      <c r="AA957" s="327">
        <v>0.43332300000000001</v>
      </c>
      <c r="AB957" s="327">
        <v>0.242842</v>
      </c>
      <c r="AC957" s="327">
        <v>11.671961</v>
      </c>
      <c r="AD957" s="327">
        <v>12.820031999999999</v>
      </c>
      <c r="AE957" s="327">
        <v>9.4984439999999992</v>
      </c>
      <c r="AF957" s="327">
        <v>1.1661250000000001</v>
      </c>
      <c r="AG957" s="327">
        <v>0.91897799999999996</v>
      </c>
      <c r="AH957" s="327">
        <v>2.719417</v>
      </c>
      <c r="AI957" s="327">
        <v>60.177908000000002</v>
      </c>
      <c r="AJ957" s="327">
        <v>3.5112920000000001</v>
      </c>
      <c r="AK957" s="327">
        <v>0.65915400000000002</v>
      </c>
      <c r="AL957" s="327">
        <v>107.236762</v>
      </c>
      <c r="AM957" s="305">
        <f t="shared" si="73"/>
        <v>38.083888000000002</v>
      </c>
      <c r="AQ957" s="401"/>
      <c r="AR957" s="401"/>
    </row>
    <row r="958" spans="1:44" ht="19.5" customHeight="1" x14ac:dyDescent="0.2">
      <c r="A958" s="477" t="s">
        <v>75</v>
      </c>
      <c r="B958" s="475" t="s">
        <v>45</v>
      </c>
      <c r="C958" s="456" t="s">
        <v>33</v>
      </c>
      <c r="D958" s="302" t="s">
        <v>34</v>
      </c>
      <c r="E958" s="305"/>
      <c r="F958" s="305">
        <v>0</v>
      </c>
      <c r="G958" s="305">
        <v>0</v>
      </c>
      <c r="H958" s="305">
        <v>0</v>
      </c>
      <c r="I958" s="305">
        <v>0</v>
      </c>
      <c r="J958" s="305">
        <v>0</v>
      </c>
      <c r="K958" s="305">
        <v>0</v>
      </c>
      <c r="L958" s="305">
        <v>0</v>
      </c>
      <c r="M958" s="305">
        <v>0</v>
      </c>
      <c r="N958" s="305">
        <v>0</v>
      </c>
      <c r="O958" s="305">
        <v>0</v>
      </c>
      <c r="P958" s="305">
        <v>0</v>
      </c>
      <c r="Q958" s="305">
        <v>-0.53506209586359799</v>
      </c>
      <c r="R958" s="305">
        <v>-0.53506209586359799</v>
      </c>
      <c r="S958" s="382"/>
      <c r="V958" s="322" t="s">
        <v>358</v>
      </c>
      <c r="W958" s="323" t="s">
        <v>81</v>
      </c>
      <c r="X958" s="323" t="s">
        <v>211</v>
      </c>
      <c r="Y958" s="328">
        <f t="shared" si="72"/>
        <v>23.884748999999999</v>
      </c>
      <c r="Z958" s="327">
        <v>41.084173</v>
      </c>
      <c r="AA958" s="327">
        <v>37.345203108363002</v>
      </c>
      <c r="AB958" s="327">
        <v>25.755334999999999</v>
      </c>
      <c r="AC958" s="327">
        <v>57.998606000000002</v>
      </c>
      <c r="AD958" s="327">
        <v>29.028856000000001</v>
      </c>
      <c r="AE958" s="327">
        <v>23.884748999999999</v>
      </c>
      <c r="AF958" s="327">
        <v>29.132757999999999</v>
      </c>
      <c r="AG958" s="327">
        <v>43.723064000000001</v>
      </c>
      <c r="AH958" s="327">
        <v>25.53424</v>
      </c>
      <c r="AI958" s="327">
        <v>31.567048</v>
      </c>
      <c r="AJ958" s="327">
        <v>26.842663999999999</v>
      </c>
      <c r="AK958" s="327">
        <v>469.27273000000002</v>
      </c>
      <c r="AL958" s="327">
        <v>841.16942610836304</v>
      </c>
      <c r="AM958" s="305">
        <f t="shared" si="73"/>
        <v>215.096922108363</v>
      </c>
      <c r="AQ958" s="401"/>
      <c r="AR958" s="401"/>
    </row>
    <row r="959" spans="1:44" ht="19.5" customHeight="1" x14ac:dyDescent="0.2">
      <c r="A959" s="477" t="s">
        <v>75</v>
      </c>
      <c r="B959" s="475" t="s">
        <v>45</v>
      </c>
      <c r="C959" s="456" t="s">
        <v>33</v>
      </c>
      <c r="D959" s="302" t="s">
        <v>35</v>
      </c>
      <c r="E959" s="305"/>
      <c r="F959" s="305">
        <v>0</v>
      </c>
      <c r="G959" s="305">
        <v>0</v>
      </c>
      <c r="H959" s="305">
        <v>0</v>
      </c>
      <c r="I959" s="305">
        <v>0</v>
      </c>
      <c r="J959" s="305">
        <v>0</v>
      </c>
      <c r="K959" s="305">
        <v>0</v>
      </c>
      <c r="L959" s="305">
        <v>0</v>
      </c>
      <c r="M959" s="305">
        <v>0</v>
      </c>
      <c r="N959" s="305">
        <v>0</v>
      </c>
      <c r="O959" s="305">
        <v>0</v>
      </c>
      <c r="P959" s="305">
        <v>0</v>
      </c>
      <c r="Q959" s="305">
        <v>0</v>
      </c>
      <c r="R959" s="305">
        <v>0</v>
      </c>
      <c r="S959" s="382"/>
      <c r="V959" s="322" t="s">
        <v>358</v>
      </c>
      <c r="W959" s="323" t="s">
        <v>81</v>
      </c>
      <c r="X959" s="323" t="s">
        <v>221</v>
      </c>
      <c r="Y959" s="328">
        <f t="shared" si="72"/>
        <v>1.7164729999999999</v>
      </c>
      <c r="Z959" s="327">
        <v>2.654684</v>
      </c>
      <c r="AA959" s="327">
        <v>3.1056840000000001</v>
      </c>
      <c r="AB959" s="327">
        <v>2.272564</v>
      </c>
      <c r="AC959" s="327">
        <v>1.211795</v>
      </c>
      <c r="AD959" s="327">
        <v>3.2698849999999999</v>
      </c>
      <c r="AE959" s="327">
        <v>1.7164729999999999</v>
      </c>
      <c r="AF959" s="327">
        <v>2.3703560000000001</v>
      </c>
      <c r="AG959" s="327">
        <v>1.730356</v>
      </c>
      <c r="AH959" s="327">
        <v>1.730356</v>
      </c>
      <c r="AI959" s="327">
        <v>1.8856280000000001</v>
      </c>
      <c r="AJ959" s="327">
        <v>1.9505159999999999</v>
      </c>
      <c r="AK959" s="327">
        <v>2.0528409999999999</v>
      </c>
      <c r="AL959" s="327">
        <v>25.951138</v>
      </c>
      <c r="AM959" s="305">
        <f t="shared" si="73"/>
        <v>14.231085</v>
      </c>
      <c r="AQ959" s="401"/>
      <c r="AR959" s="401"/>
    </row>
    <row r="960" spans="1:44" ht="19.5" customHeight="1" x14ac:dyDescent="0.2">
      <c r="A960" s="477" t="s">
        <v>75</v>
      </c>
      <c r="B960" s="475" t="s">
        <v>45</v>
      </c>
      <c r="C960" s="456" t="s">
        <v>33</v>
      </c>
      <c r="D960" s="302" t="s">
        <v>36</v>
      </c>
      <c r="E960" s="305"/>
      <c r="F960" s="305">
        <v>0</v>
      </c>
      <c r="G960" s="305">
        <v>0</v>
      </c>
      <c r="H960" s="305">
        <v>0</v>
      </c>
      <c r="I960" s="305">
        <v>0</v>
      </c>
      <c r="J960" s="305">
        <v>0</v>
      </c>
      <c r="K960" s="305">
        <v>0</v>
      </c>
      <c r="L960" s="305">
        <v>0</v>
      </c>
      <c r="M960" s="305">
        <v>0</v>
      </c>
      <c r="N960" s="305">
        <v>0</v>
      </c>
      <c r="O960" s="305">
        <v>0</v>
      </c>
      <c r="P960" s="305">
        <v>0</v>
      </c>
      <c r="Q960" s="305">
        <v>0</v>
      </c>
      <c r="R960" s="305">
        <v>0</v>
      </c>
      <c r="S960" s="382"/>
      <c r="V960" s="322" t="s">
        <v>358</v>
      </c>
      <c r="W960" s="323" t="s">
        <v>81</v>
      </c>
      <c r="X960" s="323" t="s">
        <v>222</v>
      </c>
      <c r="Y960" s="328">
        <f t="shared" si="72"/>
        <v>0.28576299999999999</v>
      </c>
      <c r="Z960" s="327">
        <v>0.61055199999999998</v>
      </c>
      <c r="AA960" s="327">
        <v>0.129</v>
      </c>
      <c r="AB960" s="327">
        <v>1.4815510000000001</v>
      </c>
      <c r="AC960" s="327">
        <v>0.20025000000000001</v>
      </c>
      <c r="AD960" s="327">
        <v>0.128249</v>
      </c>
      <c r="AE960" s="327">
        <v>0.28576299999999999</v>
      </c>
      <c r="AF960" s="327">
        <v>0.20474999999999999</v>
      </c>
      <c r="AG960" s="327">
        <v>2.8934199999999999</v>
      </c>
      <c r="AH960" s="327">
        <v>0.26350000000000001</v>
      </c>
      <c r="AI960" s="327">
        <v>0.21174999999999999</v>
      </c>
      <c r="AJ960" s="327">
        <v>0.46095999999999998</v>
      </c>
      <c r="AK960" s="327">
        <v>0.59919999999999995</v>
      </c>
      <c r="AL960" s="327">
        <v>7.4689449999999997</v>
      </c>
      <c r="AM960" s="305">
        <f t="shared" si="73"/>
        <v>2.8353650000000004</v>
      </c>
      <c r="AQ960" s="401"/>
      <c r="AR960" s="401"/>
    </row>
    <row r="961" spans="1:44" ht="19.5" customHeight="1" x14ac:dyDescent="0.2">
      <c r="A961" s="477" t="s">
        <v>75</v>
      </c>
      <c r="B961" s="475" t="s">
        <v>45</v>
      </c>
      <c r="C961" s="456" t="s">
        <v>33</v>
      </c>
      <c r="D961" s="302" t="s">
        <v>37</v>
      </c>
      <c r="E961" s="305"/>
      <c r="F961" s="305">
        <v>0</v>
      </c>
      <c r="G961" s="305">
        <v>0</v>
      </c>
      <c r="H961" s="305">
        <v>0</v>
      </c>
      <c r="I961" s="305">
        <v>0</v>
      </c>
      <c r="J961" s="305">
        <v>0</v>
      </c>
      <c r="K961" s="305">
        <v>0</v>
      </c>
      <c r="L961" s="305">
        <v>0</v>
      </c>
      <c r="M961" s="305">
        <v>0</v>
      </c>
      <c r="N961" s="305">
        <v>0</v>
      </c>
      <c r="O961" s="305">
        <v>0</v>
      </c>
      <c r="P961" s="305">
        <v>0</v>
      </c>
      <c r="Q961" s="305">
        <v>0</v>
      </c>
      <c r="R961" s="305">
        <v>0</v>
      </c>
      <c r="S961" s="382"/>
      <c r="V961" s="322" t="s">
        <v>358</v>
      </c>
      <c r="W961" s="323" t="s">
        <v>81</v>
      </c>
      <c r="X961" s="323" t="s">
        <v>223</v>
      </c>
      <c r="Y961" s="328">
        <f t="shared" si="72"/>
        <v>0</v>
      </c>
      <c r="Z961" s="327">
        <v>0</v>
      </c>
      <c r="AA961" s="327">
        <v>0</v>
      </c>
      <c r="AB961" s="327">
        <v>0</v>
      </c>
      <c r="AC961" s="327">
        <v>0</v>
      </c>
      <c r="AD961" s="327">
        <v>0</v>
      </c>
      <c r="AE961" s="327">
        <v>0</v>
      </c>
      <c r="AF961" s="327">
        <v>0</v>
      </c>
      <c r="AG961" s="327">
        <v>0</v>
      </c>
      <c r="AH961" s="327">
        <v>0</v>
      </c>
      <c r="AI961" s="327">
        <v>0</v>
      </c>
      <c r="AJ961" s="327">
        <v>0</v>
      </c>
      <c r="AK961" s="327">
        <v>0</v>
      </c>
      <c r="AL961" s="327">
        <v>0</v>
      </c>
      <c r="AM961" s="305">
        <f t="shared" si="73"/>
        <v>0</v>
      </c>
      <c r="AQ961" s="401"/>
      <c r="AR961" s="401"/>
    </row>
    <row r="962" spans="1:44" ht="19.5" customHeight="1" x14ac:dyDescent="0.2">
      <c r="A962" s="477" t="s">
        <v>75</v>
      </c>
      <c r="B962" s="462" t="s">
        <v>45</v>
      </c>
      <c r="C962" s="462" t="s">
        <v>33</v>
      </c>
      <c r="D962" s="462" t="s">
        <v>38</v>
      </c>
      <c r="E962" s="305"/>
      <c r="F962" s="305">
        <v>0</v>
      </c>
      <c r="G962" s="305">
        <v>0</v>
      </c>
      <c r="H962" s="305">
        <v>0</v>
      </c>
      <c r="I962" s="305">
        <v>0</v>
      </c>
      <c r="J962" s="305">
        <v>0</v>
      </c>
      <c r="K962" s="305">
        <v>0</v>
      </c>
      <c r="L962" s="305">
        <v>0</v>
      </c>
      <c r="M962" s="305">
        <v>0</v>
      </c>
      <c r="N962" s="305">
        <v>0</v>
      </c>
      <c r="O962" s="305">
        <v>0</v>
      </c>
      <c r="P962" s="305">
        <v>0</v>
      </c>
      <c r="Q962" s="305">
        <v>0</v>
      </c>
      <c r="R962" s="305">
        <v>0</v>
      </c>
      <c r="S962" s="382"/>
      <c r="V962" s="322" t="s">
        <v>358</v>
      </c>
      <c r="W962" s="323" t="s">
        <v>81</v>
      </c>
      <c r="X962" s="323" t="s">
        <v>224</v>
      </c>
      <c r="Y962" s="328">
        <f t="shared" si="72"/>
        <v>3.5005500000000001</v>
      </c>
      <c r="Z962" s="327">
        <v>4.1024500000000002</v>
      </c>
      <c r="AA962" s="327">
        <v>0</v>
      </c>
      <c r="AB962" s="327">
        <v>0.94684000000000001</v>
      </c>
      <c r="AC962" s="327">
        <v>4.2443</v>
      </c>
      <c r="AD962" s="327">
        <v>-0.41921900000000001</v>
      </c>
      <c r="AE962" s="327">
        <v>3.5005500000000001</v>
      </c>
      <c r="AF962" s="327">
        <v>0</v>
      </c>
      <c r="AG962" s="327">
        <v>6.6142640000000004</v>
      </c>
      <c r="AH962" s="327">
        <v>1.889726</v>
      </c>
      <c r="AI962" s="327">
        <v>3.396782</v>
      </c>
      <c r="AJ962" s="327">
        <v>1.6720349999999999</v>
      </c>
      <c r="AK962" s="327">
        <v>1.5255000000000001</v>
      </c>
      <c r="AL962" s="327">
        <v>27.473227999999999</v>
      </c>
      <c r="AM962" s="305">
        <f t="shared" si="73"/>
        <v>12.374921000000001</v>
      </c>
      <c r="AQ962" s="401"/>
      <c r="AR962" s="401"/>
    </row>
    <row r="963" spans="1:44" ht="19.5" customHeight="1" x14ac:dyDescent="0.2">
      <c r="A963" s="477" t="s">
        <v>75</v>
      </c>
      <c r="B963" s="462" t="s">
        <v>45</v>
      </c>
      <c r="C963" s="462" t="s">
        <v>33</v>
      </c>
      <c r="D963" s="462" t="s">
        <v>39</v>
      </c>
      <c r="E963" s="305"/>
      <c r="F963" s="305">
        <v>0</v>
      </c>
      <c r="G963" s="305">
        <v>0</v>
      </c>
      <c r="H963" s="305">
        <v>0</v>
      </c>
      <c r="I963" s="305">
        <v>0</v>
      </c>
      <c r="J963" s="305">
        <v>0</v>
      </c>
      <c r="K963" s="305">
        <v>0</v>
      </c>
      <c r="L963" s="305">
        <v>0</v>
      </c>
      <c r="M963" s="305">
        <v>0</v>
      </c>
      <c r="N963" s="305">
        <v>0</v>
      </c>
      <c r="O963" s="305">
        <v>0</v>
      </c>
      <c r="P963" s="305">
        <v>0</v>
      </c>
      <c r="Q963" s="305">
        <v>0</v>
      </c>
      <c r="R963" s="305">
        <v>0</v>
      </c>
      <c r="S963" s="382"/>
      <c r="V963" s="322" t="s">
        <v>358</v>
      </c>
      <c r="W963" s="323" t="s">
        <v>81</v>
      </c>
      <c r="X963" s="323" t="s">
        <v>225</v>
      </c>
      <c r="Y963" s="328">
        <f t="shared" si="72"/>
        <v>0.25525399999999998</v>
      </c>
      <c r="Z963" s="327">
        <v>0.12886</v>
      </c>
      <c r="AA963" s="327">
        <v>5.4320000000000002E-3</v>
      </c>
      <c r="AB963" s="327">
        <v>0.24181800000000001</v>
      </c>
      <c r="AC963" s="327">
        <v>0.118173</v>
      </c>
      <c r="AD963" s="327">
        <v>0.27597699999999997</v>
      </c>
      <c r="AE963" s="327">
        <v>0.25525399999999998</v>
      </c>
      <c r="AF963" s="327">
        <v>0.11894100000000001</v>
      </c>
      <c r="AG963" s="327">
        <v>0.205205</v>
      </c>
      <c r="AH963" s="327">
        <v>0.30358299999999999</v>
      </c>
      <c r="AI963" s="327">
        <v>0.122697</v>
      </c>
      <c r="AJ963" s="327">
        <v>0.141431</v>
      </c>
      <c r="AK963" s="327">
        <v>7.1868000000000001E-2</v>
      </c>
      <c r="AL963" s="327">
        <v>1.989239</v>
      </c>
      <c r="AM963" s="305">
        <f t="shared" si="73"/>
        <v>1.0255139999999998</v>
      </c>
      <c r="AQ963" s="401"/>
      <c r="AR963" s="401"/>
    </row>
    <row r="964" spans="1:44" ht="19.5" customHeight="1" x14ac:dyDescent="0.2">
      <c r="A964" s="477" t="s">
        <v>75</v>
      </c>
      <c r="B964" s="462" t="s">
        <v>45</v>
      </c>
      <c r="C964" s="462" t="s">
        <v>40</v>
      </c>
      <c r="D964" s="462" t="s">
        <v>41</v>
      </c>
      <c r="E964" s="305"/>
      <c r="F964" s="305">
        <v>0</v>
      </c>
      <c r="G964" s="305">
        <v>0</v>
      </c>
      <c r="H964" s="305">
        <v>0</v>
      </c>
      <c r="I964" s="305">
        <v>0</v>
      </c>
      <c r="J964" s="305">
        <v>0</v>
      </c>
      <c r="K964" s="305">
        <v>0</v>
      </c>
      <c r="L964" s="305">
        <v>0</v>
      </c>
      <c r="M964" s="305">
        <v>0</v>
      </c>
      <c r="N964" s="305">
        <v>0</v>
      </c>
      <c r="O964" s="305">
        <v>0</v>
      </c>
      <c r="P964" s="305">
        <v>0</v>
      </c>
      <c r="Q964" s="305">
        <v>-0.53506209586359799</v>
      </c>
      <c r="R964" s="305">
        <v>-0.53506209586359799</v>
      </c>
      <c r="S964" s="382"/>
      <c r="V964" s="322" t="s">
        <v>358</v>
      </c>
      <c r="W964" s="323" t="s">
        <v>81</v>
      </c>
      <c r="X964" s="323" t="s">
        <v>226</v>
      </c>
      <c r="Y964" s="328">
        <f t="shared" si="72"/>
        <v>0</v>
      </c>
      <c r="Z964" s="327">
        <v>0</v>
      </c>
      <c r="AA964" s="327">
        <v>0</v>
      </c>
      <c r="AB964" s="327">
        <v>0</v>
      </c>
      <c r="AC964" s="327">
        <v>0</v>
      </c>
      <c r="AD964" s="327">
        <v>8.09E-2</v>
      </c>
      <c r="AE964" s="327">
        <v>0</v>
      </c>
      <c r="AF964" s="327">
        <v>0</v>
      </c>
      <c r="AG964" s="327">
        <v>0</v>
      </c>
      <c r="AH964" s="327">
        <v>9.3769999999999999E-3</v>
      </c>
      <c r="AI964" s="327">
        <v>0</v>
      </c>
      <c r="AJ964" s="327">
        <v>4.2799999999999998E-2</v>
      </c>
      <c r="AK964" s="327">
        <v>0</v>
      </c>
      <c r="AL964" s="327">
        <v>0.133077</v>
      </c>
      <c r="AM964" s="305">
        <f t="shared" si="73"/>
        <v>8.09E-2</v>
      </c>
      <c r="AQ964" s="401"/>
      <c r="AR964" s="401"/>
    </row>
    <row r="965" spans="1:44" ht="19.5" customHeight="1" x14ac:dyDescent="0.2">
      <c r="A965" s="477" t="s">
        <v>75</v>
      </c>
      <c r="B965" s="462" t="s">
        <v>45</v>
      </c>
      <c r="C965" s="462" t="s">
        <v>40</v>
      </c>
      <c r="D965" s="462" t="s">
        <v>42</v>
      </c>
      <c r="E965" s="305"/>
      <c r="F965" s="305">
        <v>0</v>
      </c>
      <c r="G965" s="305">
        <v>0</v>
      </c>
      <c r="H965" s="305">
        <v>0</v>
      </c>
      <c r="I965" s="305">
        <v>0</v>
      </c>
      <c r="J965" s="305">
        <v>0</v>
      </c>
      <c r="K965" s="305">
        <v>0</v>
      </c>
      <c r="L965" s="305">
        <v>0</v>
      </c>
      <c r="M965" s="305">
        <v>0</v>
      </c>
      <c r="N965" s="305">
        <v>0</v>
      </c>
      <c r="O965" s="305">
        <v>0</v>
      </c>
      <c r="P965" s="305">
        <v>0</v>
      </c>
      <c r="Q965" s="305">
        <v>0</v>
      </c>
      <c r="R965" s="305">
        <v>0</v>
      </c>
      <c r="S965" s="382"/>
      <c r="V965" s="322" t="s">
        <v>358</v>
      </c>
      <c r="W965" s="323" t="s">
        <v>81</v>
      </c>
      <c r="X965" s="323" t="s">
        <v>227</v>
      </c>
      <c r="Y965" s="328">
        <f t="shared" ref="Y965:Y988" si="74">AE965</f>
        <v>0</v>
      </c>
      <c r="Z965" s="327">
        <v>0</v>
      </c>
      <c r="AA965" s="327">
        <v>0</v>
      </c>
      <c r="AB965" s="327">
        <v>0</v>
      </c>
      <c r="AC965" s="327">
        <v>0.94079999999999997</v>
      </c>
      <c r="AD965" s="327">
        <v>9.19</v>
      </c>
      <c r="AE965" s="327">
        <v>0</v>
      </c>
      <c r="AF965" s="327">
        <v>26.36</v>
      </c>
      <c r="AG965" s="327">
        <v>2.008</v>
      </c>
      <c r="AH965" s="327">
        <v>0</v>
      </c>
      <c r="AI965" s="327">
        <v>4.6399999999999997</v>
      </c>
      <c r="AJ965" s="327">
        <v>0</v>
      </c>
      <c r="AK965" s="327">
        <v>1.6E-2</v>
      </c>
      <c r="AL965" s="327">
        <v>43.154800000000002</v>
      </c>
      <c r="AM965" s="305">
        <f t="shared" ref="AM965:AM988" si="75">SUMIFS(Z965:AK965,$Z$2:$AK$2,"是")</f>
        <v>10.130799999999999</v>
      </c>
      <c r="AQ965" s="401"/>
      <c r="AR965" s="401"/>
    </row>
    <row r="966" spans="1:44" ht="19.5" customHeight="1" x14ac:dyDescent="0.2">
      <c r="A966" s="477" t="s">
        <v>75</v>
      </c>
      <c r="B966" s="462" t="s">
        <v>45</v>
      </c>
      <c r="C966" s="462" t="s">
        <v>40</v>
      </c>
      <c r="D966" s="462" t="s">
        <v>43</v>
      </c>
      <c r="E966" s="483"/>
      <c r="F966" s="483">
        <v>0</v>
      </c>
      <c r="G966" s="483">
        <v>0</v>
      </c>
      <c r="H966" s="483">
        <v>0</v>
      </c>
      <c r="I966" s="483">
        <v>0</v>
      </c>
      <c r="J966" s="483">
        <v>0</v>
      </c>
      <c r="K966" s="483">
        <v>0</v>
      </c>
      <c r="L966" s="483">
        <v>0</v>
      </c>
      <c r="M966" s="483">
        <v>0</v>
      </c>
      <c r="N966" s="483">
        <v>0</v>
      </c>
      <c r="O966" s="483">
        <v>0</v>
      </c>
      <c r="P966" s="483">
        <v>0</v>
      </c>
      <c r="Q966" s="483">
        <v>0</v>
      </c>
      <c r="R966" s="483">
        <v>0</v>
      </c>
      <c r="S966" s="484"/>
      <c r="V966" s="322" t="s">
        <v>358</v>
      </c>
      <c r="W966" s="323" t="s">
        <v>81</v>
      </c>
      <c r="X966" s="323" t="s">
        <v>367</v>
      </c>
      <c r="Y966" s="328">
        <f t="shared" si="74"/>
        <v>0</v>
      </c>
      <c r="Z966" s="327">
        <v>0</v>
      </c>
      <c r="AA966" s="327">
        <v>0</v>
      </c>
      <c r="AB966" s="327">
        <v>0</v>
      </c>
      <c r="AC966" s="327">
        <v>0</v>
      </c>
      <c r="AD966" s="327">
        <v>0</v>
      </c>
      <c r="AE966" s="327">
        <v>0</v>
      </c>
      <c r="AF966" s="327">
        <v>0</v>
      </c>
      <c r="AG966" s="327">
        <v>0</v>
      </c>
      <c r="AH966" s="327">
        <v>0</v>
      </c>
      <c r="AI966" s="327">
        <v>0</v>
      </c>
      <c r="AJ966" s="327">
        <v>0</v>
      </c>
      <c r="AK966" s="327">
        <v>0</v>
      </c>
      <c r="AL966" s="327">
        <v>0</v>
      </c>
      <c r="AM966" s="305">
        <f t="shared" si="75"/>
        <v>0</v>
      </c>
      <c r="AQ966" s="401"/>
      <c r="AR966" s="401"/>
    </row>
    <row r="967" spans="1:44" ht="19.5" customHeight="1" x14ac:dyDescent="0.2">
      <c r="A967" s="477" t="s">
        <v>75</v>
      </c>
      <c r="B967" s="462" t="s">
        <v>25</v>
      </c>
      <c r="C967" s="462" t="s">
        <v>378</v>
      </c>
      <c r="D967" s="462" t="s">
        <v>378</v>
      </c>
      <c r="E967" s="483"/>
      <c r="F967" s="483">
        <v>0</v>
      </c>
      <c r="G967" s="483">
        <v>0</v>
      </c>
      <c r="H967" s="483">
        <v>0</v>
      </c>
      <c r="I967" s="483">
        <v>0</v>
      </c>
      <c r="J967" s="483">
        <v>0</v>
      </c>
      <c r="K967" s="483">
        <v>0</v>
      </c>
      <c r="L967" s="483">
        <v>0</v>
      </c>
      <c r="M967" s="483">
        <v>0</v>
      </c>
      <c r="N967" s="483">
        <v>0</v>
      </c>
      <c r="O967" s="483">
        <v>0</v>
      </c>
      <c r="P967" s="483">
        <v>0</v>
      </c>
      <c r="Q967" s="483">
        <v>0</v>
      </c>
      <c r="R967" s="483">
        <v>0</v>
      </c>
      <c r="S967" s="484"/>
      <c r="V967" s="322" t="s">
        <v>358</v>
      </c>
      <c r="W967" s="323" t="s">
        <v>81</v>
      </c>
      <c r="X967" s="323" t="s">
        <v>229</v>
      </c>
      <c r="Y967" s="328">
        <f t="shared" si="74"/>
        <v>0.98</v>
      </c>
      <c r="Z967" s="327">
        <v>0.43373600000000001</v>
      </c>
      <c r="AA967" s="327">
        <v>0</v>
      </c>
      <c r="AB967" s="327">
        <v>0</v>
      </c>
      <c r="AC967" s="327">
        <v>12.614699999999999</v>
      </c>
      <c r="AD967" s="327">
        <v>0</v>
      </c>
      <c r="AE967" s="327">
        <v>0.98</v>
      </c>
      <c r="AF967" s="327">
        <v>0</v>
      </c>
      <c r="AG967" s="327">
        <v>0</v>
      </c>
      <c r="AH967" s="327">
        <v>0</v>
      </c>
      <c r="AI967" s="327">
        <v>5.28</v>
      </c>
      <c r="AJ967" s="327">
        <v>3.6</v>
      </c>
      <c r="AK967" s="327">
        <v>0</v>
      </c>
      <c r="AL967" s="327">
        <v>22.908435999999998</v>
      </c>
      <c r="AM967" s="305">
        <f t="shared" si="75"/>
        <v>14.028435999999999</v>
      </c>
      <c r="AQ967" s="401"/>
      <c r="AR967" s="401"/>
    </row>
    <row r="968" spans="1:44" ht="19.5" customHeight="1" x14ac:dyDescent="0.2">
      <c r="A968" s="477" t="s">
        <v>75</v>
      </c>
      <c r="B968" s="462" t="s">
        <v>44</v>
      </c>
      <c r="C968" s="462" t="s">
        <v>380</v>
      </c>
      <c r="D968" s="462" t="s">
        <v>380</v>
      </c>
      <c r="E968" s="483"/>
      <c r="F968" s="483">
        <v>0</v>
      </c>
      <c r="G968" s="483">
        <v>0</v>
      </c>
      <c r="H968" s="483">
        <v>0</v>
      </c>
      <c r="I968" s="483">
        <v>0</v>
      </c>
      <c r="J968" s="483">
        <v>0</v>
      </c>
      <c r="K968" s="483">
        <v>0</v>
      </c>
      <c r="L968" s="483">
        <v>0</v>
      </c>
      <c r="M968" s="483">
        <v>0</v>
      </c>
      <c r="N968" s="483">
        <v>0</v>
      </c>
      <c r="O968" s="483">
        <v>0</v>
      </c>
      <c r="P968" s="483">
        <v>0</v>
      </c>
      <c r="Q968" s="483">
        <v>0.53506209586359799</v>
      </c>
      <c r="R968" s="483">
        <v>0.53506209586359799</v>
      </c>
      <c r="S968" s="484"/>
      <c r="V968" s="322" t="s">
        <v>358</v>
      </c>
      <c r="W968" s="323" t="s">
        <v>81</v>
      </c>
      <c r="X968" s="323" t="s">
        <v>230</v>
      </c>
      <c r="Y968" s="328">
        <f t="shared" si="74"/>
        <v>0</v>
      </c>
      <c r="Z968" s="327">
        <v>0.3</v>
      </c>
      <c r="AA968" s="327">
        <v>0</v>
      </c>
      <c r="AB968" s="327">
        <v>0</v>
      </c>
      <c r="AC968" s="327">
        <v>0</v>
      </c>
      <c r="AD968" s="327">
        <v>0</v>
      </c>
      <c r="AE968" s="327">
        <v>0</v>
      </c>
      <c r="AF968" s="327">
        <v>0</v>
      </c>
      <c r="AG968" s="327">
        <v>0</v>
      </c>
      <c r="AH968" s="327">
        <v>3.1583999999999999</v>
      </c>
      <c r="AI968" s="327">
        <v>0</v>
      </c>
      <c r="AJ968" s="327">
        <v>0</v>
      </c>
      <c r="AK968" s="327">
        <v>0</v>
      </c>
      <c r="AL968" s="327">
        <v>3.4584000000000001</v>
      </c>
      <c r="AM968" s="305">
        <f t="shared" si="75"/>
        <v>0.3</v>
      </c>
      <c r="AQ968" s="401"/>
      <c r="AR968" s="401"/>
    </row>
    <row r="969" spans="1:44" ht="19.5" customHeight="1" x14ac:dyDescent="0.2">
      <c r="A969" s="477" t="s">
        <v>75</v>
      </c>
      <c r="B969" s="475" t="s">
        <v>45</v>
      </c>
      <c r="C969" s="456" t="s">
        <v>382</v>
      </c>
      <c r="D969" s="302" t="s">
        <v>382</v>
      </c>
      <c r="E969" s="305"/>
      <c r="F969" s="305">
        <v>0</v>
      </c>
      <c r="G969" s="305">
        <v>0</v>
      </c>
      <c r="H969" s="305">
        <v>0</v>
      </c>
      <c r="I969" s="305">
        <v>0</v>
      </c>
      <c r="J969" s="305">
        <v>0</v>
      </c>
      <c r="K969" s="305">
        <v>0</v>
      </c>
      <c r="L969" s="305">
        <v>0</v>
      </c>
      <c r="M969" s="305">
        <v>0</v>
      </c>
      <c r="N969" s="305">
        <v>0</v>
      </c>
      <c r="O969" s="305">
        <v>0</v>
      </c>
      <c r="P969" s="305">
        <v>0</v>
      </c>
      <c r="Q969" s="305">
        <v>-0.53506209586359799</v>
      </c>
      <c r="R969" s="305">
        <v>-0.53506209586359799</v>
      </c>
      <c r="S969" s="382"/>
      <c r="V969" s="322" t="s">
        <v>358</v>
      </c>
      <c r="W969" s="323" t="s">
        <v>81</v>
      </c>
      <c r="X969" s="323" t="s">
        <v>231</v>
      </c>
      <c r="Y969" s="328">
        <f t="shared" si="74"/>
        <v>0</v>
      </c>
      <c r="Z969" s="327">
        <v>0</v>
      </c>
      <c r="AA969" s="327">
        <v>0</v>
      </c>
      <c r="AB969" s="327">
        <v>0</v>
      </c>
      <c r="AC969" s="327">
        <v>0</v>
      </c>
      <c r="AD969" s="327">
        <v>0</v>
      </c>
      <c r="AE969" s="327">
        <v>0</v>
      </c>
      <c r="AF969" s="327">
        <v>0</v>
      </c>
      <c r="AG969" s="327">
        <v>0</v>
      </c>
      <c r="AH969" s="327">
        <v>0</v>
      </c>
      <c r="AI969" s="327">
        <v>0</v>
      </c>
      <c r="AJ969" s="327">
        <v>0</v>
      </c>
      <c r="AK969" s="327">
        <v>0</v>
      </c>
      <c r="AL969" s="327">
        <v>0</v>
      </c>
      <c r="AM969" s="305">
        <f t="shared" si="75"/>
        <v>0</v>
      </c>
      <c r="AQ969" s="401"/>
      <c r="AR969" s="401"/>
    </row>
    <row r="970" spans="1:44" ht="19.5" customHeight="1" x14ac:dyDescent="0.2">
      <c r="A970" s="477" t="s">
        <v>75</v>
      </c>
      <c r="B970" s="475" t="s">
        <v>46</v>
      </c>
      <c r="C970" s="456" t="s">
        <v>384</v>
      </c>
      <c r="D970" s="302" t="s">
        <v>384</v>
      </c>
      <c r="E970" s="305"/>
      <c r="F970" s="305"/>
      <c r="G970" s="305"/>
      <c r="H970" s="305"/>
      <c r="I970" s="305"/>
      <c r="J970" s="305"/>
      <c r="K970" s="305"/>
      <c r="L970" s="305"/>
      <c r="M970" s="305"/>
      <c r="N970" s="305"/>
      <c r="O970" s="305"/>
      <c r="P970" s="305"/>
      <c r="Q970" s="305"/>
      <c r="R970" s="305">
        <v>0</v>
      </c>
      <c r="S970" s="382"/>
      <c r="V970" s="322" t="s">
        <v>358</v>
      </c>
      <c r="W970" s="323" t="s">
        <v>81</v>
      </c>
      <c r="X970" s="323" t="s">
        <v>232</v>
      </c>
      <c r="Y970" s="328">
        <f t="shared" si="74"/>
        <v>37.561620185000002</v>
      </c>
      <c r="Z970" s="327">
        <v>34.714412850000002</v>
      </c>
      <c r="AA970" s="327">
        <v>32.598914284999999</v>
      </c>
      <c r="AB970" s="327">
        <v>31.356681900000002</v>
      </c>
      <c r="AC970" s="327">
        <v>32.341584705000002</v>
      </c>
      <c r="AD970" s="327">
        <v>33.72002329</v>
      </c>
      <c r="AE970" s="327">
        <v>37.561620185000002</v>
      </c>
      <c r="AF970" s="327">
        <v>38.752384085000003</v>
      </c>
      <c r="AG970" s="327">
        <v>36.586776530000002</v>
      </c>
      <c r="AH970" s="327">
        <v>37.983198584999997</v>
      </c>
      <c r="AI970" s="327">
        <v>36.158408090000002</v>
      </c>
      <c r="AJ970" s="327">
        <v>37.090710999999999</v>
      </c>
      <c r="AK970" s="327">
        <v>42.062216204999999</v>
      </c>
      <c r="AL970" s="327">
        <v>430.92693171000002</v>
      </c>
      <c r="AM970" s="305">
        <f t="shared" si="75"/>
        <v>202.29323721500003</v>
      </c>
      <c r="AQ970" s="401"/>
      <c r="AR970" s="401"/>
    </row>
    <row r="971" spans="1:44" ht="19.5" customHeight="1" x14ac:dyDescent="0.2">
      <c r="A971" s="477" t="s">
        <v>75</v>
      </c>
      <c r="B971" s="475" t="s">
        <v>47</v>
      </c>
      <c r="C971" s="456" t="s">
        <v>386</v>
      </c>
      <c r="D971" s="302" t="s">
        <v>386</v>
      </c>
      <c r="E971" s="305"/>
      <c r="F971" s="305">
        <v>0</v>
      </c>
      <c r="G971" s="305">
        <v>0</v>
      </c>
      <c r="H971" s="305">
        <v>0</v>
      </c>
      <c r="I971" s="305">
        <v>0</v>
      </c>
      <c r="J971" s="305">
        <v>0</v>
      </c>
      <c r="K971" s="305">
        <v>0</v>
      </c>
      <c r="L971" s="305">
        <v>0</v>
      </c>
      <c r="M971" s="305">
        <v>0</v>
      </c>
      <c r="N971" s="305">
        <v>0</v>
      </c>
      <c r="O971" s="305">
        <v>0</v>
      </c>
      <c r="P971" s="305">
        <v>0</v>
      </c>
      <c r="Q971" s="305">
        <v>-0.53506209586359799</v>
      </c>
      <c r="R971" s="305">
        <v>-0.53506209586359799</v>
      </c>
      <c r="S971" s="382"/>
      <c r="V971" s="322" t="s">
        <v>358</v>
      </c>
      <c r="W971" s="323" t="s">
        <v>81</v>
      </c>
      <c r="X971" s="323" t="s">
        <v>233</v>
      </c>
      <c r="Y971" s="328">
        <f t="shared" si="74"/>
        <v>0.33129999999999998</v>
      </c>
      <c r="Z971" s="327">
        <v>1.660196</v>
      </c>
      <c r="AA971" s="327">
        <v>1.0104</v>
      </c>
      <c r="AB971" s="327">
        <v>0.30509999999999998</v>
      </c>
      <c r="AC971" s="327">
        <v>0.82450000000000001</v>
      </c>
      <c r="AD971" s="327">
        <v>0.31230000000000002</v>
      </c>
      <c r="AE971" s="327">
        <v>0.33129999999999998</v>
      </c>
      <c r="AF971" s="327">
        <v>0.1779</v>
      </c>
      <c r="AG971" s="327">
        <v>3.250194</v>
      </c>
      <c r="AH971" s="327">
        <v>0.3926</v>
      </c>
      <c r="AI971" s="327">
        <v>0.37230000000000002</v>
      </c>
      <c r="AJ971" s="327">
        <v>0.69940000000000002</v>
      </c>
      <c r="AK971" s="327">
        <v>0.8296</v>
      </c>
      <c r="AL971" s="327">
        <v>10.165789999999999</v>
      </c>
      <c r="AM971" s="305">
        <f t="shared" si="75"/>
        <v>4.4437959999999999</v>
      </c>
      <c r="AQ971" s="401"/>
      <c r="AR971" s="401"/>
    </row>
    <row r="972" spans="1:44" ht="19.5" customHeight="1" x14ac:dyDescent="0.2">
      <c r="A972" s="477" t="s">
        <v>75</v>
      </c>
      <c r="B972" s="475" t="s">
        <v>48</v>
      </c>
      <c r="C972" s="456" t="s">
        <v>48</v>
      </c>
      <c r="D972" s="302" t="s">
        <v>48</v>
      </c>
      <c r="E972" s="305"/>
      <c r="F972" s="305" t="e">
        <v>#DIV/0!</v>
      </c>
      <c r="G972" s="305" t="e">
        <v>#DIV/0!</v>
      </c>
      <c r="H972" s="305" t="e">
        <v>#DIV/0!</v>
      </c>
      <c r="I972" s="305" t="e">
        <v>#DIV/0!</v>
      </c>
      <c r="J972" s="305" t="e">
        <v>#DIV/0!</v>
      </c>
      <c r="K972" s="305" t="e">
        <v>#DIV/0!</v>
      </c>
      <c r="L972" s="305" t="e">
        <v>#DIV/0!</v>
      </c>
      <c r="M972" s="305" t="e">
        <v>#DIV/0!</v>
      </c>
      <c r="N972" s="305" t="e">
        <v>#DIV/0!</v>
      </c>
      <c r="O972" s="305" t="e">
        <v>#DIV/0!</v>
      </c>
      <c r="P972" s="305" t="e">
        <v>#DIV/0!</v>
      </c>
      <c r="Q972" s="305" t="e">
        <v>#DIV/0!</v>
      </c>
      <c r="R972" s="305" t="e">
        <v>#DIV/0!</v>
      </c>
      <c r="S972" s="382"/>
      <c r="V972" s="322" t="s">
        <v>358</v>
      </c>
      <c r="W972" s="323" t="s">
        <v>81</v>
      </c>
      <c r="X972" s="323" t="s">
        <v>234</v>
      </c>
      <c r="Y972" s="328">
        <f t="shared" si="74"/>
        <v>0</v>
      </c>
      <c r="Z972" s="327">
        <v>0</v>
      </c>
      <c r="AA972" s="327">
        <v>0</v>
      </c>
      <c r="AB972" s="327">
        <v>0</v>
      </c>
      <c r="AC972" s="327">
        <v>-0.20549999999999999</v>
      </c>
      <c r="AD972" s="327">
        <v>0</v>
      </c>
      <c r="AE972" s="327">
        <v>0</v>
      </c>
      <c r="AF972" s="327">
        <v>0</v>
      </c>
      <c r="AG972" s="327">
        <v>0</v>
      </c>
      <c r="AH972" s="327">
        <v>0</v>
      </c>
      <c r="AI972" s="327">
        <v>0</v>
      </c>
      <c r="AJ972" s="327">
        <v>0</v>
      </c>
      <c r="AK972" s="327">
        <v>0</v>
      </c>
      <c r="AL972" s="327">
        <v>-0.20549999999999999</v>
      </c>
      <c r="AM972" s="305">
        <f t="shared" si="75"/>
        <v>-0.20549999999999999</v>
      </c>
      <c r="AQ972" s="401"/>
      <c r="AR972" s="401"/>
    </row>
    <row r="973" spans="1:44" ht="19.5" customHeight="1" x14ac:dyDescent="0.2">
      <c r="A973" s="477" t="s">
        <v>75</v>
      </c>
      <c r="B973" s="475" t="s">
        <v>49</v>
      </c>
      <c r="C973" s="456" t="s">
        <v>49</v>
      </c>
      <c r="D973" s="302" t="s">
        <v>49</v>
      </c>
      <c r="E973" s="305"/>
      <c r="F973" s="305" t="e">
        <v>#DIV/0!</v>
      </c>
      <c r="G973" s="305" t="e">
        <v>#DIV/0!</v>
      </c>
      <c r="H973" s="305" t="e">
        <v>#DIV/0!</v>
      </c>
      <c r="I973" s="305" t="e">
        <v>#DIV/0!</v>
      </c>
      <c r="J973" s="305" t="e">
        <v>#DIV/0!</v>
      </c>
      <c r="K973" s="305" t="e">
        <v>#DIV/0!</v>
      </c>
      <c r="L973" s="305" t="e">
        <v>#DIV/0!</v>
      </c>
      <c r="M973" s="305" t="e">
        <v>#DIV/0!</v>
      </c>
      <c r="N973" s="305" t="e">
        <v>#DIV/0!</v>
      </c>
      <c r="O973" s="305" t="e">
        <v>#DIV/0!</v>
      </c>
      <c r="P973" s="305" t="e">
        <v>#DIV/0!</v>
      </c>
      <c r="Q973" s="305" t="e">
        <v>#DIV/0!</v>
      </c>
      <c r="R973" s="305" t="e">
        <v>#DIV/0!</v>
      </c>
      <c r="S973" s="382"/>
      <c r="V973" s="322" t="s">
        <v>358</v>
      </c>
      <c r="W973" s="323" t="s">
        <v>81</v>
      </c>
      <c r="X973" s="323" t="s">
        <v>127</v>
      </c>
      <c r="Y973" s="328">
        <f t="shared" si="74"/>
        <v>26.5541065629541</v>
      </c>
      <c r="Z973" s="327">
        <v>10.745769116256501</v>
      </c>
      <c r="AA973" s="327">
        <v>57.476813012530798</v>
      </c>
      <c r="AB973" s="327">
        <v>22.545674416479098</v>
      </c>
      <c r="AC973" s="327">
        <v>94.6347423816174</v>
      </c>
      <c r="AD973" s="327">
        <v>-7.43279916161862</v>
      </c>
      <c r="AE973" s="327">
        <v>26.5541065629541</v>
      </c>
      <c r="AF973" s="327">
        <v>20.930059438903999</v>
      </c>
      <c r="AG973" s="327">
        <v>11.852657583088</v>
      </c>
      <c r="AH973" s="327">
        <v>17.268848320346098</v>
      </c>
      <c r="AI973" s="327">
        <v>-14.397975391073301</v>
      </c>
      <c r="AJ973" s="327">
        <v>-8.4785916506948702</v>
      </c>
      <c r="AK973" s="327">
        <v>969.21958407157297</v>
      </c>
      <c r="AL973" s="327">
        <v>1200.91888870036</v>
      </c>
      <c r="AM973" s="305">
        <f t="shared" si="75"/>
        <v>204.5243063282193</v>
      </c>
      <c r="AQ973" s="401"/>
      <c r="AR973" s="401"/>
    </row>
    <row r="974" spans="1:44" ht="19.5" customHeight="1" x14ac:dyDescent="0.2">
      <c r="A974" s="477" t="s">
        <v>75</v>
      </c>
      <c r="B974" s="475" t="s">
        <v>50</v>
      </c>
      <c r="C974" s="456" t="s">
        <v>50</v>
      </c>
      <c r="D974" s="302" t="s">
        <v>50</v>
      </c>
      <c r="E974" s="305"/>
      <c r="F974" s="305" t="e">
        <v>#DIV/0!</v>
      </c>
      <c r="G974" s="305" t="e">
        <v>#DIV/0!</v>
      </c>
      <c r="H974" s="305" t="e">
        <v>#DIV/0!</v>
      </c>
      <c r="I974" s="305" t="e">
        <v>#DIV/0!</v>
      </c>
      <c r="J974" s="305" t="e">
        <v>#DIV/0!</v>
      </c>
      <c r="K974" s="305" t="e">
        <v>#DIV/0!</v>
      </c>
      <c r="L974" s="305" t="e">
        <v>#DIV/0!</v>
      </c>
      <c r="M974" s="305" t="e">
        <v>#DIV/0!</v>
      </c>
      <c r="N974" s="305" t="e">
        <v>#DIV/0!</v>
      </c>
      <c r="O974" s="305" t="e">
        <v>#DIV/0!</v>
      </c>
      <c r="P974" s="305" t="e">
        <v>#DIV/0!</v>
      </c>
      <c r="Q974" s="305" t="e">
        <v>#DIV/0!</v>
      </c>
      <c r="R974" s="305" t="e">
        <v>#DIV/0!</v>
      </c>
      <c r="S974" s="382"/>
      <c r="V974" s="322" t="s">
        <v>358</v>
      </c>
      <c r="W974" s="323" t="s">
        <v>81</v>
      </c>
      <c r="X974" s="323" t="s">
        <v>235</v>
      </c>
      <c r="Y974" s="328">
        <f t="shared" si="74"/>
        <v>0</v>
      </c>
      <c r="Z974" s="327">
        <v>0</v>
      </c>
      <c r="AA974" s="327">
        <v>0</v>
      </c>
      <c r="AB974" s="327">
        <v>0</v>
      </c>
      <c r="AC974" s="327">
        <v>0</v>
      </c>
      <c r="AD974" s="327">
        <v>0</v>
      </c>
      <c r="AE974" s="327">
        <v>0</v>
      </c>
      <c r="AF974" s="327">
        <v>0</v>
      </c>
      <c r="AG974" s="327">
        <v>0</v>
      </c>
      <c r="AH974" s="327">
        <v>0</v>
      </c>
      <c r="AI974" s="327">
        <v>0</v>
      </c>
      <c r="AJ974" s="327">
        <v>0</v>
      </c>
      <c r="AK974" s="327">
        <v>0</v>
      </c>
      <c r="AL974" s="327">
        <v>0</v>
      </c>
      <c r="AM974" s="305">
        <f t="shared" si="75"/>
        <v>0</v>
      </c>
      <c r="AQ974" s="401"/>
      <c r="AR974" s="401"/>
    </row>
    <row r="975" spans="1:44" ht="19.5" customHeight="1" x14ac:dyDescent="0.2">
      <c r="A975" s="477" t="s">
        <v>63</v>
      </c>
      <c r="B975" s="475" t="s">
        <v>64</v>
      </c>
      <c r="C975" s="456" t="s">
        <v>384</v>
      </c>
      <c r="D975" s="302" t="s">
        <v>384</v>
      </c>
      <c r="E975" s="305"/>
      <c r="F975" s="305"/>
      <c r="G975" s="305"/>
      <c r="H975" s="305"/>
      <c r="I975" s="305"/>
      <c r="J975" s="305"/>
      <c r="K975" s="305"/>
      <c r="L975" s="305"/>
      <c r="M975" s="305"/>
      <c r="N975" s="305"/>
      <c r="O975" s="305"/>
      <c r="P975" s="305"/>
      <c r="Q975" s="305"/>
      <c r="R975" s="305"/>
      <c r="S975" s="382"/>
      <c r="V975" s="322" t="s">
        <v>358</v>
      </c>
      <c r="W975" s="323" t="s">
        <v>81</v>
      </c>
      <c r="X975" s="323" t="s">
        <v>236</v>
      </c>
      <c r="Y975" s="328">
        <f t="shared" si="74"/>
        <v>141.79468700000001</v>
      </c>
      <c r="Z975" s="327">
        <v>-123.213568</v>
      </c>
      <c r="AA975" s="327">
        <v>56.869821999999999</v>
      </c>
      <c r="AB975" s="327">
        <v>92.925336999999999</v>
      </c>
      <c r="AC975" s="327">
        <v>87.109173999999996</v>
      </c>
      <c r="AD975" s="327">
        <v>95.947125999999997</v>
      </c>
      <c r="AE975" s="327">
        <v>141.79468700000001</v>
      </c>
      <c r="AF975" s="327">
        <v>133.61990800000001</v>
      </c>
      <c r="AG975" s="327">
        <v>159.13674499999999</v>
      </c>
      <c r="AH975" s="327">
        <v>145.54001600000001</v>
      </c>
      <c r="AI975" s="327">
        <v>155.285472</v>
      </c>
      <c r="AJ975" s="327">
        <v>168.89021</v>
      </c>
      <c r="AK975" s="327">
        <v>320.50846999999999</v>
      </c>
      <c r="AL975" s="327">
        <v>1434.413399</v>
      </c>
      <c r="AM975" s="305">
        <f t="shared" si="75"/>
        <v>351.43257800000003</v>
      </c>
      <c r="AQ975" s="401"/>
      <c r="AR975" s="401"/>
    </row>
    <row r="976" spans="1:44" ht="19.5" customHeight="1" x14ac:dyDescent="0.2">
      <c r="A976" s="477" t="s">
        <v>63</v>
      </c>
      <c r="B976" s="475" t="s">
        <v>65</v>
      </c>
      <c r="C976" s="456" t="s">
        <v>384</v>
      </c>
      <c r="D976" s="302" t="s">
        <v>384</v>
      </c>
      <c r="E976" s="305"/>
      <c r="F976" s="305"/>
      <c r="G976" s="305"/>
      <c r="H976" s="305"/>
      <c r="I976" s="305"/>
      <c r="J976" s="305"/>
      <c r="K976" s="305"/>
      <c r="L976" s="305"/>
      <c r="M976" s="305"/>
      <c r="N976" s="305"/>
      <c r="O976" s="305"/>
      <c r="P976" s="305"/>
      <c r="Q976" s="305"/>
      <c r="R976" s="305"/>
      <c r="S976" s="382"/>
      <c r="V976" s="322" t="s">
        <v>358</v>
      </c>
      <c r="W976" s="323" t="s">
        <v>81</v>
      </c>
      <c r="X976" s="323" t="s">
        <v>237</v>
      </c>
      <c r="Y976" s="328">
        <f t="shared" si="74"/>
        <v>0</v>
      </c>
      <c r="Z976" s="327">
        <v>0</v>
      </c>
      <c r="AA976" s="327">
        <v>0</v>
      </c>
      <c r="AB976" s="327">
        <v>0</v>
      </c>
      <c r="AC976" s="327">
        <v>0</v>
      </c>
      <c r="AD976" s="327">
        <v>0</v>
      </c>
      <c r="AE976" s="327">
        <v>0</v>
      </c>
      <c r="AF976" s="327">
        <v>0</v>
      </c>
      <c r="AG976" s="327">
        <v>0</v>
      </c>
      <c r="AH976" s="327">
        <v>0</v>
      </c>
      <c r="AI976" s="327">
        <v>0</v>
      </c>
      <c r="AJ976" s="327">
        <v>0</v>
      </c>
      <c r="AK976" s="327">
        <v>-58.5</v>
      </c>
      <c r="AL976" s="327">
        <v>-58.5</v>
      </c>
      <c r="AM976" s="305">
        <f t="shared" si="75"/>
        <v>0</v>
      </c>
      <c r="AQ976" s="401"/>
      <c r="AR976" s="401"/>
    </row>
    <row r="977" spans="1:44" ht="19.5" customHeight="1" x14ac:dyDescent="0.2">
      <c r="A977" s="477" t="s">
        <v>63</v>
      </c>
      <c r="B977" s="475" t="s">
        <v>66</v>
      </c>
      <c r="C977" s="456" t="s">
        <v>384</v>
      </c>
      <c r="D977" s="302" t="s">
        <v>384</v>
      </c>
      <c r="E977" s="305"/>
      <c r="F977" s="305"/>
      <c r="G977" s="305"/>
      <c r="H977" s="305"/>
      <c r="I977" s="305"/>
      <c r="J977" s="305"/>
      <c r="K977" s="305"/>
      <c r="L977" s="305"/>
      <c r="M977" s="305"/>
      <c r="N977" s="305"/>
      <c r="O977" s="305"/>
      <c r="P977" s="305"/>
      <c r="Q977" s="305"/>
      <c r="R977" s="305"/>
      <c r="S977" s="382"/>
      <c r="V977" s="322" t="s">
        <v>358</v>
      </c>
      <c r="W977" s="323" t="s">
        <v>81</v>
      </c>
      <c r="X977" s="323" t="s">
        <v>238</v>
      </c>
      <c r="Y977" s="328">
        <f t="shared" si="74"/>
        <v>58.705944353160397</v>
      </c>
      <c r="Z977" s="327">
        <v>5.6949957498835397</v>
      </c>
      <c r="AA977" s="327">
        <v>11.503750370077601</v>
      </c>
      <c r="AB977" s="327">
        <v>42.292112399728403</v>
      </c>
      <c r="AC977" s="327">
        <v>11.7822296539333</v>
      </c>
      <c r="AD977" s="327">
        <v>38.458045442395402</v>
      </c>
      <c r="AE977" s="327">
        <v>58.705944353160397</v>
      </c>
      <c r="AF977" s="327">
        <v>58.011595656202203</v>
      </c>
      <c r="AG977" s="327">
        <v>58.220284481826198</v>
      </c>
      <c r="AH977" s="327">
        <v>52.460250846829702</v>
      </c>
      <c r="AI977" s="327">
        <v>55.529906382435797</v>
      </c>
      <c r="AJ977" s="327">
        <v>56.4619918266336</v>
      </c>
      <c r="AK977" s="327">
        <v>53.023652670274899</v>
      </c>
      <c r="AL977" s="327">
        <v>502.14475983338099</v>
      </c>
      <c r="AM977" s="305">
        <f t="shared" si="75"/>
        <v>168.43707796917863</v>
      </c>
      <c r="AQ977" s="401"/>
      <c r="AR977" s="401"/>
    </row>
    <row r="978" spans="1:44" ht="19.5" customHeight="1" x14ac:dyDescent="0.2">
      <c r="A978" s="477" t="s">
        <v>63</v>
      </c>
      <c r="B978" s="475" t="s">
        <v>67</v>
      </c>
      <c r="C978" s="456" t="s">
        <v>384</v>
      </c>
      <c r="D978" s="302" t="s">
        <v>384</v>
      </c>
      <c r="E978" s="305"/>
      <c r="F978" s="305"/>
      <c r="G978" s="305"/>
      <c r="H978" s="305"/>
      <c r="I978" s="305"/>
      <c r="J978" s="305"/>
      <c r="K978" s="305"/>
      <c r="L978" s="305"/>
      <c r="M978" s="305"/>
      <c r="N978" s="305"/>
      <c r="O978" s="305"/>
      <c r="P978" s="305"/>
      <c r="Q978" s="305"/>
      <c r="R978" s="305"/>
      <c r="S978" s="382"/>
      <c r="V978" s="322" t="s">
        <v>358</v>
      </c>
      <c r="W978" s="323" t="s">
        <v>81</v>
      </c>
      <c r="X978" s="323" t="s">
        <v>239</v>
      </c>
      <c r="Y978" s="328">
        <f t="shared" si="74"/>
        <v>10.814433705882401</v>
      </c>
      <c r="Z978" s="327">
        <v>2.5660297647058798</v>
      </c>
      <c r="AA978" s="327">
        <v>2.0536840000000001</v>
      </c>
      <c r="AB978" s="327">
        <v>7.1176217058823497</v>
      </c>
      <c r="AC978" s="327">
        <v>9.0974750588235302</v>
      </c>
      <c r="AD978" s="327">
        <v>11.114639058823499</v>
      </c>
      <c r="AE978" s="327">
        <v>10.814433705882401</v>
      </c>
      <c r="AF978" s="327">
        <v>12.9789662352941</v>
      </c>
      <c r="AG978" s="327">
        <v>15.4340401176471</v>
      </c>
      <c r="AH978" s="327">
        <v>12.5300008235294</v>
      </c>
      <c r="AI978" s="327">
        <v>11.434715764705899</v>
      </c>
      <c r="AJ978" s="327">
        <v>13.1676096470588</v>
      </c>
      <c r="AK978" s="327">
        <v>10.403943117647099</v>
      </c>
      <c r="AL978" s="327">
        <v>118.713159</v>
      </c>
      <c r="AM978" s="305">
        <f t="shared" si="75"/>
        <v>42.763883294117662</v>
      </c>
      <c r="AQ978" s="401"/>
      <c r="AR978" s="401"/>
    </row>
    <row r="979" spans="1:44" ht="19.5" customHeight="1" x14ac:dyDescent="0.2">
      <c r="A979" s="477" t="s">
        <v>63</v>
      </c>
      <c r="B979" s="475" t="s">
        <v>68</v>
      </c>
      <c r="C979" s="456" t="s">
        <v>384</v>
      </c>
      <c r="D979" s="302" t="s">
        <v>384</v>
      </c>
      <c r="E979" s="305"/>
      <c r="F979" s="305"/>
      <c r="G979" s="305"/>
      <c r="H979" s="305"/>
      <c r="I979" s="305"/>
      <c r="J979" s="305"/>
      <c r="K979" s="305"/>
      <c r="L979" s="305"/>
      <c r="M979" s="305"/>
      <c r="N979" s="305"/>
      <c r="O979" s="305"/>
      <c r="P979" s="305"/>
      <c r="Q979" s="305"/>
      <c r="R979" s="305"/>
      <c r="S979" s="382"/>
      <c r="V979" s="322" t="s">
        <v>358</v>
      </c>
      <c r="W979" s="323" t="s">
        <v>81</v>
      </c>
      <c r="X979" s="323" t="s">
        <v>240</v>
      </c>
      <c r="Y979" s="328">
        <f t="shared" si="74"/>
        <v>0</v>
      </c>
      <c r="Z979" s="327">
        <v>-0.33228099999999999</v>
      </c>
      <c r="AA979" s="327">
        <v>1.54E-4</v>
      </c>
      <c r="AB979" s="327">
        <v>0.33212700000000001</v>
      </c>
      <c r="AC979" s="327">
        <v>0</v>
      </c>
      <c r="AD979" s="327">
        <v>0</v>
      </c>
      <c r="AE979" s="327">
        <v>0</v>
      </c>
      <c r="AF979" s="327">
        <v>0</v>
      </c>
      <c r="AG979" s="327">
        <v>0</v>
      </c>
      <c r="AH979" s="327">
        <v>0</v>
      </c>
      <c r="AI979" s="327">
        <v>0</v>
      </c>
      <c r="AJ979" s="327">
        <v>0</v>
      </c>
      <c r="AK979" s="327">
        <v>0</v>
      </c>
      <c r="AL979" s="327">
        <v>0</v>
      </c>
      <c r="AM979" s="305">
        <f t="shared" si="75"/>
        <v>0</v>
      </c>
      <c r="AQ979" s="401"/>
      <c r="AR979" s="401"/>
    </row>
    <row r="980" spans="1:44" ht="19.5" customHeight="1" x14ac:dyDescent="0.2">
      <c r="A980" s="477" t="s">
        <v>63</v>
      </c>
      <c r="B980" s="475" t="s">
        <v>397</v>
      </c>
      <c r="C980" s="456" t="s">
        <v>384</v>
      </c>
      <c r="D980" s="302" t="s">
        <v>384</v>
      </c>
      <c r="E980" s="305"/>
      <c r="F980" s="305"/>
      <c r="G980" s="305"/>
      <c r="H980" s="305"/>
      <c r="I980" s="305"/>
      <c r="J980" s="305"/>
      <c r="K980" s="305"/>
      <c r="L980" s="305"/>
      <c r="M980" s="305"/>
      <c r="N980" s="305"/>
      <c r="O980" s="305"/>
      <c r="P980" s="305"/>
      <c r="Q980" s="305"/>
      <c r="R980" s="305"/>
      <c r="S980" s="382"/>
      <c r="V980" s="322" t="s">
        <v>358</v>
      </c>
      <c r="W980" s="323" t="s">
        <v>81</v>
      </c>
      <c r="X980" s="323" t="s">
        <v>241</v>
      </c>
      <c r="Y980" s="328">
        <f t="shared" si="74"/>
        <v>0</v>
      </c>
      <c r="Z980" s="327">
        <v>0</v>
      </c>
      <c r="AA980" s="327">
        <v>0</v>
      </c>
      <c r="AB980" s="327">
        <v>0</v>
      </c>
      <c r="AC980" s="327">
        <v>0</v>
      </c>
      <c r="AD980" s="327">
        <v>0</v>
      </c>
      <c r="AE980" s="327">
        <v>0</v>
      </c>
      <c r="AF980" s="327">
        <v>0.2001</v>
      </c>
      <c r="AG980" s="327">
        <v>0</v>
      </c>
      <c r="AH980" s="327">
        <v>0</v>
      </c>
      <c r="AI980" s="327">
        <v>0</v>
      </c>
      <c r="AJ980" s="327">
        <v>0</v>
      </c>
      <c r="AK980" s="327">
        <v>0</v>
      </c>
      <c r="AL980" s="327">
        <v>0.2001</v>
      </c>
      <c r="AM980" s="305">
        <f t="shared" si="75"/>
        <v>0</v>
      </c>
      <c r="AQ980" s="401"/>
      <c r="AR980" s="401"/>
    </row>
    <row r="981" spans="1:44" ht="19.5" customHeight="1" x14ac:dyDescent="0.2">
      <c r="A981" s="477" t="s">
        <v>63</v>
      </c>
      <c r="B981" s="475" t="s">
        <v>70</v>
      </c>
      <c r="C981" s="456" t="s">
        <v>384</v>
      </c>
      <c r="D981" s="302" t="s">
        <v>384</v>
      </c>
      <c r="E981" s="305"/>
      <c r="F981" s="305"/>
      <c r="G981" s="305"/>
      <c r="H981" s="305"/>
      <c r="I981" s="305"/>
      <c r="J981" s="305"/>
      <c r="K981" s="305"/>
      <c r="L981" s="305"/>
      <c r="M981" s="305"/>
      <c r="N981" s="305"/>
      <c r="O981" s="305"/>
      <c r="P981" s="305"/>
      <c r="Q981" s="305"/>
      <c r="R981" s="305"/>
      <c r="S981" s="382"/>
      <c r="V981" s="322" t="s">
        <v>358</v>
      </c>
      <c r="W981" s="323" t="s">
        <v>81</v>
      </c>
      <c r="X981" s="323" t="s">
        <v>242</v>
      </c>
      <c r="Y981" s="328">
        <f t="shared" si="74"/>
        <v>0</v>
      </c>
      <c r="Z981" s="327">
        <v>0</v>
      </c>
      <c r="AA981" s="327">
        <v>0</v>
      </c>
      <c r="AB981" s="327">
        <v>0</v>
      </c>
      <c r="AC981" s="327">
        <v>0</v>
      </c>
      <c r="AD981" s="327">
        <v>0</v>
      </c>
      <c r="AE981" s="327">
        <v>0</v>
      </c>
      <c r="AF981" s="327">
        <v>0</v>
      </c>
      <c r="AG981" s="327">
        <v>0</v>
      </c>
      <c r="AH981" s="327">
        <v>0</v>
      </c>
      <c r="AI981" s="327">
        <v>0</v>
      </c>
      <c r="AJ981" s="327">
        <v>-0.80969999999999998</v>
      </c>
      <c r="AK981" s="327">
        <v>0</v>
      </c>
      <c r="AL981" s="327">
        <v>-0.80969999999999998</v>
      </c>
      <c r="AM981" s="305">
        <f t="shared" si="75"/>
        <v>0</v>
      </c>
      <c r="AQ981" s="401"/>
      <c r="AR981" s="401"/>
    </row>
    <row r="982" spans="1:44" ht="19.5" customHeight="1" x14ac:dyDescent="0.2">
      <c r="A982" s="477" t="s">
        <v>63</v>
      </c>
      <c r="B982" s="475" t="s">
        <v>71</v>
      </c>
      <c r="C982" s="456" t="s">
        <v>384</v>
      </c>
      <c r="D982" s="302" t="s">
        <v>384</v>
      </c>
      <c r="E982" s="305"/>
      <c r="F982" s="305"/>
      <c r="G982" s="305"/>
      <c r="H982" s="305"/>
      <c r="I982" s="305"/>
      <c r="J982" s="305"/>
      <c r="K982" s="305"/>
      <c r="L982" s="305"/>
      <c r="M982" s="305"/>
      <c r="N982" s="305"/>
      <c r="O982" s="305"/>
      <c r="P982" s="305"/>
      <c r="Q982" s="305"/>
      <c r="R982" s="305"/>
      <c r="S982" s="382"/>
      <c r="V982" s="322" t="s">
        <v>358</v>
      </c>
      <c r="W982" s="323" t="s">
        <v>81</v>
      </c>
      <c r="X982" s="323" t="s">
        <v>243</v>
      </c>
      <c r="Y982" s="328">
        <f t="shared" si="74"/>
        <v>3.2063999999999999</v>
      </c>
      <c r="Z982" s="327">
        <v>0</v>
      </c>
      <c r="AA982" s="327">
        <v>0</v>
      </c>
      <c r="AB982" s="327">
        <v>1.5513999999999999</v>
      </c>
      <c r="AC982" s="327">
        <v>0</v>
      </c>
      <c r="AD982" s="327">
        <v>0</v>
      </c>
      <c r="AE982" s="327">
        <v>3.2063999999999999</v>
      </c>
      <c r="AF982" s="327">
        <v>0.98640000000000005</v>
      </c>
      <c r="AG982" s="327">
        <v>0</v>
      </c>
      <c r="AH982" s="327">
        <v>0</v>
      </c>
      <c r="AI982" s="327">
        <v>0.164794</v>
      </c>
      <c r="AJ982" s="327">
        <v>0</v>
      </c>
      <c r="AK982" s="327">
        <v>1.52</v>
      </c>
      <c r="AL982" s="327">
        <v>7.4289940000000003</v>
      </c>
      <c r="AM982" s="305">
        <f t="shared" si="75"/>
        <v>4.7577999999999996</v>
      </c>
      <c r="AQ982" s="401"/>
      <c r="AR982" s="401"/>
    </row>
    <row r="983" spans="1:44" ht="19.5" customHeight="1" x14ac:dyDescent="0.2">
      <c r="A983" s="477" t="s">
        <v>63</v>
      </c>
      <c r="B983" s="475" t="s">
        <v>72</v>
      </c>
      <c r="C983" s="456" t="s">
        <v>384</v>
      </c>
      <c r="D983" s="302" t="s">
        <v>384</v>
      </c>
      <c r="E983" s="305"/>
      <c r="F983" s="305"/>
      <c r="G983" s="305"/>
      <c r="H983" s="305"/>
      <c r="I983" s="305"/>
      <c r="J983" s="305"/>
      <c r="K983" s="305"/>
      <c r="L983" s="305"/>
      <c r="M983" s="305"/>
      <c r="N983" s="305"/>
      <c r="O983" s="305"/>
      <c r="P983" s="305"/>
      <c r="Q983" s="305"/>
      <c r="R983" s="305"/>
      <c r="S983" s="382"/>
      <c r="V983" s="322" t="s">
        <v>358</v>
      </c>
      <c r="W983" s="323" t="s">
        <v>81</v>
      </c>
      <c r="X983" s="323" t="s">
        <v>244</v>
      </c>
      <c r="Y983" s="328">
        <f t="shared" si="74"/>
        <v>0</v>
      </c>
      <c r="Z983" s="327">
        <v>0</v>
      </c>
      <c r="AA983" s="327">
        <v>0</v>
      </c>
      <c r="AB983" s="327">
        <v>0</v>
      </c>
      <c r="AC983" s="327">
        <v>0</v>
      </c>
      <c r="AD983" s="327">
        <v>0</v>
      </c>
      <c r="AE983" s="327">
        <v>0</v>
      </c>
      <c r="AF983" s="327">
        <v>0</v>
      </c>
      <c r="AG983" s="327">
        <v>0</v>
      </c>
      <c r="AH983" s="327">
        <v>0</v>
      </c>
      <c r="AI983" s="327">
        <v>0</v>
      </c>
      <c r="AJ983" s="327">
        <v>0</v>
      </c>
      <c r="AK983" s="327">
        <v>0</v>
      </c>
      <c r="AL983" s="327">
        <v>0</v>
      </c>
      <c r="AM983" s="305">
        <f t="shared" si="75"/>
        <v>0</v>
      </c>
      <c r="AQ983" s="401"/>
      <c r="AR983" s="401"/>
    </row>
    <row r="984" spans="1:44" ht="19.5" customHeight="1" x14ac:dyDescent="0.2">
      <c r="A984" s="477" t="s">
        <v>63</v>
      </c>
      <c r="B984" s="475" t="s">
        <v>73</v>
      </c>
      <c r="C984" s="456" t="s">
        <v>384</v>
      </c>
      <c r="D984" s="302" t="s">
        <v>384</v>
      </c>
      <c r="E984" s="305"/>
      <c r="F984" s="305"/>
      <c r="G984" s="305"/>
      <c r="H984" s="305"/>
      <c r="I984" s="305"/>
      <c r="J984" s="305"/>
      <c r="K984" s="305"/>
      <c r="L984" s="305"/>
      <c r="M984" s="305"/>
      <c r="N984" s="305"/>
      <c r="O984" s="305"/>
      <c r="P984" s="305"/>
      <c r="Q984" s="305"/>
      <c r="R984" s="305"/>
      <c r="S984" s="382"/>
      <c r="V984" s="322" t="s">
        <v>358</v>
      </c>
      <c r="W984" s="323" t="s">
        <v>81</v>
      </c>
      <c r="X984" s="323" t="s">
        <v>245</v>
      </c>
      <c r="Y984" s="328">
        <f t="shared" si="74"/>
        <v>0</v>
      </c>
      <c r="Z984" s="327">
        <v>0</v>
      </c>
      <c r="AA984" s="327">
        <v>0</v>
      </c>
      <c r="AB984" s="327">
        <v>0</v>
      </c>
      <c r="AC984" s="327">
        <v>0</v>
      </c>
      <c r="AD984" s="327">
        <v>0</v>
      </c>
      <c r="AE984" s="327">
        <v>0</v>
      </c>
      <c r="AF984" s="327">
        <v>0</v>
      </c>
      <c r="AG984" s="327">
        <v>0</v>
      </c>
      <c r="AH984" s="327">
        <v>0</v>
      </c>
      <c r="AI984" s="327">
        <v>0</v>
      </c>
      <c r="AJ984" s="327">
        <v>0</v>
      </c>
      <c r="AK984" s="327">
        <v>0</v>
      </c>
      <c r="AL984" s="327">
        <v>0</v>
      </c>
      <c r="AM984" s="305">
        <f t="shared" si="75"/>
        <v>0</v>
      </c>
      <c r="AQ984" s="401"/>
      <c r="AR984" s="401"/>
    </row>
    <row r="985" spans="1:44" ht="19.5" customHeight="1" x14ac:dyDescent="0.2">
      <c r="A985" s="477" t="s">
        <v>63</v>
      </c>
      <c r="B985" s="475" t="s">
        <v>398</v>
      </c>
      <c r="C985" s="456" t="s">
        <v>384</v>
      </c>
      <c r="D985" s="302" t="s">
        <v>384</v>
      </c>
      <c r="E985" s="305"/>
      <c r="F985" s="305"/>
      <c r="G985" s="305"/>
      <c r="H985" s="305"/>
      <c r="I985" s="305"/>
      <c r="J985" s="305"/>
      <c r="K985" s="305"/>
      <c r="L985" s="305"/>
      <c r="M985" s="305"/>
      <c r="N985" s="305"/>
      <c r="O985" s="305"/>
      <c r="P985" s="305"/>
      <c r="Q985" s="305"/>
      <c r="R985" s="305"/>
      <c r="S985" s="382"/>
      <c r="V985" s="322" t="s">
        <v>358</v>
      </c>
      <c r="W985" s="323" t="s">
        <v>81</v>
      </c>
      <c r="X985" s="323" t="s">
        <v>246</v>
      </c>
      <c r="Y985" s="328">
        <f t="shared" si="74"/>
        <v>0</v>
      </c>
      <c r="Z985" s="327">
        <v>0</v>
      </c>
      <c r="AA985" s="327">
        <v>0</v>
      </c>
      <c r="AB985" s="327">
        <v>0</v>
      </c>
      <c r="AC985" s="327">
        <v>0</v>
      </c>
      <c r="AD985" s="327">
        <v>0</v>
      </c>
      <c r="AE985" s="327">
        <v>0</v>
      </c>
      <c r="AF985" s="327">
        <v>0</v>
      </c>
      <c r="AG985" s="327">
        <v>0</v>
      </c>
      <c r="AH985" s="327">
        <v>0</v>
      </c>
      <c r="AI985" s="327">
        <v>0</v>
      </c>
      <c r="AJ985" s="327">
        <v>0</v>
      </c>
      <c r="AK985" s="327">
        <v>0</v>
      </c>
      <c r="AL985" s="327">
        <v>0</v>
      </c>
      <c r="AM985" s="305">
        <f t="shared" si="75"/>
        <v>0</v>
      </c>
      <c r="AQ985" s="401"/>
      <c r="AR985" s="401"/>
    </row>
    <row r="986" spans="1:44" ht="19.5" customHeight="1" x14ac:dyDescent="0.2">
      <c r="A986" s="477" t="s">
        <v>63</v>
      </c>
      <c r="B986" s="475" t="s">
        <v>75</v>
      </c>
      <c r="C986" s="456" t="s">
        <v>384</v>
      </c>
      <c r="D986" s="302" t="s">
        <v>384</v>
      </c>
      <c r="E986" s="305"/>
      <c r="F986" s="305"/>
      <c r="G986" s="305"/>
      <c r="H986" s="305"/>
      <c r="I986" s="305"/>
      <c r="J986" s="305"/>
      <c r="K986" s="305"/>
      <c r="L986" s="305"/>
      <c r="M986" s="305"/>
      <c r="N986" s="305"/>
      <c r="O986" s="305"/>
      <c r="P986" s="305"/>
      <c r="Q986" s="305"/>
      <c r="R986" s="305"/>
      <c r="S986" s="382"/>
      <c r="V986" s="322" t="s">
        <v>358</v>
      </c>
      <c r="W986" s="323" t="s">
        <v>81</v>
      </c>
      <c r="X986" s="323" t="s">
        <v>247</v>
      </c>
      <c r="Y986" s="328">
        <f t="shared" si="74"/>
        <v>0</v>
      </c>
      <c r="Z986" s="327">
        <v>0</v>
      </c>
      <c r="AA986" s="327">
        <v>0</v>
      </c>
      <c r="AB986" s="327">
        <v>0</v>
      </c>
      <c r="AC986" s="327">
        <v>8.8000000000000007</v>
      </c>
      <c r="AD986" s="327">
        <v>0</v>
      </c>
      <c r="AE986" s="327">
        <v>0</v>
      </c>
      <c r="AF986" s="327">
        <v>0</v>
      </c>
      <c r="AG986" s="327">
        <v>0</v>
      </c>
      <c r="AH986" s="327">
        <v>0</v>
      </c>
      <c r="AI986" s="327">
        <v>0</v>
      </c>
      <c r="AJ986" s="327">
        <v>0</v>
      </c>
      <c r="AK986" s="327">
        <v>0</v>
      </c>
      <c r="AL986" s="327">
        <v>8.8000000000000007</v>
      </c>
      <c r="AM986" s="305">
        <f t="shared" si="75"/>
        <v>8.8000000000000007</v>
      </c>
      <c r="AQ986" s="401"/>
      <c r="AR986" s="401"/>
    </row>
    <row r="987" spans="1:44" ht="19.5" customHeight="1" x14ac:dyDescent="0.2">
      <c r="A987" s="477" t="s">
        <v>63</v>
      </c>
      <c r="B987" s="475" t="s">
        <v>76</v>
      </c>
      <c r="C987" s="456" t="s">
        <v>384</v>
      </c>
      <c r="D987" s="302" t="s">
        <v>384</v>
      </c>
      <c r="E987" s="305"/>
      <c r="F987" s="305"/>
      <c r="G987" s="305"/>
      <c r="H987" s="305"/>
      <c r="I987" s="305"/>
      <c r="J987" s="305"/>
      <c r="K987" s="305"/>
      <c r="L987" s="305"/>
      <c r="M987" s="305"/>
      <c r="N987" s="305"/>
      <c r="O987" s="305"/>
      <c r="P987" s="305"/>
      <c r="Q987" s="305"/>
      <c r="R987" s="305"/>
      <c r="S987" s="382"/>
      <c r="V987" s="322" t="s">
        <v>358</v>
      </c>
      <c r="W987" s="323" t="s">
        <v>81</v>
      </c>
      <c r="X987" s="323" t="s">
        <v>248</v>
      </c>
      <c r="Y987" s="328">
        <f t="shared" si="74"/>
        <v>0</v>
      </c>
      <c r="Z987" s="327">
        <v>0</v>
      </c>
      <c r="AA987" s="327">
        <v>0</v>
      </c>
      <c r="AB987" s="327">
        <v>0</v>
      </c>
      <c r="AC987" s="327">
        <v>0</v>
      </c>
      <c r="AD987" s="327">
        <v>0</v>
      </c>
      <c r="AE987" s="327">
        <v>0</v>
      </c>
      <c r="AF987" s="327">
        <v>0</v>
      </c>
      <c r="AG987" s="327">
        <v>0</v>
      </c>
      <c r="AH987" s="327">
        <v>0</v>
      </c>
      <c r="AI987" s="327">
        <v>0</v>
      </c>
      <c r="AJ987" s="327">
        <v>0</v>
      </c>
      <c r="AK987" s="327">
        <v>0</v>
      </c>
      <c r="AL987" s="327">
        <v>0</v>
      </c>
      <c r="AM987" s="305">
        <f t="shared" si="75"/>
        <v>0</v>
      </c>
      <c r="AQ987" s="401"/>
      <c r="AR987" s="401"/>
    </row>
    <row r="988" spans="1:44" ht="19.5" customHeight="1" x14ac:dyDescent="0.2">
      <c r="A988" s="477" t="s">
        <v>63</v>
      </c>
      <c r="B988" s="475" t="s">
        <v>399</v>
      </c>
      <c r="C988" s="456" t="s">
        <v>384</v>
      </c>
      <c r="D988" s="302" t="s">
        <v>384</v>
      </c>
      <c r="E988" s="305"/>
      <c r="F988" s="305"/>
      <c r="G988" s="305"/>
      <c r="H988" s="305"/>
      <c r="I988" s="305"/>
      <c r="J988" s="305"/>
      <c r="K988" s="305"/>
      <c r="L988" s="305"/>
      <c r="M988" s="305"/>
      <c r="N988" s="305"/>
      <c r="O988" s="305"/>
      <c r="P988" s="305"/>
      <c r="Q988" s="305"/>
      <c r="R988" s="305"/>
      <c r="S988" s="382"/>
      <c r="V988" s="322" t="s">
        <v>358</v>
      </c>
      <c r="W988" s="323" t="s">
        <v>81</v>
      </c>
      <c r="X988" s="323" t="s">
        <v>210</v>
      </c>
      <c r="Y988" s="328">
        <f t="shared" si="74"/>
        <v>319.111327565132</v>
      </c>
      <c r="Z988" s="327">
        <v>-9.8086474182883006</v>
      </c>
      <c r="AA988" s="327">
        <v>202.1306240182</v>
      </c>
      <c r="AB988" s="327">
        <v>225.553832998997</v>
      </c>
      <c r="AC988" s="327">
        <v>333.31498613193799</v>
      </c>
      <c r="AD988" s="327">
        <v>226.47072366154299</v>
      </c>
      <c r="AE988" s="327">
        <v>319.111327565132</v>
      </c>
      <c r="AF988" s="327">
        <v>325.178590549673</v>
      </c>
      <c r="AG988" s="327">
        <v>342.82774771546798</v>
      </c>
      <c r="AH988" s="327">
        <v>301.92403571534101</v>
      </c>
      <c r="AI988" s="327">
        <v>351.94145410526698</v>
      </c>
      <c r="AJ988" s="327">
        <v>305.333054201739</v>
      </c>
      <c r="AK988" s="327">
        <v>1815.2852852107701</v>
      </c>
      <c r="AL988" s="327">
        <v>4739.2630144557797</v>
      </c>
      <c r="AM988" s="305">
        <f t="shared" si="75"/>
        <v>1296.7728469575218</v>
      </c>
      <c r="AQ988" s="401"/>
      <c r="AR988" s="401"/>
    </row>
    <row r="989" spans="1:44" ht="19.5" customHeight="1" x14ac:dyDescent="0.2">
      <c r="A989" s="477" t="s">
        <v>63</v>
      </c>
      <c r="B989" s="475" t="s">
        <v>78</v>
      </c>
      <c r="C989" s="456" t="s">
        <v>384</v>
      </c>
      <c r="D989" s="302" t="s">
        <v>384</v>
      </c>
      <c r="E989" s="305"/>
      <c r="F989" s="305"/>
      <c r="G989" s="305"/>
      <c r="H989" s="305"/>
      <c r="I989" s="305"/>
      <c r="J989" s="305"/>
      <c r="K989" s="305"/>
      <c r="L989" s="305"/>
      <c r="M989" s="305"/>
      <c r="N989" s="305"/>
      <c r="O989" s="305"/>
      <c r="P989" s="305"/>
      <c r="Q989" s="305"/>
      <c r="R989" s="305"/>
      <c r="S989" s="382"/>
      <c r="W989" s="321"/>
      <c r="X989" s="321"/>
      <c r="Y989" s="321"/>
      <c r="Z989" s="329"/>
      <c r="AA989" s="329"/>
      <c r="AB989" s="329"/>
      <c r="AC989" s="329"/>
      <c r="AD989" s="329"/>
      <c r="AE989" s="329"/>
      <c r="AF989" s="329"/>
      <c r="AG989" s="329"/>
      <c r="AH989" s="329"/>
      <c r="AI989" s="329"/>
      <c r="AJ989" s="329"/>
      <c r="AK989" s="329"/>
      <c r="AL989" s="329"/>
      <c r="AM989" s="382"/>
      <c r="AQ989" s="401"/>
      <c r="AR989" s="401"/>
    </row>
    <row r="990" spans="1:44" ht="19.5" customHeight="1" x14ac:dyDescent="0.2">
      <c r="A990" s="477" t="s">
        <v>63</v>
      </c>
      <c r="B990" s="475" t="s">
        <v>79</v>
      </c>
      <c r="C990" s="456" t="s">
        <v>384</v>
      </c>
      <c r="D990" s="302" t="s">
        <v>384</v>
      </c>
      <c r="E990" s="305"/>
      <c r="F990" s="305"/>
      <c r="G990" s="305"/>
      <c r="H990" s="305"/>
      <c r="I990" s="305"/>
      <c r="J990" s="305"/>
      <c r="K990" s="305"/>
      <c r="L990" s="305"/>
      <c r="M990" s="305"/>
      <c r="N990" s="305"/>
      <c r="O990" s="305"/>
      <c r="P990" s="305"/>
      <c r="Q990" s="305"/>
      <c r="R990" s="305"/>
      <c r="S990" s="382"/>
      <c r="W990" s="486"/>
      <c r="X990" s="487"/>
      <c r="Y990" s="487"/>
      <c r="Z990" s="488"/>
      <c r="AA990" s="488"/>
      <c r="AB990" s="488"/>
      <c r="AC990" s="488"/>
      <c r="AD990" s="488"/>
      <c r="AE990" s="488"/>
      <c r="AF990" s="488"/>
      <c r="AG990" s="488"/>
      <c r="AH990" s="488"/>
      <c r="AI990" s="488"/>
      <c r="AJ990" s="488"/>
      <c r="AK990" s="488"/>
      <c r="AL990" s="489"/>
      <c r="AM990" s="382"/>
      <c r="AQ990" s="401"/>
      <c r="AR990" s="401"/>
    </row>
    <row r="991" spans="1:44" ht="19.5" customHeight="1" x14ac:dyDescent="0.2">
      <c r="A991" s="477" t="s">
        <v>63</v>
      </c>
      <c r="B991" s="475" t="s">
        <v>400</v>
      </c>
      <c r="C991" s="456" t="s">
        <v>384</v>
      </c>
      <c r="D991" s="302" t="s">
        <v>384</v>
      </c>
      <c r="E991" s="305"/>
      <c r="F991" s="305"/>
      <c r="G991" s="305"/>
      <c r="H991" s="305"/>
      <c r="I991" s="305"/>
      <c r="J991" s="305"/>
      <c r="K991" s="305"/>
      <c r="L991" s="305"/>
      <c r="M991" s="305"/>
      <c r="N991" s="305"/>
      <c r="O991" s="305"/>
      <c r="P991" s="305"/>
      <c r="Q991" s="305"/>
      <c r="R991" s="305"/>
      <c r="S991" s="382"/>
      <c r="W991" s="486"/>
      <c r="X991" s="487"/>
      <c r="Y991" s="487"/>
      <c r="Z991" s="488"/>
      <c r="AA991" s="488"/>
      <c r="AB991" s="488"/>
      <c r="AC991" s="488"/>
      <c r="AD991" s="488"/>
      <c r="AE991" s="488"/>
      <c r="AF991" s="488"/>
      <c r="AG991" s="488"/>
      <c r="AH991" s="488"/>
      <c r="AI991" s="488"/>
      <c r="AJ991" s="488"/>
      <c r="AK991" s="488"/>
      <c r="AL991" s="489"/>
      <c r="AM991" s="382"/>
      <c r="AQ991" s="401"/>
      <c r="AR991" s="401"/>
    </row>
    <row r="992" spans="1:44" ht="19.5" customHeight="1" x14ac:dyDescent="0.2">
      <c r="A992" s="477" t="s">
        <v>63</v>
      </c>
      <c r="B992" s="475" t="s">
        <v>401</v>
      </c>
      <c r="C992" s="456" t="s">
        <v>384</v>
      </c>
      <c r="D992" s="302" t="s">
        <v>384</v>
      </c>
      <c r="E992" s="305"/>
      <c r="F992" s="305"/>
      <c r="G992" s="305"/>
      <c r="H992" s="305"/>
      <c r="I992" s="305"/>
      <c r="J992" s="305"/>
      <c r="K992" s="305"/>
      <c r="L992" s="305"/>
      <c r="M992" s="305"/>
      <c r="N992" s="305"/>
      <c r="O992" s="305"/>
      <c r="P992" s="305"/>
      <c r="Q992" s="305"/>
      <c r="R992" s="305"/>
      <c r="S992" s="382"/>
      <c r="W992" s="486"/>
      <c r="X992" s="487"/>
      <c r="Y992" s="487"/>
      <c r="Z992" s="488"/>
      <c r="AA992" s="488"/>
      <c r="AB992" s="488"/>
      <c r="AC992" s="488"/>
      <c r="AD992" s="488"/>
      <c r="AE992" s="488"/>
      <c r="AF992" s="488"/>
      <c r="AG992" s="488"/>
      <c r="AH992" s="488"/>
      <c r="AI992" s="488"/>
      <c r="AJ992" s="488"/>
      <c r="AK992" s="488"/>
      <c r="AL992" s="489"/>
      <c r="AM992" s="382"/>
      <c r="AQ992" s="401"/>
      <c r="AR992" s="401"/>
    </row>
    <row r="993" spans="1:44" ht="19.5" customHeight="1" x14ac:dyDescent="0.2">
      <c r="A993" s="477" t="s">
        <v>63</v>
      </c>
      <c r="B993" s="475" t="s">
        <v>81</v>
      </c>
      <c r="C993" s="456" t="s">
        <v>384</v>
      </c>
      <c r="D993" s="302" t="s">
        <v>384</v>
      </c>
      <c r="E993" s="305"/>
      <c r="F993" s="305"/>
      <c r="G993" s="305"/>
      <c r="H993" s="305"/>
      <c r="I993" s="305"/>
      <c r="J993" s="305"/>
      <c r="K993" s="305"/>
      <c r="L993" s="305"/>
      <c r="M993" s="305"/>
      <c r="N993" s="305"/>
      <c r="O993" s="305"/>
      <c r="P993" s="305"/>
      <c r="Q993" s="305"/>
      <c r="R993" s="305"/>
      <c r="S993" s="382"/>
      <c r="W993" s="321" t="s">
        <v>403</v>
      </c>
      <c r="X993" s="321"/>
      <c r="Y993" s="321"/>
      <c r="Z993" s="321" t="s">
        <v>358</v>
      </c>
      <c r="AA993" s="329" t="s">
        <v>212</v>
      </c>
      <c r="AB993" s="329"/>
      <c r="AC993" s="329"/>
      <c r="AD993" s="329"/>
      <c r="AE993" s="329"/>
      <c r="AF993" s="329"/>
      <c r="AG993" s="329"/>
      <c r="AH993" s="329"/>
      <c r="AI993" s="329"/>
      <c r="AJ993" s="329"/>
      <c r="AK993" s="329"/>
      <c r="AL993" s="329"/>
      <c r="AM993" s="489"/>
      <c r="AN993" s="382"/>
      <c r="AQ993" s="401"/>
      <c r="AR993" s="401"/>
    </row>
    <row r="994" spans="1:44" ht="19.5" customHeight="1" x14ac:dyDescent="0.2">
      <c r="A994" s="477" t="s">
        <v>63</v>
      </c>
      <c r="B994" s="475" t="s">
        <v>82</v>
      </c>
      <c r="C994" s="456" t="s">
        <v>82</v>
      </c>
      <c r="D994" s="302" t="s">
        <v>82</v>
      </c>
      <c r="E994" s="305"/>
      <c r="F994" s="305">
        <v>0</v>
      </c>
      <c r="G994" s="305">
        <v>0</v>
      </c>
      <c r="H994" s="305">
        <v>0</v>
      </c>
      <c r="I994" s="305">
        <v>0</v>
      </c>
      <c r="J994" s="305">
        <v>0</v>
      </c>
      <c r="K994" s="305">
        <v>0</v>
      </c>
      <c r="L994" s="305">
        <v>0</v>
      </c>
      <c r="M994" s="305">
        <v>0</v>
      </c>
      <c r="N994" s="305">
        <v>0</v>
      </c>
      <c r="O994" s="305">
        <v>0</v>
      </c>
      <c r="P994" s="305">
        <v>0</v>
      </c>
      <c r="Q994" s="305">
        <v>0</v>
      </c>
      <c r="R994" s="305">
        <v>0</v>
      </c>
      <c r="S994" s="382"/>
      <c r="W994" s="323" t="s">
        <v>3</v>
      </c>
      <c r="X994" s="323" t="s">
        <v>4</v>
      </c>
      <c r="Y994" s="323"/>
      <c r="Z994" s="327" t="s">
        <v>8</v>
      </c>
      <c r="AA994" s="327" t="s">
        <v>9</v>
      </c>
      <c r="AB994" s="327" t="s">
        <v>10</v>
      </c>
      <c r="AC994" s="327" t="s">
        <v>11</v>
      </c>
      <c r="AD994" s="327" t="s">
        <v>12</v>
      </c>
      <c r="AE994" s="327" t="s">
        <v>13</v>
      </c>
      <c r="AF994" s="327" t="s">
        <v>14</v>
      </c>
      <c r="AG994" s="327" t="s">
        <v>15</v>
      </c>
      <c r="AH994" s="327" t="s">
        <v>16</v>
      </c>
      <c r="AI994" s="327" t="s">
        <v>17</v>
      </c>
      <c r="AJ994" s="327" t="s">
        <v>111</v>
      </c>
      <c r="AK994" s="327" t="s">
        <v>19</v>
      </c>
      <c r="AL994" s="327" t="s">
        <v>20</v>
      </c>
      <c r="AM994" s="489"/>
      <c r="AN994" s="382"/>
      <c r="AQ994" s="401"/>
      <c r="AR994" s="401"/>
    </row>
    <row r="995" spans="1:44" ht="19.5" customHeight="1" x14ac:dyDescent="0.2">
      <c r="A995" s="477" t="s">
        <v>83</v>
      </c>
      <c r="B995" s="475" t="s">
        <v>25</v>
      </c>
      <c r="C995" s="456" t="s">
        <v>26</v>
      </c>
      <c r="D995" s="302" t="s">
        <v>27</v>
      </c>
      <c r="E995" s="305"/>
      <c r="F995" s="305">
        <v>0</v>
      </c>
      <c r="G995" s="305">
        <v>0</v>
      </c>
      <c r="H995" s="305">
        <v>0</v>
      </c>
      <c r="I995" s="305">
        <v>0</v>
      </c>
      <c r="J995" s="305">
        <v>0</v>
      </c>
      <c r="K995" s="305">
        <v>0</v>
      </c>
      <c r="L995" s="305">
        <v>0</v>
      </c>
      <c r="M995" s="305">
        <v>0</v>
      </c>
      <c r="N995" s="305">
        <v>0</v>
      </c>
      <c r="O995" s="305">
        <v>0</v>
      </c>
      <c r="P995" s="305">
        <v>0</v>
      </c>
      <c r="Q995" s="305">
        <v>0</v>
      </c>
      <c r="R995" s="305">
        <v>0</v>
      </c>
      <c r="S995" s="382"/>
      <c r="W995" s="323" t="s">
        <v>24</v>
      </c>
      <c r="X995" s="323" t="s">
        <v>217</v>
      </c>
      <c r="Y995" s="323"/>
      <c r="Z995" s="327">
        <v>-0.12088971886859499</v>
      </c>
      <c r="AA995" s="327">
        <v>-0.1229278202696</v>
      </c>
      <c r="AB995" s="327">
        <v>-0.17292782026959999</v>
      </c>
      <c r="AC995" s="327">
        <v>-0.17342011529399701</v>
      </c>
      <c r="AD995" s="327">
        <v>-0.17342011529399701</v>
      </c>
      <c r="AE995" s="327">
        <v>-0.17342011529399701</v>
      </c>
      <c r="AF995" s="327">
        <v>-7.3420115293997307E-2</v>
      </c>
      <c r="AG995" s="327">
        <v>-2.34201152939973E-2</v>
      </c>
      <c r="AH995" s="327">
        <v>-2.34201152939973E-2</v>
      </c>
      <c r="AI995" s="327">
        <v>-2.34201152939973E-2</v>
      </c>
      <c r="AJ995" s="327">
        <v>-2.34201152939973E-2</v>
      </c>
      <c r="AK995" s="327">
        <v>-2.34201152939973E-2</v>
      </c>
      <c r="AL995" s="327">
        <v>-1.1275263970537699</v>
      </c>
      <c r="AM995" s="489"/>
      <c r="AN995" s="382"/>
      <c r="AQ995" s="401"/>
      <c r="AR995" s="401"/>
    </row>
    <row r="996" spans="1:44" ht="19.5" customHeight="1" x14ac:dyDescent="0.2">
      <c r="A996" s="477" t="s">
        <v>83</v>
      </c>
      <c r="B996" s="475" t="s">
        <v>25</v>
      </c>
      <c r="C996" s="456" t="s">
        <v>26</v>
      </c>
      <c r="D996" s="302" t="s">
        <v>28</v>
      </c>
      <c r="E996" s="305"/>
      <c r="F996" s="305">
        <v>0</v>
      </c>
      <c r="G996" s="305">
        <v>0</v>
      </c>
      <c r="H996" s="305">
        <v>0</v>
      </c>
      <c r="I996" s="305">
        <v>0</v>
      </c>
      <c r="J996" s="305">
        <v>0</v>
      </c>
      <c r="K996" s="305">
        <v>0</v>
      </c>
      <c r="L996" s="305">
        <v>0</v>
      </c>
      <c r="M996" s="305">
        <v>0</v>
      </c>
      <c r="N996" s="305">
        <v>0</v>
      </c>
      <c r="O996" s="305">
        <v>0</v>
      </c>
      <c r="P996" s="305">
        <v>0</v>
      </c>
      <c r="Q996" s="305">
        <v>0</v>
      </c>
      <c r="R996" s="305">
        <v>0</v>
      </c>
      <c r="S996" s="382"/>
      <c r="W996" s="323" t="s">
        <v>24</v>
      </c>
      <c r="X996" s="323" t="s">
        <v>218</v>
      </c>
      <c r="Y996" s="323"/>
      <c r="Z996" s="327">
        <v>0</v>
      </c>
      <c r="AA996" s="327">
        <v>0</v>
      </c>
      <c r="AB996" s="327">
        <v>0</v>
      </c>
      <c r="AC996" s="327">
        <v>0</v>
      </c>
      <c r="AD996" s="327">
        <v>0</v>
      </c>
      <c r="AE996" s="327">
        <v>0</v>
      </c>
      <c r="AF996" s="327">
        <v>0</v>
      </c>
      <c r="AG996" s="327">
        <v>0</v>
      </c>
      <c r="AH996" s="327">
        <v>0</v>
      </c>
      <c r="AI996" s="327">
        <v>0</v>
      </c>
      <c r="AJ996" s="327">
        <v>0</v>
      </c>
      <c r="AK996" s="327">
        <v>0</v>
      </c>
      <c r="AL996" s="327">
        <v>0</v>
      </c>
      <c r="AM996" s="489"/>
      <c r="AN996" s="382"/>
      <c r="AQ996" s="401"/>
      <c r="AR996" s="401"/>
    </row>
    <row r="997" spans="1:44" ht="19.5" customHeight="1" x14ac:dyDescent="0.2">
      <c r="A997" s="477" t="s">
        <v>83</v>
      </c>
      <c r="B997" s="475" t="s">
        <v>25</v>
      </c>
      <c r="C997" s="456" t="s">
        <v>26</v>
      </c>
      <c r="D997" s="302" t="s">
        <v>29</v>
      </c>
      <c r="E997" s="305"/>
      <c r="F997" s="305">
        <v>0</v>
      </c>
      <c r="G997" s="305">
        <v>0</v>
      </c>
      <c r="H997" s="305">
        <v>0</v>
      </c>
      <c r="I997" s="305">
        <v>0</v>
      </c>
      <c r="J997" s="305">
        <v>0</v>
      </c>
      <c r="K997" s="305">
        <v>0</v>
      </c>
      <c r="L997" s="305">
        <v>0</v>
      </c>
      <c r="M997" s="305">
        <v>0</v>
      </c>
      <c r="N997" s="305">
        <v>0</v>
      </c>
      <c r="O997" s="305">
        <v>0</v>
      </c>
      <c r="P997" s="305">
        <v>0</v>
      </c>
      <c r="Q997" s="305">
        <v>0</v>
      </c>
      <c r="R997" s="305">
        <v>0</v>
      </c>
      <c r="S997" s="382"/>
      <c r="W997" s="323" t="s">
        <v>24</v>
      </c>
      <c r="X997" s="323" t="s">
        <v>219</v>
      </c>
      <c r="Y997" s="323"/>
      <c r="Z997" s="327">
        <v>0</v>
      </c>
      <c r="AA997" s="327">
        <v>0</v>
      </c>
      <c r="AB997" s="327">
        <v>0</v>
      </c>
      <c r="AC997" s="327">
        <v>0</v>
      </c>
      <c r="AD997" s="327">
        <v>0</v>
      </c>
      <c r="AE997" s="327">
        <v>0</v>
      </c>
      <c r="AF997" s="327">
        <v>0</v>
      </c>
      <c r="AG997" s="327">
        <v>0</v>
      </c>
      <c r="AH997" s="327">
        <v>0</v>
      </c>
      <c r="AI997" s="327">
        <v>0</v>
      </c>
      <c r="AJ997" s="327">
        <v>0</v>
      </c>
      <c r="AK997" s="327">
        <v>0</v>
      </c>
      <c r="AL997" s="327">
        <v>0</v>
      </c>
      <c r="AM997" s="489"/>
      <c r="AN997" s="382"/>
      <c r="AQ997" s="401"/>
      <c r="AR997" s="401"/>
    </row>
    <row r="998" spans="1:44" ht="19.5" customHeight="1" x14ac:dyDescent="0.2">
      <c r="A998" s="477" t="s">
        <v>83</v>
      </c>
      <c r="B998" s="475" t="s">
        <v>25</v>
      </c>
      <c r="C998" s="456" t="s">
        <v>26</v>
      </c>
      <c r="D998" s="302" t="s">
        <v>30</v>
      </c>
      <c r="E998" s="305"/>
      <c r="F998" s="305">
        <v>0</v>
      </c>
      <c r="G998" s="305">
        <v>0</v>
      </c>
      <c r="H998" s="305">
        <v>0</v>
      </c>
      <c r="I998" s="305">
        <v>0</v>
      </c>
      <c r="J998" s="305">
        <v>0</v>
      </c>
      <c r="K998" s="305">
        <v>0</v>
      </c>
      <c r="L998" s="305">
        <v>0</v>
      </c>
      <c r="M998" s="305">
        <v>0</v>
      </c>
      <c r="N998" s="305">
        <v>0</v>
      </c>
      <c r="O998" s="305">
        <v>0</v>
      </c>
      <c r="P998" s="305">
        <v>0</v>
      </c>
      <c r="Q998" s="305">
        <v>0</v>
      </c>
      <c r="R998" s="305">
        <v>0</v>
      </c>
      <c r="S998" s="382"/>
      <c r="W998" s="323" t="s">
        <v>24</v>
      </c>
      <c r="X998" s="323" t="s">
        <v>220</v>
      </c>
      <c r="Y998" s="323"/>
      <c r="Z998" s="327">
        <v>0</v>
      </c>
      <c r="AA998" s="327">
        <v>0</v>
      </c>
      <c r="AB998" s="327">
        <v>0</v>
      </c>
      <c r="AC998" s="327">
        <v>-4.7128871560886399E-7</v>
      </c>
      <c r="AD998" s="327">
        <v>0</v>
      </c>
      <c r="AE998" s="327">
        <v>2.4966229439371498E-7</v>
      </c>
      <c r="AF998" s="327">
        <v>3.7644928108093701E-7</v>
      </c>
      <c r="AG998" s="327">
        <v>0</v>
      </c>
      <c r="AH998" s="327">
        <v>0</v>
      </c>
      <c r="AI998" s="327">
        <v>0</v>
      </c>
      <c r="AJ998" s="327">
        <v>3.93493819972335E-7</v>
      </c>
      <c r="AK998" s="327">
        <v>0</v>
      </c>
      <c r="AL998" s="327">
        <v>5.4831667983812295E-7</v>
      </c>
      <c r="AM998" s="489"/>
      <c r="AN998" s="382"/>
      <c r="AQ998" s="401"/>
      <c r="AR998" s="401"/>
    </row>
    <row r="999" spans="1:44" ht="19.5" customHeight="1" x14ac:dyDescent="0.2">
      <c r="A999" s="477" t="s">
        <v>83</v>
      </c>
      <c r="B999" s="475" t="s">
        <v>25</v>
      </c>
      <c r="C999" s="456" t="s">
        <v>26</v>
      </c>
      <c r="D999" s="302" t="s">
        <v>31</v>
      </c>
      <c r="E999" s="305"/>
      <c r="F999" s="305">
        <v>0</v>
      </c>
      <c r="G999" s="305">
        <v>0</v>
      </c>
      <c r="H999" s="305">
        <v>0</v>
      </c>
      <c r="I999" s="305">
        <v>0</v>
      </c>
      <c r="J999" s="305">
        <v>0</v>
      </c>
      <c r="K999" s="305">
        <v>0</v>
      </c>
      <c r="L999" s="305">
        <v>0</v>
      </c>
      <c r="M999" s="305">
        <v>0</v>
      </c>
      <c r="N999" s="305">
        <v>0</v>
      </c>
      <c r="O999" s="305">
        <v>0</v>
      </c>
      <c r="P999" s="305">
        <v>0</v>
      </c>
      <c r="Q999" s="305">
        <v>0</v>
      </c>
      <c r="R999" s="305">
        <v>0</v>
      </c>
      <c r="S999" s="382"/>
      <c r="W999" s="323" t="s">
        <v>24</v>
      </c>
      <c r="X999" s="323" t="s">
        <v>211</v>
      </c>
      <c r="Y999" s="323"/>
      <c r="Z999" s="327">
        <v>-1.7583329999999999</v>
      </c>
      <c r="AA999" s="327">
        <v>-379.85821263945297</v>
      </c>
      <c r="AB999" s="327">
        <v>-4.4209310000000004</v>
      </c>
      <c r="AC999" s="327">
        <v>-6.5136060000000002</v>
      </c>
      <c r="AD999" s="327">
        <v>-4.7405340000000002</v>
      </c>
      <c r="AE999" s="327">
        <v>-4.582929</v>
      </c>
      <c r="AF999" s="327">
        <v>-2.9717238999999802</v>
      </c>
      <c r="AG999" s="327">
        <v>0</v>
      </c>
      <c r="AH999" s="327">
        <v>0</v>
      </c>
      <c r="AI999" s="327">
        <v>0</v>
      </c>
      <c r="AJ999" s="327">
        <v>0</v>
      </c>
      <c r="AK999" s="327">
        <v>123.41557400000001</v>
      </c>
      <c r="AL999" s="327">
        <v>-281.43069553945298</v>
      </c>
      <c r="AM999" s="489"/>
      <c r="AN999" s="382"/>
      <c r="AQ999" s="401"/>
      <c r="AR999" s="401"/>
    </row>
    <row r="1000" spans="1:44" ht="19.5" customHeight="1" x14ac:dyDescent="0.2">
      <c r="A1000" s="477" t="s">
        <v>83</v>
      </c>
      <c r="B1000" s="475" t="s">
        <v>25</v>
      </c>
      <c r="C1000" s="456" t="s">
        <v>26</v>
      </c>
      <c r="D1000" s="302" t="s">
        <v>32</v>
      </c>
      <c r="E1000" s="305"/>
      <c r="F1000" s="305">
        <v>0</v>
      </c>
      <c r="G1000" s="305">
        <v>0</v>
      </c>
      <c r="H1000" s="305">
        <v>0</v>
      </c>
      <c r="I1000" s="305">
        <v>0</v>
      </c>
      <c r="J1000" s="305">
        <v>0</v>
      </c>
      <c r="K1000" s="305">
        <v>0</v>
      </c>
      <c r="L1000" s="305">
        <v>0</v>
      </c>
      <c r="M1000" s="305">
        <v>0</v>
      </c>
      <c r="N1000" s="305">
        <v>0</v>
      </c>
      <c r="O1000" s="305">
        <v>0</v>
      </c>
      <c r="P1000" s="305">
        <v>0</v>
      </c>
      <c r="Q1000" s="305">
        <v>0</v>
      </c>
      <c r="R1000" s="305">
        <v>0</v>
      </c>
      <c r="S1000" s="382"/>
      <c r="W1000" s="323" t="s">
        <v>24</v>
      </c>
      <c r="X1000" s="323" t="s">
        <v>221</v>
      </c>
      <c r="Y1000" s="323"/>
      <c r="Z1000" s="327">
        <v>-0.3406827</v>
      </c>
      <c r="AA1000" s="327">
        <v>-0.60087570000000001</v>
      </c>
      <c r="AB1000" s="327">
        <v>-0.40487508571428599</v>
      </c>
      <c r="AC1000" s="327">
        <v>-0.41163247058823499</v>
      </c>
      <c r="AD1000" s="327">
        <v>-0.407668307692308</v>
      </c>
      <c r="AE1000" s="327">
        <v>-0.61713373134328398</v>
      </c>
      <c r="AF1000" s="327">
        <v>-0.38656361538461498</v>
      </c>
      <c r="AG1000" s="327">
        <v>0</v>
      </c>
      <c r="AH1000" s="327">
        <v>0</v>
      </c>
      <c r="AI1000" s="327">
        <v>0</v>
      </c>
      <c r="AJ1000" s="327">
        <v>0</v>
      </c>
      <c r="AK1000" s="327">
        <v>0</v>
      </c>
      <c r="AL1000" s="327">
        <v>-3.1694316107227301</v>
      </c>
      <c r="AM1000" s="489"/>
      <c r="AN1000" s="382"/>
      <c r="AQ1000" s="401"/>
      <c r="AR1000" s="401"/>
    </row>
    <row r="1001" spans="1:44" ht="19.5" customHeight="1" x14ac:dyDescent="0.2">
      <c r="A1001" s="477" t="s">
        <v>83</v>
      </c>
      <c r="B1001" s="475" t="s">
        <v>25</v>
      </c>
      <c r="C1001" s="456" t="s">
        <v>33</v>
      </c>
      <c r="D1001" s="302" t="s">
        <v>34</v>
      </c>
      <c r="E1001" s="305"/>
      <c r="F1001" s="305">
        <v>0</v>
      </c>
      <c r="G1001" s="305">
        <v>0</v>
      </c>
      <c r="H1001" s="305">
        <v>0</v>
      </c>
      <c r="I1001" s="305">
        <v>0</v>
      </c>
      <c r="J1001" s="305">
        <v>0</v>
      </c>
      <c r="K1001" s="305">
        <v>0</v>
      </c>
      <c r="L1001" s="305">
        <v>0</v>
      </c>
      <c r="M1001" s="305">
        <v>0</v>
      </c>
      <c r="N1001" s="305">
        <v>0</v>
      </c>
      <c r="O1001" s="305">
        <v>0</v>
      </c>
      <c r="P1001" s="305">
        <v>0</v>
      </c>
      <c r="Q1001" s="305">
        <v>0</v>
      </c>
      <c r="R1001" s="305">
        <v>0</v>
      </c>
      <c r="S1001" s="382"/>
      <c r="W1001" s="323" t="s">
        <v>24</v>
      </c>
      <c r="X1001" s="323" t="s">
        <v>222</v>
      </c>
      <c r="Y1001" s="323"/>
      <c r="Z1001" s="327">
        <v>0</v>
      </c>
      <c r="AA1001" s="327">
        <v>0</v>
      </c>
      <c r="AB1001" s="327">
        <v>0</v>
      </c>
      <c r="AC1001" s="327">
        <v>0</v>
      </c>
      <c r="AD1001" s="327">
        <v>0</v>
      </c>
      <c r="AE1001" s="327">
        <v>0</v>
      </c>
      <c r="AF1001" s="327">
        <v>0</v>
      </c>
      <c r="AG1001" s="327">
        <v>0</v>
      </c>
      <c r="AH1001" s="327">
        <v>0</v>
      </c>
      <c r="AI1001" s="327">
        <v>0</v>
      </c>
      <c r="AJ1001" s="327">
        <v>0</v>
      </c>
      <c r="AK1001" s="327">
        <v>0</v>
      </c>
      <c r="AL1001" s="327">
        <v>0</v>
      </c>
      <c r="AM1001" s="489"/>
      <c r="AN1001" s="382"/>
      <c r="AQ1001" s="401"/>
      <c r="AR1001" s="401"/>
    </row>
    <row r="1002" spans="1:44" ht="19.5" customHeight="1" x14ac:dyDescent="0.2">
      <c r="A1002" s="477" t="s">
        <v>83</v>
      </c>
      <c r="B1002" s="475" t="s">
        <v>25</v>
      </c>
      <c r="C1002" s="456" t="s">
        <v>33</v>
      </c>
      <c r="D1002" s="302" t="s">
        <v>35</v>
      </c>
      <c r="E1002" s="305"/>
      <c r="F1002" s="305">
        <v>0</v>
      </c>
      <c r="G1002" s="305">
        <v>0</v>
      </c>
      <c r="H1002" s="305">
        <v>0</v>
      </c>
      <c r="I1002" s="305">
        <v>0</v>
      </c>
      <c r="J1002" s="305">
        <v>0</v>
      </c>
      <c r="K1002" s="305">
        <v>0</v>
      </c>
      <c r="L1002" s="305">
        <v>0</v>
      </c>
      <c r="M1002" s="305">
        <v>0</v>
      </c>
      <c r="N1002" s="305">
        <v>0</v>
      </c>
      <c r="O1002" s="305">
        <v>0</v>
      </c>
      <c r="P1002" s="305">
        <v>0</v>
      </c>
      <c r="Q1002" s="305">
        <v>0</v>
      </c>
      <c r="R1002" s="305">
        <v>0</v>
      </c>
      <c r="S1002" s="382"/>
      <c r="W1002" s="323" t="s">
        <v>24</v>
      </c>
      <c r="X1002" s="323" t="s">
        <v>223</v>
      </c>
      <c r="Y1002" s="323"/>
      <c r="Z1002" s="327">
        <v>-1.3999999737279701E-7</v>
      </c>
      <c r="AA1002" s="327">
        <v>1.6500000477037699E-7</v>
      </c>
      <c r="AB1002" s="327">
        <v>-1.03999999367943E-6</v>
      </c>
      <c r="AC1002" s="327">
        <v>-3.7700003474583402E-7</v>
      </c>
      <c r="AD1002" s="327">
        <v>5.4499992074852297E-8</v>
      </c>
      <c r="AE1002" s="327">
        <v>6.3650000470261095E-7</v>
      </c>
      <c r="AF1002" s="327">
        <v>-1.84000015224228E-7</v>
      </c>
      <c r="AG1002" s="327">
        <v>-2.24499984824433E-7</v>
      </c>
      <c r="AH1002" s="327">
        <v>2.36000005315873E-7</v>
      </c>
      <c r="AI1002" s="327">
        <v>2.25000036380152E-8</v>
      </c>
      <c r="AJ1002" s="327">
        <v>0</v>
      </c>
      <c r="AK1002" s="327">
        <v>-4.1849999377063801E-7</v>
      </c>
      <c r="AL1002" s="327">
        <v>-1.26950000911563E-6</v>
      </c>
      <c r="AM1002" s="489"/>
      <c r="AN1002" s="382"/>
      <c r="AQ1002" s="401"/>
      <c r="AR1002" s="401"/>
    </row>
    <row r="1003" spans="1:44" ht="19.5" customHeight="1" x14ac:dyDescent="0.2">
      <c r="A1003" s="477" t="s">
        <v>83</v>
      </c>
      <c r="B1003" s="475" t="s">
        <v>25</v>
      </c>
      <c r="C1003" s="456" t="s">
        <v>33</v>
      </c>
      <c r="D1003" s="302" t="s">
        <v>36</v>
      </c>
      <c r="E1003" s="305"/>
      <c r="F1003" s="305">
        <v>0</v>
      </c>
      <c r="G1003" s="305">
        <v>0</v>
      </c>
      <c r="H1003" s="305">
        <v>0</v>
      </c>
      <c r="I1003" s="305">
        <v>0</v>
      </c>
      <c r="J1003" s="305">
        <v>0</v>
      </c>
      <c r="K1003" s="305">
        <v>0</v>
      </c>
      <c r="L1003" s="305">
        <v>0</v>
      </c>
      <c r="M1003" s="305">
        <v>0</v>
      </c>
      <c r="N1003" s="305">
        <v>0</v>
      </c>
      <c r="O1003" s="305">
        <v>0</v>
      </c>
      <c r="P1003" s="305">
        <v>0</v>
      </c>
      <c r="Q1003" s="305">
        <v>0</v>
      </c>
      <c r="R1003" s="305">
        <v>0</v>
      </c>
      <c r="S1003" s="382"/>
      <c r="W1003" s="323" t="s">
        <v>24</v>
      </c>
      <c r="X1003" s="323" t="s">
        <v>224</v>
      </c>
      <c r="Y1003" s="323"/>
      <c r="Z1003" s="327">
        <v>-1.0123500000000001</v>
      </c>
      <c r="AA1003" s="327">
        <v>-0.36980000000000002</v>
      </c>
      <c r="AB1003" s="327">
        <v>-0.1148</v>
      </c>
      <c r="AC1003" s="327">
        <v>-3.91465</v>
      </c>
      <c r="AD1003" s="327">
        <v>-1.4519</v>
      </c>
      <c r="AE1003" s="327">
        <v>-0.80289999999999995</v>
      </c>
      <c r="AF1003" s="327">
        <v>-2.5996000000000001</v>
      </c>
      <c r="AG1003" s="327">
        <v>0</v>
      </c>
      <c r="AH1003" s="327">
        <v>0</v>
      </c>
      <c r="AI1003" s="327">
        <v>0</v>
      </c>
      <c r="AJ1003" s="327">
        <v>0</v>
      </c>
      <c r="AK1003" s="327">
        <v>0</v>
      </c>
      <c r="AL1003" s="327">
        <v>-10.266</v>
      </c>
      <c r="AM1003" s="489"/>
      <c r="AN1003" s="382"/>
      <c r="AQ1003" s="401"/>
      <c r="AR1003" s="401"/>
    </row>
    <row r="1004" spans="1:44" ht="19.5" customHeight="1" x14ac:dyDescent="0.2">
      <c r="A1004" s="477" t="s">
        <v>83</v>
      </c>
      <c r="B1004" s="475" t="s">
        <v>25</v>
      </c>
      <c r="C1004" s="456" t="s">
        <v>33</v>
      </c>
      <c r="D1004" s="302" t="s">
        <v>37</v>
      </c>
      <c r="E1004" s="305"/>
      <c r="F1004" s="305">
        <v>0</v>
      </c>
      <c r="G1004" s="305">
        <v>0</v>
      </c>
      <c r="H1004" s="305">
        <v>0</v>
      </c>
      <c r="I1004" s="305">
        <v>0</v>
      </c>
      <c r="J1004" s="305">
        <v>0</v>
      </c>
      <c r="K1004" s="305">
        <v>0</v>
      </c>
      <c r="L1004" s="305">
        <v>0</v>
      </c>
      <c r="M1004" s="305">
        <v>0</v>
      </c>
      <c r="N1004" s="305">
        <v>0</v>
      </c>
      <c r="O1004" s="305">
        <v>0</v>
      </c>
      <c r="P1004" s="305">
        <v>0</v>
      </c>
      <c r="Q1004" s="305">
        <v>0</v>
      </c>
      <c r="R1004" s="305">
        <v>0</v>
      </c>
      <c r="S1004" s="382"/>
      <c r="W1004" s="323" t="s">
        <v>24</v>
      </c>
      <c r="X1004" s="323" t="s">
        <v>225</v>
      </c>
      <c r="Y1004" s="323"/>
      <c r="Z1004" s="327">
        <v>0</v>
      </c>
      <c r="AA1004" s="327">
        <v>0</v>
      </c>
      <c r="AB1004" s="327">
        <v>0</v>
      </c>
      <c r="AC1004" s="327">
        <v>0</v>
      </c>
      <c r="AD1004" s="327">
        <v>0</v>
      </c>
      <c r="AE1004" s="327">
        <v>0</v>
      </c>
      <c r="AF1004" s="327">
        <v>0</v>
      </c>
      <c r="AG1004" s="327">
        <v>0</v>
      </c>
      <c r="AH1004" s="327">
        <v>0</v>
      </c>
      <c r="AI1004" s="327">
        <v>0</v>
      </c>
      <c r="AJ1004" s="327">
        <v>0</v>
      </c>
      <c r="AK1004" s="327">
        <v>0</v>
      </c>
      <c r="AL1004" s="327">
        <v>0</v>
      </c>
      <c r="AM1004" s="489"/>
      <c r="AN1004" s="382"/>
    </row>
    <row r="1005" spans="1:44" ht="19.5" customHeight="1" x14ac:dyDescent="0.2">
      <c r="A1005" s="477" t="s">
        <v>83</v>
      </c>
      <c r="B1005" s="462" t="s">
        <v>25</v>
      </c>
      <c r="C1005" s="462" t="s">
        <v>33</v>
      </c>
      <c r="D1005" s="462" t="s">
        <v>38</v>
      </c>
      <c r="E1005" s="305"/>
      <c r="F1005" s="305">
        <v>0</v>
      </c>
      <c r="G1005" s="305">
        <v>0</v>
      </c>
      <c r="H1005" s="305">
        <v>0</v>
      </c>
      <c r="I1005" s="305">
        <v>0</v>
      </c>
      <c r="J1005" s="305">
        <v>0</v>
      </c>
      <c r="K1005" s="305">
        <v>0</v>
      </c>
      <c r="L1005" s="305">
        <v>0</v>
      </c>
      <c r="M1005" s="305">
        <v>0</v>
      </c>
      <c r="N1005" s="305">
        <v>0</v>
      </c>
      <c r="O1005" s="305">
        <v>0</v>
      </c>
      <c r="P1005" s="305">
        <v>0</v>
      </c>
      <c r="Q1005" s="305">
        <v>0</v>
      </c>
      <c r="R1005" s="305">
        <v>0</v>
      </c>
      <c r="S1005" s="382"/>
      <c r="W1005" s="323" t="s">
        <v>24</v>
      </c>
      <c r="X1005" s="323" t="s">
        <v>226</v>
      </c>
      <c r="Y1005" s="323"/>
      <c r="Z1005" s="327">
        <v>0</v>
      </c>
      <c r="AA1005" s="327">
        <v>0</v>
      </c>
      <c r="AB1005" s="327">
        <v>0</v>
      </c>
      <c r="AC1005" s="327">
        <v>0</v>
      </c>
      <c r="AD1005" s="327">
        <v>0</v>
      </c>
      <c r="AE1005" s="327">
        <v>0</v>
      </c>
      <c r="AF1005" s="327">
        <v>0</v>
      </c>
      <c r="AG1005" s="327">
        <v>0</v>
      </c>
      <c r="AH1005" s="327">
        <v>0</v>
      </c>
      <c r="AI1005" s="327">
        <v>0</v>
      </c>
      <c r="AJ1005" s="327">
        <v>0</v>
      </c>
      <c r="AK1005" s="327">
        <v>0</v>
      </c>
      <c r="AL1005" s="327">
        <v>0</v>
      </c>
      <c r="AM1005" s="489"/>
      <c r="AN1005" s="382"/>
    </row>
    <row r="1006" spans="1:44" ht="19.5" customHeight="1" x14ac:dyDescent="0.2">
      <c r="A1006" s="477" t="s">
        <v>83</v>
      </c>
      <c r="B1006" s="462" t="s">
        <v>25</v>
      </c>
      <c r="C1006" s="462" t="s">
        <v>33</v>
      </c>
      <c r="D1006" s="462" t="s">
        <v>39</v>
      </c>
      <c r="E1006" s="305"/>
      <c r="F1006" s="305">
        <v>0</v>
      </c>
      <c r="G1006" s="305">
        <v>0</v>
      </c>
      <c r="H1006" s="305">
        <v>0</v>
      </c>
      <c r="I1006" s="305">
        <v>0</v>
      </c>
      <c r="J1006" s="305">
        <v>0</v>
      </c>
      <c r="K1006" s="305">
        <v>0</v>
      </c>
      <c r="L1006" s="305">
        <v>0</v>
      </c>
      <c r="M1006" s="305">
        <v>0</v>
      </c>
      <c r="N1006" s="305">
        <v>0</v>
      </c>
      <c r="O1006" s="305">
        <v>0</v>
      </c>
      <c r="P1006" s="305">
        <v>0</v>
      </c>
      <c r="Q1006" s="305">
        <v>0</v>
      </c>
      <c r="R1006" s="305">
        <v>0</v>
      </c>
      <c r="S1006" s="382"/>
      <c r="W1006" s="323" t="s">
        <v>24</v>
      </c>
      <c r="X1006" s="323" t="s">
        <v>227</v>
      </c>
      <c r="Y1006" s="323"/>
      <c r="Z1006" s="327">
        <v>0</v>
      </c>
      <c r="AA1006" s="327">
        <v>0</v>
      </c>
      <c r="AB1006" s="327">
        <v>0</v>
      </c>
      <c r="AC1006" s="327">
        <v>0</v>
      </c>
      <c r="AD1006" s="327">
        <v>0</v>
      </c>
      <c r="AE1006" s="327">
        <v>0</v>
      </c>
      <c r="AF1006" s="327">
        <v>0</v>
      </c>
      <c r="AG1006" s="327">
        <v>0</v>
      </c>
      <c r="AH1006" s="327">
        <v>0</v>
      </c>
      <c r="AI1006" s="327">
        <v>0</v>
      </c>
      <c r="AJ1006" s="327">
        <v>0</v>
      </c>
      <c r="AK1006" s="327">
        <v>0</v>
      </c>
      <c r="AL1006" s="327">
        <v>0</v>
      </c>
      <c r="AM1006" s="489"/>
      <c r="AN1006" s="382"/>
    </row>
    <row r="1007" spans="1:44" ht="19.5" customHeight="1" x14ac:dyDescent="0.2">
      <c r="A1007" s="477" t="s">
        <v>83</v>
      </c>
      <c r="B1007" s="462" t="s">
        <v>25</v>
      </c>
      <c r="C1007" s="462" t="s">
        <v>40</v>
      </c>
      <c r="D1007" s="462" t="s">
        <v>41</v>
      </c>
      <c r="E1007" s="305"/>
      <c r="F1007" s="305">
        <v>0</v>
      </c>
      <c r="G1007" s="305">
        <v>0</v>
      </c>
      <c r="H1007" s="305">
        <v>0</v>
      </c>
      <c r="I1007" s="305">
        <v>0</v>
      </c>
      <c r="J1007" s="305">
        <v>0</v>
      </c>
      <c r="K1007" s="305">
        <v>0</v>
      </c>
      <c r="L1007" s="305">
        <v>0</v>
      </c>
      <c r="M1007" s="305">
        <v>0</v>
      </c>
      <c r="N1007" s="305">
        <v>0</v>
      </c>
      <c r="O1007" s="305">
        <v>0</v>
      </c>
      <c r="P1007" s="305">
        <v>0</v>
      </c>
      <c r="Q1007" s="305">
        <v>0</v>
      </c>
      <c r="R1007" s="305">
        <v>0</v>
      </c>
      <c r="S1007" s="382"/>
      <c r="W1007" s="323" t="s">
        <v>24</v>
      </c>
      <c r="X1007" s="323" t="s">
        <v>367</v>
      </c>
      <c r="Y1007" s="323"/>
      <c r="Z1007" s="327">
        <v>494.14593563776799</v>
      </c>
      <c r="AA1007" s="327">
        <v>158.94405574916399</v>
      </c>
      <c r="AB1007" s="327">
        <v>457.48376940812602</v>
      </c>
      <c r="AC1007" s="327">
        <v>635.04520290802702</v>
      </c>
      <c r="AD1007" s="327">
        <v>743.03283538887399</v>
      </c>
      <c r="AE1007" s="327">
        <v>798.60114152965298</v>
      </c>
      <c r="AF1007" s="327">
        <v>766.17590091231898</v>
      </c>
      <c r="AG1007" s="327">
        <v>792.91151796307099</v>
      </c>
      <c r="AH1007" s="327">
        <v>740.56623405679102</v>
      </c>
      <c r="AI1007" s="327">
        <v>683.54810496363802</v>
      </c>
      <c r="AJ1007" s="327">
        <v>733.41568629251401</v>
      </c>
      <c r="AK1007" s="327">
        <v>761.91315904116595</v>
      </c>
      <c r="AL1007" s="327">
        <v>7765.7835438511102</v>
      </c>
      <c r="AM1007" s="489"/>
      <c r="AN1007" s="382"/>
    </row>
    <row r="1008" spans="1:44" ht="19.5" customHeight="1" x14ac:dyDescent="0.2">
      <c r="A1008" s="477" t="s">
        <v>83</v>
      </c>
      <c r="B1008" s="462" t="s">
        <v>25</v>
      </c>
      <c r="C1008" s="462" t="s">
        <v>40</v>
      </c>
      <c r="D1008" s="462" t="s">
        <v>42</v>
      </c>
      <c r="E1008" s="305"/>
      <c r="F1008" s="305">
        <v>0</v>
      </c>
      <c r="G1008" s="305">
        <v>0</v>
      </c>
      <c r="H1008" s="305">
        <v>0</v>
      </c>
      <c r="I1008" s="305">
        <v>0</v>
      </c>
      <c r="J1008" s="305">
        <v>0</v>
      </c>
      <c r="K1008" s="305">
        <v>0</v>
      </c>
      <c r="L1008" s="305">
        <v>0</v>
      </c>
      <c r="M1008" s="305">
        <v>0</v>
      </c>
      <c r="N1008" s="305">
        <v>0</v>
      </c>
      <c r="O1008" s="305">
        <v>0</v>
      </c>
      <c r="P1008" s="305">
        <v>0</v>
      </c>
      <c r="Q1008" s="305">
        <v>0</v>
      </c>
      <c r="R1008" s="305">
        <v>0</v>
      </c>
      <c r="S1008" s="382"/>
      <c r="W1008" s="323" t="s">
        <v>24</v>
      </c>
      <c r="X1008" s="323" t="s">
        <v>229</v>
      </c>
      <c r="Y1008" s="323"/>
      <c r="Z1008" s="327">
        <v>0</v>
      </c>
      <c r="AA1008" s="327">
        <v>9.82</v>
      </c>
      <c r="AB1008" s="327">
        <v>4.92</v>
      </c>
      <c r="AC1008" s="327">
        <v>7.92</v>
      </c>
      <c r="AD1008" s="327">
        <v>6.6199999999998598</v>
      </c>
      <c r="AE1008" s="327">
        <v>4.492</v>
      </c>
      <c r="AF1008" s="327">
        <v>4.3860000000000001</v>
      </c>
      <c r="AG1008" s="327">
        <v>1.06581410364015E-13</v>
      </c>
      <c r="AH1008" s="327">
        <v>-8.5265128291211997E-14</v>
      </c>
      <c r="AI1008" s="327">
        <v>0</v>
      </c>
      <c r="AJ1008" s="327">
        <v>0</v>
      </c>
      <c r="AK1008" s="327">
        <v>0</v>
      </c>
      <c r="AL1008" s="327">
        <v>38.157999999999902</v>
      </c>
      <c r="AM1008" s="489"/>
      <c r="AN1008" s="382"/>
    </row>
    <row r="1009" spans="1:40" ht="19.5" customHeight="1" x14ac:dyDescent="0.2">
      <c r="A1009" s="477" t="s">
        <v>83</v>
      </c>
      <c r="B1009" s="462" t="s">
        <v>25</v>
      </c>
      <c r="C1009" s="462" t="s">
        <v>40</v>
      </c>
      <c r="D1009" s="462" t="s">
        <v>43</v>
      </c>
      <c r="E1009" s="483"/>
      <c r="F1009" s="483">
        <v>0</v>
      </c>
      <c r="G1009" s="483">
        <v>0</v>
      </c>
      <c r="H1009" s="483">
        <v>0</v>
      </c>
      <c r="I1009" s="483">
        <v>0</v>
      </c>
      <c r="J1009" s="483">
        <v>0</v>
      </c>
      <c r="K1009" s="483">
        <v>0</v>
      </c>
      <c r="L1009" s="483">
        <v>0</v>
      </c>
      <c r="M1009" s="483">
        <v>0</v>
      </c>
      <c r="N1009" s="483">
        <v>0</v>
      </c>
      <c r="O1009" s="483">
        <v>0</v>
      </c>
      <c r="P1009" s="483">
        <v>0</v>
      </c>
      <c r="Q1009" s="483">
        <v>0</v>
      </c>
      <c r="R1009" s="483">
        <v>0</v>
      </c>
      <c r="S1009" s="484"/>
      <c r="W1009" s="323" t="s">
        <v>24</v>
      </c>
      <c r="X1009" s="323" t="s">
        <v>230</v>
      </c>
      <c r="Y1009" s="323"/>
      <c r="Z1009" s="327">
        <v>0</v>
      </c>
      <c r="AA1009" s="327">
        <v>0</v>
      </c>
      <c r="AB1009" s="327">
        <v>0</v>
      </c>
      <c r="AC1009" s="327">
        <v>0</v>
      </c>
      <c r="AD1009" s="327">
        <v>0</v>
      </c>
      <c r="AE1009" s="327">
        <v>0</v>
      </c>
      <c r="AF1009" s="327">
        <v>0</v>
      </c>
      <c r="AG1009" s="327">
        <v>0</v>
      </c>
      <c r="AH1009" s="327">
        <v>0</v>
      </c>
      <c r="AI1009" s="327">
        <v>0</v>
      </c>
      <c r="AJ1009" s="327">
        <v>0</v>
      </c>
      <c r="AK1009" s="327">
        <v>0</v>
      </c>
      <c r="AL1009" s="327">
        <v>0</v>
      </c>
      <c r="AM1009" s="489"/>
      <c r="AN1009" s="382"/>
    </row>
    <row r="1010" spans="1:40" ht="19.5" customHeight="1" x14ac:dyDescent="0.2">
      <c r="A1010" s="477" t="s">
        <v>83</v>
      </c>
      <c r="B1010" s="462" t="s">
        <v>25</v>
      </c>
      <c r="C1010" s="462" t="s">
        <v>61</v>
      </c>
      <c r="D1010" s="462" t="s">
        <v>24</v>
      </c>
      <c r="E1010" s="483"/>
      <c r="F1010" s="483">
        <v>0</v>
      </c>
      <c r="G1010" s="483">
        <v>0</v>
      </c>
      <c r="H1010" s="483">
        <v>0</v>
      </c>
      <c r="I1010" s="483">
        <v>0</v>
      </c>
      <c r="J1010" s="483">
        <v>0</v>
      </c>
      <c r="K1010" s="483">
        <v>0</v>
      </c>
      <c r="L1010" s="483">
        <v>0</v>
      </c>
      <c r="M1010" s="483">
        <v>0</v>
      </c>
      <c r="N1010" s="483">
        <v>0</v>
      </c>
      <c r="O1010" s="483">
        <v>0</v>
      </c>
      <c r="P1010" s="483">
        <v>0</v>
      </c>
      <c r="Q1010" s="483">
        <v>0</v>
      </c>
      <c r="R1010" s="483">
        <v>0</v>
      </c>
      <c r="S1010" s="484"/>
      <c r="W1010" s="323" t="s">
        <v>24</v>
      </c>
      <c r="X1010" s="323" t="s">
        <v>231</v>
      </c>
      <c r="Y1010" s="323"/>
      <c r="Z1010" s="327">
        <v>-328.44642800000003</v>
      </c>
      <c r="AA1010" s="327">
        <v>-102.393033</v>
      </c>
      <c r="AB1010" s="327">
        <v>-340.569999</v>
      </c>
      <c r="AC1010" s="327">
        <v>-455.20142499999997</v>
      </c>
      <c r="AD1010" s="327">
        <v>-476.41369400000002</v>
      </c>
      <c r="AE1010" s="327">
        <v>-588.391659</v>
      </c>
      <c r="AF1010" s="327">
        <v>-608.03154807999999</v>
      </c>
      <c r="AG1010" s="327">
        <v>-567.57676707999997</v>
      </c>
      <c r="AH1010" s="327">
        <v>-554.60812408000004</v>
      </c>
      <c r="AI1010" s="327">
        <v>-473.047301</v>
      </c>
      <c r="AJ1010" s="327">
        <v>-532.25271199999997</v>
      </c>
      <c r="AK1010" s="327">
        <v>-539.94797300000005</v>
      </c>
      <c r="AL1010" s="327">
        <v>-5566.8806632400001</v>
      </c>
      <c r="AM1010" s="489"/>
      <c r="AN1010" s="382"/>
    </row>
    <row r="1011" spans="1:40" ht="19.5" customHeight="1" x14ac:dyDescent="0.2">
      <c r="A1011" s="477" t="s">
        <v>83</v>
      </c>
      <c r="B1011" s="462" t="s">
        <v>25</v>
      </c>
      <c r="C1011" s="462" t="s">
        <v>61</v>
      </c>
      <c r="D1011" s="462" t="s">
        <v>51</v>
      </c>
      <c r="E1011" s="483"/>
      <c r="F1011" s="483">
        <v>0</v>
      </c>
      <c r="G1011" s="483">
        <v>0</v>
      </c>
      <c r="H1011" s="483">
        <v>0</v>
      </c>
      <c r="I1011" s="483">
        <v>0</v>
      </c>
      <c r="J1011" s="483">
        <v>0</v>
      </c>
      <c r="K1011" s="483">
        <v>0</v>
      </c>
      <c r="L1011" s="483">
        <v>0</v>
      </c>
      <c r="M1011" s="483">
        <v>0</v>
      </c>
      <c r="N1011" s="483">
        <v>0</v>
      </c>
      <c r="O1011" s="483">
        <v>0</v>
      </c>
      <c r="P1011" s="483">
        <v>0</v>
      </c>
      <c r="Q1011" s="483">
        <v>0</v>
      </c>
      <c r="R1011" s="483">
        <v>0</v>
      </c>
      <c r="S1011" s="484"/>
      <c r="W1011" s="323" t="s">
        <v>24</v>
      </c>
      <c r="X1011" s="323" t="s">
        <v>232</v>
      </c>
      <c r="Y1011" s="323"/>
      <c r="Z1011" s="327">
        <v>0</v>
      </c>
      <c r="AA1011" s="327">
        <v>0</v>
      </c>
      <c r="AB1011" s="327">
        <v>0</v>
      </c>
      <c r="AC1011" s="327">
        <v>0</v>
      </c>
      <c r="AD1011" s="327">
        <v>0</v>
      </c>
      <c r="AE1011" s="327">
        <v>0</v>
      </c>
      <c r="AF1011" s="327">
        <v>0</v>
      </c>
      <c r="AG1011" s="327">
        <v>0</v>
      </c>
      <c r="AH1011" s="327">
        <v>0</v>
      </c>
      <c r="AI1011" s="327">
        <v>0</v>
      </c>
      <c r="AJ1011" s="327">
        <v>0</v>
      </c>
      <c r="AK1011" s="327">
        <v>0</v>
      </c>
      <c r="AL1011" s="327">
        <v>0</v>
      </c>
      <c r="AM1011" s="489"/>
      <c r="AN1011" s="382"/>
    </row>
    <row r="1012" spans="1:40" ht="19.5" customHeight="1" x14ac:dyDescent="0.2">
      <c r="A1012" s="477" t="s">
        <v>83</v>
      </c>
      <c r="B1012" s="475" t="s">
        <v>25</v>
      </c>
      <c r="C1012" s="456" t="s">
        <v>61</v>
      </c>
      <c r="D1012" s="302" t="s">
        <v>52</v>
      </c>
      <c r="E1012" s="457"/>
      <c r="F1012" s="457">
        <v>0</v>
      </c>
      <c r="G1012" s="457">
        <v>0</v>
      </c>
      <c r="H1012" s="457">
        <v>0</v>
      </c>
      <c r="I1012" s="457">
        <v>0</v>
      </c>
      <c r="J1012" s="457">
        <v>0</v>
      </c>
      <c r="K1012" s="457">
        <v>0</v>
      </c>
      <c r="L1012" s="457">
        <v>0</v>
      </c>
      <c r="M1012" s="457">
        <v>0</v>
      </c>
      <c r="N1012" s="457">
        <v>0</v>
      </c>
      <c r="O1012" s="457">
        <v>0</v>
      </c>
      <c r="P1012" s="457">
        <v>0</v>
      </c>
      <c r="Q1012" s="457">
        <v>0</v>
      </c>
      <c r="R1012" s="457">
        <v>0</v>
      </c>
      <c r="S1012" s="453"/>
      <c r="W1012" s="323" t="s">
        <v>24</v>
      </c>
      <c r="X1012" s="323" t="s">
        <v>233</v>
      </c>
      <c r="Y1012" s="323"/>
      <c r="Z1012" s="327">
        <v>0</v>
      </c>
      <c r="AA1012" s="327">
        <v>0</v>
      </c>
      <c r="AB1012" s="327">
        <v>0</v>
      </c>
      <c r="AC1012" s="327">
        <v>0</v>
      </c>
      <c r="AD1012" s="327">
        <v>0</v>
      </c>
      <c r="AE1012" s="327">
        <v>0</v>
      </c>
      <c r="AF1012" s="327">
        <v>0</v>
      </c>
      <c r="AG1012" s="327">
        <v>0</v>
      </c>
      <c r="AH1012" s="327">
        <v>0</v>
      </c>
      <c r="AI1012" s="327">
        <v>0</v>
      </c>
      <c r="AJ1012" s="327">
        <v>0</v>
      </c>
      <c r="AK1012" s="327">
        <v>0</v>
      </c>
      <c r="AL1012" s="327">
        <v>0</v>
      </c>
      <c r="AM1012" s="489"/>
      <c r="AN1012" s="382"/>
    </row>
    <row r="1013" spans="1:40" ht="19.5" customHeight="1" x14ac:dyDescent="0.2">
      <c r="A1013" s="477" t="s">
        <v>83</v>
      </c>
      <c r="B1013" s="475" t="s">
        <v>25</v>
      </c>
      <c r="C1013" s="456" t="s">
        <v>61</v>
      </c>
      <c r="D1013" s="302" t="s">
        <v>53</v>
      </c>
      <c r="E1013" s="457"/>
      <c r="F1013" s="457">
        <v>0</v>
      </c>
      <c r="G1013" s="457">
        <v>0</v>
      </c>
      <c r="H1013" s="457">
        <v>0</v>
      </c>
      <c r="I1013" s="457">
        <v>0</v>
      </c>
      <c r="J1013" s="457">
        <v>0</v>
      </c>
      <c r="K1013" s="457">
        <v>0</v>
      </c>
      <c r="L1013" s="457">
        <v>0</v>
      </c>
      <c r="M1013" s="457">
        <v>0</v>
      </c>
      <c r="N1013" s="457">
        <v>0</v>
      </c>
      <c r="O1013" s="457">
        <v>0</v>
      </c>
      <c r="P1013" s="457">
        <v>0</v>
      </c>
      <c r="Q1013" s="457">
        <v>0</v>
      </c>
      <c r="R1013" s="457">
        <v>0</v>
      </c>
      <c r="S1013" s="453"/>
      <c r="W1013" s="323" t="s">
        <v>24</v>
      </c>
      <c r="X1013" s="323" t="s">
        <v>234</v>
      </c>
      <c r="Y1013" s="323"/>
      <c r="Z1013" s="327">
        <v>0</v>
      </c>
      <c r="AA1013" s="327">
        <v>0</v>
      </c>
      <c r="AB1013" s="327">
        <v>0</v>
      </c>
      <c r="AC1013" s="327">
        <v>0</v>
      </c>
      <c r="AD1013" s="327">
        <v>0</v>
      </c>
      <c r="AE1013" s="327">
        <v>0</v>
      </c>
      <c r="AF1013" s="327">
        <v>0</v>
      </c>
      <c r="AG1013" s="327">
        <v>0</v>
      </c>
      <c r="AH1013" s="327">
        <v>0</v>
      </c>
      <c r="AI1013" s="327">
        <v>0</v>
      </c>
      <c r="AJ1013" s="327">
        <v>0</v>
      </c>
      <c r="AK1013" s="327">
        <v>0</v>
      </c>
      <c r="AL1013" s="327">
        <v>0</v>
      </c>
      <c r="AM1013" s="489"/>
      <c r="AN1013" s="382"/>
    </row>
    <row r="1014" spans="1:40" ht="19.5" customHeight="1" x14ac:dyDescent="0.2">
      <c r="A1014" s="477" t="s">
        <v>83</v>
      </c>
      <c r="B1014" s="475" t="s">
        <v>25</v>
      </c>
      <c r="C1014" s="456" t="s">
        <v>61</v>
      </c>
      <c r="D1014" s="302" t="s">
        <v>54</v>
      </c>
      <c r="E1014" s="457"/>
      <c r="F1014" s="457">
        <v>0</v>
      </c>
      <c r="G1014" s="457">
        <v>0</v>
      </c>
      <c r="H1014" s="457">
        <v>0</v>
      </c>
      <c r="I1014" s="457">
        <v>0</v>
      </c>
      <c r="J1014" s="457">
        <v>0</v>
      </c>
      <c r="K1014" s="457">
        <v>0</v>
      </c>
      <c r="L1014" s="457">
        <v>0</v>
      </c>
      <c r="M1014" s="457">
        <v>0</v>
      </c>
      <c r="N1014" s="457">
        <v>0</v>
      </c>
      <c r="O1014" s="457">
        <v>0</v>
      </c>
      <c r="P1014" s="457">
        <v>0</v>
      </c>
      <c r="Q1014" s="457">
        <v>0</v>
      </c>
      <c r="R1014" s="457">
        <v>0</v>
      </c>
      <c r="S1014" s="453"/>
      <c r="W1014" s="323" t="s">
        <v>24</v>
      </c>
      <c r="X1014" s="323" t="s">
        <v>127</v>
      </c>
      <c r="Y1014" s="323"/>
      <c r="Z1014" s="327">
        <v>0</v>
      </c>
      <c r="AA1014" s="327">
        <v>0</v>
      </c>
      <c r="AB1014" s="327">
        <v>119.33794946</v>
      </c>
      <c r="AC1014" s="327">
        <v>-4.4000000798405402E-7</v>
      </c>
      <c r="AD1014" s="327">
        <v>3.39999993825835E-7</v>
      </c>
      <c r="AE1014" s="327">
        <v>-8.3781392399999994</v>
      </c>
      <c r="AF1014" s="327">
        <v>1.9999993128294599E-7</v>
      </c>
      <c r="AG1014" s="327">
        <v>-3.99999990907673E-8</v>
      </c>
      <c r="AH1014" s="327">
        <v>4.39999989332307E-7</v>
      </c>
      <c r="AI1014" s="327">
        <v>5.9999993140546995E-8</v>
      </c>
      <c r="AJ1014" s="327">
        <v>4.79999990421476E-7</v>
      </c>
      <c r="AK1014" s="327">
        <v>-3.2000000782517201E-7</v>
      </c>
      <c r="AL1014" s="327">
        <v>110.95981094</v>
      </c>
      <c r="AM1014" s="489"/>
      <c r="AN1014" s="382"/>
    </row>
    <row r="1015" spans="1:40" ht="19.5" customHeight="1" x14ac:dyDescent="0.2">
      <c r="A1015" s="477" t="s">
        <v>83</v>
      </c>
      <c r="B1015" s="475" t="s">
        <v>25</v>
      </c>
      <c r="C1015" s="456" t="s">
        <v>61</v>
      </c>
      <c r="D1015" s="302" t="s">
        <v>55</v>
      </c>
      <c r="E1015" s="457"/>
      <c r="F1015" s="457">
        <v>0</v>
      </c>
      <c r="G1015" s="457">
        <v>0</v>
      </c>
      <c r="H1015" s="457">
        <v>0</v>
      </c>
      <c r="I1015" s="457">
        <v>0</v>
      </c>
      <c r="J1015" s="457">
        <v>0</v>
      </c>
      <c r="K1015" s="457">
        <v>0</v>
      </c>
      <c r="L1015" s="457">
        <v>0</v>
      </c>
      <c r="M1015" s="457">
        <v>0</v>
      </c>
      <c r="N1015" s="457">
        <v>0</v>
      </c>
      <c r="O1015" s="457">
        <v>0</v>
      </c>
      <c r="P1015" s="457">
        <v>0</v>
      </c>
      <c r="Q1015" s="457">
        <v>0</v>
      </c>
      <c r="R1015" s="457">
        <v>0</v>
      </c>
      <c r="S1015" s="453"/>
      <c r="W1015" s="323" t="s">
        <v>24</v>
      </c>
      <c r="X1015" s="323" t="s">
        <v>235</v>
      </c>
      <c r="Y1015" s="323"/>
      <c r="Z1015" s="327">
        <v>0</v>
      </c>
      <c r="AA1015" s="327">
        <v>0</v>
      </c>
      <c r="AB1015" s="327">
        <v>0</v>
      </c>
      <c r="AC1015" s="327">
        <v>0</v>
      </c>
      <c r="AD1015" s="327">
        <v>0</v>
      </c>
      <c r="AE1015" s="327">
        <v>0</v>
      </c>
      <c r="AF1015" s="327">
        <v>0</v>
      </c>
      <c r="AG1015" s="327">
        <v>0</v>
      </c>
      <c r="AH1015" s="327">
        <v>0</v>
      </c>
      <c r="AI1015" s="327">
        <v>0</v>
      </c>
      <c r="AJ1015" s="327">
        <v>0</v>
      </c>
      <c r="AK1015" s="327">
        <v>0</v>
      </c>
      <c r="AL1015" s="327">
        <v>0</v>
      </c>
      <c r="AM1015" s="489"/>
      <c r="AN1015" s="382"/>
    </row>
    <row r="1016" spans="1:40" ht="19.5" customHeight="1" x14ac:dyDescent="0.2">
      <c r="A1016" s="477" t="s">
        <v>83</v>
      </c>
      <c r="B1016" s="475" t="s">
        <v>25</v>
      </c>
      <c r="C1016" s="456" t="s">
        <v>61</v>
      </c>
      <c r="D1016" s="302" t="s">
        <v>365</v>
      </c>
      <c r="E1016" s="457"/>
      <c r="F1016" s="457"/>
      <c r="G1016" s="457"/>
      <c r="H1016" s="457"/>
      <c r="I1016" s="457"/>
      <c r="J1016" s="457"/>
      <c r="K1016" s="457"/>
      <c r="L1016" s="457"/>
      <c r="M1016" s="457"/>
      <c r="N1016" s="457"/>
      <c r="O1016" s="457"/>
      <c r="P1016" s="457"/>
      <c r="Q1016" s="457"/>
      <c r="R1016" s="457">
        <v>0</v>
      </c>
      <c r="S1016" s="453"/>
      <c r="W1016" s="323" t="s">
        <v>24</v>
      </c>
      <c r="X1016" s="323" t="s">
        <v>236</v>
      </c>
      <c r="Y1016" s="323"/>
      <c r="Z1016" s="327">
        <v>0</v>
      </c>
      <c r="AA1016" s="327">
        <v>0</v>
      </c>
      <c r="AB1016" s="327">
        <v>0</v>
      </c>
      <c r="AC1016" s="327">
        <v>0</v>
      </c>
      <c r="AD1016" s="327">
        <v>0</v>
      </c>
      <c r="AE1016" s="327">
        <v>0</v>
      </c>
      <c r="AF1016" s="327">
        <v>0</v>
      </c>
      <c r="AG1016" s="327">
        <v>0</v>
      </c>
      <c r="AH1016" s="327">
        <v>0</v>
      </c>
      <c r="AI1016" s="327">
        <v>0</v>
      </c>
      <c r="AJ1016" s="327">
        <v>0</v>
      </c>
      <c r="AK1016" s="327">
        <v>0</v>
      </c>
      <c r="AL1016" s="327">
        <v>0</v>
      </c>
      <c r="AM1016" s="489"/>
      <c r="AN1016" s="382"/>
    </row>
    <row r="1017" spans="1:40" ht="19.5" customHeight="1" x14ac:dyDescent="0.2">
      <c r="A1017" s="477" t="s">
        <v>83</v>
      </c>
      <c r="B1017" s="475" t="s">
        <v>25</v>
      </c>
      <c r="C1017" s="456" t="s">
        <v>61</v>
      </c>
      <c r="D1017" s="302" t="s">
        <v>75</v>
      </c>
      <c r="E1017" s="457"/>
      <c r="F1017" s="457">
        <v>0</v>
      </c>
      <c r="G1017" s="457">
        <v>0</v>
      </c>
      <c r="H1017" s="457">
        <v>0</v>
      </c>
      <c r="I1017" s="457">
        <v>0</v>
      </c>
      <c r="J1017" s="457">
        <v>0</v>
      </c>
      <c r="K1017" s="457">
        <v>0</v>
      </c>
      <c r="L1017" s="457">
        <v>0</v>
      </c>
      <c r="M1017" s="457">
        <v>0</v>
      </c>
      <c r="N1017" s="457">
        <v>0</v>
      </c>
      <c r="O1017" s="457">
        <v>0</v>
      </c>
      <c r="P1017" s="457">
        <v>0</v>
      </c>
      <c r="Q1017" s="457">
        <v>0</v>
      </c>
      <c r="R1017" s="457">
        <v>0</v>
      </c>
      <c r="S1017" s="453"/>
      <c r="W1017" s="323" t="s">
        <v>24</v>
      </c>
      <c r="X1017" s="323" t="s">
        <v>237</v>
      </c>
      <c r="Y1017" s="323"/>
      <c r="Z1017" s="327">
        <v>0</v>
      </c>
      <c r="AA1017" s="327">
        <v>0</v>
      </c>
      <c r="AB1017" s="327">
        <v>0</v>
      </c>
      <c r="AC1017" s="327">
        <v>0</v>
      </c>
      <c r="AD1017" s="327">
        <v>0</v>
      </c>
      <c r="AE1017" s="327">
        <v>0</v>
      </c>
      <c r="AF1017" s="327">
        <v>0</v>
      </c>
      <c r="AG1017" s="327">
        <v>0</v>
      </c>
      <c r="AH1017" s="327">
        <v>0</v>
      </c>
      <c r="AI1017" s="327">
        <v>0</v>
      </c>
      <c r="AJ1017" s="327">
        <v>0</v>
      </c>
      <c r="AK1017" s="327">
        <v>0</v>
      </c>
      <c r="AL1017" s="327">
        <v>0</v>
      </c>
      <c r="AM1017" s="489"/>
      <c r="AN1017" s="382"/>
    </row>
    <row r="1018" spans="1:40" ht="19.5" customHeight="1" x14ac:dyDescent="0.2">
      <c r="A1018" s="477" t="s">
        <v>83</v>
      </c>
      <c r="B1018" s="475" t="s">
        <v>84</v>
      </c>
      <c r="C1018" s="456" t="s">
        <v>40</v>
      </c>
      <c r="D1018" s="302" t="s">
        <v>84</v>
      </c>
      <c r="E1018" s="457"/>
      <c r="F1018" s="457">
        <v>0</v>
      </c>
      <c r="G1018" s="457">
        <v>0</v>
      </c>
      <c r="H1018" s="457">
        <v>0</v>
      </c>
      <c r="I1018" s="457">
        <v>0</v>
      </c>
      <c r="J1018" s="457">
        <v>0</v>
      </c>
      <c r="K1018" s="457">
        <v>0</v>
      </c>
      <c r="L1018" s="457">
        <v>0</v>
      </c>
      <c r="M1018" s="457">
        <v>0</v>
      </c>
      <c r="N1018" s="457">
        <v>0</v>
      </c>
      <c r="O1018" s="457">
        <v>0</v>
      </c>
      <c r="P1018" s="457">
        <v>0</v>
      </c>
      <c r="Q1018" s="457">
        <v>0</v>
      </c>
      <c r="R1018" s="457">
        <v>0</v>
      </c>
      <c r="S1018" s="453"/>
      <c r="W1018" s="323" t="s">
        <v>24</v>
      </c>
      <c r="X1018" s="323" t="s">
        <v>238</v>
      </c>
      <c r="Y1018" s="323"/>
      <c r="Z1018" s="327">
        <v>0</v>
      </c>
      <c r="AA1018" s="327">
        <v>0</v>
      </c>
      <c r="AB1018" s="327">
        <v>0</v>
      </c>
      <c r="AC1018" s="327">
        <v>0</v>
      </c>
      <c r="AD1018" s="327">
        <v>0</v>
      </c>
      <c r="AE1018" s="327">
        <v>0</v>
      </c>
      <c r="AF1018" s="327">
        <v>0</v>
      </c>
      <c r="AG1018" s="327">
        <v>0</v>
      </c>
      <c r="AH1018" s="327">
        <v>0</v>
      </c>
      <c r="AI1018" s="327">
        <v>0</v>
      </c>
      <c r="AJ1018" s="327">
        <v>0</v>
      </c>
      <c r="AK1018" s="327">
        <v>0</v>
      </c>
      <c r="AL1018" s="327">
        <v>0</v>
      </c>
      <c r="AM1018" s="489"/>
      <c r="AN1018" s="382"/>
    </row>
    <row r="1019" spans="1:40" ht="19.5" customHeight="1" x14ac:dyDescent="0.2">
      <c r="A1019" s="477" t="s">
        <v>83</v>
      </c>
      <c r="B1019" s="475" t="s">
        <v>44</v>
      </c>
      <c r="C1019" s="456" t="s">
        <v>26</v>
      </c>
      <c r="D1019" s="302" t="s">
        <v>27</v>
      </c>
      <c r="E1019" s="457"/>
      <c r="F1019" s="457">
        <v>0</v>
      </c>
      <c r="G1019" s="457">
        <v>0</v>
      </c>
      <c r="H1019" s="457">
        <v>0</v>
      </c>
      <c r="I1019" s="457">
        <v>0</v>
      </c>
      <c r="J1019" s="457">
        <v>0</v>
      </c>
      <c r="K1019" s="457">
        <v>0</v>
      </c>
      <c r="L1019" s="457">
        <v>0</v>
      </c>
      <c r="M1019" s="457">
        <v>0</v>
      </c>
      <c r="N1019" s="457">
        <v>0</v>
      </c>
      <c r="O1019" s="457">
        <v>0</v>
      </c>
      <c r="P1019" s="457">
        <v>0</v>
      </c>
      <c r="Q1019" s="457">
        <v>0</v>
      </c>
      <c r="R1019" s="457">
        <v>0</v>
      </c>
      <c r="S1019" s="453"/>
      <c r="W1019" s="323" t="s">
        <v>24</v>
      </c>
      <c r="X1019" s="323" t="s">
        <v>239</v>
      </c>
      <c r="Y1019" s="323"/>
      <c r="Z1019" s="327">
        <v>0</v>
      </c>
      <c r="AA1019" s="327">
        <v>0</v>
      </c>
      <c r="AB1019" s="327">
        <v>0</v>
      </c>
      <c r="AC1019" s="327">
        <v>0</v>
      </c>
      <c r="AD1019" s="327">
        <v>0</v>
      </c>
      <c r="AE1019" s="327">
        <v>0</v>
      </c>
      <c r="AF1019" s="327">
        <v>0</v>
      </c>
      <c r="AG1019" s="327">
        <v>0</v>
      </c>
      <c r="AH1019" s="327">
        <v>0</v>
      </c>
      <c r="AI1019" s="327">
        <v>0</v>
      </c>
      <c r="AJ1019" s="327">
        <v>0</v>
      </c>
      <c r="AK1019" s="327">
        <v>0</v>
      </c>
      <c r="AL1019" s="327">
        <v>0</v>
      </c>
      <c r="AM1019" s="489"/>
      <c r="AN1019" s="382"/>
    </row>
    <row r="1020" spans="1:40" ht="19.5" customHeight="1" x14ac:dyDescent="0.2">
      <c r="A1020" s="477" t="s">
        <v>83</v>
      </c>
      <c r="B1020" s="475" t="s">
        <v>44</v>
      </c>
      <c r="C1020" s="456" t="s">
        <v>26</v>
      </c>
      <c r="D1020" s="302" t="s">
        <v>28</v>
      </c>
      <c r="E1020" s="457"/>
      <c r="F1020" s="457">
        <v>0</v>
      </c>
      <c r="G1020" s="457">
        <v>0</v>
      </c>
      <c r="H1020" s="457">
        <v>0</v>
      </c>
      <c r="I1020" s="457">
        <v>0</v>
      </c>
      <c r="J1020" s="457">
        <v>0</v>
      </c>
      <c r="K1020" s="457">
        <v>0</v>
      </c>
      <c r="L1020" s="457">
        <v>0</v>
      </c>
      <c r="M1020" s="457">
        <v>0</v>
      </c>
      <c r="N1020" s="457">
        <v>0</v>
      </c>
      <c r="O1020" s="457">
        <v>0</v>
      </c>
      <c r="P1020" s="457">
        <v>0</v>
      </c>
      <c r="Q1020" s="457">
        <v>0</v>
      </c>
      <c r="R1020" s="457">
        <v>0</v>
      </c>
      <c r="S1020" s="453"/>
      <c r="W1020" s="323" t="s">
        <v>24</v>
      </c>
      <c r="X1020" s="323" t="s">
        <v>240</v>
      </c>
      <c r="Y1020" s="323"/>
      <c r="Z1020" s="327">
        <v>0</v>
      </c>
      <c r="AA1020" s="327">
        <v>0</v>
      </c>
      <c r="AB1020" s="327">
        <v>0</v>
      </c>
      <c r="AC1020" s="327">
        <v>0</v>
      </c>
      <c r="AD1020" s="327">
        <v>0</v>
      </c>
      <c r="AE1020" s="327">
        <v>0</v>
      </c>
      <c r="AF1020" s="327">
        <v>0</v>
      </c>
      <c r="AG1020" s="327">
        <v>0</v>
      </c>
      <c r="AH1020" s="327">
        <v>0</v>
      </c>
      <c r="AI1020" s="327">
        <v>0</v>
      </c>
      <c r="AJ1020" s="327">
        <v>0</v>
      </c>
      <c r="AK1020" s="327">
        <v>0</v>
      </c>
      <c r="AL1020" s="327">
        <v>0</v>
      </c>
      <c r="AM1020" s="489"/>
      <c r="AN1020" s="382"/>
    </row>
    <row r="1021" spans="1:40" ht="19.5" customHeight="1" x14ac:dyDescent="0.2">
      <c r="A1021" s="477" t="s">
        <v>83</v>
      </c>
      <c r="B1021" s="475" t="s">
        <v>44</v>
      </c>
      <c r="C1021" s="456" t="s">
        <v>26</v>
      </c>
      <c r="D1021" s="302" t="s">
        <v>29</v>
      </c>
      <c r="E1021" s="457"/>
      <c r="F1021" s="457">
        <v>2.1545493572285399</v>
      </c>
      <c r="G1021" s="457">
        <v>0.78352157244987297</v>
      </c>
      <c r="H1021" s="457">
        <v>3.2589378657636701</v>
      </c>
      <c r="I1021" s="457">
        <v>4.0630995266241001</v>
      </c>
      <c r="J1021" s="457">
        <v>3.7412339909913901</v>
      </c>
      <c r="K1021" s="457">
        <v>3.7386884298027501</v>
      </c>
      <c r="L1021" s="457">
        <v>2.6008780166815502</v>
      </c>
      <c r="M1021" s="457">
        <v>1.9118938646158701</v>
      </c>
      <c r="N1021" s="457">
        <v>2.53137057774304</v>
      </c>
      <c r="O1021" s="457">
        <v>2.5619497853590198</v>
      </c>
      <c r="P1021" s="457">
        <v>3.6007857386639301</v>
      </c>
      <c r="Q1021" s="457">
        <v>2.4693519358644598</v>
      </c>
      <c r="R1021" s="457">
        <v>33.416260661788201</v>
      </c>
      <c r="S1021" s="453"/>
      <c r="W1021" s="323" t="s">
        <v>24</v>
      </c>
      <c r="X1021" s="323" t="s">
        <v>241</v>
      </c>
      <c r="Y1021" s="323"/>
      <c r="Z1021" s="327">
        <v>0</v>
      </c>
      <c r="AA1021" s="327">
        <v>0</v>
      </c>
      <c r="AB1021" s="327">
        <v>0</v>
      </c>
      <c r="AC1021" s="327">
        <v>0</v>
      </c>
      <c r="AD1021" s="327">
        <v>0</v>
      </c>
      <c r="AE1021" s="327">
        <v>0</v>
      </c>
      <c r="AF1021" s="327">
        <v>0</v>
      </c>
      <c r="AG1021" s="327">
        <v>0</v>
      </c>
      <c r="AH1021" s="327">
        <v>0</v>
      </c>
      <c r="AI1021" s="327">
        <v>0</v>
      </c>
      <c r="AJ1021" s="327">
        <v>0</v>
      </c>
      <c r="AK1021" s="327">
        <v>0</v>
      </c>
      <c r="AL1021" s="327">
        <v>0</v>
      </c>
      <c r="AM1021" s="489"/>
      <c r="AN1021" s="382"/>
    </row>
    <row r="1022" spans="1:40" ht="19.5" customHeight="1" x14ac:dyDescent="0.2">
      <c r="A1022" s="477" t="s">
        <v>83</v>
      </c>
      <c r="B1022" s="475" t="s">
        <v>44</v>
      </c>
      <c r="C1022" s="456" t="s">
        <v>26</v>
      </c>
      <c r="D1022" s="302" t="s">
        <v>30</v>
      </c>
      <c r="E1022" s="457"/>
      <c r="F1022" s="457">
        <v>2.27652678855137</v>
      </c>
      <c r="G1022" s="457">
        <v>0.96361731300342901</v>
      </c>
      <c r="H1022" s="457">
        <v>2.52997449747224</v>
      </c>
      <c r="I1022" s="457">
        <v>3.6080698699821201</v>
      </c>
      <c r="J1022" s="457">
        <v>4.8354078975035302</v>
      </c>
      <c r="K1022" s="457">
        <v>4.7024920821836496</v>
      </c>
      <c r="L1022" s="457">
        <v>5.6545736797911097</v>
      </c>
      <c r="M1022" s="457">
        <v>4.6473049515801499</v>
      </c>
      <c r="N1022" s="457">
        <v>5.2776491313669398</v>
      </c>
      <c r="O1022" s="457">
        <v>4.2645198116845</v>
      </c>
      <c r="P1022" s="457">
        <v>4.4357841857632598</v>
      </c>
      <c r="Q1022" s="457">
        <v>4.7011383480820896</v>
      </c>
      <c r="R1022" s="457">
        <v>47.897058556964403</v>
      </c>
      <c r="S1022" s="453"/>
      <c r="W1022" s="323" t="s">
        <v>24</v>
      </c>
      <c r="X1022" s="323" t="s">
        <v>242</v>
      </c>
      <c r="Y1022" s="323"/>
      <c r="Z1022" s="327">
        <v>0</v>
      </c>
      <c r="AA1022" s="327">
        <v>0</v>
      </c>
      <c r="AB1022" s="327">
        <v>0</v>
      </c>
      <c r="AC1022" s="327">
        <v>0</v>
      </c>
      <c r="AD1022" s="327">
        <v>0</v>
      </c>
      <c r="AE1022" s="327">
        <v>0</v>
      </c>
      <c r="AF1022" s="327">
        <v>0</v>
      </c>
      <c r="AG1022" s="327">
        <v>0</v>
      </c>
      <c r="AH1022" s="327">
        <v>0</v>
      </c>
      <c r="AI1022" s="327">
        <v>0</v>
      </c>
      <c r="AJ1022" s="327">
        <v>0</v>
      </c>
      <c r="AK1022" s="327">
        <v>0</v>
      </c>
      <c r="AL1022" s="327">
        <v>0</v>
      </c>
      <c r="AM1022" s="489"/>
      <c r="AN1022" s="382"/>
    </row>
    <row r="1023" spans="1:40" ht="19.5" customHeight="1" x14ac:dyDescent="0.2">
      <c r="A1023" s="477" t="s">
        <v>83</v>
      </c>
      <c r="B1023" s="475" t="s">
        <v>44</v>
      </c>
      <c r="C1023" s="456" t="s">
        <v>26</v>
      </c>
      <c r="D1023" s="302" t="s">
        <v>31</v>
      </c>
      <c r="E1023" s="457"/>
      <c r="F1023" s="457">
        <v>1.4803448065556399</v>
      </c>
      <c r="G1023" s="457">
        <v>0.38078118537393202</v>
      </c>
      <c r="H1023" s="457">
        <v>1.0801493883867299</v>
      </c>
      <c r="I1023" s="457">
        <v>1.4648388880185499</v>
      </c>
      <c r="J1023" s="457">
        <v>1.62867790735823</v>
      </c>
      <c r="K1023" s="457">
        <v>2.5420423792328202</v>
      </c>
      <c r="L1023" s="457">
        <v>2.8006153436386501</v>
      </c>
      <c r="M1023" s="457">
        <v>3.01129341667946</v>
      </c>
      <c r="N1023" s="457">
        <v>2.7994227513118601</v>
      </c>
      <c r="O1023" s="457">
        <v>1.86928303947081</v>
      </c>
      <c r="P1023" s="457">
        <v>1.9291612028323599</v>
      </c>
      <c r="Q1023" s="457">
        <v>2.61841015308605</v>
      </c>
      <c r="R1023" s="457">
        <v>23.605020461945099</v>
      </c>
      <c r="S1023" s="453"/>
      <c r="W1023" s="323" t="s">
        <v>24</v>
      </c>
      <c r="X1023" s="323" t="s">
        <v>243</v>
      </c>
      <c r="Y1023" s="323"/>
      <c r="Z1023" s="327">
        <v>0</v>
      </c>
      <c r="AA1023" s="327">
        <v>0</v>
      </c>
      <c r="AB1023" s="327">
        <v>0</v>
      </c>
      <c r="AC1023" s="327">
        <v>0</v>
      </c>
      <c r="AD1023" s="327">
        <v>0</v>
      </c>
      <c r="AE1023" s="327">
        <v>0</v>
      </c>
      <c r="AF1023" s="327">
        <v>0</v>
      </c>
      <c r="AG1023" s="327">
        <v>0</v>
      </c>
      <c r="AH1023" s="327">
        <v>0</v>
      </c>
      <c r="AI1023" s="327">
        <v>0</v>
      </c>
      <c r="AJ1023" s="327">
        <v>0</v>
      </c>
      <c r="AK1023" s="327">
        <v>0</v>
      </c>
      <c r="AL1023" s="327">
        <v>0</v>
      </c>
      <c r="AM1023" s="489"/>
      <c r="AN1023" s="382"/>
    </row>
    <row r="1024" spans="1:40" ht="19.5" customHeight="1" x14ac:dyDescent="0.2">
      <c r="A1024" s="477" t="s">
        <v>83</v>
      </c>
      <c r="B1024" s="475" t="s">
        <v>44</v>
      </c>
      <c r="C1024" s="456" t="s">
        <v>26</v>
      </c>
      <c r="D1024" s="302" t="s">
        <v>32</v>
      </c>
      <c r="E1024" s="457"/>
      <c r="F1024" s="457">
        <v>0</v>
      </c>
      <c r="G1024" s="457">
        <v>0</v>
      </c>
      <c r="H1024" s="457">
        <v>0</v>
      </c>
      <c r="I1024" s="457">
        <v>0</v>
      </c>
      <c r="J1024" s="457">
        <v>0</v>
      </c>
      <c r="K1024" s="457">
        <v>0</v>
      </c>
      <c r="L1024" s="457">
        <v>0</v>
      </c>
      <c r="M1024" s="457">
        <v>0</v>
      </c>
      <c r="N1024" s="457">
        <v>0</v>
      </c>
      <c r="O1024" s="457">
        <v>0</v>
      </c>
      <c r="P1024" s="457">
        <v>0</v>
      </c>
      <c r="Q1024" s="457">
        <v>0</v>
      </c>
      <c r="R1024" s="457">
        <v>0</v>
      </c>
      <c r="S1024" s="453"/>
      <c r="W1024" s="323" t="s">
        <v>24</v>
      </c>
      <c r="X1024" s="323" t="s">
        <v>244</v>
      </c>
      <c r="Y1024" s="323"/>
      <c r="Z1024" s="327">
        <v>0</v>
      </c>
      <c r="AA1024" s="327">
        <v>0</v>
      </c>
      <c r="AB1024" s="327">
        <v>0</v>
      </c>
      <c r="AC1024" s="327">
        <v>0</v>
      </c>
      <c r="AD1024" s="327">
        <v>0</v>
      </c>
      <c r="AE1024" s="327">
        <v>0</v>
      </c>
      <c r="AF1024" s="327">
        <v>0</v>
      </c>
      <c r="AG1024" s="327">
        <v>0</v>
      </c>
      <c r="AH1024" s="327">
        <v>0</v>
      </c>
      <c r="AI1024" s="327">
        <v>0</v>
      </c>
      <c r="AJ1024" s="327">
        <v>0</v>
      </c>
      <c r="AK1024" s="327">
        <v>0</v>
      </c>
      <c r="AL1024" s="327">
        <v>0</v>
      </c>
      <c r="AM1024" s="489"/>
      <c r="AN1024" s="382"/>
    </row>
    <row r="1025" spans="1:40" ht="19.5" customHeight="1" x14ac:dyDescent="0.2">
      <c r="A1025" s="477" t="s">
        <v>83</v>
      </c>
      <c r="B1025" s="475" t="s">
        <v>44</v>
      </c>
      <c r="C1025" s="456" t="s">
        <v>33</v>
      </c>
      <c r="D1025" s="302" t="s">
        <v>34</v>
      </c>
      <c r="E1025" s="457"/>
      <c r="F1025" s="457">
        <v>5.9114209523353702</v>
      </c>
      <c r="G1025" s="457">
        <v>2.12792007082715</v>
      </c>
      <c r="H1025" s="457">
        <v>6.8690617516227102</v>
      </c>
      <c r="I1025" s="457">
        <v>9.1360082846248503</v>
      </c>
      <c r="J1025" s="457">
        <v>10.205319795853301</v>
      </c>
      <c r="K1025" s="457">
        <v>10.9832228912195</v>
      </c>
      <c r="L1025" s="457">
        <v>11.056067040111101</v>
      </c>
      <c r="M1025" s="457">
        <v>9.5704922328751501</v>
      </c>
      <c r="N1025" s="457">
        <v>10.6084424604222</v>
      </c>
      <c r="O1025" s="457">
        <v>8.6957526365142304</v>
      </c>
      <c r="P1025" s="457">
        <v>9.9657311272596907</v>
      </c>
      <c r="Q1025" s="457">
        <v>9.7889004370328401</v>
      </c>
      <c r="R1025" s="457">
        <v>104.918339680698</v>
      </c>
      <c r="S1025" s="453"/>
      <c r="W1025" s="323" t="s">
        <v>24</v>
      </c>
      <c r="X1025" s="323" t="s">
        <v>245</v>
      </c>
      <c r="Y1025" s="323"/>
      <c r="Z1025" s="327">
        <v>0</v>
      </c>
      <c r="AA1025" s="327">
        <v>0</v>
      </c>
      <c r="AB1025" s="327">
        <v>0</v>
      </c>
      <c r="AC1025" s="327">
        <v>0</v>
      </c>
      <c r="AD1025" s="327">
        <v>0</v>
      </c>
      <c r="AE1025" s="327">
        <v>0</v>
      </c>
      <c r="AF1025" s="327">
        <v>0</v>
      </c>
      <c r="AG1025" s="327">
        <v>0</v>
      </c>
      <c r="AH1025" s="327">
        <v>0</v>
      </c>
      <c r="AI1025" s="327">
        <v>0</v>
      </c>
      <c r="AJ1025" s="327">
        <v>0</v>
      </c>
      <c r="AK1025" s="327">
        <v>0</v>
      </c>
      <c r="AL1025" s="327">
        <v>0</v>
      </c>
      <c r="AM1025" s="489"/>
      <c r="AN1025" s="382"/>
    </row>
    <row r="1026" spans="1:40" ht="19.5" customHeight="1" x14ac:dyDescent="0.2">
      <c r="A1026" s="477" t="s">
        <v>83</v>
      </c>
      <c r="B1026" s="475" t="s">
        <v>44</v>
      </c>
      <c r="C1026" s="456" t="s">
        <v>33</v>
      </c>
      <c r="D1026" s="302" t="s">
        <v>35</v>
      </c>
      <c r="E1026" s="457"/>
      <c r="F1026" s="457">
        <v>0</v>
      </c>
      <c r="G1026" s="457">
        <v>0</v>
      </c>
      <c r="H1026" s="457">
        <v>0</v>
      </c>
      <c r="I1026" s="457">
        <v>0</v>
      </c>
      <c r="J1026" s="457">
        <v>0</v>
      </c>
      <c r="K1026" s="457">
        <v>0</v>
      </c>
      <c r="L1026" s="457">
        <v>0</v>
      </c>
      <c r="M1026" s="457">
        <v>0</v>
      </c>
      <c r="N1026" s="457">
        <v>0</v>
      </c>
      <c r="O1026" s="457">
        <v>0</v>
      </c>
      <c r="P1026" s="457">
        <v>0</v>
      </c>
      <c r="Q1026" s="457">
        <v>0</v>
      </c>
      <c r="R1026" s="457">
        <v>0</v>
      </c>
      <c r="S1026" s="453"/>
      <c r="W1026" s="323" t="s">
        <v>24</v>
      </c>
      <c r="X1026" s="323" t="s">
        <v>246</v>
      </c>
      <c r="Y1026" s="323"/>
      <c r="Z1026" s="327">
        <v>0</v>
      </c>
      <c r="AA1026" s="327">
        <v>0</v>
      </c>
      <c r="AB1026" s="327">
        <v>0</v>
      </c>
      <c r="AC1026" s="327">
        <v>0</v>
      </c>
      <c r="AD1026" s="327">
        <v>0</v>
      </c>
      <c r="AE1026" s="327">
        <v>0</v>
      </c>
      <c r="AF1026" s="327">
        <v>0</v>
      </c>
      <c r="AG1026" s="327">
        <v>0</v>
      </c>
      <c r="AH1026" s="327">
        <v>0</v>
      </c>
      <c r="AI1026" s="327">
        <v>0</v>
      </c>
      <c r="AJ1026" s="327">
        <v>0</v>
      </c>
      <c r="AK1026" s="327">
        <v>0</v>
      </c>
      <c r="AL1026" s="327">
        <v>0</v>
      </c>
      <c r="AM1026" s="489"/>
      <c r="AN1026" s="382"/>
    </row>
    <row r="1027" spans="1:40" ht="19.5" customHeight="1" x14ac:dyDescent="0.2">
      <c r="A1027" s="477" t="s">
        <v>83</v>
      </c>
      <c r="B1027" s="475" t="s">
        <v>44</v>
      </c>
      <c r="C1027" s="456" t="s">
        <v>33</v>
      </c>
      <c r="D1027" s="302" t="s">
        <v>36</v>
      </c>
      <c r="E1027" s="457"/>
      <c r="F1027" s="457">
        <v>0</v>
      </c>
      <c r="G1027" s="457">
        <v>0</v>
      </c>
      <c r="H1027" s="457">
        <v>0</v>
      </c>
      <c r="I1027" s="457">
        <v>0</v>
      </c>
      <c r="J1027" s="457">
        <v>0</v>
      </c>
      <c r="K1027" s="457">
        <v>0</v>
      </c>
      <c r="L1027" s="457">
        <v>0</v>
      </c>
      <c r="M1027" s="457">
        <v>0</v>
      </c>
      <c r="N1027" s="457">
        <v>0</v>
      </c>
      <c r="O1027" s="457">
        <v>0</v>
      </c>
      <c r="P1027" s="457">
        <v>0</v>
      </c>
      <c r="Q1027" s="457">
        <v>0</v>
      </c>
      <c r="R1027" s="457">
        <v>0</v>
      </c>
      <c r="S1027" s="453"/>
      <c r="W1027" s="323" t="s">
        <v>24</v>
      </c>
      <c r="X1027" s="323" t="s">
        <v>247</v>
      </c>
      <c r="Y1027" s="323"/>
      <c r="Z1027" s="327">
        <v>0</v>
      </c>
      <c r="AA1027" s="327">
        <v>0</v>
      </c>
      <c r="AB1027" s="327">
        <v>0</v>
      </c>
      <c r="AC1027" s="327">
        <v>0</v>
      </c>
      <c r="AD1027" s="327">
        <v>0</v>
      </c>
      <c r="AE1027" s="327">
        <v>0</v>
      </c>
      <c r="AF1027" s="327">
        <v>0</v>
      </c>
      <c r="AG1027" s="327">
        <v>0</v>
      </c>
      <c r="AH1027" s="327">
        <v>0</v>
      </c>
      <c r="AI1027" s="327">
        <v>0</v>
      </c>
      <c r="AJ1027" s="327">
        <v>0</v>
      </c>
      <c r="AK1027" s="327">
        <v>0</v>
      </c>
      <c r="AL1027" s="327">
        <v>0</v>
      </c>
      <c r="AM1027" s="489"/>
      <c r="AN1027" s="382"/>
    </row>
    <row r="1028" spans="1:40" ht="19.5" customHeight="1" x14ac:dyDescent="0.2">
      <c r="A1028" s="477" t="s">
        <v>83</v>
      </c>
      <c r="B1028" s="475" t="s">
        <v>44</v>
      </c>
      <c r="C1028" s="456" t="s">
        <v>33</v>
      </c>
      <c r="D1028" s="302" t="s">
        <v>37</v>
      </c>
      <c r="E1028" s="457"/>
      <c r="F1028" s="457">
        <v>0</v>
      </c>
      <c r="G1028" s="457">
        <v>0</v>
      </c>
      <c r="H1028" s="457">
        <v>0</v>
      </c>
      <c r="I1028" s="457">
        <v>0</v>
      </c>
      <c r="J1028" s="457">
        <v>0</v>
      </c>
      <c r="K1028" s="457">
        <v>0</v>
      </c>
      <c r="L1028" s="457">
        <v>0</v>
      </c>
      <c r="M1028" s="457">
        <v>0</v>
      </c>
      <c r="N1028" s="457">
        <v>0</v>
      </c>
      <c r="O1028" s="457">
        <v>0</v>
      </c>
      <c r="P1028" s="457">
        <v>0</v>
      </c>
      <c r="Q1028" s="457">
        <v>0</v>
      </c>
      <c r="R1028" s="457">
        <v>0</v>
      </c>
      <c r="S1028" s="453"/>
      <c r="W1028" s="323" t="s">
        <v>24</v>
      </c>
      <c r="X1028" s="323" t="s">
        <v>248</v>
      </c>
      <c r="Y1028" s="323"/>
      <c r="Z1028" s="327">
        <v>0</v>
      </c>
      <c r="AA1028" s="327">
        <v>0</v>
      </c>
      <c r="AB1028" s="327">
        <v>0</v>
      </c>
      <c r="AC1028" s="327">
        <v>0</v>
      </c>
      <c r="AD1028" s="327">
        <v>0</v>
      </c>
      <c r="AE1028" s="327">
        <v>0</v>
      </c>
      <c r="AF1028" s="327">
        <v>0</v>
      </c>
      <c r="AG1028" s="327">
        <v>0</v>
      </c>
      <c r="AH1028" s="327">
        <v>0</v>
      </c>
      <c r="AI1028" s="327">
        <v>0</v>
      </c>
      <c r="AJ1028" s="327">
        <v>0</v>
      </c>
      <c r="AK1028" s="327">
        <v>0</v>
      </c>
      <c r="AL1028" s="327">
        <v>0</v>
      </c>
      <c r="AM1028" s="489"/>
      <c r="AN1028" s="382"/>
    </row>
    <row r="1029" spans="1:40" ht="19.5" customHeight="1" x14ac:dyDescent="0.2">
      <c r="A1029" s="477" t="s">
        <v>83</v>
      </c>
      <c r="B1029" s="475" t="s">
        <v>44</v>
      </c>
      <c r="C1029" s="456" t="s">
        <v>33</v>
      </c>
      <c r="D1029" s="302" t="s">
        <v>38</v>
      </c>
      <c r="E1029" s="457"/>
      <c r="F1029" s="457">
        <v>0</v>
      </c>
      <c r="G1029" s="457">
        <v>0</v>
      </c>
      <c r="H1029" s="457">
        <v>0</v>
      </c>
      <c r="I1029" s="457">
        <v>0</v>
      </c>
      <c r="J1029" s="457">
        <v>0</v>
      </c>
      <c r="K1029" s="457">
        <v>0</v>
      </c>
      <c r="L1029" s="457">
        <v>0</v>
      </c>
      <c r="M1029" s="457">
        <v>0</v>
      </c>
      <c r="N1029" s="457">
        <v>0</v>
      </c>
      <c r="O1029" s="457">
        <v>0</v>
      </c>
      <c r="P1029" s="457">
        <v>0</v>
      </c>
      <c r="Q1029" s="457">
        <v>0</v>
      </c>
      <c r="R1029" s="457">
        <v>0</v>
      </c>
      <c r="S1029" s="453"/>
      <c r="W1029" s="323" t="s">
        <v>24</v>
      </c>
      <c r="X1029" s="323" t="s">
        <v>210</v>
      </c>
      <c r="Y1029" s="323"/>
      <c r="Z1029" s="327">
        <v>162.4672520789</v>
      </c>
      <c r="AA1029" s="327">
        <v>-314.58079324555899</v>
      </c>
      <c r="AB1029" s="327">
        <v>236.058184922142</v>
      </c>
      <c r="AC1029" s="327">
        <v>176.75046803385601</v>
      </c>
      <c r="AD1029" s="327">
        <v>266.46561936038802</v>
      </c>
      <c r="AE1029" s="327">
        <v>200.146961329178</v>
      </c>
      <c r="AF1029" s="327">
        <v>156.49904559409001</v>
      </c>
      <c r="AG1029" s="327">
        <v>225.31133050327699</v>
      </c>
      <c r="AH1029" s="327">
        <v>185.934690537497</v>
      </c>
      <c r="AI1029" s="327">
        <v>210.47738393084401</v>
      </c>
      <c r="AJ1029" s="327">
        <v>201.139555050713</v>
      </c>
      <c r="AK1029" s="327">
        <v>345.35733918737202</v>
      </c>
      <c r="AL1029" s="327">
        <v>2052.0270372826999</v>
      </c>
      <c r="AM1029" s="489"/>
      <c r="AN1029" s="382"/>
    </row>
    <row r="1030" spans="1:40" ht="19.5" customHeight="1" x14ac:dyDescent="0.2">
      <c r="A1030" s="477" t="s">
        <v>83</v>
      </c>
      <c r="B1030" s="475" t="s">
        <v>44</v>
      </c>
      <c r="C1030" s="456" t="s">
        <v>33</v>
      </c>
      <c r="D1030" s="302" t="s">
        <v>39</v>
      </c>
      <c r="E1030" s="457"/>
      <c r="F1030" s="457">
        <v>0</v>
      </c>
      <c r="G1030" s="457">
        <v>0</v>
      </c>
      <c r="H1030" s="457">
        <v>0</v>
      </c>
      <c r="I1030" s="457">
        <v>0</v>
      </c>
      <c r="J1030" s="457">
        <v>0</v>
      </c>
      <c r="K1030" s="457">
        <v>0</v>
      </c>
      <c r="L1030" s="457">
        <v>0</v>
      </c>
      <c r="M1030" s="457">
        <v>0</v>
      </c>
      <c r="N1030" s="457">
        <v>0</v>
      </c>
      <c r="O1030" s="457">
        <v>0</v>
      </c>
      <c r="P1030" s="457">
        <v>0</v>
      </c>
      <c r="Q1030" s="457">
        <v>0</v>
      </c>
      <c r="R1030" s="457">
        <v>0</v>
      </c>
      <c r="S1030" s="453"/>
      <c r="W1030" s="323"/>
      <c r="X1030" s="323"/>
      <c r="Y1030" s="323"/>
      <c r="Z1030" s="327"/>
      <c r="AA1030" s="327"/>
      <c r="AB1030" s="327"/>
      <c r="AC1030" s="327"/>
      <c r="AD1030" s="327"/>
      <c r="AE1030" s="327"/>
      <c r="AF1030" s="327"/>
      <c r="AG1030" s="327"/>
      <c r="AH1030" s="327"/>
      <c r="AI1030" s="327"/>
      <c r="AJ1030" s="327"/>
      <c r="AK1030" s="327"/>
      <c r="AL1030" s="327"/>
      <c r="AM1030" s="489"/>
      <c r="AN1030" s="382"/>
    </row>
    <row r="1031" spans="1:40" ht="19.5" customHeight="1" x14ac:dyDescent="0.2">
      <c r="A1031" s="477" t="s">
        <v>83</v>
      </c>
      <c r="B1031" s="475" t="s">
        <v>44</v>
      </c>
      <c r="C1031" s="456" t="s">
        <v>40</v>
      </c>
      <c r="D1031" s="302" t="s">
        <v>41</v>
      </c>
      <c r="E1031" s="457"/>
      <c r="F1031" s="457">
        <v>5.3057975904500099</v>
      </c>
      <c r="G1031" s="457">
        <v>1.9503250691327301</v>
      </c>
      <c r="H1031" s="457">
        <v>6.3780579874085301</v>
      </c>
      <c r="I1031" s="457">
        <v>8.1648801926054109</v>
      </c>
      <c r="J1031" s="457">
        <v>6.6740843189375498</v>
      </c>
      <c r="K1031" s="457">
        <v>7.2671183470590002</v>
      </c>
      <c r="L1031" s="457">
        <v>7.6995537606751601</v>
      </c>
      <c r="M1031" s="457">
        <v>6.5812816663859399</v>
      </c>
      <c r="N1031" s="457">
        <v>7.6514948270153296</v>
      </c>
      <c r="O1031" s="457">
        <v>6.9204419436208902</v>
      </c>
      <c r="P1031" s="457">
        <v>9.5802413287269008</v>
      </c>
      <c r="Q1031" s="457">
        <v>8.8380360047024205</v>
      </c>
      <c r="R1031" s="457">
        <v>83.011313036719898</v>
      </c>
      <c r="S1031" s="453"/>
      <c r="W1031" s="323"/>
      <c r="X1031" s="323"/>
      <c r="Y1031" s="323"/>
      <c r="Z1031" s="327"/>
      <c r="AA1031" s="327"/>
      <c r="AB1031" s="327"/>
      <c r="AC1031" s="327"/>
      <c r="AD1031" s="327"/>
      <c r="AE1031" s="327"/>
      <c r="AF1031" s="327"/>
      <c r="AG1031" s="327"/>
      <c r="AH1031" s="327"/>
      <c r="AI1031" s="327"/>
      <c r="AJ1031" s="327"/>
      <c r="AK1031" s="327"/>
      <c r="AL1031" s="327"/>
      <c r="AM1031" s="489"/>
      <c r="AN1031" s="382"/>
    </row>
    <row r="1032" spans="1:40" ht="19.5" customHeight="1" x14ac:dyDescent="0.2">
      <c r="A1032" s="477" t="s">
        <v>83</v>
      </c>
      <c r="B1032" s="475" t="s">
        <v>44</v>
      </c>
      <c r="C1032" s="456" t="s">
        <v>40</v>
      </c>
      <c r="D1032" s="302" t="s">
        <v>42</v>
      </c>
      <c r="E1032" s="457"/>
      <c r="F1032" s="457">
        <v>0.51708215247121403</v>
      </c>
      <c r="G1032" s="457">
        <v>0.12590203784474899</v>
      </c>
      <c r="H1032" s="457">
        <v>0.36875175866618498</v>
      </c>
      <c r="I1032" s="457">
        <v>0.88088049972123705</v>
      </c>
      <c r="J1032" s="457">
        <v>3.4390534552865701</v>
      </c>
      <c r="K1032" s="457">
        <v>3.6114070238364899</v>
      </c>
      <c r="L1032" s="457">
        <v>3.2273769264952299</v>
      </c>
      <c r="M1032" s="457">
        <v>2.8617191187491202</v>
      </c>
      <c r="N1032" s="457">
        <v>2.8310676879607102</v>
      </c>
      <c r="O1032" s="457">
        <v>1.6461349507243801</v>
      </c>
      <c r="P1032" s="457">
        <v>0.31939849245789198</v>
      </c>
      <c r="Q1032" s="457">
        <v>0.87401776305856205</v>
      </c>
      <c r="R1032" s="457">
        <v>20.7027918672723</v>
      </c>
      <c r="S1032" s="453"/>
      <c r="W1032" s="323" t="s">
        <v>3</v>
      </c>
      <c r="X1032" s="323" t="s">
        <v>4</v>
      </c>
      <c r="Y1032" s="323"/>
      <c r="Z1032" s="327" t="s">
        <v>8</v>
      </c>
      <c r="AA1032" s="327" t="s">
        <v>9</v>
      </c>
      <c r="AB1032" s="327" t="s">
        <v>10</v>
      </c>
      <c r="AC1032" s="327" t="s">
        <v>11</v>
      </c>
      <c r="AD1032" s="327" t="s">
        <v>12</v>
      </c>
      <c r="AE1032" s="327" t="s">
        <v>13</v>
      </c>
      <c r="AF1032" s="327" t="s">
        <v>14</v>
      </c>
      <c r="AG1032" s="327" t="s">
        <v>15</v>
      </c>
      <c r="AH1032" s="327" t="s">
        <v>16</v>
      </c>
      <c r="AI1032" s="327" t="s">
        <v>17</v>
      </c>
      <c r="AJ1032" s="327" t="s">
        <v>111</v>
      </c>
      <c r="AK1032" s="327" t="s">
        <v>19</v>
      </c>
      <c r="AL1032" s="327" t="s">
        <v>20</v>
      </c>
      <c r="AM1032" s="489"/>
      <c r="AN1032" s="382"/>
    </row>
    <row r="1033" spans="1:40" ht="19.5" customHeight="1" x14ac:dyDescent="0.2">
      <c r="A1033" s="477" t="s">
        <v>83</v>
      </c>
      <c r="B1033" s="475" t="s">
        <v>44</v>
      </c>
      <c r="C1033" s="456" t="s">
        <v>40</v>
      </c>
      <c r="D1033" s="302" t="s">
        <v>43</v>
      </c>
      <c r="E1033" s="457"/>
      <c r="F1033" s="457">
        <v>8.8541209414205499E-2</v>
      </c>
      <c r="G1033" s="457">
        <v>5.1692963849708E-2</v>
      </c>
      <c r="H1033" s="457">
        <v>0.122252005548074</v>
      </c>
      <c r="I1033" s="457">
        <v>9.0247592297928295E-2</v>
      </c>
      <c r="J1033" s="457">
        <v>9.2182021628803304E-2</v>
      </c>
      <c r="K1033" s="457">
        <v>0.104697520324209</v>
      </c>
      <c r="L1033" s="457">
        <v>0.129136352940835</v>
      </c>
      <c r="M1033" s="457">
        <v>0.12749144774042401</v>
      </c>
      <c r="N1033" s="457">
        <v>0.12587994544609399</v>
      </c>
      <c r="O1033" s="457">
        <v>0.12917574216922201</v>
      </c>
      <c r="P1033" s="457">
        <v>6.6091306074854195E-2</v>
      </c>
      <c r="Q1033" s="457">
        <v>7.6846669271990006E-2</v>
      </c>
      <c r="R1033" s="457">
        <v>1.2042347767063499</v>
      </c>
      <c r="S1033" s="453"/>
      <c r="W1033" s="323" t="s">
        <v>51</v>
      </c>
      <c r="X1033" s="323" t="s">
        <v>217</v>
      </c>
      <c r="Y1033" s="323"/>
      <c r="Z1033" s="327">
        <v>-0.79954650943711902</v>
      </c>
      <c r="AA1033" s="327">
        <v>-0.92970893774633001</v>
      </c>
      <c r="AB1033" s="327">
        <v>-0.63313782157301002</v>
      </c>
      <c r="AC1033" s="327">
        <v>-0.59502623343735295</v>
      </c>
      <c r="AD1033" s="327">
        <v>-1.4388959592253501</v>
      </c>
      <c r="AE1033" s="327">
        <v>-0.84444367975942702</v>
      </c>
      <c r="AF1033" s="327">
        <v>-0.94895785551686995</v>
      </c>
      <c r="AG1033" s="327">
        <v>-0.64212198254348896</v>
      </c>
      <c r="AH1033" s="327">
        <v>-0.38643814580165697</v>
      </c>
      <c r="AI1033" s="327">
        <v>-0.682226560357161</v>
      </c>
      <c r="AJ1033" s="327">
        <v>-0.68306303064085905</v>
      </c>
      <c r="AK1033" s="327">
        <v>2.5573295319763298</v>
      </c>
      <c r="AL1033" s="327">
        <v>-6.0262371840622997</v>
      </c>
      <c r="AM1033" s="489"/>
      <c r="AN1033" s="382"/>
    </row>
    <row r="1034" spans="1:40" ht="19.5" customHeight="1" x14ac:dyDescent="0.2">
      <c r="A1034" s="477" t="s">
        <v>83</v>
      </c>
      <c r="B1034" s="475" t="s">
        <v>44</v>
      </c>
      <c r="C1034" s="456" t="s">
        <v>61</v>
      </c>
      <c r="D1034" s="302" t="s">
        <v>24</v>
      </c>
      <c r="E1034" s="457"/>
      <c r="F1034" s="457">
        <v>1.0118369455340099</v>
      </c>
      <c r="G1034" s="457">
        <v>0.32052464267495701</v>
      </c>
      <c r="H1034" s="457">
        <v>1.33824172999505</v>
      </c>
      <c r="I1034" s="457">
        <v>1.6391378355636701</v>
      </c>
      <c r="J1034" s="457">
        <v>1.7912440857694001</v>
      </c>
      <c r="K1034" s="457">
        <v>2.0028553369025701</v>
      </c>
      <c r="L1034" s="457">
        <v>1.9649073192639701</v>
      </c>
      <c r="M1034" s="457">
        <v>1.4718720625059201</v>
      </c>
      <c r="N1034" s="457">
        <v>1.56805354318498</v>
      </c>
      <c r="O1034" s="457">
        <v>1.4606576255439301</v>
      </c>
      <c r="P1034" s="457">
        <v>1.4890400780222399</v>
      </c>
      <c r="Q1034" s="457">
        <v>1.39439870659155</v>
      </c>
      <c r="R1034" s="457">
        <v>17.452769911552199</v>
      </c>
      <c r="S1034" s="453"/>
      <c r="W1034" s="323" t="s">
        <v>51</v>
      </c>
      <c r="X1034" s="323" t="s">
        <v>218</v>
      </c>
      <c r="Y1034" s="323"/>
      <c r="Z1034" s="327">
        <v>-2.6461208396809301E-2</v>
      </c>
      <c r="AA1034" s="327">
        <v>-4.9692971212134803E-3</v>
      </c>
      <c r="AB1034" s="327">
        <v>-3.04413045167065E-3</v>
      </c>
      <c r="AC1034" s="327">
        <v>-3.2978457503183801E-3</v>
      </c>
      <c r="AD1034" s="327">
        <v>-3.45980161901793E-3</v>
      </c>
      <c r="AE1034" s="327">
        <v>-3.5324398046030501E-3</v>
      </c>
      <c r="AF1034" s="327">
        <v>-5.4012219474851497E-3</v>
      </c>
      <c r="AG1034" s="327">
        <v>-5.56326135678581E-3</v>
      </c>
      <c r="AH1034" s="327">
        <v>-7.97429324210552E-3</v>
      </c>
      <c r="AI1034" s="327">
        <v>-7.0795132829289996E-3</v>
      </c>
      <c r="AJ1034" s="327">
        <v>-4.4450056234500799E-3</v>
      </c>
      <c r="AK1034" s="327">
        <v>-1.05803780938185E-2</v>
      </c>
      <c r="AL1034" s="327">
        <v>-8.5808396690206803E-2</v>
      </c>
      <c r="AM1034" s="489"/>
      <c r="AN1034" s="382"/>
    </row>
    <row r="1035" spans="1:40" ht="19.5" customHeight="1" x14ac:dyDescent="0.2">
      <c r="A1035" s="477" t="s">
        <v>83</v>
      </c>
      <c r="B1035" s="475" t="s">
        <v>44</v>
      </c>
      <c r="C1035" s="456" t="s">
        <v>61</v>
      </c>
      <c r="D1035" s="302" t="s">
        <v>51</v>
      </c>
      <c r="E1035" s="457"/>
      <c r="F1035" s="457">
        <v>0.73896670483918903</v>
      </c>
      <c r="G1035" s="457">
        <v>0.334091621894471</v>
      </c>
      <c r="H1035" s="457">
        <v>0.97227524560133505</v>
      </c>
      <c r="I1035" s="457">
        <v>1.5277351023064001</v>
      </c>
      <c r="J1035" s="457">
        <v>1.77640213381052</v>
      </c>
      <c r="K1035" s="457">
        <v>1.8677111999987599</v>
      </c>
      <c r="L1035" s="457">
        <v>1.74149012861056</v>
      </c>
      <c r="M1035" s="457">
        <v>1.61844953837432</v>
      </c>
      <c r="N1035" s="457">
        <v>1.68117647488643</v>
      </c>
      <c r="O1035" s="457">
        <v>1.3079021554613499</v>
      </c>
      <c r="P1035" s="457">
        <v>1.4804750803120901</v>
      </c>
      <c r="Q1035" s="457">
        <v>1.0661848574680699</v>
      </c>
      <c r="R1035" s="457">
        <v>16.1128602435635</v>
      </c>
      <c r="S1035" s="453"/>
      <c r="W1035" s="323" t="s">
        <v>51</v>
      </c>
      <c r="X1035" s="323" t="s">
        <v>219</v>
      </c>
      <c r="Y1035" s="323"/>
      <c r="Z1035" s="327">
        <v>-2.2300117472500498E-2</v>
      </c>
      <c r="AA1035" s="327">
        <v>-8.9297066565530697E-3</v>
      </c>
      <c r="AB1035" s="327">
        <v>-1.33946478134123E-2</v>
      </c>
      <c r="AC1035" s="327">
        <v>-1.8420882872578301E-2</v>
      </c>
      <c r="AD1035" s="327">
        <v>-1.79519804517452E-2</v>
      </c>
      <c r="AE1035" s="327">
        <v>-2.0017786738266E-2</v>
      </c>
      <c r="AF1035" s="327">
        <v>-3.2532703851208197E-2</v>
      </c>
      <c r="AG1035" s="327">
        <v>-3.7566655999259103E-2</v>
      </c>
      <c r="AH1035" s="327">
        <v>-2.7772763536151299E-2</v>
      </c>
      <c r="AI1035" s="327">
        <v>-2.5702974953482501E-2</v>
      </c>
      <c r="AJ1035" s="327">
        <v>-2.6021842657821499E-2</v>
      </c>
      <c r="AK1035" s="327">
        <v>-2.5316009868397198E-2</v>
      </c>
      <c r="AL1035" s="327">
        <v>-0.275928072871375</v>
      </c>
      <c r="AM1035" s="489"/>
      <c r="AN1035" s="382"/>
    </row>
    <row r="1036" spans="1:40" ht="19.5" customHeight="1" x14ac:dyDescent="0.2">
      <c r="A1036" s="477" t="s">
        <v>83</v>
      </c>
      <c r="B1036" s="475" t="s">
        <v>44</v>
      </c>
      <c r="C1036" s="456" t="s">
        <v>61</v>
      </c>
      <c r="D1036" s="302" t="s">
        <v>52</v>
      </c>
      <c r="E1036" s="457"/>
      <c r="F1036" s="457">
        <v>0.82832681722670098</v>
      </c>
      <c r="G1036" s="457">
        <v>0.238703505518951</v>
      </c>
      <c r="H1036" s="457">
        <v>1.04402746889109</v>
      </c>
      <c r="I1036" s="457">
        <v>1.2720618351111701</v>
      </c>
      <c r="J1036" s="457">
        <v>1.3859882815119799</v>
      </c>
      <c r="K1036" s="457">
        <v>1.4545572033368299</v>
      </c>
      <c r="L1036" s="457">
        <v>1.6823891078569899</v>
      </c>
      <c r="M1036" s="457">
        <v>1.4596177094026499</v>
      </c>
      <c r="N1036" s="457">
        <v>1.5649475696903199</v>
      </c>
      <c r="O1036" s="457">
        <v>1.15925011966117</v>
      </c>
      <c r="P1036" s="457">
        <v>1.3464935606639801</v>
      </c>
      <c r="Q1036" s="457">
        <v>1.3219580889384299</v>
      </c>
      <c r="R1036" s="457">
        <v>14.758321267810301</v>
      </c>
      <c r="S1036" s="453"/>
      <c r="W1036" s="323" t="s">
        <v>51</v>
      </c>
      <c r="X1036" s="323" t="s">
        <v>220</v>
      </c>
      <c r="Y1036" s="323"/>
      <c r="Z1036" s="327">
        <v>-5.4298871616783498E-2</v>
      </c>
      <c r="AA1036" s="327">
        <v>-8.0843930025778402E-2</v>
      </c>
      <c r="AB1036" s="327">
        <v>-1.15739509342221E-2</v>
      </c>
      <c r="AC1036" s="327">
        <v>-0.195569263304085</v>
      </c>
      <c r="AD1036" s="327">
        <v>9.2944545181670599E-2</v>
      </c>
      <c r="AE1036" s="327">
        <v>-0.79462701177468098</v>
      </c>
      <c r="AF1036" s="327">
        <v>-0.19870735845605</v>
      </c>
      <c r="AG1036" s="327">
        <v>-1.4523351478608</v>
      </c>
      <c r="AH1036" s="327">
        <v>-0.77524781467786497</v>
      </c>
      <c r="AI1036" s="327">
        <v>-0.75657737777573297</v>
      </c>
      <c r="AJ1036" s="327">
        <v>-0.71244257691430402</v>
      </c>
      <c r="AK1036" s="327">
        <v>-1.1245752717447599</v>
      </c>
      <c r="AL1036" s="327">
        <v>-6.0638540299033901</v>
      </c>
      <c r="AM1036" s="489"/>
      <c r="AN1036" s="382"/>
    </row>
    <row r="1037" spans="1:40" ht="19.5" customHeight="1" x14ac:dyDescent="0.2">
      <c r="A1037" s="477" t="s">
        <v>83</v>
      </c>
      <c r="B1037" s="475" t="s">
        <v>44</v>
      </c>
      <c r="C1037" s="456" t="s">
        <v>61</v>
      </c>
      <c r="D1037" s="302" t="s">
        <v>53</v>
      </c>
      <c r="E1037" s="457"/>
      <c r="F1037" s="457">
        <v>0.83075085916132696</v>
      </c>
      <c r="G1037" s="457">
        <v>0.32141930336918501</v>
      </c>
      <c r="H1037" s="457">
        <v>0.96544343829671897</v>
      </c>
      <c r="I1037" s="457">
        <v>1.2191728640149999</v>
      </c>
      <c r="J1037" s="457">
        <v>1.35247062543316</v>
      </c>
      <c r="K1037" s="457">
        <v>1.64946831256975</v>
      </c>
      <c r="L1037" s="457">
        <v>1.51629209453925</v>
      </c>
      <c r="M1037" s="457">
        <v>1.4134082752994701</v>
      </c>
      <c r="N1037" s="457">
        <v>1.80780964119048</v>
      </c>
      <c r="O1037" s="457">
        <v>1.33780927506234</v>
      </c>
      <c r="P1037" s="457">
        <v>1.6002200068749</v>
      </c>
      <c r="Q1037" s="457">
        <v>1.59373919346174</v>
      </c>
      <c r="R1037" s="457">
        <v>15.6080038892733</v>
      </c>
      <c r="S1037" s="453"/>
      <c r="W1037" s="323" t="s">
        <v>51</v>
      </c>
      <c r="X1037" s="323" t="s">
        <v>211</v>
      </c>
      <c r="Y1037" s="323"/>
      <c r="Z1037" s="327">
        <v>-17.3769189769245</v>
      </c>
      <c r="AA1037" s="327">
        <v>-463.778903966472</v>
      </c>
      <c r="AB1037" s="327">
        <v>-9.1739399349875796</v>
      </c>
      <c r="AC1037" s="327">
        <v>-1.8616792182223101</v>
      </c>
      <c r="AD1037" s="327">
        <v>-22.256203332279998</v>
      </c>
      <c r="AE1037" s="327">
        <v>4.2761717456900996</v>
      </c>
      <c r="AF1037" s="327">
        <v>-11.676494303705001</v>
      </c>
      <c r="AG1037" s="327">
        <v>-11.966937899113001</v>
      </c>
      <c r="AH1037" s="327">
        <v>-12.729492898998201</v>
      </c>
      <c r="AI1037" s="327">
        <v>-7.54766026297838</v>
      </c>
      <c r="AJ1037" s="327">
        <v>-12.4684257435442</v>
      </c>
      <c r="AK1037" s="327">
        <v>107.62662908998</v>
      </c>
      <c r="AL1037" s="327">
        <v>-458.93385570155499</v>
      </c>
      <c r="AM1037" s="489"/>
      <c r="AN1037" s="382"/>
    </row>
    <row r="1038" spans="1:40" ht="19.5" customHeight="1" x14ac:dyDescent="0.2">
      <c r="A1038" s="477" t="s">
        <v>83</v>
      </c>
      <c r="B1038" s="475" t="s">
        <v>44</v>
      </c>
      <c r="C1038" s="456" t="s">
        <v>61</v>
      </c>
      <c r="D1038" s="302" t="s">
        <v>54</v>
      </c>
      <c r="E1038" s="457"/>
      <c r="F1038" s="457">
        <v>0.99176504304755897</v>
      </c>
      <c r="G1038" s="457">
        <v>0.42749221578678098</v>
      </c>
      <c r="H1038" s="457">
        <v>1.11853426435424</v>
      </c>
      <c r="I1038" s="457">
        <v>1.6532163518552001</v>
      </c>
      <c r="J1038" s="457">
        <v>2.00439630433414</v>
      </c>
      <c r="K1038" s="457">
        <v>1.85299557291842</v>
      </c>
      <c r="L1038" s="457">
        <v>2.1176873524337498</v>
      </c>
      <c r="M1038" s="457">
        <v>1.6699311158600301</v>
      </c>
      <c r="N1038" s="457">
        <v>1.9194857142030299</v>
      </c>
      <c r="O1038" s="457">
        <v>1.4904187995618701</v>
      </c>
      <c r="P1038" s="457">
        <v>1.7742507173041799</v>
      </c>
      <c r="Q1038" s="457">
        <v>1.5813733415776401</v>
      </c>
      <c r="R1038" s="457">
        <v>18.6015467932368</v>
      </c>
      <c r="S1038" s="453"/>
      <c r="W1038" s="323" t="s">
        <v>51</v>
      </c>
      <c r="X1038" s="323" t="s">
        <v>221</v>
      </c>
      <c r="Y1038" s="323"/>
      <c r="Z1038" s="327">
        <v>-2.3028935996967799</v>
      </c>
      <c r="AA1038" s="327">
        <v>-2.1552986742107199</v>
      </c>
      <c r="AB1038" s="327">
        <v>-1.2235006286843699</v>
      </c>
      <c r="AC1038" s="327">
        <v>-1.6932657166793701</v>
      </c>
      <c r="AD1038" s="327">
        <v>-1.3729010729418401</v>
      </c>
      <c r="AE1038" s="327">
        <v>-0.76596630797098997</v>
      </c>
      <c r="AF1038" s="327">
        <v>-1.96890031002139</v>
      </c>
      <c r="AG1038" s="327">
        <v>-0.26454543703656302</v>
      </c>
      <c r="AH1038" s="327">
        <v>-1.3360412843224201</v>
      </c>
      <c r="AI1038" s="327">
        <v>-0.76419412558823696</v>
      </c>
      <c r="AJ1038" s="327">
        <v>-0.74082782923427903</v>
      </c>
      <c r="AK1038" s="327">
        <v>-0.69269316149266202</v>
      </c>
      <c r="AL1038" s="327">
        <v>-15.281028147879599</v>
      </c>
      <c r="AM1038" s="489"/>
      <c r="AN1038" s="382"/>
    </row>
    <row r="1039" spans="1:40" ht="19.5" customHeight="1" x14ac:dyDescent="0.2">
      <c r="A1039" s="477" t="s">
        <v>83</v>
      </c>
      <c r="B1039" s="475" t="s">
        <v>44</v>
      </c>
      <c r="C1039" s="456" t="s">
        <v>61</v>
      </c>
      <c r="D1039" s="302" t="s">
        <v>55</v>
      </c>
      <c r="E1039" s="457"/>
      <c r="F1039" s="457">
        <v>1.5097745825267599</v>
      </c>
      <c r="G1039" s="457">
        <v>0.48568878158288997</v>
      </c>
      <c r="H1039" s="457">
        <v>1.4305396044842</v>
      </c>
      <c r="I1039" s="457">
        <v>1.82468429577334</v>
      </c>
      <c r="J1039" s="457">
        <v>1.8948183649939501</v>
      </c>
      <c r="K1039" s="457">
        <v>2.1556352654928799</v>
      </c>
      <c r="L1039" s="457">
        <v>2.0333010374067801</v>
      </c>
      <c r="M1039" s="457">
        <v>1.9372135314330901</v>
      </c>
      <c r="N1039" s="457">
        <v>2.0669695172666098</v>
      </c>
      <c r="O1039" s="457">
        <v>1.93971466122367</v>
      </c>
      <c r="P1039" s="457">
        <v>2.2752516840821602</v>
      </c>
      <c r="Q1039" s="457">
        <v>2.2961841531315801</v>
      </c>
      <c r="R1039" s="457">
        <v>21.849775479397898</v>
      </c>
      <c r="S1039" s="453"/>
      <c r="W1039" s="323" t="s">
        <v>51</v>
      </c>
      <c r="X1039" s="323" t="s">
        <v>222</v>
      </c>
      <c r="Y1039" s="323"/>
      <c r="Z1039" s="327">
        <v>-6.9386255186081602E-3</v>
      </c>
      <c r="AA1039" s="327">
        <v>-4.8195133687352698E-3</v>
      </c>
      <c r="AB1039" s="327">
        <v>-4.4604275231699096E-3</v>
      </c>
      <c r="AC1039" s="327">
        <v>-1.1796051091025999E-2</v>
      </c>
      <c r="AD1039" s="327">
        <v>-1.08130332842121E-2</v>
      </c>
      <c r="AE1039" s="327">
        <v>-4.39652247924534E-4</v>
      </c>
      <c r="AF1039" s="327">
        <v>-5.9811737436846896E-3</v>
      </c>
      <c r="AG1039" s="327">
        <v>1.4511737399694801E-3</v>
      </c>
      <c r="AH1039" s="327">
        <v>-9.4180013583344997E-3</v>
      </c>
      <c r="AI1039" s="327">
        <v>-7.3917041006767202E-4</v>
      </c>
      <c r="AJ1039" s="327">
        <v>-1.0296353585353499E-2</v>
      </c>
      <c r="AK1039" s="327">
        <v>1.2250291398437099E-2</v>
      </c>
      <c r="AL1039" s="327">
        <v>-5.2000536992709699E-2</v>
      </c>
      <c r="AM1039" s="489"/>
      <c r="AN1039" s="382"/>
    </row>
    <row r="1040" spans="1:40" ht="19.5" customHeight="1" x14ac:dyDescent="0.2">
      <c r="A1040" s="477" t="s">
        <v>83</v>
      </c>
      <c r="B1040" s="475" t="s">
        <v>44</v>
      </c>
      <c r="C1040" s="456" t="s">
        <v>61</v>
      </c>
      <c r="D1040" s="302" t="s">
        <v>365</v>
      </c>
      <c r="E1040" s="457"/>
      <c r="F1040" s="457">
        <v>0</v>
      </c>
      <c r="G1040" s="457">
        <v>0</v>
      </c>
      <c r="H1040" s="457">
        <v>0</v>
      </c>
      <c r="I1040" s="457">
        <v>0</v>
      </c>
      <c r="J1040" s="457">
        <v>0</v>
      </c>
      <c r="K1040" s="457">
        <v>0</v>
      </c>
      <c r="L1040" s="457">
        <v>0</v>
      </c>
      <c r="M1040" s="457">
        <v>0</v>
      </c>
      <c r="N1040" s="457">
        <v>0</v>
      </c>
      <c r="O1040" s="457">
        <v>0</v>
      </c>
      <c r="P1040" s="457">
        <v>0</v>
      </c>
      <c r="Q1040" s="457">
        <v>0</v>
      </c>
      <c r="R1040" s="457">
        <v>0</v>
      </c>
      <c r="S1040" s="453"/>
      <c r="W1040" s="323" t="s">
        <v>51</v>
      </c>
      <c r="X1040" s="323" t="s">
        <v>223</v>
      </c>
      <c r="Y1040" s="323"/>
      <c r="Z1040" s="327">
        <v>-4.6368763192760296</v>
      </c>
      <c r="AA1040" s="327">
        <v>-1.77648948997548</v>
      </c>
      <c r="AB1040" s="327">
        <v>-3.0579672199999899</v>
      </c>
      <c r="AC1040" s="327">
        <v>-6.9844236729999896</v>
      </c>
      <c r="AD1040" s="327">
        <v>-6.3577368154530403</v>
      </c>
      <c r="AE1040" s="327">
        <v>-7.5869152112600799</v>
      </c>
      <c r="AF1040" s="327">
        <v>-10.886376522999999</v>
      </c>
      <c r="AG1040" s="327">
        <v>-11.746834946</v>
      </c>
      <c r="AH1040" s="327">
        <v>-9.9677975830000207</v>
      </c>
      <c r="AI1040" s="327">
        <v>-7.2867029630000104</v>
      </c>
      <c r="AJ1040" s="327">
        <v>-8.9165857945000102</v>
      </c>
      <c r="AK1040" s="327">
        <v>-10.1682103654479</v>
      </c>
      <c r="AL1040" s="327">
        <v>-89.372916903912596</v>
      </c>
      <c r="AM1040" s="489"/>
      <c r="AN1040" s="382"/>
    </row>
    <row r="1041" spans="1:42" ht="19.5" customHeight="1" x14ac:dyDescent="0.2">
      <c r="A1041" s="477" t="s">
        <v>83</v>
      </c>
      <c r="B1041" s="475" t="s">
        <v>44</v>
      </c>
      <c r="C1041" s="456" t="s">
        <v>61</v>
      </c>
      <c r="D1041" s="302" t="s">
        <v>75</v>
      </c>
      <c r="E1041" s="457"/>
      <c r="F1041" s="457">
        <v>0</v>
      </c>
      <c r="G1041" s="457">
        <v>0</v>
      </c>
      <c r="H1041" s="457">
        <v>0</v>
      </c>
      <c r="I1041" s="457">
        <v>0</v>
      </c>
      <c r="J1041" s="457">
        <v>0</v>
      </c>
      <c r="K1041" s="457">
        <v>0</v>
      </c>
      <c r="L1041" s="457">
        <v>0</v>
      </c>
      <c r="M1041" s="457">
        <v>0</v>
      </c>
      <c r="N1041" s="457">
        <v>0</v>
      </c>
      <c r="O1041" s="457">
        <v>0</v>
      </c>
      <c r="P1041" s="457">
        <v>0</v>
      </c>
      <c r="Q1041" s="457">
        <v>0.53506209586359799</v>
      </c>
      <c r="R1041" s="457">
        <v>0.53506209586359799</v>
      </c>
      <c r="S1041" s="453"/>
      <c r="W1041" s="323" t="s">
        <v>51</v>
      </c>
      <c r="X1041" s="323" t="s">
        <v>224</v>
      </c>
      <c r="Y1041" s="323"/>
      <c r="Z1041" s="327">
        <v>-0.41976231698003003</v>
      </c>
      <c r="AA1041" s="327">
        <v>-1.42821634424133</v>
      </c>
      <c r="AB1041" s="327">
        <v>-2.0689267082334402</v>
      </c>
      <c r="AC1041" s="327">
        <v>-6.0353091485628196</v>
      </c>
      <c r="AD1041" s="327">
        <v>-6.4349496534803796</v>
      </c>
      <c r="AE1041" s="327">
        <v>-3.86675305294703</v>
      </c>
      <c r="AF1041" s="327">
        <v>-15.4088546670166</v>
      </c>
      <c r="AG1041" s="327">
        <v>-2.5632780081604798</v>
      </c>
      <c r="AH1041" s="327">
        <v>-2.0400717381736602</v>
      </c>
      <c r="AI1041" s="327">
        <v>-4.8363553662568597</v>
      </c>
      <c r="AJ1041" s="327">
        <v>-2.2484997557982802</v>
      </c>
      <c r="AK1041" s="327">
        <v>-7.6718714294126302</v>
      </c>
      <c r="AL1041" s="327">
        <v>-55.022848189263499</v>
      </c>
      <c r="AM1041" s="489"/>
      <c r="AN1041" s="382"/>
    </row>
    <row r="1042" spans="1:42" ht="19.5" customHeight="1" x14ac:dyDescent="0.2">
      <c r="A1042" s="477" t="s">
        <v>83</v>
      </c>
      <c r="B1042" s="475" t="s">
        <v>87</v>
      </c>
      <c r="C1042" s="456" t="s">
        <v>40</v>
      </c>
      <c r="D1042" s="302"/>
      <c r="E1042" s="457"/>
      <c r="F1042" s="457">
        <v>5.9114209523355497</v>
      </c>
      <c r="G1042" s="457">
        <v>2.1279200708272299</v>
      </c>
      <c r="H1042" s="457">
        <v>6.86906175162264</v>
      </c>
      <c r="I1042" s="457">
        <v>9.1360082846247792</v>
      </c>
      <c r="J1042" s="457">
        <v>10.2053197958532</v>
      </c>
      <c r="K1042" s="457">
        <v>10.983222891219199</v>
      </c>
      <c r="L1042" s="457">
        <v>11.0560670401113</v>
      </c>
      <c r="M1042" s="457">
        <v>9.5704922328754805</v>
      </c>
      <c r="N1042" s="457">
        <v>10.6084424604218</v>
      </c>
      <c r="O1042" s="457">
        <v>8.6957526365143192</v>
      </c>
      <c r="P1042" s="457">
        <v>9.9657311272595503</v>
      </c>
      <c r="Q1042" s="457">
        <v>9.7889004370326091</v>
      </c>
      <c r="R1042" s="457">
        <v>104.918339680698</v>
      </c>
      <c r="S1042" s="453"/>
      <c r="W1042" s="323" t="s">
        <v>51</v>
      </c>
      <c r="X1042" s="323" t="s">
        <v>225</v>
      </c>
      <c r="Y1042" s="323"/>
      <c r="Z1042" s="327">
        <v>-1.9139042185603999E-2</v>
      </c>
      <c r="AA1042" s="327">
        <v>0</v>
      </c>
      <c r="AB1042" s="327">
        <v>-2.6020482159979499E-2</v>
      </c>
      <c r="AC1042" s="327">
        <v>-1.27588516077766E-2</v>
      </c>
      <c r="AD1042" s="327">
        <v>-9.69843393313451E-3</v>
      </c>
      <c r="AE1042" s="327">
        <v>-9.4358699551358692E-3</v>
      </c>
      <c r="AF1042" s="327">
        <v>-1.1621346663418099E-2</v>
      </c>
      <c r="AG1042" s="327">
        <v>-8.8626577767502799E-3</v>
      </c>
      <c r="AH1042" s="327">
        <v>-1.9526342420283602E-2</v>
      </c>
      <c r="AI1042" s="327">
        <v>-1.8442453067110402E-2</v>
      </c>
      <c r="AJ1042" s="327">
        <v>-7.7932455361443302E-3</v>
      </c>
      <c r="AK1042" s="327">
        <v>6.9121034054493904E-3</v>
      </c>
      <c r="AL1042" s="327">
        <v>-0.13638662189988801</v>
      </c>
      <c r="AM1042" s="489"/>
      <c r="AN1042" s="382"/>
    </row>
    <row r="1043" spans="1:42" ht="19.5" customHeight="1" x14ac:dyDescent="0.2">
      <c r="A1043" s="477" t="s">
        <v>83</v>
      </c>
      <c r="B1043" s="475" t="s">
        <v>45</v>
      </c>
      <c r="C1043" s="456" t="s">
        <v>26</v>
      </c>
      <c r="D1043" s="302" t="s">
        <v>27</v>
      </c>
      <c r="E1043" s="457"/>
      <c r="F1043" s="457">
        <v>0</v>
      </c>
      <c r="G1043" s="457">
        <v>0</v>
      </c>
      <c r="H1043" s="457">
        <v>0</v>
      </c>
      <c r="I1043" s="457">
        <v>0</v>
      </c>
      <c r="J1043" s="457">
        <v>0</v>
      </c>
      <c r="K1043" s="457">
        <v>0</v>
      </c>
      <c r="L1043" s="457">
        <v>0</v>
      </c>
      <c r="M1043" s="457">
        <v>0</v>
      </c>
      <c r="N1043" s="457">
        <v>0</v>
      </c>
      <c r="O1043" s="457">
        <v>0</v>
      </c>
      <c r="P1043" s="457">
        <v>0</v>
      </c>
      <c r="Q1043" s="457">
        <v>0</v>
      </c>
      <c r="R1043" s="457">
        <v>0</v>
      </c>
      <c r="S1043" s="453"/>
      <c r="W1043" s="323" t="s">
        <v>51</v>
      </c>
      <c r="X1043" s="323" t="s">
        <v>226</v>
      </c>
      <c r="Y1043" s="323"/>
      <c r="Z1043" s="327">
        <v>0</v>
      </c>
      <c r="AA1043" s="327">
        <v>0</v>
      </c>
      <c r="AB1043" s="327">
        <v>0</v>
      </c>
      <c r="AC1043" s="327">
        <v>0</v>
      </c>
      <c r="AD1043" s="327">
        <v>4.4950113071890504E-3</v>
      </c>
      <c r="AE1043" s="327">
        <v>0</v>
      </c>
      <c r="AF1043" s="327">
        <v>0</v>
      </c>
      <c r="AG1043" s="327">
        <v>0</v>
      </c>
      <c r="AH1043" s="327">
        <v>0</v>
      </c>
      <c r="AI1043" s="327">
        <v>0</v>
      </c>
      <c r="AJ1043" s="327">
        <v>0</v>
      </c>
      <c r="AK1043" s="327">
        <v>0</v>
      </c>
      <c r="AL1043" s="327">
        <v>4.4950113071890504E-3</v>
      </c>
      <c r="AM1043" s="489"/>
      <c r="AN1043" s="382"/>
    </row>
    <row r="1044" spans="1:42" ht="19.5" customHeight="1" x14ac:dyDescent="0.2">
      <c r="A1044" s="477" t="s">
        <v>83</v>
      </c>
      <c r="B1044" s="475" t="s">
        <v>45</v>
      </c>
      <c r="C1044" s="456" t="s">
        <v>26</v>
      </c>
      <c r="D1044" s="302" t="s">
        <v>28</v>
      </c>
      <c r="E1044" s="457"/>
      <c r="F1044" s="457">
        <v>0</v>
      </c>
      <c r="G1044" s="457">
        <v>0</v>
      </c>
      <c r="H1044" s="457">
        <v>0</v>
      </c>
      <c r="I1044" s="457">
        <v>0</v>
      </c>
      <c r="J1044" s="457">
        <v>0</v>
      </c>
      <c r="K1044" s="457">
        <v>0</v>
      </c>
      <c r="L1044" s="457">
        <v>0</v>
      </c>
      <c r="M1044" s="457">
        <v>0</v>
      </c>
      <c r="N1044" s="457">
        <v>0</v>
      </c>
      <c r="O1044" s="457">
        <v>0</v>
      </c>
      <c r="P1044" s="457">
        <v>0</v>
      </c>
      <c r="Q1044" s="457">
        <v>0</v>
      </c>
      <c r="R1044" s="457">
        <v>0</v>
      </c>
      <c r="S1044" s="453"/>
      <c r="W1044" s="323" t="s">
        <v>51</v>
      </c>
      <c r="X1044" s="323" t="s">
        <v>227</v>
      </c>
      <c r="Y1044" s="323"/>
      <c r="Z1044" s="327">
        <v>22.1709716355426</v>
      </c>
      <c r="AA1044" s="327">
        <v>0</v>
      </c>
      <c r="AB1044" s="327">
        <v>0</v>
      </c>
      <c r="AC1044" s="327">
        <v>1.42650451431671E-3</v>
      </c>
      <c r="AD1044" s="327">
        <v>0</v>
      </c>
      <c r="AE1044" s="327">
        <v>0</v>
      </c>
      <c r="AF1044" s="327">
        <v>-3.6499999999999998E-2</v>
      </c>
      <c r="AG1044" s="327">
        <v>-3.6307927342472499E-2</v>
      </c>
      <c r="AH1044" s="327">
        <v>0</v>
      </c>
      <c r="AI1044" s="327">
        <v>1.80980537800438E-2</v>
      </c>
      <c r="AJ1044" s="327">
        <v>1.13313084767228E-2</v>
      </c>
      <c r="AK1044" s="327">
        <v>-17.2212850772056</v>
      </c>
      <c r="AL1044" s="327">
        <v>4.9077344977656097</v>
      </c>
      <c r="AM1044" s="489"/>
      <c r="AN1044" s="382"/>
      <c r="AP1044" s="387"/>
    </row>
    <row r="1045" spans="1:42" ht="19.5" customHeight="1" x14ac:dyDescent="0.2">
      <c r="A1045" s="477" t="s">
        <v>83</v>
      </c>
      <c r="B1045" s="475" t="s">
        <v>45</v>
      </c>
      <c r="C1045" s="456" t="s">
        <v>26</v>
      </c>
      <c r="D1045" s="302" t="s">
        <v>29</v>
      </c>
      <c r="E1045" s="457"/>
      <c r="F1045" s="457">
        <v>-2.1545493572285399</v>
      </c>
      <c r="G1045" s="457">
        <v>-0.78352157244987297</v>
      </c>
      <c r="H1045" s="457">
        <v>-3.2589378657636701</v>
      </c>
      <c r="I1045" s="457">
        <v>-4.0630995266241001</v>
      </c>
      <c r="J1045" s="457">
        <v>-3.7412339909913901</v>
      </c>
      <c r="K1045" s="457">
        <v>-3.7386884298027501</v>
      </c>
      <c r="L1045" s="457">
        <v>-2.6008780166815502</v>
      </c>
      <c r="M1045" s="457">
        <v>-1.9118938646158701</v>
      </c>
      <c r="N1045" s="457">
        <v>-2.53137057774304</v>
      </c>
      <c r="O1045" s="457">
        <v>-2.5619497853590198</v>
      </c>
      <c r="P1045" s="457">
        <v>-3.6007857386639301</v>
      </c>
      <c r="Q1045" s="457">
        <v>-2.4693519358644598</v>
      </c>
      <c r="R1045" s="457">
        <v>-33.416260661788201</v>
      </c>
      <c r="S1045" s="453"/>
      <c r="W1045" s="323" t="s">
        <v>51</v>
      </c>
      <c r="X1045" s="323" t="s">
        <v>367</v>
      </c>
      <c r="Y1045" s="323"/>
      <c r="Z1045" s="327">
        <v>301.694839996729</v>
      </c>
      <c r="AA1045" s="327">
        <v>124.680780233398</v>
      </c>
      <c r="AB1045" s="327">
        <v>370.84973598250201</v>
      </c>
      <c r="AC1045" s="327">
        <v>515.56396304628299</v>
      </c>
      <c r="AD1045" s="327">
        <v>660.27187111800595</v>
      </c>
      <c r="AE1045" s="327">
        <v>685.764594049371</v>
      </c>
      <c r="AF1045" s="327">
        <v>596.43764413433996</v>
      </c>
      <c r="AG1045" s="327">
        <v>665.45937422860698</v>
      </c>
      <c r="AH1045" s="327">
        <v>667.91469864750002</v>
      </c>
      <c r="AI1045" s="327">
        <v>550.25495693843004</v>
      </c>
      <c r="AJ1045" s="327">
        <v>570.78963868840106</v>
      </c>
      <c r="AK1045" s="327">
        <v>552.45562830337803</v>
      </c>
      <c r="AL1045" s="327">
        <v>6262.1377253669398</v>
      </c>
      <c r="AM1045" s="489"/>
      <c r="AN1045" s="382"/>
    </row>
    <row r="1046" spans="1:42" ht="19.5" customHeight="1" x14ac:dyDescent="0.2">
      <c r="A1046" s="477" t="s">
        <v>83</v>
      </c>
      <c r="B1046" s="475" t="s">
        <v>45</v>
      </c>
      <c r="C1046" s="456" t="s">
        <v>26</v>
      </c>
      <c r="D1046" s="302" t="s">
        <v>30</v>
      </c>
      <c r="E1046" s="457"/>
      <c r="F1046" s="457">
        <v>-2.27652678855137</v>
      </c>
      <c r="G1046" s="457">
        <v>-0.96361731300342901</v>
      </c>
      <c r="H1046" s="457">
        <v>-2.52997449747224</v>
      </c>
      <c r="I1046" s="457">
        <v>-3.6080698699821201</v>
      </c>
      <c r="J1046" s="457">
        <v>-4.8354078975035302</v>
      </c>
      <c r="K1046" s="457">
        <v>-4.7024920821836496</v>
      </c>
      <c r="L1046" s="457">
        <v>-5.6545736797911097</v>
      </c>
      <c r="M1046" s="457">
        <v>-4.6473049515801499</v>
      </c>
      <c r="N1046" s="457">
        <v>-5.2776491313669398</v>
      </c>
      <c r="O1046" s="457">
        <v>-4.2645198116845</v>
      </c>
      <c r="P1046" s="457">
        <v>-4.4357841857632598</v>
      </c>
      <c r="Q1046" s="457">
        <v>-4.7011383480820896</v>
      </c>
      <c r="R1046" s="457">
        <v>-47.897058556964403</v>
      </c>
      <c r="S1046" s="453"/>
      <c r="W1046" s="323" t="s">
        <v>51</v>
      </c>
      <c r="X1046" s="323" t="s">
        <v>229</v>
      </c>
      <c r="Y1046" s="323"/>
      <c r="Z1046" s="327">
        <v>-13.805505206888601</v>
      </c>
      <c r="AA1046" s="327">
        <v>10.9130666907344</v>
      </c>
      <c r="AB1046" s="327">
        <v>16.138754258267799</v>
      </c>
      <c r="AC1046" s="327">
        <v>12.224711785878</v>
      </c>
      <c r="AD1046" s="327">
        <v>12.434438999999699</v>
      </c>
      <c r="AE1046" s="327">
        <v>23.2234916823164</v>
      </c>
      <c r="AF1046" s="327">
        <v>15.939851000000001</v>
      </c>
      <c r="AG1046" s="327">
        <v>5.7417590000006502</v>
      </c>
      <c r="AH1046" s="327">
        <v>6.02201961401882</v>
      </c>
      <c r="AI1046" s="327">
        <v>1.34694</v>
      </c>
      <c r="AJ1046" s="327">
        <v>5.0654799999999902</v>
      </c>
      <c r="AK1046" s="327">
        <v>13.5568283180131</v>
      </c>
      <c r="AL1046" s="327">
        <v>108.80183614233999</v>
      </c>
      <c r="AM1046" s="489"/>
      <c r="AN1046" s="382"/>
    </row>
    <row r="1047" spans="1:42" ht="19.5" customHeight="1" x14ac:dyDescent="0.2">
      <c r="A1047" s="477" t="s">
        <v>83</v>
      </c>
      <c r="B1047" s="475" t="s">
        <v>45</v>
      </c>
      <c r="C1047" s="456" t="s">
        <v>26</v>
      </c>
      <c r="D1047" s="302" t="s">
        <v>31</v>
      </c>
      <c r="E1047" s="457"/>
      <c r="F1047" s="457">
        <v>-1.4803448065556399</v>
      </c>
      <c r="G1047" s="457">
        <v>-0.38078118537393202</v>
      </c>
      <c r="H1047" s="457">
        <v>-1.0801493883867299</v>
      </c>
      <c r="I1047" s="457">
        <v>-1.4648388880185499</v>
      </c>
      <c r="J1047" s="457">
        <v>-1.62867790735823</v>
      </c>
      <c r="K1047" s="457">
        <v>-2.5420423792328202</v>
      </c>
      <c r="L1047" s="457">
        <v>-2.8006153436386501</v>
      </c>
      <c r="M1047" s="457">
        <v>-3.01129341667946</v>
      </c>
      <c r="N1047" s="457">
        <v>-2.7994227513118601</v>
      </c>
      <c r="O1047" s="457">
        <v>-1.86928303947081</v>
      </c>
      <c r="P1047" s="457">
        <v>-1.9291612028323599</v>
      </c>
      <c r="Q1047" s="457">
        <v>-2.61841015308605</v>
      </c>
      <c r="R1047" s="457">
        <v>-23.605020461945099</v>
      </c>
      <c r="S1047" s="453"/>
      <c r="W1047" s="323" t="s">
        <v>51</v>
      </c>
      <c r="X1047" s="323" t="s">
        <v>230</v>
      </c>
      <c r="Y1047" s="323"/>
      <c r="Z1047" s="327">
        <v>0</v>
      </c>
      <c r="AA1047" s="327">
        <v>-2.36594292647004E-2</v>
      </c>
      <c r="AB1047" s="327">
        <v>0</v>
      </c>
      <c r="AC1047" s="327">
        <v>-0.13</v>
      </c>
      <c r="AD1047" s="327">
        <v>-1.5018101783627899E-3</v>
      </c>
      <c r="AE1047" s="327">
        <v>0</v>
      </c>
      <c r="AF1047" s="327">
        <v>0</v>
      </c>
      <c r="AG1047" s="327">
        <v>1.94934046112537E-3</v>
      </c>
      <c r="AH1047" s="327">
        <v>-1.395259460494E-3</v>
      </c>
      <c r="AI1047" s="327">
        <v>0</v>
      </c>
      <c r="AJ1047" s="327">
        <v>0.1575</v>
      </c>
      <c r="AK1047" s="327">
        <v>0</v>
      </c>
      <c r="AL1047" s="327">
        <v>2.8928415575681702E-3</v>
      </c>
      <c r="AM1047" s="489"/>
      <c r="AN1047" s="382"/>
    </row>
    <row r="1048" spans="1:42" ht="19.5" customHeight="1" x14ac:dyDescent="0.2">
      <c r="A1048" s="477" t="s">
        <v>83</v>
      </c>
      <c r="B1048" s="475" t="s">
        <v>45</v>
      </c>
      <c r="C1048" s="456" t="s">
        <v>26</v>
      </c>
      <c r="D1048" s="302" t="s">
        <v>32</v>
      </c>
      <c r="E1048" s="457"/>
      <c r="F1048" s="457">
        <v>0</v>
      </c>
      <c r="G1048" s="457">
        <v>0</v>
      </c>
      <c r="H1048" s="457">
        <v>0</v>
      </c>
      <c r="I1048" s="457">
        <v>0</v>
      </c>
      <c r="J1048" s="457">
        <v>0</v>
      </c>
      <c r="K1048" s="457">
        <v>0</v>
      </c>
      <c r="L1048" s="457">
        <v>0</v>
      </c>
      <c r="M1048" s="457">
        <v>0</v>
      </c>
      <c r="N1048" s="457">
        <v>0</v>
      </c>
      <c r="O1048" s="457">
        <v>0</v>
      </c>
      <c r="P1048" s="457">
        <v>0</v>
      </c>
      <c r="Q1048" s="457">
        <v>0</v>
      </c>
      <c r="R1048" s="457">
        <v>0</v>
      </c>
      <c r="S1048" s="453"/>
      <c r="W1048" s="323" t="s">
        <v>51</v>
      </c>
      <c r="X1048" s="323" t="s">
        <v>231</v>
      </c>
      <c r="Y1048" s="323"/>
      <c r="Z1048" s="327">
        <v>-241.89162300000001</v>
      </c>
      <c r="AA1048" s="327">
        <v>-98.239206999999993</v>
      </c>
      <c r="AB1048" s="327">
        <v>-308.831231</v>
      </c>
      <c r="AC1048" s="327">
        <v>-448.139072</v>
      </c>
      <c r="AD1048" s="327">
        <v>-480.87751800000001</v>
      </c>
      <c r="AE1048" s="327">
        <v>-591.52709800000002</v>
      </c>
      <c r="AF1048" s="327">
        <v>-598.77316900000005</v>
      </c>
      <c r="AG1048" s="327">
        <v>-590.83389899999997</v>
      </c>
      <c r="AH1048" s="327">
        <v>-595.73772199999996</v>
      </c>
      <c r="AI1048" s="327">
        <v>-458.68717900000001</v>
      </c>
      <c r="AJ1048" s="327">
        <v>-502.93604699999997</v>
      </c>
      <c r="AK1048" s="327">
        <v>-477.75085200000001</v>
      </c>
      <c r="AL1048" s="327">
        <v>-5394.2246169999999</v>
      </c>
      <c r="AM1048" s="489"/>
      <c r="AN1048" s="382"/>
    </row>
    <row r="1049" spans="1:42" ht="19.5" customHeight="1" x14ac:dyDescent="0.2">
      <c r="A1049" s="477" t="s">
        <v>83</v>
      </c>
      <c r="B1049" s="475" t="s">
        <v>45</v>
      </c>
      <c r="C1049" s="456" t="s">
        <v>33</v>
      </c>
      <c r="D1049" s="302" t="s">
        <v>34</v>
      </c>
      <c r="E1049" s="457"/>
      <c r="F1049" s="457">
        <v>-5.9114209523353702</v>
      </c>
      <c r="G1049" s="457">
        <v>-2.12792007082715</v>
      </c>
      <c r="H1049" s="457">
        <v>-6.8690617516227102</v>
      </c>
      <c r="I1049" s="457">
        <v>-9.1360082846248503</v>
      </c>
      <c r="J1049" s="457">
        <v>-10.205319795853301</v>
      </c>
      <c r="K1049" s="457">
        <v>-10.9832228912195</v>
      </c>
      <c r="L1049" s="457">
        <v>-11.056067040111101</v>
      </c>
      <c r="M1049" s="457">
        <v>-9.5704922328751501</v>
      </c>
      <c r="N1049" s="457">
        <v>-10.6084424604222</v>
      </c>
      <c r="O1049" s="457">
        <v>-8.6957526365142304</v>
      </c>
      <c r="P1049" s="457">
        <v>-9.9657311272596907</v>
      </c>
      <c r="Q1049" s="457">
        <v>-9.7889004370328401</v>
      </c>
      <c r="R1049" s="457">
        <v>-104.918339680698</v>
      </c>
      <c r="S1049" s="453"/>
      <c r="W1049" s="323" t="s">
        <v>51</v>
      </c>
      <c r="X1049" s="323" t="s">
        <v>232</v>
      </c>
      <c r="Y1049" s="323"/>
      <c r="Z1049" s="327">
        <v>-1.4500000000000001E-2</v>
      </c>
      <c r="AA1049" s="327">
        <v>-1.45009039220145E-2</v>
      </c>
      <c r="AB1049" s="327">
        <v>-18.545342468692699</v>
      </c>
      <c r="AC1049" s="327">
        <v>2.4258172619529002E-6</v>
      </c>
      <c r="AD1049" s="327">
        <v>0</v>
      </c>
      <c r="AE1049" s="327">
        <v>0</v>
      </c>
      <c r="AF1049" s="327">
        <v>1.8416185967318199E-6</v>
      </c>
      <c r="AG1049" s="327">
        <v>-1.4309539624994599E-3</v>
      </c>
      <c r="AH1049" s="327">
        <v>-1.0887073259514301E-3</v>
      </c>
      <c r="AI1049" s="327">
        <v>0</v>
      </c>
      <c r="AJ1049" s="327">
        <v>7.1176560783370299E-5</v>
      </c>
      <c r="AK1049" s="327">
        <v>-0.275175395048809</v>
      </c>
      <c r="AL1049" s="327">
        <v>-18.8519629849553</v>
      </c>
      <c r="AM1049" s="489"/>
      <c r="AN1049" s="382"/>
    </row>
    <row r="1050" spans="1:42" ht="19.5" customHeight="1" x14ac:dyDescent="0.2">
      <c r="A1050" s="477" t="s">
        <v>83</v>
      </c>
      <c r="B1050" s="475" t="s">
        <v>45</v>
      </c>
      <c r="C1050" s="456" t="s">
        <v>33</v>
      </c>
      <c r="D1050" s="302" t="s">
        <v>35</v>
      </c>
      <c r="E1050" s="457"/>
      <c r="F1050" s="457">
        <v>0</v>
      </c>
      <c r="G1050" s="457">
        <v>0</v>
      </c>
      <c r="H1050" s="457">
        <v>0</v>
      </c>
      <c r="I1050" s="457">
        <v>0</v>
      </c>
      <c r="J1050" s="457">
        <v>0</v>
      </c>
      <c r="K1050" s="457">
        <v>0</v>
      </c>
      <c r="L1050" s="457">
        <v>0</v>
      </c>
      <c r="M1050" s="457">
        <v>0</v>
      </c>
      <c r="N1050" s="457">
        <v>0</v>
      </c>
      <c r="O1050" s="457">
        <v>0</v>
      </c>
      <c r="P1050" s="457">
        <v>0</v>
      </c>
      <c r="Q1050" s="457">
        <v>0</v>
      </c>
      <c r="R1050" s="457">
        <v>0</v>
      </c>
      <c r="S1050" s="453"/>
      <c r="W1050" s="323" t="s">
        <v>51</v>
      </c>
      <c r="X1050" s="323" t="s">
        <v>233</v>
      </c>
      <c r="Y1050" s="323"/>
      <c r="Z1050" s="327">
        <v>-5.4047513218136202E-2</v>
      </c>
      <c r="AA1050" s="327">
        <v>2.1016186839815198E-3</v>
      </c>
      <c r="AB1050" s="327">
        <v>-1.7224795081485899E-2</v>
      </c>
      <c r="AC1050" s="327">
        <v>-4.7035726889223098E-2</v>
      </c>
      <c r="AD1050" s="327">
        <v>6.2451437445483699E-3</v>
      </c>
      <c r="AE1050" s="327">
        <v>-1.5994978206011E-2</v>
      </c>
      <c r="AF1050" s="327">
        <v>-0.225459187308482</v>
      </c>
      <c r="AG1050" s="327">
        <v>-5.4664765118112597E-3</v>
      </c>
      <c r="AH1050" s="327">
        <v>1.6584653649646799E-2</v>
      </c>
      <c r="AI1050" s="327">
        <v>6.5552005817481598E-3</v>
      </c>
      <c r="AJ1050" s="327">
        <v>0</v>
      </c>
      <c r="AK1050" s="327">
        <v>0</v>
      </c>
      <c r="AL1050" s="327">
        <v>-0.33374206055522498</v>
      </c>
      <c r="AM1050" s="489"/>
      <c r="AN1050" s="382"/>
    </row>
    <row r="1051" spans="1:42" ht="19.5" customHeight="1" x14ac:dyDescent="0.2">
      <c r="A1051" s="477" t="s">
        <v>83</v>
      </c>
      <c r="B1051" s="475" t="s">
        <v>45</v>
      </c>
      <c r="C1051" s="456" t="s">
        <v>33</v>
      </c>
      <c r="D1051" s="302" t="s">
        <v>36</v>
      </c>
      <c r="E1051" s="457"/>
      <c r="F1051" s="457">
        <v>0</v>
      </c>
      <c r="G1051" s="457">
        <v>0</v>
      </c>
      <c r="H1051" s="457">
        <v>0</v>
      </c>
      <c r="I1051" s="457">
        <v>0</v>
      </c>
      <c r="J1051" s="457">
        <v>0</v>
      </c>
      <c r="K1051" s="457">
        <v>0</v>
      </c>
      <c r="L1051" s="457">
        <v>0</v>
      </c>
      <c r="M1051" s="457">
        <v>0</v>
      </c>
      <c r="N1051" s="457">
        <v>0</v>
      </c>
      <c r="O1051" s="457">
        <v>0</v>
      </c>
      <c r="P1051" s="457">
        <v>0</v>
      </c>
      <c r="Q1051" s="457">
        <v>0</v>
      </c>
      <c r="R1051" s="457">
        <v>0</v>
      </c>
      <c r="S1051" s="453"/>
      <c r="W1051" s="323" t="s">
        <v>51</v>
      </c>
      <c r="X1051" s="323" t="s">
        <v>234</v>
      </c>
      <c r="Y1051" s="323"/>
      <c r="Z1051" s="327">
        <v>0</v>
      </c>
      <c r="AA1051" s="327">
        <v>0</v>
      </c>
      <c r="AB1051" s="327">
        <v>0</v>
      </c>
      <c r="AC1051" s="327">
        <v>0</v>
      </c>
      <c r="AD1051" s="327">
        <v>0</v>
      </c>
      <c r="AE1051" s="327">
        <v>0</v>
      </c>
      <c r="AF1051" s="327">
        <v>0</v>
      </c>
      <c r="AG1051" s="327">
        <v>0</v>
      </c>
      <c r="AH1051" s="327">
        <v>0</v>
      </c>
      <c r="AI1051" s="327">
        <v>0</v>
      </c>
      <c r="AJ1051" s="327">
        <v>0</v>
      </c>
      <c r="AK1051" s="327">
        <v>0</v>
      </c>
      <c r="AL1051" s="327">
        <v>0</v>
      </c>
      <c r="AM1051" s="489"/>
      <c r="AN1051" s="382"/>
    </row>
    <row r="1052" spans="1:42" ht="19.5" customHeight="1" x14ac:dyDescent="0.2">
      <c r="A1052" s="477" t="s">
        <v>83</v>
      </c>
      <c r="B1052" s="475" t="s">
        <v>45</v>
      </c>
      <c r="C1052" s="456" t="s">
        <v>33</v>
      </c>
      <c r="D1052" s="302" t="s">
        <v>37</v>
      </c>
      <c r="E1052" s="457"/>
      <c r="F1052" s="457">
        <v>0</v>
      </c>
      <c r="G1052" s="457">
        <v>0</v>
      </c>
      <c r="H1052" s="457">
        <v>0</v>
      </c>
      <c r="I1052" s="457">
        <v>0</v>
      </c>
      <c r="J1052" s="457">
        <v>0</v>
      </c>
      <c r="K1052" s="457">
        <v>0</v>
      </c>
      <c r="L1052" s="457">
        <v>0</v>
      </c>
      <c r="M1052" s="457">
        <v>0</v>
      </c>
      <c r="N1052" s="457">
        <v>0</v>
      </c>
      <c r="O1052" s="457">
        <v>0</v>
      </c>
      <c r="P1052" s="457">
        <v>0</v>
      </c>
      <c r="Q1052" s="457">
        <v>0</v>
      </c>
      <c r="R1052" s="457">
        <v>0</v>
      </c>
      <c r="S1052" s="453"/>
      <c r="W1052" s="323" t="s">
        <v>51</v>
      </c>
      <c r="X1052" s="323" t="s">
        <v>127</v>
      </c>
      <c r="Y1052" s="323"/>
      <c r="Z1052" s="327">
        <v>-4.5122000514069199E-2</v>
      </c>
      <c r="AA1052" s="327">
        <v>18.444101453681199</v>
      </c>
      <c r="AB1052" s="327">
        <v>118.60622994068601</v>
      </c>
      <c r="AC1052" s="327">
        <v>-68.773225790661897</v>
      </c>
      <c r="AD1052" s="327">
        <v>-0.105566266027435</v>
      </c>
      <c r="AE1052" s="327">
        <v>-7.4167306187573097</v>
      </c>
      <c r="AF1052" s="327">
        <v>82.526842028975196</v>
      </c>
      <c r="AG1052" s="327">
        <v>-0.35959375336577698</v>
      </c>
      <c r="AH1052" s="327">
        <v>-0.29189958803182298</v>
      </c>
      <c r="AI1052" s="327">
        <v>-8.9926262446526906E-2</v>
      </c>
      <c r="AJ1052" s="327">
        <v>-0.27561901063051703</v>
      </c>
      <c r="AK1052" s="327">
        <v>-0.38133852492841702</v>
      </c>
      <c r="AL1052" s="327">
        <v>141.838151607979</v>
      </c>
      <c r="AM1052" s="489"/>
      <c r="AN1052" s="382"/>
    </row>
    <row r="1053" spans="1:42" ht="19.5" customHeight="1" x14ac:dyDescent="0.2">
      <c r="A1053" s="477" t="s">
        <v>83</v>
      </c>
      <c r="B1053" s="475" t="s">
        <v>45</v>
      </c>
      <c r="C1053" s="456" t="s">
        <v>33</v>
      </c>
      <c r="D1053" s="302" t="s">
        <v>38</v>
      </c>
      <c r="E1053" s="457"/>
      <c r="F1053" s="457">
        <v>0</v>
      </c>
      <c r="G1053" s="457">
        <v>0</v>
      </c>
      <c r="H1053" s="457">
        <v>0</v>
      </c>
      <c r="I1053" s="457">
        <v>0</v>
      </c>
      <c r="J1053" s="457">
        <v>0</v>
      </c>
      <c r="K1053" s="457">
        <v>0</v>
      </c>
      <c r="L1053" s="457">
        <v>0</v>
      </c>
      <c r="M1053" s="457">
        <v>0</v>
      </c>
      <c r="N1053" s="457">
        <v>0</v>
      </c>
      <c r="O1053" s="457">
        <v>0</v>
      </c>
      <c r="P1053" s="457">
        <v>0</v>
      </c>
      <c r="Q1053" s="457">
        <v>0</v>
      </c>
      <c r="R1053" s="457">
        <v>0</v>
      </c>
      <c r="S1053" s="453"/>
      <c r="W1053" s="323" t="s">
        <v>51</v>
      </c>
      <c r="X1053" s="323" t="s">
        <v>235</v>
      </c>
      <c r="Y1053" s="323"/>
      <c r="Z1053" s="327">
        <v>0</v>
      </c>
      <c r="AA1053" s="327">
        <v>0</v>
      </c>
      <c r="AB1053" s="327">
        <v>0</v>
      </c>
      <c r="AC1053" s="327">
        <v>0</v>
      </c>
      <c r="AD1053" s="327">
        <v>0</v>
      </c>
      <c r="AE1053" s="327">
        <v>0</v>
      </c>
      <c r="AF1053" s="327">
        <v>0</v>
      </c>
      <c r="AG1053" s="327">
        <v>0</v>
      </c>
      <c r="AH1053" s="327">
        <v>0</v>
      </c>
      <c r="AI1053" s="327">
        <v>0</v>
      </c>
      <c r="AJ1053" s="327">
        <v>0</v>
      </c>
      <c r="AK1053" s="327">
        <v>0</v>
      </c>
      <c r="AL1053" s="327">
        <v>0</v>
      </c>
      <c r="AM1053" s="489"/>
      <c r="AN1053" s="382"/>
    </row>
    <row r="1054" spans="1:42" ht="19.5" customHeight="1" x14ac:dyDescent="0.2">
      <c r="A1054" s="477" t="s">
        <v>83</v>
      </c>
      <c r="B1054" s="475" t="s">
        <v>45</v>
      </c>
      <c r="C1054" s="456" t="s">
        <v>33</v>
      </c>
      <c r="D1054" s="302" t="s">
        <v>39</v>
      </c>
      <c r="E1054" s="457"/>
      <c r="F1054" s="457">
        <v>0</v>
      </c>
      <c r="G1054" s="457">
        <v>0</v>
      </c>
      <c r="H1054" s="457">
        <v>0</v>
      </c>
      <c r="I1054" s="457">
        <v>0</v>
      </c>
      <c r="J1054" s="457">
        <v>0</v>
      </c>
      <c r="K1054" s="457">
        <v>0</v>
      </c>
      <c r="L1054" s="457">
        <v>0</v>
      </c>
      <c r="M1054" s="457">
        <v>0</v>
      </c>
      <c r="N1054" s="457">
        <v>0</v>
      </c>
      <c r="O1054" s="457">
        <v>0</v>
      </c>
      <c r="P1054" s="457">
        <v>0</v>
      </c>
      <c r="Q1054" s="457">
        <v>0</v>
      </c>
      <c r="R1054" s="457">
        <v>0</v>
      </c>
      <c r="S1054" s="453"/>
      <c r="W1054" s="323" t="s">
        <v>51</v>
      </c>
      <c r="X1054" s="323" t="s">
        <v>236</v>
      </c>
      <c r="Y1054" s="323"/>
      <c r="Z1054" s="327">
        <v>0</v>
      </c>
      <c r="AA1054" s="327">
        <v>0</v>
      </c>
      <c r="AB1054" s="327">
        <v>0</v>
      </c>
      <c r="AC1054" s="327">
        <v>0</v>
      </c>
      <c r="AD1054" s="327">
        <v>0</v>
      </c>
      <c r="AE1054" s="327">
        <v>0</v>
      </c>
      <c r="AF1054" s="327">
        <v>0</v>
      </c>
      <c r="AG1054" s="327">
        <v>0</v>
      </c>
      <c r="AH1054" s="327">
        <v>0</v>
      </c>
      <c r="AI1054" s="327">
        <v>0</v>
      </c>
      <c r="AJ1054" s="327">
        <v>0</v>
      </c>
      <c r="AK1054" s="327">
        <v>0</v>
      </c>
      <c r="AL1054" s="327">
        <v>0</v>
      </c>
      <c r="AM1054" s="489"/>
      <c r="AN1054" s="382"/>
    </row>
    <row r="1055" spans="1:42" ht="19.5" customHeight="1" x14ac:dyDescent="0.2">
      <c r="A1055" s="477" t="s">
        <v>83</v>
      </c>
      <c r="B1055" s="475" t="s">
        <v>45</v>
      </c>
      <c r="C1055" s="456" t="s">
        <v>40</v>
      </c>
      <c r="D1055" s="302" t="s">
        <v>41</v>
      </c>
      <c r="E1055" s="457"/>
      <c r="F1055" s="457">
        <v>-5.3057975904500099</v>
      </c>
      <c r="G1055" s="457">
        <v>-1.9503250691327301</v>
      </c>
      <c r="H1055" s="457">
        <v>-6.3780579874085301</v>
      </c>
      <c r="I1055" s="457">
        <v>-8.1648801926054109</v>
      </c>
      <c r="J1055" s="457">
        <v>-6.6740843189375498</v>
      </c>
      <c r="K1055" s="457">
        <v>-7.2671183470590002</v>
      </c>
      <c r="L1055" s="457">
        <v>-7.6995537606751601</v>
      </c>
      <c r="M1055" s="457">
        <v>-6.5812816663859399</v>
      </c>
      <c r="N1055" s="457">
        <v>-7.6514948270153296</v>
      </c>
      <c r="O1055" s="457">
        <v>-6.9204419436208902</v>
      </c>
      <c r="P1055" s="457">
        <v>-9.5802413287269008</v>
      </c>
      <c r="Q1055" s="457">
        <v>-8.8380360047024205</v>
      </c>
      <c r="R1055" s="457">
        <v>-83.011313036719898</v>
      </c>
      <c r="S1055" s="453"/>
      <c r="W1055" s="323" t="s">
        <v>51</v>
      </c>
      <c r="X1055" s="323" t="s">
        <v>237</v>
      </c>
      <c r="Y1055" s="323"/>
      <c r="Z1055" s="327">
        <v>0</v>
      </c>
      <c r="AA1055" s="327">
        <v>0</v>
      </c>
      <c r="AB1055" s="327">
        <v>0</v>
      </c>
      <c r="AC1055" s="327">
        <v>0</v>
      </c>
      <c r="AD1055" s="327">
        <v>0</v>
      </c>
      <c r="AE1055" s="327">
        <v>0</v>
      </c>
      <c r="AF1055" s="327">
        <v>0</v>
      </c>
      <c r="AG1055" s="327">
        <v>0</v>
      </c>
      <c r="AH1055" s="327">
        <v>0</v>
      </c>
      <c r="AI1055" s="327">
        <v>0</v>
      </c>
      <c r="AJ1055" s="327">
        <v>0</v>
      </c>
      <c r="AK1055" s="327">
        <v>0</v>
      </c>
      <c r="AL1055" s="327">
        <v>0</v>
      </c>
      <c r="AM1055" s="489"/>
      <c r="AN1055" s="382"/>
    </row>
    <row r="1056" spans="1:42" ht="19.5" customHeight="1" x14ac:dyDescent="0.2">
      <c r="A1056" s="477" t="s">
        <v>83</v>
      </c>
      <c r="B1056" s="475" t="s">
        <v>45</v>
      </c>
      <c r="C1056" s="456" t="s">
        <v>40</v>
      </c>
      <c r="D1056" s="302" t="s">
        <v>42</v>
      </c>
      <c r="E1056" s="457"/>
      <c r="F1056" s="457">
        <v>-0.51708215247121403</v>
      </c>
      <c r="G1056" s="457">
        <v>-0.12590203784474899</v>
      </c>
      <c r="H1056" s="457">
        <v>-0.36875175866618498</v>
      </c>
      <c r="I1056" s="457">
        <v>-0.88088049972123705</v>
      </c>
      <c r="J1056" s="457">
        <v>-3.4390534552865701</v>
      </c>
      <c r="K1056" s="457">
        <v>-3.6114070238364899</v>
      </c>
      <c r="L1056" s="457">
        <v>-3.2273769264952299</v>
      </c>
      <c r="M1056" s="457">
        <v>-2.8617191187491202</v>
      </c>
      <c r="N1056" s="457">
        <v>-2.8310676879607102</v>
      </c>
      <c r="O1056" s="457">
        <v>-1.6461349507243801</v>
      </c>
      <c r="P1056" s="457">
        <v>-0.31939849245789198</v>
      </c>
      <c r="Q1056" s="457">
        <v>-0.87401776305856205</v>
      </c>
      <c r="R1056" s="457">
        <v>-20.7027918672723</v>
      </c>
      <c r="S1056" s="453"/>
      <c r="W1056" s="323" t="s">
        <v>51</v>
      </c>
      <c r="X1056" s="323" t="s">
        <v>238</v>
      </c>
      <c r="Y1056" s="323"/>
      <c r="Z1056" s="327">
        <v>0</v>
      </c>
      <c r="AA1056" s="327">
        <v>0</v>
      </c>
      <c r="AB1056" s="327">
        <v>0</v>
      </c>
      <c r="AC1056" s="327">
        <v>0</v>
      </c>
      <c r="AD1056" s="327">
        <v>0</v>
      </c>
      <c r="AE1056" s="327">
        <v>0</v>
      </c>
      <c r="AF1056" s="327">
        <v>0</v>
      </c>
      <c r="AG1056" s="327">
        <v>0</v>
      </c>
      <c r="AH1056" s="327">
        <v>0</v>
      </c>
      <c r="AI1056" s="327">
        <v>0</v>
      </c>
      <c r="AJ1056" s="327">
        <v>0</v>
      </c>
      <c r="AK1056" s="327">
        <v>0</v>
      </c>
      <c r="AL1056" s="327">
        <v>0</v>
      </c>
      <c r="AM1056" s="489"/>
      <c r="AN1056" s="382"/>
    </row>
    <row r="1057" spans="1:40" ht="19.5" customHeight="1" x14ac:dyDescent="0.2">
      <c r="A1057" s="477" t="s">
        <v>83</v>
      </c>
      <c r="B1057" s="462" t="s">
        <v>45</v>
      </c>
      <c r="C1057" s="462" t="s">
        <v>40</v>
      </c>
      <c r="D1057" s="462" t="s">
        <v>43</v>
      </c>
      <c r="E1057" s="457"/>
      <c r="F1057" s="457">
        <v>-8.8541209414205499E-2</v>
      </c>
      <c r="G1057" s="457">
        <v>-5.1692963849708E-2</v>
      </c>
      <c r="H1057" s="457">
        <v>-0.122252005548074</v>
      </c>
      <c r="I1057" s="457">
        <v>-9.0247592297928295E-2</v>
      </c>
      <c r="J1057" s="457">
        <v>-9.2182021628803304E-2</v>
      </c>
      <c r="K1057" s="457">
        <v>-0.104697520324209</v>
      </c>
      <c r="L1057" s="457">
        <v>-0.129136352940835</v>
      </c>
      <c r="M1057" s="457">
        <v>-0.12749144774042401</v>
      </c>
      <c r="N1057" s="457">
        <v>-0.12587994544609399</v>
      </c>
      <c r="O1057" s="457">
        <v>-0.12917574216922201</v>
      </c>
      <c r="P1057" s="457">
        <v>-6.6091306074854195E-2</v>
      </c>
      <c r="Q1057" s="457">
        <v>-7.6846669271990006E-2</v>
      </c>
      <c r="R1057" s="457">
        <v>-1.2042347767063499</v>
      </c>
      <c r="S1057" s="453"/>
      <c r="W1057" s="323" t="s">
        <v>51</v>
      </c>
      <c r="X1057" s="323" t="s">
        <v>239</v>
      </c>
      <c r="Y1057" s="323"/>
      <c r="Z1057" s="327">
        <v>0</v>
      </c>
      <c r="AA1057" s="327">
        <v>0</v>
      </c>
      <c r="AB1057" s="327">
        <v>0</v>
      </c>
      <c r="AC1057" s="327">
        <v>0</v>
      </c>
      <c r="AD1057" s="327">
        <v>0</v>
      </c>
      <c r="AE1057" s="327">
        <v>0</v>
      </c>
      <c r="AF1057" s="327">
        <v>0</v>
      </c>
      <c r="AG1057" s="327">
        <v>0</v>
      </c>
      <c r="AH1057" s="327">
        <v>0</v>
      </c>
      <c r="AI1057" s="327">
        <v>0</v>
      </c>
      <c r="AJ1057" s="327">
        <v>0</v>
      </c>
      <c r="AK1057" s="327">
        <v>0</v>
      </c>
      <c r="AL1057" s="327">
        <v>0</v>
      </c>
      <c r="AM1057" s="489"/>
      <c r="AN1057" s="382"/>
    </row>
    <row r="1058" spans="1:40" ht="19.5" customHeight="1" x14ac:dyDescent="0.2">
      <c r="A1058" s="477" t="s">
        <v>83</v>
      </c>
      <c r="B1058" s="462" t="s">
        <v>45</v>
      </c>
      <c r="C1058" s="462" t="s">
        <v>61</v>
      </c>
      <c r="D1058" s="462" t="s">
        <v>24</v>
      </c>
      <c r="E1058" s="457"/>
      <c r="F1058" s="457">
        <v>-1.0118369455340099</v>
      </c>
      <c r="G1058" s="457">
        <v>-0.32052464267495701</v>
      </c>
      <c r="H1058" s="457">
        <v>-1.33824172999505</v>
      </c>
      <c r="I1058" s="457">
        <v>-1.6391378355636701</v>
      </c>
      <c r="J1058" s="457">
        <v>-1.7912440857694001</v>
      </c>
      <c r="K1058" s="457">
        <v>-2.0028553369025701</v>
      </c>
      <c r="L1058" s="457">
        <v>-1.9649073192639701</v>
      </c>
      <c r="M1058" s="457">
        <v>-1.4718720625059201</v>
      </c>
      <c r="N1058" s="457">
        <v>-1.56805354318498</v>
      </c>
      <c r="O1058" s="457">
        <v>-1.4606576255439301</v>
      </c>
      <c r="P1058" s="457">
        <v>-1.4890400780222399</v>
      </c>
      <c r="Q1058" s="457">
        <v>-1.39439870659155</v>
      </c>
      <c r="R1058" s="457">
        <v>-17.452769911552199</v>
      </c>
      <c r="S1058" s="453"/>
      <c r="W1058" s="323" t="s">
        <v>51</v>
      </c>
      <c r="X1058" s="323" t="s">
        <v>240</v>
      </c>
      <c r="Y1058" s="323"/>
      <c r="Z1058" s="327">
        <v>0</v>
      </c>
      <c r="AA1058" s="327">
        <v>0</v>
      </c>
      <c r="AB1058" s="327">
        <v>0</v>
      </c>
      <c r="AC1058" s="327">
        <v>0</v>
      </c>
      <c r="AD1058" s="327">
        <v>0</v>
      </c>
      <c r="AE1058" s="327">
        <v>0</v>
      </c>
      <c r="AF1058" s="327">
        <v>0</v>
      </c>
      <c r="AG1058" s="327">
        <v>0</v>
      </c>
      <c r="AH1058" s="327">
        <v>0</v>
      </c>
      <c r="AI1058" s="327">
        <v>0</v>
      </c>
      <c r="AJ1058" s="327">
        <v>0</v>
      </c>
      <c r="AK1058" s="327">
        <v>0</v>
      </c>
      <c r="AL1058" s="327">
        <v>0</v>
      </c>
      <c r="AM1058" s="489"/>
      <c r="AN1058" s="382"/>
    </row>
    <row r="1059" spans="1:40" ht="19.5" customHeight="1" x14ac:dyDescent="0.2">
      <c r="A1059" s="477" t="s">
        <v>83</v>
      </c>
      <c r="B1059" s="462" t="s">
        <v>45</v>
      </c>
      <c r="C1059" s="462" t="s">
        <v>61</v>
      </c>
      <c r="D1059" s="462" t="s">
        <v>51</v>
      </c>
      <c r="E1059" s="457"/>
      <c r="F1059" s="457">
        <v>-0.73896670483918903</v>
      </c>
      <c r="G1059" s="457">
        <v>-0.334091621894471</v>
      </c>
      <c r="H1059" s="457">
        <v>-0.97227524560133505</v>
      </c>
      <c r="I1059" s="457">
        <v>-1.5277351023064001</v>
      </c>
      <c r="J1059" s="457">
        <v>-1.77640213381052</v>
      </c>
      <c r="K1059" s="457">
        <v>-1.8677111999987599</v>
      </c>
      <c r="L1059" s="457">
        <v>-1.74149012861056</v>
      </c>
      <c r="M1059" s="457">
        <v>-1.61844953837432</v>
      </c>
      <c r="N1059" s="457">
        <v>-1.68117647488643</v>
      </c>
      <c r="O1059" s="457">
        <v>-1.3079021554613499</v>
      </c>
      <c r="P1059" s="457">
        <v>-1.4804750803120901</v>
      </c>
      <c r="Q1059" s="457">
        <v>-1.0661848574680699</v>
      </c>
      <c r="R1059" s="457">
        <v>-16.1128602435635</v>
      </c>
      <c r="S1059" s="453"/>
      <c r="W1059" s="323" t="s">
        <v>51</v>
      </c>
      <c r="X1059" s="323" t="s">
        <v>241</v>
      </c>
      <c r="Y1059" s="323"/>
      <c r="Z1059" s="327">
        <v>0</v>
      </c>
      <c r="AA1059" s="327">
        <v>0</v>
      </c>
      <c r="AB1059" s="327">
        <v>0</v>
      </c>
      <c r="AC1059" s="327">
        <v>0</v>
      </c>
      <c r="AD1059" s="327">
        <v>0</v>
      </c>
      <c r="AE1059" s="327">
        <v>0</v>
      </c>
      <c r="AF1059" s="327">
        <v>0</v>
      </c>
      <c r="AG1059" s="327">
        <v>0</v>
      </c>
      <c r="AH1059" s="327">
        <v>0</v>
      </c>
      <c r="AI1059" s="327">
        <v>0</v>
      </c>
      <c r="AJ1059" s="327">
        <v>0</v>
      </c>
      <c r="AK1059" s="327">
        <v>0</v>
      </c>
      <c r="AL1059" s="327">
        <v>0</v>
      </c>
      <c r="AM1059" s="489"/>
      <c r="AN1059" s="382"/>
    </row>
    <row r="1060" spans="1:40" ht="19.5" customHeight="1" x14ac:dyDescent="0.2">
      <c r="A1060" s="477" t="s">
        <v>83</v>
      </c>
      <c r="B1060" s="462" t="s">
        <v>45</v>
      </c>
      <c r="C1060" s="462" t="s">
        <v>61</v>
      </c>
      <c r="D1060" s="462" t="s">
        <v>52</v>
      </c>
      <c r="E1060" s="457"/>
      <c r="F1060" s="457">
        <v>-0.82832681722670098</v>
      </c>
      <c r="G1060" s="457">
        <v>-0.238703505518951</v>
      </c>
      <c r="H1060" s="457">
        <v>-1.04402746889109</v>
      </c>
      <c r="I1060" s="457">
        <v>-1.2720618351111701</v>
      </c>
      <c r="J1060" s="457">
        <v>-1.3859882815119799</v>
      </c>
      <c r="K1060" s="457">
        <v>-1.4545572033368299</v>
      </c>
      <c r="L1060" s="457">
        <v>-1.6823891078569899</v>
      </c>
      <c r="M1060" s="457">
        <v>-1.4596177094026499</v>
      </c>
      <c r="N1060" s="457">
        <v>-1.5649475696903199</v>
      </c>
      <c r="O1060" s="457">
        <v>-1.15925011966117</v>
      </c>
      <c r="P1060" s="457">
        <v>-1.3464935606639801</v>
      </c>
      <c r="Q1060" s="457">
        <v>-1.3219580889384299</v>
      </c>
      <c r="R1060" s="457">
        <v>-14.758321267810301</v>
      </c>
      <c r="S1060" s="453"/>
      <c r="W1060" s="323" t="s">
        <v>51</v>
      </c>
      <c r="X1060" s="323" t="s">
        <v>242</v>
      </c>
      <c r="Y1060" s="323"/>
      <c r="Z1060" s="327">
        <v>0</v>
      </c>
      <c r="AA1060" s="327">
        <v>0</v>
      </c>
      <c r="AB1060" s="327">
        <v>0</v>
      </c>
      <c r="AC1060" s="327">
        <v>0</v>
      </c>
      <c r="AD1060" s="327">
        <v>0</v>
      </c>
      <c r="AE1060" s="327">
        <v>0</v>
      </c>
      <c r="AF1060" s="327">
        <v>0</v>
      </c>
      <c r="AG1060" s="327">
        <v>0</v>
      </c>
      <c r="AH1060" s="327">
        <v>0</v>
      </c>
      <c r="AI1060" s="327">
        <v>0</v>
      </c>
      <c r="AJ1060" s="327">
        <v>0</v>
      </c>
      <c r="AK1060" s="327">
        <v>0</v>
      </c>
      <c r="AL1060" s="327">
        <v>0</v>
      </c>
      <c r="AM1060" s="489"/>
      <c r="AN1060" s="382"/>
    </row>
    <row r="1061" spans="1:40" ht="19.5" customHeight="1" x14ac:dyDescent="0.2">
      <c r="A1061" s="477" t="s">
        <v>83</v>
      </c>
      <c r="B1061" s="462" t="s">
        <v>45</v>
      </c>
      <c r="C1061" s="462" t="s">
        <v>61</v>
      </c>
      <c r="D1061" s="462" t="s">
        <v>53</v>
      </c>
      <c r="E1061" s="464"/>
      <c r="F1061" s="464">
        <v>-0.83075085916132696</v>
      </c>
      <c r="G1061" s="464">
        <v>-0.32141930336918501</v>
      </c>
      <c r="H1061" s="464">
        <v>-0.96544343829671897</v>
      </c>
      <c r="I1061" s="464">
        <v>-1.2191728640149999</v>
      </c>
      <c r="J1061" s="464">
        <v>-1.35247062543316</v>
      </c>
      <c r="K1061" s="464">
        <v>-1.64946831256975</v>
      </c>
      <c r="L1061" s="464">
        <v>-1.51629209453925</v>
      </c>
      <c r="M1061" s="464">
        <v>-1.4134082752994701</v>
      </c>
      <c r="N1061" s="464">
        <v>-1.80780964119048</v>
      </c>
      <c r="O1061" s="464">
        <v>-1.33780927506234</v>
      </c>
      <c r="P1061" s="464">
        <v>-1.6002200068749</v>
      </c>
      <c r="Q1061" s="464">
        <v>-1.59373919346174</v>
      </c>
      <c r="R1061" s="464">
        <v>-15.6080038892733</v>
      </c>
      <c r="S1061" s="468"/>
      <c r="W1061" s="323" t="s">
        <v>51</v>
      </c>
      <c r="X1061" s="323" t="s">
        <v>243</v>
      </c>
      <c r="Y1061" s="323"/>
      <c r="Z1061" s="327">
        <v>0</v>
      </c>
      <c r="AA1061" s="327">
        <v>0</v>
      </c>
      <c r="AB1061" s="327">
        <v>-0.82545603058130002</v>
      </c>
      <c r="AC1061" s="327">
        <v>1.2452000000000001</v>
      </c>
      <c r="AD1061" s="327">
        <v>-7.0140200191794904</v>
      </c>
      <c r="AE1061" s="327">
        <v>-1.5539000000000001</v>
      </c>
      <c r="AF1061" s="327">
        <v>-2.0916181611667199</v>
      </c>
      <c r="AG1061" s="327">
        <v>-2.205412931753</v>
      </c>
      <c r="AH1061" s="327">
        <v>-2.1719877013748898</v>
      </c>
      <c r="AI1061" s="327">
        <v>-1.64424336669867</v>
      </c>
      <c r="AJ1061" s="327">
        <v>-1.54659470723271</v>
      </c>
      <c r="AK1061" s="327">
        <v>-2.1697485098756601</v>
      </c>
      <c r="AL1061" s="327">
        <v>-19.9777814278624</v>
      </c>
      <c r="AM1061" s="489"/>
      <c r="AN1061" s="382"/>
    </row>
    <row r="1062" spans="1:40" ht="19.5" customHeight="1" x14ac:dyDescent="0.2">
      <c r="A1062" s="477" t="s">
        <v>83</v>
      </c>
      <c r="B1062" s="462" t="s">
        <v>45</v>
      </c>
      <c r="C1062" s="462" t="s">
        <v>61</v>
      </c>
      <c r="D1062" s="462" t="s">
        <v>54</v>
      </c>
      <c r="E1062" s="464"/>
      <c r="F1062" s="464">
        <v>-0.99176504304755897</v>
      </c>
      <c r="G1062" s="464">
        <v>-0.42749221578678098</v>
      </c>
      <c r="H1062" s="464">
        <v>-1.11853426435424</v>
      </c>
      <c r="I1062" s="464">
        <v>-1.6532163518552001</v>
      </c>
      <c r="J1062" s="464">
        <v>-2.00439630433414</v>
      </c>
      <c r="K1062" s="464">
        <v>-1.85299557291842</v>
      </c>
      <c r="L1062" s="464">
        <v>-2.1176873524337498</v>
      </c>
      <c r="M1062" s="464">
        <v>-1.6699311158600301</v>
      </c>
      <c r="N1062" s="464">
        <v>-1.9194857142030299</v>
      </c>
      <c r="O1062" s="464">
        <v>-1.4904187995618701</v>
      </c>
      <c r="P1062" s="464">
        <v>-1.7742507173041799</v>
      </c>
      <c r="Q1062" s="464">
        <v>-1.5813733415776401</v>
      </c>
      <c r="R1062" s="464">
        <v>-18.6015467932368</v>
      </c>
      <c r="S1062" s="468"/>
      <c r="W1062" s="323" t="s">
        <v>51</v>
      </c>
      <c r="X1062" s="323" t="s">
        <v>244</v>
      </c>
      <c r="Y1062" s="323"/>
      <c r="Z1062" s="327">
        <v>0</v>
      </c>
      <c r="AA1062" s="327">
        <v>0</v>
      </c>
      <c r="AB1062" s="327">
        <v>0</v>
      </c>
      <c r="AC1062" s="327">
        <v>0</v>
      </c>
      <c r="AD1062" s="327">
        <v>0</v>
      </c>
      <c r="AE1062" s="327">
        <v>0</v>
      </c>
      <c r="AF1062" s="327">
        <v>0</v>
      </c>
      <c r="AG1062" s="327">
        <v>0</v>
      </c>
      <c r="AH1062" s="327">
        <v>0</v>
      </c>
      <c r="AI1062" s="327">
        <v>0</v>
      </c>
      <c r="AJ1062" s="327">
        <v>0</v>
      </c>
      <c r="AK1062" s="327">
        <v>0</v>
      </c>
      <c r="AL1062" s="327">
        <v>0</v>
      </c>
      <c r="AM1062" s="489"/>
      <c r="AN1062" s="382"/>
    </row>
    <row r="1063" spans="1:40" ht="19.5" customHeight="1" x14ac:dyDescent="0.2">
      <c r="A1063" s="477" t="s">
        <v>83</v>
      </c>
      <c r="B1063" s="462" t="s">
        <v>45</v>
      </c>
      <c r="C1063" s="462" t="s">
        <v>61</v>
      </c>
      <c r="D1063" s="462" t="s">
        <v>55</v>
      </c>
      <c r="E1063" s="464"/>
      <c r="F1063" s="464">
        <v>-1.5097745825267599</v>
      </c>
      <c r="G1063" s="464">
        <v>-0.48568878158288997</v>
      </c>
      <c r="H1063" s="464">
        <v>-1.4305396044842</v>
      </c>
      <c r="I1063" s="464">
        <v>-1.82468429577334</v>
      </c>
      <c r="J1063" s="464">
        <v>-1.8948183649939501</v>
      </c>
      <c r="K1063" s="464">
        <v>-2.1556352654928799</v>
      </c>
      <c r="L1063" s="464">
        <v>-2.0333010374067801</v>
      </c>
      <c r="M1063" s="464">
        <v>-1.9372135314330901</v>
      </c>
      <c r="N1063" s="464">
        <v>-2.0669695172666098</v>
      </c>
      <c r="O1063" s="464">
        <v>-1.93971466122367</v>
      </c>
      <c r="P1063" s="464">
        <v>-2.2752516840821602</v>
      </c>
      <c r="Q1063" s="464">
        <v>-2.2961841531315801</v>
      </c>
      <c r="R1063" s="464">
        <v>-21.849775479397898</v>
      </c>
      <c r="S1063" s="468"/>
      <c r="W1063" s="323" t="s">
        <v>51</v>
      </c>
      <c r="X1063" s="323" t="s">
        <v>245</v>
      </c>
      <c r="Y1063" s="323"/>
      <c r="Z1063" s="327">
        <v>0</v>
      </c>
      <c r="AA1063" s="327">
        <v>0</v>
      </c>
      <c r="AB1063" s="327">
        <v>0</v>
      </c>
      <c r="AC1063" s="327">
        <v>0</v>
      </c>
      <c r="AD1063" s="327">
        <v>0</v>
      </c>
      <c r="AE1063" s="327">
        <v>0</v>
      </c>
      <c r="AF1063" s="327">
        <v>0</v>
      </c>
      <c r="AG1063" s="327">
        <v>0</v>
      </c>
      <c r="AH1063" s="327">
        <v>0</v>
      </c>
      <c r="AI1063" s="327">
        <v>0</v>
      </c>
      <c r="AJ1063" s="327">
        <v>0</v>
      </c>
      <c r="AK1063" s="327">
        <v>0</v>
      </c>
      <c r="AL1063" s="327">
        <v>0</v>
      </c>
      <c r="AM1063" s="489"/>
      <c r="AN1063" s="382"/>
    </row>
    <row r="1064" spans="1:40" ht="19.5" customHeight="1" x14ac:dyDescent="0.2">
      <c r="A1064" s="490" t="s">
        <v>83</v>
      </c>
      <c r="B1064" s="462" t="s">
        <v>45</v>
      </c>
      <c r="C1064" s="491" t="s">
        <v>61</v>
      </c>
      <c r="D1064" s="492" t="s">
        <v>365</v>
      </c>
      <c r="E1064" s="457"/>
      <c r="F1064" s="457">
        <v>0</v>
      </c>
      <c r="G1064" s="457">
        <v>0</v>
      </c>
      <c r="H1064" s="457">
        <v>0</v>
      </c>
      <c r="I1064" s="457">
        <v>0</v>
      </c>
      <c r="J1064" s="457">
        <v>0</v>
      </c>
      <c r="K1064" s="457">
        <v>0</v>
      </c>
      <c r="L1064" s="457">
        <v>0</v>
      </c>
      <c r="M1064" s="457">
        <v>0</v>
      </c>
      <c r="N1064" s="457">
        <v>0</v>
      </c>
      <c r="O1064" s="457">
        <v>0</v>
      </c>
      <c r="P1064" s="457">
        <v>0</v>
      </c>
      <c r="Q1064" s="457">
        <v>0</v>
      </c>
      <c r="R1064" s="457">
        <v>0</v>
      </c>
      <c r="S1064" s="453"/>
      <c r="W1064" s="323" t="s">
        <v>51</v>
      </c>
      <c r="X1064" s="323" t="s">
        <v>246</v>
      </c>
      <c r="Y1064" s="323"/>
      <c r="Z1064" s="327">
        <v>0</v>
      </c>
      <c r="AA1064" s="327">
        <v>0</v>
      </c>
      <c r="AB1064" s="327">
        <v>0</v>
      </c>
      <c r="AC1064" s="327">
        <v>0</v>
      </c>
      <c r="AD1064" s="327">
        <v>0</v>
      </c>
      <c r="AE1064" s="327">
        <v>0</v>
      </c>
      <c r="AF1064" s="327">
        <v>0</v>
      </c>
      <c r="AG1064" s="327">
        <v>0</v>
      </c>
      <c r="AH1064" s="327">
        <v>0</v>
      </c>
      <c r="AI1064" s="327">
        <v>0</v>
      </c>
      <c r="AJ1064" s="327">
        <v>0</v>
      </c>
      <c r="AK1064" s="327">
        <v>0</v>
      </c>
      <c r="AL1064" s="327">
        <v>0</v>
      </c>
      <c r="AM1064" s="489"/>
      <c r="AN1064" s="382"/>
    </row>
    <row r="1065" spans="1:40" ht="19.5" customHeight="1" x14ac:dyDescent="0.2">
      <c r="A1065" s="490" t="s">
        <v>83</v>
      </c>
      <c r="B1065" s="462" t="s">
        <v>45</v>
      </c>
      <c r="C1065" s="491" t="s">
        <v>61</v>
      </c>
      <c r="D1065" s="492" t="s">
        <v>75</v>
      </c>
      <c r="E1065" s="457"/>
      <c r="F1065" s="457">
        <v>0</v>
      </c>
      <c r="G1065" s="457">
        <v>0</v>
      </c>
      <c r="H1065" s="457">
        <v>0</v>
      </c>
      <c r="I1065" s="457">
        <v>0</v>
      </c>
      <c r="J1065" s="457">
        <v>0</v>
      </c>
      <c r="K1065" s="457">
        <v>0</v>
      </c>
      <c r="L1065" s="457">
        <v>0</v>
      </c>
      <c r="M1065" s="457">
        <v>0</v>
      </c>
      <c r="N1065" s="457">
        <v>0</v>
      </c>
      <c r="O1065" s="457">
        <v>0</v>
      </c>
      <c r="P1065" s="457">
        <v>0</v>
      </c>
      <c r="Q1065" s="457">
        <v>-0.53506209586359799</v>
      </c>
      <c r="R1065" s="457">
        <v>-0.53506209586359799</v>
      </c>
      <c r="S1065" s="453"/>
      <c r="W1065" s="323" t="s">
        <v>51</v>
      </c>
      <c r="X1065" s="323" t="s">
        <v>247</v>
      </c>
      <c r="Y1065" s="323"/>
      <c r="Z1065" s="327">
        <v>0</v>
      </c>
      <c r="AA1065" s="327">
        <v>0</v>
      </c>
      <c r="AB1065" s="327">
        <v>0</v>
      </c>
      <c r="AC1065" s="327">
        <v>0</v>
      </c>
      <c r="AD1065" s="327">
        <v>0</v>
      </c>
      <c r="AE1065" s="327">
        <v>0</v>
      </c>
      <c r="AF1065" s="327">
        <v>0</v>
      </c>
      <c r="AG1065" s="327">
        <v>0</v>
      </c>
      <c r="AH1065" s="327">
        <v>0</v>
      </c>
      <c r="AI1065" s="327">
        <v>0</v>
      </c>
      <c r="AJ1065" s="327">
        <v>0</v>
      </c>
      <c r="AK1065" s="327">
        <v>0</v>
      </c>
      <c r="AL1065" s="327">
        <v>0</v>
      </c>
      <c r="AM1065" s="489"/>
      <c r="AN1065" s="382"/>
    </row>
    <row r="1066" spans="1:40" ht="19.5" customHeight="1" x14ac:dyDescent="0.2">
      <c r="A1066" s="490" t="s">
        <v>83</v>
      </c>
      <c r="B1066" s="462" t="s">
        <v>88</v>
      </c>
      <c r="C1066" s="492" t="s">
        <v>88</v>
      </c>
      <c r="D1066" s="492" t="s">
        <v>88</v>
      </c>
      <c r="E1066" s="457"/>
      <c r="F1066" s="457">
        <v>-5.9114209523355497</v>
      </c>
      <c r="G1066" s="457">
        <v>-2.1279200708272299</v>
      </c>
      <c r="H1066" s="457">
        <v>-6.86906175162264</v>
      </c>
      <c r="I1066" s="457">
        <v>-9.1360082846247792</v>
      </c>
      <c r="J1066" s="457">
        <v>-10.2053197958532</v>
      </c>
      <c r="K1066" s="457">
        <v>-10.983222891219199</v>
      </c>
      <c r="L1066" s="457">
        <v>-11.0560670401113</v>
      </c>
      <c r="M1066" s="457">
        <v>-9.5704922328754805</v>
      </c>
      <c r="N1066" s="457">
        <v>-10.6084424604218</v>
      </c>
      <c r="O1066" s="457">
        <v>-8.6957526365143192</v>
      </c>
      <c r="P1066" s="457">
        <v>-9.9657311272595592</v>
      </c>
      <c r="Q1066" s="457">
        <v>-9.7889004370326091</v>
      </c>
      <c r="R1066" s="457">
        <v>-104.918339680698</v>
      </c>
      <c r="S1066" s="453"/>
      <c r="W1066" s="323" t="s">
        <v>51</v>
      </c>
      <c r="X1066" s="323" t="s">
        <v>248</v>
      </c>
      <c r="Y1066" s="323"/>
      <c r="Z1066" s="327">
        <v>0</v>
      </c>
      <c r="AA1066" s="327">
        <v>0</v>
      </c>
      <c r="AB1066" s="327">
        <v>0</v>
      </c>
      <c r="AC1066" s="327">
        <v>0</v>
      </c>
      <c r="AD1066" s="327">
        <v>0</v>
      </c>
      <c r="AE1066" s="327">
        <v>0</v>
      </c>
      <c r="AF1066" s="327">
        <v>0</v>
      </c>
      <c r="AG1066" s="327">
        <v>0</v>
      </c>
      <c r="AH1066" s="327">
        <v>0</v>
      </c>
      <c r="AI1066" s="327">
        <v>0</v>
      </c>
      <c r="AJ1066" s="327">
        <v>0</v>
      </c>
      <c r="AK1066" s="327">
        <v>0</v>
      </c>
      <c r="AL1066" s="327">
        <v>0</v>
      </c>
      <c r="AM1066" s="489"/>
      <c r="AN1066" s="382"/>
    </row>
    <row r="1067" spans="1:40" ht="19.5" customHeight="1" x14ac:dyDescent="0.2">
      <c r="A1067" s="490" t="s">
        <v>83</v>
      </c>
      <c r="B1067" s="462" t="s">
        <v>89</v>
      </c>
      <c r="C1067" s="492" t="s">
        <v>89</v>
      </c>
      <c r="D1067" s="492" t="s">
        <v>89</v>
      </c>
      <c r="E1067" s="457"/>
      <c r="F1067" s="457" t="e">
        <v>#REF!</v>
      </c>
      <c r="G1067" s="457" t="e">
        <v>#REF!</v>
      </c>
      <c r="H1067" s="457" t="e">
        <v>#REF!</v>
      </c>
      <c r="I1067" s="457" t="e">
        <v>#REF!</v>
      </c>
      <c r="J1067" s="457" t="e">
        <v>#REF!</v>
      </c>
      <c r="K1067" s="457" t="e">
        <v>#REF!</v>
      </c>
      <c r="L1067" s="457" t="e">
        <v>#REF!</v>
      </c>
      <c r="M1067" s="457" t="e">
        <v>#REF!</v>
      </c>
      <c r="N1067" s="457" t="e">
        <v>#REF!</v>
      </c>
      <c r="O1067" s="457" t="e">
        <v>#REF!</v>
      </c>
      <c r="P1067" s="457" t="e">
        <v>#REF!</v>
      </c>
      <c r="Q1067" s="457" t="e">
        <v>#REF!</v>
      </c>
      <c r="R1067" s="457" t="e">
        <v>#REF!</v>
      </c>
      <c r="S1067" s="453"/>
      <c r="W1067" s="323" t="s">
        <v>51</v>
      </c>
      <c r="X1067" s="323" t="s">
        <v>210</v>
      </c>
      <c r="Y1067" s="323"/>
      <c r="Z1067" s="327">
        <v>42.389878324146501</v>
      </c>
      <c r="AA1067" s="327">
        <v>-414.40549719650801</v>
      </c>
      <c r="AB1067" s="327">
        <v>161.15949993474001</v>
      </c>
      <c r="AC1067" s="327">
        <v>-5.4655766395866801</v>
      </c>
      <c r="AD1067" s="327">
        <v>146.90877864018501</v>
      </c>
      <c r="AE1067" s="327">
        <v>98.858402867955505</v>
      </c>
      <c r="AF1067" s="327">
        <v>52.633765192536998</v>
      </c>
      <c r="AG1067" s="327">
        <v>49.074376704025603</v>
      </c>
      <c r="AH1067" s="327">
        <v>48.449428793444802</v>
      </c>
      <c r="AI1067" s="327">
        <v>69.279520795976197</v>
      </c>
      <c r="AJ1067" s="327">
        <v>45.447359277540798</v>
      </c>
      <c r="AK1067" s="327">
        <v>158.723931515033</v>
      </c>
      <c r="AL1067" s="327">
        <v>453.05386820949002</v>
      </c>
      <c r="AM1067" s="489"/>
      <c r="AN1067" s="382"/>
    </row>
    <row r="1068" spans="1:40" ht="19.5" customHeight="1" x14ac:dyDescent="0.2">
      <c r="A1068" s="490" t="s">
        <v>83</v>
      </c>
      <c r="B1068" s="462" t="s">
        <v>115</v>
      </c>
      <c r="C1068" s="492" t="s">
        <v>115</v>
      </c>
      <c r="D1068" s="492" t="s">
        <v>115</v>
      </c>
      <c r="E1068" s="457"/>
      <c r="F1068" s="457">
        <v>0</v>
      </c>
      <c r="G1068" s="457">
        <v>0</v>
      </c>
      <c r="H1068" s="457">
        <v>0</v>
      </c>
      <c r="I1068" s="457">
        <v>0</v>
      </c>
      <c r="J1068" s="457">
        <v>0</v>
      </c>
      <c r="K1068" s="457">
        <v>0</v>
      </c>
      <c r="L1068" s="457">
        <v>0</v>
      </c>
      <c r="M1068" s="457">
        <v>0</v>
      </c>
      <c r="N1068" s="457">
        <v>0</v>
      </c>
      <c r="O1068" s="457">
        <v>0</v>
      </c>
      <c r="P1068" s="457">
        <v>0</v>
      </c>
      <c r="Q1068" s="457">
        <v>0</v>
      </c>
      <c r="R1068" s="457">
        <v>0</v>
      </c>
      <c r="S1068" s="453"/>
      <c r="W1068" s="321"/>
      <c r="X1068" s="321"/>
      <c r="Y1068" s="321"/>
      <c r="Z1068" s="329"/>
      <c r="AA1068" s="329"/>
      <c r="AB1068" s="329"/>
      <c r="AC1068" s="329"/>
      <c r="AD1068" s="329"/>
      <c r="AE1068" s="329"/>
      <c r="AF1068" s="329"/>
      <c r="AG1068" s="329"/>
      <c r="AH1068" s="329"/>
      <c r="AI1068" s="329"/>
      <c r="AJ1068" s="329"/>
      <c r="AK1068" s="329"/>
      <c r="AL1068" s="329"/>
      <c r="AM1068" s="489"/>
      <c r="AN1068" s="382"/>
    </row>
    <row r="1069" spans="1:40" ht="19.5" customHeight="1" x14ac:dyDescent="0.2">
      <c r="A1069" s="490" t="s">
        <v>83</v>
      </c>
      <c r="B1069" s="462" t="s">
        <v>116</v>
      </c>
      <c r="C1069" s="491" t="s">
        <v>116</v>
      </c>
      <c r="D1069" s="492" t="s">
        <v>116</v>
      </c>
      <c r="E1069" s="457"/>
      <c r="F1069" s="457">
        <v>0</v>
      </c>
      <c r="G1069" s="457">
        <v>0</v>
      </c>
      <c r="H1069" s="457">
        <v>0</v>
      </c>
      <c r="I1069" s="457">
        <v>0</v>
      </c>
      <c r="J1069" s="457">
        <v>0</v>
      </c>
      <c r="K1069" s="457">
        <v>0</v>
      </c>
      <c r="L1069" s="457">
        <v>0</v>
      </c>
      <c r="M1069" s="457">
        <v>0</v>
      </c>
      <c r="N1069" s="457">
        <v>0</v>
      </c>
      <c r="O1069" s="457">
        <v>0</v>
      </c>
      <c r="P1069" s="457">
        <v>0</v>
      </c>
      <c r="Q1069" s="457">
        <v>0</v>
      </c>
      <c r="R1069" s="457">
        <v>0</v>
      </c>
      <c r="S1069" s="453"/>
      <c r="W1069" s="321"/>
      <c r="X1069" s="321"/>
      <c r="Y1069" s="321"/>
      <c r="Z1069" s="329"/>
      <c r="AA1069" s="329"/>
      <c r="AB1069" s="329"/>
      <c r="AC1069" s="329"/>
      <c r="AD1069" s="329"/>
      <c r="AE1069" s="329"/>
      <c r="AF1069" s="329"/>
      <c r="AG1069" s="329"/>
      <c r="AH1069" s="329"/>
      <c r="AI1069" s="329"/>
      <c r="AJ1069" s="329"/>
      <c r="AK1069" s="329"/>
      <c r="AL1069" s="329"/>
      <c r="AM1069" s="489"/>
      <c r="AN1069" s="382"/>
    </row>
    <row r="1070" spans="1:40" ht="19.5" customHeight="1" x14ac:dyDescent="0.2">
      <c r="A1070" s="490" t="s">
        <v>83</v>
      </c>
      <c r="B1070" s="462" t="s">
        <v>92</v>
      </c>
      <c r="C1070" s="491" t="s">
        <v>92</v>
      </c>
      <c r="D1070" s="492" t="s">
        <v>92</v>
      </c>
      <c r="E1070" s="457"/>
      <c r="F1070" s="457" t="e">
        <v>#REF!</v>
      </c>
      <c r="G1070" s="457" t="e">
        <v>#REF!</v>
      </c>
      <c r="H1070" s="457" t="e">
        <v>#REF!</v>
      </c>
      <c r="I1070" s="457" t="e">
        <v>#REF!</v>
      </c>
      <c r="J1070" s="457" t="e">
        <v>#REF!</v>
      </c>
      <c r="K1070" s="457" t="e">
        <v>#REF!</v>
      </c>
      <c r="L1070" s="457" t="e">
        <v>#REF!</v>
      </c>
      <c r="M1070" s="457" t="e">
        <v>#REF!</v>
      </c>
      <c r="N1070" s="457" t="e">
        <v>#REF!</v>
      </c>
      <c r="O1070" s="457" t="e">
        <v>#REF!</v>
      </c>
      <c r="P1070" s="457" t="e">
        <v>#REF!</v>
      </c>
      <c r="Q1070" s="457" t="e">
        <v>#REF!</v>
      </c>
      <c r="R1070" s="457" t="e">
        <v>#REF!</v>
      </c>
      <c r="S1070" s="453"/>
      <c r="W1070" s="323" t="s">
        <v>3</v>
      </c>
      <c r="X1070" s="323" t="s">
        <v>4</v>
      </c>
      <c r="Y1070" s="323"/>
      <c r="Z1070" s="327" t="s">
        <v>8</v>
      </c>
      <c r="AA1070" s="327" t="s">
        <v>9</v>
      </c>
      <c r="AB1070" s="327" t="s">
        <v>10</v>
      </c>
      <c r="AC1070" s="327" t="s">
        <v>11</v>
      </c>
      <c r="AD1070" s="327" t="s">
        <v>12</v>
      </c>
      <c r="AE1070" s="327" t="s">
        <v>13</v>
      </c>
      <c r="AF1070" s="327" t="s">
        <v>14</v>
      </c>
      <c r="AG1070" s="327" t="s">
        <v>15</v>
      </c>
      <c r="AH1070" s="327" t="s">
        <v>16</v>
      </c>
      <c r="AI1070" s="327" t="s">
        <v>17</v>
      </c>
      <c r="AJ1070" s="327" t="s">
        <v>111</v>
      </c>
      <c r="AK1070" s="327" t="s">
        <v>19</v>
      </c>
      <c r="AL1070" s="327" t="s">
        <v>20</v>
      </c>
      <c r="AM1070" s="489"/>
      <c r="AN1070" s="382"/>
    </row>
    <row r="1071" spans="1:40" ht="19.5" customHeight="1" x14ac:dyDescent="0.2">
      <c r="A1071" s="490" t="s">
        <v>83</v>
      </c>
      <c r="B1071" s="462" t="s">
        <v>47</v>
      </c>
      <c r="C1071" s="492" t="s">
        <v>47</v>
      </c>
      <c r="D1071" s="492" t="s">
        <v>47</v>
      </c>
      <c r="E1071" s="457"/>
      <c r="F1071" s="457" t="e">
        <v>#REF!</v>
      </c>
      <c r="G1071" s="457" t="e">
        <v>#REF!</v>
      </c>
      <c r="H1071" s="457" t="e">
        <v>#REF!</v>
      </c>
      <c r="I1071" s="457" t="e">
        <v>#REF!</v>
      </c>
      <c r="J1071" s="457" t="e">
        <v>#REF!</v>
      </c>
      <c r="K1071" s="457" t="e">
        <v>#REF!</v>
      </c>
      <c r="L1071" s="457" t="e">
        <v>#REF!</v>
      </c>
      <c r="M1071" s="457" t="e">
        <v>#REF!</v>
      </c>
      <c r="N1071" s="457" t="e">
        <v>#REF!</v>
      </c>
      <c r="O1071" s="457" t="e">
        <v>#REF!</v>
      </c>
      <c r="P1071" s="457" t="e">
        <v>#REF!</v>
      </c>
      <c r="Q1071" s="457" t="e">
        <v>#REF!</v>
      </c>
      <c r="R1071" s="457" t="e">
        <v>#REF!</v>
      </c>
      <c r="S1071" s="453"/>
      <c r="W1071" s="323" t="s">
        <v>216</v>
      </c>
      <c r="X1071" s="323" t="s">
        <v>217</v>
      </c>
      <c r="Y1071" s="323"/>
      <c r="Z1071" s="327">
        <v>-0.18135919305411199</v>
      </c>
      <c r="AA1071" s="327">
        <v>-0.17077813199639799</v>
      </c>
      <c r="AB1071" s="327">
        <v>-0.17077813199639799</v>
      </c>
      <c r="AC1071" s="327">
        <v>-0.171450935196408</v>
      </c>
      <c r="AD1071" s="327">
        <v>-0.171450935196408</v>
      </c>
      <c r="AE1071" s="327">
        <v>-0.171450935196408</v>
      </c>
      <c r="AF1071" s="327">
        <v>-0.171450935196408</v>
      </c>
      <c r="AG1071" s="327">
        <v>-2.1450935196407901E-2</v>
      </c>
      <c r="AH1071" s="327">
        <v>-2.1450935196407901E-2</v>
      </c>
      <c r="AI1071" s="327">
        <v>-2.1450935196407901E-2</v>
      </c>
      <c r="AJ1071" s="327">
        <v>-2.1450935196407901E-2</v>
      </c>
      <c r="AK1071" s="327">
        <v>-2.1450935196407901E-2</v>
      </c>
      <c r="AL1071" s="327">
        <v>-1.3159738738145801</v>
      </c>
      <c r="AM1071" s="489"/>
      <c r="AN1071" s="382"/>
    </row>
    <row r="1072" spans="1:40" ht="19.5" customHeight="1" x14ac:dyDescent="0.2">
      <c r="A1072" s="490" t="s">
        <v>83</v>
      </c>
      <c r="B1072" s="462" t="s">
        <v>96</v>
      </c>
      <c r="C1072" s="492" t="s">
        <v>26</v>
      </c>
      <c r="D1072" s="492" t="s">
        <v>27</v>
      </c>
      <c r="E1072" s="457"/>
      <c r="F1072" s="457" t="e">
        <v>#DIV/0!</v>
      </c>
      <c r="G1072" s="457" t="e">
        <v>#DIV/0!</v>
      </c>
      <c r="H1072" s="457" t="e">
        <v>#DIV/0!</v>
      </c>
      <c r="I1072" s="457" t="e">
        <v>#DIV/0!</v>
      </c>
      <c r="J1072" s="457" t="e">
        <v>#DIV/0!</v>
      </c>
      <c r="K1072" s="457" t="e">
        <v>#DIV/0!</v>
      </c>
      <c r="L1072" s="457" t="e">
        <v>#DIV/0!</v>
      </c>
      <c r="M1072" s="457" t="e">
        <v>#DIV/0!</v>
      </c>
      <c r="N1072" s="457" t="e">
        <v>#DIV/0!</v>
      </c>
      <c r="O1072" s="457" t="e">
        <v>#DIV/0!</v>
      </c>
      <c r="P1072" s="457" t="e">
        <v>#DIV/0!</v>
      </c>
      <c r="Q1072" s="457" t="e">
        <v>#DIV/0!</v>
      </c>
      <c r="R1072" s="457" t="e">
        <v>#DIV/0!</v>
      </c>
      <c r="S1072" s="453"/>
      <c r="W1072" s="323" t="s">
        <v>216</v>
      </c>
      <c r="X1072" s="323" t="s">
        <v>218</v>
      </c>
      <c r="Y1072" s="323"/>
      <c r="Z1072" s="327">
        <v>0</v>
      </c>
      <c r="AA1072" s="327">
        <v>0</v>
      </c>
      <c r="AB1072" s="327">
        <v>0</v>
      </c>
      <c r="AC1072" s="327">
        <v>0</v>
      </c>
      <c r="AD1072" s="327">
        <v>0</v>
      </c>
      <c r="AE1072" s="327">
        <v>0</v>
      </c>
      <c r="AF1072" s="327">
        <v>0</v>
      </c>
      <c r="AG1072" s="327">
        <v>0</v>
      </c>
      <c r="AH1072" s="327">
        <v>0</v>
      </c>
      <c r="AI1072" s="327">
        <v>0</v>
      </c>
      <c r="AJ1072" s="327">
        <v>0</v>
      </c>
      <c r="AK1072" s="327">
        <v>0</v>
      </c>
      <c r="AL1072" s="327">
        <v>0</v>
      </c>
      <c r="AM1072" s="489"/>
      <c r="AN1072" s="382"/>
    </row>
    <row r="1073" spans="1:42" ht="19.5" customHeight="1" x14ac:dyDescent="0.2">
      <c r="A1073" s="490" t="s">
        <v>83</v>
      </c>
      <c r="B1073" s="462" t="s">
        <v>96</v>
      </c>
      <c r="C1073" s="492" t="s">
        <v>26</v>
      </c>
      <c r="D1073" s="492" t="s">
        <v>28</v>
      </c>
      <c r="E1073" s="457"/>
      <c r="F1073" s="457" t="e">
        <v>#DIV/0!</v>
      </c>
      <c r="G1073" s="457" t="e">
        <v>#DIV/0!</v>
      </c>
      <c r="H1073" s="457" t="e">
        <v>#DIV/0!</v>
      </c>
      <c r="I1073" s="457" t="e">
        <v>#DIV/0!</v>
      </c>
      <c r="J1073" s="457" t="e">
        <v>#DIV/0!</v>
      </c>
      <c r="K1073" s="457" t="e">
        <v>#DIV/0!</v>
      </c>
      <c r="L1073" s="457" t="e">
        <v>#DIV/0!</v>
      </c>
      <c r="M1073" s="457" t="e">
        <v>#DIV/0!</v>
      </c>
      <c r="N1073" s="457" t="e">
        <v>#DIV/0!</v>
      </c>
      <c r="O1073" s="457" t="e">
        <v>#DIV/0!</v>
      </c>
      <c r="P1073" s="457" t="e">
        <v>#DIV/0!</v>
      </c>
      <c r="Q1073" s="457" t="e">
        <v>#DIV/0!</v>
      </c>
      <c r="R1073" s="457" t="e">
        <v>#DIV/0!</v>
      </c>
      <c r="S1073" s="453"/>
      <c r="W1073" s="323" t="s">
        <v>216</v>
      </c>
      <c r="X1073" s="323" t="s">
        <v>219</v>
      </c>
      <c r="Y1073" s="323"/>
      <c r="Z1073" s="327">
        <v>0</v>
      </c>
      <c r="AA1073" s="327">
        <v>0</v>
      </c>
      <c r="AB1073" s="327">
        <v>0</v>
      </c>
      <c r="AC1073" s="327">
        <v>0</v>
      </c>
      <c r="AD1073" s="327">
        <v>0</v>
      </c>
      <c r="AE1073" s="327">
        <v>0</v>
      </c>
      <c r="AF1073" s="327">
        <v>0</v>
      </c>
      <c r="AG1073" s="327">
        <v>0</v>
      </c>
      <c r="AH1073" s="327">
        <v>0</v>
      </c>
      <c r="AI1073" s="327">
        <v>0</v>
      </c>
      <c r="AJ1073" s="327">
        <v>0</v>
      </c>
      <c r="AK1073" s="327">
        <v>0</v>
      </c>
      <c r="AL1073" s="327">
        <v>0</v>
      </c>
      <c r="AM1073" s="489"/>
      <c r="AN1073" s="382"/>
    </row>
    <row r="1074" spans="1:42" ht="19.5" customHeight="1" x14ac:dyDescent="0.2">
      <c r="A1074" s="490" t="s">
        <v>83</v>
      </c>
      <c r="B1074" s="462" t="s">
        <v>96</v>
      </c>
      <c r="C1074" s="491" t="s">
        <v>26</v>
      </c>
      <c r="D1074" s="492" t="s">
        <v>29</v>
      </c>
      <c r="E1074" s="457"/>
      <c r="F1074" s="457" t="e">
        <v>#DIV/0!</v>
      </c>
      <c r="G1074" s="457" t="e">
        <v>#DIV/0!</v>
      </c>
      <c r="H1074" s="457" t="e">
        <v>#DIV/0!</v>
      </c>
      <c r="I1074" s="457" t="e">
        <v>#DIV/0!</v>
      </c>
      <c r="J1074" s="457" t="e">
        <v>#DIV/0!</v>
      </c>
      <c r="K1074" s="457" t="e">
        <v>#DIV/0!</v>
      </c>
      <c r="L1074" s="457" t="e">
        <v>#DIV/0!</v>
      </c>
      <c r="M1074" s="457" t="e">
        <v>#DIV/0!</v>
      </c>
      <c r="N1074" s="457" t="e">
        <v>#DIV/0!</v>
      </c>
      <c r="O1074" s="457" t="e">
        <v>#DIV/0!</v>
      </c>
      <c r="P1074" s="457" t="e">
        <v>#DIV/0!</v>
      </c>
      <c r="Q1074" s="457" t="e">
        <v>#DIV/0!</v>
      </c>
      <c r="R1074" s="457" t="e">
        <v>#DIV/0!</v>
      </c>
      <c r="S1074" s="453"/>
      <c r="W1074" s="323" t="s">
        <v>216</v>
      </c>
      <c r="X1074" s="323" t="s">
        <v>220</v>
      </c>
      <c r="Y1074" s="323"/>
      <c r="Z1074" s="327">
        <v>0</v>
      </c>
      <c r="AA1074" s="327">
        <v>0</v>
      </c>
      <c r="AB1074" s="327">
        <v>-6.9791136203534205E-8</v>
      </c>
      <c r="AC1074" s="327">
        <v>2.3410708260840399E-7</v>
      </c>
      <c r="AD1074" s="327">
        <v>0</v>
      </c>
      <c r="AE1074" s="327">
        <v>3.0338970935517301E-7</v>
      </c>
      <c r="AF1074" s="327">
        <v>-6.20604891921062E-8</v>
      </c>
      <c r="AG1074" s="327">
        <v>1.3463103765154501E-7</v>
      </c>
      <c r="AH1074" s="327">
        <v>4.1843496889626402E-8</v>
      </c>
      <c r="AI1074" s="327">
        <v>0</v>
      </c>
      <c r="AJ1074" s="327">
        <v>0</v>
      </c>
      <c r="AK1074" s="327">
        <v>0</v>
      </c>
      <c r="AL1074" s="327">
        <v>5.8211970110910801E-7</v>
      </c>
      <c r="AM1074" s="489"/>
      <c r="AN1074" s="382"/>
    </row>
    <row r="1075" spans="1:42" ht="19.5" customHeight="1" x14ac:dyDescent="0.2">
      <c r="A1075" s="490" t="s">
        <v>83</v>
      </c>
      <c r="B1075" s="462" t="s">
        <v>96</v>
      </c>
      <c r="C1075" s="491" t="s">
        <v>26</v>
      </c>
      <c r="D1075" s="492" t="s">
        <v>30</v>
      </c>
      <c r="E1075" s="457"/>
      <c r="F1075" s="457" t="e">
        <v>#DIV/0!</v>
      </c>
      <c r="G1075" s="457" t="e">
        <v>#DIV/0!</v>
      </c>
      <c r="H1075" s="457" t="e">
        <v>#DIV/0!</v>
      </c>
      <c r="I1075" s="457" t="e">
        <v>#DIV/0!</v>
      </c>
      <c r="J1075" s="457" t="e">
        <v>#DIV/0!</v>
      </c>
      <c r="K1075" s="457" t="e">
        <v>#DIV/0!</v>
      </c>
      <c r="L1075" s="457" t="e">
        <v>#DIV/0!</v>
      </c>
      <c r="M1075" s="457" t="e">
        <v>#DIV/0!</v>
      </c>
      <c r="N1075" s="457" t="e">
        <v>#DIV/0!</v>
      </c>
      <c r="O1075" s="457" t="e">
        <v>#DIV/0!</v>
      </c>
      <c r="P1075" s="457" t="e">
        <v>#DIV/0!</v>
      </c>
      <c r="Q1075" s="457" t="e">
        <v>#DIV/0!</v>
      </c>
      <c r="R1075" s="457" t="e">
        <v>#DIV/0!</v>
      </c>
      <c r="S1075" s="453"/>
      <c r="W1075" s="323" t="s">
        <v>216</v>
      </c>
      <c r="X1075" s="323" t="s">
        <v>211</v>
      </c>
      <c r="Y1075" s="323"/>
      <c r="Z1075" s="327">
        <v>-4.4904999999999999</v>
      </c>
      <c r="AA1075" s="327">
        <v>-409.45995198503198</v>
      </c>
      <c r="AB1075" s="327">
        <v>-8.5995109999999908</v>
      </c>
      <c r="AC1075" s="327">
        <v>-7.7279879999999999</v>
      </c>
      <c r="AD1075" s="327">
        <v>-7.8732660000000001</v>
      </c>
      <c r="AE1075" s="327">
        <v>-6.9446649999999996</v>
      </c>
      <c r="AF1075" s="327">
        <v>-6.219074</v>
      </c>
      <c r="AG1075" s="327">
        <v>0</v>
      </c>
      <c r="AH1075" s="327">
        <v>0</v>
      </c>
      <c r="AI1075" s="327">
        <v>0</v>
      </c>
      <c r="AJ1075" s="327">
        <v>0</v>
      </c>
      <c r="AK1075" s="327">
        <v>21.133254999999998</v>
      </c>
      <c r="AL1075" s="327">
        <v>-430.18170098503202</v>
      </c>
      <c r="AM1075" s="489"/>
      <c r="AN1075" s="382"/>
    </row>
    <row r="1076" spans="1:42" ht="19.5" customHeight="1" x14ac:dyDescent="0.2">
      <c r="A1076" s="490" t="s">
        <v>83</v>
      </c>
      <c r="B1076" s="462" t="s">
        <v>96</v>
      </c>
      <c r="C1076" s="492" t="s">
        <v>26</v>
      </c>
      <c r="D1076" s="492" t="s">
        <v>31</v>
      </c>
      <c r="E1076" s="457"/>
      <c r="F1076" s="457" t="e">
        <v>#DIV/0!</v>
      </c>
      <c r="G1076" s="457" t="e">
        <v>#DIV/0!</v>
      </c>
      <c r="H1076" s="457" t="e">
        <v>#DIV/0!</v>
      </c>
      <c r="I1076" s="457" t="e">
        <v>#DIV/0!</v>
      </c>
      <c r="J1076" s="457" t="e">
        <v>#DIV/0!</v>
      </c>
      <c r="K1076" s="457" t="e">
        <v>#DIV/0!</v>
      </c>
      <c r="L1076" s="457" t="e">
        <v>#DIV/0!</v>
      </c>
      <c r="M1076" s="457" t="e">
        <v>#DIV/0!</v>
      </c>
      <c r="N1076" s="457" t="e">
        <v>#DIV/0!</v>
      </c>
      <c r="O1076" s="457" t="e">
        <v>#DIV/0!</v>
      </c>
      <c r="P1076" s="457" t="e">
        <v>#DIV/0!</v>
      </c>
      <c r="Q1076" s="457" t="e">
        <v>#DIV/0!</v>
      </c>
      <c r="R1076" s="457" t="e">
        <v>#DIV/0!</v>
      </c>
      <c r="S1076" s="453"/>
      <c r="W1076" s="323" t="s">
        <v>216</v>
      </c>
      <c r="X1076" s="323" t="s">
        <v>221</v>
      </c>
      <c r="Y1076" s="323"/>
      <c r="Z1076" s="327">
        <v>-0.87889328947368395</v>
      </c>
      <c r="AA1076" s="327">
        <v>-1.24201089473684</v>
      </c>
      <c r="AB1076" s="327">
        <v>-0.63409769999999999</v>
      </c>
      <c r="AC1076" s="327">
        <v>-0.61974370000000001</v>
      </c>
      <c r="AD1076" s="327">
        <v>-0.48574126153846198</v>
      </c>
      <c r="AE1076" s="327">
        <v>-0.32521632812500001</v>
      </c>
      <c r="AF1076" s="327">
        <v>-0.84479054687499999</v>
      </c>
      <c r="AG1076" s="327">
        <v>0</v>
      </c>
      <c r="AH1076" s="327">
        <v>0</v>
      </c>
      <c r="AI1076" s="327">
        <v>0</v>
      </c>
      <c r="AJ1076" s="327">
        <v>0</v>
      </c>
      <c r="AK1076" s="327">
        <v>0</v>
      </c>
      <c r="AL1076" s="327">
        <v>-5.0304937207489901</v>
      </c>
      <c r="AM1076" s="489"/>
      <c r="AN1076" s="382"/>
    </row>
    <row r="1077" spans="1:42" ht="19.5" customHeight="1" x14ac:dyDescent="0.2">
      <c r="A1077" s="490" t="s">
        <v>83</v>
      </c>
      <c r="B1077" s="462" t="s">
        <v>96</v>
      </c>
      <c r="C1077" s="492" t="s">
        <v>26</v>
      </c>
      <c r="D1077" s="492" t="s">
        <v>32</v>
      </c>
      <c r="E1077" s="457"/>
      <c r="F1077" s="457" t="e">
        <v>#DIV/0!</v>
      </c>
      <c r="G1077" s="457" t="e">
        <v>#DIV/0!</v>
      </c>
      <c r="H1077" s="457" t="e">
        <v>#DIV/0!</v>
      </c>
      <c r="I1077" s="457" t="e">
        <v>#DIV/0!</v>
      </c>
      <c r="J1077" s="457" t="e">
        <v>#DIV/0!</v>
      </c>
      <c r="K1077" s="457" t="e">
        <v>#DIV/0!</v>
      </c>
      <c r="L1077" s="457" t="e">
        <v>#DIV/0!</v>
      </c>
      <c r="M1077" s="457" t="e">
        <v>#DIV/0!</v>
      </c>
      <c r="N1077" s="457" t="e">
        <v>#DIV/0!</v>
      </c>
      <c r="O1077" s="457" t="e">
        <v>#DIV/0!</v>
      </c>
      <c r="P1077" s="457" t="e">
        <v>#DIV/0!</v>
      </c>
      <c r="Q1077" s="457" t="e">
        <v>#DIV/0!</v>
      </c>
      <c r="R1077" s="457" t="e">
        <v>#DIV/0!</v>
      </c>
      <c r="S1077" s="453"/>
      <c r="W1077" s="323" t="s">
        <v>216</v>
      </c>
      <c r="X1077" s="323" t="s">
        <v>222</v>
      </c>
      <c r="Y1077" s="323"/>
      <c r="Z1077" s="327">
        <v>0</v>
      </c>
      <c r="AA1077" s="327">
        <v>0</v>
      </c>
      <c r="AB1077" s="327">
        <v>0</v>
      </c>
      <c r="AC1077" s="327">
        <v>0</v>
      </c>
      <c r="AD1077" s="327">
        <v>0</v>
      </c>
      <c r="AE1077" s="327">
        <v>0</v>
      </c>
      <c r="AF1077" s="327">
        <v>0</v>
      </c>
      <c r="AG1077" s="327">
        <v>0</v>
      </c>
      <c r="AH1077" s="327">
        <v>0</v>
      </c>
      <c r="AI1077" s="327">
        <v>0</v>
      </c>
      <c r="AJ1077" s="327">
        <v>0</v>
      </c>
      <c r="AK1077" s="327">
        <v>0</v>
      </c>
      <c r="AL1077" s="327">
        <v>0</v>
      </c>
      <c r="AM1077" s="489"/>
      <c r="AN1077" s="382"/>
    </row>
    <row r="1078" spans="1:42" ht="19.5" customHeight="1" x14ac:dyDescent="0.2">
      <c r="A1078" s="490" t="s">
        <v>83</v>
      </c>
      <c r="B1078" s="462" t="s">
        <v>96</v>
      </c>
      <c r="C1078" s="492" t="s">
        <v>61</v>
      </c>
      <c r="D1078" s="492" t="s">
        <v>24</v>
      </c>
      <c r="E1078" s="457"/>
      <c r="F1078" s="457" t="e">
        <v>#DIV/0!</v>
      </c>
      <c r="G1078" s="457" t="e">
        <v>#DIV/0!</v>
      </c>
      <c r="H1078" s="457" t="e">
        <v>#DIV/0!</v>
      </c>
      <c r="I1078" s="457" t="e">
        <v>#DIV/0!</v>
      </c>
      <c r="J1078" s="457" t="e">
        <v>#DIV/0!</v>
      </c>
      <c r="K1078" s="457" t="e">
        <v>#DIV/0!</v>
      </c>
      <c r="L1078" s="457" t="e">
        <v>#DIV/0!</v>
      </c>
      <c r="M1078" s="457" t="e">
        <v>#DIV/0!</v>
      </c>
      <c r="N1078" s="457" t="e">
        <v>#DIV/0!</v>
      </c>
      <c r="O1078" s="457" t="e">
        <v>#DIV/0!</v>
      </c>
      <c r="P1078" s="457" t="e">
        <v>#DIV/0!</v>
      </c>
      <c r="Q1078" s="457" t="e">
        <v>#DIV/0!</v>
      </c>
      <c r="R1078" s="457" t="e">
        <v>#DIV/0!</v>
      </c>
      <c r="S1078" s="453"/>
      <c r="W1078" s="323" t="s">
        <v>216</v>
      </c>
      <c r="X1078" s="323" t="s">
        <v>223</v>
      </c>
      <c r="Y1078" s="323"/>
      <c r="Z1078" s="327">
        <v>3.77499993930996E-7</v>
      </c>
      <c r="AA1078" s="327">
        <v>3.0000000350582902E-7</v>
      </c>
      <c r="AB1078" s="327">
        <v>-3.2149998929753602E-7</v>
      </c>
      <c r="AC1078" s="327">
        <v>-3.85500008803774E-7</v>
      </c>
      <c r="AD1078" s="327">
        <v>0</v>
      </c>
      <c r="AE1078" s="327">
        <v>1.9649998961312999E-7</v>
      </c>
      <c r="AF1078" s="327">
        <v>4.7449998419324402E-7</v>
      </c>
      <c r="AG1078" s="327">
        <v>-1.65499983495465E-7</v>
      </c>
      <c r="AH1078" s="327">
        <v>-1.2800002480162199E-7</v>
      </c>
      <c r="AI1078" s="327">
        <v>-4.24999996084807E-7</v>
      </c>
      <c r="AJ1078" s="327">
        <v>0</v>
      </c>
      <c r="AK1078" s="327">
        <v>-3.8249999079198502E-7</v>
      </c>
      <c r="AL1078" s="327">
        <v>-4.5950002203198998E-7</v>
      </c>
      <c r="AM1078" s="489"/>
      <c r="AN1078" s="382"/>
    </row>
    <row r="1079" spans="1:42" ht="19.5" customHeight="1" x14ac:dyDescent="0.2">
      <c r="A1079" s="490" t="s">
        <v>83</v>
      </c>
      <c r="B1079" s="462" t="s">
        <v>96</v>
      </c>
      <c r="C1079" s="462" t="s">
        <v>61</v>
      </c>
      <c r="D1079" s="462" t="s">
        <v>51</v>
      </c>
      <c r="E1079" s="457"/>
      <c r="F1079" s="457" t="e">
        <v>#DIV/0!</v>
      </c>
      <c r="G1079" s="457" t="e">
        <v>#DIV/0!</v>
      </c>
      <c r="H1079" s="457" t="e">
        <v>#DIV/0!</v>
      </c>
      <c r="I1079" s="457" t="e">
        <v>#DIV/0!</v>
      </c>
      <c r="J1079" s="457" t="e">
        <v>#DIV/0!</v>
      </c>
      <c r="K1079" s="457" t="e">
        <v>#DIV/0!</v>
      </c>
      <c r="L1079" s="457" t="e">
        <v>#DIV/0!</v>
      </c>
      <c r="M1079" s="457" t="e">
        <v>#DIV/0!</v>
      </c>
      <c r="N1079" s="457" t="e">
        <v>#DIV/0!</v>
      </c>
      <c r="O1079" s="457" t="e">
        <v>#DIV/0!</v>
      </c>
      <c r="P1079" s="457" t="e">
        <v>#DIV/0!</v>
      </c>
      <c r="Q1079" s="457" t="e">
        <v>#DIV/0!</v>
      </c>
      <c r="R1079" s="457" t="e">
        <v>#DIV/0!</v>
      </c>
      <c r="S1079" s="453"/>
      <c r="W1079" s="323" t="s">
        <v>216</v>
      </c>
      <c r="X1079" s="323" t="s">
        <v>224</v>
      </c>
      <c r="Y1079" s="323"/>
      <c r="Z1079" s="327">
        <v>-1.7363</v>
      </c>
      <c r="AA1079" s="327">
        <v>-0.20394999999999999</v>
      </c>
      <c r="AB1079" s="327">
        <v>-1.43855</v>
      </c>
      <c r="AC1079" s="327">
        <v>-2.6166999999999998</v>
      </c>
      <c r="AD1079" s="327">
        <v>-3.50535</v>
      </c>
      <c r="AE1079" s="327">
        <v>-2.0139499999999999</v>
      </c>
      <c r="AF1079" s="327">
        <v>-4.0861900000000002</v>
      </c>
      <c r="AG1079" s="327">
        <v>0</v>
      </c>
      <c r="AH1079" s="327">
        <v>0</v>
      </c>
      <c r="AI1079" s="327">
        <v>0</v>
      </c>
      <c r="AJ1079" s="327">
        <v>0</v>
      </c>
      <c r="AK1079" s="327">
        <v>0</v>
      </c>
      <c r="AL1079" s="327">
        <v>-15.600989999999999</v>
      </c>
      <c r="AM1079" s="489"/>
      <c r="AN1079" s="382"/>
    </row>
    <row r="1080" spans="1:42" ht="19.5" customHeight="1" x14ac:dyDescent="0.2">
      <c r="A1080" s="490" t="s">
        <v>83</v>
      </c>
      <c r="B1080" s="462" t="s">
        <v>96</v>
      </c>
      <c r="C1080" s="462" t="s">
        <v>61</v>
      </c>
      <c r="D1080" s="462" t="s">
        <v>52</v>
      </c>
      <c r="E1080" s="457"/>
      <c r="F1080" s="457" t="e">
        <v>#DIV/0!</v>
      </c>
      <c r="G1080" s="457" t="e">
        <v>#DIV/0!</v>
      </c>
      <c r="H1080" s="457" t="e">
        <v>#DIV/0!</v>
      </c>
      <c r="I1080" s="457" t="e">
        <v>#DIV/0!</v>
      </c>
      <c r="J1080" s="457" t="e">
        <v>#DIV/0!</v>
      </c>
      <c r="K1080" s="457" t="e">
        <v>#DIV/0!</v>
      </c>
      <c r="L1080" s="457" t="e">
        <v>#DIV/0!</v>
      </c>
      <c r="M1080" s="457" t="e">
        <v>#DIV/0!</v>
      </c>
      <c r="N1080" s="457" t="e">
        <v>#DIV/0!</v>
      </c>
      <c r="O1080" s="457" t="e">
        <v>#DIV/0!</v>
      </c>
      <c r="P1080" s="457" t="e">
        <v>#DIV/0!</v>
      </c>
      <c r="Q1080" s="457" t="e">
        <v>#DIV/0!</v>
      </c>
      <c r="R1080" s="457" t="e">
        <v>#DIV/0!</v>
      </c>
      <c r="S1080" s="453"/>
      <c r="W1080" s="323" t="s">
        <v>216</v>
      </c>
      <c r="X1080" s="323" t="s">
        <v>225</v>
      </c>
      <c r="Y1080" s="323"/>
      <c r="Z1080" s="327">
        <v>0</v>
      </c>
      <c r="AA1080" s="327">
        <v>0</v>
      </c>
      <c r="AB1080" s="327">
        <v>0</v>
      </c>
      <c r="AC1080" s="327">
        <v>0</v>
      </c>
      <c r="AD1080" s="327">
        <v>0</v>
      </c>
      <c r="AE1080" s="327">
        <v>0</v>
      </c>
      <c r="AF1080" s="327">
        <v>0</v>
      </c>
      <c r="AG1080" s="327">
        <v>0</v>
      </c>
      <c r="AH1080" s="327">
        <v>0</v>
      </c>
      <c r="AI1080" s="327">
        <v>0</v>
      </c>
      <c r="AJ1080" s="327">
        <v>0</v>
      </c>
      <c r="AK1080" s="327">
        <v>0</v>
      </c>
      <c r="AL1080" s="327">
        <v>0</v>
      </c>
      <c r="AM1080" s="489"/>
      <c r="AN1080" s="382"/>
    </row>
    <row r="1081" spans="1:42" ht="19.5" customHeight="1" x14ac:dyDescent="0.2">
      <c r="A1081" s="490" t="s">
        <v>83</v>
      </c>
      <c r="B1081" s="490" t="s">
        <v>96</v>
      </c>
      <c r="C1081" s="490" t="s">
        <v>61</v>
      </c>
      <c r="D1081" s="490" t="s">
        <v>53</v>
      </c>
      <c r="E1081" s="464"/>
      <c r="F1081" s="464" t="e">
        <v>#DIV/0!</v>
      </c>
      <c r="G1081" s="464" t="e">
        <v>#DIV/0!</v>
      </c>
      <c r="H1081" s="464" t="e">
        <v>#DIV/0!</v>
      </c>
      <c r="I1081" s="464" t="e">
        <v>#DIV/0!</v>
      </c>
      <c r="J1081" s="464" t="e">
        <v>#DIV/0!</v>
      </c>
      <c r="K1081" s="464" t="e">
        <v>#DIV/0!</v>
      </c>
      <c r="L1081" s="464" t="e">
        <v>#DIV/0!</v>
      </c>
      <c r="M1081" s="464" t="e">
        <v>#DIV/0!</v>
      </c>
      <c r="N1081" s="464" t="e">
        <v>#DIV/0!</v>
      </c>
      <c r="O1081" s="464" t="e">
        <v>#DIV/0!</v>
      </c>
      <c r="P1081" s="464" t="e">
        <v>#DIV/0!</v>
      </c>
      <c r="Q1081" s="464" t="e">
        <v>#DIV/0!</v>
      </c>
      <c r="R1081" s="464" t="e">
        <v>#DIV/0!</v>
      </c>
      <c r="S1081" s="468"/>
      <c r="W1081" s="323" t="s">
        <v>216</v>
      </c>
      <c r="X1081" s="323" t="s">
        <v>226</v>
      </c>
      <c r="Y1081" s="323"/>
      <c r="Z1081" s="327">
        <v>0</v>
      </c>
      <c r="AA1081" s="327">
        <v>0</v>
      </c>
      <c r="AB1081" s="327">
        <v>0</v>
      </c>
      <c r="AC1081" s="327">
        <v>0</v>
      </c>
      <c r="AD1081" s="327">
        <v>0</v>
      </c>
      <c r="AE1081" s="327">
        <v>0</v>
      </c>
      <c r="AF1081" s="327">
        <v>0</v>
      </c>
      <c r="AG1081" s="327">
        <v>0</v>
      </c>
      <c r="AH1081" s="327">
        <v>0</v>
      </c>
      <c r="AI1081" s="327">
        <v>0</v>
      </c>
      <c r="AJ1081" s="327">
        <v>0</v>
      </c>
      <c r="AK1081" s="327">
        <v>0</v>
      </c>
      <c r="AL1081" s="327">
        <v>0</v>
      </c>
      <c r="AM1081" s="489"/>
      <c r="AN1081" s="382"/>
    </row>
    <row r="1082" spans="1:42" ht="19.5" customHeight="1" x14ac:dyDescent="0.2">
      <c r="A1082" s="493" t="s">
        <v>83</v>
      </c>
      <c r="B1082" s="494" t="s">
        <v>96</v>
      </c>
      <c r="C1082" s="495" t="s">
        <v>61</v>
      </c>
      <c r="D1082" s="495" t="s">
        <v>54</v>
      </c>
      <c r="E1082" s="461"/>
      <c r="F1082" s="461" t="e">
        <v>#DIV/0!</v>
      </c>
      <c r="G1082" s="461" t="e">
        <v>#DIV/0!</v>
      </c>
      <c r="H1082" s="461" t="e">
        <v>#DIV/0!</v>
      </c>
      <c r="I1082" s="461" t="e">
        <v>#DIV/0!</v>
      </c>
      <c r="J1082" s="461" t="e">
        <v>#DIV/0!</v>
      </c>
      <c r="K1082" s="461" t="e">
        <v>#DIV/0!</v>
      </c>
      <c r="L1082" s="461" t="e">
        <v>#DIV/0!</v>
      </c>
      <c r="M1082" s="461" t="e">
        <v>#DIV/0!</v>
      </c>
      <c r="N1082" s="461" t="e">
        <v>#DIV/0!</v>
      </c>
      <c r="O1082" s="461" t="e">
        <v>#DIV/0!</v>
      </c>
      <c r="P1082" s="461" t="e">
        <v>#DIV/0!</v>
      </c>
      <c r="Q1082" s="461" t="e">
        <v>#DIV/0!</v>
      </c>
      <c r="R1082" s="457" t="e">
        <v>#DIV/0!</v>
      </c>
      <c r="S1082" s="453"/>
      <c r="W1082" s="323" t="s">
        <v>216</v>
      </c>
      <c r="X1082" s="323" t="s">
        <v>227</v>
      </c>
      <c r="Y1082" s="323"/>
      <c r="Z1082" s="327">
        <v>0</v>
      </c>
      <c r="AA1082" s="327">
        <v>0</v>
      </c>
      <c r="AB1082" s="327">
        <v>0</v>
      </c>
      <c r="AC1082" s="327">
        <v>0</v>
      </c>
      <c r="AD1082" s="327">
        <v>0</v>
      </c>
      <c r="AE1082" s="327">
        <v>0</v>
      </c>
      <c r="AF1082" s="327">
        <v>0</v>
      </c>
      <c r="AG1082" s="327">
        <v>0</v>
      </c>
      <c r="AH1082" s="327">
        <v>0</v>
      </c>
      <c r="AI1082" s="327">
        <v>0</v>
      </c>
      <c r="AJ1082" s="327">
        <v>0</v>
      </c>
      <c r="AK1082" s="327">
        <v>0</v>
      </c>
      <c r="AL1082" s="327">
        <v>0</v>
      </c>
      <c r="AM1082" s="489"/>
      <c r="AN1082" s="382"/>
      <c r="AP1082" s="387"/>
    </row>
    <row r="1083" spans="1:42" ht="19.5" customHeight="1" x14ac:dyDescent="0.2">
      <c r="A1083" s="493" t="s">
        <v>83</v>
      </c>
      <c r="B1083" s="494" t="s">
        <v>96</v>
      </c>
      <c r="C1083" s="495" t="s">
        <v>61</v>
      </c>
      <c r="D1083" s="495" t="s">
        <v>55</v>
      </c>
      <c r="E1083" s="461"/>
      <c r="F1083" s="461" t="e">
        <v>#DIV/0!</v>
      </c>
      <c r="G1083" s="461" t="e">
        <v>#DIV/0!</v>
      </c>
      <c r="H1083" s="461" t="e">
        <v>#DIV/0!</v>
      </c>
      <c r="I1083" s="461" t="e">
        <v>#DIV/0!</v>
      </c>
      <c r="J1083" s="461" t="e">
        <v>#DIV/0!</v>
      </c>
      <c r="K1083" s="461" t="e">
        <v>#DIV/0!</v>
      </c>
      <c r="L1083" s="461" t="e">
        <v>#DIV/0!</v>
      </c>
      <c r="M1083" s="461" t="e">
        <v>#DIV/0!</v>
      </c>
      <c r="N1083" s="461" t="e">
        <v>#DIV/0!</v>
      </c>
      <c r="O1083" s="461" t="e">
        <v>#DIV/0!</v>
      </c>
      <c r="P1083" s="461" t="e">
        <v>#DIV/0!</v>
      </c>
      <c r="Q1083" s="461" t="e">
        <v>#DIV/0!</v>
      </c>
      <c r="R1083" s="457" t="e">
        <v>#DIV/0!</v>
      </c>
      <c r="S1083" s="453"/>
      <c r="W1083" s="323" t="s">
        <v>216</v>
      </c>
      <c r="X1083" s="323" t="s">
        <v>367</v>
      </c>
      <c r="Y1083" s="323"/>
      <c r="Z1083" s="327">
        <v>345.71976008989299</v>
      </c>
      <c r="AA1083" s="327">
        <v>105.565507184328</v>
      </c>
      <c r="AB1083" s="327">
        <v>327.19139061629397</v>
      </c>
      <c r="AC1083" s="327">
        <v>475.05943965765903</v>
      </c>
      <c r="AD1083" s="327">
        <v>548.56980602943895</v>
      </c>
      <c r="AE1083" s="327">
        <v>589.13826419720294</v>
      </c>
      <c r="AF1083" s="327">
        <v>566.24286559547397</v>
      </c>
      <c r="AG1083" s="327">
        <v>658.04187478458402</v>
      </c>
      <c r="AH1083" s="327">
        <v>630.80276996511998</v>
      </c>
      <c r="AI1083" s="327">
        <v>536.16881474895104</v>
      </c>
      <c r="AJ1083" s="327">
        <v>580.71994235578495</v>
      </c>
      <c r="AK1083" s="327">
        <v>620.37256569591796</v>
      </c>
      <c r="AL1083" s="327">
        <v>5983.5930009206504</v>
      </c>
      <c r="AM1083" s="489"/>
      <c r="AN1083" s="382"/>
    </row>
    <row r="1084" spans="1:42" ht="19.5" customHeight="1" x14ac:dyDescent="0.2">
      <c r="A1084" s="493" t="s">
        <v>83</v>
      </c>
      <c r="B1084" s="494" t="s">
        <v>96</v>
      </c>
      <c r="C1084" s="495" t="s">
        <v>61</v>
      </c>
      <c r="D1084" s="495" t="s">
        <v>365</v>
      </c>
      <c r="E1084" s="461"/>
      <c r="F1084" s="461" t="e">
        <v>#DIV/0!</v>
      </c>
      <c r="G1084" s="461" t="e">
        <v>#DIV/0!</v>
      </c>
      <c r="H1084" s="461" t="e">
        <v>#DIV/0!</v>
      </c>
      <c r="I1084" s="461" t="e">
        <v>#DIV/0!</v>
      </c>
      <c r="J1084" s="461" t="e">
        <v>#DIV/0!</v>
      </c>
      <c r="K1084" s="461" t="e">
        <v>#DIV/0!</v>
      </c>
      <c r="L1084" s="461" t="e">
        <v>#DIV/0!</v>
      </c>
      <c r="M1084" s="461" t="e">
        <v>#DIV/0!</v>
      </c>
      <c r="N1084" s="461" t="e">
        <v>#DIV/0!</v>
      </c>
      <c r="O1084" s="461" t="e">
        <v>#DIV/0!</v>
      </c>
      <c r="P1084" s="461" t="e">
        <v>#DIV/0!</v>
      </c>
      <c r="Q1084" s="461" t="e">
        <v>#DIV/0!</v>
      </c>
      <c r="R1084" s="457" t="e">
        <v>#DIV/0!</v>
      </c>
      <c r="S1084" s="453"/>
      <c r="W1084" s="323" t="s">
        <v>216</v>
      </c>
      <c r="X1084" s="323" t="s">
        <v>229</v>
      </c>
      <c r="Y1084" s="323"/>
      <c r="Z1084" s="327">
        <v>0</v>
      </c>
      <c r="AA1084" s="327">
        <v>6.35</v>
      </c>
      <c r="AB1084" s="327">
        <v>6.08</v>
      </c>
      <c r="AC1084" s="327">
        <v>7.93</v>
      </c>
      <c r="AD1084" s="327">
        <v>8.4000000000004906</v>
      </c>
      <c r="AE1084" s="327">
        <v>10.308</v>
      </c>
      <c r="AF1084" s="327">
        <v>8.43</v>
      </c>
      <c r="AG1084" s="327">
        <v>3.4816594052244899E-13</v>
      </c>
      <c r="AH1084" s="327">
        <v>8.5265128291211997E-14</v>
      </c>
      <c r="AI1084" s="327">
        <v>0</v>
      </c>
      <c r="AJ1084" s="327">
        <v>1.2079226507921701E-13</v>
      </c>
      <c r="AK1084" s="327">
        <v>0</v>
      </c>
      <c r="AL1084" s="327">
        <v>47.498000000000999</v>
      </c>
      <c r="AM1084" s="489"/>
      <c r="AN1084" s="382"/>
    </row>
    <row r="1085" spans="1:42" ht="19.5" customHeight="1" x14ac:dyDescent="0.2">
      <c r="A1085" s="493" t="s">
        <v>83</v>
      </c>
      <c r="B1085" s="494" t="s">
        <v>96</v>
      </c>
      <c r="C1085" s="495" t="s">
        <v>61</v>
      </c>
      <c r="D1085" s="495" t="s">
        <v>75</v>
      </c>
      <c r="E1085" s="461"/>
      <c r="F1085" s="461" t="e">
        <v>#DIV/0!</v>
      </c>
      <c r="G1085" s="461" t="e">
        <v>#DIV/0!</v>
      </c>
      <c r="H1085" s="461" t="e">
        <v>#DIV/0!</v>
      </c>
      <c r="I1085" s="461" t="e">
        <v>#DIV/0!</v>
      </c>
      <c r="J1085" s="461" t="e">
        <v>#DIV/0!</v>
      </c>
      <c r="K1085" s="461" t="e">
        <v>#DIV/0!</v>
      </c>
      <c r="L1085" s="461" t="e">
        <v>#DIV/0!</v>
      </c>
      <c r="M1085" s="461" t="e">
        <v>#DIV/0!</v>
      </c>
      <c r="N1085" s="461" t="e">
        <v>#DIV/0!</v>
      </c>
      <c r="O1085" s="461" t="e">
        <v>#DIV/0!</v>
      </c>
      <c r="P1085" s="461" t="e">
        <v>#DIV/0!</v>
      </c>
      <c r="Q1085" s="461" t="e">
        <v>#DIV/0!</v>
      </c>
      <c r="R1085" s="457" t="e">
        <v>#DIV/0!</v>
      </c>
      <c r="S1085" s="453"/>
      <c r="W1085" s="323" t="s">
        <v>216</v>
      </c>
      <c r="X1085" s="323" t="s">
        <v>230</v>
      </c>
      <c r="Y1085" s="323"/>
      <c r="Z1085" s="327">
        <v>0</v>
      </c>
      <c r="AA1085" s="327">
        <v>0</v>
      </c>
      <c r="AB1085" s="327">
        <v>0</v>
      </c>
      <c r="AC1085" s="327">
        <v>0</v>
      </c>
      <c r="AD1085" s="327">
        <v>0</v>
      </c>
      <c r="AE1085" s="327">
        <v>0</v>
      </c>
      <c r="AF1085" s="327">
        <v>0</v>
      </c>
      <c r="AG1085" s="327">
        <v>0</v>
      </c>
      <c r="AH1085" s="327">
        <v>0</v>
      </c>
      <c r="AI1085" s="327">
        <v>0</v>
      </c>
      <c r="AJ1085" s="327">
        <v>0</v>
      </c>
      <c r="AK1085" s="327">
        <v>0</v>
      </c>
      <c r="AL1085" s="327">
        <v>0</v>
      </c>
      <c r="AM1085" s="489"/>
      <c r="AN1085" s="382"/>
    </row>
    <row r="1086" spans="1:42" ht="19.5" customHeight="1" x14ac:dyDescent="0.2">
      <c r="A1086" s="493" t="s">
        <v>83</v>
      </c>
      <c r="B1086" s="494" t="s">
        <v>96</v>
      </c>
      <c r="C1086" s="495" t="s">
        <v>33</v>
      </c>
      <c r="D1086" s="495" t="s">
        <v>34</v>
      </c>
      <c r="E1086" s="461"/>
      <c r="F1086" s="461" t="e">
        <v>#DIV/0!</v>
      </c>
      <c r="G1086" s="461" t="e">
        <v>#DIV/0!</v>
      </c>
      <c r="H1086" s="461" t="e">
        <v>#DIV/0!</v>
      </c>
      <c r="I1086" s="461" t="e">
        <v>#DIV/0!</v>
      </c>
      <c r="J1086" s="461" t="e">
        <v>#DIV/0!</v>
      </c>
      <c r="K1086" s="461" t="e">
        <v>#DIV/0!</v>
      </c>
      <c r="L1086" s="461" t="e">
        <v>#DIV/0!</v>
      </c>
      <c r="M1086" s="461" t="e">
        <v>#DIV/0!</v>
      </c>
      <c r="N1086" s="461" t="e">
        <v>#DIV/0!</v>
      </c>
      <c r="O1086" s="461" t="e">
        <v>#DIV/0!</v>
      </c>
      <c r="P1086" s="461" t="e">
        <v>#DIV/0!</v>
      </c>
      <c r="Q1086" s="461" t="e">
        <v>#DIV/0!</v>
      </c>
      <c r="R1086" s="457" t="e">
        <v>#DIV/0!</v>
      </c>
      <c r="S1086" s="453"/>
      <c r="W1086" s="323" t="s">
        <v>216</v>
      </c>
      <c r="X1086" s="323" t="s">
        <v>231</v>
      </c>
      <c r="Y1086" s="323"/>
      <c r="Z1086" s="327">
        <v>-236.60421400000001</v>
      </c>
      <c r="AA1086" s="327">
        <v>-65.124253999999993</v>
      </c>
      <c r="AB1086" s="327">
        <v>-248.595586</v>
      </c>
      <c r="AC1086" s="327">
        <v>-335.78400599999998</v>
      </c>
      <c r="AD1086" s="327">
        <v>-338.76031</v>
      </c>
      <c r="AE1086" s="327">
        <v>-446.43941599999999</v>
      </c>
      <c r="AF1086" s="327">
        <v>-474.99559799999997</v>
      </c>
      <c r="AG1086" s="327">
        <v>-479.743426</v>
      </c>
      <c r="AH1086" s="327">
        <v>-486.89414399999998</v>
      </c>
      <c r="AI1086" s="327">
        <v>-369.57412799999997</v>
      </c>
      <c r="AJ1086" s="327">
        <v>-425.78207800000001</v>
      </c>
      <c r="AK1086" s="327">
        <v>-446.334836</v>
      </c>
      <c r="AL1086" s="327">
        <v>-4354.6319960000001</v>
      </c>
      <c r="AM1086" s="489"/>
      <c r="AN1086" s="382"/>
    </row>
    <row r="1087" spans="1:42" ht="19.5" customHeight="1" x14ac:dyDescent="0.2">
      <c r="A1087" s="493" t="s">
        <v>83</v>
      </c>
      <c r="B1087" s="494" t="s">
        <v>96</v>
      </c>
      <c r="C1087" s="495" t="s">
        <v>33</v>
      </c>
      <c r="D1087" s="495" t="s">
        <v>35</v>
      </c>
      <c r="E1087" s="461"/>
      <c r="F1087" s="461" t="e">
        <v>#DIV/0!</v>
      </c>
      <c r="G1087" s="461" t="e">
        <v>#DIV/0!</v>
      </c>
      <c r="H1087" s="461" t="e">
        <v>#DIV/0!</v>
      </c>
      <c r="I1087" s="461" t="e">
        <v>#DIV/0!</v>
      </c>
      <c r="J1087" s="461" t="e">
        <v>#DIV/0!</v>
      </c>
      <c r="K1087" s="461" t="e">
        <v>#DIV/0!</v>
      </c>
      <c r="L1087" s="461" t="e">
        <v>#DIV/0!</v>
      </c>
      <c r="M1087" s="461" t="e">
        <v>#DIV/0!</v>
      </c>
      <c r="N1087" s="461" t="e">
        <v>#DIV/0!</v>
      </c>
      <c r="O1087" s="461" t="e">
        <v>#DIV/0!</v>
      </c>
      <c r="P1087" s="461" t="e">
        <v>#DIV/0!</v>
      </c>
      <c r="Q1087" s="461" t="e">
        <v>#DIV/0!</v>
      </c>
      <c r="R1087" s="457" t="e">
        <v>#DIV/0!</v>
      </c>
      <c r="S1087" s="453"/>
      <c r="W1087" s="323" t="s">
        <v>216</v>
      </c>
      <c r="X1087" s="323" t="s">
        <v>232</v>
      </c>
      <c r="Y1087" s="323"/>
      <c r="Z1087" s="327">
        <v>0</v>
      </c>
      <c r="AA1087" s="327">
        <v>0</v>
      </c>
      <c r="AB1087" s="327">
        <v>0</v>
      </c>
      <c r="AC1087" s="327">
        <v>0</v>
      </c>
      <c r="AD1087" s="327">
        <v>0</v>
      </c>
      <c r="AE1087" s="327">
        <v>0</v>
      </c>
      <c r="AF1087" s="327">
        <v>0</v>
      </c>
      <c r="AG1087" s="327">
        <v>0</v>
      </c>
      <c r="AH1087" s="327">
        <v>0</v>
      </c>
      <c r="AI1087" s="327">
        <v>0</v>
      </c>
      <c r="AJ1087" s="327">
        <v>0</v>
      </c>
      <c r="AK1087" s="327">
        <v>0</v>
      </c>
      <c r="AL1087" s="327">
        <v>0</v>
      </c>
      <c r="AM1087" s="489"/>
      <c r="AN1087" s="382"/>
    </row>
    <row r="1088" spans="1:42" ht="19.5" customHeight="1" x14ac:dyDescent="0.2">
      <c r="A1088" s="493" t="s">
        <v>83</v>
      </c>
      <c r="B1088" s="494" t="s">
        <v>96</v>
      </c>
      <c r="C1088" s="495" t="s">
        <v>33</v>
      </c>
      <c r="D1088" s="495" t="s">
        <v>36</v>
      </c>
      <c r="E1088" s="461"/>
      <c r="F1088" s="461" t="e">
        <v>#DIV/0!</v>
      </c>
      <c r="G1088" s="461" t="e">
        <v>#DIV/0!</v>
      </c>
      <c r="H1088" s="461" t="e">
        <v>#DIV/0!</v>
      </c>
      <c r="I1088" s="461" t="e">
        <v>#DIV/0!</v>
      </c>
      <c r="J1088" s="461" t="e">
        <v>#DIV/0!</v>
      </c>
      <c r="K1088" s="461" t="e">
        <v>#DIV/0!</v>
      </c>
      <c r="L1088" s="461" t="e">
        <v>#DIV/0!</v>
      </c>
      <c r="M1088" s="461" t="e">
        <v>#DIV/0!</v>
      </c>
      <c r="N1088" s="461" t="e">
        <v>#DIV/0!</v>
      </c>
      <c r="O1088" s="461" t="e">
        <v>#DIV/0!</v>
      </c>
      <c r="P1088" s="461" t="e">
        <v>#DIV/0!</v>
      </c>
      <c r="Q1088" s="461" t="e">
        <v>#DIV/0!</v>
      </c>
      <c r="R1088" s="457" t="e">
        <v>#DIV/0!</v>
      </c>
      <c r="S1088" s="453"/>
      <c r="W1088" s="323" t="s">
        <v>216</v>
      </c>
      <c r="X1088" s="323" t="s">
        <v>233</v>
      </c>
      <c r="Y1088" s="323"/>
      <c r="Z1088" s="327">
        <v>0</v>
      </c>
      <c r="AA1088" s="327">
        <v>0</v>
      </c>
      <c r="AB1088" s="327">
        <v>0</v>
      </c>
      <c r="AC1088" s="327">
        <v>0</v>
      </c>
      <c r="AD1088" s="327">
        <v>0</v>
      </c>
      <c r="AE1088" s="327">
        <v>0</v>
      </c>
      <c r="AF1088" s="327">
        <v>0</v>
      </c>
      <c r="AG1088" s="327">
        <v>0</v>
      </c>
      <c r="AH1088" s="327">
        <v>0</v>
      </c>
      <c r="AI1088" s="327">
        <v>0</v>
      </c>
      <c r="AJ1088" s="327">
        <v>0</v>
      </c>
      <c r="AK1088" s="327">
        <v>0</v>
      </c>
      <c r="AL1088" s="327">
        <v>0</v>
      </c>
      <c r="AM1088" s="489"/>
      <c r="AN1088" s="382"/>
    </row>
    <row r="1089" spans="1:40" ht="19.5" customHeight="1" x14ac:dyDescent="0.2">
      <c r="A1089" s="493" t="s">
        <v>83</v>
      </c>
      <c r="B1089" s="494" t="s">
        <v>96</v>
      </c>
      <c r="C1089" s="495" t="s">
        <v>33</v>
      </c>
      <c r="D1089" s="495" t="s">
        <v>37</v>
      </c>
      <c r="E1089" s="461"/>
      <c r="F1089" s="461" t="e">
        <v>#DIV/0!</v>
      </c>
      <c r="G1089" s="461" t="e">
        <v>#DIV/0!</v>
      </c>
      <c r="H1089" s="461" t="e">
        <v>#DIV/0!</v>
      </c>
      <c r="I1089" s="461" t="e">
        <v>#DIV/0!</v>
      </c>
      <c r="J1089" s="461" t="e">
        <v>#DIV/0!</v>
      </c>
      <c r="K1089" s="461" t="e">
        <v>#DIV/0!</v>
      </c>
      <c r="L1089" s="461" t="e">
        <v>#DIV/0!</v>
      </c>
      <c r="M1089" s="461" t="e">
        <v>#DIV/0!</v>
      </c>
      <c r="N1089" s="461" t="e">
        <v>#DIV/0!</v>
      </c>
      <c r="O1089" s="461" t="e">
        <v>#DIV/0!</v>
      </c>
      <c r="P1089" s="461" t="e">
        <v>#DIV/0!</v>
      </c>
      <c r="Q1089" s="461" t="e">
        <v>#DIV/0!</v>
      </c>
      <c r="R1089" s="457" t="e">
        <v>#DIV/0!</v>
      </c>
      <c r="S1089" s="453"/>
      <c r="W1089" s="323" t="s">
        <v>216</v>
      </c>
      <c r="X1089" s="323" t="s">
        <v>234</v>
      </c>
      <c r="Y1089" s="323"/>
      <c r="Z1089" s="327">
        <v>0</v>
      </c>
      <c r="AA1089" s="327">
        <v>0</v>
      </c>
      <c r="AB1089" s="327">
        <v>0</v>
      </c>
      <c r="AC1089" s="327">
        <v>0</v>
      </c>
      <c r="AD1089" s="327">
        <v>0</v>
      </c>
      <c r="AE1089" s="327">
        <v>0</v>
      </c>
      <c r="AF1089" s="327">
        <v>0</v>
      </c>
      <c r="AG1089" s="327">
        <v>0</v>
      </c>
      <c r="AH1089" s="327">
        <v>0</v>
      </c>
      <c r="AI1089" s="327">
        <v>0</v>
      </c>
      <c r="AJ1089" s="327">
        <v>0</v>
      </c>
      <c r="AK1089" s="327">
        <v>0</v>
      </c>
      <c r="AL1089" s="327">
        <v>0</v>
      </c>
      <c r="AM1089" s="489"/>
      <c r="AN1089" s="382"/>
    </row>
    <row r="1090" spans="1:40" ht="19.5" customHeight="1" x14ac:dyDescent="0.2">
      <c r="A1090" s="493" t="s">
        <v>83</v>
      </c>
      <c r="B1090" s="494" t="s">
        <v>96</v>
      </c>
      <c r="C1090" s="495" t="s">
        <v>33</v>
      </c>
      <c r="D1090" s="495" t="s">
        <v>38</v>
      </c>
      <c r="E1090" s="461"/>
      <c r="F1090" s="461" t="e">
        <v>#DIV/0!</v>
      </c>
      <c r="G1090" s="461" t="e">
        <v>#DIV/0!</v>
      </c>
      <c r="H1090" s="461" t="e">
        <v>#DIV/0!</v>
      </c>
      <c r="I1090" s="461" t="e">
        <v>#DIV/0!</v>
      </c>
      <c r="J1090" s="461" t="e">
        <v>#DIV/0!</v>
      </c>
      <c r="K1090" s="461" t="e">
        <v>#DIV/0!</v>
      </c>
      <c r="L1090" s="461" t="e">
        <v>#DIV/0!</v>
      </c>
      <c r="M1090" s="461" t="e">
        <v>#DIV/0!</v>
      </c>
      <c r="N1090" s="461" t="e">
        <v>#DIV/0!</v>
      </c>
      <c r="O1090" s="461" t="e">
        <v>#DIV/0!</v>
      </c>
      <c r="P1090" s="461" t="e">
        <v>#DIV/0!</v>
      </c>
      <c r="Q1090" s="461" t="e">
        <v>#DIV/0!</v>
      </c>
      <c r="R1090" s="457" t="e">
        <v>#DIV/0!</v>
      </c>
      <c r="S1090" s="453"/>
      <c r="W1090" s="323" t="s">
        <v>216</v>
      </c>
      <c r="X1090" s="323" t="s">
        <v>127</v>
      </c>
      <c r="Y1090" s="323"/>
      <c r="Z1090" s="327">
        <v>0</v>
      </c>
      <c r="AA1090" s="327">
        <v>0</v>
      </c>
      <c r="AB1090" s="327">
        <v>104.54150038</v>
      </c>
      <c r="AC1090" s="327">
        <v>3.6000005820824299E-7</v>
      </c>
      <c r="AD1090" s="327">
        <v>-3.9000000184863397E-7</v>
      </c>
      <c r="AE1090" s="327">
        <v>-3.04659568000001</v>
      </c>
      <c r="AF1090" s="327">
        <v>-3.3999992865574297E-7</v>
      </c>
      <c r="AG1090" s="327">
        <v>3.19999997389075E-7</v>
      </c>
      <c r="AH1090" s="327">
        <v>0</v>
      </c>
      <c r="AI1090" s="327">
        <v>0</v>
      </c>
      <c r="AJ1090" s="327">
        <v>-2.6000000841186498E-7</v>
      </c>
      <c r="AK1090" s="327">
        <v>9.9999993619093201E-8</v>
      </c>
      <c r="AL1090" s="327">
        <v>101.49490449</v>
      </c>
      <c r="AM1090" s="489"/>
      <c r="AN1090" s="382"/>
    </row>
    <row r="1091" spans="1:40" ht="19.5" customHeight="1" x14ac:dyDescent="0.2">
      <c r="A1091" s="493" t="s">
        <v>83</v>
      </c>
      <c r="B1091" s="494" t="s">
        <v>96</v>
      </c>
      <c r="C1091" s="495" t="s">
        <v>33</v>
      </c>
      <c r="D1091" s="495" t="s">
        <v>39</v>
      </c>
      <c r="E1091" s="461"/>
      <c r="F1091" s="461" t="e">
        <v>#DIV/0!</v>
      </c>
      <c r="G1091" s="461" t="e">
        <v>#DIV/0!</v>
      </c>
      <c r="H1091" s="461" t="e">
        <v>#DIV/0!</v>
      </c>
      <c r="I1091" s="461" t="e">
        <v>#DIV/0!</v>
      </c>
      <c r="J1091" s="461" t="e">
        <v>#DIV/0!</v>
      </c>
      <c r="K1091" s="461" t="e">
        <v>#DIV/0!</v>
      </c>
      <c r="L1091" s="461" t="e">
        <v>#DIV/0!</v>
      </c>
      <c r="M1091" s="461" t="e">
        <v>#DIV/0!</v>
      </c>
      <c r="N1091" s="461" t="e">
        <v>#DIV/0!</v>
      </c>
      <c r="O1091" s="461" t="e">
        <v>#DIV/0!</v>
      </c>
      <c r="P1091" s="461" t="e">
        <v>#DIV/0!</v>
      </c>
      <c r="Q1091" s="461" t="e">
        <v>#DIV/0!</v>
      </c>
      <c r="R1091" s="457" t="e">
        <v>#DIV/0!</v>
      </c>
      <c r="S1091" s="453"/>
      <c r="W1091" s="323" t="s">
        <v>216</v>
      </c>
      <c r="X1091" s="323" t="s">
        <v>235</v>
      </c>
      <c r="Y1091" s="323"/>
      <c r="Z1091" s="327">
        <v>0</v>
      </c>
      <c r="AA1091" s="327">
        <v>0</v>
      </c>
      <c r="AB1091" s="327">
        <v>0</v>
      </c>
      <c r="AC1091" s="327">
        <v>0</v>
      </c>
      <c r="AD1091" s="327">
        <v>0</v>
      </c>
      <c r="AE1091" s="327">
        <v>0</v>
      </c>
      <c r="AF1091" s="327">
        <v>0</v>
      </c>
      <c r="AG1091" s="327">
        <v>0</v>
      </c>
      <c r="AH1091" s="327">
        <v>0</v>
      </c>
      <c r="AI1091" s="327">
        <v>0</v>
      </c>
      <c r="AJ1091" s="327">
        <v>0</v>
      </c>
      <c r="AK1091" s="327">
        <v>0</v>
      </c>
      <c r="AL1091" s="327">
        <v>0</v>
      </c>
      <c r="AM1091" s="489"/>
      <c r="AN1091" s="382"/>
    </row>
    <row r="1092" spans="1:40" ht="19.5" customHeight="1" x14ac:dyDescent="0.2">
      <c r="A1092" s="493" t="s">
        <v>83</v>
      </c>
      <c r="B1092" s="494" t="s">
        <v>96</v>
      </c>
      <c r="C1092" s="495" t="s">
        <v>40</v>
      </c>
      <c r="D1092" s="495" t="s">
        <v>41</v>
      </c>
      <c r="E1092" s="461"/>
      <c r="F1092" s="461" t="e">
        <v>#DIV/0!</v>
      </c>
      <c r="G1092" s="461" t="e">
        <v>#DIV/0!</v>
      </c>
      <c r="H1092" s="461" t="e">
        <v>#DIV/0!</v>
      </c>
      <c r="I1092" s="461" t="e">
        <v>#DIV/0!</v>
      </c>
      <c r="J1092" s="461" t="e">
        <v>#DIV/0!</v>
      </c>
      <c r="K1092" s="461" t="e">
        <v>#DIV/0!</v>
      </c>
      <c r="L1092" s="461" t="e">
        <v>#DIV/0!</v>
      </c>
      <c r="M1092" s="461" t="e">
        <v>#DIV/0!</v>
      </c>
      <c r="N1092" s="461" t="e">
        <v>#DIV/0!</v>
      </c>
      <c r="O1092" s="461" t="e">
        <v>#DIV/0!</v>
      </c>
      <c r="P1092" s="461" t="e">
        <v>#DIV/0!</v>
      </c>
      <c r="Q1092" s="461" t="e">
        <v>#DIV/0!</v>
      </c>
      <c r="R1092" s="457" t="e">
        <v>#DIV/0!</v>
      </c>
      <c r="S1092" s="453"/>
      <c r="W1092" s="323" t="s">
        <v>216</v>
      </c>
      <c r="X1092" s="323" t="s">
        <v>236</v>
      </c>
      <c r="Y1092" s="323"/>
      <c r="Z1092" s="327">
        <v>0</v>
      </c>
      <c r="AA1092" s="327">
        <v>0</v>
      </c>
      <c r="AB1092" s="327">
        <v>0</v>
      </c>
      <c r="AC1092" s="327">
        <v>0</v>
      </c>
      <c r="AD1092" s="327">
        <v>0</v>
      </c>
      <c r="AE1092" s="327">
        <v>0</v>
      </c>
      <c r="AF1092" s="327">
        <v>0</v>
      </c>
      <c r="AG1092" s="327">
        <v>0</v>
      </c>
      <c r="AH1092" s="327">
        <v>0</v>
      </c>
      <c r="AI1092" s="327">
        <v>0</v>
      </c>
      <c r="AJ1092" s="327">
        <v>0</v>
      </c>
      <c r="AK1092" s="327">
        <v>0</v>
      </c>
      <c r="AL1092" s="327">
        <v>0</v>
      </c>
      <c r="AM1092" s="489"/>
      <c r="AN1092" s="382"/>
    </row>
    <row r="1093" spans="1:40" ht="19.5" customHeight="1" x14ac:dyDescent="0.2">
      <c r="A1093" s="493" t="s">
        <v>83</v>
      </c>
      <c r="B1093" s="494" t="s">
        <v>96</v>
      </c>
      <c r="C1093" s="495" t="s">
        <v>40</v>
      </c>
      <c r="D1093" s="495" t="s">
        <v>42</v>
      </c>
      <c r="E1093" s="461"/>
      <c r="F1093" s="461" t="e">
        <v>#DIV/0!</v>
      </c>
      <c r="G1093" s="461" t="e">
        <v>#DIV/0!</v>
      </c>
      <c r="H1093" s="461" t="e">
        <v>#DIV/0!</v>
      </c>
      <c r="I1093" s="461" t="e">
        <v>#DIV/0!</v>
      </c>
      <c r="J1093" s="461" t="e">
        <v>#DIV/0!</v>
      </c>
      <c r="K1093" s="461" t="e">
        <v>#DIV/0!</v>
      </c>
      <c r="L1093" s="461" t="e">
        <v>#DIV/0!</v>
      </c>
      <c r="M1093" s="461" t="e">
        <v>#DIV/0!</v>
      </c>
      <c r="N1093" s="461" t="e">
        <v>#DIV/0!</v>
      </c>
      <c r="O1093" s="461" t="e">
        <v>#DIV/0!</v>
      </c>
      <c r="P1093" s="461" t="e">
        <v>#DIV/0!</v>
      </c>
      <c r="Q1093" s="461" t="e">
        <v>#DIV/0!</v>
      </c>
      <c r="R1093" s="457" t="e">
        <v>#DIV/0!</v>
      </c>
      <c r="S1093" s="453"/>
      <c r="W1093" s="323" t="s">
        <v>216</v>
      </c>
      <c r="X1093" s="323" t="s">
        <v>237</v>
      </c>
      <c r="Y1093" s="323"/>
      <c r="Z1093" s="327">
        <v>0</v>
      </c>
      <c r="AA1093" s="327">
        <v>0</v>
      </c>
      <c r="AB1093" s="327">
        <v>0</v>
      </c>
      <c r="AC1093" s="327">
        <v>0</v>
      </c>
      <c r="AD1093" s="327">
        <v>0</v>
      </c>
      <c r="AE1093" s="327">
        <v>0</v>
      </c>
      <c r="AF1093" s="327">
        <v>0</v>
      </c>
      <c r="AG1093" s="327">
        <v>0</v>
      </c>
      <c r="AH1093" s="327">
        <v>0</v>
      </c>
      <c r="AI1093" s="327">
        <v>0</v>
      </c>
      <c r="AJ1093" s="327">
        <v>0</v>
      </c>
      <c r="AK1093" s="327">
        <v>0</v>
      </c>
      <c r="AL1093" s="327">
        <v>0</v>
      </c>
      <c r="AM1093" s="489"/>
      <c r="AN1093" s="382"/>
    </row>
    <row r="1094" spans="1:40" ht="19.5" customHeight="1" x14ac:dyDescent="0.2">
      <c r="A1094" s="493" t="s">
        <v>83</v>
      </c>
      <c r="B1094" s="494" t="s">
        <v>96</v>
      </c>
      <c r="C1094" s="495" t="s">
        <v>40</v>
      </c>
      <c r="D1094" s="495" t="s">
        <v>43</v>
      </c>
      <c r="E1094" s="461"/>
      <c r="F1094" s="461" t="e">
        <v>#DIV/0!</v>
      </c>
      <c r="G1094" s="461" t="e">
        <v>#DIV/0!</v>
      </c>
      <c r="H1094" s="461" t="e">
        <v>#DIV/0!</v>
      </c>
      <c r="I1094" s="461" t="e">
        <v>#DIV/0!</v>
      </c>
      <c r="J1094" s="461" t="e">
        <v>#DIV/0!</v>
      </c>
      <c r="K1094" s="461" t="e">
        <v>#DIV/0!</v>
      </c>
      <c r="L1094" s="461" t="e">
        <v>#DIV/0!</v>
      </c>
      <c r="M1094" s="461" t="e">
        <v>#DIV/0!</v>
      </c>
      <c r="N1094" s="461" t="e">
        <v>#DIV/0!</v>
      </c>
      <c r="O1094" s="461" t="e">
        <v>#DIV/0!</v>
      </c>
      <c r="P1094" s="461" t="e">
        <v>#DIV/0!</v>
      </c>
      <c r="Q1094" s="461" t="e">
        <v>#DIV/0!</v>
      </c>
      <c r="R1094" s="457" t="e">
        <v>#DIV/0!</v>
      </c>
      <c r="S1094" s="453"/>
      <c r="W1094" s="323" t="s">
        <v>216</v>
      </c>
      <c r="X1094" s="323" t="s">
        <v>238</v>
      </c>
      <c r="Y1094" s="323"/>
      <c r="Z1094" s="327">
        <v>0</v>
      </c>
      <c r="AA1094" s="327">
        <v>0</v>
      </c>
      <c r="AB1094" s="327">
        <v>0</v>
      </c>
      <c r="AC1094" s="327">
        <v>0</v>
      </c>
      <c r="AD1094" s="327">
        <v>0</v>
      </c>
      <c r="AE1094" s="327">
        <v>0</v>
      </c>
      <c r="AF1094" s="327">
        <v>0</v>
      </c>
      <c r="AG1094" s="327">
        <v>0</v>
      </c>
      <c r="AH1094" s="327">
        <v>0</v>
      </c>
      <c r="AI1094" s="327">
        <v>0</v>
      </c>
      <c r="AJ1094" s="327">
        <v>0</v>
      </c>
      <c r="AK1094" s="327">
        <v>0</v>
      </c>
      <c r="AL1094" s="327">
        <v>0</v>
      </c>
      <c r="AM1094" s="489"/>
      <c r="AN1094" s="382"/>
    </row>
    <row r="1095" spans="1:40" ht="19.5" customHeight="1" x14ac:dyDescent="0.2">
      <c r="A1095" s="493" t="s">
        <v>83</v>
      </c>
      <c r="B1095" s="494" t="s">
        <v>96</v>
      </c>
      <c r="C1095" s="495" t="s">
        <v>96</v>
      </c>
      <c r="D1095" s="495" t="s">
        <v>96</v>
      </c>
      <c r="E1095" s="461"/>
      <c r="F1095" s="461" t="e">
        <v>#DIV/0!</v>
      </c>
      <c r="G1095" s="461" t="e">
        <v>#DIV/0!</v>
      </c>
      <c r="H1095" s="461" t="e">
        <v>#DIV/0!</v>
      </c>
      <c r="I1095" s="461" t="e">
        <v>#DIV/0!</v>
      </c>
      <c r="J1095" s="461" t="e">
        <v>#DIV/0!</v>
      </c>
      <c r="K1095" s="461" t="e">
        <v>#DIV/0!</v>
      </c>
      <c r="L1095" s="461" t="e">
        <v>#DIV/0!</v>
      </c>
      <c r="M1095" s="461" t="e">
        <v>#DIV/0!</v>
      </c>
      <c r="N1095" s="461" t="e">
        <v>#DIV/0!</v>
      </c>
      <c r="O1095" s="461" t="e">
        <v>#DIV/0!</v>
      </c>
      <c r="P1095" s="461" t="e">
        <v>#DIV/0!</v>
      </c>
      <c r="Q1095" s="461" t="e">
        <v>#DIV/0!</v>
      </c>
      <c r="R1095" s="457" t="e">
        <v>#DIV/0!</v>
      </c>
      <c r="S1095" s="453"/>
      <c r="W1095" s="323" t="s">
        <v>216</v>
      </c>
      <c r="X1095" s="323" t="s">
        <v>239</v>
      </c>
      <c r="Y1095" s="323"/>
      <c r="Z1095" s="327">
        <v>0</v>
      </c>
      <c r="AA1095" s="327">
        <v>0</v>
      </c>
      <c r="AB1095" s="327">
        <v>0</v>
      </c>
      <c r="AC1095" s="327">
        <v>0</v>
      </c>
      <c r="AD1095" s="327">
        <v>0</v>
      </c>
      <c r="AE1095" s="327">
        <v>0</v>
      </c>
      <c r="AF1095" s="327">
        <v>0</v>
      </c>
      <c r="AG1095" s="327">
        <v>0</v>
      </c>
      <c r="AH1095" s="327">
        <v>0</v>
      </c>
      <c r="AI1095" s="327">
        <v>0</v>
      </c>
      <c r="AJ1095" s="327">
        <v>0</v>
      </c>
      <c r="AK1095" s="327">
        <v>0</v>
      </c>
      <c r="AL1095" s="327">
        <v>0</v>
      </c>
      <c r="AM1095" s="489"/>
      <c r="AN1095" s="382"/>
    </row>
    <row r="1096" spans="1:40" ht="19.5" customHeight="1" x14ac:dyDescent="0.2">
      <c r="A1096" s="493" t="s">
        <v>83</v>
      </c>
      <c r="B1096" s="494" t="s">
        <v>97</v>
      </c>
      <c r="C1096" s="495" t="s">
        <v>97</v>
      </c>
      <c r="D1096" s="495" t="s">
        <v>97</v>
      </c>
      <c r="E1096" s="461"/>
      <c r="F1096" s="461" t="e">
        <v>#REF!</v>
      </c>
      <c r="G1096" s="461" t="e">
        <v>#REF!</v>
      </c>
      <c r="H1096" s="461" t="e">
        <v>#REF!</v>
      </c>
      <c r="I1096" s="461" t="e">
        <v>#REF!</v>
      </c>
      <c r="J1096" s="461" t="e">
        <v>#REF!</v>
      </c>
      <c r="K1096" s="461" t="e">
        <v>#REF!</v>
      </c>
      <c r="L1096" s="461" t="e">
        <v>#REF!</v>
      </c>
      <c r="M1096" s="461" t="e">
        <v>#REF!</v>
      </c>
      <c r="N1096" s="461" t="e">
        <v>#REF!</v>
      </c>
      <c r="O1096" s="461" t="e">
        <v>#REF!</v>
      </c>
      <c r="P1096" s="461" t="e">
        <v>#REF!</v>
      </c>
      <c r="Q1096" s="461" t="e">
        <v>#REF!</v>
      </c>
      <c r="R1096" s="457" t="e">
        <v>#REF!</v>
      </c>
      <c r="S1096" s="453"/>
      <c r="W1096" s="323" t="s">
        <v>216</v>
      </c>
      <c r="X1096" s="323" t="s">
        <v>240</v>
      </c>
      <c r="Y1096" s="323"/>
      <c r="Z1096" s="327">
        <v>0</v>
      </c>
      <c r="AA1096" s="327">
        <v>0</v>
      </c>
      <c r="AB1096" s="327">
        <v>0</v>
      </c>
      <c r="AC1096" s="327">
        <v>0</v>
      </c>
      <c r="AD1096" s="327">
        <v>0</v>
      </c>
      <c r="AE1096" s="327">
        <v>0</v>
      </c>
      <c r="AF1096" s="327">
        <v>0</v>
      </c>
      <c r="AG1096" s="327">
        <v>0</v>
      </c>
      <c r="AH1096" s="327">
        <v>0</v>
      </c>
      <c r="AI1096" s="327">
        <v>0</v>
      </c>
      <c r="AJ1096" s="327">
        <v>0</v>
      </c>
      <c r="AK1096" s="327">
        <v>0</v>
      </c>
      <c r="AL1096" s="327">
        <v>0</v>
      </c>
      <c r="AM1096" s="489"/>
      <c r="AN1096" s="382"/>
    </row>
    <row r="1097" spans="1:40" ht="19.5" customHeight="1" x14ac:dyDescent="0.2">
      <c r="A1097" s="493" t="s">
        <v>83</v>
      </c>
      <c r="B1097" s="494" t="s">
        <v>117</v>
      </c>
      <c r="C1097" s="495" t="s">
        <v>117</v>
      </c>
      <c r="D1097" s="495" t="s">
        <v>117</v>
      </c>
      <c r="E1097" s="461"/>
      <c r="F1097" s="461" t="e">
        <v>#DIV/0!</v>
      </c>
      <c r="G1097" s="461" t="e">
        <v>#DIV/0!</v>
      </c>
      <c r="H1097" s="461" t="e">
        <v>#DIV/0!</v>
      </c>
      <c r="I1097" s="461" t="e">
        <v>#DIV/0!</v>
      </c>
      <c r="J1097" s="461" t="e">
        <v>#DIV/0!</v>
      </c>
      <c r="K1097" s="461" t="e">
        <v>#DIV/0!</v>
      </c>
      <c r="L1097" s="461" t="e">
        <v>#DIV/0!</v>
      </c>
      <c r="M1097" s="461" t="e">
        <v>#DIV/0!</v>
      </c>
      <c r="N1097" s="461" t="e">
        <v>#DIV/0!</v>
      </c>
      <c r="O1097" s="461" t="e">
        <v>#DIV/0!</v>
      </c>
      <c r="P1097" s="461" t="e">
        <v>#DIV/0!</v>
      </c>
      <c r="Q1097" s="461" t="e">
        <v>#DIV/0!</v>
      </c>
      <c r="R1097" s="457" t="e">
        <v>#DIV/0!</v>
      </c>
      <c r="S1097" s="453"/>
      <c r="W1097" s="323" t="s">
        <v>216</v>
      </c>
      <c r="X1097" s="323" t="s">
        <v>241</v>
      </c>
      <c r="Y1097" s="323"/>
      <c r="Z1097" s="327">
        <v>0</v>
      </c>
      <c r="AA1097" s="327">
        <v>0</v>
      </c>
      <c r="AB1097" s="327">
        <v>0</v>
      </c>
      <c r="AC1097" s="327">
        <v>0</v>
      </c>
      <c r="AD1097" s="327">
        <v>0</v>
      </c>
      <c r="AE1097" s="327">
        <v>0</v>
      </c>
      <c r="AF1097" s="327">
        <v>0</v>
      </c>
      <c r="AG1097" s="327">
        <v>0</v>
      </c>
      <c r="AH1097" s="327">
        <v>0</v>
      </c>
      <c r="AI1097" s="327">
        <v>0</v>
      </c>
      <c r="AJ1097" s="327">
        <v>0</v>
      </c>
      <c r="AK1097" s="327">
        <v>0</v>
      </c>
      <c r="AL1097" s="327">
        <v>0</v>
      </c>
      <c r="AM1097" s="489"/>
      <c r="AN1097" s="382"/>
    </row>
    <row r="1098" spans="1:40" ht="19.5" customHeight="1" x14ac:dyDescent="0.2">
      <c r="A1098" s="493" t="s">
        <v>83</v>
      </c>
      <c r="B1098" s="494" t="s">
        <v>99</v>
      </c>
      <c r="C1098" s="495" t="s">
        <v>99</v>
      </c>
      <c r="D1098" s="495" t="s">
        <v>99</v>
      </c>
      <c r="E1098" s="461"/>
      <c r="F1098" s="461" t="e">
        <v>#DIV/0!</v>
      </c>
      <c r="G1098" s="461" t="e">
        <v>#DIV/0!</v>
      </c>
      <c r="H1098" s="461" t="e">
        <v>#DIV/0!</v>
      </c>
      <c r="I1098" s="461" t="e">
        <v>#DIV/0!</v>
      </c>
      <c r="J1098" s="461" t="e">
        <v>#DIV/0!</v>
      </c>
      <c r="K1098" s="461" t="e">
        <v>#DIV/0!</v>
      </c>
      <c r="L1098" s="461" t="e">
        <v>#DIV/0!</v>
      </c>
      <c r="M1098" s="461" t="e">
        <v>#DIV/0!</v>
      </c>
      <c r="N1098" s="461" t="e">
        <v>#DIV/0!</v>
      </c>
      <c r="O1098" s="461" t="e">
        <v>#DIV/0!</v>
      </c>
      <c r="P1098" s="461" t="e">
        <v>#DIV/0!</v>
      </c>
      <c r="Q1098" s="461" t="e">
        <v>#DIV/0!</v>
      </c>
      <c r="R1098" s="457" t="e">
        <v>#DIV/0!</v>
      </c>
      <c r="S1098" s="453"/>
      <c r="W1098" s="323" t="s">
        <v>216</v>
      </c>
      <c r="X1098" s="323" t="s">
        <v>242</v>
      </c>
      <c r="Y1098" s="323"/>
      <c r="Z1098" s="327">
        <v>0</v>
      </c>
      <c r="AA1098" s="327">
        <v>0</v>
      </c>
      <c r="AB1098" s="327">
        <v>0</v>
      </c>
      <c r="AC1098" s="327">
        <v>0</v>
      </c>
      <c r="AD1098" s="327">
        <v>0</v>
      </c>
      <c r="AE1098" s="327">
        <v>0</v>
      </c>
      <c r="AF1098" s="327">
        <v>0</v>
      </c>
      <c r="AG1098" s="327">
        <v>0</v>
      </c>
      <c r="AH1098" s="327">
        <v>0</v>
      </c>
      <c r="AI1098" s="327">
        <v>0</v>
      </c>
      <c r="AJ1098" s="327">
        <v>0</v>
      </c>
      <c r="AK1098" s="327">
        <v>0</v>
      </c>
      <c r="AL1098" s="327">
        <v>0</v>
      </c>
      <c r="AM1098" s="489"/>
      <c r="AN1098" s="382"/>
    </row>
    <row r="1099" spans="1:40" ht="19.5" customHeight="1" x14ac:dyDescent="0.2">
      <c r="A1099" s="493" t="s">
        <v>83</v>
      </c>
      <c r="B1099" s="494" t="s">
        <v>100</v>
      </c>
      <c r="C1099" s="495" t="s">
        <v>100</v>
      </c>
      <c r="D1099" s="495" t="s">
        <v>100</v>
      </c>
      <c r="E1099" s="461"/>
      <c r="F1099" s="461" t="e">
        <v>#REF!</v>
      </c>
      <c r="G1099" s="461" t="e">
        <v>#REF!</v>
      </c>
      <c r="H1099" s="461" t="e">
        <v>#REF!</v>
      </c>
      <c r="I1099" s="461" t="e">
        <v>#REF!</v>
      </c>
      <c r="J1099" s="461" t="e">
        <v>#REF!</v>
      </c>
      <c r="K1099" s="461" t="e">
        <v>#REF!</v>
      </c>
      <c r="L1099" s="461" t="e">
        <v>#REF!</v>
      </c>
      <c r="M1099" s="461" t="e">
        <v>#REF!</v>
      </c>
      <c r="N1099" s="461" t="e">
        <v>#REF!</v>
      </c>
      <c r="O1099" s="461" t="e">
        <v>#REF!</v>
      </c>
      <c r="P1099" s="461" t="e">
        <v>#REF!</v>
      </c>
      <c r="Q1099" s="461" t="e">
        <v>#REF!</v>
      </c>
      <c r="R1099" s="457" t="e">
        <v>#REF!</v>
      </c>
      <c r="S1099" s="453"/>
      <c r="W1099" s="323" t="s">
        <v>216</v>
      </c>
      <c r="X1099" s="323" t="s">
        <v>243</v>
      </c>
      <c r="Y1099" s="323"/>
      <c r="Z1099" s="327">
        <v>0</v>
      </c>
      <c r="AA1099" s="327">
        <v>0</v>
      </c>
      <c r="AB1099" s="327">
        <v>0</v>
      </c>
      <c r="AC1099" s="327">
        <v>0</v>
      </c>
      <c r="AD1099" s="327">
        <v>0</v>
      </c>
      <c r="AE1099" s="327">
        <v>-4.1666666916739798E-7</v>
      </c>
      <c r="AF1099" s="327">
        <v>0</v>
      </c>
      <c r="AG1099" s="327">
        <v>0</v>
      </c>
      <c r="AH1099" s="327">
        <v>0</v>
      </c>
      <c r="AI1099" s="327">
        <v>0</v>
      </c>
      <c r="AJ1099" s="327">
        <v>0</v>
      </c>
      <c r="AK1099" s="327">
        <v>0</v>
      </c>
      <c r="AL1099" s="327">
        <v>-4.1666666916739798E-7</v>
      </c>
      <c r="AM1099" s="489"/>
      <c r="AN1099" s="382"/>
    </row>
    <row r="1100" spans="1:40" ht="19.5" customHeight="1" x14ac:dyDescent="0.2">
      <c r="A1100" s="493" t="s">
        <v>83</v>
      </c>
      <c r="B1100" s="470" t="s">
        <v>50</v>
      </c>
      <c r="C1100" s="470" t="s">
        <v>50</v>
      </c>
      <c r="D1100" s="470" t="s">
        <v>50</v>
      </c>
      <c r="E1100" s="461"/>
      <c r="F1100" s="461" t="e">
        <v>#REF!</v>
      </c>
      <c r="G1100" s="461" t="e">
        <v>#REF!</v>
      </c>
      <c r="H1100" s="461" t="e">
        <v>#REF!</v>
      </c>
      <c r="I1100" s="461" t="e">
        <v>#REF!</v>
      </c>
      <c r="J1100" s="461" t="e">
        <v>#REF!</v>
      </c>
      <c r="K1100" s="461" t="e">
        <v>#REF!</v>
      </c>
      <c r="L1100" s="461" t="e">
        <v>#REF!</v>
      </c>
      <c r="M1100" s="461" t="e">
        <v>#REF!</v>
      </c>
      <c r="N1100" s="461" t="e">
        <v>#REF!</v>
      </c>
      <c r="O1100" s="461" t="e">
        <v>#REF!</v>
      </c>
      <c r="P1100" s="461" t="e">
        <v>#REF!</v>
      </c>
      <c r="Q1100" s="461" t="e">
        <v>#REF!</v>
      </c>
      <c r="R1100" s="457" t="e">
        <v>#REF!</v>
      </c>
      <c r="S1100" s="453"/>
      <c r="W1100" s="323" t="s">
        <v>216</v>
      </c>
      <c r="X1100" s="323" t="s">
        <v>244</v>
      </c>
      <c r="Y1100" s="323"/>
      <c r="Z1100" s="327">
        <v>0</v>
      </c>
      <c r="AA1100" s="327">
        <v>0</v>
      </c>
      <c r="AB1100" s="327">
        <v>0</v>
      </c>
      <c r="AC1100" s="327">
        <v>0</v>
      </c>
      <c r="AD1100" s="327">
        <v>0</v>
      </c>
      <c r="AE1100" s="327">
        <v>0</v>
      </c>
      <c r="AF1100" s="327">
        <v>0</v>
      </c>
      <c r="AG1100" s="327">
        <v>0</v>
      </c>
      <c r="AH1100" s="327">
        <v>0</v>
      </c>
      <c r="AI1100" s="327">
        <v>0</v>
      </c>
      <c r="AJ1100" s="327">
        <v>0</v>
      </c>
      <c r="AK1100" s="327">
        <v>0</v>
      </c>
      <c r="AL1100" s="327">
        <v>0</v>
      </c>
      <c r="AM1100" s="489"/>
      <c r="AN1100" s="382"/>
    </row>
    <row r="1101" spans="1:40" ht="19.5" customHeight="1" x14ac:dyDescent="0.2">
      <c r="A1101" s="454" t="s">
        <v>102</v>
      </c>
      <c r="B1101" s="455" t="s">
        <v>25</v>
      </c>
      <c r="C1101" s="456" t="s">
        <v>25</v>
      </c>
      <c r="D1101" s="302" t="s">
        <v>25</v>
      </c>
      <c r="E1101" s="457"/>
      <c r="F1101" s="457">
        <v>0</v>
      </c>
      <c r="G1101" s="457">
        <v>0</v>
      </c>
      <c r="H1101" s="457">
        <v>0</v>
      </c>
      <c r="I1101" s="457">
        <v>0</v>
      </c>
      <c r="J1101" s="457">
        <v>0</v>
      </c>
      <c r="K1101" s="457">
        <v>0</v>
      </c>
      <c r="L1101" s="457">
        <v>0</v>
      </c>
      <c r="M1101" s="457">
        <v>0</v>
      </c>
      <c r="N1101" s="457">
        <v>0</v>
      </c>
      <c r="O1101" s="457">
        <v>0</v>
      </c>
      <c r="P1101" s="457">
        <v>0</v>
      </c>
      <c r="Q1101" s="457">
        <v>0</v>
      </c>
      <c r="R1101" s="457">
        <v>0</v>
      </c>
      <c r="S1101" s="453"/>
      <c r="W1101" s="323" t="s">
        <v>216</v>
      </c>
      <c r="X1101" s="323" t="s">
        <v>245</v>
      </c>
      <c r="Y1101" s="323"/>
      <c r="Z1101" s="327">
        <v>0</v>
      </c>
      <c r="AA1101" s="327">
        <v>0</v>
      </c>
      <c r="AB1101" s="327">
        <v>0</v>
      </c>
      <c r="AC1101" s="327">
        <v>0</v>
      </c>
      <c r="AD1101" s="327">
        <v>0</v>
      </c>
      <c r="AE1101" s="327">
        <v>0</v>
      </c>
      <c r="AF1101" s="327">
        <v>0</v>
      </c>
      <c r="AG1101" s="327">
        <v>0</v>
      </c>
      <c r="AH1101" s="327">
        <v>0</v>
      </c>
      <c r="AI1101" s="327">
        <v>0</v>
      </c>
      <c r="AJ1101" s="327">
        <v>0</v>
      </c>
      <c r="AK1101" s="327">
        <v>0</v>
      </c>
      <c r="AL1101" s="327">
        <v>0</v>
      </c>
      <c r="AM1101" s="489"/>
      <c r="AN1101" s="382"/>
    </row>
    <row r="1102" spans="1:40" ht="19.5" customHeight="1" x14ac:dyDescent="0.2">
      <c r="A1102" s="454" t="s">
        <v>102</v>
      </c>
      <c r="B1102" s="455" t="s">
        <v>44</v>
      </c>
      <c r="C1102" s="456" t="s">
        <v>44</v>
      </c>
      <c r="D1102" s="302" t="s">
        <v>44</v>
      </c>
      <c r="E1102" s="457"/>
      <c r="F1102" s="457">
        <v>5.9114209523355497</v>
      </c>
      <c r="G1102" s="457">
        <v>2.1279200708272299</v>
      </c>
      <c r="H1102" s="457">
        <v>6.86906175162264</v>
      </c>
      <c r="I1102" s="457">
        <v>9.1360082846247792</v>
      </c>
      <c r="J1102" s="457">
        <v>10.2053197958532</v>
      </c>
      <c r="K1102" s="457">
        <v>10.983222891219199</v>
      </c>
      <c r="L1102" s="457">
        <v>11.0560670401113</v>
      </c>
      <c r="M1102" s="457">
        <v>9.5704922328754805</v>
      </c>
      <c r="N1102" s="457">
        <v>10.6084424604218</v>
      </c>
      <c r="O1102" s="457">
        <v>8.6957526365143192</v>
      </c>
      <c r="P1102" s="457">
        <v>9.9657311272595503</v>
      </c>
      <c r="Q1102" s="457">
        <v>9.7889004370326091</v>
      </c>
      <c r="R1102" s="457">
        <v>104.918339680698</v>
      </c>
      <c r="S1102" s="453"/>
      <c r="W1102" s="323" t="s">
        <v>216</v>
      </c>
      <c r="X1102" s="323" t="s">
        <v>246</v>
      </c>
      <c r="Y1102" s="323"/>
      <c r="Z1102" s="327">
        <v>0</v>
      </c>
      <c r="AA1102" s="327">
        <v>0</v>
      </c>
      <c r="AB1102" s="327">
        <v>0</v>
      </c>
      <c r="AC1102" s="327">
        <v>0</v>
      </c>
      <c r="AD1102" s="327">
        <v>0</v>
      </c>
      <c r="AE1102" s="327">
        <v>0</v>
      </c>
      <c r="AF1102" s="327">
        <v>0</v>
      </c>
      <c r="AG1102" s="327">
        <v>0</v>
      </c>
      <c r="AH1102" s="327">
        <v>0</v>
      </c>
      <c r="AI1102" s="327">
        <v>0</v>
      </c>
      <c r="AJ1102" s="327">
        <v>0</v>
      </c>
      <c r="AK1102" s="327">
        <v>0</v>
      </c>
      <c r="AL1102" s="327">
        <v>0</v>
      </c>
      <c r="AM1102" s="489"/>
      <c r="AN1102" s="382"/>
    </row>
    <row r="1103" spans="1:40" ht="19.5" customHeight="1" x14ac:dyDescent="0.2">
      <c r="A1103" s="454" t="s">
        <v>102</v>
      </c>
      <c r="B1103" s="455" t="s">
        <v>382</v>
      </c>
      <c r="C1103" s="456" t="s">
        <v>382</v>
      </c>
      <c r="D1103" s="302" t="s">
        <v>382</v>
      </c>
      <c r="E1103" s="457"/>
      <c r="F1103" s="457">
        <v>-5.9114209523355497</v>
      </c>
      <c r="G1103" s="457">
        <v>-2.1279200708272299</v>
      </c>
      <c r="H1103" s="457">
        <v>-6.86906175162264</v>
      </c>
      <c r="I1103" s="457">
        <v>-9.1360082846247792</v>
      </c>
      <c r="J1103" s="457">
        <v>-10.2053197958532</v>
      </c>
      <c r="K1103" s="457">
        <v>-10.983222891219199</v>
      </c>
      <c r="L1103" s="457">
        <v>-11.0560670401113</v>
      </c>
      <c r="M1103" s="457">
        <v>-9.5704922328754805</v>
      </c>
      <c r="N1103" s="457">
        <v>-10.6084424604218</v>
      </c>
      <c r="O1103" s="457">
        <v>-8.6957526365143192</v>
      </c>
      <c r="P1103" s="457">
        <v>-9.9657311272595503</v>
      </c>
      <c r="Q1103" s="457">
        <v>-9.7889004370326091</v>
      </c>
      <c r="R1103" s="457">
        <v>-104.918339680698</v>
      </c>
      <c r="S1103" s="453"/>
      <c r="W1103" s="323" t="s">
        <v>216</v>
      </c>
      <c r="X1103" s="323" t="s">
        <v>247</v>
      </c>
      <c r="Y1103" s="323"/>
      <c r="Z1103" s="327">
        <v>0</v>
      </c>
      <c r="AA1103" s="327">
        <v>0</v>
      </c>
      <c r="AB1103" s="327">
        <v>0</v>
      </c>
      <c r="AC1103" s="327">
        <v>0</v>
      </c>
      <c r="AD1103" s="327">
        <v>0</v>
      </c>
      <c r="AE1103" s="327">
        <v>0</v>
      </c>
      <c r="AF1103" s="327">
        <v>0</v>
      </c>
      <c r="AG1103" s="327">
        <v>0</v>
      </c>
      <c r="AH1103" s="327">
        <v>0</v>
      </c>
      <c r="AI1103" s="327">
        <v>0</v>
      </c>
      <c r="AJ1103" s="327">
        <v>0</v>
      </c>
      <c r="AK1103" s="327">
        <v>0</v>
      </c>
      <c r="AL1103" s="327">
        <v>0</v>
      </c>
      <c r="AM1103" s="489"/>
      <c r="AN1103" s="382"/>
    </row>
    <row r="1104" spans="1:40" ht="19.5" customHeight="1" x14ac:dyDescent="0.2">
      <c r="A1104" s="454" t="s">
        <v>102</v>
      </c>
      <c r="B1104" s="455" t="s">
        <v>46</v>
      </c>
      <c r="C1104" s="456" t="s">
        <v>46</v>
      </c>
      <c r="D1104" s="302" t="s">
        <v>46</v>
      </c>
      <c r="E1104" s="457"/>
      <c r="F1104" s="457">
        <v>0</v>
      </c>
      <c r="G1104" s="457">
        <v>0</v>
      </c>
      <c r="H1104" s="457">
        <v>0</v>
      </c>
      <c r="I1104" s="457">
        <v>0</v>
      </c>
      <c r="J1104" s="457">
        <v>0</v>
      </c>
      <c r="K1104" s="457">
        <v>0</v>
      </c>
      <c r="L1104" s="457">
        <v>0</v>
      </c>
      <c r="M1104" s="457">
        <v>0</v>
      </c>
      <c r="N1104" s="457">
        <v>0</v>
      </c>
      <c r="O1104" s="457">
        <v>0</v>
      </c>
      <c r="P1104" s="457">
        <v>0</v>
      </c>
      <c r="Q1104" s="457">
        <v>0</v>
      </c>
      <c r="R1104" s="457">
        <v>0</v>
      </c>
      <c r="S1104" s="453"/>
      <c r="W1104" s="323" t="s">
        <v>216</v>
      </c>
      <c r="X1104" s="323" t="s">
        <v>248</v>
      </c>
      <c r="Y1104" s="323"/>
      <c r="Z1104" s="327">
        <v>0</v>
      </c>
      <c r="AA1104" s="327">
        <v>0</v>
      </c>
      <c r="AB1104" s="327">
        <v>0</v>
      </c>
      <c r="AC1104" s="327">
        <v>0</v>
      </c>
      <c r="AD1104" s="327">
        <v>0</v>
      </c>
      <c r="AE1104" s="327">
        <v>0</v>
      </c>
      <c r="AF1104" s="327">
        <v>0</v>
      </c>
      <c r="AG1104" s="327">
        <v>0</v>
      </c>
      <c r="AH1104" s="327">
        <v>0</v>
      </c>
      <c r="AI1104" s="327">
        <v>0</v>
      </c>
      <c r="AJ1104" s="327">
        <v>0</v>
      </c>
      <c r="AK1104" s="327">
        <v>0</v>
      </c>
      <c r="AL1104" s="327">
        <v>0</v>
      </c>
      <c r="AM1104" s="489"/>
      <c r="AN1104" s="382"/>
    </row>
    <row r="1105" spans="1:42" ht="19.5" customHeight="1" x14ac:dyDescent="0.2">
      <c r="A1105" s="454" t="s">
        <v>102</v>
      </c>
      <c r="B1105" s="455" t="s">
        <v>47</v>
      </c>
      <c r="C1105" s="456" t="s">
        <v>47</v>
      </c>
      <c r="D1105" s="302" t="s">
        <v>47</v>
      </c>
      <c r="E1105" s="457"/>
      <c r="F1105" s="457">
        <v>-5.9114209523355497</v>
      </c>
      <c r="G1105" s="457">
        <v>-2.1279200708272299</v>
      </c>
      <c r="H1105" s="457">
        <v>-6.86906175162264</v>
      </c>
      <c r="I1105" s="457">
        <v>-9.1360082846247792</v>
      </c>
      <c r="J1105" s="457">
        <v>-10.2053197958532</v>
      </c>
      <c r="K1105" s="457">
        <v>-10.983222891219199</v>
      </c>
      <c r="L1105" s="457">
        <v>-11.0560670401113</v>
      </c>
      <c r="M1105" s="457">
        <v>-9.5704922328754805</v>
      </c>
      <c r="N1105" s="457">
        <v>-10.6084424604218</v>
      </c>
      <c r="O1105" s="457">
        <v>-8.6957526365143192</v>
      </c>
      <c r="P1105" s="457">
        <v>-9.9657311272595503</v>
      </c>
      <c r="Q1105" s="457">
        <v>-9.7889004370326091</v>
      </c>
      <c r="R1105" s="457">
        <v>-104.918339680698</v>
      </c>
      <c r="S1105" s="453"/>
      <c r="W1105" s="323" t="s">
        <v>216</v>
      </c>
      <c r="X1105" s="323" t="s">
        <v>210</v>
      </c>
      <c r="Y1105" s="323"/>
      <c r="Z1105" s="327">
        <v>101.82849398486501</v>
      </c>
      <c r="AA1105" s="327">
        <v>-364.28543752743701</v>
      </c>
      <c r="AB1105" s="327">
        <v>178.37436777300601</v>
      </c>
      <c r="AC1105" s="327">
        <v>136.06955123106999</v>
      </c>
      <c r="AD1105" s="327">
        <v>206.17368744270499</v>
      </c>
      <c r="AE1105" s="327">
        <v>140.50497033710499</v>
      </c>
      <c r="AF1105" s="327">
        <v>88.355762185842494</v>
      </c>
      <c r="AG1105" s="327">
        <v>178.27699813851899</v>
      </c>
      <c r="AH1105" s="327">
        <v>143.88717494376701</v>
      </c>
      <c r="AI1105" s="327">
        <v>166.573235388754</v>
      </c>
      <c r="AJ1105" s="327">
        <v>154.916413160589</v>
      </c>
      <c r="AK1105" s="327">
        <v>195.149533478222</v>
      </c>
      <c r="AL1105" s="327">
        <v>1325.82475053701</v>
      </c>
      <c r="AM1105" s="489"/>
      <c r="AN1105" s="382"/>
    </row>
    <row r="1106" spans="1:42" ht="19.5" customHeight="1" x14ac:dyDescent="0.2">
      <c r="A1106" s="454" t="s">
        <v>102</v>
      </c>
      <c r="B1106" s="455" t="s">
        <v>48</v>
      </c>
      <c r="C1106" s="456" t="s">
        <v>48</v>
      </c>
      <c r="D1106" s="302" t="s">
        <v>48</v>
      </c>
      <c r="E1106" s="457"/>
      <c r="F1106" s="457" t="e">
        <v>#DIV/0!</v>
      </c>
      <c r="G1106" s="457" t="e">
        <v>#DIV/0!</v>
      </c>
      <c r="H1106" s="457" t="e">
        <v>#DIV/0!</v>
      </c>
      <c r="I1106" s="457" t="e">
        <v>#DIV/0!</v>
      </c>
      <c r="J1106" s="457" t="e">
        <v>#DIV/0!</v>
      </c>
      <c r="K1106" s="457" t="e">
        <v>#DIV/0!</v>
      </c>
      <c r="L1106" s="457" t="e">
        <v>#DIV/0!</v>
      </c>
      <c r="M1106" s="457" t="e">
        <v>#DIV/0!</v>
      </c>
      <c r="N1106" s="457" t="e">
        <v>#DIV/0!</v>
      </c>
      <c r="O1106" s="457" t="e">
        <v>#DIV/0!</v>
      </c>
      <c r="P1106" s="457" t="e">
        <v>#DIV/0!</v>
      </c>
      <c r="Q1106" s="457" t="e">
        <v>#DIV/0!</v>
      </c>
      <c r="R1106" s="457" t="e">
        <v>#DIV/0!</v>
      </c>
      <c r="S1106" s="453"/>
      <c r="W1106" s="321"/>
      <c r="X1106" s="321"/>
      <c r="Y1106" s="321"/>
      <c r="Z1106" s="329"/>
      <c r="AA1106" s="329"/>
      <c r="AB1106" s="329"/>
      <c r="AC1106" s="329"/>
      <c r="AD1106" s="329"/>
      <c r="AE1106" s="329"/>
      <c r="AF1106" s="329"/>
      <c r="AG1106" s="329"/>
      <c r="AH1106" s="329"/>
      <c r="AI1106" s="329"/>
      <c r="AJ1106" s="329"/>
      <c r="AK1106" s="329"/>
      <c r="AL1106" s="329"/>
      <c r="AM1106" s="489"/>
      <c r="AN1106" s="382"/>
    </row>
    <row r="1107" spans="1:42" ht="19.5" customHeight="1" x14ac:dyDescent="0.2">
      <c r="A1107" s="454" t="s">
        <v>102</v>
      </c>
      <c r="B1107" s="455" t="s">
        <v>49</v>
      </c>
      <c r="C1107" s="456" t="s">
        <v>49</v>
      </c>
      <c r="D1107" s="302" t="s">
        <v>49</v>
      </c>
      <c r="E1107" s="457"/>
      <c r="F1107" s="457" t="e">
        <v>#DIV/0!</v>
      </c>
      <c r="G1107" s="457" t="e">
        <v>#DIV/0!</v>
      </c>
      <c r="H1107" s="457" t="e">
        <v>#DIV/0!</v>
      </c>
      <c r="I1107" s="457" t="e">
        <v>#DIV/0!</v>
      </c>
      <c r="J1107" s="457" t="e">
        <v>#DIV/0!</v>
      </c>
      <c r="K1107" s="457" t="e">
        <v>#DIV/0!</v>
      </c>
      <c r="L1107" s="457" t="e">
        <v>#DIV/0!</v>
      </c>
      <c r="M1107" s="457" t="e">
        <v>#DIV/0!</v>
      </c>
      <c r="N1107" s="457" t="e">
        <v>#DIV/0!</v>
      </c>
      <c r="O1107" s="457" t="e">
        <v>#DIV/0!</v>
      </c>
      <c r="P1107" s="457" t="e">
        <v>#DIV/0!</v>
      </c>
      <c r="Q1107" s="457" t="e">
        <v>#DIV/0!</v>
      </c>
      <c r="R1107" s="457" t="e">
        <v>#DIV/0!</v>
      </c>
      <c r="S1107" s="453"/>
      <c r="W1107" s="321"/>
      <c r="X1107" s="321"/>
      <c r="Y1107" s="321"/>
      <c r="Z1107" s="329"/>
      <c r="AA1107" s="329"/>
      <c r="AB1107" s="329"/>
      <c r="AC1107" s="329"/>
      <c r="AD1107" s="329"/>
      <c r="AE1107" s="329"/>
      <c r="AF1107" s="329"/>
      <c r="AG1107" s="329"/>
      <c r="AH1107" s="329"/>
      <c r="AI1107" s="329"/>
      <c r="AJ1107" s="329"/>
      <c r="AK1107" s="329"/>
      <c r="AL1107" s="329"/>
      <c r="AM1107" s="489"/>
      <c r="AN1107" s="382"/>
    </row>
    <row r="1108" spans="1:42" ht="19.5" customHeight="1" x14ac:dyDescent="0.2">
      <c r="A1108" s="454" t="s">
        <v>102</v>
      </c>
      <c r="B1108" s="455" t="s">
        <v>50</v>
      </c>
      <c r="C1108" s="456" t="s">
        <v>50</v>
      </c>
      <c r="D1108" s="302" t="s">
        <v>50</v>
      </c>
      <c r="E1108" s="457"/>
      <c r="F1108" s="457" t="e">
        <v>#DIV/0!</v>
      </c>
      <c r="G1108" s="457" t="e">
        <v>#DIV/0!</v>
      </c>
      <c r="H1108" s="457" t="e">
        <v>#DIV/0!</v>
      </c>
      <c r="I1108" s="457" t="e">
        <v>#DIV/0!</v>
      </c>
      <c r="J1108" s="457" t="e">
        <v>#DIV/0!</v>
      </c>
      <c r="K1108" s="457" t="e">
        <v>#DIV/0!</v>
      </c>
      <c r="L1108" s="457" t="e">
        <v>#DIV/0!</v>
      </c>
      <c r="M1108" s="457" t="e">
        <v>#DIV/0!</v>
      </c>
      <c r="N1108" s="457" t="e">
        <v>#DIV/0!</v>
      </c>
      <c r="O1108" s="457" t="e">
        <v>#DIV/0!</v>
      </c>
      <c r="P1108" s="457" t="e">
        <v>#DIV/0!</v>
      </c>
      <c r="Q1108" s="457" t="e">
        <v>#DIV/0!</v>
      </c>
      <c r="R1108" s="457" t="e">
        <v>#DIV/0!</v>
      </c>
      <c r="S1108" s="453"/>
      <c r="W1108" s="323" t="s">
        <v>3</v>
      </c>
      <c r="X1108" s="323" t="s">
        <v>4</v>
      </c>
      <c r="Y1108" s="323"/>
      <c r="Z1108" s="327" t="s">
        <v>8</v>
      </c>
      <c r="AA1108" s="327" t="s">
        <v>9</v>
      </c>
      <c r="AB1108" s="327" t="s">
        <v>10</v>
      </c>
      <c r="AC1108" s="327" t="s">
        <v>11</v>
      </c>
      <c r="AD1108" s="327" t="s">
        <v>12</v>
      </c>
      <c r="AE1108" s="327" t="s">
        <v>13</v>
      </c>
      <c r="AF1108" s="327" t="s">
        <v>14</v>
      </c>
      <c r="AG1108" s="327" t="s">
        <v>15</v>
      </c>
      <c r="AH1108" s="327" t="s">
        <v>16</v>
      </c>
      <c r="AI1108" s="327" t="s">
        <v>17</v>
      </c>
      <c r="AJ1108" s="327" t="s">
        <v>111</v>
      </c>
      <c r="AK1108" s="327" t="s">
        <v>19</v>
      </c>
      <c r="AL1108" s="327" t="s">
        <v>20</v>
      </c>
      <c r="AM1108" s="489"/>
      <c r="AN1108" s="382"/>
    </row>
    <row r="1109" spans="1:42" ht="19.5" customHeight="1" x14ac:dyDescent="0.2">
      <c r="A1109" s="450"/>
      <c r="B1109" s="451"/>
      <c r="C1109" s="452"/>
      <c r="D1109" s="293"/>
      <c r="E1109" s="453"/>
      <c r="F1109" s="453"/>
      <c r="G1109" s="453"/>
      <c r="H1109" s="453"/>
      <c r="I1109" s="453"/>
      <c r="J1109" s="453"/>
      <c r="K1109" s="453"/>
      <c r="L1109" s="453"/>
      <c r="M1109" s="453"/>
      <c r="N1109" s="453"/>
      <c r="O1109" s="453"/>
      <c r="P1109" s="453"/>
      <c r="Q1109" s="453"/>
      <c r="R1109" s="453"/>
      <c r="S1109" s="453"/>
      <c r="W1109" s="323" t="s">
        <v>53</v>
      </c>
      <c r="X1109" s="323" t="s">
        <v>217</v>
      </c>
      <c r="Y1109" s="323"/>
      <c r="Z1109" s="327">
        <v>-7.7732619707718206E-2</v>
      </c>
      <c r="AA1109" s="327">
        <v>-6.8628443723196306E-2</v>
      </c>
      <c r="AB1109" s="327">
        <v>-6.8628443723196306E-2</v>
      </c>
      <c r="AC1109" s="327">
        <v>-6.9120738747593696E-2</v>
      </c>
      <c r="AD1109" s="327">
        <v>-6.9120738747593696E-2</v>
      </c>
      <c r="AE1109" s="327">
        <v>-6.9120738747593696E-2</v>
      </c>
      <c r="AF1109" s="327">
        <v>-6.9120738747593696E-2</v>
      </c>
      <c r="AG1109" s="327">
        <v>-1.91207387475937E-2</v>
      </c>
      <c r="AH1109" s="327">
        <v>-1.91207387475937E-2</v>
      </c>
      <c r="AI1109" s="327">
        <v>-1.91207387475937E-2</v>
      </c>
      <c r="AJ1109" s="327">
        <v>-1.91207387475937E-2</v>
      </c>
      <c r="AK1109" s="327">
        <v>-1.91207387475937E-2</v>
      </c>
      <c r="AL1109" s="327">
        <v>-0.58707615588245399</v>
      </c>
      <c r="AM1109" s="489"/>
      <c r="AN1109" s="382"/>
    </row>
    <row r="1110" spans="1:42" ht="19.5" customHeight="1" x14ac:dyDescent="0.2">
      <c r="A1110" s="450"/>
      <c r="B1110" s="451"/>
      <c r="C1110" s="452"/>
      <c r="D1110" s="293"/>
      <c r="E1110" s="453"/>
      <c r="F1110" s="453"/>
      <c r="G1110" s="453"/>
      <c r="H1110" s="453"/>
      <c r="I1110" s="453"/>
      <c r="J1110" s="453"/>
      <c r="K1110" s="453"/>
      <c r="L1110" s="453"/>
      <c r="M1110" s="453"/>
      <c r="N1110" s="453"/>
      <c r="O1110" s="453"/>
      <c r="P1110" s="453"/>
      <c r="Q1110" s="453"/>
      <c r="R1110" s="453"/>
      <c r="S1110" s="453"/>
      <c r="W1110" s="323" t="s">
        <v>53</v>
      </c>
      <c r="X1110" s="323" t="s">
        <v>218</v>
      </c>
      <c r="Y1110" s="323"/>
      <c r="Z1110" s="327">
        <v>0</v>
      </c>
      <c r="AA1110" s="327">
        <v>0</v>
      </c>
      <c r="AB1110" s="327">
        <v>0</v>
      </c>
      <c r="AC1110" s="327">
        <v>0</v>
      </c>
      <c r="AD1110" s="327">
        <v>0</v>
      </c>
      <c r="AE1110" s="327">
        <v>0</v>
      </c>
      <c r="AF1110" s="327">
        <v>0</v>
      </c>
      <c r="AG1110" s="327">
        <v>0</v>
      </c>
      <c r="AH1110" s="327">
        <v>0</v>
      </c>
      <c r="AI1110" s="327">
        <v>0</v>
      </c>
      <c r="AJ1110" s="327">
        <v>0</v>
      </c>
      <c r="AK1110" s="327">
        <v>0</v>
      </c>
      <c r="AL1110" s="327">
        <v>0</v>
      </c>
      <c r="AM1110" s="489"/>
      <c r="AN1110" s="382"/>
    </row>
    <row r="1111" spans="1:42" ht="19.5" customHeight="1" x14ac:dyDescent="0.2">
      <c r="A1111" s="450"/>
      <c r="B1111" s="451"/>
      <c r="C1111" s="452"/>
      <c r="D1111" s="293"/>
      <c r="E1111" s="453"/>
      <c r="F1111" s="453"/>
      <c r="G1111" s="453"/>
      <c r="H1111" s="453"/>
      <c r="I1111" s="453"/>
      <c r="J1111" s="453"/>
      <c r="K1111" s="453"/>
      <c r="L1111" s="453"/>
      <c r="M1111" s="453"/>
      <c r="N1111" s="453"/>
      <c r="O1111" s="453"/>
      <c r="P1111" s="453"/>
      <c r="Q1111" s="453"/>
      <c r="R1111" s="453"/>
      <c r="S1111" s="453"/>
      <c r="W1111" s="323" t="s">
        <v>53</v>
      </c>
      <c r="X1111" s="323" t="s">
        <v>219</v>
      </c>
      <c r="Y1111" s="323"/>
      <c r="Z1111" s="327">
        <v>0</v>
      </c>
      <c r="AA1111" s="327">
        <v>0</v>
      </c>
      <c r="AB1111" s="327">
        <v>0</v>
      </c>
      <c r="AC1111" s="327">
        <v>0</v>
      </c>
      <c r="AD1111" s="327">
        <v>0</v>
      </c>
      <c r="AE1111" s="327">
        <v>0</v>
      </c>
      <c r="AF1111" s="327">
        <v>0</v>
      </c>
      <c r="AG1111" s="327">
        <v>0</v>
      </c>
      <c r="AH1111" s="327">
        <v>0</v>
      </c>
      <c r="AI1111" s="327">
        <v>0</v>
      </c>
      <c r="AJ1111" s="327">
        <v>0</v>
      </c>
      <c r="AK1111" s="327">
        <v>0</v>
      </c>
      <c r="AL1111" s="327">
        <v>0</v>
      </c>
      <c r="AM1111" s="489"/>
      <c r="AN1111" s="382"/>
    </row>
    <row r="1112" spans="1:42" ht="19.5" customHeight="1" x14ac:dyDescent="0.2">
      <c r="A1112" s="450"/>
      <c r="B1112" s="451"/>
      <c r="C1112" s="452"/>
      <c r="D1112" s="293"/>
      <c r="E1112" s="453"/>
      <c r="F1112" s="453"/>
      <c r="G1112" s="453"/>
      <c r="H1112" s="453"/>
      <c r="I1112" s="453"/>
      <c r="J1112" s="453"/>
      <c r="K1112" s="453"/>
      <c r="L1112" s="453"/>
      <c r="M1112" s="453"/>
      <c r="N1112" s="453"/>
      <c r="O1112" s="453"/>
      <c r="P1112" s="453"/>
      <c r="Q1112" s="453"/>
      <c r="R1112" s="453"/>
      <c r="S1112" s="453"/>
      <c r="W1112" s="323" t="s">
        <v>53</v>
      </c>
      <c r="X1112" s="323" t="s">
        <v>220</v>
      </c>
      <c r="Y1112" s="323"/>
      <c r="Z1112" s="327">
        <v>0</v>
      </c>
      <c r="AA1112" s="327">
        <v>0</v>
      </c>
      <c r="AB1112" s="327">
        <v>0</v>
      </c>
      <c r="AC1112" s="327">
        <v>0</v>
      </c>
      <c r="AD1112" s="327">
        <v>0</v>
      </c>
      <c r="AE1112" s="327">
        <v>0</v>
      </c>
      <c r="AF1112" s="327">
        <v>0</v>
      </c>
      <c r="AG1112" s="327">
        <v>0</v>
      </c>
      <c r="AH1112" s="327">
        <v>0</v>
      </c>
      <c r="AI1112" s="327">
        <v>0</v>
      </c>
      <c r="AJ1112" s="327">
        <v>0</v>
      </c>
      <c r="AK1112" s="327">
        <v>0</v>
      </c>
      <c r="AL1112" s="327">
        <v>0</v>
      </c>
      <c r="AM1112" s="489"/>
      <c r="AN1112" s="382"/>
    </row>
    <row r="1113" spans="1:42" ht="19.5" customHeight="1" x14ac:dyDescent="0.2">
      <c r="A1113" s="450"/>
      <c r="B1113" s="451"/>
      <c r="C1113" s="452"/>
      <c r="D1113" s="293"/>
      <c r="E1113" s="453"/>
      <c r="F1113" s="453"/>
      <c r="G1113" s="453"/>
      <c r="H1113" s="453"/>
      <c r="I1113" s="453"/>
      <c r="J1113" s="453"/>
      <c r="K1113" s="453"/>
      <c r="L1113" s="453"/>
      <c r="M1113" s="453"/>
      <c r="N1113" s="453"/>
      <c r="O1113" s="453"/>
      <c r="P1113" s="453"/>
      <c r="Q1113" s="453"/>
      <c r="R1113" s="453"/>
      <c r="S1113" s="453"/>
      <c r="W1113" s="323" t="s">
        <v>53</v>
      </c>
      <c r="X1113" s="323" t="s">
        <v>211</v>
      </c>
      <c r="Y1113" s="323"/>
      <c r="Z1113" s="327">
        <v>-1.3431280000000001</v>
      </c>
      <c r="AA1113" s="327">
        <v>-301.05112895376197</v>
      </c>
      <c r="AB1113" s="327">
        <v>-7.1897900000000003</v>
      </c>
      <c r="AC1113" s="327">
        <v>-7.1704540000000003</v>
      </c>
      <c r="AD1113" s="327">
        <v>-4.9611000000000001</v>
      </c>
      <c r="AE1113" s="327">
        <v>-5.3420180000000004</v>
      </c>
      <c r="AF1113" s="327">
        <v>-4.7754909999999997</v>
      </c>
      <c r="AG1113" s="327">
        <v>0</v>
      </c>
      <c r="AH1113" s="327">
        <v>0</v>
      </c>
      <c r="AI1113" s="327">
        <v>0</v>
      </c>
      <c r="AJ1113" s="327">
        <v>0</v>
      </c>
      <c r="AK1113" s="327">
        <v>42.709347999999999</v>
      </c>
      <c r="AL1113" s="327">
        <v>-289.12376195376203</v>
      </c>
      <c r="AM1113" s="489"/>
      <c r="AN1113" s="382"/>
    </row>
    <row r="1114" spans="1:42" ht="19.5" customHeight="1" x14ac:dyDescent="0.2">
      <c r="A1114" s="450"/>
      <c r="B1114" s="451"/>
      <c r="C1114" s="452"/>
      <c r="D1114" s="293"/>
      <c r="E1114" s="453"/>
      <c r="F1114" s="453"/>
      <c r="G1114" s="453"/>
      <c r="H1114" s="453"/>
      <c r="I1114" s="453"/>
      <c r="J1114" s="453"/>
      <c r="K1114" s="453"/>
      <c r="L1114" s="453"/>
      <c r="M1114" s="453"/>
      <c r="N1114" s="453"/>
      <c r="O1114" s="453"/>
      <c r="P1114" s="453"/>
      <c r="Q1114" s="453"/>
      <c r="R1114" s="453"/>
      <c r="S1114" s="453"/>
      <c r="W1114" s="323" t="s">
        <v>53</v>
      </c>
      <c r="X1114" s="323" t="s">
        <v>221</v>
      </c>
      <c r="Y1114" s="323"/>
      <c r="Z1114" s="327">
        <v>-0.73087872972973</v>
      </c>
      <c r="AA1114" s="327">
        <v>-0.73039084615384597</v>
      </c>
      <c r="AB1114" s="327">
        <v>-0.54711760416666699</v>
      </c>
      <c r="AC1114" s="327">
        <v>-0.54821909999999996</v>
      </c>
      <c r="AD1114" s="327">
        <v>-0.37199892156862702</v>
      </c>
      <c r="AE1114" s="327">
        <v>-0.51926896</v>
      </c>
      <c r="AF1114" s="327">
        <v>-0.44833069565217398</v>
      </c>
      <c r="AG1114" s="327">
        <v>0</v>
      </c>
      <c r="AH1114" s="327">
        <v>0</v>
      </c>
      <c r="AI1114" s="327">
        <v>0</v>
      </c>
      <c r="AJ1114" s="327">
        <v>0</v>
      </c>
      <c r="AK1114" s="327">
        <v>0</v>
      </c>
      <c r="AL1114" s="327">
        <v>-3.8962048572710399</v>
      </c>
      <c r="AM1114" s="489"/>
      <c r="AN1114" s="382"/>
    </row>
    <row r="1115" spans="1:42" ht="19.5" customHeight="1" x14ac:dyDescent="0.2">
      <c r="A1115" s="454" t="s">
        <v>404</v>
      </c>
      <c r="B1115" s="455"/>
      <c r="C1115" s="456"/>
      <c r="D1115" s="302"/>
      <c r="E1115" s="457"/>
      <c r="F1115" s="457">
        <v>0</v>
      </c>
      <c r="G1115" s="457"/>
      <c r="H1115" s="457"/>
      <c r="I1115" s="457"/>
      <c r="J1115" s="457"/>
      <c r="K1115" s="457"/>
      <c r="L1115" s="457"/>
      <c r="M1115" s="457"/>
      <c r="N1115" s="457"/>
      <c r="O1115" s="457"/>
      <c r="P1115" s="457"/>
      <c r="Q1115" s="457"/>
      <c r="R1115" s="457"/>
      <c r="S1115" s="453"/>
      <c r="W1115" s="323" t="s">
        <v>53</v>
      </c>
      <c r="X1115" s="323" t="s">
        <v>222</v>
      </c>
      <c r="Y1115" s="323"/>
      <c r="Z1115" s="327">
        <v>0</v>
      </c>
      <c r="AA1115" s="327">
        <v>0</v>
      </c>
      <c r="AB1115" s="327">
        <v>0</v>
      </c>
      <c r="AC1115" s="327">
        <v>0</v>
      </c>
      <c r="AD1115" s="327">
        <v>0</v>
      </c>
      <c r="AE1115" s="327">
        <v>0</v>
      </c>
      <c r="AF1115" s="327">
        <v>0</v>
      </c>
      <c r="AG1115" s="327">
        <v>0</v>
      </c>
      <c r="AH1115" s="327">
        <v>0</v>
      </c>
      <c r="AI1115" s="327">
        <v>0</v>
      </c>
      <c r="AJ1115" s="327">
        <v>0</v>
      </c>
      <c r="AK1115" s="327">
        <v>0</v>
      </c>
      <c r="AL1115" s="327">
        <v>0</v>
      </c>
      <c r="AM1115" s="489"/>
      <c r="AN1115" s="382"/>
    </row>
    <row r="1116" spans="1:42" ht="19.5" customHeight="1" x14ac:dyDescent="0.2">
      <c r="A1116" s="454" t="s">
        <v>3</v>
      </c>
      <c r="B1116" s="455" t="s">
        <v>4</v>
      </c>
      <c r="C1116" s="456" t="s">
        <v>5</v>
      </c>
      <c r="D1116" s="302" t="s">
        <v>6</v>
      </c>
      <c r="E1116" s="457" t="s">
        <v>7</v>
      </c>
      <c r="F1116" s="457" t="s">
        <v>8</v>
      </c>
      <c r="G1116" s="457" t="s">
        <v>9</v>
      </c>
      <c r="H1116" s="457" t="s">
        <v>10</v>
      </c>
      <c r="I1116" s="457" t="s">
        <v>11</v>
      </c>
      <c r="J1116" s="457" t="s">
        <v>12</v>
      </c>
      <c r="K1116" s="457" t="s">
        <v>13</v>
      </c>
      <c r="L1116" s="457" t="s">
        <v>14</v>
      </c>
      <c r="M1116" s="457" t="s">
        <v>15</v>
      </c>
      <c r="N1116" s="457" t="s">
        <v>16</v>
      </c>
      <c r="O1116" s="457" t="s">
        <v>17</v>
      </c>
      <c r="P1116" s="457" t="s">
        <v>111</v>
      </c>
      <c r="Q1116" s="457" t="s">
        <v>19</v>
      </c>
      <c r="R1116" s="457" t="s">
        <v>20</v>
      </c>
      <c r="S1116" s="453"/>
      <c r="W1116" s="323" t="s">
        <v>53</v>
      </c>
      <c r="X1116" s="323" t="s">
        <v>223</v>
      </c>
      <c r="Y1116" s="323"/>
      <c r="Z1116" s="327">
        <v>-1.5100000183565501E-7</v>
      </c>
      <c r="AA1116" s="327">
        <v>3.4500000367643198E-7</v>
      </c>
      <c r="AB1116" s="327">
        <v>-1.9250001059845101E-7</v>
      </c>
      <c r="AC1116" s="327">
        <v>-3.17000008465129E-7</v>
      </c>
      <c r="AD1116" s="327">
        <v>4.11000002031869E-7</v>
      </c>
      <c r="AE1116" s="327">
        <v>1.6499999588859301E-7</v>
      </c>
      <c r="AF1116" s="327">
        <v>3.7749998682556901E-7</v>
      </c>
      <c r="AG1116" s="327">
        <v>-4.3299998253587498E-7</v>
      </c>
      <c r="AH1116" s="327">
        <v>1.1950000100569001E-7</v>
      </c>
      <c r="AI1116" s="327">
        <v>7.9649999662478898E-7</v>
      </c>
      <c r="AJ1116" s="327">
        <v>-1.69999992749581E-7</v>
      </c>
      <c r="AK1116" s="327">
        <v>3.8849999839385403E-7</v>
      </c>
      <c r="AL1116" s="327">
        <v>1.3394999882621E-6</v>
      </c>
      <c r="AM1116" s="489"/>
      <c r="AN1116" s="382"/>
    </row>
    <row r="1117" spans="1:42" ht="19.5" customHeight="1" x14ac:dyDescent="0.2">
      <c r="A1117" s="454" t="s">
        <v>24</v>
      </c>
      <c r="B1117" s="455" t="s">
        <v>25</v>
      </c>
      <c r="C1117" s="456" t="s">
        <v>26</v>
      </c>
      <c r="D1117" s="302" t="s">
        <v>27</v>
      </c>
      <c r="E1117" s="457"/>
      <c r="F1117" s="457"/>
      <c r="G1117" s="457"/>
      <c r="H1117" s="457"/>
      <c r="I1117" s="457"/>
      <c r="J1117" s="457"/>
      <c r="K1117" s="457"/>
      <c r="L1117" s="457"/>
      <c r="M1117" s="457"/>
      <c r="N1117" s="457"/>
      <c r="O1117" s="457"/>
      <c r="P1117" s="457"/>
      <c r="Q1117" s="457"/>
      <c r="R1117" s="457">
        <v>0</v>
      </c>
      <c r="S1117" s="453"/>
      <c r="W1117" s="323" t="s">
        <v>53</v>
      </c>
      <c r="X1117" s="323" t="s">
        <v>224</v>
      </c>
      <c r="Y1117" s="323"/>
      <c r="Z1117" s="327">
        <v>-0.92730000000000001</v>
      </c>
      <c r="AA1117" s="327">
        <v>-0.3362</v>
      </c>
      <c r="AB1117" s="327">
        <v>-0.28420000000000001</v>
      </c>
      <c r="AC1117" s="327">
        <v>-3.9916999999999998</v>
      </c>
      <c r="AD1117" s="327">
        <v>-1.02135</v>
      </c>
      <c r="AE1117" s="327">
        <v>-1.1106</v>
      </c>
      <c r="AF1117" s="327">
        <v>-6.0451499999999996</v>
      </c>
      <c r="AG1117" s="327">
        <v>0</v>
      </c>
      <c r="AH1117" s="327">
        <v>0</v>
      </c>
      <c r="AI1117" s="327">
        <v>0</v>
      </c>
      <c r="AJ1117" s="327">
        <v>0</v>
      </c>
      <c r="AK1117" s="327">
        <v>0</v>
      </c>
      <c r="AL1117" s="327">
        <v>-13.7165</v>
      </c>
      <c r="AM1117" s="489"/>
      <c r="AN1117" s="382"/>
    </row>
    <row r="1118" spans="1:42" ht="19.5" customHeight="1" x14ac:dyDescent="0.2">
      <c r="A1118" s="454" t="s">
        <v>24</v>
      </c>
      <c r="B1118" s="455" t="s">
        <v>25</v>
      </c>
      <c r="C1118" s="456" t="s">
        <v>26</v>
      </c>
      <c r="D1118" s="302" t="s">
        <v>28</v>
      </c>
      <c r="E1118" s="457"/>
      <c r="F1118" s="457"/>
      <c r="G1118" s="457"/>
      <c r="H1118" s="457"/>
      <c r="I1118" s="457"/>
      <c r="J1118" s="457"/>
      <c r="K1118" s="457"/>
      <c r="L1118" s="457"/>
      <c r="M1118" s="457"/>
      <c r="N1118" s="457"/>
      <c r="O1118" s="457"/>
      <c r="P1118" s="457"/>
      <c r="Q1118" s="457"/>
      <c r="R1118" s="457">
        <v>0</v>
      </c>
      <c r="S1118" s="453"/>
      <c r="W1118" s="323" t="s">
        <v>53</v>
      </c>
      <c r="X1118" s="323" t="s">
        <v>225</v>
      </c>
      <c r="Y1118" s="323"/>
      <c r="Z1118" s="327">
        <v>0</v>
      </c>
      <c r="AA1118" s="327">
        <v>0</v>
      </c>
      <c r="AB1118" s="327">
        <v>0</v>
      </c>
      <c r="AC1118" s="327">
        <v>0</v>
      </c>
      <c r="AD1118" s="327">
        <v>0</v>
      </c>
      <c r="AE1118" s="327">
        <v>0</v>
      </c>
      <c r="AF1118" s="327">
        <v>0</v>
      </c>
      <c r="AG1118" s="327">
        <v>0</v>
      </c>
      <c r="AH1118" s="327">
        <v>0</v>
      </c>
      <c r="AI1118" s="327">
        <v>0</v>
      </c>
      <c r="AJ1118" s="327">
        <v>0</v>
      </c>
      <c r="AK1118" s="327">
        <v>0</v>
      </c>
      <c r="AL1118" s="327">
        <v>0</v>
      </c>
      <c r="AM1118" s="489"/>
      <c r="AN1118" s="382"/>
    </row>
    <row r="1119" spans="1:42" ht="19.5" customHeight="1" x14ac:dyDescent="0.2">
      <c r="A1119" s="454" t="s">
        <v>24</v>
      </c>
      <c r="B1119" s="455" t="s">
        <v>25</v>
      </c>
      <c r="C1119" s="456" t="s">
        <v>26</v>
      </c>
      <c r="D1119" s="302" t="s">
        <v>29</v>
      </c>
      <c r="E1119" s="457"/>
      <c r="F1119" s="457"/>
      <c r="G1119" s="457"/>
      <c r="H1119" s="457"/>
      <c r="I1119" s="457"/>
      <c r="J1119" s="457"/>
      <c r="K1119" s="457"/>
      <c r="L1119" s="457"/>
      <c r="M1119" s="457"/>
      <c r="N1119" s="457"/>
      <c r="O1119" s="457"/>
      <c r="P1119" s="457"/>
      <c r="Q1119" s="457"/>
      <c r="R1119" s="457">
        <v>0</v>
      </c>
      <c r="S1119" s="453"/>
      <c r="W1119" s="323" t="s">
        <v>53</v>
      </c>
      <c r="X1119" s="323" t="s">
        <v>226</v>
      </c>
      <c r="Y1119" s="323"/>
      <c r="Z1119" s="327">
        <v>0</v>
      </c>
      <c r="AA1119" s="327">
        <v>0</v>
      </c>
      <c r="AB1119" s="327">
        <v>0</v>
      </c>
      <c r="AC1119" s="327">
        <v>0</v>
      </c>
      <c r="AD1119" s="327">
        <v>0</v>
      </c>
      <c r="AE1119" s="327">
        <v>0</v>
      </c>
      <c r="AF1119" s="327">
        <v>0</v>
      </c>
      <c r="AG1119" s="327">
        <v>0</v>
      </c>
      <c r="AH1119" s="327">
        <v>0</v>
      </c>
      <c r="AI1119" s="327">
        <v>0</v>
      </c>
      <c r="AJ1119" s="327">
        <v>0</v>
      </c>
      <c r="AK1119" s="327">
        <v>0</v>
      </c>
      <c r="AL1119" s="327">
        <v>0</v>
      </c>
      <c r="AM1119" s="489"/>
      <c r="AN1119" s="382"/>
    </row>
    <row r="1120" spans="1:42" ht="19.5" customHeight="1" x14ac:dyDescent="0.2">
      <c r="A1120" s="454" t="s">
        <v>24</v>
      </c>
      <c r="B1120" s="458" t="s">
        <v>25</v>
      </c>
      <c r="C1120" s="458" t="s">
        <v>26</v>
      </c>
      <c r="D1120" s="458" t="s">
        <v>30</v>
      </c>
      <c r="E1120" s="459"/>
      <c r="F1120" s="459"/>
      <c r="G1120" s="459"/>
      <c r="H1120" s="459"/>
      <c r="I1120" s="459"/>
      <c r="J1120" s="459"/>
      <c r="K1120" s="459"/>
      <c r="L1120" s="459"/>
      <c r="M1120" s="459"/>
      <c r="N1120" s="459"/>
      <c r="O1120" s="459"/>
      <c r="P1120" s="459"/>
      <c r="Q1120" s="459"/>
      <c r="R1120" s="459">
        <v>0</v>
      </c>
      <c r="S1120" s="466"/>
      <c r="W1120" s="323" t="s">
        <v>53</v>
      </c>
      <c r="X1120" s="323" t="s">
        <v>227</v>
      </c>
      <c r="Y1120" s="323"/>
      <c r="Z1120" s="327">
        <v>0</v>
      </c>
      <c r="AA1120" s="327">
        <v>0</v>
      </c>
      <c r="AB1120" s="327">
        <v>0</v>
      </c>
      <c r="AC1120" s="327">
        <v>0</v>
      </c>
      <c r="AD1120" s="327">
        <v>0</v>
      </c>
      <c r="AE1120" s="327">
        <v>0</v>
      </c>
      <c r="AF1120" s="327">
        <v>0</v>
      </c>
      <c r="AG1120" s="327">
        <v>0</v>
      </c>
      <c r="AH1120" s="327">
        <v>0</v>
      </c>
      <c r="AI1120" s="327">
        <v>0</v>
      </c>
      <c r="AJ1120" s="327">
        <v>0</v>
      </c>
      <c r="AK1120" s="327">
        <v>0</v>
      </c>
      <c r="AL1120" s="327">
        <v>0</v>
      </c>
      <c r="AM1120" s="489"/>
      <c r="AN1120" s="382"/>
      <c r="AP1120" s="387"/>
    </row>
    <row r="1121" spans="1:40" ht="19.5" customHeight="1" x14ac:dyDescent="0.2">
      <c r="A1121" s="454" t="s">
        <v>24</v>
      </c>
      <c r="B1121" s="455" t="s">
        <v>25</v>
      </c>
      <c r="C1121" s="456" t="s">
        <v>26</v>
      </c>
      <c r="D1121" s="302" t="s">
        <v>31</v>
      </c>
      <c r="E1121" s="457"/>
      <c r="F1121" s="457"/>
      <c r="G1121" s="457"/>
      <c r="H1121" s="457"/>
      <c r="I1121" s="457"/>
      <c r="J1121" s="457"/>
      <c r="K1121" s="457"/>
      <c r="L1121" s="457"/>
      <c r="M1121" s="457"/>
      <c r="N1121" s="457"/>
      <c r="O1121" s="457"/>
      <c r="P1121" s="457"/>
      <c r="Q1121" s="457"/>
      <c r="R1121" s="457">
        <v>0</v>
      </c>
      <c r="S1121" s="453"/>
      <c r="W1121" s="323" t="s">
        <v>53</v>
      </c>
      <c r="X1121" s="323" t="s">
        <v>367</v>
      </c>
      <c r="Y1121" s="323"/>
      <c r="Z1121" s="327">
        <v>401.49504537837402</v>
      </c>
      <c r="AA1121" s="327">
        <v>131.02961408284099</v>
      </c>
      <c r="AB1121" s="327">
        <v>342.995091992266</v>
      </c>
      <c r="AC1121" s="327">
        <v>460.13017253402597</v>
      </c>
      <c r="AD1121" s="327">
        <v>497.71249337926599</v>
      </c>
      <c r="AE1121" s="327">
        <v>619.94763750640402</v>
      </c>
      <c r="AF1121" s="327">
        <v>571.72366519506602</v>
      </c>
      <c r="AG1121" s="327">
        <v>705.633271581739</v>
      </c>
      <c r="AH1121" s="327">
        <v>686.56729181145101</v>
      </c>
      <c r="AI1121" s="327">
        <v>642.01601297554203</v>
      </c>
      <c r="AJ1121" s="327">
        <v>692.63497300482595</v>
      </c>
      <c r="AK1121" s="327">
        <v>755.04026566233199</v>
      </c>
      <c r="AL1121" s="327">
        <v>6506.9255351041302</v>
      </c>
      <c r="AM1121" s="489"/>
      <c r="AN1121" s="382"/>
    </row>
    <row r="1122" spans="1:40" ht="19.5" customHeight="1" x14ac:dyDescent="0.2">
      <c r="A1122" s="454" t="s">
        <v>24</v>
      </c>
      <c r="B1122" s="455" t="s">
        <v>25</v>
      </c>
      <c r="C1122" s="456" t="s">
        <v>26</v>
      </c>
      <c r="D1122" s="302" t="s">
        <v>32</v>
      </c>
      <c r="E1122" s="457"/>
      <c r="F1122" s="457"/>
      <c r="G1122" s="457"/>
      <c r="H1122" s="457"/>
      <c r="I1122" s="457"/>
      <c r="J1122" s="457"/>
      <c r="K1122" s="457"/>
      <c r="L1122" s="457"/>
      <c r="M1122" s="457"/>
      <c r="N1122" s="457"/>
      <c r="O1122" s="457"/>
      <c r="P1122" s="457"/>
      <c r="Q1122" s="457"/>
      <c r="R1122" s="457">
        <v>0</v>
      </c>
      <c r="S1122" s="453"/>
      <c r="W1122" s="323" t="s">
        <v>53</v>
      </c>
      <c r="X1122" s="323" t="s">
        <v>229</v>
      </c>
      <c r="Y1122" s="323"/>
      <c r="Z1122" s="327">
        <v>0</v>
      </c>
      <c r="AA1122" s="327">
        <v>12.58</v>
      </c>
      <c r="AB1122" s="327">
        <v>3.76</v>
      </c>
      <c r="AC1122" s="327">
        <v>9.86</v>
      </c>
      <c r="AD1122" s="327">
        <v>8.0900000000004297</v>
      </c>
      <c r="AE1122" s="327">
        <v>6.0279999999999996</v>
      </c>
      <c r="AF1122" s="327">
        <v>6.28</v>
      </c>
      <c r="AG1122" s="327">
        <v>2.4158453015843401E-13</v>
      </c>
      <c r="AH1122" s="327">
        <v>-9.2370555648812999E-14</v>
      </c>
      <c r="AI1122" s="327">
        <v>0</v>
      </c>
      <c r="AJ1122" s="327">
        <v>0</v>
      </c>
      <c r="AK1122" s="327">
        <v>0</v>
      </c>
      <c r="AL1122" s="327">
        <v>46.598000000000603</v>
      </c>
      <c r="AM1122" s="489"/>
      <c r="AN1122" s="382"/>
    </row>
    <row r="1123" spans="1:40" ht="19.5" customHeight="1" x14ac:dyDescent="0.2">
      <c r="A1123" s="454" t="s">
        <v>24</v>
      </c>
      <c r="B1123" s="455" t="s">
        <v>25</v>
      </c>
      <c r="C1123" s="456" t="s">
        <v>33</v>
      </c>
      <c r="D1123" s="302" t="s">
        <v>34</v>
      </c>
      <c r="E1123" s="457"/>
      <c r="F1123" s="457"/>
      <c r="G1123" s="457"/>
      <c r="H1123" s="457"/>
      <c r="I1123" s="457"/>
      <c r="J1123" s="457"/>
      <c r="K1123" s="457"/>
      <c r="L1123" s="457"/>
      <c r="M1123" s="457"/>
      <c r="N1123" s="457"/>
      <c r="O1123" s="457"/>
      <c r="P1123" s="457"/>
      <c r="Q1123" s="457"/>
      <c r="R1123" s="457">
        <v>0</v>
      </c>
      <c r="S1123" s="453"/>
      <c r="W1123" s="323" t="s">
        <v>53</v>
      </c>
      <c r="X1123" s="323" t="s">
        <v>230</v>
      </c>
      <c r="Y1123" s="323"/>
      <c r="Z1123" s="327">
        <v>0</v>
      </c>
      <c r="AA1123" s="327">
        <v>0</v>
      </c>
      <c r="AB1123" s="327">
        <v>0</v>
      </c>
      <c r="AC1123" s="327">
        <v>0</v>
      </c>
      <c r="AD1123" s="327">
        <v>0</v>
      </c>
      <c r="AE1123" s="327">
        <v>0</v>
      </c>
      <c r="AF1123" s="327">
        <v>0</v>
      </c>
      <c r="AG1123" s="327">
        <v>0</v>
      </c>
      <c r="AH1123" s="327">
        <v>0</v>
      </c>
      <c r="AI1123" s="327">
        <v>0</v>
      </c>
      <c r="AJ1123" s="327">
        <v>0</v>
      </c>
      <c r="AK1123" s="327">
        <v>0</v>
      </c>
      <c r="AL1123" s="327">
        <v>0</v>
      </c>
      <c r="AM1123" s="489"/>
      <c r="AN1123" s="382"/>
    </row>
    <row r="1124" spans="1:40" ht="19.5" customHeight="1" x14ac:dyDescent="0.2">
      <c r="A1124" s="454" t="s">
        <v>24</v>
      </c>
      <c r="B1124" s="455" t="s">
        <v>25</v>
      </c>
      <c r="C1124" s="456" t="s">
        <v>33</v>
      </c>
      <c r="D1124" s="302" t="s">
        <v>35</v>
      </c>
      <c r="E1124" s="457"/>
      <c r="F1124" s="457"/>
      <c r="G1124" s="457"/>
      <c r="H1124" s="457"/>
      <c r="I1124" s="457"/>
      <c r="J1124" s="457"/>
      <c r="K1124" s="457"/>
      <c r="L1124" s="457"/>
      <c r="M1124" s="457"/>
      <c r="N1124" s="457"/>
      <c r="O1124" s="457"/>
      <c r="P1124" s="457"/>
      <c r="Q1124" s="457"/>
      <c r="R1124" s="457">
        <v>0</v>
      </c>
      <c r="S1124" s="453"/>
      <c r="W1124" s="323" t="s">
        <v>53</v>
      </c>
      <c r="X1124" s="323" t="s">
        <v>231</v>
      </c>
      <c r="Y1124" s="323"/>
      <c r="Z1124" s="327">
        <v>-269.924823</v>
      </c>
      <c r="AA1124" s="327">
        <v>-86.178711000000007</v>
      </c>
      <c r="AB1124" s="327">
        <v>-254.76176000000001</v>
      </c>
      <c r="AC1124" s="327">
        <v>-326.25871100000001</v>
      </c>
      <c r="AD1124" s="327">
        <v>-310.21937600000001</v>
      </c>
      <c r="AE1124" s="327">
        <v>-445.57681700000001</v>
      </c>
      <c r="AF1124" s="327">
        <v>-464.52282200000002</v>
      </c>
      <c r="AG1124" s="327">
        <v>-507.28946200000001</v>
      </c>
      <c r="AH1124" s="327">
        <v>-535.17569500000002</v>
      </c>
      <c r="AI1124" s="327">
        <v>-444.583459</v>
      </c>
      <c r="AJ1124" s="327">
        <v>-503.13488100000001</v>
      </c>
      <c r="AK1124" s="327">
        <v>-538.03006200000004</v>
      </c>
      <c r="AL1124" s="327">
        <v>-4685.6565790000004</v>
      </c>
      <c r="AM1124" s="489"/>
      <c r="AN1124" s="382"/>
    </row>
    <row r="1125" spans="1:40" ht="19.5" customHeight="1" x14ac:dyDescent="0.2">
      <c r="A1125" s="454" t="s">
        <v>24</v>
      </c>
      <c r="B1125" s="455" t="s">
        <v>25</v>
      </c>
      <c r="C1125" s="456" t="s">
        <v>33</v>
      </c>
      <c r="D1125" s="302" t="s">
        <v>36</v>
      </c>
      <c r="E1125" s="457"/>
      <c r="F1125" s="457"/>
      <c r="G1125" s="457"/>
      <c r="H1125" s="457"/>
      <c r="I1125" s="457"/>
      <c r="J1125" s="457"/>
      <c r="K1125" s="457"/>
      <c r="L1125" s="457"/>
      <c r="M1125" s="457"/>
      <c r="N1125" s="457"/>
      <c r="O1125" s="457"/>
      <c r="P1125" s="457"/>
      <c r="Q1125" s="457"/>
      <c r="R1125" s="457">
        <v>0</v>
      </c>
      <c r="S1125" s="453"/>
      <c r="W1125" s="323" t="s">
        <v>53</v>
      </c>
      <c r="X1125" s="323" t="s">
        <v>232</v>
      </c>
      <c r="Y1125" s="323"/>
      <c r="Z1125" s="327">
        <v>0</v>
      </c>
      <c r="AA1125" s="327">
        <v>0</v>
      </c>
      <c r="AB1125" s="327">
        <v>0</v>
      </c>
      <c r="AC1125" s="327">
        <v>0</v>
      </c>
      <c r="AD1125" s="327">
        <v>0</v>
      </c>
      <c r="AE1125" s="327">
        <v>0</v>
      </c>
      <c r="AF1125" s="327">
        <v>0</v>
      </c>
      <c r="AG1125" s="327">
        <v>0</v>
      </c>
      <c r="AH1125" s="327">
        <v>0</v>
      </c>
      <c r="AI1125" s="327">
        <v>0</v>
      </c>
      <c r="AJ1125" s="327">
        <v>0</v>
      </c>
      <c r="AK1125" s="327">
        <v>0</v>
      </c>
      <c r="AL1125" s="327">
        <v>0</v>
      </c>
      <c r="AM1125" s="489"/>
      <c r="AN1125" s="382"/>
    </row>
    <row r="1126" spans="1:40" ht="19.5" customHeight="1" x14ac:dyDescent="0.2">
      <c r="A1126" s="454" t="s">
        <v>24</v>
      </c>
      <c r="B1126" s="455" t="s">
        <v>25</v>
      </c>
      <c r="C1126" s="456" t="s">
        <v>33</v>
      </c>
      <c r="D1126" s="302" t="s">
        <v>37</v>
      </c>
      <c r="E1126" s="457"/>
      <c r="F1126" s="457"/>
      <c r="G1126" s="457"/>
      <c r="H1126" s="457"/>
      <c r="I1126" s="457"/>
      <c r="J1126" s="457"/>
      <c r="K1126" s="457"/>
      <c r="L1126" s="457"/>
      <c r="M1126" s="457"/>
      <c r="N1126" s="457"/>
      <c r="O1126" s="457"/>
      <c r="P1126" s="457"/>
      <c r="Q1126" s="457"/>
      <c r="R1126" s="457">
        <v>0</v>
      </c>
      <c r="S1126" s="453"/>
      <c r="W1126" s="323" t="s">
        <v>53</v>
      </c>
      <c r="X1126" s="323" t="s">
        <v>233</v>
      </c>
      <c r="Y1126" s="323"/>
      <c r="Z1126" s="327">
        <v>0</v>
      </c>
      <c r="AA1126" s="327">
        <v>0</v>
      </c>
      <c r="AB1126" s="327">
        <v>0</v>
      </c>
      <c r="AC1126" s="327">
        <v>0</v>
      </c>
      <c r="AD1126" s="327">
        <v>0</v>
      </c>
      <c r="AE1126" s="327">
        <v>0</v>
      </c>
      <c r="AF1126" s="327">
        <v>0</v>
      </c>
      <c r="AG1126" s="327">
        <v>0</v>
      </c>
      <c r="AH1126" s="327">
        <v>0</v>
      </c>
      <c r="AI1126" s="327">
        <v>0</v>
      </c>
      <c r="AJ1126" s="327">
        <v>0</v>
      </c>
      <c r="AK1126" s="327">
        <v>0</v>
      </c>
      <c r="AL1126" s="327">
        <v>0</v>
      </c>
      <c r="AM1126" s="489"/>
      <c r="AN1126" s="382"/>
    </row>
    <row r="1127" spans="1:40" ht="19.5" customHeight="1" x14ac:dyDescent="0.2">
      <c r="A1127" s="454" t="s">
        <v>24</v>
      </c>
      <c r="B1127" s="455" t="s">
        <v>25</v>
      </c>
      <c r="C1127" s="456" t="s">
        <v>33</v>
      </c>
      <c r="D1127" s="302" t="s">
        <v>38</v>
      </c>
      <c r="E1127" s="457"/>
      <c r="F1127" s="457"/>
      <c r="G1127" s="457"/>
      <c r="H1127" s="457"/>
      <c r="I1127" s="457"/>
      <c r="J1127" s="457"/>
      <c r="K1127" s="457"/>
      <c r="L1127" s="457"/>
      <c r="M1127" s="457"/>
      <c r="N1127" s="457"/>
      <c r="O1127" s="457"/>
      <c r="P1127" s="457"/>
      <c r="Q1127" s="457"/>
      <c r="R1127" s="457">
        <v>0</v>
      </c>
      <c r="S1127" s="453"/>
      <c r="W1127" s="323" t="s">
        <v>53</v>
      </c>
      <c r="X1127" s="323" t="s">
        <v>234</v>
      </c>
      <c r="Y1127" s="323"/>
      <c r="Z1127" s="327">
        <v>0</v>
      </c>
      <c r="AA1127" s="327">
        <v>0</v>
      </c>
      <c r="AB1127" s="327">
        <v>0</v>
      </c>
      <c r="AC1127" s="327">
        <v>0</v>
      </c>
      <c r="AD1127" s="327">
        <v>0</v>
      </c>
      <c r="AE1127" s="327">
        <v>0</v>
      </c>
      <c r="AF1127" s="327">
        <v>0</v>
      </c>
      <c r="AG1127" s="327">
        <v>0</v>
      </c>
      <c r="AH1127" s="327">
        <v>0</v>
      </c>
      <c r="AI1127" s="327">
        <v>0</v>
      </c>
      <c r="AJ1127" s="327">
        <v>0</v>
      </c>
      <c r="AK1127" s="327">
        <v>0</v>
      </c>
      <c r="AL1127" s="327">
        <v>0</v>
      </c>
      <c r="AM1127" s="489"/>
      <c r="AN1127" s="382"/>
    </row>
    <row r="1128" spans="1:40" ht="19.5" customHeight="1" x14ac:dyDescent="0.2">
      <c r="A1128" s="454" t="s">
        <v>24</v>
      </c>
      <c r="B1128" s="455" t="s">
        <v>25</v>
      </c>
      <c r="C1128" s="456" t="s">
        <v>33</v>
      </c>
      <c r="D1128" s="302" t="s">
        <v>39</v>
      </c>
      <c r="E1128" s="457"/>
      <c r="F1128" s="457"/>
      <c r="G1128" s="457"/>
      <c r="H1128" s="457"/>
      <c r="I1128" s="457"/>
      <c r="J1128" s="457"/>
      <c r="K1128" s="457"/>
      <c r="L1128" s="457"/>
      <c r="M1128" s="457"/>
      <c r="N1128" s="457"/>
      <c r="O1128" s="457"/>
      <c r="P1128" s="457"/>
      <c r="Q1128" s="457"/>
      <c r="R1128" s="457">
        <v>0</v>
      </c>
      <c r="S1128" s="453"/>
      <c r="W1128" s="323" t="s">
        <v>53</v>
      </c>
      <c r="X1128" s="323" t="s">
        <v>127</v>
      </c>
      <c r="Y1128" s="323"/>
      <c r="Z1128" s="327">
        <v>0</v>
      </c>
      <c r="AA1128" s="327">
        <v>0</v>
      </c>
      <c r="AB1128" s="327">
        <v>109.76230088</v>
      </c>
      <c r="AC1128" s="327">
        <v>4.1999999211839199E-7</v>
      </c>
      <c r="AD1128" s="327">
        <v>1.00000003278033E-7</v>
      </c>
      <c r="AE1128" s="327">
        <v>-4.5698943999999999</v>
      </c>
      <c r="AF1128" s="327">
        <v>-4.9999994189420196E-7</v>
      </c>
      <c r="AG1128" s="327">
        <v>-2.3999999321233603E-7</v>
      </c>
      <c r="AH1128" s="327">
        <v>-3.5999999559166398E-7</v>
      </c>
      <c r="AI1128" s="327">
        <v>-4.3999999599364498E-7</v>
      </c>
      <c r="AJ1128" s="327">
        <v>-3.99999973144105E-8</v>
      </c>
      <c r="AK1128" s="327">
        <v>2.8000000451555701E-7</v>
      </c>
      <c r="AL1128" s="327">
        <v>105.19240569999999</v>
      </c>
      <c r="AM1128" s="489"/>
      <c r="AN1128" s="382"/>
    </row>
    <row r="1129" spans="1:40" ht="19.5" customHeight="1" x14ac:dyDescent="0.2">
      <c r="A1129" s="454" t="s">
        <v>24</v>
      </c>
      <c r="B1129" s="455" t="s">
        <v>25</v>
      </c>
      <c r="C1129" s="456" t="s">
        <v>40</v>
      </c>
      <c r="D1129" s="302" t="s">
        <v>41</v>
      </c>
      <c r="E1129" s="457"/>
      <c r="F1129" s="457"/>
      <c r="G1129" s="457"/>
      <c r="H1129" s="457"/>
      <c r="I1129" s="457"/>
      <c r="J1129" s="457"/>
      <c r="K1129" s="457"/>
      <c r="L1129" s="457"/>
      <c r="M1129" s="457"/>
      <c r="N1129" s="457"/>
      <c r="O1129" s="457"/>
      <c r="P1129" s="457"/>
      <c r="Q1129" s="457"/>
      <c r="R1129" s="457">
        <v>0</v>
      </c>
      <c r="S1129" s="453"/>
      <c r="W1129" s="323" t="s">
        <v>53</v>
      </c>
      <c r="X1129" s="323" t="s">
        <v>235</v>
      </c>
      <c r="Y1129" s="323"/>
      <c r="Z1129" s="327">
        <v>0</v>
      </c>
      <c r="AA1129" s="327">
        <v>0</v>
      </c>
      <c r="AB1129" s="327">
        <v>0</v>
      </c>
      <c r="AC1129" s="327">
        <v>0</v>
      </c>
      <c r="AD1129" s="327">
        <v>0</v>
      </c>
      <c r="AE1129" s="327">
        <v>0</v>
      </c>
      <c r="AF1129" s="327">
        <v>0</v>
      </c>
      <c r="AG1129" s="327">
        <v>0</v>
      </c>
      <c r="AH1129" s="327">
        <v>0</v>
      </c>
      <c r="AI1129" s="327">
        <v>0</v>
      </c>
      <c r="AJ1129" s="327">
        <v>0</v>
      </c>
      <c r="AK1129" s="327">
        <v>0</v>
      </c>
      <c r="AL1129" s="327">
        <v>0</v>
      </c>
      <c r="AM1129" s="489"/>
      <c r="AN1129" s="382"/>
    </row>
    <row r="1130" spans="1:40" ht="19.5" customHeight="1" x14ac:dyDescent="0.2">
      <c r="A1130" s="454" t="s">
        <v>24</v>
      </c>
      <c r="B1130" s="455" t="s">
        <v>25</v>
      </c>
      <c r="C1130" s="456" t="s">
        <v>40</v>
      </c>
      <c r="D1130" s="302" t="s">
        <v>42</v>
      </c>
      <c r="E1130" s="457"/>
      <c r="F1130" s="457"/>
      <c r="G1130" s="457"/>
      <c r="H1130" s="457"/>
      <c r="I1130" s="457"/>
      <c r="J1130" s="457"/>
      <c r="K1130" s="457"/>
      <c r="L1130" s="457"/>
      <c r="M1130" s="457"/>
      <c r="N1130" s="457"/>
      <c r="O1130" s="457"/>
      <c r="P1130" s="457"/>
      <c r="Q1130" s="457"/>
      <c r="R1130" s="457">
        <v>0</v>
      </c>
      <c r="S1130" s="453"/>
      <c r="W1130" s="323" t="s">
        <v>53</v>
      </c>
      <c r="X1130" s="323" t="s">
        <v>236</v>
      </c>
      <c r="Y1130" s="323"/>
      <c r="Z1130" s="327">
        <v>0</v>
      </c>
      <c r="AA1130" s="327">
        <v>0</v>
      </c>
      <c r="AB1130" s="327">
        <v>0</v>
      </c>
      <c r="AC1130" s="327">
        <v>0</v>
      </c>
      <c r="AD1130" s="327">
        <v>0</v>
      </c>
      <c r="AE1130" s="327">
        <v>0</v>
      </c>
      <c r="AF1130" s="327">
        <v>0</v>
      </c>
      <c r="AG1130" s="327">
        <v>0</v>
      </c>
      <c r="AH1130" s="327">
        <v>0</v>
      </c>
      <c r="AI1130" s="327">
        <v>0</v>
      </c>
      <c r="AJ1130" s="327">
        <v>0</v>
      </c>
      <c r="AK1130" s="327">
        <v>0</v>
      </c>
      <c r="AL1130" s="327">
        <v>0</v>
      </c>
      <c r="AM1130" s="489"/>
      <c r="AN1130" s="382"/>
    </row>
    <row r="1131" spans="1:40" ht="19.5" customHeight="1" x14ac:dyDescent="0.2">
      <c r="A1131" s="454" t="s">
        <v>24</v>
      </c>
      <c r="B1131" s="455" t="s">
        <v>25</v>
      </c>
      <c r="C1131" s="456" t="s">
        <v>40</v>
      </c>
      <c r="D1131" s="302" t="s">
        <v>43</v>
      </c>
      <c r="E1131" s="457"/>
      <c r="F1131" s="457"/>
      <c r="G1131" s="457"/>
      <c r="H1131" s="457"/>
      <c r="I1131" s="457"/>
      <c r="J1131" s="457"/>
      <c r="K1131" s="457"/>
      <c r="L1131" s="457"/>
      <c r="M1131" s="457"/>
      <c r="N1131" s="457"/>
      <c r="O1131" s="457"/>
      <c r="P1131" s="457"/>
      <c r="Q1131" s="457"/>
      <c r="R1131" s="457">
        <v>0</v>
      </c>
      <c r="S1131" s="453"/>
      <c r="W1131" s="323" t="s">
        <v>53</v>
      </c>
      <c r="X1131" s="323" t="s">
        <v>237</v>
      </c>
      <c r="Y1131" s="323"/>
      <c r="Z1131" s="327">
        <v>0</v>
      </c>
      <c r="AA1131" s="327">
        <v>0</v>
      </c>
      <c r="AB1131" s="327">
        <v>0</v>
      </c>
      <c r="AC1131" s="327">
        <v>0</v>
      </c>
      <c r="AD1131" s="327">
        <v>0</v>
      </c>
      <c r="AE1131" s="327">
        <v>0</v>
      </c>
      <c r="AF1131" s="327">
        <v>0</v>
      </c>
      <c r="AG1131" s="327">
        <v>0</v>
      </c>
      <c r="AH1131" s="327">
        <v>0</v>
      </c>
      <c r="AI1131" s="327">
        <v>0</v>
      </c>
      <c r="AJ1131" s="327">
        <v>0</v>
      </c>
      <c r="AK1131" s="327">
        <v>0</v>
      </c>
      <c r="AL1131" s="327">
        <v>0</v>
      </c>
      <c r="AM1131" s="489"/>
      <c r="AN1131" s="382"/>
    </row>
    <row r="1132" spans="1:40" ht="19.5" customHeight="1" x14ac:dyDescent="0.2">
      <c r="A1132" s="454" t="s">
        <v>24</v>
      </c>
      <c r="B1132" s="455" t="s">
        <v>44</v>
      </c>
      <c r="C1132" s="456" t="s">
        <v>26</v>
      </c>
      <c r="D1132" s="302" t="s">
        <v>27</v>
      </c>
      <c r="E1132" s="457"/>
      <c r="F1132" s="457">
        <v>8.9271350860214191</v>
      </c>
      <c r="G1132" s="457">
        <v>2.6851817568351399</v>
      </c>
      <c r="H1132" s="457">
        <v>8.2667271687168995</v>
      </c>
      <c r="I1132" s="457">
        <v>10.9460369417917</v>
      </c>
      <c r="J1132" s="457">
        <v>11.938499487151599</v>
      </c>
      <c r="K1132" s="457">
        <v>13.802306952734799</v>
      </c>
      <c r="L1132" s="457">
        <v>15.425328688738</v>
      </c>
      <c r="M1132" s="457">
        <v>15.5846949883852</v>
      </c>
      <c r="N1132" s="457">
        <v>14.298918835153399</v>
      </c>
      <c r="O1132" s="457">
        <v>12.337531995040701</v>
      </c>
      <c r="P1132" s="457">
        <v>13.506791056134899</v>
      </c>
      <c r="Q1132" s="457">
        <v>13.7383165596181</v>
      </c>
      <c r="R1132" s="457">
        <v>141.45746951632199</v>
      </c>
      <c r="S1132" s="453"/>
      <c r="W1132" s="323" t="s">
        <v>53</v>
      </c>
      <c r="X1132" s="323" t="s">
        <v>238</v>
      </c>
      <c r="Y1132" s="323"/>
      <c r="Z1132" s="327">
        <v>0</v>
      </c>
      <c r="AA1132" s="327">
        <v>0</v>
      </c>
      <c r="AB1132" s="327">
        <v>0</v>
      </c>
      <c r="AC1132" s="327">
        <v>0</v>
      </c>
      <c r="AD1132" s="327">
        <v>0</v>
      </c>
      <c r="AE1132" s="327">
        <v>0</v>
      </c>
      <c r="AF1132" s="327">
        <v>0</v>
      </c>
      <c r="AG1132" s="327">
        <v>0</v>
      </c>
      <c r="AH1132" s="327">
        <v>0</v>
      </c>
      <c r="AI1132" s="327">
        <v>0</v>
      </c>
      <c r="AJ1132" s="327">
        <v>0</v>
      </c>
      <c r="AK1132" s="327">
        <v>0</v>
      </c>
      <c r="AL1132" s="327">
        <v>0</v>
      </c>
      <c r="AM1132" s="489"/>
      <c r="AN1132" s="382"/>
    </row>
    <row r="1133" spans="1:40" ht="19.5" customHeight="1" x14ac:dyDescent="0.2">
      <c r="A1133" s="454" t="s">
        <v>24</v>
      </c>
      <c r="B1133" s="455" t="s">
        <v>44</v>
      </c>
      <c r="C1133" s="456" t="s">
        <v>26</v>
      </c>
      <c r="D1133" s="302" t="s">
        <v>28</v>
      </c>
      <c r="E1133" s="457"/>
      <c r="F1133" s="457">
        <v>4.5834103761179597</v>
      </c>
      <c r="G1133" s="457">
        <v>1.6740778839967101</v>
      </c>
      <c r="H1133" s="457">
        <v>4.1087459076296602</v>
      </c>
      <c r="I1133" s="457">
        <v>6.2890486987376297</v>
      </c>
      <c r="J1133" s="457">
        <v>7.5701639796006104</v>
      </c>
      <c r="K1133" s="457">
        <v>8.2319665814935394</v>
      </c>
      <c r="L1133" s="457">
        <v>8.1223140262689402</v>
      </c>
      <c r="M1133" s="457">
        <v>7.7455408495088403</v>
      </c>
      <c r="N1133" s="457">
        <v>7.3800352147561199</v>
      </c>
      <c r="O1133" s="457">
        <v>6.8255950236649996</v>
      </c>
      <c r="P1133" s="457">
        <v>7.9236949027928096</v>
      </c>
      <c r="Q1133" s="457">
        <v>8.3217700391161795</v>
      </c>
      <c r="R1133" s="457">
        <v>78.776363483683994</v>
      </c>
      <c r="S1133" s="453"/>
      <c r="W1133" s="323" t="s">
        <v>53</v>
      </c>
      <c r="X1133" s="323" t="s">
        <v>239</v>
      </c>
      <c r="Y1133" s="323"/>
      <c r="Z1133" s="327">
        <v>0</v>
      </c>
      <c r="AA1133" s="327">
        <v>0</v>
      </c>
      <c r="AB1133" s="327">
        <v>0</v>
      </c>
      <c r="AC1133" s="327">
        <v>0</v>
      </c>
      <c r="AD1133" s="327">
        <v>0</v>
      </c>
      <c r="AE1133" s="327">
        <v>0</v>
      </c>
      <c r="AF1133" s="327">
        <v>0</v>
      </c>
      <c r="AG1133" s="327">
        <v>0</v>
      </c>
      <c r="AH1133" s="327">
        <v>0</v>
      </c>
      <c r="AI1133" s="327">
        <v>0</v>
      </c>
      <c r="AJ1133" s="327">
        <v>0</v>
      </c>
      <c r="AK1133" s="327">
        <v>0</v>
      </c>
      <c r="AL1133" s="327">
        <v>0</v>
      </c>
      <c r="AM1133" s="489"/>
      <c r="AN1133" s="382"/>
    </row>
    <row r="1134" spans="1:40" ht="19.5" customHeight="1" x14ac:dyDescent="0.2">
      <c r="A1134" s="454" t="s">
        <v>24</v>
      </c>
      <c r="B1134" s="455" t="s">
        <v>44</v>
      </c>
      <c r="C1134" s="456" t="s">
        <v>26</v>
      </c>
      <c r="D1134" s="302" t="s">
        <v>29</v>
      </c>
      <c r="E1134" s="457"/>
      <c r="F1134" s="457"/>
      <c r="G1134" s="457"/>
      <c r="H1134" s="457"/>
      <c r="I1134" s="457"/>
      <c r="J1134" s="457"/>
      <c r="K1134" s="457"/>
      <c r="L1134" s="457"/>
      <c r="M1134" s="457"/>
      <c r="N1134" s="457"/>
      <c r="O1134" s="457"/>
      <c r="P1134" s="457"/>
      <c r="Q1134" s="457"/>
      <c r="R1134" s="457">
        <v>0</v>
      </c>
      <c r="S1134" s="453"/>
      <c r="W1134" s="323" t="s">
        <v>53</v>
      </c>
      <c r="X1134" s="323" t="s">
        <v>240</v>
      </c>
      <c r="Y1134" s="323"/>
      <c r="Z1134" s="327">
        <v>0</v>
      </c>
      <c r="AA1134" s="327">
        <v>0</v>
      </c>
      <c r="AB1134" s="327">
        <v>0</v>
      </c>
      <c r="AC1134" s="327">
        <v>0</v>
      </c>
      <c r="AD1134" s="327">
        <v>0</v>
      </c>
      <c r="AE1134" s="327">
        <v>0</v>
      </c>
      <c r="AF1134" s="327">
        <v>0</v>
      </c>
      <c r="AG1134" s="327">
        <v>0</v>
      </c>
      <c r="AH1134" s="327">
        <v>0</v>
      </c>
      <c r="AI1134" s="327">
        <v>0</v>
      </c>
      <c r="AJ1134" s="327">
        <v>0</v>
      </c>
      <c r="AK1134" s="327">
        <v>0</v>
      </c>
      <c r="AL1134" s="327">
        <v>0</v>
      </c>
      <c r="AM1134" s="489"/>
      <c r="AN1134" s="382"/>
    </row>
    <row r="1135" spans="1:40" ht="19.5" customHeight="1" x14ac:dyDescent="0.2">
      <c r="A1135" s="454" t="s">
        <v>24</v>
      </c>
      <c r="B1135" s="455" t="s">
        <v>44</v>
      </c>
      <c r="C1135" s="456" t="s">
        <v>26</v>
      </c>
      <c r="D1135" s="302" t="s">
        <v>30</v>
      </c>
      <c r="E1135" s="457"/>
      <c r="F1135" s="457"/>
      <c r="G1135" s="457"/>
      <c r="H1135" s="457"/>
      <c r="I1135" s="457"/>
      <c r="J1135" s="457"/>
      <c r="K1135" s="457"/>
      <c r="L1135" s="457"/>
      <c r="M1135" s="457"/>
      <c r="N1135" s="457"/>
      <c r="O1135" s="457"/>
      <c r="P1135" s="457"/>
      <c r="Q1135" s="457"/>
      <c r="R1135" s="457">
        <v>0</v>
      </c>
      <c r="S1135" s="453"/>
      <c r="W1135" s="323" t="s">
        <v>53</v>
      </c>
      <c r="X1135" s="323" t="s">
        <v>241</v>
      </c>
      <c r="Y1135" s="323"/>
      <c r="Z1135" s="327">
        <v>0</v>
      </c>
      <c r="AA1135" s="327">
        <v>0</v>
      </c>
      <c r="AB1135" s="327">
        <v>0</v>
      </c>
      <c r="AC1135" s="327">
        <v>0</v>
      </c>
      <c r="AD1135" s="327">
        <v>0</v>
      </c>
      <c r="AE1135" s="327">
        <v>0</v>
      </c>
      <c r="AF1135" s="327">
        <v>0</v>
      </c>
      <c r="AG1135" s="327">
        <v>0</v>
      </c>
      <c r="AH1135" s="327">
        <v>0</v>
      </c>
      <c r="AI1135" s="327">
        <v>0</v>
      </c>
      <c r="AJ1135" s="327">
        <v>0</v>
      </c>
      <c r="AK1135" s="327">
        <v>0</v>
      </c>
      <c r="AL1135" s="327">
        <v>0</v>
      </c>
      <c r="AM1135" s="489"/>
      <c r="AN1135" s="382"/>
    </row>
    <row r="1136" spans="1:40" ht="19.5" customHeight="1" x14ac:dyDescent="0.2">
      <c r="A1136" s="454" t="s">
        <v>24</v>
      </c>
      <c r="B1136" s="455" t="s">
        <v>44</v>
      </c>
      <c r="C1136" s="456" t="s">
        <v>26</v>
      </c>
      <c r="D1136" s="302" t="s">
        <v>31</v>
      </c>
      <c r="E1136" s="457"/>
      <c r="F1136" s="457"/>
      <c r="G1136" s="457"/>
      <c r="H1136" s="457"/>
      <c r="I1136" s="457"/>
      <c r="J1136" s="457"/>
      <c r="K1136" s="457"/>
      <c r="L1136" s="457"/>
      <c r="M1136" s="457"/>
      <c r="N1136" s="457"/>
      <c r="O1136" s="457"/>
      <c r="P1136" s="457"/>
      <c r="Q1136" s="457"/>
      <c r="R1136" s="457">
        <v>0</v>
      </c>
      <c r="S1136" s="453"/>
      <c r="W1136" s="323" t="s">
        <v>53</v>
      </c>
      <c r="X1136" s="323" t="s">
        <v>242</v>
      </c>
      <c r="Y1136" s="323"/>
      <c r="Z1136" s="327">
        <v>0</v>
      </c>
      <c r="AA1136" s="327">
        <v>0</v>
      </c>
      <c r="AB1136" s="327">
        <v>0</v>
      </c>
      <c r="AC1136" s="327">
        <v>0</v>
      </c>
      <c r="AD1136" s="327">
        <v>0</v>
      </c>
      <c r="AE1136" s="327">
        <v>0</v>
      </c>
      <c r="AF1136" s="327">
        <v>0</v>
      </c>
      <c r="AG1136" s="327">
        <v>0</v>
      </c>
      <c r="AH1136" s="327">
        <v>0</v>
      </c>
      <c r="AI1136" s="327">
        <v>0</v>
      </c>
      <c r="AJ1136" s="327">
        <v>0</v>
      </c>
      <c r="AK1136" s="327">
        <v>0</v>
      </c>
      <c r="AL1136" s="327">
        <v>0</v>
      </c>
      <c r="AM1136" s="489"/>
      <c r="AN1136" s="382"/>
    </row>
    <row r="1137" spans="1:40" ht="19.5" customHeight="1" x14ac:dyDescent="0.2">
      <c r="A1137" s="454" t="s">
        <v>24</v>
      </c>
      <c r="B1137" s="455" t="s">
        <v>44</v>
      </c>
      <c r="C1137" s="456" t="s">
        <v>26</v>
      </c>
      <c r="D1137" s="302" t="s">
        <v>32</v>
      </c>
      <c r="E1137" s="457"/>
      <c r="F1137" s="457"/>
      <c r="G1137" s="457"/>
      <c r="H1137" s="457"/>
      <c r="I1137" s="457"/>
      <c r="J1137" s="457"/>
      <c r="K1137" s="457"/>
      <c r="L1137" s="457"/>
      <c r="M1137" s="457"/>
      <c r="N1137" s="457"/>
      <c r="O1137" s="457"/>
      <c r="P1137" s="457"/>
      <c r="Q1137" s="457"/>
      <c r="R1137" s="457">
        <v>0</v>
      </c>
      <c r="S1137" s="453"/>
      <c r="W1137" s="323" t="s">
        <v>53</v>
      </c>
      <c r="X1137" s="323" t="s">
        <v>243</v>
      </c>
      <c r="Y1137" s="323"/>
      <c r="Z1137" s="327">
        <v>0</v>
      </c>
      <c r="AA1137" s="327">
        <v>0</v>
      </c>
      <c r="AB1137" s="327">
        <v>0</v>
      </c>
      <c r="AC1137" s="327">
        <v>0</v>
      </c>
      <c r="AD1137" s="327">
        <v>0</v>
      </c>
      <c r="AE1137" s="327">
        <v>0</v>
      </c>
      <c r="AF1137" s="327">
        <v>0</v>
      </c>
      <c r="AG1137" s="327">
        <v>0</v>
      </c>
      <c r="AH1137" s="327">
        <v>0</v>
      </c>
      <c r="AI1137" s="327">
        <v>0</v>
      </c>
      <c r="AJ1137" s="327">
        <v>0</v>
      </c>
      <c r="AK1137" s="327">
        <v>0</v>
      </c>
      <c r="AL1137" s="327">
        <v>0</v>
      </c>
      <c r="AM1137" s="489"/>
      <c r="AN1137" s="382"/>
    </row>
    <row r="1138" spans="1:40" ht="19.5" customHeight="1" x14ac:dyDescent="0.2">
      <c r="A1138" s="454" t="s">
        <v>24</v>
      </c>
      <c r="B1138" s="455" t="s">
        <v>44</v>
      </c>
      <c r="C1138" s="456" t="s">
        <v>33</v>
      </c>
      <c r="D1138" s="302" t="s">
        <v>34</v>
      </c>
      <c r="E1138" s="457"/>
      <c r="F1138" s="457">
        <v>8.9780296738780105</v>
      </c>
      <c r="G1138" s="457">
        <v>3.3432983504457998</v>
      </c>
      <c r="H1138" s="457">
        <v>7.4739110884824598</v>
      </c>
      <c r="I1138" s="457">
        <v>10.6491857172474</v>
      </c>
      <c r="J1138" s="457">
        <v>11.780807162791801</v>
      </c>
      <c r="K1138" s="457">
        <v>13.7263056837447</v>
      </c>
      <c r="L1138" s="457">
        <v>14.453582594853801</v>
      </c>
      <c r="M1138" s="457">
        <v>13.9929667826522</v>
      </c>
      <c r="N1138" s="457">
        <v>13.5869292080473</v>
      </c>
      <c r="O1138" s="457">
        <v>11.897049091679101</v>
      </c>
      <c r="P1138" s="457">
        <v>13.8760735030425</v>
      </c>
      <c r="Q1138" s="457">
        <v>13.856783379928901</v>
      </c>
      <c r="R1138" s="457">
        <v>137.614922236794</v>
      </c>
      <c r="S1138" s="453"/>
      <c r="W1138" s="323" t="s">
        <v>53</v>
      </c>
      <c r="X1138" s="323" t="s">
        <v>244</v>
      </c>
      <c r="Y1138" s="323"/>
      <c r="Z1138" s="327">
        <v>0</v>
      </c>
      <c r="AA1138" s="327">
        <v>0</v>
      </c>
      <c r="AB1138" s="327">
        <v>0</v>
      </c>
      <c r="AC1138" s="327">
        <v>0</v>
      </c>
      <c r="AD1138" s="327">
        <v>0</v>
      </c>
      <c r="AE1138" s="327">
        <v>0</v>
      </c>
      <c r="AF1138" s="327">
        <v>0</v>
      </c>
      <c r="AG1138" s="327">
        <v>0</v>
      </c>
      <c r="AH1138" s="327">
        <v>0</v>
      </c>
      <c r="AI1138" s="327">
        <v>0</v>
      </c>
      <c r="AJ1138" s="327">
        <v>0</v>
      </c>
      <c r="AK1138" s="327">
        <v>0</v>
      </c>
      <c r="AL1138" s="327">
        <v>0</v>
      </c>
      <c r="AM1138" s="489"/>
      <c r="AN1138" s="382"/>
    </row>
    <row r="1139" spans="1:40" ht="19.5" customHeight="1" x14ac:dyDescent="0.2">
      <c r="A1139" s="454" t="s">
        <v>24</v>
      </c>
      <c r="B1139" s="455" t="s">
        <v>44</v>
      </c>
      <c r="C1139" s="456" t="s">
        <v>33</v>
      </c>
      <c r="D1139" s="302" t="s">
        <v>35</v>
      </c>
      <c r="E1139" s="457"/>
      <c r="F1139" s="457">
        <v>1.45259505296696</v>
      </c>
      <c r="G1139" s="457">
        <v>0.22122181903237401</v>
      </c>
      <c r="H1139" s="457">
        <v>1.42343600333797</v>
      </c>
      <c r="I1139" s="457">
        <v>2.0942844005376902</v>
      </c>
      <c r="J1139" s="457">
        <v>2.6225247262110898</v>
      </c>
      <c r="K1139" s="457">
        <v>2.9054695931781001</v>
      </c>
      <c r="L1139" s="457">
        <v>2.9345225084105602</v>
      </c>
      <c r="M1139" s="457">
        <v>3.1522293134661701</v>
      </c>
      <c r="N1139" s="457">
        <v>0.29842319288392899</v>
      </c>
      <c r="O1139" s="457">
        <v>2.60726928252687</v>
      </c>
      <c r="P1139" s="457">
        <v>2.89990815080019</v>
      </c>
      <c r="Q1139" s="457">
        <v>3.1998132943318902</v>
      </c>
      <c r="R1139" s="457">
        <v>25.8116973376838</v>
      </c>
      <c r="S1139" s="453"/>
      <c r="W1139" s="323" t="s">
        <v>53</v>
      </c>
      <c r="X1139" s="323" t="s">
        <v>245</v>
      </c>
      <c r="Y1139" s="323"/>
      <c r="Z1139" s="327">
        <v>0</v>
      </c>
      <c r="AA1139" s="327">
        <v>0</v>
      </c>
      <c r="AB1139" s="327">
        <v>0</v>
      </c>
      <c r="AC1139" s="327">
        <v>0</v>
      </c>
      <c r="AD1139" s="327">
        <v>0</v>
      </c>
      <c r="AE1139" s="327">
        <v>0</v>
      </c>
      <c r="AF1139" s="327">
        <v>0</v>
      </c>
      <c r="AG1139" s="327">
        <v>0</v>
      </c>
      <c r="AH1139" s="327">
        <v>0</v>
      </c>
      <c r="AI1139" s="327">
        <v>0</v>
      </c>
      <c r="AJ1139" s="327">
        <v>0</v>
      </c>
      <c r="AK1139" s="327">
        <v>0</v>
      </c>
      <c r="AL1139" s="327">
        <v>0</v>
      </c>
      <c r="AM1139" s="489"/>
      <c r="AN1139" s="382"/>
    </row>
    <row r="1140" spans="1:40" ht="19.5" customHeight="1" x14ac:dyDescent="0.2">
      <c r="A1140" s="454" t="s">
        <v>24</v>
      </c>
      <c r="B1140" s="458" t="s">
        <v>44</v>
      </c>
      <c r="C1140" s="458" t="s">
        <v>33</v>
      </c>
      <c r="D1140" s="458" t="s">
        <v>36</v>
      </c>
      <c r="E1140" s="459"/>
      <c r="F1140" s="459">
        <v>3.06033029114769</v>
      </c>
      <c r="G1140" s="459">
        <v>0.78112400064095899</v>
      </c>
      <c r="H1140" s="459">
        <v>3.4640006756197201</v>
      </c>
      <c r="I1140" s="459">
        <v>4.4297658997144698</v>
      </c>
      <c r="J1140" s="459">
        <v>5.0355246266127498</v>
      </c>
      <c r="K1140" s="459">
        <v>5.2340385984182403</v>
      </c>
      <c r="L1140" s="459">
        <v>5.80666550798946</v>
      </c>
      <c r="M1140" s="459">
        <v>5.9419668159505701</v>
      </c>
      <c r="N1140" s="459">
        <v>7.5192603506657996</v>
      </c>
      <c r="O1140" s="459">
        <v>4.4124097811597798</v>
      </c>
      <c r="P1140" s="459">
        <v>4.3712854541388504</v>
      </c>
      <c r="Q1140" s="459">
        <v>4.6985044811614403</v>
      </c>
      <c r="R1140" s="459">
        <v>54.754876483219697</v>
      </c>
      <c r="S1140" s="466"/>
      <c r="W1140" s="323" t="s">
        <v>53</v>
      </c>
      <c r="X1140" s="323" t="s">
        <v>246</v>
      </c>
      <c r="Y1140" s="323"/>
      <c r="Z1140" s="327">
        <v>0</v>
      </c>
      <c r="AA1140" s="327">
        <v>0</v>
      </c>
      <c r="AB1140" s="327">
        <v>0</v>
      </c>
      <c r="AC1140" s="327">
        <v>0</v>
      </c>
      <c r="AD1140" s="327">
        <v>0</v>
      </c>
      <c r="AE1140" s="327">
        <v>0</v>
      </c>
      <c r="AF1140" s="327">
        <v>0</v>
      </c>
      <c r="AG1140" s="327">
        <v>0</v>
      </c>
      <c r="AH1140" s="327">
        <v>0</v>
      </c>
      <c r="AI1140" s="327">
        <v>0</v>
      </c>
      <c r="AJ1140" s="327">
        <v>0</v>
      </c>
      <c r="AK1140" s="327">
        <v>0</v>
      </c>
      <c r="AL1140" s="327">
        <v>0</v>
      </c>
      <c r="AM1140" s="489"/>
      <c r="AN1140" s="382"/>
    </row>
    <row r="1141" spans="1:40" ht="19.5" customHeight="1" x14ac:dyDescent="0.2">
      <c r="A1141" s="454" t="s">
        <v>24</v>
      </c>
      <c r="B1141" s="455" t="s">
        <v>44</v>
      </c>
      <c r="C1141" s="456" t="s">
        <v>33</v>
      </c>
      <c r="D1141" s="302" t="s">
        <v>37</v>
      </c>
      <c r="E1141" s="457"/>
      <c r="F1141" s="457">
        <v>3.7705227091392201E-3</v>
      </c>
      <c r="G1141" s="457">
        <v>0</v>
      </c>
      <c r="H1141" s="457">
        <v>0</v>
      </c>
      <c r="I1141" s="457">
        <v>7.3606169441859798E-3</v>
      </c>
      <c r="J1141" s="457">
        <v>0</v>
      </c>
      <c r="K1141" s="457">
        <v>0</v>
      </c>
      <c r="L1141" s="457">
        <v>0</v>
      </c>
      <c r="M1141" s="457">
        <v>0</v>
      </c>
      <c r="N1141" s="457">
        <v>0</v>
      </c>
      <c r="O1141" s="457">
        <v>0</v>
      </c>
      <c r="P1141" s="457">
        <v>0</v>
      </c>
      <c r="Q1141" s="457">
        <v>0</v>
      </c>
      <c r="R1141" s="457">
        <v>1.1131139653325199E-2</v>
      </c>
      <c r="S1141" s="453"/>
      <c r="W1141" s="323" t="s">
        <v>53</v>
      </c>
      <c r="X1141" s="323" t="s">
        <v>247</v>
      </c>
      <c r="Y1141" s="323"/>
      <c r="Z1141" s="327">
        <v>0</v>
      </c>
      <c r="AA1141" s="327">
        <v>0</v>
      </c>
      <c r="AB1141" s="327">
        <v>0</v>
      </c>
      <c r="AC1141" s="327">
        <v>0</v>
      </c>
      <c r="AD1141" s="327">
        <v>0</v>
      </c>
      <c r="AE1141" s="327">
        <v>0</v>
      </c>
      <c r="AF1141" s="327">
        <v>0</v>
      </c>
      <c r="AG1141" s="327">
        <v>0</v>
      </c>
      <c r="AH1141" s="327">
        <v>0</v>
      </c>
      <c r="AI1141" s="327">
        <v>0</v>
      </c>
      <c r="AJ1141" s="327">
        <v>0</v>
      </c>
      <c r="AK1141" s="327">
        <v>0</v>
      </c>
      <c r="AL1141" s="327">
        <v>0</v>
      </c>
      <c r="AM1141" s="489"/>
      <c r="AN1141" s="382"/>
    </row>
    <row r="1142" spans="1:40" ht="19.5" customHeight="1" x14ac:dyDescent="0.2">
      <c r="A1142" s="454" t="s">
        <v>24</v>
      </c>
      <c r="B1142" s="455" t="s">
        <v>44</v>
      </c>
      <c r="C1142" s="456" t="s">
        <v>33</v>
      </c>
      <c r="D1142" s="302" t="s">
        <v>38</v>
      </c>
      <c r="E1142" s="457"/>
      <c r="F1142" s="457">
        <v>1.5819921437584199E-2</v>
      </c>
      <c r="G1142" s="457">
        <v>1.36154707127247E-2</v>
      </c>
      <c r="H1142" s="457">
        <v>1.4125308906402101E-2</v>
      </c>
      <c r="I1142" s="457">
        <v>5.4489006085566297E-2</v>
      </c>
      <c r="J1142" s="457">
        <v>6.9806951136623094E-2</v>
      </c>
      <c r="K1142" s="457">
        <v>0.16353895379212099</v>
      </c>
      <c r="L1142" s="457">
        <v>0.33461895300252098</v>
      </c>
      <c r="M1142" s="457">
        <v>0.24307292582508</v>
      </c>
      <c r="N1142" s="457">
        <v>0.274341298312411</v>
      </c>
      <c r="O1142" s="457">
        <v>0.188322907742134</v>
      </c>
      <c r="P1142" s="457">
        <v>0.24263541625718199</v>
      </c>
      <c r="Q1142" s="457">
        <v>0.30355262895894503</v>
      </c>
      <c r="R1142" s="457">
        <v>1.9179397421692901</v>
      </c>
      <c r="S1142" s="453"/>
      <c r="W1142" s="323" t="s">
        <v>53</v>
      </c>
      <c r="X1142" s="323" t="s">
        <v>248</v>
      </c>
      <c r="Y1142" s="323"/>
      <c r="Z1142" s="327">
        <v>0</v>
      </c>
      <c r="AA1142" s="327">
        <v>0</v>
      </c>
      <c r="AB1142" s="327">
        <v>0</v>
      </c>
      <c r="AC1142" s="327">
        <v>0</v>
      </c>
      <c r="AD1142" s="327">
        <v>0</v>
      </c>
      <c r="AE1142" s="327">
        <v>0</v>
      </c>
      <c r="AF1142" s="327">
        <v>0</v>
      </c>
      <c r="AG1142" s="327">
        <v>0</v>
      </c>
      <c r="AH1142" s="327">
        <v>0</v>
      </c>
      <c r="AI1142" s="327">
        <v>0</v>
      </c>
      <c r="AJ1142" s="327">
        <v>0</v>
      </c>
      <c r="AK1142" s="327">
        <v>0</v>
      </c>
      <c r="AL1142" s="327">
        <v>0</v>
      </c>
      <c r="AM1142" s="489"/>
      <c r="AN1142" s="382"/>
    </row>
    <row r="1143" spans="1:40" ht="19.5" customHeight="1" x14ac:dyDescent="0.2">
      <c r="A1143" s="454" t="s">
        <v>24</v>
      </c>
      <c r="B1143" s="455" t="s">
        <v>44</v>
      </c>
      <c r="C1143" s="456" t="s">
        <v>33</v>
      </c>
      <c r="D1143" s="302" t="s">
        <v>39</v>
      </c>
      <c r="E1143" s="457"/>
      <c r="F1143" s="457">
        <v>0</v>
      </c>
      <c r="G1143" s="457">
        <v>0</v>
      </c>
      <c r="H1143" s="457">
        <v>0</v>
      </c>
      <c r="I1143" s="457">
        <v>0</v>
      </c>
      <c r="J1143" s="457">
        <v>0</v>
      </c>
      <c r="K1143" s="457">
        <v>4.9207050951839901E-3</v>
      </c>
      <c r="L1143" s="457">
        <v>1.82531507505087E-2</v>
      </c>
      <c r="M1143" s="457">
        <v>0</v>
      </c>
      <c r="N1143" s="457">
        <v>0</v>
      </c>
      <c r="O1143" s="457">
        <v>5.8075955597752998E-2</v>
      </c>
      <c r="P1143" s="457">
        <v>4.0583434689006603E-2</v>
      </c>
      <c r="Q1143" s="457">
        <v>1.4721233888371999E-3</v>
      </c>
      <c r="R1143" s="457">
        <v>0.12330536952129</v>
      </c>
      <c r="S1143" s="453"/>
      <c r="W1143" s="323" t="s">
        <v>53</v>
      </c>
      <c r="X1143" s="323" t="s">
        <v>210</v>
      </c>
      <c r="Y1143" s="323"/>
      <c r="Z1143" s="327">
        <v>128.49118287793701</v>
      </c>
      <c r="AA1143" s="327">
        <v>-244.755444815798</v>
      </c>
      <c r="AB1143" s="327">
        <v>193.665896631876</v>
      </c>
      <c r="AC1143" s="327">
        <v>131.95196779827799</v>
      </c>
      <c r="AD1143" s="327">
        <v>189.15954822995101</v>
      </c>
      <c r="AE1143" s="327">
        <v>168.78791857265699</v>
      </c>
      <c r="AF1143" s="327">
        <v>102.14275063816601</v>
      </c>
      <c r="AG1143" s="327">
        <v>198.32468816999099</v>
      </c>
      <c r="AH1143" s="327">
        <v>151.37247583220301</v>
      </c>
      <c r="AI1143" s="327">
        <v>197.413433593294</v>
      </c>
      <c r="AJ1143" s="327">
        <v>189.480971056078</v>
      </c>
      <c r="AK1143" s="327">
        <v>259.70043159208399</v>
      </c>
      <c r="AL1143" s="327">
        <v>1665.7358201767199</v>
      </c>
      <c r="AM1143" s="489"/>
      <c r="AN1143" s="382"/>
    </row>
    <row r="1144" spans="1:40" ht="19.5" customHeight="1" x14ac:dyDescent="0.2">
      <c r="A1144" s="454" t="s">
        <v>24</v>
      </c>
      <c r="B1144" s="455" t="s">
        <v>44</v>
      </c>
      <c r="C1144" s="456" t="s">
        <v>40</v>
      </c>
      <c r="D1144" s="302" t="s">
        <v>41</v>
      </c>
      <c r="E1144" s="457"/>
      <c r="F1144" s="457">
        <v>12.625423904156801</v>
      </c>
      <c r="G1144" s="457">
        <v>3.1409975426813199</v>
      </c>
      <c r="H1144" s="457">
        <v>11.469194216052299</v>
      </c>
      <c r="I1144" s="457">
        <v>16.3028282246886</v>
      </c>
      <c r="J1144" s="457">
        <v>18.200656088351899</v>
      </c>
      <c r="K1144" s="457">
        <v>19.8692360140635</v>
      </c>
      <c r="L1144" s="457">
        <v>21.163000156450099</v>
      </c>
      <c r="M1144" s="457">
        <v>21.1296613770498</v>
      </c>
      <c r="N1144" s="457">
        <v>18.942712214177199</v>
      </c>
      <c r="O1144" s="457">
        <v>17.647274686138701</v>
      </c>
      <c r="P1144" s="457">
        <v>20.258425735945899</v>
      </c>
      <c r="Q1144" s="457">
        <v>21.167226270883599</v>
      </c>
      <c r="R1144" s="457">
        <v>201.91663643064001</v>
      </c>
      <c r="S1144" s="453"/>
      <c r="W1144" s="321"/>
      <c r="X1144" s="321"/>
      <c r="Y1144" s="321"/>
      <c r="Z1144" s="329"/>
      <c r="AA1144" s="329"/>
      <c r="AB1144" s="329"/>
      <c r="AC1144" s="329"/>
      <c r="AD1144" s="329"/>
      <c r="AE1144" s="329"/>
      <c r="AF1144" s="329"/>
      <c r="AG1144" s="329"/>
      <c r="AH1144" s="329"/>
      <c r="AI1144" s="329"/>
      <c r="AJ1144" s="329"/>
      <c r="AK1144" s="329"/>
      <c r="AL1144" s="329"/>
      <c r="AM1144" s="489"/>
      <c r="AN1144" s="382"/>
    </row>
    <row r="1145" spans="1:40" ht="19.5" customHeight="1" x14ac:dyDescent="0.2">
      <c r="A1145" s="454" t="s">
        <v>24</v>
      </c>
      <c r="B1145" s="455" t="s">
        <v>44</v>
      </c>
      <c r="C1145" s="456" t="s">
        <v>40</v>
      </c>
      <c r="D1145" s="302" t="s">
        <v>42</v>
      </c>
      <c r="E1145" s="457"/>
      <c r="F1145" s="457">
        <v>0.88512155798256698</v>
      </c>
      <c r="G1145" s="457">
        <v>0.94479110188962501</v>
      </c>
      <c r="H1145" s="457">
        <v>0.74036760619465203</v>
      </c>
      <c r="I1145" s="457">
        <v>0.77492103479961005</v>
      </c>
      <c r="J1145" s="457">
        <v>1.12029140217011</v>
      </c>
      <c r="K1145" s="457">
        <v>1.9665378961573701</v>
      </c>
      <c r="L1145" s="457">
        <v>2.1934272919641802</v>
      </c>
      <c r="M1145" s="457">
        <v>1.95374516356289</v>
      </c>
      <c r="N1145" s="457">
        <v>2.4976870904762598</v>
      </c>
      <c r="O1145" s="457">
        <v>1.26070052623658</v>
      </c>
      <c r="P1145" s="457">
        <v>0.91157850449410005</v>
      </c>
      <c r="Q1145" s="457">
        <v>0.68128533928169999</v>
      </c>
      <c r="R1145" s="457">
        <v>15.9304545152096</v>
      </c>
      <c r="S1145" s="453"/>
      <c r="W1145" s="321"/>
      <c r="X1145" s="321"/>
      <c r="Y1145" s="321"/>
      <c r="Z1145" s="329"/>
      <c r="AA1145" s="329"/>
      <c r="AB1145" s="329"/>
      <c r="AC1145" s="329"/>
      <c r="AD1145" s="329"/>
      <c r="AE1145" s="329"/>
      <c r="AF1145" s="329"/>
      <c r="AG1145" s="329"/>
      <c r="AH1145" s="329"/>
      <c r="AI1145" s="329"/>
      <c r="AJ1145" s="329"/>
      <c r="AK1145" s="329"/>
      <c r="AL1145" s="329"/>
      <c r="AM1145" s="489"/>
      <c r="AN1145" s="382"/>
    </row>
    <row r="1146" spans="1:40" ht="19.5" customHeight="1" x14ac:dyDescent="0.2">
      <c r="A1146" s="454" t="s">
        <v>24</v>
      </c>
      <c r="B1146" s="455" t="s">
        <v>44</v>
      </c>
      <c r="C1146" s="456" t="s">
        <v>40</v>
      </c>
      <c r="D1146" s="302" t="s">
        <v>43</v>
      </c>
      <c r="E1146" s="457"/>
      <c r="F1146" s="457">
        <v>0</v>
      </c>
      <c r="G1146" s="457">
        <v>0.27347099626090599</v>
      </c>
      <c r="H1146" s="457">
        <v>0.165911254099633</v>
      </c>
      <c r="I1146" s="457">
        <v>0.15733638104113001</v>
      </c>
      <c r="J1146" s="457">
        <v>0.18771597623015401</v>
      </c>
      <c r="K1146" s="457">
        <v>0.198499624007449</v>
      </c>
      <c r="L1146" s="457">
        <v>0.19121526659261801</v>
      </c>
      <c r="M1146" s="457">
        <v>0.246829297281349</v>
      </c>
      <c r="N1146" s="457">
        <v>0.238554745255976</v>
      </c>
      <c r="O1146" s="457">
        <v>0.25515180633033702</v>
      </c>
      <c r="P1146" s="457">
        <v>0.26048171848767898</v>
      </c>
      <c r="Q1146" s="457">
        <v>0.211614297604719</v>
      </c>
      <c r="R1146" s="457">
        <v>2.3867813631919499</v>
      </c>
      <c r="S1146" s="453"/>
      <c r="W1146" s="323" t="s">
        <v>3</v>
      </c>
      <c r="X1146" s="323" t="s">
        <v>4</v>
      </c>
      <c r="Y1146" s="323"/>
      <c r="Z1146" s="327" t="s">
        <v>8</v>
      </c>
      <c r="AA1146" s="327" t="s">
        <v>9</v>
      </c>
      <c r="AB1146" s="327" t="s">
        <v>10</v>
      </c>
      <c r="AC1146" s="327" t="s">
        <v>11</v>
      </c>
      <c r="AD1146" s="327" t="s">
        <v>12</v>
      </c>
      <c r="AE1146" s="327" t="s">
        <v>13</v>
      </c>
      <c r="AF1146" s="327" t="s">
        <v>14</v>
      </c>
      <c r="AG1146" s="327" t="s">
        <v>15</v>
      </c>
      <c r="AH1146" s="327" t="s">
        <v>16</v>
      </c>
      <c r="AI1146" s="327" t="s">
        <v>17</v>
      </c>
      <c r="AJ1146" s="327" t="s">
        <v>111</v>
      </c>
      <c r="AK1146" s="327" t="s">
        <v>19</v>
      </c>
      <c r="AL1146" s="327" t="s">
        <v>20</v>
      </c>
      <c r="AM1146" s="489"/>
      <c r="AN1146" s="382"/>
    </row>
    <row r="1147" spans="1:40" ht="19.5" customHeight="1" x14ac:dyDescent="0.2">
      <c r="A1147" s="454" t="s">
        <v>24</v>
      </c>
      <c r="B1147" s="455" t="s">
        <v>45</v>
      </c>
      <c r="C1147" s="456" t="s">
        <v>26</v>
      </c>
      <c r="D1147" s="302" t="s">
        <v>27</v>
      </c>
      <c r="E1147" s="457"/>
      <c r="F1147" s="457"/>
      <c r="G1147" s="457"/>
      <c r="H1147" s="457"/>
      <c r="I1147" s="457"/>
      <c r="J1147" s="457"/>
      <c r="K1147" s="457"/>
      <c r="L1147" s="457"/>
      <c r="M1147" s="457"/>
      <c r="N1147" s="457"/>
      <c r="O1147" s="457"/>
      <c r="P1147" s="457"/>
      <c r="Q1147" s="457"/>
      <c r="R1147" s="457">
        <v>0</v>
      </c>
      <c r="S1147" s="453"/>
      <c r="W1147" s="323" t="s">
        <v>54</v>
      </c>
      <c r="X1147" s="323" t="s">
        <v>217</v>
      </c>
      <c r="Y1147" s="323"/>
      <c r="Z1147" s="327">
        <v>0.22744246284167599</v>
      </c>
      <c r="AA1147" s="327">
        <v>0.33385165622371599</v>
      </c>
      <c r="AB1147" s="327">
        <v>3.72805400503958E-2</v>
      </c>
      <c r="AC1147" s="327">
        <v>-1.8156381340566101E-3</v>
      </c>
      <c r="AD1147" s="327">
        <v>0.84205408765394496</v>
      </c>
      <c r="AE1147" s="327">
        <v>0.24761380818801601</v>
      </c>
      <c r="AF1147" s="327">
        <v>0.35211598394546001</v>
      </c>
      <c r="AG1147" s="327">
        <v>0.595280110972077</v>
      </c>
      <c r="AH1147" s="327">
        <v>0.33959627423024602</v>
      </c>
      <c r="AI1147" s="327">
        <v>0.63538468878575205</v>
      </c>
      <c r="AJ1147" s="327">
        <v>0.63622115906944798</v>
      </c>
      <c r="AK1147" s="327">
        <v>-2.6041714035477401</v>
      </c>
      <c r="AL1147" s="327">
        <v>1.6408537302789401</v>
      </c>
      <c r="AM1147" s="489"/>
      <c r="AN1147" s="382"/>
    </row>
    <row r="1148" spans="1:40" ht="19.5" customHeight="1" x14ac:dyDescent="0.2">
      <c r="A1148" s="454" t="s">
        <v>24</v>
      </c>
      <c r="B1148" s="455" t="s">
        <v>45</v>
      </c>
      <c r="C1148" s="456" t="s">
        <v>26</v>
      </c>
      <c r="D1148" s="302" t="s">
        <v>28</v>
      </c>
      <c r="E1148" s="457"/>
      <c r="F1148" s="457"/>
      <c r="G1148" s="457"/>
      <c r="H1148" s="457"/>
      <c r="I1148" s="457"/>
      <c r="J1148" s="457"/>
      <c r="K1148" s="457"/>
      <c r="L1148" s="457"/>
      <c r="M1148" s="457"/>
      <c r="N1148" s="457"/>
      <c r="O1148" s="457"/>
      <c r="P1148" s="457"/>
      <c r="Q1148" s="457"/>
      <c r="R1148" s="457">
        <v>0</v>
      </c>
      <c r="S1148" s="453"/>
      <c r="W1148" s="323" t="s">
        <v>54</v>
      </c>
      <c r="X1148" s="323" t="s">
        <v>218</v>
      </c>
      <c r="Y1148" s="323"/>
      <c r="Z1148" s="327">
        <v>2.6461208396809301E-2</v>
      </c>
      <c r="AA1148" s="327">
        <v>4.9692971212134899E-3</v>
      </c>
      <c r="AB1148" s="327">
        <v>3.0441304516706401E-3</v>
      </c>
      <c r="AC1148" s="327">
        <v>3.2978457503183801E-3</v>
      </c>
      <c r="AD1148" s="327">
        <v>3.45980161901792E-3</v>
      </c>
      <c r="AE1148" s="327">
        <v>3.53243980460306E-3</v>
      </c>
      <c r="AF1148" s="327">
        <v>5.4012219474851401E-3</v>
      </c>
      <c r="AG1148" s="327">
        <v>5.56326135678581E-3</v>
      </c>
      <c r="AH1148" s="327">
        <v>7.97429324210552E-3</v>
      </c>
      <c r="AI1148" s="327">
        <v>7.0795132829289797E-3</v>
      </c>
      <c r="AJ1148" s="327">
        <v>4.4450056234500599E-3</v>
      </c>
      <c r="AK1148" s="327">
        <v>1.05803780938185E-2</v>
      </c>
      <c r="AL1148" s="327">
        <v>8.5808396690206803E-2</v>
      </c>
      <c r="AM1148" s="489"/>
      <c r="AN1148" s="382"/>
    </row>
    <row r="1149" spans="1:40" ht="19.5" customHeight="1" x14ac:dyDescent="0.2">
      <c r="A1149" s="454" t="s">
        <v>24</v>
      </c>
      <c r="B1149" s="455" t="s">
        <v>45</v>
      </c>
      <c r="C1149" s="456" t="s">
        <v>26</v>
      </c>
      <c r="D1149" s="302" t="s">
        <v>29</v>
      </c>
      <c r="E1149" s="457"/>
      <c r="F1149" s="457"/>
      <c r="G1149" s="457"/>
      <c r="H1149" s="457"/>
      <c r="I1149" s="457"/>
      <c r="J1149" s="457"/>
      <c r="K1149" s="457"/>
      <c r="L1149" s="457"/>
      <c r="M1149" s="457"/>
      <c r="N1149" s="457"/>
      <c r="O1149" s="457"/>
      <c r="P1149" s="457"/>
      <c r="Q1149" s="457"/>
      <c r="R1149" s="457">
        <v>0</v>
      </c>
      <c r="S1149" s="453"/>
      <c r="W1149" s="323" t="s">
        <v>54</v>
      </c>
      <c r="X1149" s="323" t="s">
        <v>219</v>
      </c>
      <c r="Y1149" s="323"/>
      <c r="Z1149" s="327">
        <v>2.2300117472500498E-2</v>
      </c>
      <c r="AA1149" s="327">
        <v>8.9297066565530697E-3</v>
      </c>
      <c r="AB1149" s="327">
        <v>1.33946478134123E-2</v>
      </c>
      <c r="AC1149" s="327">
        <v>1.8420882872578301E-2</v>
      </c>
      <c r="AD1149" s="327">
        <v>1.79519804517452E-2</v>
      </c>
      <c r="AE1149" s="327">
        <v>2.0017786738266E-2</v>
      </c>
      <c r="AF1149" s="327">
        <v>3.2532703851208197E-2</v>
      </c>
      <c r="AG1149" s="327">
        <v>3.7566655999259201E-2</v>
      </c>
      <c r="AH1149" s="327">
        <v>2.77727635361514E-2</v>
      </c>
      <c r="AI1149" s="327">
        <v>2.5702974953482501E-2</v>
      </c>
      <c r="AJ1149" s="327">
        <v>2.6021842657821499E-2</v>
      </c>
      <c r="AK1149" s="327">
        <v>2.5316009868397198E-2</v>
      </c>
      <c r="AL1149" s="327">
        <v>0.275928072871375</v>
      </c>
      <c r="AM1149" s="489"/>
      <c r="AN1149" s="382"/>
    </row>
    <row r="1150" spans="1:40" ht="19.5" customHeight="1" x14ac:dyDescent="0.2">
      <c r="A1150" s="454" t="s">
        <v>24</v>
      </c>
      <c r="B1150" s="455" t="s">
        <v>45</v>
      </c>
      <c r="C1150" s="456" t="s">
        <v>26</v>
      </c>
      <c r="D1150" s="302" t="s">
        <v>30</v>
      </c>
      <c r="E1150" s="457"/>
      <c r="F1150" s="457"/>
      <c r="G1150" s="457"/>
      <c r="H1150" s="457"/>
      <c r="I1150" s="457"/>
      <c r="J1150" s="457"/>
      <c r="K1150" s="457"/>
      <c r="L1150" s="457"/>
      <c r="M1150" s="457"/>
      <c r="N1150" s="457"/>
      <c r="O1150" s="457"/>
      <c r="P1150" s="457"/>
      <c r="Q1150" s="457"/>
      <c r="R1150" s="457">
        <v>0</v>
      </c>
      <c r="S1150" s="453"/>
      <c r="W1150" s="323" t="s">
        <v>54</v>
      </c>
      <c r="X1150" s="323" t="s">
        <v>220</v>
      </c>
      <c r="Y1150" s="323"/>
      <c r="Z1150" s="327">
        <v>5.4298871616783602E-2</v>
      </c>
      <c r="AA1150" s="327">
        <v>8.0843812858177697E-2</v>
      </c>
      <c r="AB1150" s="327">
        <v>1.1573950934222E-2</v>
      </c>
      <c r="AC1150" s="327">
        <v>0.195569048486012</v>
      </c>
      <c r="AD1150" s="327">
        <v>-9.2944545181670599E-2</v>
      </c>
      <c r="AE1150" s="327">
        <v>0.79462705243030995</v>
      </c>
      <c r="AF1150" s="327">
        <v>0.19870698103829501</v>
      </c>
      <c r="AG1150" s="327">
        <v>1.45233480204028</v>
      </c>
      <c r="AH1150" s="327">
        <v>0.77524781467786397</v>
      </c>
      <c r="AI1150" s="327">
        <v>0.75657719517954003</v>
      </c>
      <c r="AJ1150" s="327">
        <v>0.71244301765444895</v>
      </c>
      <c r="AK1150" s="327">
        <v>1.1245752717447599</v>
      </c>
      <c r="AL1150" s="327">
        <v>6.0638532734790198</v>
      </c>
      <c r="AM1150" s="489"/>
      <c r="AN1150" s="382"/>
    </row>
    <row r="1151" spans="1:40" ht="19.5" customHeight="1" x14ac:dyDescent="0.2">
      <c r="A1151" s="454" t="s">
        <v>24</v>
      </c>
      <c r="B1151" s="455" t="s">
        <v>45</v>
      </c>
      <c r="C1151" s="456" t="s">
        <v>26</v>
      </c>
      <c r="D1151" s="302" t="s">
        <v>31</v>
      </c>
      <c r="E1151" s="457"/>
      <c r="F1151" s="457"/>
      <c r="G1151" s="457"/>
      <c r="H1151" s="457"/>
      <c r="I1151" s="457"/>
      <c r="J1151" s="457"/>
      <c r="K1151" s="457"/>
      <c r="L1151" s="457"/>
      <c r="M1151" s="457"/>
      <c r="N1151" s="457"/>
      <c r="O1151" s="457"/>
      <c r="P1151" s="457"/>
      <c r="Q1151" s="457"/>
      <c r="R1151" s="457">
        <v>0</v>
      </c>
      <c r="S1151" s="453"/>
      <c r="W1151" s="323" t="s">
        <v>54</v>
      </c>
      <c r="X1151" s="323" t="s">
        <v>211</v>
      </c>
      <c r="Y1151" s="323"/>
      <c r="Z1151" s="327">
        <v>7.6618819769244997</v>
      </c>
      <c r="AA1151" s="327">
        <v>25.367837680645302</v>
      </c>
      <c r="AB1151" s="327">
        <v>-12.7035019405815</v>
      </c>
      <c r="AC1151" s="327">
        <v>-17.033120911568901</v>
      </c>
      <c r="AD1151" s="327">
        <v>4.1071463322800001</v>
      </c>
      <c r="AE1151" s="327">
        <v>-26.421802257235498</v>
      </c>
      <c r="AF1151" s="327">
        <v>-1.4793496962950601</v>
      </c>
      <c r="AG1151" s="327">
        <v>11.966937899113001</v>
      </c>
      <c r="AH1151" s="327">
        <v>12.7294928989983</v>
      </c>
      <c r="AI1151" s="327">
        <v>7.54766026297838</v>
      </c>
      <c r="AJ1151" s="327">
        <v>12.4684257435442</v>
      </c>
      <c r="AK1151" s="327">
        <v>158.09486591001999</v>
      </c>
      <c r="AL1151" s="327">
        <v>182.30647389882299</v>
      </c>
      <c r="AM1151" s="489"/>
      <c r="AN1151" s="382"/>
    </row>
    <row r="1152" spans="1:40" ht="19.5" customHeight="1" x14ac:dyDescent="0.2">
      <c r="A1152" s="454" t="s">
        <v>24</v>
      </c>
      <c r="B1152" s="455" t="s">
        <v>45</v>
      </c>
      <c r="C1152" s="456" t="s">
        <v>26</v>
      </c>
      <c r="D1152" s="302" t="s">
        <v>32</v>
      </c>
      <c r="E1152" s="457"/>
      <c r="F1152" s="457"/>
      <c r="G1152" s="457"/>
      <c r="H1152" s="457"/>
      <c r="I1152" s="457"/>
      <c r="J1152" s="457"/>
      <c r="K1152" s="457"/>
      <c r="L1152" s="457"/>
      <c r="M1152" s="457"/>
      <c r="N1152" s="457"/>
      <c r="O1152" s="457"/>
      <c r="P1152" s="457"/>
      <c r="Q1152" s="457"/>
      <c r="R1152" s="457">
        <v>0</v>
      </c>
      <c r="S1152" s="453"/>
      <c r="W1152" s="323" t="s">
        <v>54</v>
      </c>
      <c r="X1152" s="323" t="s">
        <v>221</v>
      </c>
      <c r="Y1152" s="323"/>
      <c r="Z1152" s="327">
        <v>1.7376826982475</v>
      </c>
      <c r="AA1152" s="327">
        <v>1.63435009371718</v>
      </c>
      <c r="AB1152" s="327">
        <v>-8.9398277018623004E-2</v>
      </c>
      <c r="AC1152" s="327">
        <v>0.25680619045911601</v>
      </c>
      <c r="AD1152" s="327">
        <v>-0.205508962604113</v>
      </c>
      <c r="AE1152" s="327">
        <v>-0.41531164725289199</v>
      </c>
      <c r="AF1152" s="327">
        <v>0.19688427317928001</v>
      </c>
      <c r="AG1152" s="327">
        <v>0.26454543703656302</v>
      </c>
      <c r="AH1152" s="327">
        <v>1.3360412843224201</v>
      </c>
      <c r="AI1152" s="327">
        <v>0.76419412558823696</v>
      </c>
      <c r="AJ1152" s="327">
        <v>0.74082782923427604</v>
      </c>
      <c r="AK1152" s="327">
        <v>0.69269316149266202</v>
      </c>
      <c r="AL1152" s="327">
        <v>6.9138062064016097</v>
      </c>
      <c r="AM1152" s="489"/>
      <c r="AN1152" s="382"/>
    </row>
    <row r="1153" spans="1:42" ht="19.5" customHeight="1" x14ac:dyDescent="0.2">
      <c r="A1153" s="454" t="s">
        <v>24</v>
      </c>
      <c r="B1153" s="455" t="s">
        <v>45</v>
      </c>
      <c r="C1153" s="456" t="s">
        <v>33</v>
      </c>
      <c r="D1153" s="302" t="s">
        <v>34</v>
      </c>
      <c r="E1153" s="457"/>
      <c r="F1153" s="457"/>
      <c r="G1153" s="457"/>
      <c r="H1153" s="457"/>
      <c r="I1153" s="457"/>
      <c r="J1153" s="457"/>
      <c r="K1153" s="457"/>
      <c r="L1153" s="457"/>
      <c r="M1153" s="457"/>
      <c r="N1153" s="457"/>
      <c r="O1153" s="457"/>
      <c r="P1153" s="457"/>
      <c r="Q1153" s="457"/>
      <c r="R1153" s="457">
        <v>0</v>
      </c>
      <c r="S1153" s="453"/>
      <c r="W1153" s="323" t="s">
        <v>54</v>
      </c>
      <c r="X1153" s="323" t="s">
        <v>222</v>
      </c>
      <c r="Y1153" s="323"/>
      <c r="Z1153" s="327">
        <v>6.9386255186081602E-3</v>
      </c>
      <c r="AA1153" s="327">
        <v>4.8195133687352603E-3</v>
      </c>
      <c r="AB1153" s="327">
        <v>4.4604275231699096E-3</v>
      </c>
      <c r="AC1153" s="327">
        <v>1.1796051091025999E-2</v>
      </c>
      <c r="AD1153" s="327">
        <v>1.08130332842121E-2</v>
      </c>
      <c r="AE1153" s="327">
        <v>4.39652247924527E-4</v>
      </c>
      <c r="AF1153" s="327">
        <v>5.9811737436846896E-3</v>
      </c>
      <c r="AG1153" s="327">
        <v>-1.4511737399694701E-3</v>
      </c>
      <c r="AH1153" s="327">
        <v>9.4180013583344997E-3</v>
      </c>
      <c r="AI1153" s="327">
        <v>7.3917041006767105E-4</v>
      </c>
      <c r="AJ1153" s="327">
        <v>1.0296353585353401E-2</v>
      </c>
      <c r="AK1153" s="327">
        <v>-1.2250291398437E-2</v>
      </c>
      <c r="AL1153" s="327">
        <v>5.2000536992709699E-2</v>
      </c>
      <c r="AM1153" s="489"/>
      <c r="AN1153" s="382"/>
    </row>
    <row r="1154" spans="1:42" ht="19.5" customHeight="1" x14ac:dyDescent="0.2">
      <c r="A1154" s="454" t="s">
        <v>24</v>
      </c>
      <c r="B1154" s="455" t="s">
        <v>45</v>
      </c>
      <c r="C1154" s="456" t="s">
        <v>33</v>
      </c>
      <c r="D1154" s="302" t="s">
        <v>35</v>
      </c>
      <c r="E1154" s="457"/>
      <c r="F1154" s="457"/>
      <c r="G1154" s="457"/>
      <c r="H1154" s="457"/>
      <c r="I1154" s="457"/>
      <c r="J1154" s="457"/>
      <c r="K1154" s="457"/>
      <c r="L1154" s="457"/>
      <c r="M1154" s="457"/>
      <c r="N1154" s="457"/>
      <c r="O1154" s="457"/>
      <c r="P1154" s="457"/>
      <c r="Q1154" s="457"/>
      <c r="R1154" s="457">
        <v>0</v>
      </c>
      <c r="S1154" s="453"/>
      <c r="W1154" s="323" t="s">
        <v>54</v>
      </c>
      <c r="X1154" s="323" t="s">
        <v>223</v>
      </c>
      <c r="Y1154" s="323"/>
      <c r="Z1154" s="327">
        <v>4.6368766207760199</v>
      </c>
      <c r="AA1154" s="327">
        <v>1.77648937797548</v>
      </c>
      <c r="AB1154" s="327">
        <v>3.0579673325000098</v>
      </c>
      <c r="AC1154" s="327">
        <v>6.9844244219999903</v>
      </c>
      <c r="AD1154" s="327">
        <v>6.3577377464530702</v>
      </c>
      <c r="AE1154" s="327">
        <v>7.58691477976011</v>
      </c>
      <c r="AF1154" s="327">
        <v>10.886376258</v>
      </c>
      <c r="AG1154" s="327">
        <v>11.746834891000001</v>
      </c>
      <c r="AH1154" s="327">
        <v>9.9677978780000096</v>
      </c>
      <c r="AI1154" s="327">
        <v>7.2867036340000197</v>
      </c>
      <c r="AJ1154" s="327">
        <v>8.9165852195000195</v>
      </c>
      <c r="AK1154" s="327">
        <v>10.168210068948</v>
      </c>
      <c r="AL1154" s="327">
        <v>89.372918228912695</v>
      </c>
      <c r="AM1154" s="489"/>
      <c r="AN1154" s="382"/>
    </row>
    <row r="1155" spans="1:42" ht="19.5" customHeight="1" x14ac:dyDescent="0.2">
      <c r="A1155" s="454" t="s">
        <v>24</v>
      </c>
      <c r="B1155" s="455" t="s">
        <v>45</v>
      </c>
      <c r="C1155" s="456" t="s">
        <v>33</v>
      </c>
      <c r="D1155" s="302" t="s">
        <v>36</v>
      </c>
      <c r="E1155" s="457"/>
      <c r="F1155" s="457"/>
      <c r="G1155" s="457"/>
      <c r="H1155" s="457"/>
      <c r="I1155" s="457"/>
      <c r="J1155" s="457"/>
      <c r="K1155" s="457"/>
      <c r="L1155" s="457"/>
      <c r="M1155" s="457"/>
      <c r="N1155" s="457"/>
      <c r="O1155" s="457"/>
      <c r="P1155" s="457"/>
      <c r="Q1155" s="457"/>
      <c r="R1155" s="457">
        <v>0</v>
      </c>
      <c r="S1155" s="453"/>
      <c r="W1155" s="323" t="s">
        <v>54</v>
      </c>
      <c r="X1155" s="323" t="s">
        <v>224</v>
      </c>
      <c r="Y1155" s="323"/>
      <c r="Z1155" s="327">
        <v>-4.9544376830199601</v>
      </c>
      <c r="AA1155" s="327">
        <v>1.0974163442413201</v>
      </c>
      <c r="AB1155" s="327">
        <v>-0.83542329176657004</v>
      </c>
      <c r="AC1155" s="327">
        <v>-2.0989408514371899</v>
      </c>
      <c r="AD1155" s="327">
        <v>-0.39230034651961998</v>
      </c>
      <c r="AE1155" s="327">
        <v>2.11645305294702</v>
      </c>
      <c r="AF1155" s="327">
        <v>2.2289546670166098</v>
      </c>
      <c r="AG1155" s="327">
        <v>2.56327800816049</v>
      </c>
      <c r="AH1155" s="327">
        <v>2.0400717381736699</v>
      </c>
      <c r="AI1155" s="327">
        <v>4.8363553662568597</v>
      </c>
      <c r="AJ1155" s="327">
        <v>2.2484997557982802</v>
      </c>
      <c r="AK1155" s="327">
        <v>7.6718714294126302</v>
      </c>
      <c r="AL1155" s="327">
        <v>16.5217981892635</v>
      </c>
      <c r="AM1155" s="489"/>
      <c r="AN1155" s="382"/>
    </row>
    <row r="1156" spans="1:42" ht="19.5" customHeight="1" x14ac:dyDescent="0.2">
      <c r="A1156" s="454" t="s">
        <v>24</v>
      </c>
      <c r="B1156" s="455" t="s">
        <v>45</v>
      </c>
      <c r="C1156" s="456" t="s">
        <v>33</v>
      </c>
      <c r="D1156" s="302" t="s">
        <v>37</v>
      </c>
      <c r="E1156" s="457"/>
      <c r="F1156" s="457"/>
      <c r="G1156" s="457"/>
      <c r="H1156" s="457"/>
      <c r="I1156" s="457"/>
      <c r="J1156" s="457"/>
      <c r="K1156" s="457"/>
      <c r="L1156" s="457"/>
      <c r="M1156" s="457"/>
      <c r="N1156" s="457"/>
      <c r="O1156" s="457"/>
      <c r="P1156" s="457"/>
      <c r="Q1156" s="457"/>
      <c r="R1156" s="457">
        <v>0</v>
      </c>
      <c r="S1156" s="453"/>
      <c r="W1156" s="323" t="s">
        <v>54</v>
      </c>
      <c r="X1156" s="323" t="s">
        <v>225</v>
      </c>
      <c r="Y1156" s="323"/>
      <c r="Z1156" s="327">
        <v>1.9139042185603999E-2</v>
      </c>
      <c r="AA1156" s="327">
        <v>0</v>
      </c>
      <c r="AB1156" s="327">
        <v>2.6020482159979499E-2</v>
      </c>
      <c r="AC1156" s="327">
        <v>1.27588516077766E-2</v>
      </c>
      <c r="AD1156" s="327">
        <v>9.69843393313451E-3</v>
      </c>
      <c r="AE1156" s="327">
        <v>9.4358699551358692E-3</v>
      </c>
      <c r="AF1156" s="327">
        <v>1.1621346663418099E-2</v>
      </c>
      <c r="AG1156" s="327">
        <v>8.8626577767502695E-3</v>
      </c>
      <c r="AH1156" s="327">
        <v>1.9526342420283602E-2</v>
      </c>
      <c r="AI1156" s="327">
        <v>1.8442453067110402E-2</v>
      </c>
      <c r="AJ1156" s="327">
        <v>7.7932455361443102E-3</v>
      </c>
      <c r="AK1156" s="327">
        <v>-6.9121034054493401E-3</v>
      </c>
      <c r="AL1156" s="327">
        <v>0.13638662189988801</v>
      </c>
      <c r="AM1156" s="489"/>
      <c r="AN1156" s="382"/>
    </row>
    <row r="1157" spans="1:42" ht="19.5" customHeight="1" x14ac:dyDescent="0.2">
      <c r="A1157" s="454" t="s">
        <v>24</v>
      </c>
      <c r="B1157" s="455" t="s">
        <v>45</v>
      </c>
      <c r="C1157" s="456" t="s">
        <v>33</v>
      </c>
      <c r="D1157" s="302" t="s">
        <v>38</v>
      </c>
      <c r="E1157" s="457"/>
      <c r="F1157" s="457"/>
      <c r="G1157" s="457"/>
      <c r="H1157" s="457"/>
      <c r="I1157" s="457"/>
      <c r="J1157" s="457"/>
      <c r="K1157" s="457"/>
      <c r="L1157" s="457"/>
      <c r="M1157" s="457"/>
      <c r="N1157" s="457"/>
      <c r="O1157" s="457"/>
      <c r="P1157" s="457"/>
      <c r="Q1157" s="457"/>
      <c r="R1157" s="457">
        <v>0</v>
      </c>
      <c r="S1157" s="453"/>
      <c r="W1157" s="323" t="s">
        <v>54</v>
      </c>
      <c r="X1157" s="323" t="s">
        <v>226</v>
      </c>
      <c r="Y1157" s="323"/>
      <c r="Z1157" s="327">
        <v>0</v>
      </c>
      <c r="AA1157" s="327">
        <v>0</v>
      </c>
      <c r="AB1157" s="327">
        <v>0</v>
      </c>
      <c r="AC1157" s="327">
        <v>0</v>
      </c>
      <c r="AD1157" s="327">
        <v>-4.4950113071890599E-3</v>
      </c>
      <c r="AE1157" s="327">
        <v>0</v>
      </c>
      <c r="AF1157" s="327">
        <v>0</v>
      </c>
      <c r="AG1157" s="327">
        <v>0</v>
      </c>
      <c r="AH1157" s="327">
        <v>0</v>
      </c>
      <c r="AI1157" s="327">
        <v>0</v>
      </c>
      <c r="AJ1157" s="327">
        <v>0</v>
      </c>
      <c r="AK1157" s="327">
        <v>0</v>
      </c>
      <c r="AL1157" s="327">
        <v>-4.4950113071890599E-3</v>
      </c>
      <c r="AM1157" s="489"/>
      <c r="AN1157" s="382"/>
    </row>
    <row r="1158" spans="1:42" ht="19.5" customHeight="1" x14ac:dyDescent="0.2">
      <c r="A1158" s="454" t="s">
        <v>24</v>
      </c>
      <c r="B1158" s="455" t="s">
        <v>45</v>
      </c>
      <c r="C1158" s="456" t="s">
        <v>33</v>
      </c>
      <c r="D1158" s="302" t="s">
        <v>39</v>
      </c>
      <c r="E1158" s="457"/>
      <c r="F1158" s="457"/>
      <c r="G1158" s="457"/>
      <c r="H1158" s="457"/>
      <c r="I1158" s="457"/>
      <c r="J1158" s="457"/>
      <c r="K1158" s="457"/>
      <c r="L1158" s="457"/>
      <c r="M1158" s="457"/>
      <c r="N1158" s="457"/>
      <c r="O1158" s="457"/>
      <c r="P1158" s="457"/>
      <c r="Q1158" s="457"/>
      <c r="R1158" s="457">
        <v>0</v>
      </c>
      <c r="S1158" s="453"/>
      <c r="W1158" s="323" t="s">
        <v>54</v>
      </c>
      <c r="X1158" s="323" t="s">
        <v>227</v>
      </c>
      <c r="Y1158" s="323"/>
      <c r="Z1158" s="327">
        <v>-22.1709716355426</v>
      </c>
      <c r="AA1158" s="327">
        <v>0</v>
      </c>
      <c r="AB1158" s="327">
        <v>0</v>
      </c>
      <c r="AC1158" s="327">
        <v>-1.4265045143167E-3</v>
      </c>
      <c r="AD1158" s="327">
        <v>0</v>
      </c>
      <c r="AE1158" s="327">
        <v>0</v>
      </c>
      <c r="AF1158" s="327">
        <v>3.6499999999999998E-2</v>
      </c>
      <c r="AG1158" s="327">
        <v>3.6307927342472499E-2</v>
      </c>
      <c r="AH1158" s="327">
        <v>0</v>
      </c>
      <c r="AI1158" s="327">
        <v>-1.80980537800438E-2</v>
      </c>
      <c r="AJ1158" s="327">
        <v>-1.1331308476722901E-2</v>
      </c>
      <c r="AK1158" s="327">
        <v>17.2212850772056</v>
      </c>
      <c r="AL1158" s="327">
        <v>-4.9077344977656097</v>
      </c>
      <c r="AM1158" s="489"/>
      <c r="AN1158" s="382"/>
      <c r="AP1158" s="387"/>
    </row>
    <row r="1159" spans="1:42" ht="19.5" customHeight="1" x14ac:dyDescent="0.2">
      <c r="A1159" s="454" t="s">
        <v>24</v>
      </c>
      <c r="B1159" s="455" t="s">
        <v>45</v>
      </c>
      <c r="C1159" s="456" t="s">
        <v>40</v>
      </c>
      <c r="D1159" s="302" t="s">
        <v>41</v>
      </c>
      <c r="E1159" s="457"/>
      <c r="F1159" s="457"/>
      <c r="G1159" s="457"/>
      <c r="H1159" s="457"/>
      <c r="I1159" s="457"/>
      <c r="J1159" s="457"/>
      <c r="K1159" s="457"/>
      <c r="L1159" s="457"/>
      <c r="M1159" s="457"/>
      <c r="N1159" s="457"/>
      <c r="O1159" s="457"/>
      <c r="P1159" s="457"/>
      <c r="Q1159" s="457"/>
      <c r="R1159" s="457">
        <v>0</v>
      </c>
      <c r="S1159" s="453"/>
      <c r="W1159" s="323" t="s">
        <v>54</v>
      </c>
      <c r="X1159" s="323" t="s">
        <v>367</v>
      </c>
      <c r="Y1159" s="323"/>
      <c r="Z1159" s="327">
        <v>613.58699830691899</v>
      </c>
      <c r="AA1159" s="327">
        <v>189.33370114542001</v>
      </c>
      <c r="AB1159" s="327">
        <v>591.91930401248601</v>
      </c>
      <c r="AC1159" s="327">
        <v>738.89017684009195</v>
      </c>
      <c r="AD1159" s="327">
        <v>887.03738804904299</v>
      </c>
      <c r="AE1159" s="327">
        <v>871.49953774160997</v>
      </c>
      <c r="AF1159" s="327">
        <v>907.972337222551</v>
      </c>
      <c r="AG1159" s="327">
        <v>968.81847102394897</v>
      </c>
      <c r="AH1159" s="327">
        <v>934.28709870217995</v>
      </c>
      <c r="AI1159" s="327">
        <v>778.78927566685502</v>
      </c>
      <c r="AJ1159" s="327">
        <v>798.58048096260802</v>
      </c>
      <c r="AK1159" s="327">
        <v>950.47636720927005</v>
      </c>
      <c r="AL1159" s="327">
        <v>9231.1911368829806</v>
      </c>
      <c r="AM1159" s="489"/>
      <c r="AN1159" s="382"/>
    </row>
    <row r="1160" spans="1:42" ht="19.5" customHeight="1" x14ac:dyDescent="0.2">
      <c r="A1160" s="454" t="s">
        <v>24</v>
      </c>
      <c r="B1160" s="458" t="s">
        <v>45</v>
      </c>
      <c r="C1160" s="458" t="s">
        <v>40</v>
      </c>
      <c r="D1160" s="458" t="s">
        <v>42</v>
      </c>
      <c r="E1160" s="459"/>
      <c r="F1160" s="459"/>
      <c r="G1160" s="459"/>
      <c r="H1160" s="459"/>
      <c r="I1160" s="459"/>
      <c r="J1160" s="459"/>
      <c r="K1160" s="459"/>
      <c r="L1160" s="459"/>
      <c r="M1160" s="459"/>
      <c r="N1160" s="459"/>
      <c r="O1160" s="459"/>
      <c r="P1160" s="459"/>
      <c r="Q1160" s="459"/>
      <c r="R1160" s="459">
        <v>0</v>
      </c>
      <c r="S1160" s="466"/>
      <c r="W1160" s="323" t="s">
        <v>54</v>
      </c>
      <c r="X1160" s="323" t="s">
        <v>229</v>
      </c>
      <c r="Y1160" s="323"/>
      <c r="Z1160" s="327">
        <v>11.710205206888601</v>
      </c>
      <c r="AA1160" s="327">
        <v>-2.5730666907343802</v>
      </c>
      <c r="AB1160" s="327">
        <v>-3.9287542582678001</v>
      </c>
      <c r="AC1160" s="327">
        <v>6.8602882141220496</v>
      </c>
      <c r="AD1160" s="327">
        <v>9.3795610000002902</v>
      </c>
      <c r="AE1160" s="327">
        <v>-2.9954916823164002</v>
      </c>
      <c r="AF1160" s="327">
        <v>8.7341490000000004</v>
      </c>
      <c r="AG1160" s="327">
        <v>-5.7417589999996403</v>
      </c>
      <c r="AH1160" s="327">
        <v>-6.0220196140192499</v>
      </c>
      <c r="AI1160" s="327">
        <v>-1.34693999999999</v>
      </c>
      <c r="AJ1160" s="327">
        <v>-5.06548</v>
      </c>
      <c r="AK1160" s="327">
        <v>-13.5568283180131</v>
      </c>
      <c r="AL1160" s="327">
        <v>-4.5461361423396198</v>
      </c>
      <c r="AM1160" s="489"/>
      <c r="AN1160" s="382"/>
    </row>
    <row r="1161" spans="1:42" ht="19.5" customHeight="1" x14ac:dyDescent="0.2">
      <c r="A1161" s="454" t="s">
        <v>24</v>
      </c>
      <c r="B1161" s="460" t="s">
        <v>45</v>
      </c>
      <c r="C1161" s="460" t="s">
        <v>40</v>
      </c>
      <c r="D1161" s="460" t="s">
        <v>43</v>
      </c>
      <c r="E1161" s="461"/>
      <c r="F1161" s="461"/>
      <c r="G1161" s="461"/>
      <c r="H1161" s="461"/>
      <c r="I1161" s="461"/>
      <c r="J1161" s="461"/>
      <c r="K1161" s="461"/>
      <c r="L1161" s="461"/>
      <c r="M1161" s="461"/>
      <c r="N1161" s="461"/>
      <c r="O1161" s="461"/>
      <c r="P1161" s="461"/>
      <c r="Q1161" s="461"/>
      <c r="R1161" s="457">
        <v>0</v>
      </c>
      <c r="S1161" s="453"/>
      <c r="W1161" s="323" t="s">
        <v>54</v>
      </c>
      <c r="X1161" s="323" t="s">
        <v>230</v>
      </c>
      <c r="Y1161" s="323"/>
      <c r="Z1161" s="327">
        <v>0</v>
      </c>
      <c r="AA1161" s="327">
        <v>2.36594292647004E-2</v>
      </c>
      <c r="AB1161" s="327">
        <v>0</v>
      </c>
      <c r="AC1161" s="327">
        <v>0.13</v>
      </c>
      <c r="AD1161" s="327">
        <v>1.5018101783627899E-3</v>
      </c>
      <c r="AE1161" s="327">
        <v>0</v>
      </c>
      <c r="AF1161" s="327">
        <v>0</v>
      </c>
      <c r="AG1161" s="327">
        <v>-1.94934046112537E-3</v>
      </c>
      <c r="AH1161" s="327">
        <v>1.395259460494E-3</v>
      </c>
      <c r="AI1161" s="327">
        <v>0</v>
      </c>
      <c r="AJ1161" s="327">
        <v>-0.1575</v>
      </c>
      <c r="AK1161" s="327">
        <v>0</v>
      </c>
      <c r="AL1161" s="327">
        <v>-2.8928415575681702E-3</v>
      </c>
      <c r="AM1161" s="489"/>
      <c r="AN1161" s="382"/>
    </row>
    <row r="1162" spans="1:42" ht="19.5" customHeight="1" x14ac:dyDescent="0.2">
      <c r="A1162" s="454" t="s">
        <v>24</v>
      </c>
      <c r="B1162" s="460" t="s">
        <v>25</v>
      </c>
      <c r="C1162" s="460" t="s">
        <v>378</v>
      </c>
      <c r="D1162" s="460" t="s">
        <v>378</v>
      </c>
      <c r="E1162" s="461"/>
      <c r="F1162" s="461"/>
      <c r="G1162" s="461"/>
      <c r="H1162" s="461"/>
      <c r="I1162" s="461"/>
      <c r="J1162" s="461"/>
      <c r="K1162" s="461"/>
      <c r="L1162" s="461"/>
      <c r="M1162" s="461"/>
      <c r="N1162" s="461"/>
      <c r="O1162" s="461"/>
      <c r="P1162" s="461"/>
      <c r="Q1162" s="461"/>
      <c r="R1162" s="457">
        <v>0</v>
      </c>
      <c r="S1162" s="453"/>
      <c r="W1162" s="323" t="s">
        <v>54</v>
      </c>
      <c r="X1162" s="323" t="s">
        <v>231</v>
      </c>
      <c r="Y1162" s="323"/>
      <c r="Z1162" s="327">
        <v>-361.69764199999997</v>
      </c>
      <c r="AA1162" s="327">
        <v>-107.76538499999999</v>
      </c>
      <c r="AB1162" s="327">
        <v>-397.86537900000002</v>
      </c>
      <c r="AC1162" s="327">
        <v>-481.82455599999997</v>
      </c>
      <c r="AD1162" s="327">
        <v>-531.82284000000004</v>
      </c>
      <c r="AE1162" s="327">
        <v>-570.184439</v>
      </c>
      <c r="AF1162" s="327">
        <v>-644.31817100000001</v>
      </c>
      <c r="AG1162" s="327">
        <v>-590.18298100000004</v>
      </c>
      <c r="AH1162" s="327">
        <v>-614.74957700000004</v>
      </c>
      <c r="AI1162" s="327">
        <v>-501.27828599999998</v>
      </c>
      <c r="AJ1162" s="327">
        <v>-530.77061100000003</v>
      </c>
      <c r="AK1162" s="327">
        <v>-607.75894600000004</v>
      </c>
      <c r="AL1162" s="327">
        <v>-5940.2188130000004</v>
      </c>
      <c r="AM1162" s="489"/>
      <c r="AN1162" s="382"/>
    </row>
    <row r="1163" spans="1:42" ht="19.5" customHeight="1" x14ac:dyDescent="0.2">
      <c r="A1163" s="454" t="s">
        <v>24</v>
      </c>
      <c r="B1163" s="460" t="s">
        <v>44</v>
      </c>
      <c r="C1163" s="460" t="s">
        <v>380</v>
      </c>
      <c r="D1163" s="460" t="s">
        <v>380</v>
      </c>
      <c r="E1163" s="461"/>
      <c r="F1163" s="461">
        <v>13.510545462139399</v>
      </c>
      <c r="G1163" s="461">
        <v>4.3592596408318602</v>
      </c>
      <c r="H1163" s="461">
        <v>12.3754730763466</v>
      </c>
      <c r="I1163" s="461">
        <v>17.235085640529299</v>
      </c>
      <c r="J1163" s="461">
        <v>19.5086634667522</v>
      </c>
      <c r="K1163" s="461">
        <v>22.034273534228301</v>
      </c>
      <c r="L1163" s="461">
        <v>23.547642715006901</v>
      </c>
      <c r="M1163" s="461">
        <v>23.330235837894101</v>
      </c>
      <c r="N1163" s="461">
        <v>21.6789540499095</v>
      </c>
      <c r="O1163" s="461">
        <v>19.163127018705701</v>
      </c>
      <c r="P1163" s="461">
        <v>21.430485958927701</v>
      </c>
      <c r="Q1163" s="461">
        <v>22.060086598734301</v>
      </c>
      <c r="R1163" s="457">
        <v>220.233833000006</v>
      </c>
      <c r="S1163" s="453"/>
      <c r="W1163" s="323" t="s">
        <v>54</v>
      </c>
      <c r="X1163" s="323" t="s">
        <v>232</v>
      </c>
      <c r="Y1163" s="323"/>
      <c r="Z1163" s="327">
        <v>1.4489999999999901E-2</v>
      </c>
      <c r="AA1163" s="327">
        <v>1.45009039220128E-2</v>
      </c>
      <c r="AB1163" s="327">
        <v>18.545342468692699</v>
      </c>
      <c r="AC1163" s="327">
        <v>-2.4258172626190302E-6</v>
      </c>
      <c r="AD1163" s="327">
        <v>0</v>
      </c>
      <c r="AE1163" s="327">
        <v>-2.4000000000023999E-5</v>
      </c>
      <c r="AF1163" s="327">
        <v>-1.8416185966208E-6</v>
      </c>
      <c r="AG1163" s="327">
        <v>1.4309539624994599E-3</v>
      </c>
      <c r="AH1163" s="327">
        <v>1.0887073259514301E-3</v>
      </c>
      <c r="AI1163" s="327">
        <v>0</v>
      </c>
      <c r="AJ1163" s="327">
        <v>-7.1176560783259304E-5</v>
      </c>
      <c r="AK1163" s="327">
        <v>0.275175395048809</v>
      </c>
      <c r="AL1163" s="327">
        <v>18.8519289849553</v>
      </c>
      <c r="AM1163" s="489"/>
      <c r="AN1163" s="382"/>
    </row>
    <row r="1164" spans="1:42" ht="19.5" customHeight="1" x14ac:dyDescent="0.2">
      <c r="A1164" s="454" t="s">
        <v>24</v>
      </c>
      <c r="B1164" s="458" t="s">
        <v>45</v>
      </c>
      <c r="C1164" s="458" t="s">
        <v>382</v>
      </c>
      <c r="D1164" s="458" t="s">
        <v>382</v>
      </c>
      <c r="E1164" s="457"/>
      <c r="F1164" s="457"/>
      <c r="G1164" s="457"/>
      <c r="H1164" s="457"/>
      <c r="I1164" s="457"/>
      <c r="J1164" s="457"/>
      <c r="K1164" s="457"/>
      <c r="L1164" s="457"/>
      <c r="M1164" s="457"/>
      <c r="N1164" s="457"/>
      <c r="O1164" s="457"/>
      <c r="P1164" s="457"/>
      <c r="Q1164" s="457"/>
      <c r="R1164" s="457"/>
      <c r="S1164" s="453"/>
      <c r="W1164" s="323" t="s">
        <v>54</v>
      </c>
      <c r="X1164" s="323" t="s">
        <v>233</v>
      </c>
      <c r="Y1164" s="323"/>
      <c r="Z1164" s="327">
        <v>5.4047513218136202E-2</v>
      </c>
      <c r="AA1164" s="327">
        <v>-2.1016186839815198E-3</v>
      </c>
      <c r="AB1164" s="327">
        <v>1.7224795081485798E-2</v>
      </c>
      <c r="AC1164" s="327">
        <v>4.7035726889223098E-2</v>
      </c>
      <c r="AD1164" s="327">
        <v>-6.2451437445483803E-3</v>
      </c>
      <c r="AE1164" s="327">
        <v>1.5994978206011E-2</v>
      </c>
      <c r="AF1164" s="327">
        <v>0.225459187308482</v>
      </c>
      <c r="AG1164" s="327">
        <v>5.4664765118112302E-3</v>
      </c>
      <c r="AH1164" s="327">
        <v>-1.6584653649646799E-2</v>
      </c>
      <c r="AI1164" s="327">
        <v>-6.5552005817481503E-3</v>
      </c>
      <c r="AJ1164" s="327">
        <v>0</v>
      </c>
      <c r="AK1164" s="327">
        <v>0</v>
      </c>
      <c r="AL1164" s="327">
        <v>0.33374206055522498</v>
      </c>
      <c r="AM1164" s="489"/>
      <c r="AN1164" s="382"/>
    </row>
    <row r="1165" spans="1:42" ht="19.5" customHeight="1" x14ac:dyDescent="0.2">
      <c r="A1165" s="454" t="s">
        <v>24</v>
      </c>
      <c r="B1165" s="462" t="s">
        <v>46</v>
      </c>
      <c r="C1165" s="462" t="s">
        <v>384</v>
      </c>
      <c r="D1165" s="462" t="s">
        <v>384</v>
      </c>
      <c r="E1165" s="457"/>
      <c r="F1165" s="457"/>
      <c r="G1165" s="457"/>
      <c r="H1165" s="457"/>
      <c r="I1165" s="457"/>
      <c r="J1165" s="457"/>
      <c r="K1165" s="457"/>
      <c r="L1165" s="457"/>
      <c r="M1165" s="457"/>
      <c r="N1165" s="457"/>
      <c r="O1165" s="457"/>
      <c r="P1165" s="457"/>
      <c r="Q1165" s="457"/>
      <c r="R1165" s="457">
        <v>0</v>
      </c>
      <c r="S1165" s="453"/>
      <c r="W1165" s="323" t="s">
        <v>54</v>
      </c>
      <c r="X1165" s="323" t="s">
        <v>234</v>
      </c>
      <c r="Y1165" s="323"/>
      <c r="Z1165" s="327">
        <v>0</v>
      </c>
      <c r="AA1165" s="327">
        <v>0</v>
      </c>
      <c r="AB1165" s="327">
        <v>0</v>
      </c>
      <c r="AC1165" s="327">
        <v>0</v>
      </c>
      <c r="AD1165" s="327">
        <v>0</v>
      </c>
      <c r="AE1165" s="327">
        <v>0</v>
      </c>
      <c r="AF1165" s="327">
        <v>0</v>
      </c>
      <c r="AG1165" s="327">
        <v>0</v>
      </c>
      <c r="AH1165" s="327">
        <v>0</v>
      </c>
      <c r="AI1165" s="327">
        <v>0</v>
      </c>
      <c r="AJ1165" s="327">
        <v>0</v>
      </c>
      <c r="AK1165" s="327">
        <v>0</v>
      </c>
      <c r="AL1165" s="327">
        <v>0</v>
      </c>
      <c r="AM1165" s="489"/>
      <c r="AN1165" s="382"/>
    </row>
    <row r="1166" spans="1:42" ht="19.5" customHeight="1" x14ac:dyDescent="0.2">
      <c r="A1166" s="454" t="s">
        <v>24</v>
      </c>
      <c r="B1166" s="462" t="s">
        <v>47</v>
      </c>
      <c r="C1166" s="462" t="s">
        <v>386</v>
      </c>
      <c r="D1166" s="462" t="s">
        <v>386</v>
      </c>
      <c r="E1166" s="457"/>
      <c r="F1166" s="457"/>
      <c r="G1166" s="457"/>
      <c r="H1166" s="457"/>
      <c r="I1166" s="457"/>
      <c r="J1166" s="457"/>
      <c r="K1166" s="457"/>
      <c r="L1166" s="457"/>
      <c r="M1166" s="457"/>
      <c r="N1166" s="457"/>
      <c r="O1166" s="457"/>
      <c r="P1166" s="457"/>
      <c r="Q1166" s="457"/>
      <c r="R1166" s="457">
        <v>0</v>
      </c>
      <c r="S1166" s="453"/>
      <c r="W1166" s="323" t="s">
        <v>54</v>
      </c>
      <c r="X1166" s="323" t="s">
        <v>127</v>
      </c>
      <c r="Y1166" s="323"/>
      <c r="Z1166" s="327">
        <v>4.5122000514069199E-2</v>
      </c>
      <c r="AA1166" s="327">
        <v>-18.444101453681299</v>
      </c>
      <c r="AB1166" s="327">
        <v>132.90527009931401</v>
      </c>
      <c r="AC1166" s="327">
        <v>68.773226430661694</v>
      </c>
      <c r="AD1166" s="327">
        <v>0.105566726027447</v>
      </c>
      <c r="AE1166" s="327">
        <v>0.56188981875727995</v>
      </c>
      <c r="AF1166" s="327">
        <v>-82.526842048975297</v>
      </c>
      <c r="AG1166" s="327">
        <v>0.35959369336579</v>
      </c>
      <c r="AH1166" s="327">
        <v>0.29189932803180701</v>
      </c>
      <c r="AI1166" s="327">
        <v>8.9926182446528294E-2</v>
      </c>
      <c r="AJ1166" s="327">
        <v>0.27561987063050802</v>
      </c>
      <c r="AK1166" s="327">
        <v>0.38133856492841001</v>
      </c>
      <c r="AL1166" s="327">
        <v>102.818509212021</v>
      </c>
      <c r="AM1166" s="489"/>
      <c r="AN1166" s="382"/>
    </row>
    <row r="1167" spans="1:42" ht="19.5" customHeight="1" x14ac:dyDescent="0.2">
      <c r="A1167" s="454" t="s">
        <v>24</v>
      </c>
      <c r="B1167" s="462" t="s">
        <v>48</v>
      </c>
      <c r="C1167" s="462" t="s">
        <v>48</v>
      </c>
      <c r="D1167" s="462" t="s">
        <v>48</v>
      </c>
      <c r="E1167" s="457"/>
      <c r="F1167" s="457"/>
      <c r="G1167" s="457"/>
      <c r="H1167" s="457"/>
      <c r="I1167" s="457"/>
      <c r="J1167" s="457"/>
      <c r="K1167" s="457"/>
      <c r="L1167" s="457"/>
      <c r="M1167" s="457"/>
      <c r="N1167" s="457"/>
      <c r="O1167" s="457"/>
      <c r="P1167" s="457"/>
      <c r="Q1167" s="457"/>
      <c r="R1167" s="457">
        <v>0</v>
      </c>
      <c r="S1167" s="453"/>
      <c r="W1167" s="323" t="s">
        <v>54</v>
      </c>
      <c r="X1167" s="323" t="s">
        <v>235</v>
      </c>
      <c r="Y1167" s="323"/>
      <c r="Z1167" s="327">
        <v>0</v>
      </c>
      <c r="AA1167" s="327">
        <v>0</v>
      </c>
      <c r="AB1167" s="327">
        <v>0</v>
      </c>
      <c r="AC1167" s="327">
        <v>0</v>
      </c>
      <c r="AD1167" s="327">
        <v>0</v>
      </c>
      <c r="AE1167" s="327">
        <v>0</v>
      </c>
      <c r="AF1167" s="327">
        <v>0</v>
      </c>
      <c r="AG1167" s="327">
        <v>0</v>
      </c>
      <c r="AH1167" s="327">
        <v>0</v>
      </c>
      <c r="AI1167" s="327">
        <v>0</v>
      </c>
      <c r="AJ1167" s="327">
        <v>0</v>
      </c>
      <c r="AK1167" s="327">
        <v>0</v>
      </c>
      <c r="AL1167" s="327">
        <v>0</v>
      </c>
      <c r="AM1167" s="489"/>
      <c r="AN1167" s="382"/>
    </row>
    <row r="1168" spans="1:42" ht="19.5" customHeight="1" x14ac:dyDescent="0.2">
      <c r="A1168" s="454" t="s">
        <v>24</v>
      </c>
      <c r="B1168" s="456" t="s">
        <v>49</v>
      </c>
      <c r="C1168" s="456" t="s">
        <v>49</v>
      </c>
      <c r="D1168" s="457" t="s">
        <v>49</v>
      </c>
      <c r="E1168" s="463"/>
      <c r="F1168" s="463"/>
      <c r="G1168" s="463"/>
      <c r="H1168" s="463"/>
      <c r="I1168" s="463"/>
      <c r="J1168" s="463"/>
      <c r="K1168" s="463"/>
      <c r="L1168" s="463"/>
      <c r="M1168" s="463"/>
      <c r="N1168" s="463"/>
      <c r="O1168" s="463"/>
      <c r="P1168" s="463"/>
      <c r="Q1168" s="463"/>
      <c r="R1168" s="463">
        <v>0</v>
      </c>
      <c r="S1168" s="467"/>
      <c r="W1168" s="323" t="s">
        <v>54</v>
      </c>
      <c r="X1168" s="323" t="s">
        <v>236</v>
      </c>
      <c r="Y1168" s="323"/>
      <c r="Z1168" s="327">
        <v>0</v>
      </c>
      <c r="AA1168" s="327">
        <v>0</v>
      </c>
      <c r="AB1168" s="327">
        <v>0</v>
      </c>
      <c r="AC1168" s="327">
        <v>0</v>
      </c>
      <c r="AD1168" s="327">
        <v>0</v>
      </c>
      <c r="AE1168" s="327">
        <v>0</v>
      </c>
      <c r="AF1168" s="327">
        <v>0</v>
      </c>
      <c r="AG1168" s="327">
        <v>0</v>
      </c>
      <c r="AH1168" s="327">
        <v>0</v>
      </c>
      <c r="AI1168" s="327">
        <v>0</v>
      </c>
      <c r="AJ1168" s="327">
        <v>0</v>
      </c>
      <c r="AK1168" s="327">
        <v>0</v>
      </c>
      <c r="AL1168" s="327">
        <v>0</v>
      </c>
      <c r="AM1168" s="489"/>
      <c r="AN1168" s="382"/>
    </row>
    <row r="1169" spans="1:40" ht="19.5" customHeight="1" x14ac:dyDescent="0.2">
      <c r="A1169" s="454" t="s">
        <v>24</v>
      </c>
      <c r="B1169" s="456" t="s">
        <v>50</v>
      </c>
      <c r="C1169" s="456" t="s">
        <v>50</v>
      </c>
      <c r="D1169" s="457" t="s">
        <v>50</v>
      </c>
      <c r="E1169" s="463"/>
      <c r="F1169" s="463"/>
      <c r="G1169" s="463"/>
      <c r="H1169" s="463"/>
      <c r="I1169" s="463"/>
      <c r="J1169" s="463"/>
      <c r="K1169" s="463"/>
      <c r="L1169" s="463"/>
      <c r="M1169" s="463"/>
      <c r="N1169" s="463"/>
      <c r="O1169" s="463"/>
      <c r="P1169" s="463"/>
      <c r="Q1169" s="463"/>
      <c r="R1169" s="463">
        <v>0</v>
      </c>
      <c r="S1169" s="467"/>
      <c r="W1169" s="323" t="s">
        <v>54</v>
      </c>
      <c r="X1169" s="323" t="s">
        <v>237</v>
      </c>
      <c r="Y1169" s="323"/>
      <c r="Z1169" s="327">
        <v>0</v>
      </c>
      <c r="AA1169" s="327">
        <v>0</v>
      </c>
      <c r="AB1169" s="327">
        <v>0</v>
      </c>
      <c r="AC1169" s="327">
        <v>0</v>
      </c>
      <c r="AD1169" s="327">
        <v>0</v>
      </c>
      <c r="AE1169" s="327">
        <v>0</v>
      </c>
      <c r="AF1169" s="327">
        <v>0</v>
      </c>
      <c r="AG1169" s="327">
        <v>0</v>
      </c>
      <c r="AH1169" s="327">
        <v>0</v>
      </c>
      <c r="AI1169" s="327">
        <v>0</v>
      </c>
      <c r="AJ1169" s="327">
        <v>0</v>
      </c>
      <c r="AK1169" s="327">
        <v>0</v>
      </c>
      <c r="AL1169" s="327">
        <v>0</v>
      </c>
      <c r="AM1169" s="489"/>
      <c r="AN1169" s="382"/>
    </row>
    <row r="1170" spans="1:40" ht="19.5" customHeight="1" x14ac:dyDescent="0.2">
      <c r="A1170" s="454" t="s">
        <v>51</v>
      </c>
      <c r="B1170" s="456" t="s">
        <v>25</v>
      </c>
      <c r="C1170" s="456" t="s">
        <v>26</v>
      </c>
      <c r="D1170" s="302" t="s">
        <v>27</v>
      </c>
      <c r="E1170" s="464"/>
      <c r="F1170" s="464"/>
      <c r="G1170" s="464"/>
      <c r="H1170" s="464"/>
      <c r="I1170" s="464"/>
      <c r="J1170" s="464"/>
      <c r="K1170" s="464"/>
      <c r="L1170" s="464"/>
      <c r="M1170" s="464"/>
      <c r="N1170" s="464"/>
      <c r="O1170" s="464"/>
      <c r="P1170" s="464"/>
      <c r="Q1170" s="464"/>
      <c r="R1170" s="464">
        <v>0</v>
      </c>
      <c r="S1170" s="468"/>
      <c r="W1170" s="323" t="s">
        <v>54</v>
      </c>
      <c r="X1170" s="323" t="s">
        <v>238</v>
      </c>
      <c r="Y1170" s="323"/>
      <c r="Z1170" s="327">
        <v>0</v>
      </c>
      <c r="AA1170" s="327">
        <v>0</v>
      </c>
      <c r="AB1170" s="327">
        <v>0</v>
      </c>
      <c r="AC1170" s="327">
        <v>0</v>
      </c>
      <c r="AD1170" s="327">
        <v>0</v>
      </c>
      <c r="AE1170" s="327">
        <v>0</v>
      </c>
      <c r="AF1170" s="327">
        <v>0</v>
      </c>
      <c r="AG1170" s="327">
        <v>0</v>
      </c>
      <c r="AH1170" s="327">
        <v>0</v>
      </c>
      <c r="AI1170" s="327">
        <v>0</v>
      </c>
      <c r="AJ1170" s="327">
        <v>0</v>
      </c>
      <c r="AK1170" s="327">
        <v>0</v>
      </c>
      <c r="AL1170" s="327">
        <v>0</v>
      </c>
      <c r="AM1170" s="489"/>
      <c r="AN1170" s="382"/>
    </row>
    <row r="1171" spans="1:40" ht="19.5" customHeight="1" x14ac:dyDescent="0.2">
      <c r="A1171" s="454" t="s">
        <v>51</v>
      </c>
      <c r="B1171" s="456" t="s">
        <v>25</v>
      </c>
      <c r="C1171" s="456" t="s">
        <v>26</v>
      </c>
      <c r="D1171" s="302" t="s">
        <v>28</v>
      </c>
      <c r="E1171" s="464"/>
      <c r="F1171" s="464"/>
      <c r="G1171" s="464"/>
      <c r="H1171" s="464"/>
      <c r="I1171" s="464"/>
      <c r="J1171" s="464"/>
      <c r="K1171" s="464"/>
      <c r="L1171" s="464"/>
      <c r="M1171" s="464"/>
      <c r="N1171" s="464"/>
      <c r="O1171" s="464"/>
      <c r="P1171" s="464"/>
      <c r="Q1171" s="464"/>
      <c r="R1171" s="464">
        <v>0</v>
      </c>
      <c r="S1171" s="468"/>
      <c r="W1171" s="323" t="s">
        <v>54</v>
      </c>
      <c r="X1171" s="323" t="s">
        <v>239</v>
      </c>
      <c r="Y1171" s="323"/>
      <c r="Z1171" s="327">
        <v>0</v>
      </c>
      <c r="AA1171" s="327">
        <v>0</v>
      </c>
      <c r="AB1171" s="327">
        <v>0</v>
      </c>
      <c r="AC1171" s="327">
        <v>0</v>
      </c>
      <c r="AD1171" s="327">
        <v>0</v>
      </c>
      <c r="AE1171" s="327">
        <v>0</v>
      </c>
      <c r="AF1171" s="327">
        <v>0</v>
      </c>
      <c r="AG1171" s="327">
        <v>0</v>
      </c>
      <c r="AH1171" s="327">
        <v>0</v>
      </c>
      <c r="AI1171" s="327">
        <v>0</v>
      </c>
      <c r="AJ1171" s="327">
        <v>0</v>
      </c>
      <c r="AK1171" s="327">
        <v>0</v>
      </c>
      <c r="AL1171" s="327">
        <v>0</v>
      </c>
      <c r="AM1171" s="489"/>
      <c r="AN1171" s="382"/>
    </row>
    <row r="1172" spans="1:40" ht="19.5" customHeight="1" x14ac:dyDescent="0.2">
      <c r="A1172" s="454" t="s">
        <v>51</v>
      </c>
      <c r="B1172" s="456" t="s">
        <v>25</v>
      </c>
      <c r="C1172" s="456" t="s">
        <v>26</v>
      </c>
      <c r="D1172" s="302" t="s">
        <v>29</v>
      </c>
      <c r="E1172" s="464"/>
      <c r="F1172" s="464"/>
      <c r="G1172" s="464"/>
      <c r="H1172" s="464"/>
      <c r="I1172" s="464"/>
      <c r="J1172" s="464"/>
      <c r="K1172" s="464"/>
      <c r="L1172" s="464"/>
      <c r="M1172" s="464"/>
      <c r="N1172" s="464"/>
      <c r="O1172" s="464"/>
      <c r="P1172" s="464"/>
      <c r="Q1172" s="464"/>
      <c r="R1172" s="464">
        <v>0</v>
      </c>
      <c r="S1172" s="468"/>
      <c r="W1172" s="323" t="s">
        <v>54</v>
      </c>
      <c r="X1172" s="323" t="s">
        <v>240</v>
      </c>
      <c r="Y1172" s="323"/>
      <c r="Z1172" s="327">
        <v>0</v>
      </c>
      <c r="AA1172" s="327">
        <v>0</v>
      </c>
      <c r="AB1172" s="327">
        <v>0</v>
      </c>
      <c r="AC1172" s="327">
        <v>0</v>
      </c>
      <c r="AD1172" s="327">
        <v>0</v>
      </c>
      <c r="AE1172" s="327">
        <v>0</v>
      </c>
      <c r="AF1172" s="327">
        <v>0</v>
      </c>
      <c r="AG1172" s="327">
        <v>0</v>
      </c>
      <c r="AH1172" s="327">
        <v>0</v>
      </c>
      <c r="AI1172" s="327">
        <v>0</v>
      </c>
      <c r="AJ1172" s="327">
        <v>0</v>
      </c>
      <c r="AK1172" s="327">
        <v>0</v>
      </c>
      <c r="AL1172" s="327">
        <v>0</v>
      </c>
      <c r="AM1172" s="489"/>
      <c r="AN1172" s="382"/>
    </row>
    <row r="1173" spans="1:40" ht="19.5" customHeight="1" x14ac:dyDescent="0.2">
      <c r="A1173" s="454" t="s">
        <v>51</v>
      </c>
      <c r="B1173" s="456" t="s">
        <v>25</v>
      </c>
      <c r="C1173" s="456" t="s">
        <v>26</v>
      </c>
      <c r="D1173" s="457" t="s">
        <v>30</v>
      </c>
      <c r="E1173" s="464"/>
      <c r="F1173" s="464"/>
      <c r="G1173" s="464"/>
      <c r="H1173" s="464"/>
      <c r="I1173" s="464"/>
      <c r="J1173" s="464"/>
      <c r="K1173" s="464"/>
      <c r="L1173" s="464"/>
      <c r="M1173" s="464"/>
      <c r="N1173" s="464"/>
      <c r="O1173" s="464"/>
      <c r="P1173" s="464"/>
      <c r="Q1173" s="464"/>
      <c r="R1173" s="464">
        <v>0</v>
      </c>
      <c r="S1173" s="468"/>
      <c r="W1173" s="323" t="s">
        <v>54</v>
      </c>
      <c r="X1173" s="323" t="s">
        <v>241</v>
      </c>
      <c r="Y1173" s="323"/>
      <c r="Z1173" s="327">
        <v>0</v>
      </c>
      <c r="AA1173" s="327">
        <v>0</v>
      </c>
      <c r="AB1173" s="327">
        <v>0</v>
      </c>
      <c r="AC1173" s="327">
        <v>0</v>
      </c>
      <c r="AD1173" s="327">
        <v>0</v>
      </c>
      <c r="AE1173" s="327">
        <v>0</v>
      </c>
      <c r="AF1173" s="327">
        <v>0</v>
      </c>
      <c r="AG1173" s="327">
        <v>0</v>
      </c>
      <c r="AH1173" s="327">
        <v>0</v>
      </c>
      <c r="AI1173" s="327">
        <v>0</v>
      </c>
      <c r="AJ1173" s="327">
        <v>0</v>
      </c>
      <c r="AK1173" s="327">
        <v>0</v>
      </c>
      <c r="AL1173" s="327">
        <v>0</v>
      </c>
      <c r="AM1173" s="489"/>
      <c r="AN1173" s="382"/>
    </row>
    <row r="1174" spans="1:40" ht="19.5" customHeight="1" x14ac:dyDescent="0.2">
      <c r="A1174" s="454" t="s">
        <v>51</v>
      </c>
      <c r="B1174" s="456" t="s">
        <v>25</v>
      </c>
      <c r="C1174" s="456" t="s">
        <v>26</v>
      </c>
      <c r="D1174" s="457" t="s">
        <v>31</v>
      </c>
      <c r="E1174" s="464"/>
      <c r="F1174" s="464"/>
      <c r="G1174" s="464"/>
      <c r="H1174" s="464"/>
      <c r="I1174" s="464"/>
      <c r="J1174" s="464"/>
      <c r="K1174" s="464"/>
      <c r="L1174" s="464"/>
      <c r="M1174" s="464"/>
      <c r="N1174" s="464"/>
      <c r="O1174" s="464"/>
      <c r="P1174" s="464"/>
      <c r="Q1174" s="464"/>
      <c r="R1174" s="464">
        <v>0</v>
      </c>
      <c r="S1174" s="468"/>
      <c r="W1174" s="323" t="s">
        <v>54</v>
      </c>
      <c r="X1174" s="323" t="s">
        <v>242</v>
      </c>
      <c r="Y1174" s="323"/>
      <c r="Z1174" s="327">
        <v>0</v>
      </c>
      <c r="AA1174" s="327">
        <v>0</v>
      </c>
      <c r="AB1174" s="327">
        <v>0</v>
      </c>
      <c r="AC1174" s="327">
        <v>0</v>
      </c>
      <c r="AD1174" s="327">
        <v>0</v>
      </c>
      <c r="AE1174" s="327">
        <v>0</v>
      </c>
      <c r="AF1174" s="327">
        <v>0</v>
      </c>
      <c r="AG1174" s="327">
        <v>0</v>
      </c>
      <c r="AH1174" s="327">
        <v>0</v>
      </c>
      <c r="AI1174" s="327">
        <v>0</v>
      </c>
      <c r="AJ1174" s="327">
        <v>0</v>
      </c>
      <c r="AK1174" s="327">
        <v>0</v>
      </c>
      <c r="AL1174" s="327">
        <v>0</v>
      </c>
      <c r="AM1174" s="489"/>
      <c r="AN1174" s="382"/>
    </row>
    <row r="1175" spans="1:40" ht="19.5" customHeight="1" x14ac:dyDescent="0.2">
      <c r="A1175" s="454" t="s">
        <v>51</v>
      </c>
      <c r="B1175" s="456" t="s">
        <v>25</v>
      </c>
      <c r="C1175" s="456" t="s">
        <v>26</v>
      </c>
      <c r="D1175" s="457" t="s">
        <v>32</v>
      </c>
      <c r="E1175" s="464"/>
      <c r="F1175" s="464"/>
      <c r="G1175" s="464"/>
      <c r="H1175" s="464"/>
      <c r="I1175" s="464"/>
      <c r="J1175" s="464"/>
      <c r="K1175" s="464"/>
      <c r="L1175" s="464"/>
      <c r="M1175" s="464"/>
      <c r="N1175" s="464"/>
      <c r="O1175" s="464"/>
      <c r="P1175" s="464"/>
      <c r="Q1175" s="464"/>
      <c r="R1175" s="464">
        <v>0</v>
      </c>
      <c r="S1175" s="468"/>
      <c r="W1175" s="323" t="s">
        <v>54</v>
      </c>
      <c r="X1175" s="323" t="s">
        <v>243</v>
      </c>
      <c r="Y1175" s="323"/>
      <c r="Z1175" s="327">
        <v>0</v>
      </c>
      <c r="AA1175" s="327">
        <v>0</v>
      </c>
      <c r="AB1175" s="327">
        <v>0.82545603058130002</v>
      </c>
      <c r="AC1175" s="327">
        <v>-1.2452000000000001</v>
      </c>
      <c r="AD1175" s="327">
        <v>7.0140200191795099</v>
      </c>
      <c r="AE1175" s="327">
        <v>1.5539000000000001</v>
      </c>
      <c r="AF1175" s="327">
        <v>2.0916181611667199</v>
      </c>
      <c r="AG1175" s="327">
        <v>2.205412931753</v>
      </c>
      <c r="AH1175" s="327">
        <v>2.1719877013748898</v>
      </c>
      <c r="AI1175" s="327">
        <v>1.64424336669867</v>
      </c>
      <c r="AJ1175" s="327">
        <v>1.54659470723271</v>
      </c>
      <c r="AK1175" s="327">
        <v>2.1697485098756499</v>
      </c>
      <c r="AL1175" s="327">
        <v>19.9777814278624</v>
      </c>
      <c r="AM1175" s="489"/>
      <c r="AN1175" s="382"/>
    </row>
    <row r="1176" spans="1:40" ht="19.5" customHeight="1" x14ac:dyDescent="0.2">
      <c r="A1176" s="454" t="s">
        <v>51</v>
      </c>
      <c r="B1176" s="456" t="s">
        <v>25</v>
      </c>
      <c r="C1176" s="456" t="s">
        <v>33</v>
      </c>
      <c r="D1176" s="457" t="s">
        <v>34</v>
      </c>
      <c r="E1176" s="464"/>
      <c r="F1176" s="464"/>
      <c r="G1176" s="464"/>
      <c r="H1176" s="464"/>
      <c r="I1176" s="464"/>
      <c r="J1176" s="464"/>
      <c r="K1176" s="464"/>
      <c r="L1176" s="464"/>
      <c r="M1176" s="464"/>
      <c r="N1176" s="464"/>
      <c r="O1176" s="464"/>
      <c r="P1176" s="464"/>
      <c r="Q1176" s="464"/>
      <c r="R1176" s="464">
        <v>0</v>
      </c>
      <c r="S1176" s="468"/>
      <c r="W1176" s="323" t="s">
        <v>54</v>
      </c>
      <c r="X1176" s="323" t="s">
        <v>244</v>
      </c>
      <c r="Y1176" s="323"/>
      <c r="Z1176" s="327">
        <v>0</v>
      </c>
      <c r="AA1176" s="327">
        <v>0</v>
      </c>
      <c r="AB1176" s="327">
        <v>0</v>
      </c>
      <c r="AC1176" s="327">
        <v>0</v>
      </c>
      <c r="AD1176" s="327">
        <v>0</v>
      </c>
      <c r="AE1176" s="327">
        <v>0</v>
      </c>
      <c r="AF1176" s="327">
        <v>0</v>
      </c>
      <c r="AG1176" s="327">
        <v>0</v>
      </c>
      <c r="AH1176" s="327">
        <v>0</v>
      </c>
      <c r="AI1176" s="327">
        <v>0</v>
      </c>
      <c r="AJ1176" s="327">
        <v>0</v>
      </c>
      <c r="AK1176" s="327">
        <v>0</v>
      </c>
      <c r="AL1176" s="327">
        <v>0</v>
      </c>
      <c r="AM1176" s="489"/>
      <c r="AN1176" s="382"/>
    </row>
    <row r="1177" spans="1:40" ht="19.5" customHeight="1" x14ac:dyDescent="0.2">
      <c r="A1177" s="454" t="s">
        <v>51</v>
      </c>
      <c r="B1177" s="456" t="s">
        <v>25</v>
      </c>
      <c r="C1177" s="456" t="s">
        <v>33</v>
      </c>
      <c r="D1177" s="302" t="s">
        <v>35</v>
      </c>
      <c r="E1177" s="464"/>
      <c r="F1177" s="464"/>
      <c r="G1177" s="464"/>
      <c r="H1177" s="464"/>
      <c r="I1177" s="464"/>
      <c r="J1177" s="464"/>
      <c r="K1177" s="464"/>
      <c r="L1177" s="464"/>
      <c r="M1177" s="464"/>
      <c r="N1177" s="464"/>
      <c r="O1177" s="464"/>
      <c r="P1177" s="464"/>
      <c r="Q1177" s="464"/>
      <c r="R1177" s="464">
        <v>0</v>
      </c>
      <c r="S1177" s="468"/>
      <c r="W1177" s="323" t="s">
        <v>54</v>
      </c>
      <c r="X1177" s="323" t="s">
        <v>245</v>
      </c>
      <c r="Y1177" s="323"/>
      <c r="Z1177" s="327">
        <v>0</v>
      </c>
      <c r="AA1177" s="327">
        <v>0</v>
      </c>
      <c r="AB1177" s="327">
        <v>0</v>
      </c>
      <c r="AC1177" s="327">
        <v>0</v>
      </c>
      <c r="AD1177" s="327">
        <v>0</v>
      </c>
      <c r="AE1177" s="327">
        <v>0</v>
      </c>
      <c r="AF1177" s="327">
        <v>0</v>
      </c>
      <c r="AG1177" s="327">
        <v>0</v>
      </c>
      <c r="AH1177" s="327">
        <v>0</v>
      </c>
      <c r="AI1177" s="327">
        <v>0</v>
      </c>
      <c r="AJ1177" s="327">
        <v>0</v>
      </c>
      <c r="AK1177" s="327">
        <v>0</v>
      </c>
      <c r="AL1177" s="327">
        <v>0</v>
      </c>
      <c r="AM1177" s="489"/>
      <c r="AN1177" s="382"/>
    </row>
    <row r="1178" spans="1:40" ht="19.5" customHeight="1" x14ac:dyDescent="0.2">
      <c r="A1178" s="454" t="s">
        <v>51</v>
      </c>
      <c r="B1178" s="456" t="s">
        <v>25</v>
      </c>
      <c r="C1178" s="456" t="s">
        <v>33</v>
      </c>
      <c r="D1178" s="302" t="s">
        <v>36</v>
      </c>
      <c r="E1178" s="464"/>
      <c r="F1178" s="464"/>
      <c r="G1178" s="464"/>
      <c r="H1178" s="464"/>
      <c r="I1178" s="464"/>
      <c r="J1178" s="464"/>
      <c r="K1178" s="464"/>
      <c r="L1178" s="464"/>
      <c r="M1178" s="464"/>
      <c r="N1178" s="464"/>
      <c r="O1178" s="464"/>
      <c r="P1178" s="464"/>
      <c r="Q1178" s="464"/>
      <c r="R1178" s="464">
        <v>0</v>
      </c>
      <c r="S1178" s="468"/>
      <c r="W1178" s="323" t="s">
        <v>54</v>
      </c>
      <c r="X1178" s="323" t="s">
        <v>246</v>
      </c>
      <c r="Y1178" s="323"/>
      <c r="Z1178" s="327">
        <v>0</v>
      </c>
      <c r="AA1178" s="327">
        <v>0</v>
      </c>
      <c r="AB1178" s="327">
        <v>0</v>
      </c>
      <c r="AC1178" s="327">
        <v>0</v>
      </c>
      <c r="AD1178" s="327">
        <v>0</v>
      </c>
      <c r="AE1178" s="327">
        <v>0</v>
      </c>
      <c r="AF1178" s="327">
        <v>0</v>
      </c>
      <c r="AG1178" s="327">
        <v>0</v>
      </c>
      <c r="AH1178" s="327">
        <v>0</v>
      </c>
      <c r="AI1178" s="327">
        <v>0</v>
      </c>
      <c r="AJ1178" s="327">
        <v>0</v>
      </c>
      <c r="AK1178" s="327">
        <v>0</v>
      </c>
      <c r="AL1178" s="327">
        <v>0</v>
      </c>
      <c r="AM1178" s="489"/>
      <c r="AN1178" s="382"/>
    </row>
    <row r="1179" spans="1:40" ht="19.5" customHeight="1" x14ac:dyDescent="0.2">
      <c r="A1179" s="454" t="s">
        <v>51</v>
      </c>
      <c r="B1179" s="456" t="s">
        <v>25</v>
      </c>
      <c r="C1179" s="456" t="s">
        <v>33</v>
      </c>
      <c r="D1179" s="302" t="s">
        <v>37</v>
      </c>
      <c r="E1179" s="464"/>
      <c r="F1179" s="464"/>
      <c r="G1179" s="464"/>
      <c r="H1179" s="464"/>
      <c r="I1179" s="464"/>
      <c r="J1179" s="464"/>
      <c r="K1179" s="464"/>
      <c r="L1179" s="464"/>
      <c r="M1179" s="464"/>
      <c r="N1179" s="464"/>
      <c r="O1179" s="464"/>
      <c r="P1179" s="464"/>
      <c r="Q1179" s="464"/>
      <c r="R1179" s="464">
        <v>0</v>
      </c>
      <c r="S1179" s="468"/>
      <c r="W1179" s="323" t="s">
        <v>54</v>
      </c>
      <c r="X1179" s="323" t="s">
        <v>247</v>
      </c>
      <c r="Y1179" s="323"/>
      <c r="Z1179" s="327">
        <v>0</v>
      </c>
      <c r="AA1179" s="327">
        <v>0</v>
      </c>
      <c r="AB1179" s="327">
        <v>0</v>
      </c>
      <c r="AC1179" s="327">
        <v>0</v>
      </c>
      <c r="AD1179" s="327">
        <v>0</v>
      </c>
      <c r="AE1179" s="327">
        <v>0</v>
      </c>
      <c r="AF1179" s="327">
        <v>0</v>
      </c>
      <c r="AG1179" s="327">
        <v>0</v>
      </c>
      <c r="AH1179" s="327">
        <v>0</v>
      </c>
      <c r="AI1179" s="327">
        <v>0</v>
      </c>
      <c r="AJ1179" s="327">
        <v>0</v>
      </c>
      <c r="AK1179" s="327">
        <v>0</v>
      </c>
      <c r="AL1179" s="327">
        <v>0</v>
      </c>
      <c r="AM1179" s="489"/>
      <c r="AN1179" s="382"/>
    </row>
    <row r="1180" spans="1:40" ht="19.5" customHeight="1" x14ac:dyDescent="0.2">
      <c r="A1180" s="454" t="s">
        <v>51</v>
      </c>
      <c r="B1180" s="456" t="s">
        <v>25</v>
      </c>
      <c r="C1180" s="456" t="s">
        <v>33</v>
      </c>
      <c r="D1180" s="302" t="s">
        <v>38</v>
      </c>
      <c r="E1180" s="464"/>
      <c r="F1180" s="464"/>
      <c r="G1180" s="464"/>
      <c r="H1180" s="464"/>
      <c r="I1180" s="464"/>
      <c r="J1180" s="464"/>
      <c r="K1180" s="464"/>
      <c r="L1180" s="464"/>
      <c r="M1180" s="464"/>
      <c r="N1180" s="464"/>
      <c r="O1180" s="464"/>
      <c r="P1180" s="464"/>
      <c r="Q1180" s="464"/>
      <c r="R1180" s="464">
        <v>0</v>
      </c>
      <c r="S1180" s="468"/>
      <c r="W1180" s="323" t="s">
        <v>54</v>
      </c>
      <c r="X1180" s="323" t="s">
        <v>248</v>
      </c>
      <c r="Y1180" s="323"/>
      <c r="Z1180" s="327">
        <v>0</v>
      </c>
      <c r="AA1180" s="327">
        <v>0</v>
      </c>
      <c r="AB1180" s="327">
        <v>0</v>
      </c>
      <c r="AC1180" s="327">
        <v>0</v>
      </c>
      <c r="AD1180" s="327">
        <v>0</v>
      </c>
      <c r="AE1180" s="327">
        <v>0</v>
      </c>
      <c r="AF1180" s="327">
        <v>0</v>
      </c>
      <c r="AG1180" s="327">
        <v>0</v>
      </c>
      <c r="AH1180" s="327">
        <v>0</v>
      </c>
      <c r="AI1180" s="327">
        <v>0</v>
      </c>
      <c r="AJ1180" s="327">
        <v>0</v>
      </c>
      <c r="AK1180" s="327">
        <v>0</v>
      </c>
      <c r="AL1180" s="327">
        <v>0</v>
      </c>
      <c r="AM1180" s="489"/>
      <c r="AN1180" s="382"/>
    </row>
    <row r="1181" spans="1:40" ht="19.5" customHeight="1" x14ac:dyDescent="0.2">
      <c r="A1181" s="454" t="s">
        <v>51</v>
      </c>
      <c r="B1181" s="456" t="s">
        <v>25</v>
      </c>
      <c r="C1181" s="456" t="s">
        <v>33</v>
      </c>
      <c r="D1181" s="302" t="s">
        <v>39</v>
      </c>
      <c r="E1181" s="464"/>
      <c r="F1181" s="464"/>
      <c r="G1181" s="464"/>
      <c r="H1181" s="464"/>
      <c r="I1181" s="464"/>
      <c r="J1181" s="464"/>
      <c r="K1181" s="464"/>
      <c r="L1181" s="464"/>
      <c r="M1181" s="464"/>
      <c r="N1181" s="464"/>
      <c r="O1181" s="464"/>
      <c r="P1181" s="464"/>
      <c r="Q1181" s="464"/>
      <c r="R1181" s="464">
        <v>0</v>
      </c>
      <c r="S1181" s="468"/>
      <c r="W1181" s="323" t="s">
        <v>54</v>
      </c>
      <c r="X1181" s="323" t="s">
        <v>210</v>
      </c>
      <c r="Y1181" s="323"/>
      <c r="Z1181" s="327">
        <v>250.98083333295699</v>
      </c>
      <c r="AA1181" s="327">
        <v>90.896714198314797</v>
      </c>
      <c r="AB1181" s="327">
        <v>331.94388214995303</v>
      </c>
      <c r="AC1181" s="327">
        <v>319.97873817255999</v>
      </c>
      <c r="AD1181" s="327">
        <v>382.36256501074598</v>
      </c>
      <c r="AE1181" s="327">
        <v>284.39328839384001</v>
      </c>
      <c r="AF1181" s="327">
        <v>204.65427359352299</v>
      </c>
      <c r="AG1181" s="327">
        <v>404.13974621613897</v>
      </c>
      <c r="AH1181" s="327">
        <v>343.21822771966401</v>
      </c>
      <c r="AI1181" s="327">
        <v>299.75240534613999</v>
      </c>
      <c r="AJ1181" s="327">
        <v>290.16926122763698</v>
      </c>
      <c r="AK1181" s="327">
        <v>524.37291886954404</v>
      </c>
      <c r="AL1181" s="327">
        <v>3726.8628542310198</v>
      </c>
      <c r="AM1181" s="489"/>
      <c r="AN1181" s="382"/>
    </row>
    <row r="1182" spans="1:40" ht="19.5" customHeight="1" x14ac:dyDescent="0.2">
      <c r="A1182" s="454" t="s">
        <v>51</v>
      </c>
      <c r="B1182" s="456" t="s">
        <v>25</v>
      </c>
      <c r="C1182" s="456" t="s">
        <v>40</v>
      </c>
      <c r="D1182" s="302" t="s">
        <v>41</v>
      </c>
      <c r="E1182" s="464"/>
      <c r="F1182" s="464"/>
      <c r="G1182" s="464"/>
      <c r="H1182" s="464"/>
      <c r="I1182" s="464"/>
      <c r="J1182" s="464"/>
      <c r="K1182" s="464"/>
      <c r="L1182" s="464"/>
      <c r="M1182" s="464"/>
      <c r="N1182" s="464"/>
      <c r="O1182" s="464"/>
      <c r="P1182" s="464"/>
      <c r="Q1182" s="464"/>
      <c r="R1182" s="464">
        <v>0</v>
      </c>
      <c r="S1182" s="468"/>
      <c r="W1182" s="321"/>
      <c r="X1182" s="321"/>
      <c r="Y1182" s="321"/>
      <c r="Z1182" s="329"/>
      <c r="AA1182" s="329"/>
      <c r="AB1182" s="329"/>
      <c r="AC1182" s="329"/>
      <c r="AD1182" s="329"/>
      <c r="AE1182" s="329"/>
      <c r="AF1182" s="329"/>
      <c r="AG1182" s="329"/>
      <c r="AH1182" s="329"/>
      <c r="AI1182" s="329"/>
      <c r="AJ1182" s="329"/>
      <c r="AK1182" s="329"/>
      <c r="AL1182" s="329"/>
      <c r="AM1182" s="489"/>
      <c r="AN1182" s="382"/>
    </row>
    <row r="1183" spans="1:40" ht="19.5" customHeight="1" x14ac:dyDescent="0.2">
      <c r="A1183" s="454" t="s">
        <v>51</v>
      </c>
      <c r="B1183" s="456" t="s">
        <v>25</v>
      </c>
      <c r="C1183" s="456" t="s">
        <v>40</v>
      </c>
      <c r="D1183" s="302" t="s">
        <v>42</v>
      </c>
      <c r="E1183" s="464"/>
      <c r="F1183" s="464"/>
      <c r="G1183" s="464"/>
      <c r="H1183" s="464"/>
      <c r="I1183" s="464"/>
      <c r="J1183" s="464"/>
      <c r="K1183" s="464"/>
      <c r="L1183" s="464"/>
      <c r="M1183" s="464"/>
      <c r="N1183" s="464"/>
      <c r="O1183" s="464"/>
      <c r="P1183" s="464"/>
      <c r="Q1183" s="464"/>
      <c r="R1183" s="464">
        <v>0</v>
      </c>
      <c r="S1183" s="468"/>
      <c r="W1183" s="321"/>
      <c r="X1183" s="321"/>
      <c r="Y1183" s="321"/>
      <c r="Z1183" s="329"/>
      <c r="AA1183" s="329"/>
      <c r="AB1183" s="329"/>
      <c r="AC1183" s="329"/>
      <c r="AD1183" s="329"/>
      <c r="AE1183" s="329"/>
      <c r="AF1183" s="329"/>
      <c r="AG1183" s="329"/>
      <c r="AH1183" s="329"/>
      <c r="AI1183" s="329"/>
      <c r="AJ1183" s="329"/>
      <c r="AK1183" s="329"/>
      <c r="AL1183" s="329"/>
      <c r="AM1183" s="489"/>
      <c r="AN1183" s="382"/>
    </row>
    <row r="1184" spans="1:40" ht="19.5" customHeight="1" x14ac:dyDescent="0.2">
      <c r="A1184" s="454" t="s">
        <v>51</v>
      </c>
      <c r="B1184" s="456" t="s">
        <v>25</v>
      </c>
      <c r="C1184" s="456" t="s">
        <v>40</v>
      </c>
      <c r="D1184" s="457" t="s">
        <v>43</v>
      </c>
      <c r="E1184" s="464"/>
      <c r="F1184" s="464"/>
      <c r="G1184" s="464"/>
      <c r="H1184" s="464"/>
      <c r="I1184" s="464"/>
      <c r="J1184" s="464"/>
      <c r="K1184" s="464"/>
      <c r="L1184" s="464"/>
      <c r="M1184" s="464"/>
      <c r="N1184" s="464"/>
      <c r="O1184" s="464"/>
      <c r="P1184" s="464"/>
      <c r="Q1184" s="464"/>
      <c r="R1184" s="464">
        <v>0</v>
      </c>
      <c r="S1184" s="468"/>
      <c r="W1184" s="323" t="s">
        <v>3</v>
      </c>
      <c r="X1184" s="323" t="s">
        <v>4</v>
      </c>
      <c r="Y1184" s="323"/>
      <c r="Z1184" s="327" t="s">
        <v>8</v>
      </c>
      <c r="AA1184" s="327" t="s">
        <v>9</v>
      </c>
      <c r="AB1184" s="327" t="s">
        <v>10</v>
      </c>
      <c r="AC1184" s="327" t="s">
        <v>11</v>
      </c>
      <c r="AD1184" s="327" t="s">
        <v>12</v>
      </c>
      <c r="AE1184" s="327" t="s">
        <v>13</v>
      </c>
      <c r="AF1184" s="327" t="s">
        <v>14</v>
      </c>
      <c r="AG1184" s="327" t="s">
        <v>15</v>
      </c>
      <c r="AH1184" s="327" t="s">
        <v>16</v>
      </c>
      <c r="AI1184" s="327" t="s">
        <v>17</v>
      </c>
      <c r="AJ1184" s="327" t="s">
        <v>111</v>
      </c>
      <c r="AK1184" s="327" t="s">
        <v>19</v>
      </c>
      <c r="AL1184" s="327" t="s">
        <v>20</v>
      </c>
      <c r="AM1184" s="489"/>
      <c r="AN1184" s="382"/>
    </row>
    <row r="1185" spans="1:42" ht="19.5" customHeight="1" x14ac:dyDescent="0.2">
      <c r="A1185" s="454" t="s">
        <v>51</v>
      </c>
      <c r="B1185" s="456" t="s">
        <v>44</v>
      </c>
      <c r="C1185" s="456" t="s">
        <v>26</v>
      </c>
      <c r="D1185" s="457" t="s">
        <v>27</v>
      </c>
      <c r="E1185" s="464"/>
      <c r="F1185" s="464">
        <v>-7.6270860965572904</v>
      </c>
      <c r="G1185" s="464">
        <v>-2.7795300822009099</v>
      </c>
      <c r="H1185" s="464">
        <v>-10.8428730497406</v>
      </c>
      <c r="I1185" s="464">
        <v>-13.744604861155199</v>
      </c>
      <c r="J1185" s="464">
        <v>-16.168431590947201</v>
      </c>
      <c r="K1185" s="464">
        <v>-19.596919821798799</v>
      </c>
      <c r="L1185" s="464">
        <v>-19.3067616183497</v>
      </c>
      <c r="M1185" s="464">
        <v>-19.461588851931101</v>
      </c>
      <c r="N1185" s="464">
        <v>-19.6781097419214</v>
      </c>
      <c r="O1185" s="464">
        <v>-15.4936588781372</v>
      </c>
      <c r="P1185" s="464">
        <v>-15.7882767045399</v>
      </c>
      <c r="Q1185" s="464">
        <v>-16.096079110861702</v>
      </c>
      <c r="R1185" s="464">
        <v>-176.58392040814101</v>
      </c>
      <c r="S1185" s="468"/>
      <c r="W1185" s="323" t="s">
        <v>55</v>
      </c>
      <c r="X1185" s="323" t="s">
        <v>217</v>
      </c>
      <c r="Y1185" s="323"/>
      <c r="Z1185" s="327">
        <v>-0.12975102930774701</v>
      </c>
      <c r="AA1185" s="327">
        <v>-5.8671930021805603E-2</v>
      </c>
      <c r="AB1185" s="327">
        <v>-5.8671930021805402E-2</v>
      </c>
      <c r="AC1185" s="327">
        <v>-5.6776520070599398E-2</v>
      </c>
      <c r="AD1185" s="327">
        <v>-5.67765200706003E-2</v>
      </c>
      <c r="AE1185" s="327">
        <v>-5.6776520070599801E-2</v>
      </c>
      <c r="AF1185" s="327">
        <v>-5.6776520070600502E-2</v>
      </c>
      <c r="AG1185" s="327">
        <v>4.3223479929399303E-2</v>
      </c>
      <c r="AH1185" s="327">
        <v>4.3223479929399698E-2</v>
      </c>
      <c r="AI1185" s="327">
        <v>4.3223479929400198E-2</v>
      </c>
      <c r="AJ1185" s="327">
        <v>-2.4629520070600201E-2</v>
      </c>
      <c r="AK1185" s="327">
        <v>-2.4629520070600201E-2</v>
      </c>
      <c r="AL1185" s="327">
        <v>-0.39378956998676001</v>
      </c>
      <c r="AM1185" s="489"/>
      <c r="AN1185" s="382"/>
    </row>
    <row r="1186" spans="1:42" ht="19.5" customHeight="1" x14ac:dyDescent="0.2">
      <c r="A1186" s="454" t="s">
        <v>51</v>
      </c>
      <c r="B1186" s="456" t="s">
        <v>44</v>
      </c>
      <c r="C1186" s="456" t="s">
        <v>26</v>
      </c>
      <c r="D1186" s="302" t="s">
        <v>28</v>
      </c>
      <c r="E1186" s="464"/>
      <c r="F1186" s="464">
        <v>-4.7141047749621103</v>
      </c>
      <c r="G1186" s="464">
        <v>-2.2491026243385601</v>
      </c>
      <c r="H1186" s="464">
        <v>-5.6980687893462001</v>
      </c>
      <c r="I1186" s="464">
        <v>-8.0077546757084406</v>
      </c>
      <c r="J1186" s="464">
        <v>-10.1924014924912</v>
      </c>
      <c r="K1186" s="464">
        <v>-10.454269902693399</v>
      </c>
      <c r="L1186" s="464">
        <v>-10.8284409303008</v>
      </c>
      <c r="M1186" s="464">
        <v>-10.6183147330027</v>
      </c>
      <c r="N1186" s="464">
        <v>-10.280375284703201</v>
      </c>
      <c r="O1186" s="464">
        <v>-8.9536494862737808</v>
      </c>
      <c r="P1186" s="464">
        <v>-9.4800401853498197</v>
      </c>
      <c r="Q1186" s="464">
        <v>-9.4461557127002607</v>
      </c>
      <c r="R1186" s="464">
        <v>-100.92267859187</v>
      </c>
      <c r="S1186" s="468"/>
      <c r="W1186" s="323" t="s">
        <v>55</v>
      </c>
      <c r="X1186" s="323" t="s">
        <v>218</v>
      </c>
      <c r="Y1186" s="323"/>
      <c r="Z1186" s="327">
        <v>0</v>
      </c>
      <c r="AA1186" s="327">
        <v>3.5964000000000003E-2</v>
      </c>
      <c r="AB1186" s="327">
        <v>2.8188000000000001E-2</v>
      </c>
      <c r="AC1186" s="327">
        <v>2.7216000000000001E-2</v>
      </c>
      <c r="AD1186" s="327">
        <v>3.1104E-2</v>
      </c>
      <c r="AE1186" s="327">
        <v>3.4992000000000002E-2</v>
      </c>
      <c r="AF1186" s="327">
        <v>3.6935999999999997E-2</v>
      </c>
      <c r="AG1186" s="327">
        <v>3.6935999999999997E-2</v>
      </c>
      <c r="AH1186" s="327">
        <v>6.0263999999999998E-2</v>
      </c>
      <c r="AI1186" s="327">
        <v>5.6376000000000002E-2</v>
      </c>
      <c r="AJ1186" s="327">
        <v>0</v>
      </c>
      <c r="AK1186" s="327">
        <v>0</v>
      </c>
      <c r="AL1186" s="327">
        <v>0.34797600000000001</v>
      </c>
      <c r="AM1186" s="489"/>
      <c r="AN1186" s="382"/>
    </row>
    <row r="1187" spans="1:42" ht="19.5" customHeight="1" x14ac:dyDescent="0.2">
      <c r="A1187" s="454" t="s">
        <v>51</v>
      </c>
      <c r="B1187" s="456" t="s">
        <v>44</v>
      </c>
      <c r="C1187" s="455" t="s">
        <v>26</v>
      </c>
      <c r="D1187" s="455" t="s">
        <v>29</v>
      </c>
      <c r="E1187" s="464"/>
      <c r="F1187" s="464">
        <v>0</v>
      </c>
      <c r="G1187" s="464">
        <v>0</v>
      </c>
      <c r="H1187" s="464">
        <v>0</v>
      </c>
      <c r="I1187" s="464">
        <v>0</v>
      </c>
      <c r="J1187" s="464">
        <v>0</v>
      </c>
      <c r="K1187" s="464">
        <v>0</v>
      </c>
      <c r="L1187" s="464">
        <v>0</v>
      </c>
      <c r="M1187" s="464">
        <v>0</v>
      </c>
      <c r="N1187" s="464">
        <v>0</v>
      </c>
      <c r="O1187" s="464">
        <v>0</v>
      </c>
      <c r="P1187" s="464">
        <v>0</v>
      </c>
      <c r="Q1187" s="464">
        <v>0</v>
      </c>
      <c r="R1187" s="464">
        <v>0</v>
      </c>
      <c r="S1187" s="468"/>
      <c r="W1187" s="323" t="s">
        <v>55</v>
      </c>
      <c r="X1187" s="323" t="s">
        <v>219</v>
      </c>
      <c r="Y1187" s="323"/>
      <c r="Z1187" s="327">
        <v>0</v>
      </c>
      <c r="AA1187" s="327">
        <v>3.1600000000000003E-2</v>
      </c>
      <c r="AB1187" s="327">
        <v>5.8400000000000001E-2</v>
      </c>
      <c r="AC1187" s="327">
        <v>7.4639999999999998E-2</v>
      </c>
      <c r="AD1187" s="327">
        <v>8.0560000000000007E-2</v>
      </c>
      <c r="AE1187" s="327">
        <v>9.6799999999999997E-2</v>
      </c>
      <c r="AF1187" s="327">
        <v>0.1132</v>
      </c>
      <c r="AG1187" s="327">
        <v>0.12631999999999999</v>
      </c>
      <c r="AH1187" s="327">
        <v>0.10496</v>
      </c>
      <c r="AI1187" s="327">
        <v>0.10248</v>
      </c>
      <c r="AJ1187" s="327">
        <v>0</v>
      </c>
      <c r="AK1187" s="327">
        <v>0</v>
      </c>
      <c r="AL1187" s="327">
        <v>0.78895999999999999</v>
      </c>
      <c r="AM1187" s="489"/>
      <c r="AN1187" s="382"/>
    </row>
    <row r="1188" spans="1:42" ht="19.5" customHeight="1" x14ac:dyDescent="0.2">
      <c r="A1188" s="454" t="s">
        <v>51</v>
      </c>
      <c r="B1188" s="456" t="s">
        <v>44</v>
      </c>
      <c r="C1188" s="456" t="s">
        <v>26</v>
      </c>
      <c r="D1188" s="302" t="s">
        <v>30</v>
      </c>
      <c r="E1188" s="464"/>
      <c r="F1188" s="464">
        <v>0</v>
      </c>
      <c r="G1188" s="464">
        <v>0</v>
      </c>
      <c r="H1188" s="464">
        <v>0</v>
      </c>
      <c r="I1188" s="464">
        <v>0</v>
      </c>
      <c r="J1188" s="464">
        <v>0</v>
      </c>
      <c r="K1188" s="464">
        <v>0</v>
      </c>
      <c r="L1188" s="464">
        <v>0</v>
      </c>
      <c r="M1188" s="464">
        <v>0</v>
      </c>
      <c r="N1188" s="464">
        <v>0</v>
      </c>
      <c r="O1188" s="464">
        <v>0</v>
      </c>
      <c r="P1188" s="464">
        <v>0</v>
      </c>
      <c r="Q1188" s="464">
        <v>0</v>
      </c>
      <c r="R1188" s="464">
        <v>0</v>
      </c>
      <c r="S1188" s="468"/>
      <c r="W1188" s="323" t="s">
        <v>55</v>
      </c>
      <c r="X1188" s="323" t="s">
        <v>220</v>
      </c>
      <c r="Y1188" s="323"/>
      <c r="Z1188" s="327">
        <v>2.17510000000001E-2</v>
      </c>
      <c r="AA1188" s="327">
        <v>5.7000000000000002E-2</v>
      </c>
      <c r="AB1188" s="327">
        <v>7.0460000000000106E-2</v>
      </c>
      <c r="AC1188" s="327">
        <v>0.41559600000000002</v>
      </c>
      <c r="AD1188" s="327">
        <v>0.107852</v>
      </c>
      <c r="AE1188" s="327">
        <v>0.106698</v>
      </c>
      <c r="AF1188" s="327">
        <v>2.5145019999999998</v>
      </c>
      <c r="AG1188" s="327">
        <v>0.16461799999999999</v>
      </c>
      <c r="AH1188" s="327">
        <v>0.10279000000000001</v>
      </c>
      <c r="AI1188" s="327">
        <v>0.12318800000000101</v>
      </c>
      <c r="AJ1188" s="327">
        <v>0.110675</v>
      </c>
      <c r="AK1188" s="327">
        <v>6.6728999999999095E-2</v>
      </c>
      <c r="AL1188" s="327">
        <v>3.8618589999999999</v>
      </c>
      <c r="AM1188" s="489"/>
      <c r="AN1188" s="382"/>
    </row>
    <row r="1189" spans="1:42" ht="19.5" customHeight="1" x14ac:dyDescent="0.2">
      <c r="A1189" s="454" t="s">
        <v>51</v>
      </c>
      <c r="B1189" s="456" t="s">
        <v>44</v>
      </c>
      <c r="C1189" s="456" t="s">
        <v>26</v>
      </c>
      <c r="D1189" s="302" t="s">
        <v>31</v>
      </c>
      <c r="E1189" s="464"/>
      <c r="F1189" s="464">
        <v>0</v>
      </c>
      <c r="G1189" s="464">
        <v>0</v>
      </c>
      <c r="H1189" s="464">
        <v>0</v>
      </c>
      <c r="I1189" s="464">
        <v>0</v>
      </c>
      <c r="J1189" s="464">
        <v>0</v>
      </c>
      <c r="K1189" s="464">
        <v>0</v>
      </c>
      <c r="L1189" s="464">
        <v>0</v>
      </c>
      <c r="M1189" s="464">
        <v>0</v>
      </c>
      <c r="N1189" s="464">
        <v>0</v>
      </c>
      <c r="O1189" s="464">
        <v>0</v>
      </c>
      <c r="P1189" s="464">
        <v>0</v>
      </c>
      <c r="Q1189" s="464">
        <v>0</v>
      </c>
      <c r="R1189" s="464">
        <v>0</v>
      </c>
      <c r="S1189" s="468"/>
      <c r="W1189" s="323" t="s">
        <v>55</v>
      </c>
      <c r="X1189" s="323" t="s">
        <v>211</v>
      </c>
      <c r="Y1189" s="323"/>
      <c r="Z1189" s="327">
        <v>-1.4659989999999901</v>
      </c>
      <c r="AA1189" s="327">
        <v>-263.672450509925</v>
      </c>
      <c r="AB1189" s="327">
        <v>37.830460000000002</v>
      </c>
      <c r="AC1189" s="327">
        <v>27.183904999999999</v>
      </c>
      <c r="AD1189" s="327">
        <v>29.192198999999999</v>
      </c>
      <c r="AE1189" s="327">
        <v>16.077424205850299</v>
      </c>
      <c r="AF1189" s="327">
        <v>241.90874700000001</v>
      </c>
      <c r="AG1189" s="327">
        <v>38.149894000000003</v>
      </c>
      <c r="AH1189" s="327">
        <v>-7.1634000000003098E-2</v>
      </c>
      <c r="AI1189" s="327">
        <v>0.283571999999992</v>
      </c>
      <c r="AJ1189" s="327">
        <v>0.59828999999999199</v>
      </c>
      <c r="AK1189" s="327">
        <v>78.655922000000004</v>
      </c>
      <c r="AL1189" s="327">
        <v>204.67032969592501</v>
      </c>
      <c r="AM1189" s="489"/>
      <c r="AN1189" s="382"/>
    </row>
    <row r="1190" spans="1:42" ht="19.5" customHeight="1" x14ac:dyDescent="0.2">
      <c r="A1190" s="454" t="s">
        <v>51</v>
      </c>
      <c r="B1190" s="456" t="s">
        <v>44</v>
      </c>
      <c r="C1190" s="456" t="s">
        <v>26</v>
      </c>
      <c r="D1190" s="302" t="s">
        <v>32</v>
      </c>
      <c r="E1190" s="464"/>
      <c r="F1190" s="464">
        <v>0</v>
      </c>
      <c r="G1190" s="464">
        <v>0</v>
      </c>
      <c r="H1190" s="464">
        <v>0</v>
      </c>
      <c r="I1190" s="464">
        <v>0</v>
      </c>
      <c r="J1190" s="464">
        <v>0</v>
      </c>
      <c r="K1190" s="464">
        <v>0</v>
      </c>
      <c r="L1190" s="464">
        <v>0</v>
      </c>
      <c r="M1190" s="464">
        <v>0</v>
      </c>
      <c r="N1190" s="464">
        <v>0</v>
      </c>
      <c r="O1190" s="464">
        <v>0</v>
      </c>
      <c r="P1190" s="464">
        <v>0</v>
      </c>
      <c r="Q1190" s="464">
        <v>0</v>
      </c>
      <c r="R1190" s="464">
        <v>0</v>
      </c>
      <c r="S1190" s="468"/>
      <c r="W1190" s="323" t="s">
        <v>55</v>
      </c>
      <c r="X1190" s="323" t="s">
        <v>221</v>
      </c>
      <c r="Y1190" s="323"/>
      <c r="Z1190" s="327">
        <v>-0.384462263157896</v>
      </c>
      <c r="AA1190" s="327">
        <v>-0.245156210526316</v>
      </c>
      <c r="AB1190" s="327">
        <v>2.9372765789473698</v>
      </c>
      <c r="AC1190" s="327">
        <v>2.8509721621621602</v>
      </c>
      <c r="AD1190" s="327">
        <v>3.30203214285714</v>
      </c>
      <c r="AE1190" s="327">
        <v>2.6132336999999999</v>
      </c>
      <c r="AF1190" s="327">
        <v>3.31836456</v>
      </c>
      <c r="AG1190" s="327">
        <v>2.9490180000000001</v>
      </c>
      <c r="AH1190" s="327">
        <v>0.36150000000000099</v>
      </c>
      <c r="AI1190" s="327">
        <v>6.0000000000001399E-2</v>
      </c>
      <c r="AJ1190" s="327">
        <v>0</v>
      </c>
      <c r="AK1190" s="327">
        <v>3.00000000000002E-2</v>
      </c>
      <c r="AL1190" s="327">
        <v>17.792778670282502</v>
      </c>
      <c r="AM1190" s="489"/>
      <c r="AN1190" s="382"/>
    </row>
    <row r="1191" spans="1:42" ht="19.5" customHeight="1" x14ac:dyDescent="0.2">
      <c r="A1191" s="454" t="s">
        <v>51</v>
      </c>
      <c r="B1191" s="456" t="s">
        <v>44</v>
      </c>
      <c r="C1191" s="456" t="s">
        <v>33</v>
      </c>
      <c r="D1191" s="469" t="s">
        <v>34</v>
      </c>
      <c r="E1191" s="464"/>
      <c r="F1191" s="464">
        <v>-7.0266695061390303</v>
      </c>
      <c r="G1191" s="464">
        <v>-3.0290115197184599</v>
      </c>
      <c r="H1191" s="464">
        <v>-8.1580092017508807</v>
      </c>
      <c r="I1191" s="464">
        <v>-11.0319252127548</v>
      </c>
      <c r="J1191" s="464">
        <v>-13.3114397708555</v>
      </c>
      <c r="K1191" s="464">
        <v>-14.5384694770836</v>
      </c>
      <c r="L1191" s="464">
        <v>-14.9259135071317</v>
      </c>
      <c r="M1191" s="464">
        <v>-15.944472983419599</v>
      </c>
      <c r="N1191" s="464">
        <v>-17.217283901274499</v>
      </c>
      <c r="O1191" s="464">
        <v>-13.669596096343</v>
      </c>
      <c r="P1191" s="464">
        <v>-14.6014810501221</v>
      </c>
      <c r="Q1191" s="464">
        <v>-14.607371674290601</v>
      </c>
      <c r="R1191" s="464">
        <v>-148.06164390088401</v>
      </c>
      <c r="S1191" s="468"/>
      <c r="W1191" s="323" t="s">
        <v>55</v>
      </c>
      <c r="X1191" s="323" t="s">
        <v>222</v>
      </c>
      <c r="Y1191" s="323"/>
      <c r="Z1191" s="327">
        <v>0.15931500000000001</v>
      </c>
      <c r="AA1191" s="327">
        <v>0</v>
      </c>
      <c r="AB1191" s="327">
        <v>0</v>
      </c>
      <c r="AC1191" s="327">
        <v>0</v>
      </c>
      <c r="AD1191" s="327">
        <v>0</v>
      </c>
      <c r="AE1191" s="327">
        <v>0</v>
      </c>
      <c r="AF1191" s="327">
        <v>0</v>
      </c>
      <c r="AG1191" s="327">
        <v>0</v>
      </c>
      <c r="AH1191" s="327">
        <v>0</v>
      </c>
      <c r="AI1191" s="327">
        <v>0</v>
      </c>
      <c r="AJ1191" s="327">
        <v>0</v>
      </c>
      <c r="AK1191" s="327">
        <v>0</v>
      </c>
      <c r="AL1191" s="327">
        <v>0.15931500000000001</v>
      </c>
      <c r="AM1191" s="489"/>
      <c r="AN1191" s="382"/>
    </row>
    <row r="1192" spans="1:42" ht="19.5" customHeight="1" x14ac:dyDescent="0.2">
      <c r="A1192" s="454" t="s">
        <v>51</v>
      </c>
      <c r="B1192" s="470" t="s">
        <v>44</v>
      </c>
      <c r="C1192" s="470" t="s">
        <v>33</v>
      </c>
      <c r="D1192" s="470" t="s">
        <v>35</v>
      </c>
      <c r="E1192" s="464"/>
      <c r="F1192" s="464">
        <v>-1.5943801694072901</v>
      </c>
      <c r="G1192" s="464">
        <v>-0.50683488550098299</v>
      </c>
      <c r="H1192" s="464">
        <v>-2.78435963611172</v>
      </c>
      <c r="I1192" s="464">
        <v>-3.2649552887447202</v>
      </c>
      <c r="J1192" s="464">
        <v>-4.1080520006923003</v>
      </c>
      <c r="K1192" s="464">
        <v>-4.6477770566116003</v>
      </c>
      <c r="L1192" s="464">
        <v>-5.5801011154293301</v>
      </c>
      <c r="M1192" s="464">
        <v>-4.60594538427722</v>
      </c>
      <c r="N1192" s="464">
        <v>1.54186019922249E-2</v>
      </c>
      <c r="O1192" s="464">
        <v>-4.3827873915528599</v>
      </c>
      <c r="P1192" s="464">
        <v>-3.8231227562850498</v>
      </c>
      <c r="Q1192" s="464">
        <v>-4.2811051009441297</v>
      </c>
      <c r="R1192" s="464">
        <v>-39.564002183565002</v>
      </c>
      <c r="S1192" s="468"/>
      <c r="W1192" s="323" t="s">
        <v>55</v>
      </c>
      <c r="X1192" s="323" t="s">
        <v>223</v>
      </c>
      <c r="Y1192" s="323"/>
      <c r="Z1192" s="327">
        <v>31.418479055500001</v>
      </c>
      <c r="AA1192" s="327">
        <v>8.8549582600000001</v>
      </c>
      <c r="AB1192" s="327">
        <v>20.833333949</v>
      </c>
      <c r="AC1192" s="327">
        <v>27.811116522500001</v>
      </c>
      <c r="AD1192" s="327">
        <v>27.398533520499999</v>
      </c>
      <c r="AE1192" s="327">
        <v>36.849463508500001</v>
      </c>
      <c r="AF1192" s="327">
        <v>36.3171820345</v>
      </c>
      <c r="AG1192" s="327">
        <v>40.504421039</v>
      </c>
      <c r="AH1192" s="327">
        <v>40.461661184999997</v>
      </c>
      <c r="AI1192" s="327">
        <v>38.105908577500003</v>
      </c>
      <c r="AJ1192" s="327">
        <v>46.251598999999999</v>
      </c>
      <c r="AK1192" s="327">
        <v>50.688543080000002</v>
      </c>
      <c r="AL1192" s="327">
        <v>405.495199732</v>
      </c>
      <c r="AM1192" s="489"/>
      <c r="AN1192" s="382"/>
    </row>
    <row r="1193" spans="1:42" ht="19.5" customHeight="1" x14ac:dyDescent="0.2">
      <c r="A1193" s="471" t="s">
        <v>51</v>
      </c>
      <c r="B1193" s="462" t="s">
        <v>44</v>
      </c>
      <c r="C1193" s="462" t="s">
        <v>33</v>
      </c>
      <c r="D1193" s="462" t="s">
        <v>36</v>
      </c>
      <c r="E1193" s="472"/>
      <c r="F1193" s="472">
        <v>-3.6941227186518999</v>
      </c>
      <c r="G1193" s="472">
        <v>-1.4794146506241601</v>
      </c>
      <c r="H1193" s="472">
        <v>-5.5466160479107796</v>
      </c>
      <c r="I1193" s="472">
        <v>-7.3693915902767504</v>
      </c>
      <c r="J1193" s="472">
        <v>-8.8818576170046395</v>
      </c>
      <c r="K1193" s="472">
        <v>-10.579752889421499</v>
      </c>
      <c r="L1193" s="472">
        <v>-9.3201115136419901</v>
      </c>
      <c r="M1193" s="472">
        <v>-9.17645138285725</v>
      </c>
      <c r="N1193" s="472">
        <v>-12.263451234275401</v>
      </c>
      <c r="O1193" s="472">
        <v>-6.0533823608440898</v>
      </c>
      <c r="P1193" s="472">
        <v>-6.3607366394210496</v>
      </c>
      <c r="Q1193" s="472">
        <v>-6.1558117315321903</v>
      </c>
      <c r="R1193" s="472">
        <v>-86.881100376461703</v>
      </c>
      <c r="S1193" s="478"/>
      <c r="W1193" s="323" t="s">
        <v>55</v>
      </c>
      <c r="X1193" s="323" t="s">
        <v>224</v>
      </c>
      <c r="Y1193" s="323"/>
      <c r="Z1193" s="327">
        <v>-16.7273</v>
      </c>
      <c r="AA1193" s="327">
        <v>-1.8450000000000001E-2</v>
      </c>
      <c r="AB1193" s="327">
        <v>7.0522999999999998</v>
      </c>
      <c r="AC1193" s="327">
        <v>21.759899999999998</v>
      </c>
      <c r="AD1193" s="327">
        <v>12.4161</v>
      </c>
      <c r="AE1193" s="327">
        <v>10.22415</v>
      </c>
      <c r="AF1193" s="327">
        <v>16.87435</v>
      </c>
      <c r="AG1193" s="327">
        <v>10.762600000000001</v>
      </c>
      <c r="AH1193" s="327">
        <v>6.5236499999999999</v>
      </c>
      <c r="AI1193" s="327">
        <v>0.76315000000000299</v>
      </c>
      <c r="AJ1193" s="327">
        <v>0</v>
      </c>
      <c r="AK1193" s="327">
        <v>0</v>
      </c>
      <c r="AL1193" s="327">
        <v>69.630449999999996</v>
      </c>
      <c r="AM1193" s="489"/>
      <c r="AN1193" s="382"/>
    </row>
    <row r="1194" spans="1:42" ht="19.5" customHeight="1" x14ac:dyDescent="0.2">
      <c r="A1194" s="471" t="s">
        <v>51</v>
      </c>
      <c r="B1194" s="462" t="s">
        <v>44</v>
      </c>
      <c r="C1194" s="462" t="s">
        <v>33</v>
      </c>
      <c r="D1194" s="462" t="s">
        <v>37</v>
      </c>
      <c r="E1194" s="473"/>
      <c r="F1194" s="473">
        <v>0</v>
      </c>
      <c r="G1194" s="473">
        <v>0</v>
      </c>
      <c r="H1194" s="473">
        <v>0</v>
      </c>
      <c r="I1194" s="473">
        <v>0</v>
      </c>
      <c r="J1194" s="473">
        <v>0</v>
      </c>
      <c r="K1194" s="473">
        <v>0</v>
      </c>
      <c r="L1194" s="473">
        <v>0</v>
      </c>
      <c r="M1194" s="473">
        <v>0</v>
      </c>
      <c r="N1194" s="473">
        <v>0</v>
      </c>
      <c r="O1194" s="473">
        <v>0</v>
      </c>
      <c r="P1194" s="473">
        <v>0</v>
      </c>
      <c r="Q1194" s="473">
        <v>0</v>
      </c>
      <c r="R1194" s="472">
        <v>0</v>
      </c>
      <c r="S1194" s="478"/>
      <c r="W1194" s="323" t="s">
        <v>55</v>
      </c>
      <c r="X1194" s="323" t="s">
        <v>225</v>
      </c>
      <c r="Y1194" s="323"/>
      <c r="Z1194" s="327">
        <v>0</v>
      </c>
      <c r="AA1194" s="327">
        <v>0</v>
      </c>
      <c r="AB1194" s="327">
        <v>0</v>
      </c>
      <c r="AC1194" s="327">
        <v>2.2342999999999998E-2</v>
      </c>
      <c r="AD1194" s="327">
        <v>2.5576000000000002E-2</v>
      </c>
      <c r="AE1194" s="327">
        <v>2.5576000000000002E-2</v>
      </c>
      <c r="AF1194" s="327">
        <v>2.5576000000000002E-2</v>
      </c>
      <c r="AG1194" s="327">
        <v>2.5576000000000002E-2</v>
      </c>
      <c r="AH1194" s="327">
        <v>0</v>
      </c>
      <c r="AI1194" s="327">
        <v>0</v>
      </c>
      <c r="AJ1194" s="327">
        <v>0</v>
      </c>
      <c r="AK1194" s="327">
        <v>0</v>
      </c>
      <c r="AL1194" s="327">
        <v>0.12464699999999999</v>
      </c>
      <c r="AM1194" s="489"/>
      <c r="AN1194" s="382"/>
    </row>
    <row r="1195" spans="1:42" ht="19.5" customHeight="1" x14ac:dyDescent="0.2">
      <c r="A1195" s="471" t="s">
        <v>51</v>
      </c>
      <c r="B1195" s="462" t="s">
        <v>44</v>
      </c>
      <c r="C1195" s="462" t="s">
        <v>33</v>
      </c>
      <c r="D1195" s="462" t="s">
        <v>38</v>
      </c>
      <c r="E1195" s="473"/>
      <c r="F1195" s="473">
        <v>-2.60184773211753E-2</v>
      </c>
      <c r="G1195" s="473">
        <v>-1.3371650695867E-2</v>
      </c>
      <c r="H1195" s="473">
        <v>-5.1956953313401E-2</v>
      </c>
      <c r="I1195" s="473">
        <v>-8.6087445087318706E-2</v>
      </c>
      <c r="J1195" s="473">
        <v>-5.94836948859329E-2</v>
      </c>
      <c r="K1195" s="473">
        <v>-0.28519030137540102</v>
      </c>
      <c r="L1195" s="473">
        <v>-0.309076412447505</v>
      </c>
      <c r="M1195" s="473">
        <v>-0.35303383437969499</v>
      </c>
      <c r="N1195" s="473">
        <v>-0.49316849306687999</v>
      </c>
      <c r="O1195" s="473">
        <v>-0.309513111431095</v>
      </c>
      <c r="P1195" s="473">
        <v>-0.455090868055613</v>
      </c>
      <c r="Q1195" s="473">
        <v>-0.46364078451944801</v>
      </c>
      <c r="R1195" s="472">
        <v>-2.9056320265793301</v>
      </c>
      <c r="S1195" s="478"/>
      <c r="W1195" s="323" t="s">
        <v>55</v>
      </c>
      <c r="X1195" s="323" t="s">
        <v>226</v>
      </c>
      <c r="Y1195" s="323"/>
      <c r="Z1195" s="327">
        <v>0</v>
      </c>
      <c r="AA1195" s="327">
        <v>0</v>
      </c>
      <c r="AB1195" s="327">
        <v>0.443</v>
      </c>
      <c r="AC1195" s="327">
        <v>0</v>
      </c>
      <c r="AD1195" s="327">
        <v>0</v>
      </c>
      <c r="AE1195" s="327">
        <v>0</v>
      </c>
      <c r="AF1195" s="327">
        <v>0</v>
      </c>
      <c r="AG1195" s="327">
        <v>0</v>
      </c>
      <c r="AH1195" s="327">
        <v>0</v>
      </c>
      <c r="AI1195" s="327">
        <v>0</v>
      </c>
      <c r="AJ1195" s="327">
        <v>0</v>
      </c>
      <c r="AK1195" s="327">
        <v>0</v>
      </c>
      <c r="AL1195" s="327">
        <v>0.443</v>
      </c>
      <c r="AM1195" s="489"/>
      <c r="AN1195" s="382"/>
    </row>
    <row r="1196" spans="1:42" ht="19.5" customHeight="1" x14ac:dyDescent="0.2">
      <c r="A1196" s="471" t="s">
        <v>51</v>
      </c>
      <c r="B1196" s="462" t="s">
        <v>44</v>
      </c>
      <c r="C1196" s="462" t="s">
        <v>33</v>
      </c>
      <c r="D1196" s="462" t="s">
        <v>39</v>
      </c>
      <c r="E1196" s="473"/>
      <c r="F1196" s="473">
        <v>0</v>
      </c>
      <c r="G1196" s="473">
        <v>0</v>
      </c>
      <c r="H1196" s="473">
        <v>0</v>
      </c>
      <c r="I1196" s="473">
        <v>0</v>
      </c>
      <c r="J1196" s="473">
        <v>0</v>
      </c>
      <c r="K1196" s="473">
        <v>0</v>
      </c>
      <c r="L1196" s="473">
        <v>0</v>
      </c>
      <c r="M1196" s="473">
        <v>0</v>
      </c>
      <c r="N1196" s="473">
        <v>0</v>
      </c>
      <c r="O1196" s="473">
        <v>-3.2029404239924703E-2</v>
      </c>
      <c r="P1196" s="473">
        <v>-2.7885576005834401E-2</v>
      </c>
      <c r="Q1196" s="473">
        <v>-3.4305532275604497E-2</v>
      </c>
      <c r="R1196" s="472">
        <v>-9.4220512521363597E-2</v>
      </c>
      <c r="S1196" s="478"/>
      <c r="W1196" s="323" t="s">
        <v>55</v>
      </c>
      <c r="X1196" s="323" t="s">
        <v>227</v>
      </c>
      <c r="Y1196" s="323"/>
      <c r="Z1196" s="327">
        <v>-52.757300000000001</v>
      </c>
      <c r="AA1196" s="327">
        <v>0</v>
      </c>
      <c r="AB1196" s="327">
        <v>0.12</v>
      </c>
      <c r="AC1196" s="327">
        <v>0.11899999999999999</v>
      </c>
      <c r="AD1196" s="327">
        <v>0</v>
      </c>
      <c r="AE1196" s="327">
        <v>0</v>
      </c>
      <c r="AF1196" s="327">
        <v>0</v>
      </c>
      <c r="AG1196" s="327">
        <v>0.06</v>
      </c>
      <c r="AH1196" s="327">
        <v>0.03</v>
      </c>
      <c r="AI1196" s="327">
        <v>0</v>
      </c>
      <c r="AJ1196" s="327">
        <v>0</v>
      </c>
      <c r="AK1196" s="327">
        <v>0</v>
      </c>
      <c r="AL1196" s="327">
        <v>-52.4283</v>
      </c>
      <c r="AM1196" s="489"/>
      <c r="AN1196" s="382"/>
      <c r="AP1196" s="387"/>
    </row>
    <row r="1197" spans="1:42" ht="19.5" customHeight="1" x14ac:dyDescent="0.2">
      <c r="A1197" s="471" t="s">
        <v>51</v>
      </c>
      <c r="B1197" s="462" t="s">
        <v>44</v>
      </c>
      <c r="C1197" s="462" t="s">
        <v>40</v>
      </c>
      <c r="D1197" s="462" t="s">
        <v>41</v>
      </c>
      <c r="E1197" s="474"/>
      <c r="F1197" s="474">
        <v>-11.478803012047401</v>
      </c>
      <c r="G1197" s="474">
        <v>-3.9540452318680002</v>
      </c>
      <c r="H1197" s="474">
        <v>-14.843053183321199</v>
      </c>
      <c r="I1197" s="474">
        <v>-20.0221383139273</v>
      </c>
      <c r="J1197" s="474">
        <v>-24.043091123402299</v>
      </c>
      <c r="K1197" s="474">
        <v>-27.207700083580399</v>
      </c>
      <c r="L1197" s="474">
        <v>-26.575682366713298</v>
      </c>
      <c r="M1197" s="474">
        <v>-27.0565920095246</v>
      </c>
      <c r="N1197" s="474">
        <v>-24.5812119421463</v>
      </c>
      <c r="O1197" s="474">
        <v>-22.3747987487518</v>
      </c>
      <c r="P1197" s="474">
        <v>-23.239062729614702</v>
      </c>
      <c r="Q1197" s="474">
        <v>-24.229582040862699</v>
      </c>
      <c r="R1197" s="474">
        <v>-249.60576078576</v>
      </c>
      <c r="S1197" s="480"/>
      <c r="W1197" s="323" t="s">
        <v>55</v>
      </c>
      <c r="X1197" s="323" t="s">
        <v>367</v>
      </c>
      <c r="Y1197" s="323"/>
      <c r="Z1197" s="327">
        <v>699.55619928416297</v>
      </c>
      <c r="AA1197" s="327">
        <v>222.377356481394</v>
      </c>
      <c r="AB1197" s="327">
        <v>515.19000534692805</v>
      </c>
      <c r="AC1197" s="327">
        <v>698.32517045219004</v>
      </c>
      <c r="AD1197" s="327">
        <v>776.72052268618495</v>
      </c>
      <c r="AE1197" s="327">
        <v>886.403793757823</v>
      </c>
      <c r="AF1197" s="327">
        <v>786.75395582063595</v>
      </c>
      <c r="AG1197" s="327">
        <v>971.807514002164</v>
      </c>
      <c r="AH1197" s="327">
        <v>945.74596505959801</v>
      </c>
      <c r="AI1197" s="327">
        <v>873.57910643391699</v>
      </c>
      <c r="AJ1197" s="327">
        <v>1037.3729913170801</v>
      </c>
      <c r="AK1197" s="327">
        <v>1119.2926877344901</v>
      </c>
      <c r="AL1197" s="327">
        <v>9533.1252683765706</v>
      </c>
      <c r="AM1197" s="489"/>
      <c r="AN1197" s="382"/>
    </row>
    <row r="1198" spans="1:42" ht="19.5" customHeight="1" x14ac:dyDescent="0.2">
      <c r="A1198" s="471" t="s">
        <v>51</v>
      </c>
      <c r="B1198" s="462" t="s">
        <v>44</v>
      </c>
      <c r="C1198" s="462" t="s">
        <v>40</v>
      </c>
      <c r="D1198" s="462" t="s">
        <v>42</v>
      </c>
      <c r="E1198" s="474"/>
      <c r="F1198" s="474">
        <v>-0.86238785947196395</v>
      </c>
      <c r="G1198" s="474">
        <v>-0.77258606696912602</v>
      </c>
      <c r="H1198" s="474">
        <v>-1.5052448541411201</v>
      </c>
      <c r="I1198" s="474">
        <v>-1.5124930948467099</v>
      </c>
      <c r="J1198" s="474">
        <v>-2.14696619084744</v>
      </c>
      <c r="K1198" s="474">
        <v>-2.6114039810876299</v>
      </c>
      <c r="L1198" s="474">
        <v>-3.3171438248524501</v>
      </c>
      <c r="M1198" s="474">
        <v>-2.7678330457892302</v>
      </c>
      <c r="N1198" s="474">
        <v>-5.12610680694271</v>
      </c>
      <c r="O1198" s="474">
        <v>-1.7883791815138901</v>
      </c>
      <c r="P1198" s="474">
        <v>-1.7910679479831</v>
      </c>
      <c r="Q1198" s="474">
        <v>-1.0378614510598301</v>
      </c>
      <c r="R1198" s="474">
        <v>-25.239474305505201</v>
      </c>
      <c r="S1198" s="480"/>
      <c r="W1198" s="323" t="s">
        <v>55</v>
      </c>
      <c r="X1198" s="323" t="s">
        <v>229</v>
      </c>
      <c r="Y1198" s="323"/>
      <c r="Z1198" s="327">
        <v>2.5029330000000098</v>
      </c>
      <c r="AA1198" s="327">
        <v>10.068292</v>
      </c>
      <c r="AB1198" s="327">
        <v>2.3994089999999999</v>
      </c>
      <c r="AC1198" s="327">
        <v>-35.294749000000003</v>
      </c>
      <c r="AD1198" s="327">
        <v>-5.1976420000000001</v>
      </c>
      <c r="AE1198" s="327">
        <v>-1.833691</v>
      </c>
      <c r="AF1198" s="327">
        <v>-2.7987540000000002</v>
      </c>
      <c r="AG1198" s="327">
        <v>-18.618871999999701</v>
      </c>
      <c r="AH1198" s="327">
        <v>-25.547370000000001</v>
      </c>
      <c r="AI1198" s="327">
        <v>1.5794520000000001</v>
      </c>
      <c r="AJ1198" s="327">
        <v>-2.8944369999999</v>
      </c>
      <c r="AK1198" s="327">
        <v>-0.78734399999999005</v>
      </c>
      <c r="AL1198" s="327">
        <v>-76.422772999999594</v>
      </c>
      <c r="AM1198" s="489"/>
      <c r="AN1198" s="382"/>
    </row>
    <row r="1199" spans="1:42" ht="19.5" customHeight="1" x14ac:dyDescent="0.2">
      <c r="A1199" s="471" t="s">
        <v>51</v>
      </c>
      <c r="B1199" s="462" t="s">
        <v>44</v>
      </c>
      <c r="C1199" s="462" t="s">
        <v>40</v>
      </c>
      <c r="D1199" s="462" t="s">
        <v>43</v>
      </c>
      <c r="E1199" s="474"/>
      <c r="F1199" s="474">
        <v>0</v>
      </c>
      <c r="G1199" s="474">
        <v>-0.30200140770235101</v>
      </c>
      <c r="H1199" s="474">
        <v>-0.19264380162446501</v>
      </c>
      <c r="I1199" s="474">
        <v>-0.21772812808955899</v>
      </c>
      <c r="J1199" s="474">
        <v>-0.17077576918864601</v>
      </c>
      <c r="K1199" s="474">
        <v>-0.23208565982413601</v>
      </c>
      <c r="L1199" s="474">
        <v>-0.242376357084815</v>
      </c>
      <c r="M1199" s="474">
        <v>-0.25547852962001</v>
      </c>
      <c r="N1199" s="474">
        <v>-0.25116627753549903</v>
      </c>
      <c r="O1199" s="474">
        <v>-0.28413043414525602</v>
      </c>
      <c r="P1199" s="474">
        <v>-0.23818621229185899</v>
      </c>
      <c r="Q1199" s="474">
        <v>-0.27479133163945202</v>
      </c>
      <c r="R1199" s="474">
        <v>-2.6613639087460501</v>
      </c>
      <c r="S1199" s="480"/>
      <c r="W1199" s="323" t="s">
        <v>55</v>
      </c>
      <c r="X1199" s="323" t="s">
        <v>230</v>
      </c>
      <c r="Y1199" s="323"/>
      <c r="Z1199" s="327">
        <v>0</v>
      </c>
      <c r="AA1199" s="327">
        <v>0</v>
      </c>
      <c r="AB1199" s="327">
        <v>0</v>
      </c>
      <c r="AC1199" s="327">
        <v>0</v>
      </c>
      <c r="AD1199" s="327">
        <v>0</v>
      </c>
      <c r="AE1199" s="327">
        <v>0</v>
      </c>
      <c r="AF1199" s="327">
        <v>0</v>
      </c>
      <c r="AG1199" s="327">
        <v>0</v>
      </c>
      <c r="AH1199" s="327">
        <v>0</v>
      </c>
      <c r="AI1199" s="327">
        <v>0</v>
      </c>
      <c r="AJ1199" s="327">
        <v>0</v>
      </c>
      <c r="AK1199" s="327">
        <v>0</v>
      </c>
      <c r="AL1199" s="327">
        <v>0</v>
      </c>
      <c r="AM1199" s="489"/>
      <c r="AN1199" s="382"/>
    </row>
    <row r="1200" spans="1:42" ht="19.5" customHeight="1" x14ac:dyDescent="0.2">
      <c r="A1200" s="375" t="s">
        <v>51</v>
      </c>
      <c r="B1200" s="375" t="s">
        <v>45</v>
      </c>
      <c r="C1200" s="375" t="s">
        <v>26</v>
      </c>
      <c r="D1200" s="375" t="s">
        <v>27</v>
      </c>
      <c r="E1200" s="375"/>
      <c r="F1200" s="375"/>
      <c r="G1200" s="375"/>
      <c r="H1200" s="375"/>
      <c r="I1200" s="375"/>
      <c r="J1200" s="375"/>
      <c r="K1200" s="375"/>
      <c r="L1200" s="375"/>
      <c r="M1200" s="375"/>
      <c r="N1200" s="375"/>
      <c r="O1200" s="375"/>
      <c r="P1200" s="375"/>
      <c r="Q1200" s="375"/>
      <c r="R1200" s="375">
        <v>0</v>
      </c>
      <c r="W1200" s="323" t="s">
        <v>55</v>
      </c>
      <c r="X1200" s="323" t="s">
        <v>231</v>
      </c>
      <c r="Y1200" s="323"/>
      <c r="Z1200" s="327">
        <v>-189.59067999999999</v>
      </c>
      <c r="AA1200" s="327">
        <v>-60.609577999999999</v>
      </c>
      <c r="AB1200" s="327">
        <v>-195.22234</v>
      </c>
      <c r="AC1200" s="327">
        <v>-266.65922999999998</v>
      </c>
      <c r="AD1200" s="327">
        <v>-245.83995899999999</v>
      </c>
      <c r="AE1200" s="327">
        <v>-318.68075800000003</v>
      </c>
      <c r="AF1200" s="327">
        <v>-320.03063300000002</v>
      </c>
      <c r="AG1200" s="327">
        <v>-327.75650000000002</v>
      </c>
      <c r="AH1200" s="327">
        <v>-331.54319800000002</v>
      </c>
      <c r="AI1200" s="327">
        <v>-285.97813300000001</v>
      </c>
      <c r="AJ1200" s="327">
        <v>-327.69341900000001</v>
      </c>
      <c r="AK1200" s="327">
        <v>-342.83151299999997</v>
      </c>
      <c r="AL1200" s="327">
        <v>-3212.4359410000002</v>
      </c>
      <c r="AM1200" s="489"/>
      <c r="AN1200" s="382"/>
    </row>
    <row r="1201" spans="1:40" ht="19.5" customHeight="1" x14ac:dyDescent="0.2">
      <c r="A1201" s="375" t="s">
        <v>51</v>
      </c>
      <c r="B1201" s="375" t="s">
        <v>45</v>
      </c>
      <c r="C1201" s="375" t="s">
        <v>26</v>
      </c>
      <c r="D1201" s="375" t="s">
        <v>28</v>
      </c>
      <c r="E1201" s="375"/>
      <c r="F1201" s="375"/>
      <c r="G1201" s="375"/>
      <c r="H1201" s="375"/>
      <c r="I1201" s="375"/>
      <c r="J1201" s="375"/>
      <c r="K1201" s="375"/>
      <c r="L1201" s="375"/>
      <c r="M1201" s="375"/>
      <c r="N1201" s="375"/>
      <c r="O1201" s="375"/>
      <c r="P1201" s="375"/>
      <c r="Q1201" s="375"/>
      <c r="R1201" s="375">
        <v>0</v>
      </c>
      <c r="W1201" s="323" t="s">
        <v>55</v>
      </c>
      <c r="X1201" s="323" t="s">
        <v>232</v>
      </c>
      <c r="Y1201" s="323"/>
      <c r="Z1201" s="327">
        <v>6.2773000000000003</v>
      </c>
      <c r="AA1201" s="327">
        <v>6.5858999999999996</v>
      </c>
      <c r="AB1201" s="327">
        <v>-12.749000000000001</v>
      </c>
      <c r="AC1201" s="327">
        <v>8.5344999999999995</v>
      </c>
      <c r="AD1201" s="327">
        <v>8.6762999999999995</v>
      </c>
      <c r="AE1201" s="327">
        <v>0.39479999999999998</v>
      </c>
      <c r="AF1201" s="327">
        <v>2.3187000000000002</v>
      </c>
      <c r="AG1201" s="327">
        <v>0.12820000000000001</v>
      </c>
      <c r="AH1201" s="327">
        <v>0.17430000000000001</v>
      </c>
      <c r="AI1201" s="327">
        <v>0.17430000000000001</v>
      </c>
      <c r="AJ1201" s="327">
        <v>3.3271000000000002</v>
      </c>
      <c r="AK1201" s="327">
        <v>5.6778000000000004</v>
      </c>
      <c r="AL1201" s="327">
        <v>29.520199999999999</v>
      </c>
      <c r="AM1201" s="489"/>
      <c r="AN1201" s="382"/>
    </row>
    <row r="1202" spans="1:40" ht="19.5" customHeight="1" x14ac:dyDescent="0.2">
      <c r="A1202" s="376" t="s">
        <v>51</v>
      </c>
      <c r="B1202" s="475" t="s">
        <v>45</v>
      </c>
      <c r="C1202" s="475" t="s">
        <v>26</v>
      </c>
      <c r="D1202" s="475" t="s">
        <v>29</v>
      </c>
      <c r="E1202" s="302"/>
      <c r="F1202" s="302"/>
      <c r="G1202" s="302"/>
      <c r="H1202" s="302"/>
      <c r="I1202" s="302"/>
      <c r="J1202" s="302"/>
      <c r="K1202" s="302"/>
      <c r="L1202" s="302"/>
      <c r="M1202" s="302"/>
      <c r="N1202" s="302"/>
      <c r="O1202" s="302"/>
      <c r="P1202" s="302"/>
      <c r="Q1202" s="302"/>
      <c r="R1202" s="375">
        <v>0</v>
      </c>
      <c r="W1202" s="323" t="s">
        <v>55</v>
      </c>
      <c r="X1202" s="323" t="s">
        <v>233</v>
      </c>
      <c r="Y1202" s="323"/>
      <c r="Z1202" s="327">
        <v>0</v>
      </c>
      <c r="AA1202" s="327">
        <v>0</v>
      </c>
      <c r="AB1202" s="327">
        <v>0</v>
      </c>
      <c r="AC1202" s="327">
        <v>0.27810000000000001</v>
      </c>
      <c r="AD1202" s="327">
        <v>0</v>
      </c>
      <c r="AE1202" s="327">
        <v>3.8399999999999997E-2</v>
      </c>
      <c r="AF1202" s="327">
        <v>0</v>
      </c>
      <c r="AG1202" s="327">
        <v>0</v>
      </c>
      <c r="AH1202" s="327">
        <v>0</v>
      </c>
      <c r="AI1202" s="327">
        <v>0</v>
      </c>
      <c r="AJ1202" s="327">
        <v>0</v>
      </c>
      <c r="AK1202" s="327">
        <v>0</v>
      </c>
      <c r="AL1202" s="327">
        <v>0.3165</v>
      </c>
      <c r="AM1202" s="489"/>
      <c r="AN1202" s="382"/>
    </row>
    <row r="1203" spans="1:40" ht="19.5" customHeight="1" x14ac:dyDescent="0.2">
      <c r="A1203" s="476" t="s">
        <v>51</v>
      </c>
      <c r="B1203" s="476" t="s">
        <v>45</v>
      </c>
      <c r="C1203" s="476" t="s">
        <v>26</v>
      </c>
      <c r="D1203" s="476" t="s">
        <v>30</v>
      </c>
      <c r="E1203" s="476"/>
      <c r="F1203" s="476"/>
      <c r="G1203" s="476"/>
      <c r="H1203" s="476"/>
      <c r="I1203" s="476"/>
      <c r="J1203" s="476"/>
      <c r="K1203" s="476"/>
      <c r="L1203" s="476"/>
      <c r="M1203" s="476"/>
      <c r="N1203" s="476"/>
      <c r="O1203" s="476"/>
      <c r="P1203" s="476"/>
      <c r="Q1203" s="476"/>
      <c r="R1203" s="476">
        <v>0</v>
      </c>
      <c r="S1203" s="481"/>
      <c r="W1203" s="323" t="s">
        <v>55</v>
      </c>
      <c r="X1203" s="323" t="s">
        <v>234</v>
      </c>
      <c r="Y1203" s="323"/>
      <c r="Z1203" s="327">
        <v>0</v>
      </c>
      <c r="AA1203" s="327">
        <v>0</v>
      </c>
      <c r="AB1203" s="327">
        <v>0.56850000000000001</v>
      </c>
      <c r="AC1203" s="327">
        <v>3.9243999999999999</v>
      </c>
      <c r="AD1203" s="327">
        <v>3.2599999999999997E-2</v>
      </c>
      <c r="AE1203" s="327">
        <v>0.125</v>
      </c>
      <c r="AF1203" s="327">
        <v>6.6500000000000004E-2</v>
      </c>
      <c r="AG1203" s="327">
        <v>0</v>
      </c>
      <c r="AH1203" s="327">
        <v>0</v>
      </c>
      <c r="AI1203" s="327">
        <v>0</v>
      </c>
      <c r="AJ1203" s="327">
        <v>0</v>
      </c>
      <c r="AK1203" s="327">
        <v>0</v>
      </c>
      <c r="AL1203" s="327">
        <v>4.7169999999999996</v>
      </c>
      <c r="AM1203" s="489"/>
      <c r="AN1203" s="382"/>
    </row>
    <row r="1204" spans="1:40" ht="19.5" customHeight="1" x14ac:dyDescent="0.2">
      <c r="A1204" s="477" t="s">
        <v>51</v>
      </c>
      <c r="B1204" s="475" t="s">
        <v>45</v>
      </c>
      <c r="C1204" s="456" t="s">
        <v>26</v>
      </c>
      <c r="D1204" s="302" t="s">
        <v>31</v>
      </c>
      <c r="E1204" s="305"/>
      <c r="F1204" s="305"/>
      <c r="G1204" s="305"/>
      <c r="H1204" s="305"/>
      <c r="I1204" s="305"/>
      <c r="J1204" s="305"/>
      <c r="K1204" s="305"/>
      <c r="L1204" s="305"/>
      <c r="M1204" s="305"/>
      <c r="N1204" s="305"/>
      <c r="O1204" s="305"/>
      <c r="P1204" s="305"/>
      <c r="Q1204" s="305"/>
      <c r="R1204" s="305">
        <v>0</v>
      </c>
      <c r="S1204" s="382"/>
      <c r="V1204" s="387"/>
      <c r="W1204" s="323" t="s">
        <v>55</v>
      </c>
      <c r="X1204" s="323" t="s">
        <v>127</v>
      </c>
      <c r="Y1204" s="323"/>
      <c r="Z1204" s="327">
        <v>-1.5880000000000001</v>
      </c>
      <c r="AA1204" s="327">
        <v>-4.1455039999999999</v>
      </c>
      <c r="AB1204" s="327">
        <v>152.82385962000001</v>
      </c>
      <c r="AC1204" s="327">
        <v>290.75815016000001</v>
      </c>
      <c r="AD1204" s="327">
        <v>-0.39861063999999802</v>
      </c>
      <c r="AE1204" s="327">
        <v>-2.5057733999999998</v>
      </c>
      <c r="AF1204" s="327">
        <v>-348.64966848</v>
      </c>
      <c r="AG1204" s="327">
        <v>1.88642197999999</v>
      </c>
      <c r="AH1204" s="327">
        <v>1.9264220000000001</v>
      </c>
      <c r="AI1204" s="327">
        <v>1.0866947599999901</v>
      </c>
      <c r="AJ1204" s="327">
        <v>2.7715585799999798</v>
      </c>
      <c r="AK1204" s="327">
        <v>1.57508205999998</v>
      </c>
      <c r="AL1204" s="327">
        <v>95.540632639999899</v>
      </c>
      <c r="AM1204" s="489"/>
      <c r="AN1204" s="382"/>
    </row>
    <row r="1205" spans="1:40" ht="19.5" customHeight="1" x14ac:dyDescent="0.2">
      <c r="A1205" s="477" t="s">
        <v>51</v>
      </c>
      <c r="B1205" s="475" t="s">
        <v>45</v>
      </c>
      <c r="C1205" s="456" t="s">
        <v>26</v>
      </c>
      <c r="D1205" s="302" t="s">
        <v>32</v>
      </c>
      <c r="E1205" s="305"/>
      <c r="F1205" s="305"/>
      <c r="G1205" s="305"/>
      <c r="H1205" s="305"/>
      <c r="I1205" s="305"/>
      <c r="J1205" s="305"/>
      <c r="K1205" s="305"/>
      <c r="L1205" s="305"/>
      <c r="M1205" s="305"/>
      <c r="N1205" s="305"/>
      <c r="O1205" s="305"/>
      <c r="P1205" s="305"/>
      <c r="Q1205" s="305"/>
      <c r="R1205" s="305">
        <v>0</v>
      </c>
      <c r="S1205" s="382"/>
      <c r="V1205" s="387"/>
      <c r="W1205" s="323" t="s">
        <v>55</v>
      </c>
      <c r="X1205" s="323" t="s">
        <v>235</v>
      </c>
      <c r="Y1205" s="323"/>
      <c r="Z1205" s="327">
        <v>0</v>
      </c>
      <c r="AA1205" s="327">
        <v>0</v>
      </c>
      <c r="AB1205" s="327">
        <v>0</v>
      </c>
      <c r="AC1205" s="327">
        <v>0</v>
      </c>
      <c r="AD1205" s="327">
        <v>0</v>
      </c>
      <c r="AE1205" s="327">
        <v>0</v>
      </c>
      <c r="AF1205" s="327">
        <v>0</v>
      </c>
      <c r="AG1205" s="327">
        <v>0</v>
      </c>
      <c r="AH1205" s="327">
        <v>0</v>
      </c>
      <c r="AI1205" s="327">
        <v>0</v>
      </c>
      <c r="AJ1205" s="327">
        <v>0</v>
      </c>
      <c r="AK1205" s="327">
        <v>0</v>
      </c>
      <c r="AL1205" s="327">
        <v>0</v>
      </c>
      <c r="AM1205" s="489"/>
      <c r="AN1205" s="382"/>
    </row>
    <row r="1206" spans="1:40" ht="19.5" customHeight="1" x14ac:dyDescent="0.2">
      <c r="A1206" s="477" t="s">
        <v>51</v>
      </c>
      <c r="B1206" s="475" t="s">
        <v>45</v>
      </c>
      <c r="C1206" s="456" t="s">
        <v>33</v>
      </c>
      <c r="D1206" s="302" t="s">
        <v>34</v>
      </c>
      <c r="E1206" s="305"/>
      <c r="F1206" s="305"/>
      <c r="G1206" s="305"/>
      <c r="H1206" s="305"/>
      <c r="I1206" s="305"/>
      <c r="J1206" s="305"/>
      <c r="K1206" s="305"/>
      <c r="L1206" s="305"/>
      <c r="M1206" s="305"/>
      <c r="N1206" s="305"/>
      <c r="O1206" s="305"/>
      <c r="P1206" s="305"/>
      <c r="Q1206" s="305"/>
      <c r="R1206" s="305">
        <v>0</v>
      </c>
      <c r="S1206" s="382"/>
      <c r="V1206" s="387"/>
      <c r="W1206" s="323" t="s">
        <v>55</v>
      </c>
      <c r="X1206" s="323" t="s">
        <v>236</v>
      </c>
      <c r="Y1206" s="323"/>
      <c r="Z1206" s="327">
        <v>0</v>
      </c>
      <c r="AA1206" s="327">
        <v>0</v>
      </c>
      <c r="AB1206" s="327">
        <v>0</v>
      </c>
      <c r="AC1206" s="327">
        <v>0</v>
      </c>
      <c r="AD1206" s="327">
        <v>0</v>
      </c>
      <c r="AE1206" s="327">
        <v>0</v>
      </c>
      <c r="AF1206" s="327">
        <v>0</v>
      </c>
      <c r="AG1206" s="327">
        <v>0</v>
      </c>
      <c r="AH1206" s="327">
        <v>0</v>
      </c>
      <c r="AI1206" s="327">
        <v>0</v>
      </c>
      <c r="AJ1206" s="327">
        <v>0</v>
      </c>
      <c r="AK1206" s="327">
        <v>0</v>
      </c>
      <c r="AL1206" s="327">
        <v>0</v>
      </c>
      <c r="AM1206" s="489"/>
      <c r="AN1206" s="382"/>
    </row>
    <row r="1207" spans="1:40" ht="19.5" customHeight="1" x14ac:dyDescent="0.2">
      <c r="A1207" s="477" t="s">
        <v>51</v>
      </c>
      <c r="B1207" s="475" t="s">
        <v>45</v>
      </c>
      <c r="C1207" s="456" t="s">
        <v>33</v>
      </c>
      <c r="D1207" s="302" t="s">
        <v>35</v>
      </c>
      <c r="E1207" s="305"/>
      <c r="F1207" s="305"/>
      <c r="G1207" s="305"/>
      <c r="H1207" s="305"/>
      <c r="I1207" s="305"/>
      <c r="J1207" s="305"/>
      <c r="K1207" s="305"/>
      <c r="L1207" s="305"/>
      <c r="M1207" s="305"/>
      <c r="N1207" s="305"/>
      <c r="O1207" s="305"/>
      <c r="P1207" s="305"/>
      <c r="Q1207" s="305"/>
      <c r="R1207" s="305">
        <v>0</v>
      </c>
      <c r="S1207" s="382"/>
      <c r="V1207" s="387"/>
      <c r="W1207" s="323" t="s">
        <v>55</v>
      </c>
      <c r="X1207" s="323" t="s">
        <v>237</v>
      </c>
      <c r="Y1207" s="323"/>
      <c r="Z1207" s="327">
        <v>0</v>
      </c>
      <c r="AA1207" s="327">
        <v>0</v>
      </c>
      <c r="AB1207" s="327">
        <v>0</v>
      </c>
      <c r="AC1207" s="327">
        <v>0</v>
      </c>
      <c r="AD1207" s="327">
        <v>0</v>
      </c>
      <c r="AE1207" s="327">
        <v>0</v>
      </c>
      <c r="AF1207" s="327">
        <v>0</v>
      </c>
      <c r="AG1207" s="327">
        <v>0</v>
      </c>
      <c r="AH1207" s="327">
        <v>0</v>
      </c>
      <c r="AI1207" s="327">
        <v>0</v>
      </c>
      <c r="AJ1207" s="327">
        <v>0</v>
      </c>
      <c r="AK1207" s="327">
        <v>0</v>
      </c>
      <c r="AL1207" s="327">
        <v>0</v>
      </c>
      <c r="AM1207" s="489"/>
      <c r="AN1207" s="382"/>
    </row>
    <row r="1208" spans="1:40" ht="19.5" customHeight="1" x14ac:dyDescent="0.2">
      <c r="A1208" s="477" t="s">
        <v>51</v>
      </c>
      <c r="B1208" s="475" t="s">
        <v>45</v>
      </c>
      <c r="C1208" s="456" t="s">
        <v>33</v>
      </c>
      <c r="D1208" s="302" t="s">
        <v>36</v>
      </c>
      <c r="E1208" s="305"/>
      <c r="F1208" s="305"/>
      <c r="G1208" s="305"/>
      <c r="H1208" s="305"/>
      <c r="I1208" s="305"/>
      <c r="J1208" s="305"/>
      <c r="K1208" s="305"/>
      <c r="L1208" s="305"/>
      <c r="M1208" s="305"/>
      <c r="N1208" s="305"/>
      <c r="O1208" s="305"/>
      <c r="P1208" s="305"/>
      <c r="Q1208" s="305"/>
      <c r="R1208" s="305">
        <v>0</v>
      </c>
      <c r="S1208" s="382"/>
      <c r="V1208" s="387"/>
      <c r="W1208" s="323" t="s">
        <v>55</v>
      </c>
      <c r="X1208" s="323" t="s">
        <v>238</v>
      </c>
      <c r="Y1208" s="323"/>
      <c r="Z1208" s="327">
        <v>0</v>
      </c>
      <c r="AA1208" s="327">
        <v>0</v>
      </c>
      <c r="AB1208" s="327">
        <v>0</v>
      </c>
      <c r="AC1208" s="327">
        <v>0</v>
      </c>
      <c r="AD1208" s="327">
        <v>0</v>
      </c>
      <c r="AE1208" s="327">
        <v>0</v>
      </c>
      <c r="AF1208" s="327">
        <v>0</v>
      </c>
      <c r="AG1208" s="327">
        <v>0</v>
      </c>
      <c r="AH1208" s="327">
        <v>0</v>
      </c>
      <c r="AI1208" s="327">
        <v>0</v>
      </c>
      <c r="AJ1208" s="327">
        <v>0</v>
      </c>
      <c r="AK1208" s="327">
        <v>0</v>
      </c>
      <c r="AL1208" s="327">
        <v>0</v>
      </c>
      <c r="AM1208" s="489"/>
      <c r="AN1208" s="382"/>
    </row>
    <row r="1209" spans="1:40" ht="19.5" customHeight="1" x14ac:dyDescent="0.2">
      <c r="A1209" s="477" t="s">
        <v>51</v>
      </c>
      <c r="B1209" s="475" t="s">
        <v>45</v>
      </c>
      <c r="C1209" s="456" t="s">
        <v>33</v>
      </c>
      <c r="D1209" s="302" t="s">
        <v>37</v>
      </c>
      <c r="E1209" s="305"/>
      <c r="F1209" s="305"/>
      <c r="G1209" s="305"/>
      <c r="H1209" s="305"/>
      <c r="I1209" s="305"/>
      <c r="J1209" s="305"/>
      <c r="K1209" s="305"/>
      <c r="L1209" s="305"/>
      <c r="M1209" s="305"/>
      <c r="N1209" s="305"/>
      <c r="O1209" s="305"/>
      <c r="P1209" s="305"/>
      <c r="Q1209" s="305"/>
      <c r="R1209" s="305">
        <v>0</v>
      </c>
      <c r="S1209" s="382"/>
      <c r="V1209" s="387"/>
      <c r="W1209" s="323" t="s">
        <v>55</v>
      </c>
      <c r="X1209" s="323" t="s">
        <v>239</v>
      </c>
      <c r="Y1209" s="323"/>
      <c r="Z1209" s="327">
        <v>0</v>
      </c>
      <c r="AA1209" s="327">
        <v>0</v>
      </c>
      <c r="AB1209" s="327">
        <v>0</v>
      </c>
      <c r="AC1209" s="327">
        <v>0</v>
      </c>
      <c r="AD1209" s="327">
        <v>0</v>
      </c>
      <c r="AE1209" s="327">
        <v>0</v>
      </c>
      <c r="AF1209" s="327">
        <v>0</v>
      </c>
      <c r="AG1209" s="327">
        <v>0</v>
      </c>
      <c r="AH1209" s="327">
        <v>0</v>
      </c>
      <c r="AI1209" s="327">
        <v>0</v>
      </c>
      <c r="AJ1209" s="327">
        <v>0</v>
      </c>
      <c r="AK1209" s="327">
        <v>0</v>
      </c>
      <c r="AL1209" s="327">
        <v>0</v>
      </c>
      <c r="AM1209" s="489"/>
      <c r="AN1209" s="382"/>
    </row>
    <row r="1210" spans="1:40" ht="19.5" customHeight="1" x14ac:dyDescent="0.2">
      <c r="A1210" s="477" t="s">
        <v>51</v>
      </c>
      <c r="B1210" s="475" t="s">
        <v>45</v>
      </c>
      <c r="C1210" s="456" t="s">
        <v>33</v>
      </c>
      <c r="D1210" s="302" t="s">
        <v>38</v>
      </c>
      <c r="E1210" s="305"/>
      <c r="F1210" s="305"/>
      <c r="G1210" s="305"/>
      <c r="H1210" s="305"/>
      <c r="I1210" s="305"/>
      <c r="J1210" s="305"/>
      <c r="K1210" s="305"/>
      <c r="L1210" s="305"/>
      <c r="M1210" s="305"/>
      <c r="N1210" s="305"/>
      <c r="O1210" s="305"/>
      <c r="P1210" s="305"/>
      <c r="Q1210" s="305"/>
      <c r="R1210" s="305">
        <v>0</v>
      </c>
      <c r="S1210" s="382"/>
      <c r="V1210" s="387"/>
      <c r="W1210" s="323" t="s">
        <v>55</v>
      </c>
      <c r="X1210" s="323" t="s">
        <v>240</v>
      </c>
      <c r="Y1210" s="323"/>
      <c r="Z1210" s="327">
        <v>0</v>
      </c>
      <c r="AA1210" s="327">
        <v>0</v>
      </c>
      <c r="AB1210" s="327">
        <v>0</v>
      </c>
      <c r="AC1210" s="327">
        <v>0</v>
      </c>
      <c r="AD1210" s="327">
        <v>0</v>
      </c>
      <c r="AE1210" s="327">
        <v>0</v>
      </c>
      <c r="AF1210" s="327">
        <v>0</v>
      </c>
      <c r="AG1210" s="327">
        <v>0</v>
      </c>
      <c r="AH1210" s="327">
        <v>0</v>
      </c>
      <c r="AI1210" s="327">
        <v>0</v>
      </c>
      <c r="AJ1210" s="327">
        <v>0</v>
      </c>
      <c r="AK1210" s="327">
        <v>0</v>
      </c>
      <c r="AL1210" s="327">
        <v>0</v>
      </c>
      <c r="AM1210" s="489"/>
      <c r="AN1210" s="382"/>
    </row>
    <row r="1211" spans="1:40" ht="19.5" customHeight="1" x14ac:dyDescent="0.2">
      <c r="A1211" s="477" t="s">
        <v>51</v>
      </c>
      <c r="B1211" s="475" t="s">
        <v>45</v>
      </c>
      <c r="C1211" s="456" t="s">
        <v>33</v>
      </c>
      <c r="D1211" s="302" t="s">
        <v>39</v>
      </c>
      <c r="E1211" s="305"/>
      <c r="F1211" s="305"/>
      <c r="G1211" s="305"/>
      <c r="H1211" s="305"/>
      <c r="I1211" s="305"/>
      <c r="J1211" s="305"/>
      <c r="K1211" s="305"/>
      <c r="L1211" s="305"/>
      <c r="M1211" s="305"/>
      <c r="N1211" s="305"/>
      <c r="O1211" s="305"/>
      <c r="P1211" s="305"/>
      <c r="Q1211" s="305"/>
      <c r="R1211" s="305">
        <v>0</v>
      </c>
      <c r="S1211" s="382"/>
      <c r="V1211" s="387"/>
      <c r="W1211" s="323" t="s">
        <v>55</v>
      </c>
      <c r="X1211" s="323" t="s">
        <v>241</v>
      </c>
      <c r="Y1211" s="323"/>
      <c r="Z1211" s="327">
        <v>0</v>
      </c>
      <c r="AA1211" s="327">
        <v>0</v>
      </c>
      <c r="AB1211" s="327">
        <v>0</v>
      </c>
      <c r="AC1211" s="327">
        <v>0</v>
      </c>
      <c r="AD1211" s="327">
        <v>0</v>
      </c>
      <c r="AE1211" s="327">
        <v>0</v>
      </c>
      <c r="AF1211" s="327">
        <v>0</v>
      </c>
      <c r="AG1211" s="327">
        <v>0</v>
      </c>
      <c r="AH1211" s="327">
        <v>0</v>
      </c>
      <c r="AI1211" s="327">
        <v>0</v>
      </c>
      <c r="AJ1211" s="327">
        <v>0</v>
      </c>
      <c r="AK1211" s="327">
        <v>0</v>
      </c>
      <c r="AL1211" s="327">
        <v>0</v>
      </c>
      <c r="AM1211" s="489"/>
      <c r="AN1211" s="382"/>
    </row>
    <row r="1212" spans="1:40" ht="19.5" customHeight="1" x14ac:dyDescent="0.2">
      <c r="A1212" s="477" t="s">
        <v>51</v>
      </c>
      <c r="B1212" s="475" t="s">
        <v>45</v>
      </c>
      <c r="C1212" s="456" t="s">
        <v>40</v>
      </c>
      <c r="D1212" s="302" t="s">
        <v>41</v>
      </c>
      <c r="E1212" s="305"/>
      <c r="F1212" s="305"/>
      <c r="G1212" s="305"/>
      <c r="H1212" s="305"/>
      <c r="I1212" s="305"/>
      <c r="J1212" s="305"/>
      <c r="K1212" s="305"/>
      <c r="L1212" s="305"/>
      <c r="M1212" s="305"/>
      <c r="N1212" s="305"/>
      <c r="O1212" s="305"/>
      <c r="P1212" s="305"/>
      <c r="Q1212" s="305"/>
      <c r="R1212" s="305">
        <v>0</v>
      </c>
      <c r="S1212" s="382"/>
      <c r="V1212" s="387"/>
      <c r="W1212" s="323" t="s">
        <v>55</v>
      </c>
      <c r="X1212" s="323" t="s">
        <v>242</v>
      </c>
      <c r="Y1212" s="323"/>
      <c r="Z1212" s="327">
        <v>0</v>
      </c>
      <c r="AA1212" s="327">
        <v>0</v>
      </c>
      <c r="AB1212" s="327">
        <v>0</v>
      </c>
      <c r="AC1212" s="327">
        <v>0</v>
      </c>
      <c r="AD1212" s="327">
        <v>0</v>
      </c>
      <c r="AE1212" s="327">
        <v>0</v>
      </c>
      <c r="AF1212" s="327">
        <v>0</v>
      </c>
      <c r="AG1212" s="327">
        <v>0</v>
      </c>
      <c r="AH1212" s="327">
        <v>0</v>
      </c>
      <c r="AI1212" s="327">
        <v>0</v>
      </c>
      <c r="AJ1212" s="327">
        <v>0</v>
      </c>
      <c r="AK1212" s="327">
        <v>0</v>
      </c>
      <c r="AL1212" s="327">
        <v>0</v>
      </c>
      <c r="AM1212" s="489"/>
      <c r="AN1212" s="382"/>
    </row>
    <row r="1213" spans="1:40" ht="19.5" customHeight="1" x14ac:dyDescent="0.2">
      <c r="A1213" s="477" t="s">
        <v>51</v>
      </c>
      <c r="B1213" s="475" t="s">
        <v>45</v>
      </c>
      <c r="C1213" s="456" t="s">
        <v>40</v>
      </c>
      <c r="D1213" s="302" t="s">
        <v>42</v>
      </c>
      <c r="E1213" s="305"/>
      <c r="F1213" s="305"/>
      <c r="G1213" s="305"/>
      <c r="H1213" s="305"/>
      <c r="I1213" s="305"/>
      <c r="J1213" s="305"/>
      <c r="K1213" s="305"/>
      <c r="L1213" s="305"/>
      <c r="M1213" s="305"/>
      <c r="N1213" s="305"/>
      <c r="O1213" s="305"/>
      <c r="P1213" s="305"/>
      <c r="Q1213" s="305"/>
      <c r="R1213" s="305">
        <v>0</v>
      </c>
      <c r="S1213" s="382"/>
      <c r="V1213" s="387"/>
      <c r="W1213" s="323" t="s">
        <v>55</v>
      </c>
      <c r="X1213" s="323" t="s">
        <v>243</v>
      </c>
      <c r="Y1213" s="323"/>
      <c r="Z1213" s="327">
        <v>0</v>
      </c>
      <c r="AA1213" s="327">
        <v>0</v>
      </c>
      <c r="AB1213" s="327">
        <v>3.726</v>
      </c>
      <c r="AC1213" s="327">
        <v>4.6973000000000003</v>
      </c>
      <c r="AD1213" s="327">
        <v>6.8395000000000001</v>
      </c>
      <c r="AE1213" s="327">
        <v>5.2977999999999996</v>
      </c>
      <c r="AF1213" s="327">
        <v>4.7859999999999996</v>
      </c>
      <c r="AG1213" s="327">
        <v>3.9091</v>
      </c>
      <c r="AH1213" s="327">
        <v>2.7439</v>
      </c>
      <c r="AI1213" s="327">
        <v>3.7898000000000001</v>
      </c>
      <c r="AJ1213" s="327">
        <v>4.5833333395251001E-7</v>
      </c>
      <c r="AK1213" s="327">
        <v>0</v>
      </c>
      <c r="AL1213" s="327">
        <v>35.789400458333297</v>
      </c>
      <c r="AM1213" s="489"/>
      <c r="AN1213" s="382"/>
    </row>
    <row r="1214" spans="1:40" ht="19.5" customHeight="1" x14ac:dyDescent="0.2">
      <c r="A1214" s="477" t="s">
        <v>51</v>
      </c>
      <c r="B1214" s="475" t="s">
        <v>45</v>
      </c>
      <c r="C1214" s="456" t="s">
        <v>40</v>
      </c>
      <c r="D1214" s="302" t="s">
        <v>43</v>
      </c>
      <c r="E1214" s="305"/>
      <c r="F1214" s="305"/>
      <c r="G1214" s="305"/>
      <c r="H1214" s="305"/>
      <c r="I1214" s="305"/>
      <c r="J1214" s="305"/>
      <c r="K1214" s="305"/>
      <c r="L1214" s="305"/>
      <c r="M1214" s="305"/>
      <c r="N1214" s="305"/>
      <c r="O1214" s="305"/>
      <c r="P1214" s="305"/>
      <c r="Q1214" s="305"/>
      <c r="R1214" s="305">
        <v>0</v>
      </c>
      <c r="S1214" s="382"/>
      <c r="V1214" s="387"/>
      <c r="W1214" s="323" t="s">
        <v>55</v>
      </c>
      <c r="X1214" s="323" t="s">
        <v>244</v>
      </c>
      <c r="Y1214" s="323"/>
      <c r="Z1214" s="327">
        <v>0</v>
      </c>
      <c r="AA1214" s="327">
        <v>0</v>
      </c>
      <c r="AB1214" s="327">
        <v>0</v>
      </c>
      <c r="AC1214" s="327">
        <v>0</v>
      </c>
      <c r="AD1214" s="327">
        <v>0</v>
      </c>
      <c r="AE1214" s="327">
        <v>0</v>
      </c>
      <c r="AF1214" s="327">
        <v>0</v>
      </c>
      <c r="AG1214" s="327">
        <v>0</v>
      </c>
      <c r="AH1214" s="327">
        <v>0</v>
      </c>
      <c r="AI1214" s="327">
        <v>0</v>
      </c>
      <c r="AJ1214" s="327">
        <v>0</v>
      </c>
      <c r="AK1214" s="327">
        <v>0</v>
      </c>
      <c r="AL1214" s="327">
        <v>0</v>
      </c>
      <c r="AM1214" s="489"/>
      <c r="AN1214" s="382"/>
    </row>
    <row r="1215" spans="1:40" ht="19.5" customHeight="1" x14ac:dyDescent="0.2">
      <c r="A1215" s="477" t="s">
        <v>51</v>
      </c>
      <c r="B1215" s="475" t="s">
        <v>25</v>
      </c>
      <c r="C1215" s="456" t="s">
        <v>378</v>
      </c>
      <c r="D1215" s="302" t="s">
        <v>378</v>
      </c>
      <c r="E1215" s="305"/>
      <c r="F1215" s="305"/>
      <c r="G1215" s="305"/>
      <c r="H1215" s="305"/>
      <c r="I1215" s="305"/>
      <c r="J1215" s="305"/>
      <c r="K1215" s="305"/>
      <c r="L1215" s="305"/>
      <c r="M1215" s="305"/>
      <c r="N1215" s="305"/>
      <c r="O1215" s="305"/>
      <c r="P1215" s="305"/>
      <c r="Q1215" s="305"/>
      <c r="R1215" s="305">
        <v>0</v>
      </c>
      <c r="S1215" s="382"/>
      <c r="V1215" s="387"/>
      <c r="W1215" s="323" t="s">
        <v>55</v>
      </c>
      <c r="X1215" s="323" t="s">
        <v>245</v>
      </c>
      <c r="Y1215" s="323"/>
      <c r="Z1215" s="327">
        <v>0</v>
      </c>
      <c r="AA1215" s="327">
        <v>0</v>
      </c>
      <c r="AB1215" s="327">
        <v>0</v>
      </c>
      <c r="AC1215" s="327">
        <v>0</v>
      </c>
      <c r="AD1215" s="327">
        <v>0</v>
      </c>
      <c r="AE1215" s="327">
        <v>0</v>
      </c>
      <c r="AF1215" s="327">
        <v>0</v>
      </c>
      <c r="AG1215" s="327">
        <v>0</v>
      </c>
      <c r="AH1215" s="327">
        <v>0</v>
      </c>
      <c r="AI1215" s="327">
        <v>0</v>
      </c>
      <c r="AJ1215" s="327">
        <v>0</v>
      </c>
      <c r="AK1215" s="327">
        <v>0</v>
      </c>
      <c r="AL1215" s="327">
        <v>0</v>
      </c>
      <c r="AM1215" s="489"/>
      <c r="AN1215" s="382"/>
    </row>
    <row r="1216" spans="1:40" ht="19.5" customHeight="1" x14ac:dyDescent="0.2">
      <c r="A1216" s="477" t="s">
        <v>51</v>
      </c>
      <c r="B1216" s="475" t="s">
        <v>44</v>
      </c>
      <c r="C1216" s="456" t="s">
        <v>380</v>
      </c>
      <c r="D1216" s="302" t="s">
        <v>380</v>
      </c>
      <c r="E1216" s="305"/>
      <c r="F1216" s="305">
        <v>-12.3411908715194</v>
      </c>
      <c r="G1216" s="305">
        <v>-5.0286327065394696</v>
      </c>
      <c r="H1216" s="305">
        <v>-16.540941839086798</v>
      </c>
      <c r="I1216" s="305">
        <v>-21.752359536863601</v>
      </c>
      <c r="J1216" s="305">
        <v>-26.360833083438401</v>
      </c>
      <c r="K1216" s="305">
        <v>-30.051189724492101</v>
      </c>
      <c r="L1216" s="305">
        <v>-30.135202548650501</v>
      </c>
      <c r="M1216" s="305">
        <v>-30.079903584933799</v>
      </c>
      <c r="N1216" s="305">
        <v>-29.958485026624601</v>
      </c>
      <c r="O1216" s="305">
        <v>-24.447308364411001</v>
      </c>
      <c r="P1216" s="305">
        <v>-25.2683168898897</v>
      </c>
      <c r="Q1216" s="305">
        <v>-25.542234823561898</v>
      </c>
      <c r="R1216" s="305">
        <v>-277.50659900001102</v>
      </c>
      <c r="S1216" s="382"/>
      <c r="V1216" s="387"/>
      <c r="W1216" s="323" t="s">
        <v>55</v>
      </c>
      <c r="X1216" s="323" t="s">
        <v>246</v>
      </c>
      <c r="Y1216" s="323"/>
      <c r="Z1216" s="327">
        <v>0</v>
      </c>
      <c r="AA1216" s="327">
        <v>0</v>
      </c>
      <c r="AB1216" s="327">
        <v>0</v>
      </c>
      <c r="AC1216" s="327">
        <v>0</v>
      </c>
      <c r="AD1216" s="327">
        <v>0</v>
      </c>
      <c r="AE1216" s="327">
        <v>0</v>
      </c>
      <c r="AF1216" s="327">
        <v>0</v>
      </c>
      <c r="AG1216" s="327">
        <v>0</v>
      </c>
      <c r="AH1216" s="327">
        <v>0</v>
      </c>
      <c r="AI1216" s="327">
        <v>0</v>
      </c>
      <c r="AJ1216" s="327">
        <v>0</v>
      </c>
      <c r="AK1216" s="327">
        <v>0</v>
      </c>
      <c r="AL1216" s="327">
        <v>0</v>
      </c>
      <c r="AM1216" s="489"/>
      <c r="AN1216" s="382"/>
    </row>
    <row r="1217" spans="1:40" ht="19.5" customHeight="1" x14ac:dyDescent="0.2">
      <c r="A1217" s="477" t="s">
        <v>51</v>
      </c>
      <c r="B1217" s="475" t="s">
        <v>45</v>
      </c>
      <c r="C1217" s="456" t="s">
        <v>382</v>
      </c>
      <c r="D1217" s="302" t="s">
        <v>382</v>
      </c>
      <c r="E1217" s="305"/>
      <c r="F1217" s="305"/>
      <c r="G1217" s="305"/>
      <c r="H1217" s="305"/>
      <c r="I1217" s="305"/>
      <c r="J1217" s="305"/>
      <c r="K1217" s="305"/>
      <c r="L1217" s="305"/>
      <c r="M1217" s="305"/>
      <c r="N1217" s="305"/>
      <c r="O1217" s="305"/>
      <c r="P1217" s="305"/>
      <c r="Q1217" s="305"/>
      <c r="R1217" s="305"/>
      <c r="S1217" s="382"/>
      <c r="V1217" s="387"/>
      <c r="W1217" s="323" t="s">
        <v>55</v>
      </c>
      <c r="X1217" s="323" t="s">
        <v>247</v>
      </c>
      <c r="Y1217" s="323"/>
      <c r="Z1217" s="327">
        <v>0</v>
      </c>
      <c r="AA1217" s="327">
        <v>0</v>
      </c>
      <c r="AB1217" s="327">
        <v>0</v>
      </c>
      <c r="AC1217" s="327">
        <v>0</v>
      </c>
      <c r="AD1217" s="327">
        <v>0</v>
      </c>
      <c r="AE1217" s="327">
        <v>0</v>
      </c>
      <c r="AF1217" s="327">
        <v>0</v>
      </c>
      <c r="AG1217" s="327">
        <v>0</v>
      </c>
      <c r="AH1217" s="327">
        <v>0</v>
      </c>
      <c r="AI1217" s="327">
        <v>0</v>
      </c>
      <c r="AJ1217" s="327">
        <v>0</v>
      </c>
      <c r="AK1217" s="327">
        <v>0</v>
      </c>
      <c r="AL1217" s="327">
        <v>0</v>
      </c>
      <c r="AM1217" s="489"/>
      <c r="AN1217" s="382"/>
    </row>
    <row r="1218" spans="1:40" ht="19.5" customHeight="1" x14ac:dyDescent="0.2">
      <c r="A1218" s="477" t="s">
        <v>51</v>
      </c>
      <c r="B1218" s="475" t="s">
        <v>46</v>
      </c>
      <c r="C1218" s="456" t="s">
        <v>384</v>
      </c>
      <c r="D1218" s="302" t="s">
        <v>384</v>
      </c>
      <c r="E1218" s="305"/>
      <c r="F1218" s="305"/>
      <c r="G1218" s="305"/>
      <c r="H1218" s="305"/>
      <c r="I1218" s="305"/>
      <c r="J1218" s="305"/>
      <c r="K1218" s="305"/>
      <c r="L1218" s="305"/>
      <c r="M1218" s="305"/>
      <c r="N1218" s="305"/>
      <c r="O1218" s="305"/>
      <c r="P1218" s="305"/>
      <c r="Q1218" s="305"/>
      <c r="R1218" s="305">
        <v>0</v>
      </c>
      <c r="S1218" s="382"/>
      <c r="V1218" s="387"/>
      <c r="W1218" s="323" t="s">
        <v>55</v>
      </c>
      <c r="X1218" s="323" t="s">
        <v>248</v>
      </c>
      <c r="Y1218" s="323"/>
      <c r="Z1218" s="327">
        <v>0</v>
      </c>
      <c r="AA1218" s="327">
        <v>0</v>
      </c>
      <c r="AB1218" s="327">
        <v>0</v>
      </c>
      <c r="AC1218" s="327">
        <v>0</v>
      </c>
      <c r="AD1218" s="327">
        <v>0</v>
      </c>
      <c r="AE1218" s="327">
        <v>0</v>
      </c>
      <c r="AF1218" s="327">
        <v>0</v>
      </c>
      <c r="AG1218" s="327">
        <v>0</v>
      </c>
      <c r="AH1218" s="327">
        <v>0</v>
      </c>
      <c r="AI1218" s="327">
        <v>0</v>
      </c>
      <c r="AJ1218" s="327">
        <v>0</v>
      </c>
      <c r="AK1218" s="327">
        <v>0</v>
      </c>
      <c r="AL1218" s="327">
        <v>0</v>
      </c>
      <c r="AM1218" s="489"/>
      <c r="AN1218" s="382"/>
    </row>
    <row r="1219" spans="1:40" ht="19.5" customHeight="1" x14ac:dyDescent="0.2">
      <c r="A1219" s="477" t="s">
        <v>51</v>
      </c>
      <c r="B1219" s="475" t="s">
        <v>47</v>
      </c>
      <c r="C1219" s="456" t="s">
        <v>386</v>
      </c>
      <c r="D1219" s="302" t="s">
        <v>386</v>
      </c>
      <c r="E1219" s="305"/>
      <c r="F1219" s="305"/>
      <c r="G1219" s="305"/>
      <c r="H1219" s="305"/>
      <c r="I1219" s="305"/>
      <c r="J1219" s="305"/>
      <c r="K1219" s="305"/>
      <c r="L1219" s="305"/>
      <c r="M1219" s="305"/>
      <c r="N1219" s="305"/>
      <c r="O1219" s="305"/>
      <c r="P1219" s="305"/>
      <c r="Q1219" s="305"/>
      <c r="R1219" s="305">
        <v>0</v>
      </c>
      <c r="S1219" s="382"/>
      <c r="V1219" s="387"/>
      <c r="W1219" s="323" t="s">
        <v>55</v>
      </c>
      <c r="X1219" s="323" t="s">
        <v>210</v>
      </c>
      <c r="Y1219" s="323"/>
      <c r="Z1219" s="327">
        <v>477.292485047198</v>
      </c>
      <c r="AA1219" s="327">
        <v>-80.738739909078802</v>
      </c>
      <c r="AB1219" s="327">
        <v>536.05118056485401</v>
      </c>
      <c r="AC1219" s="327">
        <v>784.77155377678105</v>
      </c>
      <c r="AD1219" s="327">
        <v>613.32989118947103</v>
      </c>
      <c r="AE1219" s="327">
        <v>635.21113225210297</v>
      </c>
      <c r="AF1219" s="327">
        <v>423.49818141506501</v>
      </c>
      <c r="AG1219" s="327">
        <v>724.17847050109401</v>
      </c>
      <c r="AH1219" s="327">
        <v>641.11643372452795</v>
      </c>
      <c r="AI1219" s="327">
        <v>633.76911825134596</v>
      </c>
      <c r="AJ1219" s="327">
        <v>759.81972883534002</v>
      </c>
      <c r="AK1219" s="327">
        <v>912.34327735442002</v>
      </c>
      <c r="AL1219" s="327">
        <v>7060.6427130031198</v>
      </c>
      <c r="AM1219" s="489"/>
      <c r="AN1219" s="382"/>
    </row>
    <row r="1220" spans="1:40" ht="19.5" customHeight="1" x14ac:dyDescent="0.2">
      <c r="A1220" s="477" t="s">
        <v>51</v>
      </c>
      <c r="B1220" s="475" t="s">
        <v>48</v>
      </c>
      <c r="C1220" s="456" t="s">
        <v>48</v>
      </c>
      <c r="D1220" s="302" t="s">
        <v>48</v>
      </c>
      <c r="E1220" s="305"/>
      <c r="F1220" s="305"/>
      <c r="G1220" s="305"/>
      <c r="H1220" s="305"/>
      <c r="I1220" s="305"/>
      <c r="J1220" s="305"/>
      <c r="K1220" s="305"/>
      <c r="L1220" s="305"/>
      <c r="M1220" s="305"/>
      <c r="N1220" s="305"/>
      <c r="O1220" s="305"/>
      <c r="P1220" s="305"/>
      <c r="Q1220" s="305"/>
      <c r="R1220" s="305">
        <v>0</v>
      </c>
      <c r="S1220" s="382"/>
      <c r="V1220" s="387"/>
      <c r="W1220" s="321"/>
      <c r="X1220" s="321"/>
      <c r="Y1220" s="321"/>
      <c r="Z1220" s="329"/>
      <c r="AA1220" s="329"/>
      <c r="AB1220" s="329"/>
      <c r="AC1220" s="329"/>
      <c r="AD1220" s="329"/>
      <c r="AE1220" s="329"/>
      <c r="AF1220" s="329"/>
      <c r="AG1220" s="329"/>
      <c r="AH1220" s="329"/>
      <c r="AI1220" s="329"/>
      <c r="AJ1220" s="329"/>
      <c r="AK1220" s="329"/>
      <c r="AL1220" s="329"/>
      <c r="AM1220" s="489"/>
      <c r="AN1220" s="382"/>
    </row>
    <row r="1221" spans="1:40" ht="19.5" customHeight="1" x14ac:dyDescent="0.2">
      <c r="A1221" s="477" t="s">
        <v>51</v>
      </c>
      <c r="B1221" s="475" t="s">
        <v>49</v>
      </c>
      <c r="C1221" s="456" t="s">
        <v>49</v>
      </c>
      <c r="D1221" s="302" t="s">
        <v>49</v>
      </c>
      <c r="E1221" s="305"/>
      <c r="F1221" s="305"/>
      <c r="G1221" s="305"/>
      <c r="H1221" s="305"/>
      <c r="I1221" s="305"/>
      <c r="J1221" s="305"/>
      <c r="K1221" s="305"/>
      <c r="L1221" s="305"/>
      <c r="M1221" s="305"/>
      <c r="N1221" s="305"/>
      <c r="O1221" s="305"/>
      <c r="P1221" s="305"/>
      <c r="Q1221" s="305"/>
      <c r="R1221" s="305">
        <v>0</v>
      </c>
      <c r="S1221" s="382"/>
      <c r="V1221" s="387"/>
      <c r="W1221" s="321"/>
      <c r="X1221" s="321"/>
      <c r="Y1221" s="321"/>
      <c r="Z1221" s="329"/>
      <c r="AA1221" s="329"/>
      <c r="AB1221" s="329"/>
      <c r="AC1221" s="329"/>
      <c r="AD1221" s="329"/>
      <c r="AE1221" s="329"/>
      <c r="AF1221" s="329"/>
      <c r="AG1221" s="329"/>
      <c r="AH1221" s="329"/>
      <c r="AI1221" s="329"/>
      <c r="AJ1221" s="329"/>
      <c r="AK1221" s="329"/>
      <c r="AL1221" s="329"/>
      <c r="AM1221" s="489"/>
      <c r="AN1221" s="382"/>
    </row>
    <row r="1222" spans="1:40" ht="19.5" customHeight="1" x14ac:dyDescent="0.2">
      <c r="A1222" s="477" t="s">
        <v>51</v>
      </c>
      <c r="B1222" s="475" t="s">
        <v>50</v>
      </c>
      <c r="C1222" s="456" t="s">
        <v>50</v>
      </c>
      <c r="D1222" s="302" t="s">
        <v>50</v>
      </c>
      <c r="E1222" s="305"/>
      <c r="F1222" s="305"/>
      <c r="G1222" s="305"/>
      <c r="H1222" s="305"/>
      <c r="I1222" s="305"/>
      <c r="J1222" s="305"/>
      <c r="K1222" s="305"/>
      <c r="L1222" s="305"/>
      <c r="M1222" s="305"/>
      <c r="N1222" s="305"/>
      <c r="O1222" s="305"/>
      <c r="P1222" s="305"/>
      <c r="Q1222" s="305"/>
      <c r="R1222" s="305">
        <v>0</v>
      </c>
      <c r="S1222" s="382"/>
      <c r="V1222" s="387"/>
      <c r="W1222" s="323" t="s">
        <v>3</v>
      </c>
      <c r="X1222" s="323" t="s">
        <v>4</v>
      </c>
      <c r="Y1222" s="323"/>
      <c r="Z1222" s="327" t="s">
        <v>8</v>
      </c>
      <c r="AA1222" s="327" t="s">
        <v>9</v>
      </c>
      <c r="AB1222" s="327" t="s">
        <v>10</v>
      </c>
      <c r="AC1222" s="327" t="s">
        <v>11</v>
      </c>
      <c r="AD1222" s="327" t="s">
        <v>12</v>
      </c>
      <c r="AE1222" s="327" t="s">
        <v>13</v>
      </c>
      <c r="AF1222" s="327" t="s">
        <v>14</v>
      </c>
      <c r="AG1222" s="327" t="s">
        <v>15</v>
      </c>
      <c r="AH1222" s="327" t="s">
        <v>16</v>
      </c>
      <c r="AI1222" s="327" t="s">
        <v>17</v>
      </c>
      <c r="AJ1222" s="327" t="s">
        <v>111</v>
      </c>
      <c r="AK1222" s="327" t="s">
        <v>19</v>
      </c>
      <c r="AL1222" s="327" t="s">
        <v>20</v>
      </c>
      <c r="AM1222" s="489"/>
      <c r="AN1222" s="382"/>
    </row>
    <row r="1223" spans="1:40" ht="19.5" customHeight="1" x14ac:dyDescent="0.2">
      <c r="A1223" s="477" t="s">
        <v>52</v>
      </c>
      <c r="B1223" s="475" t="s">
        <v>25</v>
      </c>
      <c r="C1223" s="456" t="s">
        <v>26</v>
      </c>
      <c r="D1223" s="302" t="s">
        <v>27</v>
      </c>
      <c r="E1223" s="305"/>
      <c r="F1223" s="305"/>
      <c r="G1223" s="305"/>
      <c r="H1223" s="305"/>
      <c r="I1223" s="305"/>
      <c r="J1223" s="305"/>
      <c r="K1223" s="305"/>
      <c r="L1223" s="305"/>
      <c r="M1223" s="305"/>
      <c r="N1223" s="305"/>
      <c r="O1223" s="305"/>
      <c r="P1223" s="305"/>
      <c r="Q1223" s="305"/>
      <c r="R1223" s="305">
        <v>0</v>
      </c>
      <c r="S1223" s="382"/>
      <c r="V1223" s="387"/>
      <c r="W1223" s="323" t="s">
        <v>365</v>
      </c>
      <c r="X1223" s="323" t="s">
        <v>217</v>
      </c>
      <c r="Y1223" s="323"/>
      <c r="Z1223" s="327">
        <v>0</v>
      </c>
      <c r="AA1223" s="327">
        <v>-6.4973000000000003E-2</v>
      </c>
      <c r="AB1223" s="327">
        <v>-6.4973000000000003E-2</v>
      </c>
      <c r="AC1223" s="327">
        <v>-6.7852999999999997E-2</v>
      </c>
      <c r="AD1223" s="327">
        <v>-6.7852999999999997E-2</v>
      </c>
      <c r="AE1223" s="327">
        <v>-6.7852999999999997E-2</v>
      </c>
      <c r="AF1223" s="327">
        <v>-6.7852999999999997E-2</v>
      </c>
      <c r="AG1223" s="327">
        <v>-6.7852999999999997E-2</v>
      </c>
      <c r="AH1223" s="327">
        <v>-6.7852999999999997E-2</v>
      </c>
      <c r="AI1223" s="327">
        <v>-6.7852999999999997E-2</v>
      </c>
      <c r="AJ1223" s="327">
        <v>0</v>
      </c>
      <c r="AK1223" s="327">
        <v>0</v>
      </c>
      <c r="AL1223" s="327">
        <v>-0.60491700000000004</v>
      </c>
      <c r="AM1223" s="489"/>
      <c r="AN1223" s="382"/>
    </row>
    <row r="1224" spans="1:40" ht="19.5" customHeight="1" x14ac:dyDescent="0.2">
      <c r="A1224" s="477" t="s">
        <v>52</v>
      </c>
      <c r="B1224" s="475" t="s">
        <v>25</v>
      </c>
      <c r="C1224" s="456" t="s">
        <v>26</v>
      </c>
      <c r="D1224" s="302" t="s">
        <v>28</v>
      </c>
      <c r="E1224" s="305"/>
      <c r="F1224" s="305"/>
      <c r="G1224" s="305"/>
      <c r="H1224" s="305"/>
      <c r="I1224" s="305"/>
      <c r="J1224" s="305"/>
      <c r="K1224" s="305"/>
      <c r="L1224" s="305"/>
      <c r="M1224" s="305"/>
      <c r="N1224" s="305"/>
      <c r="O1224" s="305"/>
      <c r="P1224" s="305"/>
      <c r="Q1224" s="305"/>
      <c r="R1224" s="305">
        <v>0</v>
      </c>
      <c r="S1224" s="382"/>
      <c r="V1224" s="387"/>
      <c r="W1224" s="323" t="s">
        <v>365</v>
      </c>
      <c r="X1224" s="323" t="s">
        <v>218</v>
      </c>
      <c r="Y1224" s="323"/>
      <c r="Z1224" s="327">
        <v>0</v>
      </c>
      <c r="AA1224" s="327">
        <v>-3.5964000000000003E-2</v>
      </c>
      <c r="AB1224" s="327">
        <v>-2.8188000000000001E-2</v>
      </c>
      <c r="AC1224" s="327">
        <v>-2.7216000000000001E-2</v>
      </c>
      <c r="AD1224" s="327">
        <v>-3.1104E-2</v>
      </c>
      <c r="AE1224" s="327">
        <v>-3.4992000000000002E-2</v>
      </c>
      <c r="AF1224" s="327">
        <v>-3.6935999999999997E-2</v>
      </c>
      <c r="AG1224" s="327">
        <v>-3.6935999999999997E-2</v>
      </c>
      <c r="AH1224" s="327">
        <v>-6.0263999999999998E-2</v>
      </c>
      <c r="AI1224" s="327">
        <v>-5.6376000000000002E-2</v>
      </c>
      <c r="AJ1224" s="327">
        <v>0</v>
      </c>
      <c r="AK1224" s="327">
        <v>0</v>
      </c>
      <c r="AL1224" s="327">
        <v>-0.34797600000000001</v>
      </c>
      <c r="AM1224" s="489"/>
      <c r="AN1224" s="382"/>
    </row>
    <row r="1225" spans="1:40" ht="19.5" customHeight="1" x14ac:dyDescent="0.2">
      <c r="A1225" s="477" t="s">
        <v>52</v>
      </c>
      <c r="B1225" s="475" t="s">
        <v>25</v>
      </c>
      <c r="C1225" s="456" t="s">
        <v>26</v>
      </c>
      <c r="D1225" s="302" t="s">
        <v>29</v>
      </c>
      <c r="E1225" s="305"/>
      <c r="F1225" s="305"/>
      <c r="G1225" s="305"/>
      <c r="H1225" s="305"/>
      <c r="I1225" s="305"/>
      <c r="J1225" s="305"/>
      <c r="K1225" s="305"/>
      <c r="L1225" s="305"/>
      <c r="M1225" s="305"/>
      <c r="N1225" s="305"/>
      <c r="O1225" s="305"/>
      <c r="P1225" s="305"/>
      <c r="Q1225" s="305"/>
      <c r="R1225" s="305">
        <v>0</v>
      </c>
      <c r="S1225" s="382"/>
      <c r="V1225" s="387"/>
      <c r="W1225" s="323" t="s">
        <v>365</v>
      </c>
      <c r="X1225" s="323" t="s">
        <v>219</v>
      </c>
      <c r="Y1225" s="323"/>
      <c r="Z1225" s="327">
        <v>0</v>
      </c>
      <c r="AA1225" s="327">
        <v>-3.1600000000000003E-2</v>
      </c>
      <c r="AB1225" s="327">
        <v>-5.8400000000000001E-2</v>
      </c>
      <c r="AC1225" s="327">
        <v>-7.4639999999999998E-2</v>
      </c>
      <c r="AD1225" s="327">
        <v>-8.0560000000000007E-2</v>
      </c>
      <c r="AE1225" s="327">
        <v>-9.6799999999999997E-2</v>
      </c>
      <c r="AF1225" s="327">
        <v>-0.1132</v>
      </c>
      <c r="AG1225" s="327">
        <v>-0.12631999999999999</v>
      </c>
      <c r="AH1225" s="327">
        <v>-0.10496</v>
      </c>
      <c r="AI1225" s="327">
        <v>-0.10248</v>
      </c>
      <c r="AJ1225" s="327">
        <v>0</v>
      </c>
      <c r="AK1225" s="327">
        <v>0</v>
      </c>
      <c r="AL1225" s="327">
        <v>-0.78895999999999999</v>
      </c>
      <c r="AM1225" s="489"/>
      <c r="AN1225" s="382"/>
    </row>
    <row r="1226" spans="1:40" ht="19.5" customHeight="1" x14ac:dyDescent="0.2">
      <c r="A1226" s="477" t="s">
        <v>52</v>
      </c>
      <c r="B1226" s="475" t="s">
        <v>25</v>
      </c>
      <c r="C1226" s="456" t="s">
        <v>26</v>
      </c>
      <c r="D1226" s="302" t="s">
        <v>30</v>
      </c>
      <c r="E1226" s="305"/>
      <c r="F1226" s="305"/>
      <c r="G1226" s="305"/>
      <c r="H1226" s="305"/>
      <c r="I1226" s="305"/>
      <c r="J1226" s="305"/>
      <c r="K1226" s="305"/>
      <c r="L1226" s="305"/>
      <c r="M1226" s="305"/>
      <c r="N1226" s="305"/>
      <c r="O1226" s="305"/>
      <c r="P1226" s="305"/>
      <c r="Q1226" s="305"/>
      <c r="R1226" s="305">
        <v>0</v>
      </c>
      <c r="S1226" s="382"/>
      <c r="V1226" s="387"/>
      <c r="W1226" s="323" t="s">
        <v>365</v>
      </c>
      <c r="X1226" s="323" t="s">
        <v>220</v>
      </c>
      <c r="Y1226" s="323"/>
      <c r="Z1226" s="327">
        <v>-2.1751E-2</v>
      </c>
      <c r="AA1226" s="327">
        <v>-5.7000000000000002E-2</v>
      </c>
      <c r="AB1226" s="327">
        <v>-7.0459999999999995E-2</v>
      </c>
      <c r="AC1226" s="327">
        <v>-0.41559600000000002</v>
      </c>
      <c r="AD1226" s="327">
        <v>-0.107852</v>
      </c>
      <c r="AE1226" s="327">
        <v>-0.106698</v>
      </c>
      <c r="AF1226" s="327">
        <v>-2.5145019999999998</v>
      </c>
      <c r="AG1226" s="327">
        <v>-0.16461799999999999</v>
      </c>
      <c r="AH1226" s="327">
        <v>-0.10279000000000001</v>
      </c>
      <c r="AI1226" s="327">
        <v>-0.12318800000000001</v>
      </c>
      <c r="AJ1226" s="327">
        <v>-0.110675</v>
      </c>
      <c r="AK1226" s="327">
        <v>-6.6728999999999997E-2</v>
      </c>
      <c r="AL1226" s="327">
        <v>-3.8618589999999999</v>
      </c>
      <c r="AM1226" s="489"/>
      <c r="AN1226" s="382"/>
    </row>
    <row r="1227" spans="1:40" ht="19.5" customHeight="1" x14ac:dyDescent="0.2">
      <c r="A1227" s="477" t="s">
        <v>52</v>
      </c>
      <c r="B1227" s="475" t="s">
        <v>25</v>
      </c>
      <c r="C1227" s="456" t="s">
        <v>26</v>
      </c>
      <c r="D1227" s="302" t="s">
        <v>31</v>
      </c>
      <c r="E1227" s="305"/>
      <c r="F1227" s="305"/>
      <c r="G1227" s="305"/>
      <c r="H1227" s="305"/>
      <c r="I1227" s="305"/>
      <c r="J1227" s="305"/>
      <c r="K1227" s="305"/>
      <c r="L1227" s="305"/>
      <c r="M1227" s="305"/>
      <c r="N1227" s="305"/>
      <c r="O1227" s="305"/>
      <c r="P1227" s="305"/>
      <c r="Q1227" s="305"/>
      <c r="R1227" s="305">
        <v>0</v>
      </c>
      <c r="S1227" s="382"/>
      <c r="V1227" s="387"/>
      <c r="W1227" s="323" t="s">
        <v>365</v>
      </c>
      <c r="X1227" s="323" t="s">
        <v>211</v>
      </c>
      <c r="Y1227" s="323"/>
      <c r="Z1227" s="327">
        <v>-1.4466669999999999</v>
      </c>
      <c r="AA1227" s="327">
        <v>-54.456398</v>
      </c>
      <c r="AB1227" s="327">
        <v>-49.002729000000002</v>
      </c>
      <c r="AC1227" s="327">
        <v>-37.715116999999999</v>
      </c>
      <c r="AD1227" s="327">
        <v>-36.997432000000003</v>
      </c>
      <c r="AE1227" s="327">
        <v>-25.674302000000001</v>
      </c>
      <c r="AF1227" s="327">
        <v>-246.938312</v>
      </c>
      <c r="AG1227" s="327">
        <v>-38.149894000000003</v>
      </c>
      <c r="AH1227" s="327">
        <v>7.1634000000000003E-2</v>
      </c>
      <c r="AI1227" s="327">
        <v>-0.28357199999999999</v>
      </c>
      <c r="AJ1227" s="327">
        <v>-0.59828999999999999</v>
      </c>
      <c r="AK1227" s="327">
        <v>8.2351779999999994</v>
      </c>
      <c r="AL1227" s="327">
        <v>-482.95590099999998</v>
      </c>
      <c r="AM1227" s="489"/>
      <c r="AN1227" s="382"/>
    </row>
    <row r="1228" spans="1:40" ht="19.5" customHeight="1" x14ac:dyDescent="0.2">
      <c r="A1228" s="477" t="s">
        <v>52</v>
      </c>
      <c r="B1228" s="475" t="s">
        <v>25</v>
      </c>
      <c r="C1228" s="456" t="s">
        <v>26</v>
      </c>
      <c r="D1228" s="302" t="s">
        <v>32</v>
      </c>
      <c r="E1228" s="305"/>
      <c r="F1228" s="305"/>
      <c r="G1228" s="305"/>
      <c r="H1228" s="305"/>
      <c r="I1228" s="305"/>
      <c r="J1228" s="305"/>
      <c r="K1228" s="305"/>
      <c r="L1228" s="305"/>
      <c r="M1228" s="305"/>
      <c r="N1228" s="305"/>
      <c r="O1228" s="305"/>
      <c r="P1228" s="305"/>
      <c r="Q1228" s="305"/>
      <c r="R1228" s="305">
        <v>0</v>
      </c>
      <c r="S1228" s="382"/>
      <c r="V1228" s="387"/>
      <c r="W1228" s="323" t="s">
        <v>365</v>
      </c>
      <c r="X1228" s="323" t="s">
        <v>221</v>
      </c>
      <c r="Y1228" s="323"/>
      <c r="Z1228" s="327">
        <v>-0.12554000000000001</v>
      </c>
      <c r="AA1228" s="327">
        <v>-0.23230000000000001</v>
      </c>
      <c r="AB1228" s="327">
        <v>-3.70187</v>
      </c>
      <c r="AC1228" s="327">
        <v>-3.45174</v>
      </c>
      <c r="AD1228" s="327">
        <v>-3.8988499999999999</v>
      </c>
      <c r="AE1228" s="327">
        <v>-3.143262</v>
      </c>
      <c r="AF1228" s="327">
        <v>-4.0237179999999997</v>
      </c>
      <c r="AG1228" s="327">
        <v>-2.9490180000000001</v>
      </c>
      <c r="AH1228" s="327">
        <v>-0.36149999999999999</v>
      </c>
      <c r="AI1228" s="327">
        <v>-0.06</v>
      </c>
      <c r="AJ1228" s="327">
        <v>0</v>
      </c>
      <c r="AK1228" s="327">
        <v>-0.03</v>
      </c>
      <c r="AL1228" s="327">
        <v>-21.977798</v>
      </c>
      <c r="AM1228" s="489"/>
      <c r="AN1228" s="382"/>
    </row>
    <row r="1229" spans="1:40" ht="19.5" customHeight="1" x14ac:dyDescent="0.2">
      <c r="A1229" s="477" t="s">
        <v>52</v>
      </c>
      <c r="B1229" s="475" t="s">
        <v>25</v>
      </c>
      <c r="C1229" s="456" t="s">
        <v>33</v>
      </c>
      <c r="D1229" s="302" t="s">
        <v>34</v>
      </c>
      <c r="E1229" s="305"/>
      <c r="F1229" s="305"/>
      <c r="G1229" s="305"/>
      <c r="H1229" s="305"/>
      <c r="I1229" s="305"/>
      <c r="J1229" s="305"/>
      <c r="K1229" s="305"/>
      <c r="L1229" s="305"/>
      <c r="M1229" s="305"/>
      <c r="N1229" s="305"/>
      <c r="O1229" s="305"/>
      <c r="P1229" s="305"/>
      <c r="Q1229" s="305"/>
      <c r="R1229" s="305">
        <v>0</v>
      </c>
      <c r="S1229" s="382"/>
      <c r="V1229" s="387"/>
      <c r="W1229" s="323" t="s">
        <v>365</v>
      </c>
      <c r="X1229" s="323" t="s">
        <v>222</v>
      </c>
      <c r="Y1229" s="323"/>
      <c r="Z1229" s="327">
        <v>-0.15931500000000001</v>
      </c>
      <c r="AA1229" s="327">
        <v>0</v>
      </c>
      <c r="AB1229" s="327">
        <v>0</v>
      </c>
      <c r="AC1229" s="327">
        <v>0</v>
      </c>
      <c r="AD1229" s="327">
        <v>0</v>
      </c>
      <c r="AE1229" s="327">
        <v>0</v>
      </c>
      <c r="AF1229" s="327">
        <v>0</v>
      </c>
      <c r="AG1229" s="327">
        <v>0</v>
      </c>
      <c r="AH1229" s="327">
        <v>0</v>
      </c>
      <c r="AI1229" s="327">
        <v>0</v>
      </c>
      <c r="AJ1229" s="327">
        <v>0</v>
      </c>
      <c r="AK1229" s="327">
        <v>0</v>
      </c>
      <c r="AL1229" s="327">
        <v>-0.15931500000000001</v>
      </c>
      <c r="AM1229" s="489"/>
      <c r="AN1229" s="382"/>
    </row>
    <row r="1230" spans="1:40" ht="19.5" customHeight="1" x14ac:dyDescent="0.2">
      <c r="A1230" s="477" t="s">
        <v>52</v>
      </c>
      <c r="B1230" s="475" t="s">
        <v>25</v>
      </c>
      <c r="C1230" s="456" t="s">
        <v>33</v>
      </c>
      <c r="D1230" s="302" t="s">
        <v>35</v>
      </c>
      <c r="E1230" s="305"/>
      <c r="F1230" s="305"/>
      <c r="G1230" s="305"/>
      <c r="H1230" s="305"/>
      <c r="I1230" s="305"/>
      <c r="J1230" s="305"/>
      <c r="K1230" s="305"/>
      <c r="L1230" s="305"/>
      <c r="M1230" s="305"/>
      <c r="N1230" s="305"/>
      <c r="O1230" s="305"/>
      <c r="P1230" s="305"/>
      <c r="Q1230" s="305"/>
      <c r="R1230" s="305">
        <v>0</v>
      </c>
      <c r="S1230" s="382"/>
      <c r="V1230" s="387"/>
      <c r="W1230" s="323" t="s">
        <v>365</v>
      </c>
      <c r="X1230" s="323" t="s">
        <v>223</v>
      </c>
      <c r="Y1230" s="323"/>
      <c r="Z1230" s="327">
        <v>-31.418479000000001</v>
      </c>
      <c r="AA1230" s="327">
        <v>-8.8549579999999999</v>
      </c>
      <c r="AB1230" s="327">
        <v>-20.833334000000001</v>
      </c>
      <c r="AC1230" s="327">
        <v>-27.811116999999999</v>
      </c>
      <c r="AD1230" s="327">
        <v>-27.398533</v>
      </c>
      <c r="AE1230" s="327">
        <v>-36.849463999999998</v>
      </c>
      <c r="AF1230" s="327">
        <v>-36.317182000000003</v>
      </c>
      <c r="AG1230" s="327">
        <v>-40.504421000000001</v>
      </c>
      <c r="AH1230" s="327">
        <v>-40.461660999999999</v>
      </c>
      <c r="AI1230" s="327">
        <v>-38.105908999999997</v>
      </c>
      <c r="AJ1230" s="327">
        <v>-46.251598999999999</v>
      </c>
      <c r="AK1230" s="327">
        <v>-50.688543000000003</v>
      </c>
      <c r="AL1230" s="327">
        <v>-405.49520000000001</v>
      </c>
      <c r="AM1230" s="489"/>
      <c r="AN1230" s="382"/>
    </row>
    <row r="1231" spans="1:40" ht="19.5" customHeight="1" x14ac:dyDescent="0.2">
      <c r="A1231" s="477" t="s">
        <v>52</v>
      </c>
      <c r="B1231" s="475" t="s">
        <v>25</v>
      </c>
      <c r="C1231" s="456" t="s">
        <v>33</v>
      </c>
      <c r="D1231" s="302" t="s">
        <v>36</v>
      </c>
      <c r="E1231" s="305"/>
      <c r="F1231" s="305"/>
      <c r="G1231" s="305"/>
      <c r="H1231" s="305"/>
      <c r="I1231" s="305"/>
      <c r="J1231" s="305"/>
      <c r="K1231" s="305"/>
      <c r="L1231" s="305"/>
      <c r="M1231" s="305"/>
      <c r="N1231" s="305"/>
      <c r="O1231" s="305"/>
      <c r="P1231" s="305"/>
      <c r="Q1231" s="305"/>
      <c r="R1231" s="305">
        <v>0</v>
      </c>
      <c r="S1231" s="382"/>
      <c r="V1231" s="387"/>
      <c r="W1231" s="323" t="s">
        <v>365</v>
      </c>
      <c r="X1231" s="323" t="s">
        <v>224</v>
      </c>
      <c r="Y1231" s="323"/>
      <c r="Z1231" s="327">
        <v>16.200749999999999</v>
      </c>
      <c r="AA1231" s="327">
        <v>0</v>
      </c>
      <c r="AB1231" s="327">
        <v>-7.9767000000000001</v>
      </c>
      <c r="AC1231" s="327">
        <v>-24.738</v>
      </c>
      <c r="AD1231" s="327">
        <v>-16.9742</v>
      </c>
      <c r="AE1231" s="327">
        <v>-11.27575</v>
      </c>
      <c r="AF1231" s="327">
        <v>-22.207100000000001</v>
      </c>
      <c r="AG1231" s="327">
        <v>-10.762600000000001</v>
      </c>
      <c r="AH1231" s="327">
        <v>-6.5236499999999999</v>
      </c>
      <c r="AI1231" s="327">
        <v>-0.76315</v>
      </c>
      <c r="AJ1231" s="327">
        <v>0</v>
      </c>
      <c r="AK1231" s="327">
        <v>0</v>
      </c>
      <c r="AL1231" s="327">
        <v>-85.020399999999995</v>
      </c>
      <c r="AM1231" s="489"/>
      <c r="AN1231" s="382"/>
    </row>
    <row r="1232" spans="1:40" ht="19.5" customHeight="1" x14ac:dyDescent="0.2">
      <c r="A1232" s="477" t="s">
        <v>52</v>
      </c>
      <c r="B1232" s="475" t="s">
        <v>25</v>
      </c>
      <c r="C1232" s="456" t="s">
        <v>33</v>
      </c>
      <c r="D1232" s="302" t="s">
        <v>37</v>
      </c>
      <c r="E1232" s="305"/>
      <c r="F1232" s="305"/>
      <c r="G1232" s="305"/>
      <c r="H1232" s="305"/>
      <c r="I1232" s="305"/>
      <c r="J1232" s="305"/>
      <c r="K1232" s="305"/>
      <c r="L1232" s="305"/>
      <c r="M1232" s="305"/>
      <c r="N1232" s="305"/>
      <c r="O1232" s="305"/>
      <c r="P1232" s="305"/>
      <c r="Q1232" s="305"/>
      <c r="R1232" s="305">
        <v>0</v>
      </c>
      <c r="S1232" s="382"/>
      <c r="V1232" s="387"/>
      <c r="W1232" s="323" t="s">
        <v>365</v>
      </c>
      <c r="X1232" s="323" t="s">
        <v>225</v>
      </c>
      <c r="Y1232" s="323"/>
      <c r="Z1232" s="327">
        <v>0</v>
      </c>
      <c r="AA1232" s="327">
        <v>0</v>
      </c>
      <c r="AB1232" s="327">
        <v>0</v>
      </c>
      <c r="AC1232" s="327">
        <v>-2.2342999999999998E-2</v>
      </c>
      <c r="AD1232" s="327">
        <v>-2.5576000000000002E-2</v>
      </c>
      <c r="AE1232" s="327">
        <v>-2.5576000000000002E-2</v>
      </c>
      <c r="AF1232" s="327">
        <v>-2.5576000000000002E-2</v>
      </c>
      <c r="AG1232" s="327">
        <v>-2.5576000000000002E-2</v>
      </c>
      <c r="AH1232" s="327">
        <v>0</v>
      </c>
      <c r="AI1232" s="327">
        <v>0</v>
      </c>
      <c r="AJ1232" s="327">
        <v>0</v>
      </c>
      <c r="AK1232" s="327">
        <v>0</v>
      </c>
      <c r="AL1232" s="327">
        <v>-0.12464699999999999</v>
      </c>
      <c r="AM1232" s="489"/>
      <c r="AN1232" s="382"/>
    </row>
    <row r="1233" spans="1:42" ht="19.5" customHeight="1" x14ac:dyDescent="0.2">
      <c r="A1233" s="477" t="s">
        <v>52</v>
      </c>
      <c r="B1233" s="475" t="s">
        <v>25</v>
      </c>
      <c r="C1233" s="456" t="s">
        <v>33</v>
      </c>
      <c r="D1233" s="302" t="s">
        <v>38</v>
      </c>
      <c r="E1233" s="305"/>
      <c r="F1233" s="305"/>
      <c r="G1233" s="305"/>
      <c r="H1233" s="305"/>
      <c r="I1233" s="305"/>
      <c r="J1233" s="305"/>
      <c r="K1233" s="305"/>
      <c r="L1233" s="305"/>
      <c r="M1233" s="305"/>
      <c r="N1233" s="305"/>
      <c r="O1233" s="305"/>
      <c r="P1233" s="305"/>
      <c r="Q1233" s="305"/>
      <c r="R1233" s="305">
        <v>0</v>
      </c>
      <c r="S1233" s="382"/>
      <c r="V1233" s="387"/>
      <c r="W1233" s="323" t="s">
        <v>365</v>
      </c>
      <c r="X1233" s="323" t="s">
        <v>226</v>
      </c>
      <c r="Y1233" s="323"/>
      <c r="Z1233" s="327">
        <v>0</v>
      </c>
      <c r="AA1233" s="327">
        <v>0</v>
      </c>
      <c r="AB1233" s="327">
        <v>-0.443</v>
      </c>
      <c r="AC1233" s="327">
        <v>0</v>
      </c>
      <c r="AD1233" s="327">
        <v>0</v>
      </c>
      <c r="AE1233" s="327">
        <v>0</v>
      </c>
      <c r="AF1233" s="327">
        <v>0</v>
      </c>
      <c r="AG1233" s="327">
        <v>0</v>
      </c>
      <c r="AH1233" s="327">
        <v>0</v>
      </c>
      <c r="AI1233" s="327">
        <v>0</v>
      </c>
      <c r="AJ1233" s="327">
        <v>0</v>
      </c>
      <c r="AK1233" s="327">
        <v>0</v>
      </c>
      <c r="AL1233" s="327">
        <v>-0.443</v>
      </c>
      <c r="AM1233" s="489"/>
      <c r="AN1233" s="382"/>
    </row>
    <row r="1234" spans="1:42" ht="19.5" customHeight="1" x14ac:dyDescent="0.2">
      <c r="A1234" s="477" t="s">
        <v>52</v>
      </c>
      <c r="B1234" s="475" t="s">
        <v>25</v>
      </c>
      <c r="C1234" s="456" t="s">
        <v>33</v>
      </c>
      <c r="D1234" s="302" t="s">
        <v>39</v>
      </c>
      <c r="E1234" s="305"/>
      <c r="F1234" s="305"/>
      <c r="G1234" s="305"/>
      <c r="H1234" s="305"/>
      <c r="I1234" s="305"/>
      <c r="J1234" s="305"/>
      <c r="K1234" s="305"/>
      <c r="L1234" s="305"/>
      <c r="M1234" s="305"/>
      <c r="N1234" s="305"/>
      <c r="O1234" s="305"/>
      <c r="P1234" s="305"/>
      <c r="Q1234" s="305"/>
      <c r="R1234" s="305">
        <v>0</v>
      </c>
      <c r="S1234" s="382"/>
      <c r="V1234" s="387"/>
      <c r="W1234" s="323" t="s">
        <v>365</v>
      </c>
      <c r="X1234" s="323" t="s">
        <v>227</v>
      </c>
      <c r="Y1234" s="323"/>
      <c r="Z1234" s="327">
        <v>52.757300000000001</v>
      </c>
      <c r="AA1234" s="327">
        <v>0</v>
      </c>
      <c r="AB1234" s="327">
        <v>-0.12</v>
      </c>
      <c r="AC1234" s="327">
        <v>-0.11899999999999999</v>
      </c>
      <c r="AD1234" s="327">
        <v>0</v>
      </c>
      <c r="AE1234" s="327">
        <v>0</v>
      </c>
      <c r="AF1234" s="327">
        <v>0</v>
      </c>
      <c r="AG1234" s="327">
        <v>-0.06</v>
      </c>
      <c r="AH1234" s="327">
        <v>-0.03</v>
      </c>
      <c r="AI1234" s="327">
        <v>0</v>
      </c>
      <c r="AJ1234" s="327">
        <v>0</v>
      </c>
      <c r="AK1234" s="327">
        <v>0</v>
      </c>
      <c r="AL1234" s="327">
        <v>52.4283</v>
      </c>
      <c r="AM1234" s="489"/>
      <c r="AN1234" s="382"/>
      <c r="AP1234" s="387"/>
    </row>
    <row r="1235" spans="1:42" ht="19.5" customHeight="1" x14ac:dyDescent="0.2">
      <c r="A1235" s="477" t="s">
        <v>52</v>
      </c>
      <c r="B1235" s="475" t="s">
        <v>25</v>
      </c>
      <c r="C1235" s="456" t="s">
        <v>40</v>
      </c>
      <c r="D1235" s="302" t="s">
        <v>41</v>
      </c>
      <c r="E1235" s="305"/>
      <c r="F1235" s="305"/>
      <c r="G1235" s="305"/>
      <c r="H1235" s="305"/>
      <c r="I1235" s="305"/>
      <c r="J1235" s="305"/>
      <c r="K1235" s="305"/>
      <c r="L1235" s="305"/>
      <c r="M1235" s="305"/>
      <c r="N1235" s="305"/>
      <c r="O1235" s="305"/>
      <c r="P1235" s="305"/>
      <c r="Q1235" s="305"/>
      <c r="R1235" s="305">
        <v>0</v>
      </c>
      <c r="S1235" s="382"/>
      <c r="V1235" s="387"/>
      <c r="W1235" s="323" t="s">
        <v>365</v>
      </c>
      <c r="X1235" s="323" t="s">
        <v>367</v>
      </c>
      <c r="Y1235" s="323"/>
      <c r="Z1235" s="327">
        <v>-83.296887999999996</v>
      </c>
      <c r="AA1235" s="327">
        <v>-17.819417000000001</v>
      </c>
      <c r="AB1235" s="327">
        <v>-63.981029999999997</v>
      </c>
      <c r="AC1235" s="327">
        <v>-81.252745000000004</v>
      </c>
      <c r="AD1235" s="327">
        <v>-69.183795000000003</v>
      </c>
      <c r="AE1235" s="327">
        <v>-110.040621</v>
      </c>
      <c r="AF1235" s="327">
        <v>-101.96611300000001</v>
      </c>
      <c r="AG1235" s="327">
        <v>-105.027215</v>
      </c>
      <c r="AH1235" s="327">
        <v>-116.071167</v>
      </c>
      <c r="AI1235" s="327">
        <v>-101.96647</v>
      </c>
      <c r="AJ1235" s="327">
        <v>-131.99526900000001</v>
      </c>
      <c r="AK1235" s="327">
        <v>-133.199882</v>
      </c>
      <c r="AL1235" s="327">
        <v>-1115.800612</v>
      </c>
      <c r="AM1235" s="489"/>
      <c r="AN1235" s="382"/>
    </row>
    <row r="1236" spans="1:42" ht="19.5" customHeight="1" x14ac:dyDescent="0.2">
      <c r="A1236" s="477" t="s">
        <v>52</v>
      </c>
      <c r="B1236" s="475" t="s">
        <v>25</v>
      </c>
      <c r="C1236" s="456" t="s">
        <v>40</v>
      </c>
      <c r="D1236" s="302" t="s">
        <v>42</v>
      </c>
      <c r="E1236" s="305"/>
      <c r="F1236" s="305"/>
      <c r="G1236" s="305"/>
      <c r="H1236" s="305"/>
      <c r="I1236" s="305"/>
      <c r="J1236" s="305"/>
      <c r="K1236" s="305"/>
      <c r="L1236" s="305"/>
      <c r="M1236" s="305"/>
      <c r="N1236" s="305"/>
      <c r="O1236" s="305"/>
      <c r="P1236" s="305"/>
      <c r="Q1236" s="305"/>
      <c r="R1236" s="305">
        <v>0</v>
      </c>
      <c r="S1236" s="382"/>
      <c r="V1236" s="387"/>
      <c r="W1236" s="323" t="s">
        <v>365</v>
      </c>
      <c r="X1236" s="323" t="s">
        <v>229</v>
      </c>
      <c r="Y1236" s="323"/>
      <c r="Z1236" s="327">
        <v>-2.5029330000000001</v>
      </c>
      <c r="AA1236" s="327">
        <v>0.69170800000000099</v>
      </c>
      <c r="AB1236" s="327">
        <v>2.3605909999999999</v>
      </c>
      <c r="AC1236" s="327">
        <v>46.314748999999999</v>
      </c>
      <c r="AD1236" s="327">
        <v>18.102642000000099</v>
      </c>
      <c r="AE1236" s="327">
        <v>12.105731</v>
      </c>
      <c r="AF1236" s="327">
        <v>13.318754</v>
      </c>
      <c r="AG1236" s="327">
        <v>18.618872</v>
      </c>
      <c r="AH1236" s="327">
        <v>25.547370000000001</v>
      </c>
      <c r="AI1236" s="327">
        <v>-1.5794520000000001</v>
      </c>
      <c r="AJ1236" s="327">
        <v>2.8944369999999999</v>
      </c>
      <c r="AK1236" s="327">
        <v>0.78734399999999904</v>
      </c>
      <c r="AL1236" s="327">
        <v>136.65981300000001</v>
      </c>
      <c r="AM1236" s="489"/>
      <c r="AN1236" s="382"/>
    </row>
    <row r="1237" spans="1:42" ht="19.5" customHeight="1" x14ac:dyDescent="0.2">
      <c r="A1237" s="477" t="s">
        <v>52</v>
      </c>
      <c r="B1237" s="475" t="s">
        <v>25</v>
      </c>
      <c r="C1237" s="456" t="s">
        <v>40</v>
      </c>
      <c r="D1237" s="302" t="s">
        <v>43</v>
      </c>
      <c r="E1237" s="305"/>
      <c r="F1237" s="305"/>
      <c r="G1237" s="305"/>
      <c r="H1237" s="305"/>
      <c r="I1237" s="305"/>
      <c r="J1237" s="305"/>
      <c r="K1237" s="305"/>
      <c r="L1237" s="305"/>
      <c r="M1237" s="305"/>
      <c r="N1237" s="305"/>
      <c r="O1237" s="305"/>
      <c r="P1237" s="305"/>
      <c r="Q1237" s="305"/>
      <c r="R1237" s="305">
        <v>0</v>
      </c>
      <c r="S1237" s="382"/>
      <c r="V1237" s="387"/>
      <c r="W1237" s="323" t="s">
        <v>365</v>
      </c>
      <c r="X1237" s="323" t="s">
        <v>230</v>
      </c>
      <c r="Y1237" s="323"/>
      <c r="Z1237" s="327">
        <v>0</v>
      </c>
      <c r="AA1237" s="327">
        <v>0</v>
      </c>
      <c r="AB1237" s="327">
        <v>0</v>
      </c>
      <c r="AC1237" s="327">
        <v>0</v>
      </c>
      <c r="AD1237" s="327">
        <v>0</v>
      </c>
      <c r="AE1237" s="327">
        <v>0</v>
      </c>
      <c r="AF1237" s="327">
        <v>0</v>
      </c>
      <c r="AG1237" s="327">
        <v>0</v>
      </c>
      <c r="AH1237" s="327">
        <v>0</v>
      </c>
      <c r="AI1237" s="327">
        <v>0</v>
      </c>
      <c r="AJ1237" s="327">
        <v>0</v>
      </c>
      <c r="AK1237" s="327">
        <v>0</v>
      </c>
      <c r="AL1237" s="327">
        <v>0</v>
      </c>
      <c r="AM1237" s="489"/>
      <c r="AN1237" s="382"/>
    </row>
    <row r="1238" spans="1:42" ht="19.5" customHeight="1" x14ac:dyDescent="0.2">
      <c r="A1238" s="477" t="s">
        <v>52</v>
      </c>
      <c r="B1238" s="475" t="s">
        <v>44</v>
      </c>
      <c r="C1238" s="456" t="s">
        <v>26</v>
      </c>
      <c r="D1238" s="302" t="s">
        <v>27</v>
      </c>
      <c r="E1238" s="305"/>
      <c r="F1238" s="305">
        <v>12.1326272179813</v>
      </c>
      <c r="G1238" s="305">
        <v>3.5021848891881699</v>
      </c>
      <c r="H1238" s="305">
        <v>12.1417406600901</v>
      </c>
      <c r="I1238" s="305">
        <v>16.865223788241799</v>
      </c>
      <c r="J1238" s="305">
        <v>17.908787554743601</v>
      </c>
      <c r="K1238" s="305">
        <v>21.8819834719284</v>
      </c>
      <c r="L1238" s="305">
        <v>23.437861853661602</v>
      </c>
      <c r="M1238" s="305">
        <v>26.063966197038098</v>
      </c>
      <c r="N1238" s="305">
        <v>24.460417892018601</v>
      </c>
      <c r="O1238" s="305">
        <v>20.208574159690698</v>
      </c>
      <c r="P1238" s="305">
        <v>21.7108590916285</v>
      </c>
      <c r="Q1238" s="305">
        <v>23.5257059889875</v>
      </c>
      <c r="R1238" s="305">
        <v>223.839932765198</v>
      </c>
      <c r="S1238" s="382"/>
      <c r="V1238" s="387"/>
      <c r="W1238" s="323" t="s">
        <v>365</v>
      </c>
      <c r="X1238" s="323" t="s">
        <v>231</v>
      </c>
      <c r="Y1238" s="323"/>
      <c r="Z1238" s="327">
        <v>-244.083797</v>
      </c>
      <c r="AA1238" s="327">
        <v>-69.586046999999994</v>
      </c>
      <c r="AB1238" s="327">
        <v>-161.383859</v>
      </c>
      <c r="AC1238" s="327">
        <v>-215.51651799999999</v>
      </c>
      <c r="AD1238" s="327">
        <v>-209.454037</v>
      </c>
      <c r="AE1238" s="327">
        <v>-286.643663</v>
      </c>
      <c r="AF1238" s="327">
        <v>-283.902556</v>
      </c>
      <c r="AG1238" s="327">
        <v>-315.31727599999999</v>
      </c>
      <c r="AH1238" s="327">
        <v>-317.03795500000001</v>
      </c>
      <c r="AI1238" s="327">
        <v>-296.65435100000002</v>
      </c>
      <c r="AJ1238" s="327">
        <v>-357.72506399999997</v>
      </c>
      <c r="AK1238" s="327">
        <v>-390.312254</v>
      </c>
      <c r="AL1238" s="327">
        <v>-3147.617377</v>
      </c>
      <c r="AM1238" s="489"/>
      <c r="AN1238" s="382"/>
    </row>
    <row r="1239" spans="1:42" ht="19.5" customHeight="1" x14ac:dyDescent="0.2">
      <c r="A1239" s="477" t="s">
        <v>52</v>
      </c>
      <c r="B1239" s="475" t="s">
        <v>44</v>
      </c>
      <c r="C1239" s="456" t="s">
        <v>26</v>
      </c>
      <c r="D1239" s="302" t="s">
        <v>28</v>
      </c>
      <c r="E1239" s="305"/>
      <c r="F1239" s="305">
        <v>7.3165977388854202</v>
      </c>
      <c r="G1239" s="305">
        <v>2.3395011385091702</v>
      </c>
      <c r="H1239" s="305">
        <v>6.5092977450081202</v>
      </c>
      <c r="I1239" s="305">
        <v>10.0502406991464</v>
      </c>
      <c r="J1239" s="305">
        <v>11.9111870219475</v>
      </c>
      <c r="K1239" s="305">
        <v>13.3569888555324</v>
      </c>
      <c r="L1239" s="305">
        <v>13.7513078011012</v>
      </c>
      <c r="M1239" s="305">
        <v>13.993959839392801</v>
      </c>
      <c r="N1239" s="305">
        <v>13.534264492963199</v>
      </c>
      <c r="O1239" s="305">
        <v>11.8029314753274</v>
      </c>
      <c r="P1239" s="305">
        <v>13.624915619065399</v>
      </c>
      <c r="Q1239" s="305">
        <v>13.8609778079172</v>
      </c>
      <c r="R1239" s="305">
        <v>132.05217023479599</v>
      </c>
      <c r="S1239" s="382"/>
      <c r="V1239" s="387"/>
      <c r="W1239" s="323" t="s">
        <v>365</v>
      </c>
      <c r="X1239" s="323" t="s">
        <v>232</v>
      </c>
      <c r="Y1239" s="323"/>
      <c r="Z1239" s="327">
        <v>-6.2773000000000003</v>
      </c>
      <c r="AA1239" s="327">
        <v>-6.5858999999999996</v>
      </c>
      <c r="AB1239" s="327">
        <v>12.749000000000001</v>
      </c>
      <c r="AC1239" s="327">
        <v>-8.5344999999999995</v>
      </c>
      <c r="AD1239" s="327">
        <v>-8.6762999999999995</v>
      </c>
      <c r="AE1239" s="327">
        <v>-0.39479999999999998</v>
      </c>
      <c r="AF1239" s="327">
        <v>-2.3187000000000002</v>
      </c>
      <c r="AG1239" s="327">
        <v>-0.12820000000000001</v>
      </c>
      <c r="AH1239" s="327">
        <v>-0.17430000000000001</v>
      </c>
      <c r="AI1239" s="327">
        <v>-0.17430000000000001</v>
      </c>
      <c r="AJ1239" s="327">
        <v>-3.3271000000000002</v>
      </c>
      <c r="AK1239" s="327">
        <v>-5.6778000000000004</v>
      </c>
      <c r="AL1239" s="327">
        <v>-29.520199999999999</v>
      </c>
      <c r="AM1239" s="489"/>
      <c r="AN1239" s="382"/>
    </row>
    <row r="1240" spans="1:42" ht="19.5" customHeight="1" x14ac:dyDescent="0.2">
      <c r="A1240" s="477" t="s">
        <v>52</v>
      </c>
      <c r="B1240" s="475" t="s">
        <v>44</v>
      </c>
      <c r="C1240" s="456" t="s">
        <v>26</v>
      </c>
      <c r="D1240" s="302" t="s">
        <v>29</v>
      </c>
      <c r="E1240" s="305"/>
      <c r="F1240" s="305">
        <v>0</v>
      </c>
      <c r="G1240" s="305">
        <v>0</v>
      </c>
      <c r="H1240" s="305">
        <v>0</v>
      </c>
      <c r="I1240" s="305">
        <v>0</v>
      </c>
      <c r="J1240" s="305">
        <v>0</v>
      </c>
      <c r="K1240" s="305">
        <v>0</v>
      </c>
      <c r="L1240" s="305">
        <v>0</v>
      </c>
      <c r="M1240" s="305">
        <v>0</v>
      </c>
      <c r="N1240" s="305">
        <v>0</v>
      </c>
      <c r="O1240" s="305">
        <v>0</v>
      </c>
      <c r="P1240" s="305">
        <v>0</v>
      </c>
      <c r="Q1240" s="305">
        <v>0</v>
      </c>
      <c r="R1240" s="305">
        <v>0</v>
      </c>
      <c r="S1240" s="382"/>
      <c r="V1240" s="387"/>
      <c r="W1240" s="323" t="s">
        <v>365</v>
      </c>
      <c r="X1240" s="323" t="s">
        <v>233</v>
      </c>
      <c r="Y1240" s="323"/>
      <c r="Z1240" s="327">
        <v>0</v>
      </c>
      <c r="AA1240" s="327">
        <v>0</v>
      </c>
      <c r="AB1240" s="327">
        <v>0</v>
      </c>
      <c r="AC1240" s="327">
        <v>-0.27810000000000001</v>
      </c>
      <c r="AD1240" s="327">
        <v>0</v>
      </c>
      <c r="AE1240" s="327">
        <v>-3.8399999999999997E-2</v>
      </c>
      <c r="AF1240" s="327">
        <v>0</v>
      </c>
      <c r="AG1240" s="327">
        <v>0</v>
      </c>
      <c r="AH1240" s="327">
        <v>0</v>
      </c>
      <c r="AI1240" s="327">
        <v>0</v>
      </c>
      <c r="AJ1240" s="327">
        <v>0</v>
      </c>
      <c r="AK1240" s="327">
        <v>0</v>
      </c>
      <c r="AL1240" s="327">
        <v>-0.3165</v>
      </c>
      <c r="AM1240" s="489"/>
      <c r="AN1240" s="382"/>
    </row>
    <row r="1241" spans="1:42" ht="19.5" customHeight="1" x14ac:dyDescent="0.2">
      <c r="A1241" s="477" t="s">
        <v>52</v>
      </c>
      <c r="B1241" s="475" t="s">
        <v>44</v>
      </c>
      <c r="C1241" s="456" t="s">
        <v>26</v>
      </c>
      <c r="D1241" s="302" t="s">
        <v>30</v>
      </c>
      <c r="E1241" s="305"/>
      <c r="F1241" s="305">
        <v>0</v>
      </c>
      <c r="G1241" s="305">
        <v>0</v>
      </c>
      <c r="H1241" s="305">
        <v>0</v>
      </c>
      <c r="I1241" s="305">
        <v>0</v>
      </c>
      <c r="J1241" s="305">
        <v>0</v>
      </c>
      <c r="K1241" s="305">
        <v>0</v>
      </c>
      <c r="L1241" s="305">
        <v>0</v>
      </c>
      <c r="M1241" s="305">
        <v>0</v>
      </c>
      <c r="N1241" s="305">
        <v>0</v>
      </c>
      <c r="O1241" s="305">
        <v>0</v>
      </c>
      <c r="P1241" s="305">
        <v>0</v>
      </c>
      <c r="Q1241" s="305">
        <v>0</v>
      </c>
      <c r="R1241" s="305">
        <v>0</v>
      </c>
      <c r="S1241" s="382"/>
      <c r="V1241" s="387"/>
      <c r="W1241" s="323" t="s">
        <v>365</v>
      </c>
      <c r="X1241" s="323" t="s">
        <v>234</v>
      </c>
      <c r="Y1241" s="323"/>
      <c r="Z1241" s="327">
        <v>0</v>
      </c>
      <c r="AA1241" s="327">
        <v>0</v>
      </c>
      <c r="AB1241" s="327">
        <v>-0.56850000000000001</v>
      </c>
      <c r="AC1241" s="327">
        <v>-3.9243999999999999</v>
      </c>
      <c r="AD1241" s="327">
        <v>-3.2599999999999997E-2</v>
      </c>
      <c r="AE1241" s="327">
        <v>-0.125</v>
      </c>
      <c r="AF1241" s="327">
        <v>-6.6500000000000004E-2</v>
      </c>
      <c r="AG1241" s="327">
        <v>0</v>
      </c>
      <c r="AH1241" s="327">
        <v>0</v>
      </c>
      <c r="AI1241" s="327">
        <v>0</v>
      </c>
      <c r="AJ1241" s="327">
        <v>0</v>
      </c>
      <c r="AK1241" s="327">
        <v>0</v>
      </c>
      <c r="AL1241" s="327">
        <v>-4.7169999999999996</v>
      </c>
      <c r="AM1241" s="489"/>
      <c r="AN1241" s="382"/>
    </row>
    <row r="1242" spans="1:42" ht="19.5" customHeight="1" x14ac:dyDescent="0.2">
      <c r="A1242" s="477" t="s">
        <v>52</v>
      </c>
      <c r="B1242" s="475" t="s">
        <v>44</v>
      </c>
      <c r="C1242" s="456" t="s">
        <v>26</v>
      </c>
      <c r="D1242" s="302" t="s">
        <v>31</v>
      </c>
      <c r="E1242" s="305"/>
      <c r="F1242" s="305">
        <v>0</v>
      </c>
      <c r="G1242" s="305">
        <v>0</v>
      </c>
      <c r="H1242" s="305">
        <v>0</v>
      </c>
      <c r="I1242" s="305">
        <v>0</v>
      </c>
      <c r="J1242" s="305">
        <v>0</v>
      </c>
      <c r="K1242" s="305">
        <v>0</v>
      </c>
      <c r="L1242" s="305">
        <v>0</v>
      </c>
      <c r="M1242" s="305">
        <v>0</v>
      </c>
      <c r="N1242" s="305">
        <v>0</v>
      </c>
      <c r="O1242" s="305">
        <v>0</v>
      </c>
      <c r="P1242" s="305">
        <v>0</v>
      </c>
      <c r="Q1242" s="305">
        <v>0</v>
      </c>
      <c r="R1242" s="305">
        <v>0</v>
      </c>
      <c r="S1242" s="382"/>
      <c r="V1242" s="387"/>
      <c r="W1242" s="323" t="s">
        <v>365</v>
      </c>
      <c r="X1242" s="323" t="s">
        <v>127</v>
      </c>
      <c r="Y1242" s="323"/>
      <c r="Z1242" s="327">
        <v>1.5880000000000001</v>
      </c>
      <c r="AA1242" s="327">
        <v>4.1455039999999999</v>
      </c>
      <c r="AB1242" s="327">
        <v>0.58738999999999997</v>
      </c>
      <c r="AC1242" s="327">
        <v>-290.75815</v>
      </c>
      <c r="AD1242" s="327">
        <v>0.39861099999999999</v>
      </c>
      <c r="AE1242" s="327">
        <v>-4.3490679999999999</v>
      </c>
      <c r="AF1242" s="327">
        <v>348.64966800000002</v>
      </c>
      <c r="AG1242" s="327">
        <v>-1.886422</v>
      </c>
      <c r="AH1242" s="327">
        <v>-1.9264220000000001</v>
      </c>
      <c r="AI1242" s="327">
        <v>-1.086695</v>
      </c>
      <c r="AJ1242" s="327">
        <v>-2.7715589999999999</v>
      </c>
      <c r="AK1242" s="327">
        <v>-1.5750820000000001</v>
      </c>
      <c r="AL1242" s="327">
        <v>51.015775000000097</v>
      </c>
      <c r="AM1242" s="489"/>
      <c r="AN1242" s="382"/>
    </row>
    <row r="1243" spans="1:42" ht="19.5" customHeight="1" x14ac:dyDescent="0.2">
      <c r="A1243" s="477" t="s">
        <v>52</v>
      </c>
      <c r="B1243" s="475" t="s">
        <v>44</v>
      </c>
      <c r="C1243" s="456" t="s">
        <v>26</v>
      </c>
      <c r="D1243" s="302" t="s">
        <v>32</v>
      </c>
      <c r="E1243" s="305"/>
      <c r="F1243" s="305">
        <v>0</v>
      </c>
      <c r="G1243" s="305">
        <v>0</v>
      </c>
      <c r="H1243" s="305">
        <v>0</v>
      </c>
      <c r="I1243" s="305">
        <v>0</v>
      </c>
      <c r="J1243" s="305">
        <v>0</v>
      </c>
      <c r="K1243" s="305">
        <v>0</v>
      </c>
      <c r="L1243" s="305">
        <v>0</v>
      </c>
      <c r="M1243" s="305">
        <v>0</v>
      </c>
      <c r="N1243" s="305">
        <v>0</v>
      </c>
      <c r="O1243" s="305">
        <v>0</v>
      </c>
      <c r="P1243" s="305">
        <v>0</v>
      </c>
      <c r="Q1243" s="305">
        <v>0</v>
      </c>
      <c r="R1243" s="305">
        <v>0</v>
      </c>
      <c r="S1243" s="382"/>
      <c r="V1243" s="387"/>
      <c r="W1243" s="323" t="s">
        <v>365</v>
      </c>
      <c r="X1243" s="323" t="s">
        <v>235</v>
      </c>
      <c r="Y1243" s="323"/>
      <c r="Z1243" s="327">
        <v>0</v>
      </c>
      <c r="AA1243" s="327">
        <v>0</v>
      </c>
      <c r="AB1243" s="327">
        <v>0</v>
      </c>
      <c r="AC1243" s="327">
        <v>0</v>
      </c>
      <c r="AD1243" s="327">
        <v>0</v>
      </c>
      <c r="AE1243" s="327">
        <v>0</v>
      </c>
      <c r="AF1243" s="327">
        <v>0</v>
      </c>
      <c r="AG1243" s="327">
        <v>0</v>
      </c>
      <c r="AH1243" s="327">
        <v>0</v>
      </c>
      <c r="AI1243" s="327">
        <v>0</v>
      </c>
      <c r="AJ1243" s="327">
        <v>0</v>
      </c>
      <c r="AK1243" s="327">
        <v>0</v>
      </c>
      <c r="AL1243" s="327">
        <v>0</v>
      </c>
      <c r="AM1243" s="489"/>
      <c r="AN1243" s="382"/>
    </row>
    <row r="1244" spans="1:42" ht="19.5" customHeight="1" x14ac:dyDescent="0.2">
      <c r="A1244" s="477" t="s">
        <v>52</v>
      </c>
      <c r="B1244" s="475" t="s">
        <v>44</v>
      </c>
      <c r="C1244" s="456" t="s">
        <v>33</v>
      </c>
      <c r="D1244" s="302" t="s">
        <v>34</v>
      </c>
      <c r="E1244" s="305"/>
      <c r="F1244" s="305">
        <v>16.465917542053699</v>
      </c>
      <c r="G1244" s="305">
        <v>3.9350805586564501</v>
      </c>
      <c r="H1244" s="305">
        <v>9.6289668824146801</v>
      </c>
      <c r="I1244" s="305">
        <v>13.821237127506</v>
      </c>
      <c r="J1244" s="305">
        <v>15.2949174064424</v>
      </c>
      <c r="K1244" s="305">
        <v>18.0942513732011</v>
      </c>
      <c r="L1244" s="305">
        <v>19.994672690687899</v>
      </c>
      <c r="M1244" s="305">
        <v>21.557499386728601</v>
      </c>
      <c r="N1244" s="305">
        <v>22.3900336204035</v>
      </c>
      <c r="O1244" s="305">
        <v>20.870846859088601</v>
      </c>
      <c r="P1244" s="305">
        <v>22.584141924578098</v>
      </c>
      <c r="Q1244" s="305">
        <v>24.0011822240665</v>
      </c>
      <c r="R1244" s="305">
        <v>208.638747595827</v>
      </c>
      <c r="S1244" s="382"/>
      <c r="V1244" s="387"/>
      <c r="W1244" s="323" t="s">
        <v>365</v>
      </c>
      <c r="X1244" s="323" t="s">
        <v>236</v>
      </c>
      <c r="Y1244" s="323"/>
      <c r="Z1244" s="327">
        <v>0</v>
      </c>
      <c r="AA1244" s="327">
        <v>0</v>
      </c>
      <c r="AB1244" s="327">
        <v>0</v>
      </c>
      <c r="AC1244" s="327">
        <v>0</v>
      </c>
      <c r="AD1244" s="327">
        <v>0</v>
      </c>
      <c r="AE1244" s="327">
        <v>0</v>
      </c>
      <c r="AF1244" s="327">
        <v>0</v>
      </c>
      <c r="AG1244" s="327">
        <v>0</v>
      </c>
      <c r="AH1244" s="327">
        <v>0</v>
      </c>
      <c r="AI1244" s="327">
        <v>0</v>
      </c>
      <c r="AJ1244" s="327">
        <v>0</v>
      </c>
      <c r="AK1244" s="327">
        <v>0</v>
      </c>
      <c r="AL1244" s="327">
        <v>0</v>
      </c>
      <c r="AM1244" s="489"/>
      <c r="AN1244" s="382"/>
    </row>
    <row r="1245" spans="1:42" ht="19.5" customHeight="1" x14ac:dyDescent="0.2">
      <c r="A1245" s="477" t="s">
        <v>52</v>
      </c>
      <c r="B1245" s="475" t="s">
        <v>44</v>
      </c>
      <c r="C1245" s="456" t="s">
        <v>33</v>
      </c>
      <c r="D1245" s="302" t="s">
        <v>35</v>
      </c>
      <c r="E1245" s="305"/>
      <c r="F1245" s="305">
        <v>0.66928595910495703</v>
      </c>
      <c r="G1245" s="305">
        <v>0.37732265015604699</v>
      </c>
      <c r="H1245" s="305">
        <v>2.1475081987777398</v>
      </c>
      <c r="I1245" s="305">
        <v>3.4030874873545498</v>
      </c>
      <c r="J1245" s="305">
        <v>3.89058199514148</v>
      </c>
      <c r="K1245" s="305">
        <v>4.9564270943772</v>
      </c>
      <c r="L1245" s="305">
        <v>5.3251938207246097</v>
      </c>
      <c r="M1245" s="305">
        <v>5.7454816482083197</v>
      </c>
      <c r="N1245" s="305">
        <v>1.95935800242882</v>
      </c>
      <c r="O1245" s="305">
        <v>3.5726042581533601</v>
      </c>
      <c r="P1245" s="305">
        <v>4.5890284386545499</v>
      </c>
      <c r="Q1245" s="305">
        <v>4.6483016588489203</v>
      </c>
      <c r="R1245" s="305">
        <v>41.284181211930601</v>
      </c>
      <c r="S1245" s="382"/>
      <c r="V1245" s="387"/>
      <c r="W1245" s="323" t="s">
        <v>365</v>
      </c>
      <c r="X1245" s="323" t="s">
        <v>237</v>
      </c>
      <c r="Y1245" s="323"/>
      <c r="Z1245" s="327">
        <v>0</v>
      </c>
      <c r="AA1245" s="327">
        <v>0</v>
      </c>
      <c r="AB1245" s="327">
        <v>0</v>
      </c>
      <c r="AC1245" s="327">
        <v>0</v>
      </c>
      <c r="AD1245" s="327">
        <v>0</v>
      </c>
      <c r="AE1245" s="327">
        <v>0</v>
      </c>
      <c r="AF1245" s="327">
        <v>0</v>
      </c>
      <c r="AG1245" s="327">
        <v>0</v>
      </c>
      <c r="AH1245" s="327">
        <v>0</v>
      </c>
      <c r="AI1245" s="327">
        <v>0</v>
      </c>
      <c r="AJ1245" s="327">
        <v>0</v>
      </c>
      <c r="AK1245" s="327">
        <v>0</v>
      </c>
      <c r="AL1245" s="327">
        <v>0</v>
      </c>
      <c r="AM1245" s="489"/>
      <c r="AN1245" s="382"/>
    </row>
    <row r="1246" spans="1:42" ht="19.5" customHeight="1" x14ac:dyDescent="0.2">
      <c r="A1246" s="477" t="s">
        <v>52</v>
      </c>
      <c r="B1246" s="475" t="s">
        <v>44</v>
      </c>
      <c r="C1246" s="456" t="s">
        <v>33</v>
      </c>
      <c r="D1246" s="302" t="s">
        <v>36</v>
      </c>
      <c r="E1246" s="305"/>
      <c r="F1246" s="305">
        <v>2.3006983708813902</v>
      </c>
      <c r="G1246" s="305">
        <v>1.52928281888484</v>
      </c>
      <c r="H1246" s="305">
        <v>6.8726090577914301</v>
      </c>
      <c r="I1246" s="305">
        <v>9.6758195058024796</v>
      </c>
      <c r="J1246" s="305">
        <v>10.562596643268501</v>
      </c>
      <c r="K1246" s="305">
        <v>12.107848439427499</v>
      </c>
      <c r="L1246" s="305">
        <v>11.7518700526686</v>
      </c>
      <c r="M1246" s="305">
        <v>12.5841993287838</v>
      </c>
      <c r="N1246" s="305">
        <v>13.4172514387618</v>
      </c>
      <c r="O1246" s="305">
        <v>7.1957326633872398</v>
      </c>
      <c r="P1246" s="305">
        <v>7.8325366447916602</v>
      </c>
      <c r="Q1246" s="305">
        <v>8.5588514122953701</v>
      </c>
      <c r="R1246" s="305">
        <v>104.38929637674499</v>
      </c>
      <c r="S1246" s="382"/>
      <c r="V1246" s="387"/>
      <c r="W1246" s="323" t="s">
        <v>365</v>
      </c>
      <c r="X1246" s="323" t="s">
        <v>238</v>
      </c>
      <c r="Y1246" s="323"/>
      <c r="Z1246" s="327">
        <v>0</v>
      </c>
      <c r="AA1246" s="327">
        <v>0</v>
      </c>
      <c r="AB1246" s="327">
        <v>0</v>
      </c>
      <c r="AC1246" s="327">
        <v>0</v>
      </c>
      <c r="AD1246" s="327">
        <v>0</v>
      </c>
      <c r="AE1246" s="327">
        <v>0</v>
      </c>
      <c r="AF1246" s="327">
        <v>0</v>
      </c>
      <c r="AG1246" s="327">
        <v>0</v>
      </c>
      <c r="AH1246" s="327">
        <v>0</v>
      </c>
      <c r="AI1246" s="327">
        <v>0</v>
      </c>
      <c r="AJ1246" s="327">
        <v>0</v>
      </c>
      <c r="AK1246" s="327">
        <v>0</v>
      </c>
      <c r="AL1246" s="327">
        <v>0</v>
      </c>
      <c r="AM1246" s="489"/>
      <c r="AN1246" s="382"/>
    </row>
    <row r="1247" spans="1:42" ht="19.5" customHeight="1" x14ac:dyDescent="0.2">
      <c r="A1247" s="477" t="s">
        <v>52</v>
      </c>
      <c r="B1247" s="475" t="s">
        <v>44</v>
      </c>
      <c r="C1247" s="456" t="s">
        <v>33</v>
      </c>
      <c r="D1247" s="302" t="s">
        <v>37</v>
      </c>
      <c r="E1247" s="305"/>
      <c r="F1247" s="305">
        <v>0</v>
      </c>
      <c r="G1247" s="305">
        <v>0</v>
      </c>
      <c r="H1247" s="305">
        <v>0</v>
      </c>
      <c r="I1247" s="305">
        <v>0</v>
      </c>
      <c r="J1247" s="305">
        <v>0</v>
      </c>
      <c r="K1247" s="305">
        <v>0</v>
      </c>
      <c r="L1247" s="305">
        <v>0</v>
      </c>
      <c r="M1247" s="305">
        <v>3.5627190622703601E-3</v>
      </c>
      <c r="N1247" s="305">
        <v>0</v>
      </c>
      <c r="O1247" s="305">
        <v>0</v>
      </c>
      <c r="P1247" s="305">
        <v>0</v>
      </c>
      <c r="Q1247" s="305">
        <v>0</v>
      </c>
      <c r="R1247" s="305">
        <v>3.5627190622703601E-3</v>
      </c>
      <c r="S1247" s="382"/>
      <c r="V1247" s="387"/>
      <c r="W1247" s="323" t="s">
        <v>365</v>
      </c>
      <c r="X1247" s="323" t="s">
        <v>239</v>
      </c>
      <c r="Y1247" s="323"/>
      <c r="Z1247" s="327">
        <v>0</v>
      </c>
      <c r="AA1247" s="327">
        <v>0</v>
      </c>
      <c r="AB1247" s="327">
        <v>0</v>
      </c>
      <c r="AC1247" s="327">
        <v>0</v>
      </c>
      <c r="AD1247" s="327">
        <v>0</v>
      </c>
      <c r="AE1247" s="327">
        <v>0</v>
      </c>
      <c r="AF1247" s="327">
        <v>0</v>
      </c>
      <c r="AG1247" s="327">
        <v>0</v>
      </c>
      <c r="AH1247" s="327">
        <v>0</v>
      </c>
      <c r="AI1247" s="327">
        <v>0</v>
      </c>
      <c r="AJ1247" s="327">
        <v>0</v>
      </c>
      <c r="AK1247" s="327">
        <v>0</v>
      </c>
      <c r="AL1247" s="327">
        <v>0</v>
      </c>
      <c r="AM1247" s="489"/>
      <c r="AN1247" s="382"/>
    </row>
    <row r="1248" spans="1:42" ht="19.5" customHeight="1" x14ac:dyDescent="0.2">
      <c r="A1248" s="477" t="s">
        <v>52</v>
      </c>
      <c r="B1248" s="475" t="s">
        <v>44</v>
      </c>
      <c r="C1248" s="456" t="s">
        <v>33</v>
      </c>
      <c r="D1248" s="302" t="s">
        <v>38</v>
      </c>
      <c r="E1248" s="305"/>
      <c r="F1248" s="305">
        <v>1.3323084826615201E-2</v>
      </c>
      <c r="G1248" s="305">
        <v>0</v>
      </c>
      <c r="H1248" s="305">
        <v>1.95426611441298E-3</v>
      </c>
      <c r="I1248" s="305">
        <v>1.5320366725160701E-2</v>
      </c>
      <c r="J1248" s="305">
        <v>7.1878531838702603E-2</v>
      </c>
      <c r="K1248" s="305">
        <v>8.0445420455056801E-2</v>
      </c>
      <c r="L1248" s="305">
        <v>0.117433090681795</v>
      </c>
      <c r="M1248" s="305">
        <v>0.16718295364793001</v>
      </c>
      <c r="N1248" s="305">
        <v>0.228039323387734</v>
      </c>
      <c r="O1248" s="305">
        <v>0.37232185438895399</v>
      </c>
      <c r="P1248" s="305">
        <v>0.33006770266959801</v>
      </c>
      <c r="Q1248" s="305">
        <v>0.15486357045107399</v>
      </c>
      <c r="R1248" s="305">
        <v>1.55283016518703</v>
      </c>
      <c r="S1248" s="382"/>
      <c r="V1248" s="387"/>
      <c r="W1248" s="323" t="s">
        <v>365</v>
      </c>
      <c r="X1248" s="323" t="s">
        <v>240</v>
      </c>
      <c r="Y1248" s="323"/>
      <c r="Z1248" s="327">
        <v>0</v>
      </c>
      <c r="AA1248" s="327">
        <v>0</v>
      </c>
      <c r="AB1248" s="327">
        <v>0</v>
      </c>
      <c r="AC1248" s="327">
        <v>0</v>
      </c>
      <c r="AD1248" s="327">
        <v>0</v>
      </c>
      <c r="AE1248" s="327">
        <v>0</v>
      </c>
      <c r="AF1248" s="327">
        <v>0</v>
      </c>
      <c r="AG1248" s="327">
        <v>0</v>
      </c>
      <c r="AH1248" s="327">
        <v>0</v>
      </c>
      <c r="AI1248" s="327">
        <v>0</v>
      </c>
      <c r="AJ1248" s="327">
        <v>0</v>
      </c>
      <c r="AK1248" s="327">
        <v>0</v>
      </c>
      <c r="AL1248" s="327">
        <v>0</v>
      </c>
      <c r="AM1248" s="489"/>
      <c r="AN1248" s="382"/>
    </row>
    <row r="1249" spans="1:40" ht="19.5" customHeight="1" x14ac:dyDescent="0.2">
      <c r="A1249" s="477" t="s">
        <v>52</v>
      </c>
      <c r="B1249" s="462" t="s">
        <v>44</v>
      </c>
      <c r="C1249" s="462" t="s">
        <v>33</v>
      </c>
      <c r="D1249" s="462" t="s">
        <v>39</v>
      </c>
      <c r="E1249" s="305"/>
      <c r="F1249" s="305">
        <v>0</v>
      </c>
      <c r="G1249" s="305">
        <v>0</v>
      </c>
      <c r="H1249" s="305">
        <v>0</v>
      </c>
      <c r="I1249" s="305">
        <v>0</v>
      </c>
      <c r="J1249" s="305">
        <v>0</v>
      </c>
      <c r="K1249" s="305">
        <v>0</v>
      </c>
      <c r="L1249" s="305">
        <v>0</v>
      </c>
      <c r="M1249" s="305">
        <v>0</v>
      </c>
      <c r="N1249" s="305">
        <v>0</v>
      </c>
      <c r="O1249" s="305">
        <v>0</v>
      </c>
      <c r="P1249" s="305">
        <v>0</v>
      </c>
      <c r="Q1249" s="305">
        <v>2.3484931242863601E-2</v>
      </c>
      <c r="R1249" s="305">
        <v>2.3484931242863601E-2</v>
      </c>
      <c r="S1249" s="382"/>
      <c r="V1249" s="387"/>
      <c r="W1249" s="323" t="s">
        <v>365</v>
      </c>
      <c r="X1249" s="323" t="s">
        <v>241</v>
      </c>
      <c r="Y1249" s="323"/>
      <c r="Z1249" s="327">
        <v>0</v>
      </c>
      <c r="AA1249" s="327">
        <v>0</v>
      </c>
      <c r="AB1249" s="327">
        <v>0</v>
      </c>
      <c r="AC1249" s="327">
        <v>0</v>
      </c>
      <c r="AD1249" s="327">
        <v>0</v>
      </c>
      <c r="AE1249" s="327">
        <v>0</v>
      </c>
      <c r="AF1249" s="327">
        <v>0</v>
      </c>
      <c r="AG1249" s="327">
        <v>0</v>
      </c>
      <c r="AH1249" s="327">
        <v>0</v>
      </c>
      <c r="AI1249" s="327">
        <v>0</v>
      </c>
      <c r="AJ1249" s="327">
        <v>0</v>
      </c>
      <c r="AK1249" s="327">
        <v>0</v>
      </c>
      <c r="AL1249" s="327">
        <v>0</v>
      </c>
      <c r="AM1249" s="489"/>
      <c r="AN1249" s="382"/>
    </row>
    <row r="1250" spans="1:40" ht="19.5" customHeight="1" x14ac:dyDescent="0.2">
      <c r="A1250" s="477" t="s">
        <v>52</v>
      </c>
      <c r="B1250" s="462" t="s">
        <v>44</v>
      </c>
      <c r="C1250" s="462" t="s">
        <v>40</v>
      </c>
      <c r="D1250" s="462" t="s">
        <v>41</v>
      </c>
      <c r="E1250" s="305"/>
      <c r="F1250" s="305">
        <v>17.848766197284</v>
      </c>
      <c r="G1250" s="305">
        <v>4.0472252382301903</v>
      </c>
      <c r="H1250" s="305">
        <v>16.450916841645999</v>
      </c>
      <c r="I1250" s="305">
        <v>25.2537217305646</v>
      </c>
      <c r="J1250" s="305">
        <v>28.153262231630102</v>
      </c>
      <c r="K1250" s="305">
        <v>32.716191054123897</v>
      </c>
      <c r="L1250" s="305">
        <v>34.169739946086302</v>
      </c>
      <c r="M1250" s="305">
        <v>36.586295005678103</v>
      </c>
      <c r="N1250" s="305">
        <v>32.189767261697</v>
      </c>
      <c r="O1250" s="305">
        <v>29.314832632602101</v>
      </c>
      <c r="P1250" s="305">
        <v>33.169324384856402</v>
      </c>
      <c r="Q1250" s="305">
        <v>35.720794655869398</v>
      </c>
      <c r="R1250" s="305">
        <v>325.62083718026798</v>
      </c>
      <c r="S1250" s="382"/>
      <c r="V1250" s="387"/>
      <c r="W1250" s="323" t="s">
        <v>365</v>
      </c>
      <c r="X1250" s="323" t="s">
        <v>242</v>
      </c>
      <c r="Y1250" s="323"/>
      <c r="Z1250" s="327">
        <v>0</v>
      </c>
      <c r="AA1250" s="327">
        <v>0</v>
      </c>
      <c r="AB1250" s="327">
        <v>0</v>
      </c>
      <c r="AC1250" s="327">
        <v>0</v>
      </c>
      <c r="AD1250" s="327">
        <v>0</v>
      </c>
      <c r="AE1250" s="327">
        <v>0</v>
      </c>
      <c r="AF1250" s="327">
        <v>0</v>
      </c>
      <c r="AG1250" s="327">
        <v>0</v>
      </c>
      <c r="AH1250" s="327">
        <v>0</v>
      </c>
      <c r="AI1250" s="327">
        <v>0</v>
      </c>
      <c r="AJ1250" s="327">
        <v>0</v>
      </c>
      <c r="AK1250" s="327">
        <v>0</v>
      </c>
      <c r="AL1250" s="327">
        <v>0</v>
      </c>
      <c r="AM1250" s="489"/>
      <c r="AN1250" s="382"/>
    </row>
    <row r="1251" spans="1:40" ht="19.5" customHeight="1" x14ac:dyDescent="0.2">
      <c r="A1251" s="477" t="s">
        <v>52</v>
      </c>
      <c r="B1251" s="462" t="s">
        <v>44</v>
      </c>
      <c r="C1251" s="462" t="s">
        <v>40</v>
      </c>
      <c r="D1251" s="462" t="s">
        <v>42</v>
      </c>
      <c r="E1251" s="305"/>
      <c r="F1251" s="305">
        <v>1.60045875958271</v>
      </c>
      <c r="G1251" s="305">
        <v>1.4155541463189301</v>
      </c>
      <c r="H1251" s="305">
        <v>1.97519961924406</v>
      </c>
      <c r="I1251" s="305">
        <v>1.4437303283724801</v>
      </c>
      <c r="J1251" s="305">
        <v>1.41601213790293</v>
      </c>
      <c r="K1251" s="305">
        <v>2.2814669415871598</v>
      </c>
      <c r="L1251" s="305">
        <v>2.7522789161513899</v>
      </c>
      <c r="M1251" s="305">
        <v>3.0543990108360601</v>
      </c>
      <c r="N1251" s="305">
        <v>5.4194405603122302</v>
      </c>
      <c r="O1251" s="305">
        <v>2.3736927827672898</v>
      </c>
      <c r="P1251" s="305">
        <v>1.74959195282993</v>
      </c>
      <c r="Q1251" s="305">
        <v>1.33262899242564</v>
      </c>
      <c r="R1251" s="305">
        <v>26.8144541483308</v>
      </c>
      <c r="S1251" s="382"/>
      <c r="V1251" s="387"/>
      <c r="W1251" s="323" t="s">
        <v>365</v>
      </c>
      <c r="X1251" s="323" t="s">
        <v>243</v>
      </c>
      <c r="Y1251" s="323"/>
      <c r="Z1251" s="327">
        <v>0</v>
      </c>
      <c r="AA1251" s="327">
        <v>0</v>
      </c>
      <c r="AB1251" s="327">
        <v>-3.726</v>
      </c>
      <c r="AC1251" s="327">
        <v>-4.6973000000000003</v>
      </c>
      <c r="AD1251" s="327">
        <v>-6.8395000000000001</v>
      </c>
      <c r="AE1251" s="327">
        <v>-5.2977999999999996</v>
      </c>
      <c r="AF1251" s="327">
        <v>-4.7859999999999996</v>
      </c>
      <c r="AG1251" s="327">
        <v>-3.9091</v>
      </c>
      <c r="AH1251" s="327">
        <v>-2.7439</v>
      </c>
      <c r="AI1251" s="327">
        <v>-3.7898000000000001</v>
      </c>
      <c r="AJ1251" s="327">
        <v>0</v>
      </c>
      <c r="AK1251" s="327">
        <v>0</v>
      </c>
      <c r="AL1251" s="327">
        <v>-35.789400000000001</v>
      </c>
      <c r="AM1251" s="489"/>
      <c r="AN1251" s="382"/>
    </row>
    <row r="1252" spans="1:40" ht="19.5" customHeight="1" x14ac:dyDescent="0.2">
      <c r="A1252" s="477" t="s">
        <v>52</v>
      </c>
      <c r="B1252" s="462" t="s">
        <v>44</v>
      </c>
      <c r="C1252" s="462" t="s">
        <v>40</v>
      </c>
      <c r="D1252" s="462" t="s">
        <v>43</v>
      </c>
      <c r="E1252" s="305"/>
      <c r="F1252" s="305">
        <v>0</v>
      </c>
      <c r="G1252" s="305">
        <v>0.37890664314822098</v>
      </c>
      <c r="H1252" s="305">
        <v>0.22492194420824699</v>
      </c>
      <c r="I1252" s="305">
        <v>0.21801242845111701</v>
      </c>
      <c r="J1252" s="305">
        <v>0.25070020715809799</v>
      </c>
      <c r="K1252" s="305">
        <v>0.24131433174972999</v>
      </c>
      <c r="L1252" s="305">
        <v>0.26715079252517199</v>
      </c>
      <c r="M1252" s="305">
        <v>0.41723201991680597</v>
      </c>
      <c r="N1252" s="305">
        <v>0.38547456297253502</v>
      </c>
      <c r="O1252" s="305">
        <v>0.32298021964870399</v>
      </c>
      <c r="P1252" s="305">
        <v>0.416858373007577</v>
      </c>
      <c r="Q1252" s="305">
        <v>0.33326014860962999</v>
      </c>
      <c r="R1252" s="305">
        <v>3.4568116713958399</v>
      </c>
      <c r="S1252" s="382"/>
      <c r="V1252" s="387"/>
      <c r="W1252" s="323" t="s">
        <v>365</v>
      </c>
      <c r="X1252" s="323" t="s">
        <v>244</v>
      </c>
      <c r="Y1252" s="323"/>
      <c r="Z1252" s="327">
        <v>0</v>
      </c>
      <c r="AA1252" s="327">
        <v>0</v>
      </c>
      <c r="AB1252" s="327">
        <v>0</v>
      </c>
      <c r="AC1252" s="327">
        <v>0</v>
      </c>
      <c r="AD1252" s="327">
        <v>0</v>
      </c>
      <c r="AE1252" s="327">
        <v>0</v>
      </c>
      <c r="AF1252" s="327">
        <v>0</v>
      </c>
      <c r="AG1252" s="327">
        <v>0</v>
      </c>
      <c r="AH1252" s="327">
        <v>0</v>
      </c>
      <c r="AI1252" s="327">
        <v>0</v>
      </c>
      <c r="AJ1252" s="327">
        <v>0</v>
      </c>
      <c r="AK1252" s="327">
        <v>0</v>
      </c>
      <c r="AL1252" s="327">
        <v>0</v>
      </c>
      <c r="AM1252" s="489"/>
      <c r="AN1252" s="382"/>
    </row>
    <row r="1253" spans="1:40" ht="19.5" customHeight="1" x14ac:dyDescent="0.2">
      <c r="A1253" s="477" t="s">
        <v>52</v>
      </c>
      <c r="B1253" s="462" t="s">
        <v>45</v>
      </c>
      <c r="C1253" s="462" t="s">
        <v>26</v>
      </c>
      <c r="D1253" s="462" t="s">
        <v>27</v>
      </c>
      <c r="E1253" s="483"/>
      <c r="F1253" s="483"/>
      <c r="G1253" s="483"/>
      <c r="H1253" s="483"/>
      <c r="I1253" s="483"/>
      <c r="J1253" s="483"/>
      <c r="K1253" s="483"/>
      <c r="L1253" s="483"/>
      <c r="M1253" s="483"/>
      <c r="N1253" s="483"/>
      <c r="O1253" s="483"/>
      <c r="P1253" s="483"/>
      <c r="Q1253" s="483"/>
      <c r="R1253" s="483">
        <v>0</v>
      </c>
      <c r="S1253" s="484"/>
      <c r="V1253" s="387"/>
      <c r="W1253" s="323" t="s">
        <v>365</v>
      </c>
      <c r="X1253" s="323" t="s">
        <v>245</v>
      </c>
      <c r="Y1253" s="323"/>
      <c r="Z1253" s="327">
        <v>0</v>
      </c>
      <c r="AA1253" s="327">
        <v>0</v>
      </c>
      <c r="AB1253" s="327">
        <v>0</v>
      </c>
      <c r="AC1253" s="327">
        <v>0</v>
      </c>
      <c r="AD1253" s="327">
        <v>0</v>
      </c>
      <c r="AE1253" s="327">
        <v>0</v>
      </c>
      <c r="AF1253" s="327">
        <v>0</v>
      </c>
      <c r="AG1253" s="327">
        <v>0</v>
      </c>
      <c r="AH1253" s="327">
        <v>0</v>
      </c>
      <c r="AI1253" s="327">
        <v>0</v>
      </c>
      <c r="AJ1253" s="327">
        <v>0</v>
      </c>
      <c r="AK1253" s="327">
        <v>0</v>
      </c>
      <c r="AL1253" s="327">
        <v>0</v>
      </c>
      <c r="AM1253" s="489"/>
      <c r="AN1253" s="382"/>
    </row>
    <row r="1254" spans="1:40" ht="19.5" customHeight="1" x14ac:dyDescent="0.2">
      <c r="A1254" s="477" t="s">
        <v>52</v>
      </c>
      <c r="B1254" s="462" t="s">
        <v>45</v>
      </c>
      <c r="C1254" s="462" t="s">
        <v>26</v>
      </c>
      <c r="D1254" s="462" t="s">
        <v>28</v>
      </c>
      <c r="E1254" s="483"/>
      <c r="F1254" s="483"/>
      <c r="G1254" s="483"/>
      <c r="H1254" s="483"/>
      <c r="I1254" s="483"/>
      <c r="J1254" s="483"/>
      <c r="K1254" s="483"/>
      <c r="L1254" s="483"/>
      <c r="M1254" s="483"/>
      <c r="N1254" s="483"/>
      <c r="O1254" s="483"/>
      <c r="P1254" s="483"/>
      <c r="Q1254" s="483"/>
      <c r="R1254" s="483">
        <v>0</v>
      </c>
      <c r="S1254" s="484"/>
      <c r="V1254" s="387"/>
      <c r="W1254" s="323" t="s">
        <v>365</v>
      </c>
      <c r="X1254" s="323" t="s">
        <v>246</v>
      </c>
      <c r="Y1254" s="323"/>
      <c r="Z1254" s="327">
        <v>0</v>
      </c>
      <c r="AA1254" s="327">
        <v>0</v>
      </c>
      <c r="AB1254" s="327">
        <v>0</v>
      </c>
      <c r="AC1254" s="327">
        <v>0</v>
      </c>
      <c r="AD1254" s="327">
        <v>0</v>
      </c>
      <c r="AE1254" s="327">
        <v>0</v>
      </c>
      <c r="AF1254" s="327">
        <v>0</v>
      </c>
      <c r="AG1254" s="327">
        <v>0</v>
      </c>
      <c r="AH1254" s="327">
        <v>0</v>
      </c>
      <c r="AI1254" s="327">
        <v>0</v>
      </c>
      <c r="AJ1254" s="327">
        <v>0</v>
      </c>
      <c r="AK1254" s="327">
        <v>0</v>
      </c>
      <c r="AL1254" s="327">
        <v>0</v>
      </c>
      <c r="AM1254" s="489"/>
      <c r="AN1254" s="382"/>
    </row>
    <row r="1255" spans="1:40" ht="19.5" customHeight="1" x14ac:dyDescent="0.2">
      <c r="A1255" s="477" t="s">
        <v>52</v>
      </c>
      <c r="B1255" s="462" t="s">
        <v>45</v>
      </c>
      <c r="C1255" s="462" t="s">
        <v>26</v>
      </c>
      <c r="D1255" s="462" t="s">
        <v>29</v>
      </c>
      <c r="E1255" s="483"/>
      <c r="F1255" s="483"/>
      <c r="G1255" s="483"/>
      <c r="H1255" s="483"/>
      <c r="I1255" s="483"/>
      <c r="J1255" s="483"/>
      <c r="K1255" s="483"/>
      <c r="L1255" s="483"/>
      <c r="M1255" s="483"/>
      <c r="N1255" s="483"/>
      <c r="O1255" s="483"/>
      <c r="P1255" s="483"/>
      <c r="Q1255" s="483"/>
      <c r="R1255" s="483">
        <v>0</v>
      </c>
      <c r="S1255" s="484"/>
      <c r="V1255" s="387"/>
      <c r="W1255" s="323" t="s">
        <v>365</v>
      </c>
      <c r="X1255" s="323" t="s">
        <v>247</v>
      </c>
      <c r="Y1255" s="323"/>
      <c r="Z1255" s="327">
        <v>0</v>
      </c>
      <c r="AA1255" s="327">
        <v>0</v>
      </c>
      <c r="AB1255" s="327">
        <v>0</v>
      </c>
      <c r="AC1255" s="327">
        <v>0</v>
      </c>
      <c r="AD1255" s="327">
        <v>0</v>
      </c>
      <c r="AE1255" s="327">
        <v>0</v>
      </c>
      <c r="AF1255" s="327">
        <v>0</v>
      </c>
      <c r="AG1255" s="327">
        <v>0</v>
      </c>
      <c r="AH1255" s="327">
        <v>0</v>
      </c>
      <c r="AI1255" s="327">
        <v>0</v>
      </c>
      <c r="AJ1255" s="327">
        <v>0</v>
      </c>
      <c r="AK1255" s="327">
        <v>0</v>
      </c>
      <c r="AL1255" s="327">
        <v>0</v>
      </c>
      <c r="AM1255" s="489"/>
      <c r="AN1255" s="382"/>
    </row>
    <row r="1256" spans="1:40" ht="19.5" customHeight="1" x14ac:dyDescent="0.2">
      <c r="A1256" s="477" t="s">
        <v>52</v>
      </c>
      <c r="B1256" s="475" t="s">
        <v>45</v>
      </c>
      <c r="C1256" s="456" t="s">
        <v>26</v>
      </c>
      <c r="D1256" s="302" t="s">
        <v>30</v>
      </c>
      <c r="E1256" s="305"/>
      <c r="F1256" s="305"/>
      <c r="G1256" s="305"/>
      <c r="H1256" s="305"/>
      <c r="I1256" s="305"/>
      <c r="J1256" s="305"/>
      <c r="K1256" s="305"/>
      <c r="L1256" s="305"/>
      <c r="M1256" s="305"/>
      <c r="N1256" s="305"/>
      <c r="O1256" s="305"/>
      <c r="P1256" s="305"/>
      <c r="Q1256" s="305"/>
      <c r="R1256" s="305">
        <v>0</v>
      </c>
      <c r="S1256" s="382"/>
      <c r="V1256" s="387"/>
      <c r="W1256" s="323" t="s">
        <v>365</v>
      </c>
      <c r="X1256" s="323" t="s">
        <v>248</v>
      </c>
      <c r="Y1256" s="323"/>
      <c r="Z1256" s="327">
        <v>0</v>
      </c>
      <c r="AA1256" s="327">
        <v>0</v>
      </c>
      <c r="AB1256" s="327">
        <v>0</v>
      </c>
      <c r="AC1256" s="327">
        <v>0</v>
      </c>
      <c r="AD1256" s="327">
        <v>0</v>
      </c>
      <c r="AE1256" s="327">
        <v>0</v>
      </c>
      <c r="AF1256" s="327">
        <v>0</v>
      </c>
      <c r="AG1256" s="327">
        <v>0</v>
      </c>
      <c r="AH1256" s="327">
        <v>0</v>
      </c>
      <c r="AI1256" s="327">
        <v>0</v>
      </c>
      <c r="AJ1256" s="327">
        <v>0</v>
      </c>
      <c r="AK1256" s="327">
        <v>0</v>
      </c>
      <c r="AL1256" s="327">
        <v>0</v>
      </c>
      <c r="AM1256" s="489"/>
      <c r="AN1256" s="382"/>
    </row>
    <row r="1257" spans="1:40" ht="19.5" customHeight="1" x14ac:dyDescent="0.2">
      <c r="A1257" s="477" t="s">
        <v>52</v>
      </c>
      <c r="B1257" s="475" t="s">
        <v>45</v>
      </c>
      <c r="C1257" s="456" t="s">
        <v>26</v>
      </c>
      <c r="D1257" s="302" t="s">
        <v>31</v>
      </c>
      <c r="E1257" s="305"/>
      <c r="F1257" s="305"/>
      <c r="G1257" s="305"/>
      <c r="H1257" s="305"/>
      <c r="I1257" s="305"/>
      <c r="J1257" s="305"/>
      <c r="K1257" s="305"/>
      <c r="L1257" s="305"/>
      <c r="M1257" s="305"/>
      <c r="N1257" s="305"/>
      <c r="O1257" s="305"/>
      <c r="P1257" s="305"/>
      <c r="Q1257" s="305"/>
      <c r="R1257" s="305">
        <v>0</v>
      </c>
      <c r="S1257" s="382"/>
      <c r="V1257" s="387"/>
      <c r="W1257" s="323" t="s">
        <v>365</v>
      </c>
      <c r="X1257" s="323" t="s">
        <v>210</v>
      </c>
      <c r="Y1257" s="323"/>
      <c r="Z1257" s="327">
        <v>-298.78662000000003</v>
      </c>
      <c r="AA1257" s="327">
        <v>-152.88734500000001</v>
      </c>
      <c r="AB1257" s="327">
        <v>-296.26206200000001</v>
      </c>
      <c r="AC1257" s="327">
        <v>-653.08958600000005</v>
      </c>
      <c r="AD1257" s="327">
        <v>-361.26693899999998</v>
      </c>
      <c r="AE1257" s="327">
        <v>-472.05831799999999</v>
      </c>
      <c r="AF1257" s="327">
        <v>-343.31582600000002</v>
      </c>
      <c r="AG1257" s="327">
        <v>-500.496577</v>
      </c>
      <c r="AH1257" s="327">
        <v>-460.04741799999999</v>
      </c>
      <c r="AI1257" s="327">
        <v>-444.81359600000002</v>
      </c>
      <c r="AJ1257" s="327">
        <v>-539.88511900000003</v>
      </c>
      <c r="AK1257" s="327">
        <v>-572.52776800000004</v>
      </c>
      <c r="AL1257" s="327">
        <v>-5095.4371739999997</v>
      </c>
      <c r="AM1257" s="489"/>
      <c r="AN1257" s="382"/>
    </row>
    <row r="1258" spans="1:40" ht="19.5" customHeight="1" x14ac:dyDescent="0.2">
      <c r="A1258" s="477" t="s">
        <v>52</v>
      </c>
      <c r="B1258" s="475" t="s">
        <v>45</v>
      </c>
      <c r="C1258" s="456" t="s">
        <v>26</v>
      </c>
      <c r="D1258" s="302" t="s">
        <v>32</v>
      </c>
      <c r="E1258" s="305"/>
      <c r="F1258" s="305"/>
      <c r="G1258" s="305"/>
      <c r="H1258" s="305"/>
      <c r="I1258" s="305"/>
      <c r="J1258" s="305"/>
      <c r="K1258" s="305"/>
      <c r="L1258" s="305"/>
      <c r="M1258" s="305"/>
      <c r="N1258" s="305"/>
      <c r="O1258" s="305"/>
      <c r="P1258" s="305"/>
      <c r="Q1258" s="305"/>
      <c r="R1258" s="305">
        <v>0</v>
      </c>
      <c r="S1258" s="382"/>
      <c r="V1258" s="387"/>
      <c r="W1258" s="321"/>
      <c r="X1258" s="321"/>
      <c r="Y1258" s="321"/>
      <c r="Z1258" s="329"/>
      <c r="AA1258" s="329"/>
      <c r="AB1258" s="329"/>
      <c r="AC1258" s="329"/>
      <c r="AD1258" s="329"/>
      <c r="AE1258" s="329"/>
      <c r="AF1258" s="329"/>
      <c r="AG1258" s="329"/>
      <c r="AH1258" s="329"/>
      <c r="AI1258" s="329"/>
      <c r="AJ1258" s="329"/>
      <c r="AK1258" s="329"/>
      <c r="AL1258" s="329"/>
      <c r="AM1258" s="489"/>
      <c r="AN1258" s="382"/>
    </row>
    <row r="1259" spans="1:40" ht="19.5" customHeight="1" x14ac:dyDescent="0.2">
      <c r="A1259" s="477" t="s">
        <v>52</v>
      </c>
      <c r="B1259" s="475" t="s">
        <v>45</v>
      </c>
      <c r="C1259" s="456" t="s">
        <v>33</v>
      </c>
      <c r="D1259" s="302" t="s">
        <v>34</v>
      </c>
      <c r="E1259" s="305"/>
      <c r="F1259" s="305"/>
      <c r="G1259" s="305"/>
      <c r="H1259" s="305"/>
      <c r="I1259" s="305"/>
      <c r="J1259" s="305"/>
      <c r="K1259" s="305"/>
      <c r="L1259" s="305"/>
      <c r="M1259" s="305"/>
      <c r="N1259" s="305"/>
      <c r="O1259" s="305"/>
      <c r="P1259" s="305"/>
      <c r="Q1259" s="305"/>
      <c r="R1259" s="305">
        <v>0</v>
      </c>
      <c r="S1259" s="382"/>
      <c r="V1259" s="387"/>
      <c r="W1259" s="321"/>
      <c r="X1259" s="321"/>
      <c r="Y1259" s="321"/>
      <c r="Z1259" s="329"/>
      <c r="AA1259" s="329"/>
      <c r="AB1259" s="329"/>
      <c r="AC1259" s="329"/>
      <c r="AD1259" s="329"/>
      <c r="AE1259" s="329"/>
      <c r="AF1259" s="329"/>
      <c r="AG1259" s="329"/>
      <c r="AH1259" s="329"/>
      <c r="AI1259" s="329"/>
      <c r="AJ1259" s="329"/>
      <c r="AK1259" s="329"/>
      <c r="AL1259" s="329"/>
      <c r="AM1259" s="489"/>
      <c r="AN1259" s="382"/>
    </row>
    <row r="1260" spans="1:40" ht="19.5" customHeight="1" x14ac:dyDescent="0.2">
      <c r="A1260" s="477" t="s">
        <v>52</v>
      </c>
      <c r="B1260" s="475" t="s">
        <v>45</v>
      </c>
      <c r="C1260" s="456" t="s">
        <v>33</v>
      </c>
      <c r="D1260" s="302" t="s">
        <v>35</v>
      </c>
      <c r="E1260" s="305"/>
      <c r="F1260" s="305"/>
      <c r="G1260" s="305"/>
      <c r="H1260" s="305"/>
      <c r="I1260" s="305"/>
      <c r="J1260" s="305"/>
      <c r="K1260" s="305"/>
      <c r="L1260" s="305"/>
      <c r="M1260" s="305"/>
      <c r="N1260" s="305"/>
      <c r="O1260" s="305"/>
      <c r="P1260" s="305"/>
      <c r="Q1260" s="305"/>
      <c r="R1260" s="305">
        <v>0</v>
      </c>
      <c r="S1260" s="382"/>
      <c r="V1260" s="387"/>
      <c r="W1260" s="323" t="s">
        <v>3</v>
      </c>
      <c r="X1260" s="323" t="s">
        <v>4</v>
      </c>
      <c r="Y1260" s="323"/>
      <c r="Z1260" s="327" t="s">
        <v>8</v>
      </c>
      <c r="AA1260" s="327" t="s">
        <v>9</v>
      </c>
      <c r="AB1260" s="327" t="s">
        <v>10</v>
      </c>
      <c r="AC1260" s="327" t="s">
        <v>11</v>
      </c>
      <c r="AD1260" s="327" t="s">
        <v>12</v>
      </c>
      <c r="AE1260" s="327" t="s">
        <v>13</v>
      </c>
      <c r="AF1260" s="327" t="s">
        <v>14</v>
      </c>
      <c r="AG1260" s="327" t="s">
        <v>15</v>
      </c>
      <c r="AH1260" s="327" t="s">
        <v>16</v>
      </c>
      <c r="AI1260" s="327" t="s">
        <v>17</v>
      </c>
      <c r="AJ1260" s="327" t="s">
        <v>111</v>
      </c>
      <c r="AK1260" s="327" t="s">
        <v>19</v>
      </c>
      <c r="AL1260" s="327" t="s">
        <v>20</v>
      </c>
      <c r="AM1260" s="489"/>
      <c r="AN1260" s="382"/>
    </row>
    <row r="1261" spans="1:40" ht="19.5" customHeight="1" x14ac:dyDescent="0.2">
      <c r="A1261" s="477" t="s">
        <v>52</v>
      </c>
      <c r="B1261" s="475" t="s">
        <v>45</v>
      </c>
      <c r="C1261" s="456" t="s">
        <v>33</v>
      </c>
      <c r="D1261" s="302" t="s">
        <v>36</v>
      </c>
      <c r="E1261" s="305"/>
      <c r="F1261" s="305"/>
      <c r="G1261" s="305"/>
      <c r="H1261" s="305"/>
      <c r="I1261" s="305"/>
      <c r="J1261" s="305"/>
      <c r="K1261" s="305"/>
      <c r="L1261" s="305"/>
      <c r="M1261" s="305"/>
      <c r="N1261" s="305"/>
      <c r="O1261" s="305"/>
      <c r="P1261" s="305"/>
      <c r="Q1261" s="305"/>
      <c r="R1261" s="305">
        <v>0</v>
      </c>
      <c r="S1261" s="382"/>
      <c r="V1261" s="387"/>
      <c r="W1261" s="323" t="s">
        <v>64</v>
      </c>
      <c r="X1261" s="323" t="s">
        <v>217</v>
      </c>
      <c r="Y1261" s="323"/>
      <c r="Z1261" s="327">
        <v>1.0829590328934899</v>
      </c>
      <c r="AA1261" s="327">
        <v>1.0829590328934899</v>
      </c>
      <c r="AB1261" s="327">
        <v>1.13295903289349</v>
      </c>
      <c r="AC1261" s="327">
        <v>1.1249134570888699</v>
      </c>
      <c r="AD1261" s="327">
        <v>1.1249134570888699</v>
      </c>
      <c r="AE1261" s="327">
        <v>1.1249134570888699</v>
      </c>
      <c r="AF1261" s="327">
        <v>1.0249134570888701</v>
      </c>
      <c r="AG1261" s="327">
        <v>0.124913457088866</v>
      </c>
      <c r="AH1261" s="327">
        <v>0.124913457088866</v>
      </c>
      <c r="AI1261" s="327">
        <v>0.124913457088866</v>
      </c>
      <c r="AJ1261" s="327">
        <v>0.124913457088866</v>
      </c>
      <c r="AK1261" s="327">
        <v>0.124913457088866</v>
      </c>
      <c r="AL1261" s="327">
        <v>8.3230982124802697</v>
      </c>
      <c r="AM1261" s="489"/>
      <c r="AN1261" s="382"/>
    </row>
    <row r="1262" spans="1:40" ht="19.5" customHeight="1" x14ac:dyDescent="0.2">
      <c r="A1262" s="477" t="s">
        <v>52</v>
      </c>
      <c r="B1262" s="475" t="s">
        <v>45</v>
      </c>
      <c r="C1262" s="456" t="s">
        <v>33</v>
      </c>
      <c r="D1262" s="302" t="s">
        <v>37</v>
      </c>
      <c r="E1262" s="305"/>
      <c r="F1262" s="305"/>
      <c r="G1262" s="305"/>
      <c r="H1262" s="305"/>
      <c r="I1262" s="305"/>
      <c r="J1262" s="305"/>
      <c r="K1262" s="305"/>
      <c r="L1262" s="305"/>
      <c r="M1262" s="305"/>
      <c r="N1262" s="305"/>
      <c r="O1262" s="305"/>
      <c r="P1262" s="305"/>
      <c r="Q1262" s="305"/>
      <c r="R1262" s="305">
        <v>0</v>
      </c>
      <c r="S1262" s="382"/>
      <c r="V1262" s="387"/>
      <c r="W1262" s="323" t="s">
        <v>64</v>
      </c>
      <c r="X1262" s="323" t="s">
        <v>218</v>
      </c>
      <c r="Y1262" s="323"/>
      <c r="Z1262" s="327">
        <v>0</v>
      </c>
      <c r="AA1262" s="327">
        <v>0</v>
      </c>
      <c r="AB1262" s="327">
        <v>0</v>
      </c>
      <c r="AC1262" s="327">
        <v>0</v>
      </c>
      <c r="AD1262" s="327">
        <v>0</v>
      </c>
      <c r="AE1262" s="327">
        <v>0</v>
      </c>
      <c r="AF1262" s="327">
        <v>0</v>
      </c>
      <c r="AG1262" s="327">
        <v>0</v>
      </c>
      <c r="AH1262" s="327">
        <v>0</v>
      </c>
      <c r="AI1262" s="327">
        <v>0</v>
      </c>
      <c r="AJ1262" s="327">
        <v>0</v>
      </c>
      <c r="AK1262" s="327">
        <v>0</v>
      </c>
      <c r="AL1262" s="327">
        <v>0</v>
      </c>
      <c r="AM1262" s="489"/>
      <c r="AN1262" s="382"/>
    </row>
    <row r="1263" spans="1:40" ht="19.5" customHeight="1" x14ac:dyDescent="0.2">
      <c r="A1263" s="477" t="s">
        <v>52</v>
      </c>
      <c r="B1263" s="475" t="s">
        <v>45</v>
      </c>
      <c r="C1263" s="456" t="s">
        <v>33</v>
      </c>
      <c r="D1263" s="302" t="s">
        <v>38</v>
      </c>
      <c r="E1263" s="305"/>
      <c r="F1263" s="305"/>
      <c r="G1263" s="305"/>
      <c r="H1263" s="305"/>
      <c r="I1263" s="305"/>
      <c r="J1263" s="305"/>
      <c r="K1263" s="305"/>
      <c r="L1263" s="305"/>
      <c r="M1263" s="305"/>
      <c r="N1263" s="305"/>
      <c r="O1263" s="305"/>
      <c r="P1263" s="305"/>
      <c r="Q1263" s="305"/>
      <c r="R1263" s="305">
        <v>0</v>
      </c>
      <c r="S1263" s="382"/>
      <c r="V1263" s="387"/>
      <c r="W1263" s="323" t="s">
        <v>64</v>
      </c>
      <c r="X1263" s="323" t="s">
        <v>219</v>
      </c>
      <c r="Y1263" s="323"/>
      <c r="Z1263" s="327">
        <v>0</v>
      </c>
      <c r="AA1263" s="327">
        <v>0</v>
      </c>
      <c r="AB1263" s="327">
        <v>0</v>
      </c>
      <c r="AC1263" s="327">
        <v>0</v>
      </c>
      <c r="AD1263" s="327">
        <v>0</v>
      </c>
      <c r="AE1263" s="327">
        <v>0</v>
      </c>
      <c r="AF1263" s="327">
        <v>0</v>
      </c>
      <c r="AG1263" s="327">
        <v>0</v>
      </c>
      <c r="AH1263" s="327">
        <v>0</v>
      </c>
      <c r="AI1263" s="327">
        <v>0</v>
      </c>
      <c r="AJ1263" s="327">
        <v>0</v>
      </c>
      <c r="AK1263" s="327">
        <v>0</v>
      </c>
      <c r="AL1263" s="327">
        <v>0</v>
      </c>
      <c r="AM1263" s="489"/>
      <c r="AN1263" s="382"/>
    </row>
    <row r="1264" spans="1:40" ht="19.5" customHeight="1" x14ac:dyDescent="0.2">
      <c r="A1264" s="477" t="s">
        <v>52</v>
      </c>
      <c r="B1264" s="475" t="s">
        <v>45</v>
      </c>
      <c r="C1264" s="456" t="s">
        <v>33</v>
      </c>
      <c r="D1264" s="302" t="s">
        <v>39</v>
      </c>
      <c r="E1264" s="305"/>
      <c r="F1264" s="305"/>
      <c r="G1264" s="305"/>
      <c r="H1264" s="305"/>
      <c r="I1264" s="305"/>
      <c r="J1264" s="305"/>
      <c r="K1264" s="305"/>
      <c r="L1264" s="305"/>
      <c r="M1264" s="305"/>
      <c r="N1264" s="305"/>
      <c r="O1264" s="305"/>
      <c r="P1264" s="305"/>
      <c r="Q1264" s="305"/>
      <c r="R1264" s="305">
        <v>0</v>
      </c>
      <c r="S1264" s="382"/>
      <c r="V1264" s="387"/>
      <c r="W1264" s="323" t="s">
        <v>64</v>
      </c>
      <c r="X1264" s="323" t="s">
        <v>220</v>
      </c>
      <c r="Y1264" s="323"/>
      <c r="Z1264" s="327">
        <v>0</v>
      </c>
      <c r="AA1264" s="327">
        <v>0</v>
      </c>
      <c r="AB1264" s="327">
        <v>0</v>
      </c>
      <c r="AC1264" s="327">
        <v>0</v>
      </c>
      <c r="AD1264" s="327">
        <v>0</v>
      </c>
      <c r="AE1264" s="327">
        <v>0</v>
      </c>
      <c r="AF1264" s="327">
        <v>0</v>
      </c>
      <c r="AG1264" s="327">
        <v>0</v>
      </c>
      <c r="AH1264" s="327">
        <v>0</v>
      </c>
      <c r="AI1264" s="327">
        <v>0</v>
      </c>
      <c r="AJ1264" s="327">
        <v>0</v>
      </c>
      <c r="AK1264" s="327">
        <v>0</v>
      </c>
      <c r="AL1264" s="327">
        <v>0</v>
      </c>
      <c r="AM1264" s="489"/>
      <c r="AN1264" s="382"/>
    </row>
    <row r="1265" spans="1:42" ht="19.5" customHeight="1" x14ac:dyDescent="0.2">
      <c r="A1265" s="477" t="s">
        <v>52</v>
      </c>
      <c r="B1265" s="475" t="s">
        <v>45</v>
      </c>
      <c r="C1265" s="456" t="s">
        <v>40</v>
      </c>
      <c r="D1265" s="302" t="s">
        <v>41</v>
      </c>
      <c r="E1265" s="305"/>
      <c r="F1265" s="305"/>
      <c r="G1265" s="305"/>
      <c r="H1265" s="305"/>
      <c r="I1265" s="305"/>
      <c r="J1265" s="305"/>
      <c r="K1265" s="305"/>
      <c r="L1265" s="305"/>
      <c r="M1265" s="305"/>
      <c r="N1265" s="305"/>
      <c r="O1265" s="305"/>
      <c r="P1265" s="305"/>
      <c r="Q1265" s="305"/>
      <c r="R1265" s="305">
        <v>0</v>
      </c>
      <c r="S1265" s="382"/>
      <c r="V1265" s="387"/>
      <c r="W1265" s="323" t="s">
        <v>64</v>
      </c>
      <c r="X1265" s="323" t="s">
        <v>211</v>
      </c>
      <c r="Y1265" s="323"/>
      <c r="Z1265" s="327">
        <v>6.4054080000000004</v>
      </c>
      <c r="AA1265" s="327">
        <v>-247.95485642728801</v>
      </c>
      <c r="AB1265" s="327">
        <v>31.972905000000001</v>
      </c>
      <c r="AC1265" s="327">
        <v>27.978504000000001</v>
      </c>
      <c r="AD1265" s="327">
        <v>25.836086999999999</v>
      </c>
      <c r="AE1265" s="327">
        <v>28.306501999999998</v>
      </c>
      <c r="AF1265" s="327">
        <v>12.720615</v>
      </c>
      <c r="AG1265" s="327">
        <v>0</v>
      </c>
      <c r="AH1265" s="327">
        <v>0</v>
      </c>
      <c r="AI1265" s="327">
        <v>0</v>
      </c>
      <c r="AJ1265" s="327">
        <v>0</v>
      </c>
      <c r="AK1265" s="327">
        <v>122.25570999999999</v>
      </c>
      <c r="AL1265" s="327">
        <v>7.5208745727119597</v>
      </c>
      <c r="AM1265" s="489"/>
      <c r="AN1265" s="382"/>
    </row>
    <row r="1266" spans="1:42" ht="19.5" customHeight="1" x14ac:dyDescent="0.2">
      <c r="A1266" s="477" t="s">
        <v>52</v>
      </c>
      <c r="B1266" s="475" t="s">
        <v>45</v>
      </c>
      <c r="C1266" s="456" t="s">
        <v>40</v>
      </c>
      <c r="D1266" s="302" t="s">
        <v>42</v>
      </c>
      <c r="E1266" s="305"/>
      <c r="F1266" s="305"/>
      <c r="G1266" s="305"/>
      <c r="H1266" s="305"/>
      <c r="I1266" s="305"/>
      <c r="J1266" s="305"/>
      <c r="K1266" s="305"/>
      <c r="L1266" s="305"/>
      <c r="M1266" s="305"/>
      <c r="N1266" s="305"/>
      <c r="O1266" s="305"/>
      <c r="P1266" s="305"/>
      <c r="Q1266" s="305"/>
      <c r="R1266" s="305">
        <v>0</v>
      </c>
      <c r="S1266" s="382"/>
      <c r="V1266" s="387"/>
      <c r="W1266" s="323" t="s">
        <v>64</v>
      </c>
      <c r="X1266" s="323" t="s">
        <v>221</v>
      </c>
      <c r="Y1266" s="323"/>
      <c r="Z1266" s="327">
        <v>1.2979450229410101</v>
      </c>
      <c r="AA1266" s="327">
        <v>2.0262031479410698</v>
      </c>
      <c r="AB1266" s="327">
        <v>2.00597875980205</v>
      </c>
      <c r="AC1266" s="327">
        <v>1.86929466281533</v>
      </c>
      <c r="AD1266" s="327">
        <v>1.6150489302508</v>
      </c>
      <c r="AE1266" s="327">
        <v>1.4350886949820101</v>
      </c>
      <c r="AF1266" s="327">
        <v>2.3857690847538899</v>
      </c>
      <c r="AG1266" s="327">
        <v>0</v>
      </c>
      <c r="AH1266" s="327">
        <v>0</v>
      </c>
      <c r="AI1266" s="327">
        <v>0</v>
      </c>
      <c r="AJ1266" s="327">
        <v>0</v>
      </c>
      <c r="AK1266" s="327">
        <v>0</v>
      </c>
      <c r="AL1266" s="327">
        <v>12.635328303486199</v>
      </c>
      <c r="AM1266" s="489"/>
      <c r="AN1266" s="382"/>
    </row>
    <row r="1267" spans="1:42" ht="19.5" customHeight="1" x14ac:dyDescent="0.2">
      <c r="A1267" s="477" t="s">
        <v>52</v>
      </c>
      <c r="B1267" s="475" t="s">
        <v>45</v>
      </c>
      <c r="C1267" s="456" t="s">
        <v>40</v>
      </c>
      <c r="D1267" s="302" t="s">
        <v>43</v>
      </c>
      <c r="E1267" s="305"/>
      <c r="F1267" s="305"/>
      <c r="G1267" s="305"/>
      <c r="H1267" s="305"/>
      <c r="I1267" s="305"/>
      <c r="J1267" s="305"/>
      <c r="K1267" s="305"/>
      <c r="L1267" s="305"/>
      <c r="M1267" s="305"/>
      <c r="N1267" s="305"/>
      <c r="O1267" s="305"/>
      <c r="P1267" s="305"/>
      <c r="Q1267" s="305"/>
      <c r="R1267" s="305">
        <v>0</v>
      </c>
      <c r="S1267" s="382"/>
      <c r="V1267" s="387"/>
      <c r="W1267" s="323" t="s">
        <v>64</v>
      </c>
      <c r="X1267" s="323" t="s">
        <v>222</v>
      </c>
      <c r="Y1267" s="323"/>
      <c r="Z1267" s="327">
        <v>0</v>
      </c>
      <c r="AA1267" s="327">
        <v>0</v>
      </c>
      <c r="AB1267" s="327">
        <v>0</v>
      </c>
      <c r="AC1267" s="327">
        <v>0</v>
      </c>
      <c r="AD1267" s="327">
        <v>0</v>
      </c>
      <c r="AE1267" s="327">
        <v>0</v>
      </c>
      <c r="AF1267" s="327">
        <v>0</v>
      </c>
      <c r="AG1267" s="327">
        <v>0</v>
      </c>
      <c r="AH1267" s="327">
        <v>0</v>
      </c>
      <c r="AI1267" s="327">
        <v>0</v>
      </c>
      <c r="AJ1267" s="327">
        <v>0</v>
      </c>
      <c r="AK1267" s="327">
        <v>0</v>
      </c>
      <c r="AL1267" s="327">
        <v>0</v>
      </c>
      <c r="AM1267" s="489"/>
      <c r="AN1267" s="382"/>
    </row>
    <row r="1268" spans="1:42" ht="19.5" customHeight="1" x14ac:dyDescent="0.2">
      <c r="A1268" s="477" t="s">
        <v>52</v>
      </c>
      <c r="B1268" s="475" t="s">
        <v>25</v>
      </c>
      <c r="C1268" s="456" t="s">
        <v>378</v>
      </c>
      <c r="D1268" s="302" t="s">
        <v>378</v>
      </c>
      <c r="E1268" s="305"/>
      <c r="F1268" s="305"/>
      <c r="G1268" s="305"/>
      <c r="H1268" s="305"/>
      <c r="I1268" s="305"/>
      <c r="J1268" s="305"/>
      <c r="K1268" s="305"/>
      <c r="L1268" s="305"/>
      <c r="M1268" s="305"/>
      <c r="N1268" s="305"/>
      <c r="O1268" s="305"/>
      <c r="P1268" s="305"/>
      <c r="Q1268" s="305"/>
      <c r="R1268" s="305">
        <v>0</v>
      </c>
      <c r="S1268" s="382"/>
      <c r="V1268" s="387"/>
      <c r="W1268" s="323" t="s">
        <v>64</v>
      </c>
      <c r="X1268" s="323" t="s">
        <v>223</v>
      </c>
      <c r="Y1268" s="323"/>
      <c r="Z1268" s="327">
        <v>0</v>
      </c>
      <c r="AA1268" s="327">
        <v>0</v>
      </c>
      <c r="AB1268" s="327">
        <v>0</v>
      </c>
      <c r="AC1268" s="327">
        <v>0</v>
      </c>
      <c r="AD1268" s="327">
        <v>0</v>
      </c>
      <c r="AE1268" s="327">
        <v>0</v>
      </c>
      <c r="AF1268" s="327">
        <v>0</v>
      </c>
      <c r="AG1268" s="327">
        <v>0</v>
      </c>
      <c r="AH1268" s="327">
        <v>0</v>
      </c>
      <c r="AI1268" s="327">
        <v>0</v>
      </c>
      <c r="AJ1268" s="327">
        <v>0</v>
      </c>
      <c r="AK1268" s="327">
        <v>0</v>
      </c>
      <c r="AL1268" s="327">
        <v>0</v>
      </c>
      <c r="AM1268" s="489"/>
      <c r="AN1268" s="382"/>
    </row>
    <row r="1269" spans="1:42" ht="19.5" customHeight="1" x14ac:dyDescent="0.2">
      <c r="A1269" s="477" t="s">
        <v>52</v>
      </c>
      <c r="B1269" s="475" t="s">
        <v>44</v>
      </c>
      <c r="C1269" s="456" t="s">
        <v>380</v>
      </c>
      <c r="D1269" s="302" t="s">
        <v>380</v>
      </c>
      <c r="E1269" s="305"/>
      <c r="F1269" s="305">
        <v>19.449224956866701</v>
      </c>
      <c r="G1269" s="305">
        <v>5.8416860276973397</v>
      </c>
      <c r="H1269" s="305">
        <v>18.651038405098301</v>
      </c>
      <c r="I1269" s="305">
        <v>26.915464487388199</v>
      </c>
      <c r="J1269" s="305">
        <v>29.819974576691099</v>
      </c>
      <c r="K1269" s="305">
        <v>35.2389723274608</v>
      </c>
      <c r="L1269" s="305">
        <v>37.1891696547629</v>
      </c>
      <c r="M1269" s="305">
        <v>40.057926036430899</v>
      </c>
      <c r="N1269" s="305">
        <v>37.9946823849818</v>
      </c>
      <c r="O1269" s="305">
        <v>32.011505635018104</v>
      </c>
      <c r="P1269" s="305">
        <v>35.335774710693897</v>
      </c>
      <c r="Q1269" s="305">
        <v>37.386683796904698</v>
      </c>
      <c r="R1269" s="305">
        <v>355.89210299999502</v>
      </c>
      <c r="S1269" s="382"/>
      <c r="V1269" s="387"/>
      <c r="W1269" s="323" t="s">
        <v>64</v>
      </c>
      <c r="X1269" s="323" t="s">
        <v>224</v>
      </c>
      <c r="Y1269" s="323"/>
      <c r="Z1269" s="327">
        <v>7.20314026531336</v>
      </c>
      <c r="AA1269" s="327">
        <v>-1.4396500000000001</v>
      </c>
      <c r="AB1269" s="327">
        <v>-1.9116500000000001</v>
      </c>
      <c r="AC1269" s="327">
        <v>9.9747500000000002</v>
      </c>
      <c r="AD1269" s="327">
        <v>9.5075000000000003</v>
      </c>
      <c r="AE1269" s="327">
        <v>0.86155000000000004</v>
      </c>
      <c r="AF1269" s="327">
        <v>21.718990000000002</v>
      </c>
      <c r="AG1269" s="327">
        <v>0</v>
      </c>
      <c r="AH1269" s="327">
        <v>0</v>
      </c>
      <c r="AI1269" s="327">
        <v>0</v>
      </c>
      <c r="AJ1269" s="327">
        <v>0</v>
      </c>
      <c r="AK1269" s="327">
        <v>0</v>
      </c>
      <c r="AL1269" s="327">
        <v>45.914630265313399</v>
      </c>
      <c r="AM1269" s="489"/>
      <c r="AN1269" s="382"/>
    </row>
    <row r="1270" spans="1:42" ht="19.5" customHeight="1" x14ac:dyDescent="0.2">
      <c r="A1270" s="477" t="s">
        <v>52</v>
      </c>
      <c r="B1270" s="475" t="s">
        <v>45</v>
      </c>
      <c r="C1270" s="456" t="s">
        <v>382</v>
      </c>
      <c r="D1270" s="302" t="s">
        <v>382</v>
      </c>
      <c r="E1270" s="305"/>
      <c r="F1270" s="305"/>
      <c r="G1270" s="305"/>
      <c r="H1270" s="305"/>
      <c r="I1270" s="305"/>
      <c r="J1270" s="305"/>
      <c r="K1270" s="305"/>
      <c r="L1270" s="305"/>
      <c r="M1270" s="305"/>
      <c r="N1270" s="305"/>
      <c r="O1270" s="305"/>
      <c r="P1270" s="305"/>
      <c r="Q1270" s="305"/>
      <c r="R1270" s="305"/>
      <c r="S1270" s="382"/>
      <c r="V1270" s="387"/>
      <c r="W1270" s="323" t="s">
        <v>64</v>
      </c>
      <c r="X1270" s="323" t="s">
        <v>225</v>
      </c>
      <c r="Y1270" s="323"/>
      <c r="Z1270" s="327">
        <v>0</v>
      </c>
      <c r="AA1270" s="327">
        <v>0</v>
      </c>
      <c r="AB1270" s="327">
        <v>0</v>
      </c>
      <c r="AC1270" s="327">
        <v>0</v>
      </c>
      <c r="AD1270" s="327">
        <v>0</v>
      </c>
      <c r="AE1270" s="327">
        <v>0</v>
      </c>
      <c r="AF1270" s="327">
        <v>0</v>
      </c>
      <c r="AG1270" s="327">
        <v>0</v>
      </c>
      <c r="AH1270" s="327">
        <v>0</v>
      </c>
      <c r="AI1270" s="327">
        <v>0</v>
      </c>
      <c r="AJ1270" s="327">
        <v>0</v>
      </c>
      <c r="AK1270" s="327">
        <v>0</v>
      </c>
      <c r="AL1270" s="327">
        <v>0</v>
      </c>
      <c r="AM1270" s="489"/>
      <c r="AN1270" s="382"/>
    </row>
    <row r="1271" spans="1:42" ht="19.5" customHeight="1" x14ac:dyDescent="0.2">
      <c r="A1271" s="477" t="s">
        <v>52</v>
      </c>
      <c r="B1271" s="475" t="s">
        <v>46</v>
      </c>
      <c r="C1271" s="456" t="s">
        <v>384</v>
      </c>
      <c r="D1271" s="302" t="s">
        <v>384</v>
      </c>
      <c r="E1271" s="305"/>
      <c r="F1271" s="305"/>
      <c r="G1271" s="305"/>
      <c r="H1271" s="305"/>
      <c r="I1271" s="305"/>
      <c r="J1271" s="305"/>
      <c r="K1271" s="305"/>
      <c r="L1271" s="305"/>
      <c r="M1271" s="305"/>
      <c r="N1271" s="305"/>
      <c r="O1271" s="305"/>
      <c r="P1271" s="305"/>
      <c r="Q1271" s="305"/>
      <c r="R1271" s="305"/>
      <c r="S1271" s="382"/>
      <c r="V1271" s="387"/>
      <c r="W1271" s="323" t="s">
        <v>64</v>
      </c>
      <c r="X1271" s="323" t="s">
        <v>226</v>
      </c>
      <c r="Y1271" s="323"/>
      <c r="Z1271" s="327">
        <v>0</v>
      </c>
      <c r="AA1271" s="327">
        <v>0</v>
      </c>
      <c r="AB1271" s="327">
        <v>0</v>
      </c>
      <c r="AC1271" s="327">
        <v>0</v>
      </c>
      <c r="AD1271" s="327">
        <v>0</v>
      </c>
      <c r="AE1271" s="327">
        <v>0</v>
      </c>
      <c r="AF1271" s="327">
        <v>0</v>
      </c>
      <c r="AG1271" s="327">
        <v>0</v>
      </c>
      <c r="AH1271" s="327">
        <v>0</v>
      </c>
      <c r="AI1271" s="327">
        <v>0</v>
      </c>
      <c r="AJ1271" s="327">
        <v>0</v>
      </c>
      <c r="AK1271" s="327">
        <v>0</v>
      </c>
      <c r="AL1271" s="327">
        <v>0</v>
      </c>
      <c r="AM1271" s="489"/>
      <c r="AN1271" s="382"/>
    </row>
    <row r="1272" spans="1:42" ht="19.5" customHeight="1" x14ac:dyDescent="0.2">
      <c r="A1272" s="477" t="s">
        <v>52</v>
      </c>
      <c r="B1272" s="475" t="s">
        <v>47</v>
      </c>
      <c r="C1272" s="456" t="s">
        <v>386</v>
      </c>
      <c r="D1272" s="302" t="s">
        <v>386</v>
      </c>
      <c r="E1272" s="305"/>
      <c r="F1272" s="305"/>
      <c r="G1272" s="305"/>
      <c r="H1272" s="305"/>
      <c r="I1272" s="305"/>
      <c r="J1272" s="305"/>
      <c r="K1272" s="305"/>
      <c r="L1272" s="305"/>
      <c r="M1272" s="305"/>
      <c r="N1272" s="305"/>
      <c r="O1272" s="305"/>
      <c r="P1272" s="305"/>
      <c r="Q1272" s="305"/>
      <c r="R1272" s="305"/>
      <c r="S1272" s="382"/>
      <c r="V1272" s="387"/>
      <c r="W1272" s="323" t="s">
        <v>64</v>
      </c>
      <c r="X1272" s="323" t="s">
        <v>227</v>
      </c>
      <c r="Y1272" s="323"/>
      <c r="Z1272" s="327">
        <v>0</v>
      </c>
      <c r="AA1272" s="327">
        <v>0</v>
      </c>
      <c r="AB1272" s="327">
        <v>0</v>
      </c>
      <c r="AC1272" s="327">
        <v>0</v>
      </c>
      <c r="AD1272" s="327">
        <v>0</v>
      </c>
      <c r="AE1272" s="327">
        <v>0</v>
      </c>
      <c r="AF1272" s="327">
        <v>0</v>
      </c>
      <c r="AG1272" s="327">
        <v>0</v>
      </c>
      <c r="AH1272" s="327">
        <v>0</v>
      </c>
      <c r="AI1272" s="327">
        <v>0</v>
      </c>
      <c r="AJ1272" s="327">
        <v>0</v>
      </c>
      <c r="AK1272" s="327">
        <v>0</v>
      </c>
      <c r="AL1272" s="327">
        <v>0</v>
      </c>
      <c r="AM1272" s="489"/>
      <c r="AN1272" s="382"/>
      <c r="AP1272" s="387"/>
    </row>
    <row r="1273" spans="1:42" ht="19.5" customHeight="1" x14ac:dyDescent="0.2">
      <c r="A1273" s="477" t="s">
        <v>52</v>
      </c>
      <c r="B1273" s="475" t="s">
        <v>48</v>
      </c>
      <c r="C1273" s="456" t="s">
        <v>48</v>
      </c>
      <c r="D1273" s="302" t="s">
        <v>48</v>
      </c>
      <c r="E1273" s="305"/>
      <c r="F1273" s="305"/>
      <c r="G1273" s="305"/>
      <c r="H1273" s="305"/>
      <c r="I1273" s="305"/>
      <c r="J1273" s="305"/>
      <c r="K1273" s="305"/>
      <c r="L1273" s="305"/>
      <c r="M1273" s="305"/>
      <c r="N1273" s="305"/>
      <c r="O1273" s="305"/>
      <c r="P1273" s="305"/>
      <c r="Q1273" s="305"/>
      <c r="R1273" s="305"/>
      <c r="S1273" s="382"/>
      <c r="V1273" s="387"/>
      <c r="W1273" s="323" t="s">
        <v>64</v>
      </c>
      <c r="X1273" s="323" t="s">
        <v>367</v>
      </c>
      <c r="Y1273" s="323"/>
      <c r="Z1273" s="327">
        <v>0</v>
      </c>
      <c r="AA1273" s="327">
        <v>0</v>
      </c>
      <c r="AB1273" s="327">
        <v>0</v>
      </c>
      <c r="AC1273" s="327">
        <v>0</v>
      </c>
      <c r="AD1273" s="327">
        <v>0</v>
      </c>
      <c r="AE1273" s="327">
        <v>0</v>
      </c>
      <c r="AF1273" s="327">
        <v>0</v>
      </c>
      <c r="AG1273" s="327">
        <v>0</v>
      </c>
      <c r="AH1273" s="327">
        <v>0</v>
      </c>
      <c r="AI1273" s="327">
        <v>0</v>
      </c>
      <c r="AJ1273" s="327">
        <v>0</v>
      </c>
      <c r="AK1273" s="327">
        <v>0</v>
      </c>
      <c r="AL1273" s="327">
        <v>0</v>
      </c>
      <c r="AM1273" s="489"/>
      <c r="AN1273" s="382"/>
    </row>
    <row r="1274" spans="1:42" ht="19.5" customHeight="1" x14ac:dyDescent="0.2">
      <c r="A1274" s="477" t="s">
        <v>52</v>
      </c>
      <c r="B1274" s="475" t="s">
        <v>49</v>
      </c>
      <c r="C1274" s="456" t="s">
        <v>49</v>
      </c>
      <c r="D1274" s="302" t="s">
        <v>49</v>
      </c>
      <c r="E1274" s="305"/>
      <c r="F1274" s="305"/>
      <c r="G1274" s="305"/>
      <c r="H1274" s="305"/>
      <c r="I1274" s="305"/>
      <c r="J1274" s="305"/>
      <c r="K1274" s="305"/>
      <c r="L1274" s="305"/>
      <c r="M1274" s="305"/>
      <c r="N1274" s="305"/>
      <c r="O1274" s="305"/>
      <c r="P1274" s="305"/>
      <c r="Q1274" s="305"/>
      <c r="R1274" s="305"/>
      <c r="S1274" s="382"/>
      <c r="V1274" s="387"/>
      <c r="W1274" s="323" t="s">
        <v>64</v>
      </c>
      <c r="X1274" s="323" t="s">
        <v>229</v>
      </c>
      <c r="Y1274" s="323"/>
      <c r="Z1274" s="327">
        <v>26.999099999999999</v>
      </c>
      <c r="AA1274" s="327">
        <v>-39.811999999999998</v>
      </c>
      <c r="AB1274" s="327">
        <v>-29.47</v>
      </c>
      <c r="AC1274" s="327">
        <v>-42.9497</v>
      </c>
      <c r="AD1274" s="327">
        <v>-37.100099999999998</v>
      </c>
      <c r="AE1274" s="327">
        <v>-38.389000000000003</v>
      </c>
      <c r="AF1274" s="327">
        <v>-24.682300000000001</v>
      </c>
      <c r="AG1274" s="327">
        <v>0</v>
      </c>
      <c r="AH1274" s="327">
        <v>0</v>
      </c>
      <c r="AI1274" s="327">
        <v>0</v>
      </c>
      <c r="AJ1274" s="327">
        <v>0</v>
      </c>
      <c r="AK1274" s="327">
        <v>0</v>
      </c>
      <c r="AL1274" s="327">
        <v>-185.404</v>
      </c>
      <c r="AM1274" s="489"/>
      <c r="AN1274" s="382"/>
    </row>
    <row r="1275" spans="1:42" ht="19.5" customHeight="1" x14ac:dyDescent="0.2">
      <c r="A1275" s="477" t="s">
        <v>52</v>
      </c>
      <c r="B1275" s="475" t="s">
        <v>50</v>
      </c>
      <c r="C1275" s="456" t="s">
        <v>50</v>
      </c>
      <c r="D1275" s="302" t="s">
        <v>50</v>
      </c>
      <c r="E1275" s="305"/>
      <c r="F1275" s="305"/>
      <c r="G1275" s="305"/>
      <c r="H1275" s="305"/>
      <c r="I1275" s="305"/>
      <c r="J1275" s="305"/>
      <c r="K1275" s="305"/>
      <c r="L1275" s="305"/>
      <c r="M1275" s="305"/>
      <c r="N1275" s="305"/>
      <c r="O1275" s="305"/>
      <c r="P1275" s="305"/>
      <c r="Q1275" s="305"/>
      <c r="R1275" s="305"/>
      <c r="S1275" s="382"/>
      <c r="V1275" s="387"/>
      <c r="W1275" s="323" t="s">
        <v>64</v>
      </c>
      <c r="X1275" s="323" t="s">
        <v>230</v>
      </c>
      <c r="Y1275" s="323"/>
      <c r="Z1275" s="327">
        <v>0</v>
      </c>
      <c r="AA1275" s="327">
        <v>0</v>
      </c>
      <c r="AB1275" s="327">
        <v>0</v>
      </c>
      <c r="AC1275" s="327">
        <v>0</v>
      </c>
      <c r="AD1275" s="327">
        <v>0</v>
      </c>
      <c r="AE1275" s="327">
        <v>0</v>
      </c>
      <c r="AF1275" s="327">
        <v>0</v>
      </c>
      <c r="AG1275" s="327">
        <v>0</v>
      </c>
      <c r="AH1275" s="327">
        <v>0</v>
      </c>
      <c r="AI1275" s="327">
        <v>0</v>
      </c>
      <c r="AJ1275" s="327">
        <v>0</v>
      </c>
      <c r="AK1275" s="327">
        <v>0</v>
      </c>
      <c r="AL1275" s="327">
        <v>0</v>
      </c>
      <c r="AM1275" s="489"/>
      <c r="AN1275" s="382"/>
    </row>
    <row r="1276" spans="1:42" ht="19.5" customHeight="1" x14ac:dyDescent="0.2">
      <c r="A1276" s="477" t="s">
        <v>53</v>
      </c>
      <c r="B1276" s="475" t="s">
        <v>25</v>
      </c>
      <c r="C1276" s="456" t="s">
        <v>26</v>
      </c>
      <c r="D1276" s="302" t="s">
        <v>27</v>
      </c>
      <c r="E1276" s="305"/>
      <c r="F1276" s="305"/>
      <c r="G1276" s="305"/>
      <c r="H1276" s="305"/>
      <c r="I1276" s="305"/>
      <c r="J1276" s="305"/>
      <c r="K1276" s="305"/>
      <c r="L1276" s="305"/>
      <c r="M1276" s="305"/>
      <c r="N1276" s="305"/>
      <c r="O1276" s="305"/>
      <c r="P1276" s="305"/>
      <c r="Q1276" s="305"/>
      <c r="R1276" s="305"/>
      <c r="S1276" s="382"/>
      <c r="V1276" s="387"/>
      <c r="W1276" s="323" t="s">
        <v>64</v>
      </c>
      <c r="X1276" s="323" t="s">
        <v>231</v>
      </c>
      <c r="Y1276" s="323"/>
      <c r="Z1276" s="327">
        <v>0</v>
      </c>
      <c r="AA1276" s="327">
        <v>0</v>
      </c>
      <c r="AB1276" s="327">
        <v>0</v>
      </c>
      <c r="AC1276" s="327">
        <v>0</v>
      </c>
      <c r="AD1276" s="327">
        <v>0</v>
      </c>
      <c r="AE1276" s="327">
        <v>0</v>
      </c>
      <c r="AF1276" s="327">
        <v>0</v>
      </c>
      <c r="AG1276" s="327">
        <v>0</v>
      </c>
      <c r="AH1276" s="327">
        <v>0</v>
      </c>
      <c r="AI1276" s="327">
        <v>0</v>
      </c>
      <c r="AJ1276" s="327">
        <v>0</v>
      </c>
      <c r="AK1276" s="327">
        <v>0</v>
      </c>
      <c r="AL1276" s="327">
        <v>0</v>
      </c>
      <c r="AM1276" s="489"/>
      <c r="AN1276" s="382"/>
    </row>
    <row r="1277" spans="1:42" ht="19.5" customHeight="1" x14ac:dyDescent="0.2">
      <c r="A1277" s="477" t="s">
        <v>53</v>
      </c>
      <c r="B1277" s="475" t="s">
        <v>25</v>
      </c>
      <c r="C1277" s="456" t="s">
        <v>26</v>
      </c>
      <c r="D1277" s="302" t="s">
        <v>28</v>
      </c>
      <c r="E1277" s="305"/>
      <c r="F1277" s="305"/>
      <c r="G1277" s="305"/>
      <c r="H1277" s="305"/>
      <c r="I1277" s="305"/>
      <c r="J1277" s="305"/>
      <c r="K1277" s="305"/>
      <c r="L1277" s="305"/>
      <c r="M1277" s="305"/>
      <c r="N1277" s="305"/>
      <c r="O1277" s="305"/>
      <c r="P1277" s="305"/>
      <c r="Q1277" s="305"/>
      <c r="R1277" s="305"/>
      <c r="S1277" s="382"/>
      <c r="V1277" s="387"/>
      <c r="W1277" s="323" t="s">
        <v>64</v>
      </c>
      <c r="X1277" s="323" t="s">
        <v>232</v>
      </c>
      <c r="Y1277" s="323"/>
      <c r="Z1277" s="327">
        <v>0</v>
      </c>
      <c r="AA1277" s="327">
        <v>0</v>
      </c>
      <c r="AB1277" s="327">
        <v>0</v>
      </c>
      <c r="AC1277" s="327">
        <v>0</v>
      </c>
      <c r="AD1277" s="327">
        <v>0</v>
      </c>
      <c r="AE1277" s="327">
        <v>0</v>
      </c>
      <c r="AF1277" s="327">
        <v>0</v>
      </c>
      <c r="AG1277" s="327">
        <v>0</v>
      </c>
      <c r="AH1277" s="327">
        <v>0</v>
      </c>
      <c r="AI1277" s="327">
        <v>0</v>
      </c>
      <c r="AJ1277" s="327">
        <v>0</v>
      </c>
      <c r="AK1277" s="327">
        <v>0</v>
      </c>
      <c r="AL1277" s="327">
        <v>0</v>
      </c>
      <c r="AM1277" s="489"/>
      <c r="AN1277" s="382"/>
    </row>
    <row r="1278" spans="1:42" ht="19.5" customHeight="1" x14ac:dyDescent="0.2">
      <c r="A1278" s="477" t="s">
        <v>53</v>
      </c>
      <c r="B1278" s="475" t="s">
        <v>25</v>
      </c>
      <c r="C1278" s="456" t="s">
        <v>26</v>
      </c>
      <c r="D1278" s="302" t="s">
        <v>29</v>
      </c>
      <c r="E1278" s="305"/>
      <c r="F1278" s="305"/>
      <c r="G1278" s="305"/>
      <c r="H1278" s="305"/>
      <c r="I1278" s="305"/>
      <c r="J1278" s="305"/>
      <c r="K1278" s="305"/>
      <c r="L1278" s="305"/>
      <c r="M1278" s="305"/>
      <c r="N1278" s="305"/>
      <c r="O1278" s="305"/>
      <c r="P1278" s="305"/>
      <c r="Q1278" s="305"/>
      <c r="R1278" s="305"/>
      <c r="S1278" s="382"/>
      <c r="V1278" s="387"/>
      <c r="W1278" s="323" t="s">
        <v>64</v>
      </c>
      <c r="X1278" s="323" t="s">
        <v>233</v>
      </c>
      <c r="Y1278" s="323"/>
      <c r="Z1278" s="327">
        <v>0</v>
      </c>
      <c r="AA1278" s="327">
        <v>0</v>
      </c>
      <c r="AB1278" s="327">
        <v>0</v>
      </c>
      <c r="AC1278" s="327">
        <v>0</v>
      </c>
      <c r="AD1278" s="327">
        <v>0</v>
      </c>
      <c r="AE1278" s="327">
        <v>0</v>
      </c>
      <c r="AF1278" s="327">
        <v>0</v>
      </c>
      <c r="AG1278" s="327">
        <v>0</v>
      </c>
      <c r="AH1278" s="327">
        <v>0</v>
      </c>
      <c r="AI1278" s="327">
        <v>0</v>
      </c>
      <c r="AJ1278" s="327">
        <v>0</v>
      </c>
      <c r="AK1278" s="327">
        <v>0</v>
      </c>
      <c r="AL1278" s="327">
        <v>0</v>
      </c>
      <c r="AM1278" s="489"/>
      <c r="AN1278" s="382"/>
    </row>
    <row r="1279" spans="1:42" ht="19.5" customHeight="1" x14ac:dyDescent="0.2">
      <c r="A1279" s="477" t="s">
        <v>53</v>
      </c>
      <c r="B1279" s="475" t="s">
        <v>25</v>
      </c>
      <c r="C1279" s="456" t="s">
        <v>26</v>
      </c>
      <c r="D1279" s="302" t="s">
        <v>30</v>
      </c>
      <c r="E1279" s="305"/>
      <c r="F1279" s="305"/>
      <c r="G1279" s="305"/>
      <c r="H1279" s="305"/>
      <c r="I1279" s="305"/>
      <c r="J1279" s="305"/>
      <c r="K1279" s="305"/>
      <c r="L1279" s="305"/>
      <c r="M1279" s="305"/>
      <c r="N1279" s="305"/>
      <c r="O1279" s="305"/>
      <c r="P1279" s="305"/>
      <c r="Q1279" s="305"/>
      <c r="R1279" s="305"/>
      <c r="S1279" s="382"/>
      <c r="V1279" s="387"/>
      <c r="W1279" s="323" t="s">
        <v>64</v>
      </c>
      <c r="X1279" s="323" t="s">
        <v>234</v>
      </c>
      <c r="Y1279" s="323"/>
      <c r="Z1279" s="327">
        <v>0</v>
      </c>
      <c r="AA1279" s="327">
        <v>0</v>
      </c>
      <c r="AB1279" s="327">
        <v>0</v>
      </c>
      <c r="AC1279" s="327">
        <v>0</v>
      </c>
      <c r="AD1279" s="327">
        <v>0</v>
      </c>
      <c r="AE1279" s="327">
        <v>0</v>
      </c>
      <c r="AF1279" s="327">
        <v>0</v>
      </c>
      <c r="AG1279" s="327">
        <v>0</v>
      </c>
      <c r="AH1279" s="327">
        <v>0</v>
      </c>
      <c r="AI1279" s="327">
        <v>0</v>
      </c>
      <c r="AJ1279" s="327">
        <v>0</v>
      </c>
      <c r="AK1279" s="327">
        <v>0</v>
      </c>
      <c r="AL1279" s="327">
        <v>0</v>
      </c>
      <c r="AM1279" s="489"/>
      <c r="AN1279" s="382"/>
    </row>
    <row r="1280" spans="1:42" ht="19.5" customHeight="1" x14ac:dyDescent="0.2">
      <c r="A1280" s="477" t="s">
        <v>53</v>
      </c>
      <c r="B1280" s="475" t="s">
        <v>25</v>
      </c>
      <c r="C1280" s="456" t="s">
        <v>26</v>
      </c>
      <c r="D1280" s="302" t="s">
        <v>31</v>
      </c>
      <c r="E1280" s="305"/>
      <c r="F1280" s="305"/>
      <c r="G1280" s="305"/>
      <c r="H1280" s="305"/>
      <c r="I1280" s="305"/>
      <c r="J1280" s="305"/>
      <c r="K1280" s="305"/>
      <c r="L1280" s="305"/>
      <c r="M1280" s="305"/>
      <c r="N1280" s="305"/>
      <c r="O1280" s="305"/>
      <c r="P1280" s="305"/>
      <c r="Q1280" s="305"/>
      <c r="R1280" s="305"/>
      <c r="S1280" s="382"/>
      <c r="V1280" s="387"/>
      <c r="W1280" s="323" t="s">
        <v>64</v>
      </c>
      <c r="X1280" s="323" t="s">
        <v>127</v>
      </c>
      <c r="Y1280" s="323"/>
      <c r="Z1280" s="327">
        <v>0</v>
      </c>
      <c r="AA1280" s="327">
        <v>0</v>
      </c>
      <c r="AB1280" s="327">
        <v>0</v>
      </c>
      <c r="AC1280" s="327">
        <v>0</v>
      </c>
      <c r="AD1280" s="327">
        <v>0</v>
      </c>
      <c r="AE1280" s="327">
        <v>-9.1397879999999994</v>
      </c>
      <c r="AF1280" s="327">
        <v>0</v>
      </c>
      <c r="AG1280" s="327">
        <v>0</v>
      </c>
      <c r="AH1280" s="327">
        <v>0</v>
      </c>
      <c r="AI1280" s="327">
        <v>0</v>
      </c>
      <c r="AJ1280" s="327">
        <v>0</v>
      </c>
      <c r="AK1280" s="327">
        <v>0</v>
      </c>
      <c r="AL1280" s="327">
        <v>-9.1397879999999994</v>
      </c>
      <c r="AM1280" s="489"/>
      <c r="AN1280" s="382"/>
    </row>
    <row r="1281" spans="1:40" ht="19.5" customHeight="1" x14ac:dyDescent="0.2">
      <c r="A1281" s="477" t="s">
        <v>53</v>
      </c>
      <c r="B1281" s="475" t="s">
        <v>25</v>
      </c>
      <c r="C1281" s="456" t="s">
        <v>26</v>
      </c>
      <c r="D1281" s="302" t="s">
        <v>32</v>
      </c>
      <c r="E1281" s="305"/>
      <c r="F1281" s="305"/>
      <c r="G1281" s="305"/>
      <c r="H1281" s="305"/>
      <c r="I1281" s="305"/>
      <c r="J1281" s="305"/>
      <c r="K1281" s="305"/>
      <c r="L1281" s="305"/>
      <c r="M1281" s="305"/>
      <c r="N1281" s="305"/>
      <c r="O1281" s="305"/>
      <c r="P1281" s="305"/>
      <c r="Q1281" s="305"/>
      <c r="R1281" s="305"/>
      <c r="S1281" s="382"/>
      <c r="V1281" s="387"/>
      <c r="W1281" s="323" t="s">
        <v>64</v>
      </c>
      <c r="X1281" s="323" t="s">
        <v>235</v>
      </c>
      <c r="Y1281" s="323"/>
      <c r="Z1281" s="327">
        <v>0</v>
      </c>
      <c r="AA1281" s="327">
        <v>0</v>
      </c>
      <c r="AB1281" s="327">
        <v>0</v>
      </c>
      <c r="AC1281" s="327">
        <v>0</v>
      </c>
      <c r="AD1281" s="327">
        <v>0</v>
      </c>
      <c r="AE1281" s="327">
        <v>0</v>
      </c>
      <c r="AF1281" s="327">
        <v>0</v>
      </c>
      <c r="AG1281" s="327">
        <v>0</v>
      </c>
      <c r="AH1281" s="327">
        <v>0</v>
      </c>
      <c r="AI1281" s="327">
        <v>0</v>
      </c>
      <c r="AJ1281" s="327">
        <v>0</v>
      </c>
      <c r="AK1281" s="327">
        <v>0</v>
      </c>
      <c r="AL1281" s="327">
        <v>0</v>
      </c>
      <c r="AM1281" s="489"/>
      <c r="AN1281" s="382"/>
    </row>
    <row r="1282" spans="1:40" ht="19.5" customHeight="1" x14ac:dyDescent="0.2">
      <c r="A1282" s="477" t="s">
        <v>53</v>
      </c>
      <c r="B1282" s="475" t="s">
        <v>25</v>
      </c>
      <c r="C1282" s="456" t="s">
        <v>33</v>
      </c>
      <c r="D1282" s="302" t="s">
        <v>34</v>
      </c>
      <c r="E1282" s="305"/>
      <c r="F1282" s="305"/>
      <c r="G1282" s="305"/>
      <c r="H1282" s="305"/>
      <c r="I1282" s="305"/>
      <c r="J1282" s="305"/>
      <c r="K1282" s="305"/>
      <c r="L1282" s="305"/>
      <c r="M1282" s="305"/>
      <c r="N1282" s="305"/>
      <c r="O1282" s="305"/>
      <c r="P1282" s="305"/>
      <c r="Q1282" s="305"/>
      <c r="R1282" s="305"/>
      <c r="S1282" s="382"/>
      <c r="V1282" s="387"/>
      <c r="W1282" s="323" t="s">
        <v>64</v>
      </c>
      <c r="X1282" s="323" t="s">
        <v>236</v>
      </c>
      <c r="Y1282" s="323"/>
      <c r="Z1282" s="327">
        <v>0</v>
      </c>
      <c r="AA1282" s="327">
        <v>0</v>
      </c>
      <c r="AB1282" s="327">
        <v>0</v>
      </c>
      <c r="AC1282" s="327">
        <v>0</v>
      </c>
      <c r="AD1282" s="327">
        <v>0</v>
      </c>
      <c r="AE1282" s="327">
        <v>0</v>
      </c>
      <c r="AF1282" s="327">
        <v>0</v>
      </c>
      <c r="AG1282" s="327">
        <v>0</v>
      </c>
      <c r="AH1282" s="327">
        <v>0</v>
      </c>
      <c r="AI1282" s="327">
        <v>0</v>
      </c>
      <c r="AJ1282" s="327">
        <v>0</v>
      </c>
      <c r="AK1282" s="327">
        <v>0</v>
      </c>
      <c r="AL1282" s="327">
        <v>0</v>
      </c>
      <c r="AM1282" s="489"/>
      <c r="AN1282" s="382"/>
    </row>
    <row r="1283" spans="1:40" ht="19.5" customHeight="1" x14ac:dyDescent="0.2">
      <c r="A1283" s="477" t="s">
        <v>53</v>
      </c>
      <c r="B1283" s="475" t="s">
        <v>25</v>
      </c>
      <c r="C1283" s="456" t="s">
        <v>33</v>
      </c>
      <c r="D1283" s="302" t="s">
        <v>35</v>
      </c>
      <c r="E1283" s="305"/>
      <c r="F1283" s="305"/>
      <c r="G1283" s="305"/>
      <c r="H1283" s="305"/>
      <c r="I1283" s="305"/>
      <c r="J1283" s="305"/>
      <c r="K1283" s="305"/>
      <c r="L1283" s="305"/>
      <c r="M1283" s="305"/>
      <c r="N1283" s="305"/>
      <c r="O1283" s="305"/>
      <c r="P1283" s="305"/>
      <c r="Q1283" s="305"/>
      <c r="R1283" s="305"/>
      <c r="S1283" s="382"/>
      <c r="V1283" s="387"/>
      <c r="W1283" s="323" t="s">
        <v>64</v>
      </c>
      <c r="X1283" s="323" t="s">
        <v>237</v>
      </c>
      <c r="Y1283" s="323"/>
      <c r="Z1283" s="327">
        <v>0</v>
      </c>
      <c r="AA1283" s="327">
        <v>0</v>
      </c>
      <c r="AB1283" s="327">
        <v>0</v>
      </c>
      <c r="AC1283" s="327">
        <v>0</v>
      </c>
      <c r="AD1283" s="327">
        <v>0</v>
      </c>
      <c r="AE1283" s="327">
        <v>0</v>
      </c>
      <c r="AF1283" s="327">
        <v>0</v>
      </c>
      <c r="AG1283" s="327">
        <v>0</v>
      </c>
      <c r="AH1283" s="327">
        <v>0</v>
      </c>
      <c r="AI1283" s="327">
        <v>0</v>
      </c>
      <c r="AJ1283" s="327">
        <v>0</v>
      </c>
      <c r="AK1283" s="327">
        <v>0</v>
      </c>
      <c r="AL1283" s="327">
        <v>0</v>
      </c>
      <c r="AM1283" s="489"/>
      <c r="AN1283" s="382"/>
    </row>
    <row r="1284" spans="1:40" ht="19.5" customHeight="1" x14ac:dyDescent="0.2">
      <c r="A1284" s="477" t="s">
        <v>53</v>
      </c>
      <c r="B1284" s="475" t="s">
        <v>25</v>
      </c>
      <c r="C1284" s="456" t="s">
        <v>33</v>
      </c>
      <c r="D1284" s="302" t="s">
        <v>36</v>
      </c>
      <c r="E1284" s="305"/>
      <c r="F1284" s="305"/>
      <c r="G1284" s="305"/>
      <c r="H1284" s="305"/>
      <c r="I1284" s="305"/>
      <c r="J1284" s="305"/>
      <c r="K1284" s="305"/>
      <c r="L1284" s="305"/>
      <c r="M1284" s="305"/>
      <c r="N1284" s="305"/>
      <c r="O1284" s="305"/>
      <c r="P1284" s="305"/>
      <c r="Q1284" s="305"/>
      <c r="R1284" s="305"/>
      <c r="S1284" s="382"/>
      <c r="V1284" s="387"/>
      <c r="W1284" s="323" t="s">
        <v>64</v>
      </c>
      <c r="X1284" s="323" t="s">
        <v>238</v>
      </c>
      <c r="Y1284" s="323"/>
      <c r="Z1284" s="327">
        <v>0</v>
      </c>
      <c r="AA1284" s="327">
        <v>0</v>
      </c>
      <c r="AB1284" s="327">
        <v>0</v>
      </c>
      <c r="AC1284" s="327">
        <v>0</v>
      </c>
      <c r="AD1284" s="327">
        <v>0</v>
      </c>
      <c r="AE1284" s="327">
        <v>0</v>
      </c>
      <c r="AF1284" s="327">
        <v>0</v>
      </c>
      <c r="AG1284" s="327">
        <v>0</v>
      </c>
      <c r="AH1284" s="327">
        <v>0</v>
      </c>
      <c r="AI1284" s="327">
        <v>0</v>
      </c>
      <c r="AJ1284" s="327">
        <v>0</v>
      </c>
      <c r="AK1284" s="327">
        <v>0</v>
      </c>
      <c r="AL1284" s="327">
        <v>0</v>
      </c>
      <c r="AM1284" s="489"/>
      <c r="AN1284" s="382"/>
    </row>
    <row r="1285" spans="1:40" ht="19.5" customHeight="1" x14ac:dyDescent="0.2">
      <c r="A1285" s="477" t="s">
        <v>53</v>
      </c>
      <c r="B1285" s="475" t="s">
        <v>25</v>
      </c>
      <c r="C1285" s="456" t="s">
        <v>33</v>
      </c>
      <c r="D1285" s="302" t="s">
        <v>37</v>
      </c>
      <c r="E1285" s="305"/>
      <c r="F1285" s="305"/>
      <c r="G1285" s="305"/>
      <c r="H1285" s="305"/>
      <c r="I1285" s="305"/>
      <c r="J1285" s="305"/>
      <c r="K1285" s="305"/>
      <c r="L1285" s="305"/>
      <c r="M1285" s="305"/>
      <c r="N1285" s="305"/>
      <c r="O1285" s="305"/>
      <c r="P1285" s="305"/>
      <c r="Q1285" s="305"/>
      <c r="R1285" s="305"/>
      <c r="S1285" s="382"/>
      <c r="V1285" s="387"/>
      <c r="W1285" s="323" t="s">
        <v>64</v>
      </c>
      <c r="X1285" s="323" t="s">
        <v>239</v>
      </c>
      <c r="Y1285" s="323"/>
      <c r="Z1285" s="327">
        <v>0</v>
      </c>
      <c r="AA1285" s="327">
        <v>0</v>
      </c>
      <c r="AB1285" s="327">
        <v>0</v>
      </c>
      <c r="AC1285" s="327">
        <v>0</v>
      </c>
      <c r="AD1285" s="327">
        <v>0</v>
      </c>
      <c r="AE1285" s="327">
        <v>0</v>
      </c>
      <c r="AF1285" s="327">
        <v>0</v>
      </c>
      <c r="AG1285" s="327">
        <v>0</v>
      </c>
      <c r="AH1285" s="327">
        <v>0</v>
      </c>
      <c r="AI1285" s="327">
        <v>0</v>
      </c>
      <c r="AJ1285" s="327">
        <v>0</v>
      </c>
      <c r="AK1285" s="327">
        <v>0</v>
      </c>
      <c r="AL1285" s="327">
        <v>0</v>
      </c>
      <c r="AM1285" s="489"/>
      <c r="AN1285" s="382"/>
    </row>
    <row r="1286" spans="1:40" ht="19.5" customHeight="1" x14ac:dyDescent="0.2">
      <c r="A1286" s="477" t="s">
        <v>53</v>
      </c>
      <c r="B1286" s="475" t="s">
        <v>25</v>
      </c>
      <c r="C1286" s="456" t="s">
        <v>33</v>
      </c>
      <c r="D1286" s="302" t="s">
        <v>38</v>
      </c>
      <c r="E1286" s="305"/>
      <c r="F1286" s="305"/>
      <c r="G1286" s="305"/>
      <c r="H1286" s="305"/>
      <c r="I1286" s="305"/>
      <c r="J1286" s="305"/>
      <c r="K1286" s="305"/>
      <c r="L1286" s="305"/>
      <c r="M1286" s="305"/>
      <c r="N1286" s="305"/>
      <c r="O1286" s="305"/>
      <c r="P1286" s="305"/>
      <c r="Q1286" s="305"/>
      <c r="R1286" s="305"/>
      <c r="S1286" s="382"/>
      <c r="V1286" s="387"/>
      <c r="W1286" s="323" t="s">
        <v>64</v>
      </c>
      <c r="X1286" s="323" t="s">
        <v>240</v>
      </c>
      <c r="Y1286" s="323"/>
      <c r="Z1286" s="327">
        <v>0</v>
      </c>
      <c r="AA1286" s="327">
        <v>0</v>
      </c>
      <c r="AB1286" s="327">
        <v>0</v>
      </c>
      <c r="AC1286" s="327">
        <v>0</v>
      </c>
      <c r="AD1286" s="327">
        <v>0</v>
      </c>
      <c r="AE1286" s="327">
        <v>0</v>
      </c>
      <c r="AF1286" s="327">
        <v>0</v>
      </c>
      <c r="AG1286" s="327">
        <v>0</v>
      </c>
      <c r="AH1286" s="327">
        <v>0</v>
      </c>
      <c r="AI1286" s="327">
        <v>0</v>
      </c>
      <c r="AJ1286" s="327">
        <v>0</v>
      </c>
      <c r="AK1286" s="327">
        <v>0</v>
      </c>
      <c r="AL1286" s="327">
        <v>0</v>
      </c>
      <c r="AM1286" s="489"/>
      <c r="AN1286" s="382"/>
    </row>
    <row r="1287" spans="1:40" ht="19.5" customHeight="1" x14ac:dyDescent="0.2">
      <c r="A1287" s="477" t="s">
        <v>53</v>
      </c>
      <c r="B1287" s="475" t="s">
        <v>25</v>
      </c>
      <c r="C1287" s="456" t="s">
        <v>33</v>
      </c>
      <c r="D1287" s="302" t="s">
        <v>39</v>
      </c>
      <c r="E1287" s="305"/>
      <c r="F1287" s="305"/>
      <c r="G1287" s="305"/>
      <c r="H1287" s="305"/>
      <c r="I1287" s="305"/>
      <c r="J1287" s="305"/>
      <c r="K1287" s="305"/>
      <c r="L1287" s="305"/>
      <c r="M1287" s="305"/>
      <c r="N1287" s="305"/>
      <c r="O1287" s="305"/>
      <c r="P1287" s="305"/>
      <c r="Q1287" s="305"/>
      <c r="R1287" s="305"/>
      <c r="S1287" s="382"/>
      <c r="V1287" s="387"/>
      <c r="W1287" s="323" t="s">
        <v>64</v>
      </c>
      <c r="X1287" s="323" t="s">
        <v>241</v>
      </c>
      <c r="Y1287" s="323"/>
      <c r="Z1287" s="327">
        <v>0</v>
      </c>
      <c r="AA1287" s="327">
        <v>0</v>
      </c>
      <c r="AB1287" s="327">
        <v>0</v>
      </c>
      <c r="AC1287" s="327">
        <v>0</v>
      </c>
      <c r="AD1287" s="327">
        <v>0</v>
      </c>
      <c r="AE1287" s="327">
        <v>0</v>
      </c>
      <c r="AF1287" s="327">
        <v>0</v>
      </c>
      <c r="AG1287" s="327">
        <v>0</v>
      </c>
      <c r="AH1287" s="327">
        <v>0</v>
      </c>
      <c r="AI1287" s="327">
        <v>0</v>
      </c>
      <c r="AJ1287" s="327">
        <v>0</v>
      </c>
      <c r="AK1287" s="327">
        <v>0</v>
      </c>
      <c r="AL1287" s="327">
        <v>0</v>
      </c>
      <c r="AM1287" s="489"/>
      <c r="AN1287" s="382"/>
    </row>
    <row r="1288" spans="1:40" ht="19.5" customHeight="1" x14ac:dyDescent="0.2">
      <c r="A1288" s="477" t="s">
        <v>53</v>
      </c>
      <c r="B1288" s="475" t="s">
        <v>25</v>
      </c>
      <c r="C1288" s="456" t="s">
        <v>40</v>
      </c>
      <c r="D1288" s="302" t="s">
        <v>41</v>
      </c>
      <c r="E1288" s="305"/>
      <c r="F1288" s="305"/>
      <c r="G1288" s="305"/>
      <c r="H1288" s="305"/>
      <c r="I1288" s="305"/>
      <c r="J1288" s="305"/>
      <c r="K1288" s="305"/>
      <c r="L1288" s="305"/>
      <c r="M1288" s="305"/>
      <c r="N1288" s="305"/>
      <c r="O1288" s="305"/>
      <c r="P1288" s="305"/>
      <c r="Q1288" s="305"/>
      <c r="R1288" s="305"/>
      <c r="S1288" s="382"/>
      <c r="V1288" s="387"/>
      <c r="W1288" s="323" t="s">
        <v>64</v>
      </c>
      <c r="X1288" s="323" t="s">
        <v>242</v>
      </c>
      <c r="Y1288" s="323"/>
      <c r="Z1288" s="327">
        <v>0</v>
      </c>
      <c r="AA1288" s="327">
        <v>0</v>
      </c>
      <c r="AB1288" s="327">
        <v>0</v>
      </c>
      <c r="AC1288" s="327">
        <v>0</v>
      </c>
      <c r="AD1288" s="327">
        <v>0</v>
      </c>
      <c r="AE1288" s="327">
        <v>0</v>
      </c>
      <c r="AF1288" s="327">
        <v>0</v>
      </c>
      <c r="AG1288" s="327">
        <v>0</v>
      </c>
      <c r="AH1288" s="327">
        <v>0</v>
      </c>
      <c r="AI1288" s="327">
        <v>0</v>
      </c>
      <c r="AJ1288" s="327">
        <v>0</v>
      </c>
      <c r="AK1288" s="327">
        <v>0</v>
      </c>
      <c r="AL1288" s="327">
        <v>0</v>
      </c>
      <c r="AM1288" s="489"/>
      <c r="AN1288" s="382"/>
    </row>
    <row r="1289" spans="1:40" ht="19.5" customHeight="1" x14ac:dyDescent="0.2">
      <c r="A1289" s="477" t="s">
        <v>53</v>
      </c>
      <c r="B1289" s="475" t="s">
        <v>25</v>
      </c>
      <c r="C1289" s="456" t="s">
        <v>40</v>
      </c>
      <c r="D1289" s="302" t="s">
        <v>42</v>
      </c>
      <c r="E1289" s="305"/>
      <c r="F1289" s="305"/>
      <c r="G1289" s="305"/>
      <c r="H1289" s="305"/>
      <c r="I1289" s="305"/>
      <c r="J1289" s="305"/>
      <c r="K1289" s="305"/>
      <c r="L1289" s="305"/>
      <c r="M1289" s="305"/>
      <c r="N1289" s="305"/>
      <c r="O1289" s="305"/>
      <c r="P1289" s="305"/>
      <c r="Q1289" s="305"/>
      <c r="R1289" s="305"/>
      <c r="S1289" s="382"/>
      <c r="V1289" s="387"/>
      <c r="W1289" s="323" t="s">
        <v>64</v>
      </c>
      <c r="X1289" s="323" t="s">
        <v>243</v>
      </c>
      <c r="Y1289" s="323"/>
      <c r="Z1289" s="327">
        <v>0</v>
      </c>
      <c r="AA1289" s="327">
        <v>0</v>
      </c>
      <c r="AB1289" s="327">
        <v>0</v>
      </c>
      <c r="AC1289" s="327">
        <v>0</v>
      </c>
      <c r="AD1289" s="327">
        <v>0</v>
      </c>
      <c r="AE1289" s="327">
        <v>0</v>
      </c>
      <c r="AF1289" s="327">
        <v>0</v>
      </c>
      <c r="AG1289" s="327">
        <v>0</v>
      </c>
      <c r="AH1289" s="327">
        <v>0</v>
      </c>
      <c r="AI1289" s="327">
        <v>0</v>
      </c>
      <c r="AJ1289" s="327">
        <v>0</v>
      </c>
      <c r="AK1289" s="327">
        <v>0</v>
      </c>
      <c r="AL1289" s="327">
        <v>0</v>
      </c>
      <c r="AM1289" s="489"/>
      <c r="AN1289" s="382"/>
    </row>
    <row r="1290" spans="1:40" ht="19.5" customHeight="1" x14ac:dyDescent="0.2">
      <c r="A1290" s="477" t="s">
        <v>53</v>
      </c>
      <c r="B1290" s="475" t="s">
        <v>25</v>
      </c>
      <c r="C1290" s="456" t="s">
        <v>40</v>
      </c>
      <c r="D1290" s="302" t="s">
        <v>43</v>
      </c>
      <c r="E1290" s="305"/>
      <c r="F1290" s="305"/>
      <c r="G1290" s="305"/>
      <c r="H1290" s="305"/>
      <c r="I1290" s="305"/>
      <c r="J1290" s="305"/>
      <c r="K1290" s="305"/>
      <c r="L1290" s="305"/>
      <c r="M1290" s="305"/>
      <c r="N1290" s="305"/>
      <c r="O1290" s="305"/>
      <c r="P1290" s="305"/>
      <c r="Q1290" s="305"/>
      <c r="R1290" s="305"/>
      <c r="S1290" s="382"/>
      <c r="V1290" s="387"/>
      <c r="W1290" s="323" t="s">
        <v>64</v>
      </c>
      <c r="X1290" s="323" t="s">
        <v>244</v>
      </c>
      <c r="Y1290" s="323"/>
      <c r="Z1290" s="327">
        <v>0</v>
      </c>
      <c r="AA1290" s="327">
        <v>0</v>
      </c>
      <c r="AB1290" s="327">
        <v>0</v>
      </c>
      <c r="AC1290" s="327">
        <v>0</v>
      </c>
      <c r="AD1290" s="327">
        <v>0</v>
      </c>
      <c r="AE1290" s="327">
        <v>0</v>
      </c>
      <c r="AF1290" s="327">
        <v>0</v>
      </c>
      <c r="AG1290" s="327">
        <v>0</v>
      </c>
      <c r="AH1290" s="327">
        <v>0</v>
      </c>
      <c r="AI1290" s="327">
        <v>0</v>
      </c>
      <c r="AJ1290" s="327">
        <v>0</v>
      </c>
      <c r="AK1290" s="327">
        <v>0</v>
      </c>
      <c r="AL1290" s="327">
        <v>0</v>
      </c>
      <c r="AM1290" s="489"/>
      <c r="AN1290" s="382"/>
    </row>
    <row r="1291" spans="1:40" ht="19.5" customHeight="1" x14ac:dyDescent="0.2">
      <c r="A1291" s="477" t="s">
        <v>53</v>
      </c>
      <c r="B1291" s="475" t="s">
        <v>44</v>
      </c>
      <c r="C1291" s="456" t="s">
        <v>26</v>
      </c>
      <c r="D1291" s="302" t="s">
        <v>27</v>
      </c>
      <c r="E1291" s="305"/>
      <c r="F1291" s="305">
        <v>9.0336765537331001</v>
      </c>
      <c r="G1291" s="305">
        <v>2.64865119960715</v>
      </c>
      <c r="H1291" s="305">
        <v>7.5586673291275801</v>
      </c>
      <c r="I1291" s="305">
        <v>10.0219620147868</v>
      </c>
      <c r="J1291" s="305">
        <v>10.023439497081901</v>
      </c>
      <c r="K1291" s="305">
        <v>13.414678679782501</v>
      </c>
      <c r="L1291" s="305">
        <v>14.4658789572839</v>
      </c>
      <c r="M1291" s="305">
        <v>16.785707176690099</v>
      </c>
      <c r="N1291" s="305">
        <v>16.1906526500218</v>
      </c>
      <c r="O1291" s="305">
        <v>14.480843602463899</v>
      </c>
      <c r="P1291" s="305">
        <v>15.5531811722042</v>
      </c>
      <c r="Q1291" s="305">
        <v>16.487834515176999</v>
      </c>
      <c r="R1291" s="305">
        <v>146.66517334796001</v>
      </c>
      <c r="S1291" s="382"/>
      <c r="V1291" s="387"/>
      <c r="W1291" s="323" t="s">
        <v>64</v>
      </c>
      <c r="X1291" s="323" t="s">
        <v>245</v>
      </c>
      <c r="Y1291" s="323"/>
      <c r="Z1291" s="327">
        <v>0</v>
      </c>
      <c r="AA1291" s="327">
        <v>0</v>
      </c>
      <c r="AB1291" s="327">
        <v>0</v>
      </c>
      <c r="AC1291" s="327">
        <v>0</v>
      </c>
      <c r="AD1291" s="327">
        <v>0</v>
      </c>
      <c r="AE1291" s="327">
        <v>0</v>
      </c>
      <c r="AF1291" s="327">
        <v>0</v>
      </c>
      <c r="AG1291" s="327">
        <v>0</v>
      </c>
      <c r="AH1291" s="327">
        <v>0</v>
      </c>
      <c r="AI1291" s="327">
        <v>0</v>
      </c>
      <c r="AJ1291" s="327">
        <v>0</v>
      </c>
      <c r="AK1291" s="327">
        <v>0</v>
      </c>
      <c r="AL1291" s="327">
        <v>0</v>
      </c>
      <c r="AM1291" s="489"/>
      <c r="AN1291" s="382"/>
    </row>
    <row r="1292" spans="1:40" ht="19.5" customHeight="1" x14ac:dyDescent="0.2">
      <c r="A1292" s="477" t="s">
        <v>53</v>
      </c>
      <c r="B1292" s="475" t="s">
        <v>44</v>
      </c>
      <c r="C1292" s="456" t="s">
        <v>26</v>
      </c>
      <c r="D1292" s="302" t="s">
        <v>28</v>
      </c>
      <c r="E1292" s="305"/>
      <c r="F1292" s="305">
        <v>4.5532511215696996</v>
      </c>
      <c r="G1292" s="305">
        <v>1.4657309293316001</v>
      </c>
      <c r="H1292" s="305">
        <v>3.9920690995986998</v>
      </c>
      <c r="I1292" s="305">
        <v>5.2279238423416201</v>
      </c>
      <c r="J1292" s="305">
        <v>5.48957666139178</v>
      </c>
      <c r="K1292" s="305">
        <v>7.2791526297478004</v>
      </c>
      <c r="L1292" s="305">
        <v>7.9881195736735098</v>
      </c>
      <c r="M1292" s="305">
        <v>8.7334859084072907</v>
      </c>
      <c r="N1292" s="305">
        <v>7.8292187989943702</v>
      </c>
      <c r="O1292" s="305">
        <v>8.1862426109630206</v>
      </c>
      <c r="P1292" s="305">
        <v>8.9409968290614898</v>
      </c>
      <c r="Q1292" s="305">
        <v>10.051966646959199</v>
      </c>
      <c r="R1292" s="305">
        <v>79.737734652040103</v>
      </c>
      <c r="S1292" s="382"/>
      <c r="V1292" s="387"/>
      <c r="W1292" s="323" t="s">
        <v>64</v>
      </c>
      <c r="X1292" s="323" t="s">
        <v>246</v>
      </c>
      <c r="Y1292" s="323"/>
      <c r="Z1292" s="327">
        <v>0</v>
      </c>
      <c r="AA1292" s="327">
        <v>0</v>
      </c>
      <c r="AB1292" s="327">
        <v>0</v>
      </c>
      <c r="AC1292" s="327">
        <v>0</v>
      </c>
      <c r="AD1292" s="327">
        <v>0</v>
      </c>
      <c r="AE1292" s="327">
        <v>0</v>
      </c>
      <c r="AF1292" s="327">
        <v>0</v>
      </c>
      <c r="AG1292" s="327">
        <v>0</v>
      </c>
      <c r="AH1292" s="327">
        <v>0</v>
      </c>
      <c r="AI1292" s="327">
        <v>0</v>
      </c>
      <c r="AJ1292" s="327">
        <v>0</v>
      </c>
      <c r="AK1292" s="327">
        <v>0</v>
      </c>
      <c r="AL1292" s="327">
        <v>0</v>
      </c>
      <c r="AM1292" s="489"/>
      <c r="AN1292" s="382"/>
    </row>
    <row r="1293" spans="1:40" ht="19.5" customHeight="1" x14ac:dyDescent="0.2">
      <c r="A1293" s="477" t="s">
        <v>53</v>
      </c>
      <c r="B1293" s="475" t="s">
        <v>44</v>
      </c>
      <c r="C1293" s="456" t="s">
        <v>26</v>
      </c>
      <c r="D1293" s="302" t="s">
        <v>29</v>
      </c>
      <c r="E1293" s="305"/>
      <c r="F1293" s="305">
        <v>0</v>
      </c>
      <c r="G1293" s="305">
        <v>0</v>
      </c>
      <c r="H1293" s="305">
        <v>0</v>
      </c>
      <c r="I1293" s="305">
        <v>0</v>
      </c>
      <c r="J1293" s="305">
        <v>0</v>
      </c>
      <c r="K1293" s="305">
        <v>0</v>
      </c>
      <c r="L1293" s="305">
        <v>0</v>
      </c>
      <c r="M1293" s="305">
        <v>0</v>
      </c>
      <c r="N1293" s="305">
        <v>0</v>
      </c>
      <c r="O1293" s="305">
        <v>0</v>
      </c>
      <c r="P1293" s="305">
        <v>0</v>
      </c>
      <c r="Q1293" s="305">
        <v>0</v>
      </c>
      <c r="R1293" s="305">
        <v>0</v>
      </c>
      <c r="S1293" s="382"/>
      <c r="V1293" s="387"/>
      <c r="W1293" s="323" t="s">
        <v>64</v>
      </c>
      <c r="X1293" s="323" t="s">
        <v>247</v>
      </c>
      <c r="Y1293" s="323"/>
      <c r="Z1293" s="327">
        <v>0</v>
      </c>
      <c r="AA1293" s="327">
        <v>0</v>
      </c>
      <c r="AB1293" s="327">
        <v>0</v>
      </c>
      <c r="AC1293" s="327">
        <v>0</v>
      </c>
      <c r="AD1293" s="327">
        <v>0</v>
      </c>
      <c r="AE1293" s="327">
        <v>0</v>
      </c>
      <c r="AF1293" s="327">
        <v>0</v>
      </c>
      <c r="AG1293" s="327">
        <v>0</v>
      </c>
      <c r="AH1293" s="327">
        <v>0</v>
      </c>
      <c r="AI1293" s="327">
        <v>0</v>
      </c>
      <c r="AJ1293" s="327">
        <v>0</v>
      </c>
      <c r="AK1293" s="327">
        <v>0</v>
      </c>
      <c r="AL1293" s="327">
        <v>0</v>
      </c>
      <c r="AM1293" s="489"/>
      <c r="AN1293" s="382"/>
    </row>
    <row r="1294" spans="1:40" ht="19.5" customHeight="1" x14ac:dyDescent="0.2">
      <c r="A1294" s="477" t="s">
        <v>53</v>
      </c>
      <c r="B1294" s="475" t="s">
        <v>44</v>
      </c>
      <c r="C1294" s="456" t="s">
        <v>26</v>
      </c>
      <c r="D1294" s="302" t="s">
        <v>30</v>
      </c>
      <c r="E1294" s="305"/>
      <c r="F1294" s="305">
        <v>0</v>
      </c>
      <c r="G1294" s="305">
        <v>0</v>
      </c>
      <c r="H1294" s="305">
        <v>0</v>
      </c>
      <c r="I1294" s="305">
        <v>0</v>
      </c>
      <c r="J1294" s="305">
        <v>0</v>
      </c>
      <c r="K1294" s="305">
        <v>0</v>
      </c>
      <c r="L1294" s="305">
        <v>0</v>
      </c>
      <c r="M1294" s="305">
        <v>0</v>
      </c>
      <c r="N1294" s="305">
        <v>0</v>
      </c>
      <c r="O1294" s="305">
        <v>0</v>
      </c>
      <c r="P1294" s="305">
        <v>0</v>
      </c>
      <c r="Q1294" s="305">
        <v>0</v>
      </c>
      <c r="R1294" s="305">
        <v>0</v>
      </c>
      <c r="S1294" s="382"/>
      <c r="V1294" s="387"/>
      <c r="W1294" s="323" t="s">
        <v>64</v>
      </c>
      <c r="X1294" s="323" t="s">
        <v>248</v>
      </c>
      <c r="Y1294" s="323"/>
      <c r="Z1294" s="327">
        <v>0</v>
      </c>
      <c r="AA1294" s="327">
        <v>0</v>
      </c>
      <c r="AB1294" s="327">
        <v>0</v>
      </c>
      <c r="AC1294" s="327">
        <v>0</v>
      </c>
      <c r="AD1294" s="327">
        <v>0</v>
      </c>
      <c r="AE1294" s="327">
        <v>0</v>
      </c>
      <c r="AF1294" s="327">
        <v>0</v>
      </c>
      <c r="AG1294" s="327">
        <v>0</v>
      </c>
      <c r="AH1294" s="327">
        <v>0</v>
      </c>
      <c r="AI1294" s="327">
        <v>0</v>
      </c>
      <c r="AJ1294" s="327">
        <v>0</v>
      </c>
      <c r="AK1294" s="327">
        <v>0</v>
      </c>
      <c r="AL1294" s="327">
        <v>0</v>
      </c>
      <c r="AM1294" s="489"/>
      <c r="AN1294" s="382"/>
    </row>
    <row r="1295" spans="1:40" ht="19.5" customHeight="1" x14ac:dyDescent="0.2">
      <c r="A1295" s="477" t="s">
        <v>53</v>
      </c>
      <c r="B1295" s="475" t="s">
        <v>44</v>
      </c>
      <c r="C1295" s="456" t="s">
        <v>26</v>
      </c>
      <c r="D1295" s="302" t="s">
        <v>31</v>
      </c>
      <c r="E1295" s="305"/>
      <c r="F1295" s="305">
        <v>0</v>
      </c>
      <c r="G1295" s="305">
        <v>0</v>
      </c>
      <c r="H1295" s="305">
        <v>0</v>
      </c>
      <c r="I1295" s="305">
        <v>0</v>
      </c>
      <c r="J1295" s="305">
        <v>0</v>
      </c>
      <c r="K1295" s="305">
        <v>0</v>
      </c>
      <c r="L1295" s="305">
        <v>0</v>
      </c>
      <c r="M1295" s="305">
        <v>0</v>
      </c>
      <c r="N1295" s="305">
        <v>0</v>
      </c>
      <c r="O1295" s="305">
        <v>0</v>
      </c>
      <c r="P1295" s="305">
        <v>0</v>
      </c>
      <c r="Q1295" s="305">
        <v>0</v>
      </c>
      <c r="R1295" s="305">
        <v>0</v>
      </c>
      <c r="S1295" s="382"/>
      <c r="V1295" s="387"/>
      <c r="W1295" s="323" t="s">
        <v>64</v>
      </c>
      <c r="X1295" s="323" t="s">
        <v>210</v>
      </c>
      <c r="Y1295" s="323"/>
      <c r="Z1295" s="327">
        <v>42.9885523211479</v>
      </c>
      <c r="AA1295" s="327">
        <v>-286.09734424645302</v>
      </c>
      <c r="AB1295" s="327">
        <v>3.73019279269554</v>
      </c>
      <c r="AC1295" s="327">
        <v>-2.0022378800958101</v>
      </c>
      <c r="AD1295" s="327">
        <v>0.98344938733966802</v>
      </c>
      <c r="AE1295" s="327">
        <v>-15.8007338479291</v>
      </c>
      <c r="AF1295" s="327">
        <v>13.1679875418428</v>
      </c>
      <c r="AG1295" s="327">
        <v>0.124913457088866</v>
      </c>
      <c r="AH1295" s="327">
        <v>0.124913457088866</v>
      </c>
      <c r="AI1295" s="327">
        <v>0.124913457088866</v>
      </c>
      <c r="AJ1295" s="327">
        <v>0.124913457088866</v>
      </c>
      <c r="AK1295" s="327">
        <v>122.380623457089</v>
      </c>
      <c r="AL1295" s="327">
        <v>-120.149856646008</v>
      </c>
      <c r="AM1295" s="489"/>
      <c r="AN1295" s="382"/>
    </row>
    <row r="1296" spans="1:40" ht="19.5" customHeight="1" x14ac:dyDescent="0.2">
      <c r="A1296" s="477" t="s">
        <v>53</v>
      </c>
      <c r="B1296" s="475" t="s">
        <v>44</v>
      </c>
      <c r="C1296" s="456" t="s">
        <v>26</v>
      </c>
      <c r="D1296" s="302" t="s">
        <v>32</v>
      </c>
      <c r="E1296" s="305"/>
      <c r="F1296" s="305">
        <v>0</v>
      </c>
      <c r="G1296" s="305">
        <v>0</v>
      </c>
      <c r="H1296" s="305">
        <v>0</v>
      </c>
      <c r="I1296" s="305">
        <v>0</v>
      </c>
      <c r="J1296" s="305">
        <v>0</v>
      </c>
      <c r="K1296" s="305">
        <v>0</v>
      </c>
      <c r="L1296" s="305">
        <v>0</v>
      </c>
      <c r="M1296" s="305">
        <v>0</v>
      </c>
      <c r="N1296" s="305">
        <v>0</v>
      </c>
      <c r="O1296" s="305">
        <v>0</v>
      </c>
      <c r="P1296" s="305">
        <v>0</v>
      </c>
      <c r="Q1296" s="305">
        <v>0</v>
      </c>
      <c r="R1296" s="305">
        <v>0</v>
      </c>
      <c r="S1296" s="382"/>
      <c r="V1296" s="387"/>
      <c r="W1296" s="321"/>
      <c r="X1296" s="321"/>
      <c r="Y1296" s="321"/>
      <c r="Z1296" s="329"/>
      <c r="AA1296" s="329"/>
      <c r="AB1296" s="329"/>
      <c r="AC1296" s="329"/>
      <c r="AD1296" s="329"/>
      <c r="AE1296" s="329"/>
      <c r="AF1296" s="329"/>
      <c r="AG1296" s="329"/>
      <c r="AH1296" s="329"/>
      <c r="AI1296" s="329"/>
      <c r="AJ1296" s="329"/>
      <c r="AK1296" s="329"/>
      <c r="AL1296" s="329"/>
      <c r="AM1296" s="489"/>
      <c r="AN1296" s="382"/>
    </row>
    <row r="1297" spans="1:40" ht="19.5" customHeight="1" x14ac:dyDescent="0.2">
      <c r="A1297" s="477" t="s">
        <v>53</v>
      </c>
      <c r="B1297" s="475" t="s">
        <v>44</v>
      </c>
      <c r="C1297" s="456" t="s">
        <v>33</v>
      </c>
      <c r="D1297" s="302" t="s">
        <v>34</v>
      </c>
      <c r="E1297" s="305"/>
      <c r="F1297" s="305">
        <v>9.3435065479533002</v>
      </c>
      <c r="G1297" s="305">
        <v>3.0352946177328901</v>
      </c>
      <c r="H1297" s="305">
        <v>7.2468026167400001</v>
      </c>
      <c r="I1297" s="305">
        <v>9.7467202724817703</v>
      </c>
      <c r="J1297" s="305">
        <v>9.8698376001308201</v>
      </c>
      <c r="K1297" s="305">
        <v>12.6459607862973</v>
      </c>
      <c r="L1297" s="305">
        <v>13.600837045876601</v>
      </c>
      <c r="M1297" s="305">
        <v>15.2862974787502</v>
      </c>
      <c r="N1297" s="305">
        <v>15.2311795614209</v>
      </c>
      <c r="O1297" s="305">
        <v>14.70735925068</v>
      </c>
      <c r="P1297" s="305">
        <v>15.466045919999701</v>
      </c>
      <c r="Q1297" s="305">
        <v>16.566951735151399</v>
      </c>
      <c r="R1297" s="305">
        <v>142.746793433215</v>
      </c>
      <c r="S1297" s="382"/>
      <c r="V1297" s="387"/>
      <c r="W1297" s="321"/>
      <c r="X1297" s="321"/>
      <c r="Y1297" s="321"/>
      <c r="Z1297" s="329"/>
      <c r="AA1297" s="329"/>
      <c r="AB1297" s="329"/>
      <c r="AC1297" s="329"/>
      <c r="AD1297" s="329"/>
      <c r="AE1297" s="329"/>
      <c r="AF1297" s="329"/>
      <c r="AG1297" s="329"/>
      <c r="AH1297" s="329"/>
      <c r="AI1297" s="329"/>
      <c r="AJ1297" s="329"/>
      <c r="AK1297" s="329"/>
      <c r="AL1297" s="329"/>
      <c r="AM1297" s="489"/>
      <c r="AN1297" s="382"/>
    </row>
    <row r="1298" spans="1:40" ht="19.5" customHeight="1" x14ac:dyDescent="0.2">
      <c r="A1298" s="477" t="s">
        <v>53</v>
      </c>
      <c r="B1298" s="475" t="s">
        <v>44</v>
      </c>
      <c r="C1298" s="456" t="s">
        <v>33</v>
      </c>
      <c r="D1298" s="302" t="s">
        <v>35</v>
      </c>
      <c r="E1298" s="305"/>
      <c r="F1298" s="305">
        <v>0.78523291660995498</v>
      </c>
      <c r="G1298" s="305">
        <v>0.22540753649472001</v>
      </c>
      <c r="H1298" s="305">
        <v>0.98483099003186203</v>
      </c>
      <c r="I1298" s="305">
        <v>1.3916435091838499</v>
      </c>
      <c r="J1298" s="305">
        <v>1.6985889883006999</v>
      </c>
      <c r="K1298" s="305">
        <v>2.3366255297112701</v>
      </c>
      <c r="L1298" s="305">
        <v>2.5200314734900902</v>
      </c>
      <c r="M1298" s="305">
        <v>3.0695629115616301</v>
      </c>
      <c r="N1298" s="305">
        <v>0.55443208050544002</v>
      </c>
      <c r="O1298" s="305">
        <v>2.5112986725072499</v>
      </c>
      <c r="P1298" s="305">
        <v>3.2359308426217699</v>
      </c>
      <c r="Q1298" s="305">
        <v>3.2550246105073901</v>
      </c>
      <c r="R1298" s="305">
        <v>22.568610061525899</v>
      </c>
      <c r="S1298" s="382"/>
      <c r="V1298" s="387"/>
      <c r="W1298" s="323" t="s">
        <v>3</v>
      </c>
      <c r="X1298" s="323" t="s">
        <v>4</v>
      </c>
      <c r="Y1298" s="323"/>
      <c r="Z1298" s="327" t="s">
        <v>8</v>
      </c>
      <c r="AA1298" s="327" t="s">
        <v>9</v>
      </c>
      <c r="AB1298" s="327" t="s">
        <v>10</v>
      </c>
      <c r="AC1298" s="327" t="s">
        <v>11</v>
      </c>
      <c r="AD1298" s="327" t="s">
        <v>12</v>
      </c>
      <c r="AE1298" s="327" t="s">
        <v>13</v>
      </c>
      <c r="AF1298" s="327" t="s">
        <v>14</v>
      </c>
      <c r="AG1298" s="327" t="s">
        <v>15</v>
      </c>
      <c r="AH1298" s="327" t="s">
        <v>16</v>
      </c>
      <c r="AI1298" s="327" t="s">
        <v>17</v>
      </c>
      <c r="AJ1298" s="327" t="s">
        <v>111</v>
      </c>
      <c r="AK1298" s="327" t="s">
        <v>19</v>
      </c>
      <c r="AL1298" s="327" t="s">
        <v>20</v>
      </c>
      <c r="AM1298" s="489"/>
      <c r="AN1298" s="382"/>
    </row>
    <row r="1299" spans="1:40" ht="19.5" customHeight="1" x14ac:dyDescent="0.2">
      <c r="A1299" s="477" t="s">
        <v>53</v>
      </c>
      <c r="B1299" s="475" t="s">
        <v>44</v>
      </c>
      <c r="C1299" s="456" t="s">
        <v>33</v>
      </c>
      <c r="D1299" s="302" t="s">
        <v>36</v>
      </c>
      <c r="E1299" s="305"/>
      <c r="F1299" s="305">
        <v>3.4581882107395501</v>
      </c>
      <c r="G1299" s="305">
        <v>0.85367997471114299</v>
      </c>
      <c r="H1299" s="305">
        <v>3.3143905340515198</v>
      </c>
      <c r="I1299" s="305">
        <v>4.1115220754628004</v>
      </c>
      <c r="J1299" s="305">
        <v>3.9445895700421998</v>
      </c>
      <c r="K1299" s="305">
        <v>5.6723157812076002</v>
      </c>
      <c r="L1299" s="305">
        <v>6.3020206923247404</v>
      </c>
      <c r="M1299" s="305">
        <v>7.1575504553000897</v>
      </c>
      <c r="N1299" s="305">
        <v>8.2074733466185492</v>
      </c>
      <c r="O1299" s="305">
        <v>5.4200210023366902</v>
      </c>
      <c r="P1299" s="305">
        <v>5.7528865110822203</v>
      </c>
      <c r="Q1299" s="305">
        <v>6.6345427598215299</v>
      </c>
      <c r="R1299" s="305">
        <v>60.8291809136986</v>
      </c>
      <c r="S1299" s="382"/>
      <c r="V1299" s="387"/>
      <c r="W1299" s="323" t="s">
        <v>251</v>
      </c>
      <c r="X1299" s="323" t="s">
        <v>217</v>
      </c>
      <c r="Y1299" s="323"/>
      <c r="Z1299" s="327">
        <v>-2.0219992976478599E-2</v>
      </c>
      <c r="AA1299" s="327">
        <v>-2.0219992976478599E-2</v>
      </c>
      <c r="AB1299" s="327">
        <v>-2.0219992976478599E-2</v>
      </c>
      <c r="AC1299" s="327">
        <v>-2.4468453151944899E-2</v>
      </c>
      <c r="AD1299" s="327">
        <v>-2.96044531519449E-2</v>
      </c>
      <c r="AE1299" s="327">
        <v>-2.96044531519449E-2</v>
      </c>
      <c r="AF1299" s="327">
        <v>-2.96044531519449E-2</v>
      </c>
      <c r="AG1299" s="327">
        <v>-2.96044531519449E-2</v>
      </c>
      <c r="AH1299" s="327">
        <v>-2.96044531519449E-2</v>
      </c>
      <c r="AI1299" s="327">
        <v>-2.96044531519449E-2</v>
      </c>
      <c r="AJ1299" s="327">
        <v>-2.96044531519449E-2</v>
      </c>
      <c r="AK1299" s="327">
        <v>-2.96044531519449E-2</v>
      </c>
      <c r="AL1299" s="327">
        <v>-0.32196405729694</v>
      </c>
      <c r="AM1299" s="489"/>
      <c r="AN1299" s="382"/>
    </row>
    <row r="1300" spans="1:40" ht="19.5" customHeight="1" x14ac:dyDescent="0.2">
      <c r="A1300" s="477" t="s">
        <v>53</v>
      </c>
      <c r="B1300" s="475" t="s">
        <v>44</v>
      </c>
      <c r="C1300" s="456" t="s">
        <v>33</v>
      </c>
      <c r="D1300" s="302" t="s">
        <v>37</v>
      </c>
      <c r="E1300" s="305"/>
      <c r="F1300" s="305">
        <v>0</v>
      </c>
      <c r="G1300" s="305">
        <v>0</v>
      </c>
      <c r="H1300" s="305">
        <v>4.7122879028971996E-3</v>
      </c>
      <c r="I1300" s="305">
        <v>0</v>
      </c>
      <c r="J1300" s="305">
        <v>0</v>
      </c>
      <c r="K1300" s="305">
        <v>0</v>
      </c>
      <c r="L1300" s="305">
        <v>1.76270487065392E-3</v>
      </c>
      <c r="M1300" s="305">
        <v>0</v>
      </c>
      <c r="N1300" s="305">
        <v>0</v>
      </c>
      <c r="O1300" s="305">
        <v>0</v>
      </c>
      <c r="P1300" s="305">
        <v>0</v>
      </c>
      <c r="Q1300" s="305">
        <v>0</v>
      </c>
      <c r="R1300" s="305">
        <v>6.4749927735511196E-3</v>
      </c>
      <c r="S1300" s="382"/>
      <c r="V1300" s="387"/>
      <c r="W1300" s="323" t="s">
        <v>251</v>
      </c>
      <c r="X1300" s="323" t="s">
        <v>218</v>
      </c>
      <c r="Y1300" s="323"/>
      <c r="Z1300" s="327">
        <v>0</v>
      </c>
      <c r="AA1300" s="327">
        <v>0</v>
      </c>
      <c r="AB1300" s="327">
        <v>0</v>
      </c>
      <c r="AC1300" s="327">
        <v>0</v>
      </c>
      <c r="AD1300" s="327">
        <v>0</v>
      </c>
      <c r="AE1300" s="327">
        <v>0</v>
      </c>
      <c r="AF1300" s="327">
        <v>0</v>
      </c>
      <c r="AG1300" s="327">
        <v>0</v>
      </c>
      <c r="AH1300" s="327">
        <v>0</v>
      </c>
      <c r="AI1300" s="327">
        <v>0</v>
      </c>
      <c r="AJ1300" s="327">
        <v>0</v>
      </c>
      <c r="AK1300" s="327">
        <v>0</v>
      </c>
      <c r="AL1300" s="327">
        <v>0</v>
      </c>
      <c r="AM1300" s="489"/>
      <c r="AN1300" s="382"/>
    </row>
    <row r="1301" spans="1:40" ht="19.5" customHeight="1" x14ac:dyDescent="0.2">
      <c r="A1301" s="477" t="s">
        <v>53</v>
      </c>
      <c r="B1301" s="462" t="s">
        <v>44</v>
      </c>
      <c r="C1301" s="462" t="s">
        <v>33</v>
      </c>
      <c r="D1301" s="462" t="s">
        <v>38</v>
      </c>
      <c r="E1301" s="305"/>
      <c r="F1301" s="305">
        <v>0</v>
      </c>
      <c r="G1301" s="305">
        <v>0</v>
      </c>
      <c r="H1301" s="305">
        <v>0</v>
      </c>
      <c r="I1301" s="305">
        <v>0</v>
      </c>
      <c r="J1301" s="305">
        <v>0</v>
      </c>
      <c r="K1301" s="305">
        <v>3.8929212314092201E-2</v>
      </c>
      <c r="L1301" s="305">
        <v>2.93466143952749E-2</v>
      </c>
      <c r="M1301" s="305">
        <v>5.7822394855006204E-3</v>
      </c>
      <c r="N1301" s="305">
        <v>2.6786460471286098E-2</v>
      </c>
      <c r="O1301" s="305">
        <v>2.8407287903003099E-2</v>
      </c>
      <c r="P1301" s="305">
        <v>3.9314727561962103E-2</v>
      </c>
      <c r="Q1301" s="305">
        <v>8.3233133401152404E-2</v>
      </c>
      <c r="R1301" s="305">
        <v>0.25179967553227101</v>
      </c>
      <c r="S1301" s="382"/>
      <c r="V1301" s="387"/>
      <c r="W1301" s="323" t="s">
        <v>251</v>
      </c>
      <c r="X1301" s="323" t="s">
        <v>219</v>
      </c>
      <c r="Y1301" s="323"/>
      <c r="Z1301" s="327">
        <v>0</v>
      </c>
      <c r="AA1301" s="327">
        <v>0</v>
      </c>
      <c r="AB1301" s="327">
        <v>0</v>
      </c>
      <c r="AC1301" s="327">
        <v>0</v>
      </c>
      <c r="AD1301" s="327">
        <v>0</v>
      </c>
      <c r="AE1301" s="327">
        <v>0</v>
      </c>
      <c r="AF1301" s="327">
        <v>0</v>
      </c>
      <c r="AG1301" s="327">
        <v>0</v>
      </c>
      <c r="AH1301" s="327">
        <v>0</v>
      </c>
      <c r="AI1301" s="327">
        <v>0</v>
      </c>
      <c r="AJ1301" s="327">
        <v>0</v>
      </c>
      <c r="AK1301" s="327">
        <v>0</v>
      </c>
      <c r="AL1301" s="327">
        <v>0</v>
      </c>
      <c r="AM1301" s="489"/>
      <c r="AN1301" s="382"/>
    </row>
    <row r="1302" spans="1:40" ht="19.5" customHeight="1" x14ac:dyDescent="0.2">
      <c r="A1302" s="477" t="s">
        <v>53</v>
      </c>
      <c r="B1302" s="462" t="s">
        <v>44</v>
      </c>
      <c r="C1302" s="462" t="s">
        <v>33</v>
      </c>
      <c r="D1302" s="462" t="s">
        <v>39</v>
      </c>
      <c r="E1302" s="305"/>
      <c r="F1302" s="305">
        <v>0</v>
      </c>
      <c r="G1302" s="305">
        <v>0</v>
      </c>
      <c r="H1302" s="305">
        <v>0</v>
      </c>
      <c r="I1302" s="305">
        <v>0</v>
      </c>
      <c r="J1302" s="305">
        <v>0</v>
      </c>
      <c r="K1302" s="305">
        <v>0</v>
      </c>
      <c r="L1302" s="305">
        <v>0</v>
      </c>
      <c r="M1302" s="305">
        <v>0</v>
      </c>
      <c r="N1302" s="305">
        <v>0</v>
      </c>
      <c r="O1302" s="305">
        <v>0</v>
      </c>
      <c r="P1302" s="305">
        <v>0</v>
      </c>
      <c r="Q1302" s="305">
        <v>0</v>
      </c>
      <c r="R1302" s="305">
        <v>0</v>
      </c>
      <c r="S1302" s="382"/>
      <c r="V1302" s="387"/>
      <c r="W1302" s="323" t="s">
        <v>251</v>
      </c>
      <c r="X1302" s="323" t="s">
        <v>220</v>
      </c>
      <c r="Y1302" s="323"/>
      <c r="Z1302" s="327">
        <v>0</v>
      </c>
      <c r="AA1302" s="327">
        <v>0</v>
      </c>
      <c r="AB1302" s="327">
        <v>0</v>
      </c>
      <c r="AC1302" s="327">
        <v>0</v>
      </c>
      <c r="AD1302" s="327">
        <v>0</v>
      </c>
      <c r="AE1302" s="327">
        <v>0</v>
      </c>
      <c r="AF1302" s="327">
        <v>0</v>
      </c>
      <c r="AG1302" s="327">
        <v>0</v>
      </c>
      <c r="AH1302" s="327">
        <v>0</v>
      </c>
      <c r="AI1302" s="327">
        <v>0</v>
      </c>
      <c r="AJ1302" s="327">
        <v>0</v>
      </c>
      <c r="AK1302" s="327">
        <v>0</v>
      </c>
      <c r="AL1302" s="327">
        <v>0</v>
      </c>
      <c r="AM1302" s="489"/>
      <c r="AN1302" s="382"/>
    </row>
    <row r="1303" spans="1:40" ht="19.5" customHeight="1" x14ac:dyDescent="0.2">
      <c r="A1303" s="477" t="s">
        <v>53</v>
      </c>
      <c r="B1303" s="462" t="s">
        <v>44</v>
      </c>
      <c r="C1303" s="462" t="s">
        <v>40</v>
      </c>
      <c r="D1303" s="462" t="s">
        <v>41</v>
      </c>
      <c r="E1303" s="305"/>
      <c r="F1303" s="305">
        <v>13.005001214829001</v>
      </c>
      <c r="G1303" s="305">
        <v>3.2352576586356498</v>
      </c>
      <c r="H1303" s="305">
        <v>10.2305634347906</v>
      </c>
      <c r="I1303" s="305">
        <v>13.567644085188499</v>
      </c>
      <c r="J1303" s="305">
        <v>13.748348486836999</v>
      </c>
      <c r="K1303" s="305">
        <v>18.440218758573501</v>
      </c>
      <c r="L1303" s="305">
        <v>19.982506753955501</v>
      </c>
      <c r="M1303" s="305">
        <v>23.477863429068599</v>
      </c>
      <c r="N1303" s="305">
        <v>20.695956046486501</v>
      </c>
      <c r="O1303" s="305">
        <v>21.085820082476101</v>
      </c>
      <c r="P1303" s="305">
        <v>23.003523119773298</v>
      </c>
      <c r="Q1303" s="305">
        <v>25.345736174415901</v>
      </c>
      <c r="R1303" s="305">
        <v>205.81843924502999</v>
      </c>
      <c r="S1303" s="382"/>
      <c r="V1303" s="387"/>
      <c r="W1303" s="323" t="s">
        <v>251</v>
      </c>
      <c r="X1303" s="323" t="s">
        <v>211</v>
      </c>
      <c r="Y1303" s="323"/>
      <c r="Z1303" s="327">
        <v>0</v>
      </c>
      <c r="AA1303" s="327">
        <v>-44.965336341396302</v>
      </c>
      <c r="AB1303" s="327">
        <v>0</v>
      </c>
      <c r="AC1303" s="327">
        <v>0</v>
      </c>
      <c r="AD1303" s="327">
        <v>0</v>
      </c>
      <c r="AE1303" s="327">
        <v>0</v>
      </c>
      <c r="AF1303" s="327">
        <v>0</v>
      </c>
      <c r="AG1303" s="327">
        <v>0</v>
      </c>
      <c r="AH1303" s="327">
        <v>0</v>
      </c>
      <c r="AI1303" s="327">
        <v>0</v>
      </c>
      <c r="AJ1303" s="327">
        <v>0</v>
      </c>
      <c r="AK1303" s="327">
        <v>30.430178999999999</v>
      </c>
      <c r="AL1303" s="327">
        <v>-14.5351573413963</v>
      </c>
      <c r="AM1303" s="489"/>
      <c r="AN1303" s="382"/>
    </row>
    <row r="1304" spans="1:40" ht="19.5" customHeight="1" x14ac:dyDescent="0.2">
      <c r="A1304" s="477" t="s">
        <v>53</v>
      </c>
      <c r="B1304" s="462" t="s">
        <v>44</v>
      </c>
      <c r="C1304" s="462" t="s">
        <v>40</v>
      </c>
      <c r="D1304" s="462" t="s">
        <v>42</v>
      </c>
      <c r="E1304" s="305"/>
      <c r="F1304" s="305">
        <v>0.58192646047376695</v>
      </c>
      <c r="G1304" s="305">
        <v>0.87409564894161396</v>
      </c>
      <c r="H1304" s="305">
        <v>0.72104560630471104</v>
      </c>
      <c r="I1304" s="305">
        <v>1.5089560926501899</v>
      </c>
      <c r="J1304" s="305">
        <v>1.5779916975066901</v>
      </c>
      <c r="K1304" s="305">
        <v>2.0617776196074198</v>
      </c>
      <c r="L1304" s="305">
        <v>2.26288644313773</v>
      </c>
      <c r="M1304" s="305">
        <v>1.81405569736322</v>
      </c>
      <c r="N1304" s="305">
        <v>3.0901517741141098</v>
      </c>
      <c r="O1304" s="305">
        <v>1.3324429462409599</v>
      </c>
      <c r="P1304" s="305">
        <v>1.1895410543484299</v>
      </c>
      <c r="Q1304" s="305">
        <v>0.91816816303344295</v>
      </c>
      <c r="R1304" s="305">
        <v>17.933039203722299</v>
      </c>
      <c r="S1304" s="382"/>
      <c r="V1304" s="387"/>
      <c r="W1304" s="323" t="s">
        <v>251</v>
      </c>
      <c r="X1304" s="323" t="s">
        <v>221</v>
      </c>
      <c r="Y1304" s="323"/>
      <c r="Z1304" s="327">
        <v>0</v>
      </c>
      <c r="AA1304" s="327">
        <v>0</v>
      </c>
      <c r="AB1304" s="327">
        <v>0</v>
      </c>
      <c r="AC1304" s="327">
        <v>0</v>
      </c>
      <c r="AD1304" s="327">
        <v>0</v>
      </c>
      <c r="AE1304" s="327">
        <v>0</v>
      </c>
      <c r="AF1304" s="327">
        <v>0</v>
      </c>
      <c r="AG1304" s="327">
        <v>0</v>
      </c>
      <c r="AH1304" s="327">
        <v>0</v>
      </c>
      <c r="AI1304" s="327">
        <v>0</v>
      </c>
      <c r="AJ1304" s="327">
        <v>0</v>
      </c>
      <c r="AK1304" s="327">
        <v>0</v>
      </c>
      <c r="AL1304" s="327">
        <v>0</v>
      </c>
      <c r="AM1304" s="489"/>
      <c r="AN1304" s="382"/>
    </row>
    <row r="1305" spans="1:40" ht="19.5" customHeight="1" x14ac:dyDescent="0.2">
      <c r="A1305" s="477" t="s">
        <v>53</v>
      </c>
      <c r="B1305" s="462" t="s">
        <v>44</v>
      </c>
      <c r="C1305" s="462" t="s">
        <v>40</v>
      </c>
      <c r="D1305" s="462" t="s">
        <v>43</v>
      </c>
      <c r="E1305" s="483"/>
      <c r="F1305" s="483">
        <v>0</v>
      </c>
      <c r="G1305" s="483">
        <v>5.0288213614908903E-3</v>
      </c>
      <c r="H1305" s="483">
        <v>0.59912738763094697</v>
      </c>
      <c r="I1305" s="483">
        <v>0.17328567928968899</v>
      </c>
      <c r="J1305" s="483">
        <v>0.186675974130044</v>
      </c>
      <c r="K1305" s="483">
        <v>0.19183493134931801</v>
      </c>
      <c r="L1305" s="483">
        <v>0.20860533386420699</v>
      </c>
      <c r="M1305" s="483">
        <v>0.22727395866556299</v>
      </c>
      <c r="N1305" s="483">
        <v>0.23376362841555501</v>
      </c>
      <c r="O1305" s="483">
        <v>0.24882318470988499</v>
      </c>
      <c r="P1305" s="483">
        <v>0.30111382714399598</v>
      </c>
      <c r="Q1305" s="483">
        <v>0.27584790143207499</v>
      </c>
      <c r="R1305" s="483">
        <v>2.6513806279927699</v>
      </c>
      <c r="S1305" s="484"/>
      <c r="V1305" s="387"/>
      <c r="W1305" s="323" t="s">
        <v>251</v>
      </c>
      <c r="X1305" s="323" t="s">
        <v>222</v>
      </c>
      <c r="Y1305" s="323"/>
      <c r="Z1305" s="327">
        <v>0</v>
      </c>
      <c r="AA1305" s="327">
        <v>0</v>
      </c>
      <c r="AB1305" s="327">
        <v>0</v>
      </c>
      <c r="AC1305" s="327">
        <v>0</v>
      </c>
      <c r="AD1305" s="327">
        <v>0</v>
      </c>
      <c r="AE1305" s="327">
        <v>0</v>
      </c>
      <c r="AF1305" s="327">
        <v>0</v>
      </c>
      <c r="AG1305" s="327">
        <v>0</v>
      </c>
      <c r="AH1305" s="327">
        <v>0</v>
      </c>
      <c r="AI1305" s="327">
        <v>0</v>
      </c>
      <c r="AJ1305" s="327">
        <v>0</v>
      </c>
      <c r="AK1305" s="327">
        <v>0</v>
      </c>
      <c r="AL1305" s="327">
        <v>0</v>
      </c>
      <c r="AM1305" s="489"/>
      <c r="AN1305" s="382"/>
    </row>
    <row r="1306" spans="1:40" ht="19.5" customHeight="1" x14ac:dyDescent="0.2">
      <c r="A1306" s="477" t="s">
        <v>53</v>
      </c>
      <c r="B1306" s="462" t="s">
        <v>45</v>
      </c>
      <c r="C1306" s="462" t="s">
        <v>26</v>
      </c>
      <c r="D1306" s="462" t="s">
        <v>27</v>
      </c>
      <c r="E1306" s="483"/>
      <c r="F1306" s="483"/>
      <c r="G1306" s="483"/>
      <c r="H1306" s="483"/>
      <c r="I1306" s="483"/>
      <c r="J1306" s="483"/>
      <c r="K1306" s="483"/>
      <c r="L1306" s="483"/>
      <c r="M1306" s="483"/>
      <c r="N1306" s="483"/>
      <c r="O1306" s="483"/>
      <c r="P1306" s="483"/>
      <c r="Q1306" s="483"/>
      <c r="R1306" s="483"/>
      <c r="S1306" s="484"/>
      <c r="V1306" s="387"/>
      <c r="W1306" s="323" t="s">
        <v>251</v>
      </c>
      <c r="X1306" s="323" t="s">
        <v>223</v>
      </c>
      <c r="Y1306" s="323"/>
      <c r="Z1306" s="327">
        <v>0</v>
      </c>
      <c r="AA1306" s="327">
        <v>0</v>
      </c>
      <c r="AB1306" s="327">
        <v>0</v>
      </c>
      <c r="AC1306" s="327">
        <v>0</v>
      </c>
      <c r="AD1306" s="327">
        <v>0</v>
      </c>
      <c r="AE1306" s="327">
        <v>0</v>
      </c>
      <c r="AF1306" s="327">
        <v>0</v>
      </c>
      <c r="AG1306" s="327">
        <v>0</v>
      </c>
      <c r="AH1306" s="327">
        <v>0</v>
      </c>
      <c r="AI1306" s="327">
        <v>0</v>
      </c>
      <c r="AJ1306" s="327">
        <v>0</v>
      </c>
      <c r="AK1306" s="327">
        <v>0</v>
      </c>
      <c r="AL1306" s="327">
        <v>0</v>
      </c>
      <c r="AM1306" s="489"/>
      <c r="AN1306" s="382"/>
    </row>
    <row r="1307" spans="1:40" ht="19.5" customHeight="1" x14ac:dyDescent="0.2">
      <c r="A1307" s="477" t="s">
        <v>53</v>
      </c>
      <c r="B1307" s="462" t="s">
        <v>45</v>
      </c>
      <c r="C1307" s="462" t="s">
        <v>26</v>
      </c>
      <c r="D1307" s="462" t="s">
        <v>28</v>
      </c>
      <c r="E1307" s="483"/>
      <c r="F1307" s="483"/>
      <c r="G1307" s="483"/>
      <c r="H1307" s="483"/>
      <c r="I1307" s="483"/>
      <c r="J1307" s="483"/>
      <c r="K1307" s="483"/>
      <c r="L1307" s="483"/>
      <c r="M1307" s="483"/>
      <c r="N1307" s="483"/>
      <c r="O1307" s="483"/>
      <c r="P1307" s="483"/>
      <c r="Q1307" s="483"/>
      <c r="R1307" s="483"/>
      <c r="S1307" s="484"/>
      <c r="V1307" s="387"/>
      <c r="W1307" s="323" t="s">
        <v>251</v>
      </c>
      <c r="X1307" s="323" t="s">
        <v>224</v>
      </c>
      <c r="Y1307" s="323"/>
      <c r="Z1307" s="327">
        <v>0</v>
      </c>
      <c r="AA1307" s="327">
        <v>0</v>
      </c>
      <c r="AB1307" s="327">
        <v>0</v>
      </c>
      <c r="AC1307" s="327">
        <v>0</v>
      </c>
      <c r="AD1307" s="327">
        <v>0</v>
      </c>
      <c r="AE1307" s="327">
        <v>0</v>
      </c>
      <c r="AF1307" s="327">
        <v>0</v>
      </c>
      <c r="AG1307" s="327">
        <v>0</v>
      </c>
      <c r="AH1307" s="327">
        <v>0</v>
      </c>
      <c r="AI1307" s="327">
        <v>0</v>
      </c>
      <c r="AJ1307" s="327">
        <v>0</v>
      </c>
      <c r="AK1307" s="327">
        <v>0</v>
      </c>
      <c r="AL1307" s="327">
        <v>0</v>
      </c>
      <c r="AM1307" s="489"/>
      <c r="AN1307" s="382"/>
    </row>
    <row r="1308" spans="1:40" ht="19.5" customHeight="1" x14ac:dyDescent="0.2">
      <c r="A1308" s="477" t="s">
        <v>53</v>
      </c>
      <c r="B1308" s="475" t="s">
        <v>45</v>
      </c>
      <c r="C1308" s="456" t="s">
        <v>26</v>
      </c>
      <c r="D1308" s="302" t="s">
        <v>29</v>
      </c>
      <c r="E1308" s="305"/>
      <c r="F1308" s="305"/>
      <c r="G1308" s="305"/>
      <c r="H1308" s="305"/>
      <c r="I1308" s="305"/>
      <c r="J1308" s="305"/>
      <c r="K1308" s="305"/>
      <c r="L1308" s="305"/>
      <c r="M1308" s="305"/>
      <c r="N1308" s="305"/>
      <c r="O1308" s="305"/>
      <c r="P1308" s="305"/>
      <c r="Q1308" s="305"/>
      <c r="R1308" s="305"/>
      <c r="S1308" s="382"/>
      <c r="V1308" s="387"/>
      <c r="W1308" s="323" t="s">
        <v>251</v>
      </c>
      <c r="X1308" s="323" t="s">
        <v>225</v>
      </c>
      <c r="Y1308" s="323"/>
      <c r="Z1308" s="327">
        <v>0</v>
      </c>
      <c r="AA1308" s="327">
        <v>0</v>
      </c>
      <c r="AB1308" s="327">
        <v>0</v>
      </c>
      <c r="AC1308" s="327">
        <v>0</v>
      </c>
      <c r="AD1308" s="327">
        <v>0</v>
      </c>
      <c r="AE1308" s="327">
        <v>0</v>
      </c>
      <c r="AF1308" s="327">
        <v>0</v>
      </c>
      <c r="AG1308" s="327">
        <v>0</v>
      </c>
      <c r="AH1308" s="327">
        <v>0</v>
      </c>
      <c r="AI1308" s="327">
        <v>0</v>
      </c>
      <c r="AJ1308" s="327">
        <v>0</v>
      </c>
      <c r="AK1308" s="327">
        <v>0</v>
      </c>
      <c r="AL1308" s="327">
        <v>0</v>
      </c>
      <c r="AM1308" s="489"/>
      <c r="AN1308" s="382"/>
    </row>
    <row r="1309" spans="1:40" ht="19.5" customHeight="1" x14ac:dyDescent="0.2">
      <c r="A1309" s="477" t="s">
        <v>53</v>
      </c>
      <c r="B1309" s="475" t="s">
        <v>45</v>
      </c>
      <c r="C1309" s="456" t="s">
        <v>26</v>
      </c>
      <c r="D1309" s="302" t="s">
        <v>30</v>
      </c>
      <c r="E1309" s="305"/>
      <c r="F1309" s="305"/>
      <c r="G1309" s="305"/>
      <c r="H1309" s="305"/>
      <c r="I1309" s="305"/>
      <c r="J1309" s="305"/>
      <c r="K1309" s="305"/>
      <c r="L1309" s="305"/>
      <c r="M1309" s="305"/>
      <c r="N1309" s="305"/>
      <c r="O1309" s="305"/>
      <c r="P1309" s="305"/>
      <c r="Q1309" s="305"/>
      <c r="R1309" s="305"/>
      <c r="S1309" s="382"/>
      <c r="V1309" s="387"/>
      <c r="W1309" s="323" t="s">
        <v>251</v>
      </c>
      <c r="X1309" s="323" t="s">
        <v>226</v>
      </c>
      <c r="Y1309" s="323"/>
      <c r="Z1309" s="327">
        <v>0</v>
      </c>
      <c r="AA1309" s="327">
        <v>0</v>
      </c>
      <c r="AB1309" s="327">
        <v>0</v>
      </c>
      <c r="AC1309" s="327">
        <v>0</v>
      </c>
      <c r="AD1309" s="327">
        <v>0</v>
      </c>
      <c r="AE1309" s="327">
        <v>0</v>
      </c>
      <c r="AF1309" s="327">
        <v>0</v>
      </c>
      <c r="AG1309" s="327">
        <v>0</v>
      </c>
      <c r="AH1309" s="327">
        <v>0</v>
      </c>
      <c r="AI1309" s="327">
        <v>0</v>
      </c>
      <c r="AJ1309" s="327">
        <v>0</v>
      </c>
      <c r="AK1309" s="327">
        <v>0</v>
      </c>
      <c r="AL1309" s="327">
        <v>0</v>
      </c>
      <c r="AM1309" s="489"/>
      <c r="AN1309" s="382"/>
    </row>
    <row r="1310" spans="1:40" ht="19.5" customHeight="1" x14ac:dyDescent="0.2">
      <c r="A1310" s="477" t="s">
        <v>53</v>
      </c>
      <c r="B1310" s="475" t="s">
        <v>45</v>
      </c>
      <c r="C1310" s="456" t="s">
        <v>26</v>
      </c>
      <c r="D1310" s="302" t="s">
        <v>31</v>
      </c>
      <c r="E1310" s="305"/>
      <c r="F1310" s="305"/>
      <c r="G1310" s="305"/>
      <c r="H1310" s="305"/>
      <c r="I1310" s="305"/>
      <c r="J1310" s="305"/>
      <c r="K1310" s="305"/>
      <c r="L1310" s="305"/>
      <c r="M1310" s="305"/>
      <c r="N1310" s="305"/>
      <c r="O1310" s="305"/>
      <c r="P1310" s="305"/>
      <c r="Q1310" s="305"/>
      <c r="R1310" s="305"/>
      <c r="S1310" s="382"/>
      <c r="V1310" s="387"/>
      <c r="W1310" s="323" t="s">
        <v>251</v>
      </c>
      <c r="X1310" s="323" t="s">
        <v>227</v>
      </c>
      <c r="Y1310" s="323"/>
      <c r="Z1310" s="327">
        <v>0</v>
      </c>
      <c r="AA1310" s="327">
        <v>0</v>
      </c>
      <c r="AB1310" s="327">
        <v>0</v>
      </c>
      <c r="AC1310" s="327">
        <v>0</v>
      </c>
      <c r="AD1310" s="327">
        <v>0</v>
      </c>
      <c r="AE1310" s="327">
        <v>0</v>
      </c>
      <c r="AF1310" s="327">
        <v>0</v>
      </c>
      <c r="AG1310" s="327">
        <v>0</v>
      </c>
      <c r="AH1310" s="327">
        <v>0</v>
      </c>
      <c r="AI1310" s="327">
        <v>0</v>
      </c>
      <c r="AJ1310" s="327">
        <v>0</v>
      </c>
      <c r="AK1310" s="327">
        <v>0</v>
      </c>
      <c r="AL1310" s="327">
        <v>0</v>
      </c>
      <c r="AM1310" s="489"/>
      <c r="AN1310" s="382"/>
    </row>
    <row r="1311" spans="1:40" ht="19.5" customHeight="1" x14ac:dyDescent="0.2">
      <c r="A1311" s="477" t="s">
        <v>53</v>
      </c>
      <c r="B1311" s="475" t="s">
        <v>45</v>
      </c>
      <c r="C1311" s="456" t="s">
        <v>26</v>
      </c>
      <c r="D1311" s="302" t="s">
        <v>32</v>
      </c>
      <c r="E1311" s="305"/>
      <c r="F1311" s="305"/>
      <c r="G1311" s="305"/>
      <c r="H1311" s="305"/>
      <c r="I1311" s="305"/>
      <c r="J1311" s="305"/>
      <c r="K1311" s="305"/>
      <c r="L1311" s="305"/>
      <c r="M1311" s="305"/>
      <c r="N1311" s="305"/>
      <c r="O1311" s="305"/>
      <c r="P1311" s="305"/>
      <c r="Q1311" s="305"/>
      <c r="R1311" s="305"/>
      <c r="S1311" s="382"/>
      <c r="V1311" s="387"/>
      <c r="W1311" s="323" t="s">
        <v>251</v>
      </c>
      <c r="X1311" s="323" t="s">
        <v>367</v>
      </c>
      <c r="Y1311" s="323"/>
      <c r="Z1311" s="327">
        <v>0</v>
      </c>
      <c r="AA1311" s="327">
        <v>0</v>
      </c>
      <c r="AB1311" s="327">
        <v>0</v>
      </c>
      <c r="AC1311" s="327">
        <v>0</v>
      </c>
      <c r="AD1311" s="327">
        <v>0</v>
      </c>
      <c r="AE1311" s="327">
        <v>0</v>
      </c>
      <c r="AF1311" s="327">
        <v>0</v>
      </c>
      <c r="AG1311" s="327">
        <v>0</v>
      </c>
      <c r="AH1311" s="327">
        <v>0</v>
      </c>
      <c r="AI1311" s="327">
        <v>0</v>
      </c>
      <c r="AJ1311" s="327">
        <v>0</v>
      </c>
      <c r="AK1311" s="327">
        <v>0</v>
      </c>
      <c r="AL1311" s="327">
        <v>0</v>
      </c>
      <c r="AM1311" s="489"/>
      <c r="AN1311" s="382"/>
    </row>
    <row r="1312" spans="1:40" ht="19.5" customHeight="1" x14ac:dyDescent="0.2">
      <c r="A1312" s="477" t="s">
        <v>53</v>
      </c>
      <c r="B1312" s="475" t="s">
        <v>45</v>
      </c>
      <c r="C1312" s="456" t="s">
        <v>33</v>
      </c>
      <c r="D1312" s="302" t="s">
        <v>34</v>
      </c>
      <c r="E1312" s="305"/>
      <c r="F1312" s="305"/>
      <c r="G1312" s="305"/>
      <c r="H1312" s="305"/>
      <c r="I1312" s="305"/>
      <c r="J1312" s="305"/>
      <c r="K1312" s="305"/>
      <c r="L1312" s="305"/>
      <c r="M1312" s="305"/>
      <c r="N1312" s="305"/>
      <c r="O1312" s="305"/>
      <c r="P1312" s="305"/>
      <c r="Q1312" s="305"/>
      <c r="R1312" s="305"/>
      <c r="S1312" s="382"/>
      <c r="V1312" s="387"/>
      <c r="W1312" s="323" t="s">
        <v>251</v>
      </c>
      <c r="X1312" s="323" t="s">
        <v>229</v>
      </c>
      <c r="Y1312" s="323"/>
      <c r="Z1312" s="327">
        <v>0</v>
      </c>
      <c r="AA1312" s="327">
        <v>0</v>
      </c>
      <c r="AB1312" s="327">
        <v>0</v>
      </c>
      <c r="AC1312" s="327">
        <v>0</v>
      </c>
      <c r="AD1312" s="327">
        <v>0</v>
      </c>
      <c r="AE1312" s="327">
        <v>0</v>
      </c>
      <c r="AF1312" s="327">
        <v>0</v>
      </c>
      <c r="AG1312" s="327">
        <v>0</v>
      </c>
      <c r="AH1312" s="327">
        <v>0</v>
      </c>
      <c r="AI1312" s="327">
        <v>0</v>
      </c>
      <c r="AJ1312" s="327">
        <v>0</v>
      </c>
      <c r="AK1312" s="327">
        <v>0</v>
      </c>
      <c r="AL1312" s="327">
        <v>0</v>
      </c>
      <c r="AM1312" s="489"/>
      <c r="AN1312" s="382"/>
    </row>
    <row r="1313" spans="1:40" ht="19.5" customHeight="1" x14ac:dyDescent="0.2">
      <c r="A1313" s="477" t="s">
        <v>53</v>
      </c>
      <c r="B1313" s="475" t="s">
        <v>45</v>
      </c>
      <c r="C1313" s="456" t="s">
        <v>33</v>
      </c>
      <c r="D1313" s="302" t="s">
        <v>35</v>
      </c>
      <c r="E1313" s="305"/>
      <c r="F1313" s="305"/>
      <c r="G1313" s="305"/>
      <c r="H1313" s="305"/>
      <c r="I1313" s="305"/>
      <c r="J1313" s="305"/>
      <c r="K1313" s="305"/>
      <c r="L1313" s="305"/>
      <c r="M1313" s="305"/>
      <c r="N1313" s="305"/>
      <c r="O1313" s="305"/>
      <c r="P1313" s="305"/>
      <c r="Q1313" s="305"/>
      <c r="R1313" s="305"/>
      <c r="S1313" s="382"/>
      <c r="V1313" s="387"/>
      <c r="W1313" s="323" t="s">
        <v>251</v>
      </c>
      <c r="X1313" s="323" t="s">
        <v>230</v>
      </c>
      <c r="Y1313" s="323"/>
      <c r="Z1313" s="327">
        <v>0</v>
      </c>
      <c r="AA1313" s="327">
        <v>0</v>
      </c>
      <c r="AB1313" s="327">
        <v>0</v>
      </c>
      <c r="AC1313" s="327">
        <v>0</v>
      </c>
      <c r="AD1313" s="327">
        <v>0</v>
      </c>
      <c r="AE1313" s="327">
        <v>0</v>
      </c>
      <c r="AF1313" s="327">
        <v>0</v>
      </c>
      <c r="AG1313" s="327">
        <v>0</v>
      </c>
      <c r="AH1313" s="327">
        <v>0</v>
      </c>
      <c r="AI1313" s="327">
        <v>0</v>
      </c>
      <c r="AJ1313" s="327">
        <v>0</v>
      </c>
      <c r="AK1313" s="327">
        <v>0</v>
      </c>
      <c r="AL1313" s="327">
        <v>0</v>
      </c>
      <c r="AM1313" s="489"/>
      <c r="AN1313" s="382"/>
    </row>
    <row r="1314" spans="1:40" ht="19.5" customHeight="1" x14ac:dyDescent="0.2">
      <c r="A1314" s="477" t="s">
        <v>53</v>
      </c>
      <c r="B1314" s="475" t="s">
        <v>45</v>
      </c>
      <c r="C1314" s="456" t="s">
        <v>33</v>
      </c>
      <c r="D1314" s="302" t="s">
        <v>36</v>
      </c>
      <c r="E1314" s="305"/>
      <c r="F1314" s="305"/>
      <c r="G1314" s="305"/>
      <c r="H1314" s="305"/>
      <c r="I1314" s="305"/>
      <c r="J1314" s="305"/>
      <c r="K1314" s="305"/>
      <c r="L1314" s="305"/>
      <c r="M1314" s="305"/>
      <c r="N1314" s="305"/>
      <c r="O1314" s="305"/>
      <c r="P1314" s="305"/>
      <c r="Q1314" s="305"/>
      <c r="R1314" s="305"/>
      <c r="S1314" s="382"/>
      <c r="V1314" s="387"/>
      <c r="W1314" s="323" t="s">
        <v>251</v>
      </c>
      <c r="X1314" s="323" t="s">
        <v>231</v>
      </c>
      <c r="Y1314" s="323"/>
      <c r="Z1314" s="327">
        <v>0</v>
      </c>
      <c r="AA1314" s="327">
        <v>0</v>
      </c>
      <c r="AB1314" s="327">
        <v>0</v>
      </c>
      <c r="AC1314" s="327">
        <v>0</v>
      </c>
      <c r="AD1314" s="327">
        <v>0</v>
      </c>
      <c r="AE1314" s="327">
        <v>0</v>
      </c>
      <c r="AF1314" s="327">
        <v>0</v>
      </c>
      <c r="AG1314" s="327">
        <v>0</v>
      </c>
      <c r="AH1314" s="327">
        <v>0</v>
      </c>
      <c r="AI1314" s="327">
        <v>0</v>
      </c>
      <c r="AJ1314" s="327">
        <v>0</v>
      </c>
      <c r="AK1314" s="327">
        <v>0</v>
      </c>
      <c r="AL1314" s="327">
        <v>0</v>
      </c>
      <c r="AM1314" s="489"/>
      <c r="AN1314" s="382"/>
    </row>
    <row r="1315" spans="1:40" ht="19.5" customHeight="1" x14ac:dyDescent="0.2">
      <c r="A1315" s="477" t="s">
        <v>53</v>
      </c>
      <c r="B1315" s="475" t="s">
        <v>45</v>
      </c>
      <c r="C1315" s="456" t="s">
        <v>33</v>
      </c>
      <c r="D1315" s="302" t="s">
        <v>37</v>
      </c>
      <c r="E1315" s="305"/>
      <c r="F1315" s="305"/>
      <c r="G1315" s="305"/>
      <c r="H1315" s="305"/>
      <c r="I1315" s="305"/>
      <c r="J1315" s="305"/>
      <c r="K1315" s="305"/>
      <c r="L1315" s="305"/>
      <c r="M1315" s="305"/>
      <c r="N1315" s="305"/>
      <c r="O1315" s="305"/>
      <c r="P1315" s="305"/>
      <c r="Q1315" s="305"/>
      <c r="R1315" s="305"/>
      <c r="S1315" s="382"/>
      <c r="V1315" s="387"/>
      <c r="W1315" s="323" t="s">
        <v>251</v>
      </c>
      <c r="X1315" s="323" t="s">
        <v>232</v>
      </c>
      <c r="Y1315" s="323"/>
      <c r="Z1315" s="327">
        <v>0</v>
      </c>
      <c r="AA1315" s="327">
        <v>0</v>
      </c>
      <c r="AB1315" s="327">
        <v>0</v>
      </c>
      <c r="AC1315" s="327">
        <v>0</v>
      </c>
      <c r="AD1315" s="327">
        <v>0</v>
      </c>
      <c r="AE1315" s="327">
        <v>0</v>
      </c>
      <c r="AF1315" s="327">
        <v>0</v>
      </c>
      <c r="AG1315" s="327">
        <v>0</v>
      </c>
      <c r="AH1315" s="327">
        <v>0</v>
      </c>
      <c r="AI1315" s="327">
        <v>0</v>
      </c>
      <c r="AJ1315" s="327">
        <v>0</v>
      </c>
      <c r="AK1315" s="327">
        <v>0</v>
      </c>
      <c r="AL1315" s="327">
        <v>0</v>
      </c>
      <c r="AM1315" s="489"/>
      <c r="AN1315" s="382"/>
    </row>
    <row r="1316" spans="1:40" ht="19.5" customHeight="1" x14ac:dyDescent="0.2">
      <c r="A1316" s="477" t="s">
        <v>53</v>
      </c>
      <c r="B1316" s="475" t="s">
        <v>45</v>
      </c>
      <c r="C1316" s="456" t="s">
        <v>33</v>
      </c>
      <c r="D1316" s="302" t="s">
        <v>38</v>
      </c>
      <c r="E1316" s="305"/>
      <c r="F1316" s="305"/>
      <c r="G1316" s="305"/>
      <c r="H1316" s="305"/>
      <c r="I1316" s="305"/>
      <c r="J1316" s="305"/>
      <c r="K1316" s="305"/>
      <c r="L1316" s="305"/>
      <c r="M1316" s="305"/>
      <c r="N1316" s="305"/>
      <c r="O1316" s="305"/>
      <c r="P1316" s="305"/>
      <c r="Q1316" s="305"/>
      <c r="R1316" s="305"/>
      <c r="S1316" s="382"/>
      <c r="V1316" s="387"/>
      <c r="W1316" s="323" t="s">
        <v>251</v>
      </c>
      <c r="X1316" s="323" t="s">
        <v>233</v>
      </c>
      <c r="Y1316" s="323"/>
      <c r="Z1316" s="327">
        <v>0</v>
      </c>
      <c r="AA1316" s="327">
        <v>0</v>
      </c>
      <c r="AB1316" s="327">
        <v>0</v>
      </c>
      <c r="AC1316" s="327">
        <v>0</v>
      </c>
      <c r="AD1316" s="327">
        <v>0</v>
      </c>
      <c r="AE1316" s="327">
        <v>0</v>
      </c>
      <c r="AF1316" s="327">
        <v>0</v>
      </c>
      <c r="AG1316" s="327">
        <v>0</v>
      </c>
      <c r="AH1316" s="327">
        <v>0</v>
      </c>
      <c r="AI1316" s="327">
        <v>0</v>
      </c>
      <c r="AJ1316" s="327">
        <v>0</v>
      </c>
      <c r="AK1316" s="327">
        <v>0</v>
      </c>
      <c r="AL1316" s="327">
        <v>0</v>
      </c>
      <c r="AM1316" s="489"/>
      <c r="AN1316" s="382"/>
    </row>
    <row r="1317" spans="1:40" ht="19.5" customHeight="1" x14ac:dyDescent="0.2">
      <c r="A1317" s="477" t="s">
        <v>53</v>
      </c>
      <c r="B1317" s="475" t="s">
        <v>45</v>
      </c>
      <c r="C1317" s="456" t="s">
        <v>33</v>
      </c>
      <c r="D1317" s="302" t="s">
        <v>39</v>
      </c>
      <c r="E1317" s="305"/>
      <c r="F1317" s="305"/>
      <c r="G1317" s="305"/>
      <c r="H1317" s="305"/>
      <c r="I1317" s="305"/>
      <c r="J1317" s="305"/>
      <c r="K1317" s="305"/>
      <c r="L1317" s="305"/>
      <c r="M1317" s="305"/>
      <c r="N1317" s="305"/>
      <c r="O1317" s="305"/>
      <c r="P1317" s="305"/>
      <c r="Q1317" s="305"/>
      <c r="R1317" s="305"/>
      <c r="S1317" s="382"/>
      <c r="V1317" s="387"/>
      <c r="W1317" s="323" t="s">
        <v>251</v>
      </c>
      <c r="X1317" s="323" t="s">
        <v>234</v>
      </c>
      <c r="Y1317" s="323"/>
      <c r="Z1317" s="327">
        <v>0</v>
      </c>
      <c r="AA1317" s="327">
        <v>0</v>
      </c>
      <c r="AB1317" s="327">
        <v>0</v>
      </c>
      <c r="AC1317" s="327">
        <v>0</v>
      </c>
      <c r="AD1317" s="327">
        <v>0</v>
      </c>
      <c r="AE1317" s="327">
        <v>0</v>
      </c>
      <c r="AF1317" s="327">
        <v>0</v>
      </c>
      <c r="AG1317" s="327">
        <v>0</v>
      </c>
      <c r="AH1317" s="327">
        <v>0</v>
      </c>
      <c r="AI1317" s="327">
        <v>0</v>
      </c>
      <c r="AJ1317" s="327">
        <v>0</v>
      </c>
      <c r="AK1317" s="327">
        <v>0</v>
      </c>
      <c r="AL1317" s="327">
        <v>0</v>
      </c>
      <c r="AM1317" s="489"/>
      <c r="AN1317" s="382"/>
    </row>
    <row r="1318" spans="1:40" ht="19.5" customHeight="1" x14ac:dyDescent="0.2">
      <c r="A1318" s="477" t="s">
        <v>53</v>
      </c>
      <c r="B1318" s="475" t="s">
        <v>45</v>
      </c>
      <c r="C1318" s="456" t="s">
        <v>40</v>
      </c>
      <c r="D1318" s="302" t="s">
        <v>41</v>
      </c>
      <c r="E1318" s="305"/>
      <c r="F1318" s="305"/>
      <c r="G1318" s="305"/>
      <c r="H1318" s="305"/>
      <c r="I1318" s="305"/>
      <c r="J1318" s="305"/>
      <c r="K1318" s="305"/>
      <c r="L1318" s="305"/>
      <c r="M1318" s="305"/>
      <c r="N1318" s="305"/>
      <c r="O1318" s="305"/>
      <c r="P1318" s="305"/>
      <c r="Q1318" s="305"/>
      <c r="R1318" s="305"/>
      <c r="S1318" s="382"/>
      <c r="V1318" s="387"/>
      <c r="W1318" s="323" t="s">
        <v>251</v>
      </c>
      <c r="X1318" s="323" t="s">
        <v>127</v>
      </c>
      <c r="Y1318" s="323"/>
      <c r="Z1318" s="327">
        <v>-9.3453900000000001</v>
      </c>
      <c r="AA1318" s="327">
        <v>-3.851124</v>
      </c>
      <c r="AB1318" s="327">
        <v>-8.1393959999999996</v>
      </c>
      <c r="AC1318" s="327">
        <v>-8.8970280000000006</v>
      </c>
      <c r="AD1318" s="327">
        <v>-8.821218</v>
      </c>
      <c r="AE1318" s="327">
        <v>-16.151295000000001</v>
      </c>
      <c r="AF1318" s="327">
        <v>-10.397334000000001</v>
      </c>
      <c r="AG1318" s="327">
        <v>-12.172523999999999</v>
      </c>
      <c r="AH1318" s="327">
        <v>-13.64016</v>
      </c>
      <c r="AI1318" s="327">
        <v>-12.065172</v>
      </c>
      <c r="AJ1318" s="327">
        <v>-14.085894</v>
      </c>
      <c r="AK1318" s="327">
        <v>-15.647142000000001</v>
      </c>
      <c r="AL1318" s="327">
        <v>-133.21367699999999</v>
      </c>
      <c r="AM1318" s="489"/>
      <c r="AN1318" s="382"/>
    </row>
    <row r="1319" spans="1:40" ht="19.5" customHeight="1" x14ac:dyDescent="0.2">
      <c r="A1319" s="477" t="s">
        <v>53</v>
      </c>
      <c r="B1319" s="475" t="s">
        <v>45</v>
      </c>
      <c r="C1319" s="456" t="s">
        <v>40</v>
      </c>
      <c r="D1319" s="302" t="s">
        <v>42</v>
      </c>
      <c r="E1319" s="305"/>
      <c r="F1319" s="305"/>
      <c r="G1319" s="305"/>
      <c r="H1319" s="305"/>
      <c r="I1319" s="305"/>
      <c r="J1319" s="305"/>
      <c r="K1319" s="305"/>
      <c r="L1319" s="305"/>
      <c r="M1319" s="305"/>
      <c r="N1319" s="305"/>
      <c r="O1319" s="305"/>
      <c r="P1319" s="305"/>
      <c r="Q1319" s="305"/>
      <c r="R1319" s="305"/>
      <c r="S1319" s="382"/>
      <c r="V1319" s="387"/>
      <c r="W1319" s="323" t="s">
        <v>251</v>
      </c>
      <c r="X1319" s="323" t="s">
        <v>235</v>
      </c>
      <c r="Y1319" s="323"/>
      <c r="Z1319" s="327">
        <v>0</v>
      </c>
      <c r="AA1319" s="327">
        <v>0</v>
      </c>
      <c r="AB1319" s="327">
        <v>0</v>
      </c>
      <c r="AC1319" s="327">
        <v>0</v>
      </c>
      <c r="AD1319" s="327">
        <v>0</v>
      </c>
      <c r="AE1319" s="327">
        <v>0</v>
      </c>
      <c r="AF1319" s="327">
        <v>0</v>
      </c>
      <c r="AG1319" s="327">
        <v>0</v>
      </c>
      <c r="AH1319" s="327">
        <v>0</v>
      </c>
      <c r="AI1319" s="327">
        <v>0</v>
      </c>
      <c r="AJ1319" s="327">
        <v>0</v>
      </c>
      <c r="AK1319" s="327">
        <v>0</v>
      </c>
      <c r="AL1319" s="327">
        <v>0</v>
      </c>
      <c r="AM1319" s="489"/>
      <c r="AN1319" s="382"/>
    </row>
    <row r="1320" spans="1:40" ht="19.5" customHeight="1" x14ac:dyDescent="0.2">
      <c r="A1320" s="477" t="s">
        <v>53</v>
      </c>
      <c r="B1320" s="475" t="s">
        <v>45</v>
      </c>
      <c r="C1320" s="456" t="s">
        <v>40</v>
      </c>
      <c r="D1320" s="302" t="s">
        <v>43</v>
      </c>
      <c r="E1320" s="305"/>
      <c r="F1320" s="305"/>
      <c r="G1320" s="305"/>
      <c r="H1320" s="305"/>
      <c r="I1320" s="305"/>
      <c r="J1320" s="305"/>
      <c r="K1320" s="305"/>
      <c r="L1320" s="305"/>
      <c r="M1320" s="305"/>
      <c r="N1320" s="305"/>
      <c r="O1320" s="305"/>
      <c r="P1320" s="305"/>
      <c r="Q1320" s="305"/>
      <c r="R1320" s="305"/>
      <c r="S1320" s="382"/>
      <c r="V1320" s="387"/>
      <c r="W1320" s="323" t="s">
        <v>251</v>
      </c>
      <c r="X1320" s="323" t="s">
        <v>236</v>
      </c>
      <c r="Y1320" s="323"/>
      <c r="Z1320" s="327">
        <v>0</v>
      </c>
      <c r="AA1320" s="327">
        <v>0</v>
      </c>
      <c r="AB1320" s="327">
        <v>0</v>
      </c>
      <c r="AC1320" s="327">
        <v>0</v>
      </c>
      <c r="AD1320" s="327">
        <v>0</v>
      </c>
      <c r="AE1320" s="327">
        <v>0</v>
      </c>
      <c r="AF1320" s="327">
        <v>0</v>
      </c>
      <c r="AG1320" s="327">
        <v>0</v>
      </c>
      <c r="AH1320" s="327">
        <v>0</v>
      </c>
      <c r="AI1320" s="327">
        <v>0</v>
      </c>
      <c r="AJ1320" s="327">
        <v>0</v>
      </c>
      <c r="AK1320" s="327">
        <v>0</v>
      </c>
      <c r="AL1320" s="327">
        <v>0</v>
      </c>
      <c r="AM1320" s="489"/>
      <c r="AN1320" s="382"/>
    </row>
    <row r="1321" spans="1:40" ht="19.5" customHeight="1" x14ac:dyDescent="0.2">
      <c r="A1321" s="477" t="s">
        <v>53</v>
      </c>
      <c r="B1321" s="475" t="s">
        <v>25</v>
      </c>
      <c r="C1321" s="456" t="s">
        <v>378</v>
      </c>
      <c r="D1321" s="302" t="s">
        <v>378</v>
      </c>
      <c r="E1321" s="305"/>
      <c r="F1321" s="305"/>
      <c r="G1321" s="305"/>
      <c r="H1321" s="305"/>
      <c r="I1321" s="305"/>
      <c r="J1321" s="305"/>
      <c r="K1321" s="305"/>
      <c r="L1321" s="305"/>
      <c r="M1321" s="305"/>
      <c r="N1321" s="305"/>
      <c r="O1321" s="305"/>
      <c r="P1321" s="305"/>
      <c r="Q1321" s="305"/>
      <c r="R1321" s="305"/>
      <c r="S1321" s="382"/>
      <c r="V1321" s="387"/>
      <c r="W1321" s="323" t="s">
        <v>251</v>
      </c>
      <c r="X1321" s="323" t="s">
        <v>237</v>
      </c>
      <c r="Y1321" s="323"/>
      <c r="Z1321" s="327">
        <v>0</v>
      </c>
      <c r="AA1321" s="327">
        <v>0</v>
      </c>
      <c r="AB1321" s="327">
        <v>0</v>
      </c>
      <c r="AC1321" s="327">
        <v>0</v>
      </c>
      <c r="AD1321" s="327">
        <v>0</v>
      </c>
      <c r="AE1321" s="327">
        <v>0</v>
      </c>
      <c r="AF1321" s="327">
        <v>0</v>
      </c>
      <c r="AG1321" s="327">
        <v>0</v>
      </c>
      <c r="AH1321" s="327">
        <v>0</v>
      </c>
      <c r="AI1321" s="327">
        <v>0</v>
      </c>
      <c r="AJ1321" s="327">
        <v>0</v>
      </c>
      <c r="AK1321" s="327">
        <v>0</v>
      </c>
      <c r="AL1321" s="327">
        <v>0</v>
      </c>
      <c r="AM1321" s="489"/>
      <c r="AN1321" s="382"/>
    </row>
    <row r="1322" spans="1:40" ht="19.5" customHeight="1" x14ac:dyDescent="0.2">
      <c r="A1322" s="477" t="s">
        <v>53</v>
      </c>
      <c r="B1322" s="475" t="s">
        <v>44</v>
      </c>
      <c r="C1322" s="456" t="s">
        <v>380</v>
      </c>
      <c r="D1322" s="302" t="s">
        <v>380</v>
      </c>
      <c r="E1322" s="305"/>
      <c r="F1322" s="305">
        <v>13.5869276753028</v>
      </c>
      <c r="G1322" s="305">
        <v>4.1143821289387503</v>
      </c>
      <c r="H1322" s="305">
        <v>11.550736428726299</v>
      </c>
      <c r="I1322" s="305">
        <v>15.249885857128399</v>
      </c>
      <c r="J1322" s="305">
        <v>15.5130161584737</v>
      </c>
      <c r="K1322" s="305">
        <v>20.693831309530299</v>
      </c>
      <c r="L1322" s="305">
        <v>22.453998530957399</v>
      </c>
      <c r="M1322" s="305">
        <v>25.519193085097399</v>
      </c>
      <c r="N1322" s="305">
        <v>24.019871449016101</v>
      </c>
      <c r="O1322" s="305">
        <v>22.667086213426899</v>
      </c>
      <c r="P1322" s="305">
        <v>24.494178001265698</v>
      </c>
      <c r="Q1322" s="305">
        <v>26.5398011621362</v>
      </c>
      <c r="R1322" s="305">
        <v>226.402908</v>
      </c>
      <c r="S1322" s="382"/>
      <c r="V1322" s="387"/>
      <c r="W1322" s="323" t="s">
        <v>251</v>
      </c>
      <c r="X1322" s="323" t="s">
        <v>238</v>
      </c>
      <c r="Y1322" s="323"/>
      <c r="Z1322" s="327">
        <v>0</v>
      </c>
      <c r="AA1322" s="327">
        <v>0</v>
      </c>
      <c r="AB1322" s="327">
        <v>0</v>
      </c>
      <c r="AC1322" s="327">
        <v>0</v>
      </c>
      <c r="AD1322" s="327">
        <v>0</v>
      </c>
      <c r="AE1322" s="327">
        <v>0</v>
      </c>
      <c r="AF1322" s="327">
        <v>0</v>
      </c>
      <c r="AG1322" s="327">
        <v>0</v>
      </c>
      <c r="AH1322" s="327">
        <v>0</v>
      </c>
      <c r="AI1322" s="327">
        <v>0</v>
      </c>
      <c r="AJ1322" s="327">
        <v>0</v>
      </c>
      <c r="AK1322" s="327">
        <v>0</v>
      </c>
      <c r="AL1322" s="327">
        <v>0</v>
      </c>
      <c r="AM1322" s="489"/>
      <c r="AN1322" s="382"/>
    </row>
    <row r="1323" spans="1:40" ht="19.5" customHeight="1" x14ac:dyDescent="0.2">
      <c r="A1323" s="477" t="s">
        <v>53</v>
      </c>
      <c r="B1323" s="475" t="s">
        <v>45</v>
      </c>
      <c r="C1323" s="456" t="s">
        <v>382</v>
      </c>
      <c r="D1323" s="302" t="s">
        <v>382</v>
      </c>
      <c r="E1323" s="305"/>
      <c r="F1323" s="305"/>
      <c r="G1323" s="305"/>
      <c r="H1323" s="305"/>
      <c r="I1323" s="305"/>
      <c r="J1323" s="305"/>
      <c r="K1323" s="305"/>
      <c r="L1323" s="305"/>
      <c r="M1323" s="305"/>
      <c r="N1323" s="305"/>
      <c r="O1323" s="305"/>
      <c r="P1323" s="305"/>
      <c r="Q1323" s="305"/>
      <c r="R1323" s="305"/>
      <c r="S1323" s="382"/>
      <c r="V1323" s="387"/>
      <c r="W1323" s="323" t="s">
        <v>251</v>
      </c>
      <c r="X1323" s="323" t="s">
        <v>239</v>
      </c>
      <c r="Y1323" s="323"/>
      <c r="Z1323" s="327">
        <v>0</v>
      </c>
      <c r="AA1323" s="327">
        <v>0</v>
      </c>
      <c r="AB1323" s="327">
        <v>0</v>
      </c>
      <c r="AC1323" s="327">
        <v>0</v>
      </c>
      <c r="AD1323" s="327">
        <v>0</v>
      </c>
      <c r="AE1323" s="327">
        <v>0</v>
      </c>
      <c r="AF1323" s="327">
        <v>0</v>
      </c>
      <c r="AG1323" s="327">
        <v>0</v>
      </c>
      <c r="AH1323" s="327">
        <v>0</v>
      </c>
      <c r="AI1323" s="327">
        <v>0</v>
      </c>
      <c r="AJ1323" s="327">
        <v>0</v>
      </c>
      <c r="AK1323" s="327">
        <v>0</v>
      </c>
      <c r="AL1323" s="327">
        <v>0</v>
      </c>
      <c r="AM1323" s="489"/>
      <c r="AN1323" s="382"/>
    </row>
    <row r="1324" spans="1:40" ht="19.5" customHeight="1" x14ac:dyDescent="0.2">
      <c r="A1324" s="477" t="s">
        <v>53</v>
      </c>
      <c r="B1324" s="475" t="s">
        <v>46</v>
      </c>
      <c r="C1324" s="456" t="s">
        <v>384</v>
      </c>
      <c r="D1324" s="302" t="s">
        <v>384</v>
      </c>
      <c r="E1324" s="305"/>
      <c r="F1324" s="305"/>
      <c r="G1324" s="305"/>
      <c r="H1324" s="305"/>
      <c r="I1324" s="305"/>
      <c r="J1324" s="305"/>
      <c r="K1324" s="305"/>
      <c r="L1324" s="305"/>
      <c r="M1324" s="305"/>
      <c r="N1324" s="305"/>
      <c r="O1324" s="305"/>
      <c r="P1324" s="305"/>
      <c r="Q1324" s="305"/>
      <c r="R1324" s="305"/>
      <c r="S1324" s="382"/>
      <c r="V1324" s="387"/>
      <c r="W1324" s="323" t="s">
        <v>251</v>
      </c>
      <c r="X1324" s="323" t="s">
        <v>240</v>
      </c>
      <c r="Y1324" s="323"/>
      <c r="Z1324" s="327">
        <v>0</v>
      </c>
      <c r="AA1324" s="327">
        <v>0</v>
      </c>
      <c r="AB1324" s="327">
        <v>0</v>
      </c>
      <c r="AC1324" s="327">
        <v>0</v>
      </c>
      <c r="AD1324" s="327">
        <v>0</v>
      </c>
      <c r="AE1324" s="327">
        <v>0</v>
      </c>
      <c r="AF1324" s="327">
        <v>0</v>
      </c>
      <c r="AG1324" s="327">
        <v>0</v>
      </c>
      <c r="AH1324" s="327">
        <v>0</v>
      </c>
      <c r="AI1324" s="327">
        <v>0</v>
      </c>
      <c r="AJ1324" s="327">
        <v>0</v>
      </c>
      <c r="AK1324" s="327">
        <v>0</v>
      </c>
      <c r="AL1324" s="327">
        <v>0</v>
      </c>
      <c r="AM1324" s="489"/>
      <c r="AN1324" s="382"/>
    </row>
    <row r="1325" spans="1:40" ht="19.5" customHeight="1" x14ac:dyDescent="0.2">
      <c r="A1325" s="477" t="s">
        <v>53</v>
      </c>
      <c r="B1325" s="475" t="s">
        <v>47</v>
      </c>
      <c r="C1325" s="456" t="s">
        <v>386</v>
      </c>
      <c r="D1325" s="302" t="s">
        <v>386</v>
      </c>
      <c r="E1325" s="305"/>
      <c r="F1325" s="305"/>
      <c r="G1325" s="305"/>
      <c r="H1325" s="305"/>
      <c r="I1325" s="305"/>
      <c r="J1325" s="305"/>
      <c r="K1325" s="305"/>
      <c r="L1325" s="305"/>
      <c r="M1325" s="305"/>
      <c r="N1325" s="305"/>
      <c r="O1325" s="305"/>
      <c r="P1325" s="305"/>
      <c r="Q1325" s="305"/>
      <c r="R1325" s="305"/>
      <c r="S1325" s="382"/>
      <c r="V1325" s="387"/>
      <c r="W1325" s="323" t="s">
        <v>251</v>
      </c>
      <c r="X1325" s="323" t="s">
        <v>241</v>
      </c>
      <c r="Y1325" s="323"/>
      <c r="Z1325" s="327">
        <v>0</v>
      </c>
      <c r="AA1325" s="327">
        <v>0</v>
      </c>
      <c r="AB1325" s="327">
        <v>0</v>
      </c>
      <c r="AC1325" s="327">
        <v>0</v>
      </c>
      <c r="AD1325" s="327">
        <v>0</v>
      </c>
      <c r="AE1325" s="327">
        <v>0</v>
      </c>
      <c r="AF1325" s="327">
        <v>0</v>
      </c>
      <c r="AG1325" s="327">
        <v>0</v>
      </c>
      <c r="AH1325" s="327">
        <v>0</v>
      </c>
      <c r="AI1325" s="327">
        <v>0</v>
      </c>
      <c r="AJ1325" s="327">
        <v>0</v>
      </c>
      <c r="AK1325" s="327">
        <v>0</v>
      </c>
      <c r="AL1325" s="327">
        <v>0</v>
      </c>
      <c r="AM1325" s="489"/>
      <c r="AN1325" s="382"/>
    </row>
    <row r="1326" spans="1:40" ht="19.5" customHeight="1" x14ac:dyDescent="0.2">
      <c r="A1326" s="477" t="s">
        <v>53</v>
      </c>
      <c r="B1326" s="475" t="s">
        <v>48</v>
      </c>
      <c r="C1326" s="456" t="s">
        <v>48</v>
      </c>
      <c r="D1326" s="302" t="s">
        <v>48</v>
      </c>
      <c r="E1326" s="305"/>
      <c r="F1326" s="305"/>
      <c r="G1326" s="305"/>
      <c r="H1326" s="305"/>
      <c r="I1326" s="305"/>
      <c r="J1326" s="305"/>
      <c r="K1326" s="305"/>
      <c r="L1326" s="305"/>
      <c r="M1326" s="305"/>
      <c r="N1326" s="305"/>
      <c r="O1326" s="305"/>
      <c r="P1326" s="305"/>
      <c r="Q1326" s="305"/>
      <c r="R1326" s="305"/>
      <c r="S1326" s="382"/>
      <c r="V1326" s="387"/>
      <c r="W1326" s="323" t="s">
        <v>251</v>
      </c>
      <c r="X1326" s="323" t="s">
        <v>242</v>
      </c>
      <c r="Y1326" s="323"/>
      <c r="Z1326" s="327">
        <v>0</v>
      </c>
      <c r="AA1326" s="327">
        <v>0</v>
      </c>
      <c r="AB1326" s="327">
        <v>0</v>
      </c>
      <c r="AC1326" s="327">
        <v>0</v>
      </c>
      <c r="AD1326" s="327">
        <v>0</v>
      </c>
      <c r="AE1326" s="327">
        <v>0</v>
      </c>
      <c r="AF1326" s="327">
        <v>0</v>
      </c>
      <c r="AG1326" s="327">
        <v>0</v>
      </c>
      <c r="AH1326" s="327">
        <v>0</v>
      </c>
      <c r="AI1326" s="327">
        <v>0</v>
      </c>
      <c r="AJ1326" s="327">
        <v>0</v>
      </c>
      <c r="AK1326" s="327">
        <v>0</v>
      </c>
      <c r="AL1326" s="327">
        <v>0</v>
      </c>
      <c r="AM1326" s="489"/>
      <c r="AN1326" s="382"/>
    </row>
    <row r="1327" spans="1:40" ht="19.5" customHeight="1" x14ac:dyDescent="0.2">
      <c r="A1327" s="477" t="s">
        <v>53</v>
      </c>
      <c r="B1327" s="475" t="s">
        <v>49</v>
      </c>
      <c r="C1327" s="456" t="s">
        <v>49</v>
      </c>
      <c r="D1327" s="302" t="s">
        <v>49</v>
      </c>
      <c r="E1327" s="305"/>
      <c r="F1327" s="305"/>
      <c r="G1327" s="305"/>
      <c r="H1327" s="305"/>
      <c r="I1327" s="305"/>
      <c r="J1327" s="305"/>
      <c r="K1327" s="305"/>
      <c r="L1327" s="305"/>
      <c r="M1327" s="305"/>
      <c r="N1327" s="305"/>
      <c r="O1327" s="305"/>
      <c r="P1327" s="305"/>
      <c r="Q1327" s="305"/>
      <c r="R1327" s="305"/>
      <c r="S1327" s="382"/>
      <c r="V1327" s="387"/>
      <c r="W1327" s="323" t="s">
        <v>251</v>
      </c>
      <c r="X1327" s="323" t="s">
        <v>243</v>
      </c>
      <c r="Y1327" s="323"/>
      <c r="Z1327" s="327">
        <v>0</v>
      </c>
      <c r="AA1327" s="327">
        <v>0</v>
      </c>
      <c r="AB1327" s="327">
        <v>0</v>
      </c>
      <c r="AC1327" s="327">
        <v>0</v>
      </c>
      <c r="AD1327" s="327">
        <v>0</v>
      </c>
      <c r="AE1327" s="327">
        <v>0</v>
      </c>
      <c r="AF1327" s="327">
        <v>0</v>
      </c>
      <c r="AG1327" s="327">
        <v>0</v>
      </c>
      <c r="AH1327" s="327">
        <v>0</v>
      </c>
      <c r="AI1327" s="327">
        <v>0</v>
      </c>
      <c r="AJ1327" s="327">
        <v>0</v>
      </c>
      <c r="AK1327" s="327">
        <v>0</v>
      </c>
      <c r="AL1327" s="327">
        <v>0</v>
      </c>
      <c r="AM1327" s="489"/>
      <c r="AN1327" s="382"/>
    </row>
    <row r="1328" spans="1:40" ht="19.5" customHeight="1" x14ac:dyDescent="0.2">
      <c r="A1328" s="477" t="s">
        <v>53</v>
      </c>
      <c r="B1328" s="475" t="s">
        <v>50</v>
      </c>
      <c r="C1328" s="456" t="s">
        <v>50</v>
      </c>
      <c r="D1328" s="302" t="s">
        <v>50</v>
      </c>
      <c r="E1328" s="305"/>
      <c r="F1328" s="305"/>
      <c r="G1328" s="305"/>
      <c r="H1328" s="305"/>
      <c r="I1328" s="305"/>
      <c r="J1328" s="305"/>
      <c r="K1328" s="305"/>
      <c r="L1328" s="305"/>
      <c r="M1328" s="305"/>
      <c r="N1328" s="305"/>
      <c r="O1328" s="305"/>
      <c r="P1328" s="305"/>
      <c r="Q1328" s="305"/>
      <c r="R1328" s="305"/>
      <c r="S1328" s="382"/>
      <c r="V1328" s="387"/>
      <c r="W1328" s="323" t="s">
        <v>251</v>
      </c>
      <c r="X1328" s="323" t="s">
        <v>244</v>
      </c>
      <c r="Y1328" s="323"/>
      <c r="Z1328" s="327">
        <v>0</v>
      </c>
      <c r="AA1328" s="327">
        <v>0</v>
      </c>
      <c r="AB1328" s="327">
        <v>0</v>
      </c>
      <c r="AC1328" s="327">
        <v>0</v>
      </c>
      <c r="AD1328" s="327">
        <v>0</v>
      </c>
      <c r="AE1328" s="327">
        <v>0</v>
      </c>
      <c r="AF1328" s="327">
        <v>0</v>
      </c>
      <c r="AG1328" s="327">
        <v>0</v>
      </c>
      <c r="AH1328" s="327">
        <v>0</v>
      </c>
      <c r="AI1328" s="327">
        <v>0</v>
      </c>
      <c r="AJ1328" s="327">
        <v>0</v>
      </c>
      <c r="AK1328" s="327">
        <v>0</v>
      </c>
      <c r="AL1328" s="327">
        <v>0</v>
      </c>
      <c r="AM1328" s="489"/>
      <c r="AN1328" s="382"/>
    </row>
    <row r="1329" spans="1:40" ht="19.5" customHeight="1" x14ac:dyDescent="0.2">
      <c r="A1329" s="477" t="s">
        <v>54</v>
      </c>
      <c r="B1329" s="475" t="s">
        <v>25</v>
      </c>
      <c r="C1329" s="456" t="s">
        <v>26</v>
      </c>
      <c r="D1329" s="302" t="s">
        <v>27</v>
      </c>
      <c r="E1329" s="305"/>
      <c r="F1329" s="305"/>
      <c r="G1329" s="305"/>
      <c r="H1329" s="305"/>
      <c r="I1329" s="305"/>
      <c r="J1329" s="305"/>
      <c r="K1329" s="305"/>
      <c r="L1329" s="305"/>
      <c r="M1329" s="305"/>
      <c r="N1329" s="305"/>
      <c r="O1329" s="305"/>
      <c r="P1329" s="305"/>
      <c r="Q1329" s="305"/>
      <c r="R1329" s="305"/>
      <c r="S1329" s="382"/>
      <c r="V1329" s="387"/>
      <c r="W1329" s="323" t="s">
        <v>251</v>
      </c>
      <c r="X1329" s="323" t="s">
        <v>245</v>
      </c>
      <c r="Y1329" s="323"/>
      <c r="Z1329" s="327">
        <v>0</v>
      </c>
      <c r="AA1329" s="327">
        <v>0</v>
      </c>
      <c r="AB1329" s="327">
        <v>0</v>
      </c>
      <c r="AC1329" s="327">
        <v>0</v>
      </c>
      <c r="AD1329" s="327">
        <v>0</v>
      </c>
      <c r="AE1329" s="327">
        <v>0</v>
      </c>
      <c r="AF1329" s="327">
        <v>0</v>
      </c>
      <c r="AG1329" s="327">
        <v>0</v>
      </c>
      <c r="AH1329" s="327">
        <v>0</v>
      </c>
      <c r="AI1329" s="327">
        <v>0</v>
      </c>
      <c r="AJ1329" s="327">
        <v>0</v>
      </c>
      <c r="AK1329" s="327">
        <v>0</v>
      </c>
      <c r="AL1329" s="327">
        <v>0</v>
      </c>
      <c r="AM1329" s="489"/>
      <c r="AN1329" s="382"/>
    </row>
    <row r="1330" spans="1:40" ht="19.5" customHeight="1" x14ac:dyDescent="0.2">
      <c r="A1330" s="477" t="s">
        <v>54</v>
      </c>
      <c r="B1330" s="475" t="s">
        <v>25</v>
      </c>
      <c r="C1330" s="456" t="s">
        <v>26</v>
      </c>
      <c r="D1330" s="302" t="s">
        <v>28</v>
      </c>
      <c r="E1330" s="305"/>
      <c r="F1330" s="305"/>
      <c r="G1330" s="305"/>
      <c r="H1330" s="305"/>
      <c r="I1330" s="305"/>
      <c r="J1330" s="305"/>
      <c r="K1330" s="305"/>
      <c r="L1330" s="305"/>
      <c r="M1330" s="305"/>
      <c r="N1330" s="305"/>
      <c r="O1330" s="305"/>
      <c r="P1330" s="305"/>
      <c r="Q1330" s="305"/>
      <c r="R1330" s="305"/>
      <c r="S1330" s="382"/>
      <c r="V1330" s="387"/>
      <c r="W1330" s="323" t="s">
        <v>251</v>
      </c>
      <c r="X1330" s="323" t="s">
        <v>246</v>
      </c>
      <c r="Y1330" s="323"/>
      <c r="Z1330" s="327">
        <v>0</v>
      </c>
      <c r="AA1330" s="327">
        <v>0</v>
      </c>
      <c r="AB1330" s="327">
        <v>0</v>
      </c>
      <c r="AC1330" s="327">
        <v>0</v>
      </c>
      <c r="AD1330" s="327">
        <v>0</v>
      </c>
      <c r="AE1330" s="327">
        <v>0</v>
      </c>
      <c r="AF1330" s="327">
        <v>0</v>
      </c>
      <c r="AG1330" s="327">
        <v>0</v>
      </c>
      <c r="AH1330" s="327">
        <v>0</v>
      </c>
      <c r="AI1330" s="327">
        <v>0</v>
      </c>
      <c r="AJ1330" s="327">
        <v>0</v>
      </c>
      <c r="AK1330" s="327">
        <v>0</v>
      </c>
      <c r="AL1330" s="327">
        <v>0</v>
      </c>
      <c r="AM1330" s="489"/>
      <c r="AN1330" s="382"/>
    </row>
    <row r="1331" spans="1:40" ht="19.5" customHeight="1" x14ac:dyDescent="0.2">
      <c r="A1331" s="477" t="s">
        <v>54</v>
      </c>
      <c r="B1331" s="475" t="s">
        <v>25</v>
      </c>
      <c r="C1331" s="456" t="s">
        <v>26</v>
      </c>
      <c r="D1331" s="302" t="s">
        <v>29</v>
      </c>
      <c r="E1331" s="305"/>
      <c r="F1331" s="305"/>
      <c r="G1331" s="305"/>
      <c r="H1331" s="305"/>
      <c r="I1331" s="305"/>
      <c r="J1331" s="305"/>
      <c r="K1331" s="305"/>
      <c r="L1331" s="305"/>
      <c r="M1331" s="305"/>
      <c r="N1331" s="305"/>
      <c r="O1331" s="305"/>
      <c r="P1331" s="305"/>
      <c r="Q1331" s="305"/>
      <c r="R1331" s="305"/>
      <c r="S1331" s="382"/>
      <c r="V1331" s="387"/>
      <c r="W1331" s="323" t="s">
        <v>251</v>
      </c>
      <c r="X1331" s="323" t="s">
        <v>247</v>
      </c>
      <c r="Y1331" s="323"/>
      <c r="Z1331" s="327">
        <v>0</v>
      </c>
      <c r="AA1331" s="327">
        <v>0</v>
      </c>
      <c r="AB1331" s="327">
        <v>0</v>
      </c>
      <c r="AC1331" s="327">
        <v>0</v>
      </c>
      <c r="AD1331" s="327">
        <v>0</v>
      </c>
      <c r="AE1331" s="327">
        <v>0</v>
      </c>
      <c r="AF1331" s="327">
        <v>0</v>
      </c>
      <c r="AG1331" s="327">
        <v>0</v>
      </c>
      <c r="AH1331" s="327">
        <v>0</v>
      </c>
      <c r="AI1331" s="327">
        <v>0</v>
      </c>
      <c r="AJ1331" s="327">
        <v>0</v>
      </c>
      <c r="AK1331" s="327">
        <v>0</v>
      </c>
      <c r="AL1331" s="327">
        <v>0</v>
      </c>
      <c r="AM1331" s="489"/>
      <c r="AN1331" s="382"/>
    </row>
    <row r="1332" spans="1:40" ht="19.5" customHeight="1" x14ac:dyDescent="0.2">
      <c r="A1332" s="477" t="s">
        <v>54</v>
      </c>
      <c r="B1332" s="475" t="s">
        <v>25</v>
      </c>
      <c r="C1332" s="456" t="s">
        <v>26</v>
      </c>
      <c r="D1332" s="302" t="s">
        <v>30</v>
      </c>
      <c r="E1332" s="305"/>
      <c r="F1332" s="305"/>
      <c r="G1332" s="305"/>
      <c r="H1332" s="305"/>
      <c r="I1332" s="305"/>
      <c r="J1332" s="305"/>
      <c r="K1332" s="305"/>
      <c r="L1332" s="305"/>
      <c r="M1332" s="305"/>
      <c r="N1332" s="305"/>
      <c r="O1332" s="305"/>
      <c r="P1332" s="305"/>
      <c r="Q1332" s="305"/>
      <c r="R1332" s="305"/>
      <c r="S1332" s="382"/>
      <c r="V1332" s="387"/>
      <c r="W1332" s="323" t="s">
        <v>251</v>
      </c>
      <c r="X1332" s="323" t="s">
        <v>248</v>
      </c>
      <c r="Y1332" s="323"/>
      <c r="Z1332" s="327">
        <v>0</v>
      </c>
      <c r="AA1332" s="327">
        <v>0</v>
      </c>
      <c r="AB1332" s="327">
        <v>0</v>
      </c>
      <c r="AC1332" s="327">
        <v>0</v>
      </c>
      <c r="AD1332" s="327">
        <v>0</v>
      </c>
      <c r="AE1332" s="327">
        <v>0</v>
      </c>
      <c r="AF1332" s="327">
        <v>0</v>
      </c>
      <c r="AG1332" s="327">
        <v>0</v>
      </c>
      <c r="AH1332" s="327">
        <v>0</v>
      </c>
      <c r="AI1332" s="327">
        <v>0</v>
      </c>
      <c r="AJ1332" s="327">
        <v>0</v>
      </c>
      <c r="AK1332" s="327">
        <v>0</v>
      </c>
      <c r="AL1332" s="327">
        <v>0</v>
      </c>
      <c r="AM1332" s="489"/>
      <c r="AN1332" s="382"/>
    </row>
    <row r="1333" spans="1:40" ht="19.5" customHeight="1" x14ac:dyDescent="0.2">
      <c r="A1333" s="477" t="s">
        <v>54</v>
      </c>
      <c r="B1333" s="475" t="s">
        <v>25</v>
      </c>
      <c r="C1333" s="456" t="s">
        <v>26</v>
      </c>
      <c r="D1333" s="302" t="s">
        <v>31</v>
      </c>
      <c r="E1333" s="305"/>
      <c r="F1333" s="305"/>
      <c r="G1333" s="305"/>
      <c r="H1333" s="305"/>
      <c r="I1333" s="305"/>
      <c r="J1333" s="305"/>
      <c r="K1333" s="305"/>
      <c r="L1333" s="305"/>
      <c r="M1333" s="305"/>
      <c r="N1333" s="305"/>
      <c r="O1333" s="305"/>
      <c r="P1333" s="305"/>
      <c r="Q1333" s="305"/>
      <c r="R1333" s="305"/>
      <c r="S1333" s="382"/>
      <c r="V1333" s="387"/>
      <c r="W1333" s="323" t="s">
        <v>251</v>
      </c>
      <c r="X1333" s="323" t="s">
        <v>210</v>
      </c>
      <c r="Y1333" s="323"/>
      <c r="Z1333" s="327">
        <v>-9.3656099929764807</v>
      </c>
      <c r="AA1333" s="327">
        <v>-48.836680334372801</v>
      </c>
      <c r="AB1333" s="327">
        <v>-8.1596159929764802</v>
      </c>
      <c r="AC1333" s="327">
        <v>-8.9214964531519492</v>
      </c>
      <c r="AD1333" s="327">
        <v>-8.8508224531519506</v>
      </c>
      <c r="AE1333" s="327">
        <v>-16.180899453151898</v>
      </c>
      <c r="AF1333" s="327">
        <v>-10.4269384531519</v>
      </c>
      <c r="AG1333" s="327">
        <v>-12.2021284531519</v>
      </c>
      <c r="AH1333" s="327">
        <v>-13.669764453151901</v>
      </c>
      <c r="AI1333" s="327">
        <v>-12.0947764531519</v>
      </c>
      <c r="AJ1333" s="327">
        <v>-14.115498453151901</v>
      </c>
      <c r="AK1333" s="327">
        <v>14.753432546848099</v>
      </c>
      <c r="AL1333" s="327">
        <v>-148.070798398693</v>
      </c>
      <c r="AM1333" s="489"/>
      <c r="AN1333" s="382"/>
    </row>
    <row r="1334" spans="1:40" ht="19.5" customHeight="1" x14ac:dyDescent="0.2">
      <c r="A1334" s="477" t="s">
        <v>54</v>
      </c>
      <c r="B1334" s="475" t="s">
        <v>25</v>
      </c>
      <c r="C1334" s="456" t="s">
        <v>26</v>
      </c>
      <c r="D1334" s="302" t="s">
        <v>32</v>
      </c>
      <c r="E1334" s="305"/>
      <c r="F1334" s="305"/>
      <c r="G1334" s="305"/>
      <c r="H1334" s="305"/>
      <c r="I1334" s="305"/>
      <c r="J1334" s="305"/>
      <c r="K1334" s="305"/>
      <c r="L1334" s="305"/>
      <c r="M1334" s="305"/>
      <c r="N1334" s="305"/>
      <c r="O1334" s="305"/>
      <c r="P1334" s="305"/>
      <c r="Q1334" s="305"/>
      <c r="R1334" s="305"/>
      <c r="S1334" s="382"/>
      <c r="V1334" s="387"/>
      <c r="W1334" s="321"/>
      <c r="X1334" s="321"/>
      <c r="Y1334" s="321"/>
      <c r="Z1334" s="329"/>
      <c r="AA1334" s="329"/>
      <c r="AB1334" s="329"/>
      <c r="AC1334" s="329"/>
      <c r="AD1334" s="329"/>
      <c r="AE1334" s="329"/>
      <c r="AF1334" s="329"/>
      <c r="AG1334" s="329"/>
      <c r="AH1334" s="329"/>
      <c r="AI1334" s="329"/>
      <c r="AJ1334" s="329"/>
      <c r="AK1334" s="329"/>
      <c r="AL1334" s="329"/>
      <c r="AM1334" s="489"/>
      <c r="AN1334" s="382"/>
    </row>
    <row r="1335" spans="1:40" ht="19.5" customHeight="1" x14ac:dyDescent="0.2">
      <c r="A1335" s="477" t="s">
        <v>54</v>
      </c>
      <c r="B1335" s="475" t="s">
        <v>25</v>
      </c>
      <c r="C1335" s="456" t="s">
        <v>33</v>
      </c>
      <c r="D1335" s="302" t="s">
        <v>34</v>
      </c>
      <c r="E1335" s="305"/>
      <c r="F1335" s="305"/>
      <c r="G1335" s="305"/>
      <c r="H1335" s="305"/>
      <c r="I1335" s="305"/>
      <c r="J1335" s="305"/>
      <c r="K1335" s="305"/>
      <c r="L1335" s="305"/>
      <c r="M1335" s="305"/>
      <c r="N1335" s="305"/>
      <c r="O1335" s="305"/>
      <c r="P1335" s="305"/>
      <c r="Q1335" s="305"/>
      <c r="R1335" s="305"/>
      <c r="S1335" s="382"/>
      <c r="V1335" s="387"/>
      <c r="W1335" s="321"/>
      <c r="X1335" s="321"/>
      <c r="Y1335" s="321"/>
      <c r="Z1335" s="329"/>
      <c r="AA1335" s="329"/>
      <c r="AB1335" s="329"/>
      <c r="AC1335" s="329"/>
      <c r="AD1335" s="329"/>
      <c r="AE1335" s="329"/>
      <c r="AF1335" s="329"/>
      <c r="AG1335" s="329"/>
      <c r="AH1335" s="329"/>
      <c r="AI1335" s="329"/>
      <c r="AJ1335" s="329"/>
      <c r="AK1335" s="329"/>
      <c r="AL1335" s="329"/>
      <c r="AM1335" s="489"/>
      <c r="AN1335" s="382"/>
    </row>
    <row r="1336" spans="1:40" ht="19.5" customHeight="1" x14ac:dyDescent="0.2">
      <c r="A1336" s="477" t="s">
        <v>54</v>
      </c>
      <c r="B1336" s="475" t="s">
        <v>25</v>
      </c>
      <c r="C1336" s="456" t="s">
        <v>33</v>
      </c>
      <c r="D1336" s="302" t="s">
        <v>35</v>
      </c>
      <c r="E1336" s="305"/>
      <c r="F1336" s="305"/>
      <c r="G1336" s="305"/>
      <c r="H1336" s="305"/>
      <c r="I1336" s="305"/>
      <c r="J1336" s="305"/>
      <c r="K1336" s="305"/>
      <c r="L1336" s="305"/>
      <c r="M1336" s="305"/>
      <c r="N1336" s="305"/>
      <c r="O1336" s="305"/>
      <c r="P1336" s="305"/>
      <c r="Q1336" s="305"/>
      <c r="R1336" s="305"/>
      <c r="S1336" s="382"/>
      <c r="V1336" s="387"/>
      <c r="W1336" s="323" t="s">
        <v>3</v>
      </c>
      <c r="X1336" s="323" t="s">
        <v>4</v>
      </c>
      <c r="Y1336" s="323"/>
      <c r="Z1336" s="327" t="s">
        <v>8</v>
      </c>
      <c r="AA1336" s="327" t="s">
        <v>9</v>
      </c>
      <c r="AB1336" s="327" t="s">
        <v>10</v>
      </c>
      <c r="AC1336" s="327" t="s">
        <v>11</v>
      </c>
      <c r="AD1336" s="327" t="s">
        <v>12</v>
      </c>
      <c r="AE1336" s="327" t="s">
        <v>13</v>
      </c>
      <c r="AF1336" s="327" t="s">
        <v>14</v>
      </c>
      <c r="AG1336" s="327" t="s">
        <v>15</v>
      </c>
      <c r="AH1336" s="327" t="s">
        <v>16</v>
      </c>
      <c r="AI1336" s="327" t="s">
        <v>17</v>
      </c>
      <c r="AJ1336" s="327" t="s">
        <v>111</v>
      </c>
      <c r="AK1336" s="327" t="s">
        <v>19</v>
      </c>
      <c r="AL1336" s="327" t="s">
        <v>20</v>
      </c>
      <c r="AM1336" s="489"/>
      <c r="AN1336" s="382"/>
    </row>
    <row r="1337" spans="1:40" ht="19.5" customHeight="1" x14ac:dyDescent="0.2">
      <c r="A1337" s="477" t="s">
        <v>54</v>
      </c>
      <c r="B1337" s="475" t="s">
        <v>25</v>
      </c>
      <c r="C1337" s="456" t="s">
        <v>33</v>
      </c>
      <c r="D1337" s="302" t="s">
        <v>36</v>
      </c>
      <c r="E1337" s="305"/>
      <c r="F1337" s="305"/>
      <c r="G1337" s="305"/>
      <c r="H1337" s="305"/>
      <c r="I1337" s="305"/>
      <c r="J1337" s="305"/>
      <c r="K1337" s="305"/>
      <c r="L1337" s="305"/>
      <c r="M1337" s="305"/>
      <c r="N1337" s="305"/>
      <c r="O1337" s="305"/>
      <c r="P1337" s="305"/>
      <c r="Q1337" s="305"/>
      <c r="R1337" s="305"/>
      <c r="S1337" s="382"/>
      <c r="V1337" s="387"/>
      <c r="W1337" s="323" t="s">
        <v>66</v>
      </c>
      <c r="X1337" s="323" t="s">
        <v>217</v>
      </c>
      <c r="Y1337" s="323"/>
      <c r="Z1337" s="327">
        <v>0</v>
      </c>
      <c r="AA1337" s="327">
        <v>0</v>
      </c>
      <c r="AB1337" s="327">
        <v>0</v>
      </c>
      <c r="AC1337" s="327">
        <v>0</v>
      </c>
      <c r="AD1337" s="327">
        <v>0</v>
      </c>
      <c r="AE1337" s="327">
        <v>0</v>
      </c>
      <c r="AF1337" s="327">
        <v>0</v>
      </c>
      <c r="AG1337" s="327">
        <v>0</v>
      </c>
      <c r="AH1337" s="327">
        <v>0</v>
      </c>
      <c r="AI1337" s="327">
        <v>0</v>
      </c>
      <c r="AJ1337" s="327">
        <v>0</v>
      </c>
      <c r="AK1337" s="327">
        <v>0</v>
      </c>
      <c r="AL1337" s="327">
        <v>0</v>
      </c>
      <c r="AM1337" s="489"/>
      <c r="AN1337" s="382"/>
    </row>
    <row r="1338" spans="1:40" ht="19.5" customHeight="1" x14ac:dyDescent="0.2">
      <c r="A1338" s="477" t="s">
        <v>54</v>
      </c>
      <c r="B1338" s="475" t="s">
        <v>25</v>
      </c>
      <c r="C1338" s="456" t="s">
        <v>33</v>
      </c>
      <c r="D1338" s="302" t="s">
        <v>37</v>
      </c>
      <c r="E1338" s="305"/>
      <c r="F1338" s="305"/>
      <c r="G1338" s="305"/>
      <c r="H1338" s="305"/>
      <c r="I1338" s="305"/>
      <c r="J1338" s="305"/>
      <c r="K1338" s="305"/>
      <c r="L1338" s="305"/>
      <c r="M1338" s="305"/>
      <c r="N1338" s="305"/>
      <c r="O1338" s="305"/>
      <c r="P1338" s="305"/>
      <c r="Q1338" s="305"/>
      <c r="R1338" s="305"/>
      <c r="S1338" s="382"/>
      <c r="V1338" s="387"/>
      <c r="W1338" s="323" t="s">
        <v>66</v>
      </c>
      <c r="X1338" s="323" t="s">
        <v>218</v>
      </c>
      <c r="Y1338" s="323"/>
      <c r="Z1338" s="327">
        <v>0</v>
      </c>
      <c r="AA1338" s="327">
        <v>0</v>
      </c>
      <c r="AB1338" s="327">
        <v>0</v>
      </c>
      <c r="AC1338" s="327">
        <v>0</v>
      </c>
      <c r="AD1338" s="327">
        <v>0</v>
      </c>
      <c r="AE1338" s="327">
        <v>0</v>
      </c>
      <c r="AF1338" s="327">
        <v>0</v>
      </c>
      <c r="AG1338" s="327">
        <v>0</v>
      </c>
      <c r="AH1338" s="327">
        <v>0</v>
      </c>
      <c r="AI1338" s="327">
        <v>0</v>
      </c>
      <c r="AJ1338" s="327">
        <v>0</v>
      </c>
      <c r="AK1338" s="327">
        <v>0</v>
      </c>
      <c r="AL1338" s="327">
        <v>0</v>
      </c>
      <c r="AM1338" s="489"/>
      <c r="AN1338" s="382"/>
    </row>
    <row r="1339" spans="1:40" ht="19.5" customHeight="1" x14ac:dyDescent="0.2">
      <c r="A1339" s="477" t="s">
        <v>54</v>
      </c>
      <c r="B1339" s="475" t="s">
        <v>25</v>
      </c>
      <c r="C1339" s="456" t="s">
        <v>33</v>
      </c>
      <c r="D1339" s="302" t="s">
        <v>38</v>
      </c>
      <c r="E1339" s="305"/>
      <c r="F1339" s="305"/>
      <c r="G1339" s="305"/>
      <c r="H1339" s="305"/>
      <c r="I1339" s="305"/>
      <c r="J1339" s="305"/>
      <c r="K1339" s="305"/>
      <c r="L1339" s="305"/>
      <c r="M1339" s="305"/>
      <c r="N1339" s="305"/>
      <c r="O1339" s="305"/>
      <c r="P1339" s="305"/>
      <c r="Q1339" s="305"/>
      <c r="R1339" s="305"/>
      <c r="S1339" s="382"/>
      <c r="V1339" s="387"/>
      <c r="W1339" s="323" t="s">
        <v>66</v>
      </c>
      <c r="X1339" s="323" t="s">
        <v>219</v>
      </c>
      <c r="Y1339" s="323"/>
      <c r="Z1339" s="327">
        <v>0</v>
      </c>
      <c r="AA1339" s="327">
        <v>0</v>
      </c>
      <c r="AB1339" s="327">
        <v>0</v>
      </c>
      <c r="AC1339" s="327">
        <v>0</v>
      </c>
      <c r="AD1339" s="327">
        <v>0</v>
      </c>
      <c r="AE1339" s="327">
        <v>0</v>
      </c>
      <c r="AF1339" s="327">
        <v>0</v>
      </c>
      <c r="AG1339" s="327">
        <v>0</v>
      </c>
      <c r="AH1339" s="327">
        <v>0</v>
      </c>
      <c r="AI1339" s="327">
        <v>0</v>
      </c>
      <c r="AJ1339" s="327">
        <v>0</v>
      </c>
      <c r="AK1339" s="327">
        <v>0</v>
      </c>
      <c r="AL1339" s="327">
        <v>0</v>
      </c>
      <c r="AM1339" s="489"/>
      <c r="AN1339" s="382"/>
    </row>
    <row r="1340" spans="1:40" ht="19.5" customHeight="1" x14ac:dyDescent="0.2">
      <c r="A1340" s="477" t="s">
        <v>54</v>
      </c>
      <c r="B1340" s="475" t="s">
        <v>25</v>
      </c>
      <c r="C1340" s="456" t="s">
        <v>33</v>
      </c>
      <c r="D1340" s="302" t="s">
        <v>39</v>
      </c>
      <c r="E1340" s="305"/>
      <c r="F1340" s="305"/>
      <c r="G1340" s="305"/>
      <c r="H1340" s="305"/>
      <c r="I1340" s="305"/>
      <c r="J1340" s="305"/>
      <c r="K1340" s="305"/>
      <c r="L1340" s="305"/>
      <c r="M1340" s="305"/>
      <c r="N1340" s="305"/>
      <c r="O1340" s="305"/>
      <c r="P1340" s="305"/>
      <c r="Q1340" s="305"/>
      <c r="R1340" s="305"/>
      <c r="S1340" s="382"/>
      <c r="V1340" s="387"/>
      <c r="W1340" s="323" t="s">
        <v>66</v>
      </c>
      <c r="X1340" s="323" t="s">
        <v>220</v>
      </c>
      <c r="Y1340" s="323"/>
      <c r="Z1340" s="327">
        <v>0</v>
      </c>
      <c r="AA1340" s="327">
        <v>0</v>
      </c>
      <c r="AB1340" s="327">
        <v>0</v>
      </c>
      <c r="AC1340" s="327">
        <v>0</v>
      </c>
      <c r="AD1340" s="327">
        <v>0</v>
      </c>
      <c r="AE1340" s="327">
        <v>0</v>
      </c>
      <c r="AF1340" s="327">
        <v>0</v>
      </c>
      <c r="AG1340" s="327">
        <v>0</v>
      </c>
      <c r="AH1340" s="327">
        <v>0</v>
      </c>
      <c r="AI1340" s="327">
        <v>0</v>
      </c>
      <c r="AJ1340" s="327">
        <v>0</v>
      </c>
      <c r="AK1340" s="327">
        <v>0</v>
      </c>
      <c r="AL1340" s="327">
        <v>0</v>
      </c>
      <c r="AM1340" s="489"/>
      <c r="AN1340" s="382"/>
    </row>
    <row r="1341" spans="1:40" ht="19.5" customHeight="1" x14ac:dyDescent="0.2">
      <c r="A1341" s="477" t="s">
        <v>54</v>
      </c>
      <c r="B1341" s="475" t="s">
        <v>25</v>
      </c>
      <c r="C1341" s="456" t="s">
        <v>40</v>
      </c>
      <c r="D1341" s="302" t="s">
        <v>41</v>
      </c>
      <c r="E1341" s="305"/>
      <c r="F1341" s="305"/>
      <c r="G1341" s="305"/>
      <c r="H1341" s="305"/>
      <c r="I1341" s="305"/>
      <c r="J1341" s="305"/>
      <c r="K1341" s="305"/>
      <c r="L1341" s="305"/>
      <c r="M1341" s="305"/>
      <c r="N1341" s="305"/>
      <c r="O1341" s="305"/>
      <c r="P1341" s="305"/>
      <c r="Q1341" s="305"/>
      <c r="R1341" s="305"/>
      <c r="S1341" s="382"/>
      <c r="V1341" s="387"/>
      <c r="W1341" s="323" t="s">
        <v>66</v>
      </c>
      <c r="X1341" s="323" t="s">
        <v>211</v>
      </c>
      <c r="Y1341" s="323"/>
      <c r="Z1341" s="327">
        <v>0</v>
      </c>
      <c r="AA1341" s="327">
        <v>-58.161702459156601</v>
      </c>
      <c r="AB1341" s="327">
        <v>0</v>
      </c>
      <c r="AC1341" s="327">
        <v>0</v>
      </c>
      <c r="AD1341" s="327">
        <v>0</v>
      </c>
      <c r="AE1341" s="327">
        <v>0</v>
      </c>
      <c r="AF1341" s="327">
        <v>0</v>
      </c>
      <c r="AG1341" s="327">
        <v>0</v>
      </c>
      <c r="AH1341" s="327">
        <v>0</v>
      </c>
      <c r="AI1341" s="327">
        <v>0</v>
      </c>
      <c r="AJ1341" s="327">
        <v>0</v>
      </c>
      <c r="AK1341" s="327">
        <v>58.860509</v>
      </c>
      <c r="AL1341" s="327">
        <v>0.69880654084339999</v>
      </c>
      <c r="AM1341" s="489"/>
      <c r="AN1341" s="382"/>
    </row>
    <row r="1342" spans="1:40" ht="19.5" customHeight="1" x14ac:dyDescent="0.2">
      <c r="A1342" s="477" t="s">
        <v>54</v>
      </c>
      <c r="B1342" s="475" t="s">
        <v>25</v>
      </c>
      <c r="C1342" s="456" t="s">
        <v>40</v>
      </c>
      <c r="D1342" s="302" t="s">
        <v>42</v>
      </c>
      <c r="E1342" s="305"/>
      <c r="F1342" s="305"/>
      <c r="G1342" s="305"/>
      <c r="H1342" s="305"/>
      <c r="I1342" s="305"/>
      <c r="J1342" s="305"/>
      <c r="K1342" s="305"/>
      <c r="L1342" s="305"/>
      <c r="M1342" s="305"/>
      <c r="N1342" s="305"/>
      <c r="O1342" s="305"/>
      <c r="P1342" s="305"/>
      <c r="Q1342" s="305"/>
      <c r="R1342" s="305"/>
      <c r="S1342" s="382"/>
      <c r="V1342" s="387"/>
      <c r="W1342" s="323" t="s">
        <v>66</v>
      </c>
      <c r="X1342" s="323" t="s">
        <v>221</v>
      </c>
      <c r="Y1342" s="323"/>
      <c r="Z1342" s="327">
        <v>0</v>
      </c>
      <c r="AA1342" s="327">
        <v>0</v>
      </c>
      <c r="AB1342" s="327">
        <v>0</v>
      </c>
      <c r="AC1342" s="327">
        <v>0</v>
      </c>
      <c r="AD1342" s="327">
        <v>0</v>
      </c>
      <c r="AE1342" s="327">
        <v>0</v>
      </c>
      <c r="AF1342" s="327">
        <v>0</v>
      </c>
      <c r="AG1342" s="327">
        <v>0</v>
      </c>
      <c r="AH1342" s="327">
        <v>0</v>
      </c>
      <c r="AI1342" s="327">
        <v>0</v>
      </c>
      <c r="AJ1342" s="327">
        <v>0</v>
      </c>
      <c r="AK1342" s="327">
        <v>0</v>
      </c>
      <c r="AL1342" s="327">
        <v>0</v>
      </c>
      <c r="AM1342" s="489"/>
      <c r="AN1342" s="382"/>
    </row>
    <row r="1343" spans="1:40" ht="19.5" customHeight="1" x14ac:dyDescent="0.2">
      <c r="A1343" s="477" t="s">
        <v>54</v>
      </c>
      <c r="B1343" s="475" t="s">
        <v>25</v>
      </c>
      <c r="C1343" s="456" t="s">
        <v>40</v>
      </c>
      <c r="D1343" s="302" t="s">
        <v>43</v>
      </c>
      <c r="E1343" s="305"/>
      <c r="F1343" s="305"/>
      <c r="G1343" s="305"/>
      <c r="H1343" s="305"/>
      <c r="I1343" s="305"/>
      <c r="J1343" s="305"/>
      <c r="K1343" s="305"/>
      <c r="L1343" s="305"/>
      <c r="M1343" s="305"/>
      <c r="N1343" s="305"/>
      <c r="O1343" s="305"/>
      <c r="P1343" s="305"/>
      <c r="Q1343" s="305"/>
      <c r="R1343" s="305"/>
      <c r="S1343" s="382"/>
      <c r="V1343" s="387"/>
      <c r="W1343" s="323" t="s">
        <v>66</v>
      </c>
      <c r="X1343" s="323" t="s">
        <v>222</v>
      </c>
      <c r="Y1343" s="323"/>
      <c r="Z1343" s="327">
        <v>0</v>
      </c>
      <c r="AA1343" s="327">
        <v>0</v>
      </c>
      <c r="AB1343" s="327">
        <v>0</v>
      </c>
      <c r="AC1343" s="327">
        <v>0</v>
      </c>
      <c r="AD1343" s="327">
        <v>0</v>
      </c>
      <c r="AE1343" s="327">
        <v>0</v>
      </c>
      <c r="AF1343" s="327">
        <v>0</v>
      </c>
      <c r="AG1343" s="327">
        <v>0</v>
      </c>
      <c r="AH1343" s="327">
        <v>0</v>
      </c>
      <c r="AI1343" s="327">
        <v>0</v>
      </c>
      <c r="AJ1343" s="327">
        <v>0</v>
      </c>
      <c r="AK1343" s="327">
        <v>0</v>
      </c>
      <c r="AL1343" s="327">
        <v>0</v>
      </c>
      <c r="AM1343" s="489"/>
      <c r="AN1343" s="382"/>
    </row>
    <row r="1344" spans="1:40" ht="19.5" customHeight="1" x14ac:dyDescent="0.2">
      <c r="A1344" s="477" t="s">
        <v>54</v>
      </c>
      <c r="B1344" s="475" t="s">
        <v>44</v>
      </c>
      <c r="C1344" s="456" t="s">
        <v>26</v>
      </c>
      <c r="D1344" s="302" t="s">
        <v>27</v>
      </c>
      <c r="E1344" s="305"/>
      <c r="F1344" s="305">
        <v>-23.507064589751401</v>
      </c>
      <c r="G1344" s="305">
        <v>-7.2996635015249796</v>
      </c>
      <c r="H1344" s="305">
        <v>-26.748608006157099</v>
      </c>
      <c r="I1344" s="305">
        <v>-30.8247902602388</v>
      </c>
      <c r="J1344" s="305">
        <v>-34.652442470687902</v>
      </c>
      <c r="K1344" s="305">
        <v>-36.945307274705002</v>
      </c>
      <c r="L1344" s="305">
        <v>-43.921890078646001</v>
      </c>
      <c r="M1344" s="305">
        <v>-44.568452896172602</v>
      </c>
      <c r="N1344" s="305">
        <v>-41.829516911708197</v>
      </c>
      <c r="O1344" s="305">
        <v>-33.6297514961148</v>
      </c>
      <c r="P1344" s="305">
        <v>-34.119255289738</v>
      </c>
      <c r="Q1344" s="305">
        <v>-41.5572257876428</v>
      </c>
      <c r="R1344" s="305">
        <v>-399.60396856308802</v>
      </c>
      <c r="S1344" s="382"/>
      <c r="V1344" s="387"/>
      <c r="W1344" s="323" t="s">
        <v>66</v>
      </c>
      <c r="X1344" s="323" t="s">
        <v>223</v>
      </c>
      <c r="Y1344" s="323"/>
      <c r="Z1344" s="327">
        <v>0</v>
      </c>
      <c r="AA1344" s="327">
        <v>0</v>
      </c>
      <c r="AB1344" s="327">
        <v>0</v>
      </c>
      <c r="AC1344" s="327">
        <v>0</v>
      </c>
      <c r="AD1344" s="327">
        <v>0</v>
      </c>
      <c r="AE1344" s="327">
        <v>0</v>
      </c>
      <c r="AF1344" s="327">
        <v>0</v>
      </c>
      <c r="AG1344" s="327">
        <v>0</v>
      </c>
      <c r="AH1344" s="327">
        <v>0</v>
      </c>
      <c r="AI1344" s="327">
        <v>0</v>
      </c>
      <c r="AJ1344" s="327">
        <v>0</v>
      </c>
      <c r="AK1344" s="327">
        <v>0</v>
      </c>
      <c r="AL1344" s="327">
        <v>0</v>
      </c>
      <c r="AM1344" s="489"/>
      <c r="AN1344" s="382"/>
    </row>
    <row r="1345" spans="1:40" ht="19.5" customHeight="1" x14ac:dyDescent="0.2">
      <c r="A1345" s="477" t="s">
        <v>54</v>
      </c>
      <c r="B1345" s="475" t="s">
        <v>44</v>
      </c>
      <c r="C1345" s="456" t="s">
        <v>26</v>
      </c>
      <c r="D1345" s="302" t="s">
        <v>28</v>
      </c>
      <c r="E1345" s="305"/>
      <c r="F1345" s="305">
        <v>-16.5562435479297</v>
      </c>
      <c r="G1345" s="305">
        <v>-3.9443136314117102</v>
      </c>
      <c r="H1345" s="305">
        <v>-14.350292655355901</v>
      </c>
      <c r="I1345" s="305">
        <v>-16.4140619531323</v>
      </c>
      <c r="J1345" s="305">
        <v>-20.7464315890184</v>
      </c>
      <c r="K1345" s="305">
        <v>-20.4954626978754</v>
      </c>
      <c r="L1345" s="305">
        <v>-21.170128754848498</v>
      </c>
      <c r="M1345" s="305">
        <v>-20.830237003296102</v>
      </c>
      <c r="N1345" s="305">
        <v>-20.421450335690899</v>
      </c>
      <c r="O1345" s="305">
        <v>-18.947886728340499</v>
      </c>
      <c r="P1345" s="305">
        <v>-19.498665761896699</v>
      </c>
      <c r="Q1345" s="305">
        <v>-23.141188778114699</v>
      </c>
      <c r="R1345" s="305">
        <v>-216.51636343691101</v>
      </c>
      <c r="S1345" s="382"/>
      <c r="V1345" s="387"/>
      <c r="W1345" s="323" t="s">
        <v>66</v>
      </c>
      <c r="X1345" s="323" t="s">
        <v>224</v>
      </c>
      <c r="Y1345" s="323"/>
      <c r="Z1345" s="327">
        <v>0</v>
      </c>
      <c r="AA1345" s="327">
        <v>0</v>
      </c>
      <c r="AB1345" s="327">
        <v>0</v>
      </c>
      <c r="AC1345" s="327">
        <v>0</v>
      </c>
      <c r="AD1345" s="327">
        <v>0</v>
      </c>
      <c r="AE1345" s="327">
        <v>0</v>
      </c>
      <c r="AF1345" s="327">
        <v>0</v>
      </c>
      <c r="AG1345" s="327">
        <v>0</v>
      </c>
      <c r="AH1345" s="327">
        <v>0</v>
      </c>
      <c r="AI1345" s="327">
        <v>0</v>
      </c>
      <c r="AJ1345" s="327">
        <v>0</v>
      </c>
      <c r="AK1345" s="327">
        <v>0</v>
      </c>
      <c r="AL1345" s="327">
        <v>0</v>
      </c>
      <c r="AM1345" s="489"/>
      <c r="AN1345" s="382"/>
    </row>
    <row r="1346" spans="1:40" ht="19.5" customHeight="1" x14ac:dyDescent="0.2">
      <c r="A1346" s="477" t="s">
        <v>54</v>
      </c>
      <c r="B1346" s="475" t="s">
        <v>44</v>
      </c>
      <c r="C1346" s="456" t="s">
        <v>26</v>
      </c>
      <c r="D1346" s="302" t="s">
        <v>29</v>
      </c>
      <c r="E1346" s="305"/>
      <c r="F1346" s="305">
        <v>0</v>
      </c>
      <c r="G1346" s="305">
        <v>0</v>
      </c>
      <c r="H1346" s="305">
        <v>0</v>
      </c>
      <c r="I1346" s="305">
        <v>0</v>
      </c>
      <c r="J1346" s="305">
        <v>0</v>
      </c>
      <c r="K1346" s="305">
        <v>0</v>
      </c>
      <c r="L1346" s="305">
        <v>0</v>
      </c>
      <c r="M1346" s="305">
        <v>0</v>
      </c>
      <c r="N1346" s="305">
        <v>0</v>
      </c>
      <c r="O1346" s="305">
        <v>0</v>
      </c>
      <c r="P1346" s="305">
        <v>0</v>
      </c>
      <c r="Q1346" s="305">
        <v>0</v>
      </c>
      <c r="R1346" s="305">
        <v>0</v>
      </c>
      <c r="S1346" s="382"/>
      <c r="V1346" s="387"/>
      <c r="W1346" s="323" t="s">
        <v>66</v>
      </c>
      <c r="X1346" s="323" t="s">
        <v>225</v>
      </c>
      <c r="Y1346" s="323"/>
      <c r="Z1346" s="327">
        <v>0</v>
      </c>
      <c r="AA1346" s="327">
        <v>0</v>
      </c>
      <c r="AB1346" s="327">
        <v>0</v>
      </c>
      <c r="AC1346" s="327">
        <v>0</v>
      </c>
      <c r="AD1346" s="327">
        <v>0</v>
      </c>
      <c r="AE1346" s="327">
        <v>0</v>
      </c>
      <c r="AF1346" s="327">
        <v>0</v>
      </c>
      <c r="AG1346" s="327">
        <v>0</v>
      </c>
      <c r="AH1346" s="327">
        <v>0</v>
      </c>
      <c r="AI1346" s="327">
        <v>0</v>
      </c>
      <c r="AJ1346" s="327">
        <v>0</v>
      </c>
      <c r="AK1346" s="327">
        <v>0</v>
      </c>
      <c r="AL1346" s="327">
        <v>0</v>
      </c>
      <c r="AM1346" s="489"/>
      <c r="AN1346" s="382"/>
    </row>
    <row r="1347" spans="1:40" ht="19.5" customHeight="1" x14ac:dyDescent="0.2">
      <c r="A1347" s="477" t="s">
        <v>54</v>
      </c>
      <c r="B1347" s="475" t="s">
        <v>44</v>
      </c>
      <c r="C1347" s="456" t="s">
        <v>26</v>
      </c>
      <c r="D1347" s="302" t="s">
        <v>30</v>
      </c>
      <c r="E1347" s="305"/>
      <c r="F1347" s="305">
        <v>0</v>
      </c>
      <c r="G1347" s="305">
        <v>0</v>
      </c>
      <c r="H1347" s="305">
        <v>0</v>
      </c>
      <c r="I1347" s="305">
        <v>0</v>
      </c>
      <c r="J1347" s="305">
        <v>0</v>
      </c>
      <c r="K1347" s="305">
        <v>0</v>
      </c>
      <c r="L1347" s="305">
        <v>0</v>
      </c>
      <c r="M1347" s="305">
        <v>0</v>
      </c>
      <c r="N1347" s="305">
        <v>0</v>
      </c>
      <c r="O1347" s="305">
        <v>0</v>
      </c>
      <c r="P1347" s="305">
        <v>0</v>
      </c>
      <c r="Q1347" s="305">
        <v>0</v>
      </c>
      <c r="R1347" s="305">
        <v>0</v>
      </c>
      <c r="S1347" s="382"/>
      <c r="V1347" s="387"/>
      <c r="W1347" s="323" t="s">
        <v>66</v>
      </c>
      <c r="X1347" s="323" t="s">
        <v>226</v>
      </c>
      <c r="Y1347" s="323"/>
      <c r="Z1347" s="327">
        <v>0</v>
      </c>
      <c r="AA1347" s="327">
        <v>0</v>
      </c>
      <c r="AB1347" s="327">
        <v>0</v>
      </c>
      <c r="AC1347" s="327">
        <v>0</v>
      </c>
      <c r="AD1347" s="327">
        <v>0</v>
      </c>
      <c r="AE1347" s="327">
        <v>0</v>
      </c>
      <c r="AF1347" s="327">
        <v>0</v>
      </c>
      <c r="AG1347" s="327">
        <v>0</v>
      </c>
      <c r="AH1347" s="327">
        <v>0</v>
      </c>
      <c r="AI1347" s="327">
        <v>0</v>
      </c>
      <c r="AJ1347" s="327">
        <v>0</v>
      </c>
      <c r="AK1347" s="327">
        <v>0</v>
      </c>
      <c r="AL1347" s="327">
        <v>0</v>
      </c>
      <c r="AM1347" s="489"/>
      <c r="AN1347" s="382"/>
    </row>
    <row r="1348" spans="1:40" ht="19.5" customHeight="1" x14ac:dyDescent="0.2">
      <c r="A1348" s="477" t="s">
        <v>54</v>
      </c>
      <c r="B1348" s="475" t="s">
        <v>44</v>
      </c>
      <c r="C1348" s="456" t="s">
        <v>26</v>
      </c>
      <c r="D1348" s="302" t="s">
        <v>31</v>
      </c>
      <c r="E1348" s="305"/>
      <c r="F1348" s="305">
        <v>0</v>
      </c>
      <c r="G1348" s="305">
        <v>0</v>
      </c>
      <c r="H1348" s="305">
        <v>0</v>
      </c>
      <c r="I1348" s="305">
        <v>0</v>
      </c>
      <c r="J1348" s="305">
        <v>0</v>
      </c>
      <c r="K1348" s="305">
        <v>0</v>
      </c>
      <c r="L1348" s="305">
        <v>0</v>
      </c>
      <c r="M1348" s="305">
        <v>0</v>
      </c>
      <c r="N1348" s="305">
        <v>0</v>
      </c>
      <c r="O1348" s="305">
        <v>0</v>
      </c>
      <c r="P1348" s="305">
        <v>0</v>
      </c>
      <c r="Q1348" s="305">
        <v>0</v>
      </c>
      <c r="R1348" s="305">
        <v>0</v>
      </c>
      <c r="S1348" s="382"/>
      <c r="V1348" s="387"/>
      <c r="W1348" s="323" t="s">
        <v>66</v>
      </c>
      <c r="X1348" s="323" t="s">
        <v>227</v>
      </c>
      <c r="Y1348" s="323"/>
      <c r="Z1348" s="327">
        <v>0</v>
      </c>
      <c r="AA1348" s="327">
        <v>0</v>
      </c>
      <c r="AB1348" s="327">
        <v>0</v>
      </c>
      <c r="AC1348" s="327">
        <v>0</v>
      </c>
      <c r="AD1348" s="327">
        <v>0</v>
      </c>
      <c r="AE1348" s="327">
        <v>0</v>
      </c>
      <c r="AF1348" s="327">
        <v>0</v>
      </c>
      <c r="AG1348" s="327">
        <v>0</v>
      </c>
      <c r="AH1348" s="327">
        <v>0</v>
      </c>
      <c r="AI1348" s="327">
        <v>0</v>
      </c>
      <c r="AJ1348" s="327">
        <v>0</v>
      </c>
      <c r="AK1348" s="327">
        <v>0</v>
      </c>
      <c r="AL1348" s="327">
        <v>0</v>
      </c>
      <c r="AM1348" s="489"/>
      <c r="AN1348" s="382"/>
    </row>
    <row r="1349" spans="1:40" ht="19.5" customHeight="1" x14ac:dyDescent="0.2">
      <c r="A1349" s="477" t="s">
        <v>54</v>
      </c>
      <c r="B1349" s="475" t="s">
        <v>44</v>
      </c>
      <c r="C1349" s="456" t="s">
        <v>26</v>
      </c>
      <c r="D1349" s="302" t="s">
        <v>32</v>
      </c>
      <c r="E1349" s="305"/>
      <c r="F1349" s="305">
        <v>0</v>
      </c>
      <c r="G1349" s="305">
        <v>0</v>
      </c>
      <c r="H1349" s="305">
        <v>0</v>
      </c>
      <c r="I1349" s="305">
        <v>0</v>
      </c>
      <c r="J1349" s="305">
        <v>0</v>
      </c>
      <c r="K1349" s="305">
        <v>0</v>
      </c>
      <c r="L1349" s="305">
        <v>0</v>
      </c>
      <c r="M1349" s="305">
        <v>0</v>
      </c>
      <c r="N1349" s="305">
        <v>0</v>
      </c>
      <c r="O1349" s="305">
        <v>0</v>
      </c>
      <c r="P1349" s="305">
        <v>0</v>
      </c>
      <c r="Q1349" s="305">
        <v>0</v>
      </c>
      <c r="R1349" s="305">
        <v>0</v>
      </c>
      <c r="S1349" s="382"/>
      <c r="V1349" s="387"/>
      <c r="W1349" s="323" t="s">
        <v>66</v>
      </c>
      <c r="X1349" s="323" t="s">
        <v>367</v>
      </c>
      <c r="Y1349" s="323"/>
      <c r="Z1349" s="327">
        <v>0</v>
      </c>
      <c r="AA1349" s="327">
        <v>0</v>
      </c>
      <c r="AB1349" s="327">
        <v>0</v>
      </c>
      <c r="AC1349" s="327">
        <v>0</v>
      </c>
      <c r="AD1349" s="327">
        <v>0</v>
      </c>
      <c r="AE1349" s="327">
        <v>0</v>
      </c>
      <c r="AF1349" s="327">
        <v>0</v>
      </c>
      <c r="AG1349" s="327">
        <v>0</v>
      </c>
      <c r="AH1349" s="327">
        <v>0</v>
      </c>
      <c r="AI1349" s="327">
        <v>0</v>
      </c>
      <c r="AJ1349" s="327">
        <v>0</v>
      </c>
      <c r="AK1349" s="327">
        <v>0</v>
      </c>
      <c r="AL1349" s="327">
        <v>0</v>
      </c>
      <c r="AM1349" s="489"/>
      <c r="AN1349" s="382"/>
    </row>
    <row r="1350" spans="1:40" ht="19.5" customHeight="1" x14ac:dyDescent="0.2">
      <c r="A1350" s="477" t="s">
        <v>54</v>
      </c>
      <c r="B1350" s="475" t="s">
        <v>44</v>
      </c>
      <c r="C1350" s="456" t="s">
        <v>33</v>
      </c>
      <c r="D1350" s="302" t="s">
        <v>34</v>
      </c>
      <c r="E1350" s="305"/>
      <c r="F1350" s="305">
        <v>-26.123485000641899</v>
      </c>
      <c r="G1350" s="305">
        <v>-7.9022104033638501</v>
      </c>
      <c r="H1350" s="305">
        <v>-26.440864030995598</v>
      </c>
      <c r="I1350" s="305">
        <v>-29.774820937015701</v>
      </c>
      <c r="J1350" s="305">
        <v>-34.755396741914602</v>
      </c>
      <c r="K1350" s="305">
        <v>-36.444330334037197</v>
      </c>
      <c r="L1350" s="305">
        <v>-39.427708651617898</v>
      </c>
      <c r="M1350" s="305">
        <v>-38.7617884579765</v>
      </c>
      <c r="N1350" s="305">
        <v>-40.0198847103715</v>
      </c>
      <c r="O1350" s="305">
        <v>-34.170483947667201</v>
      </c>
      <c r="P1350" s="305">
        <v>-34.917759685036401</v>
      </c>
      <c r="Q1350" s="305">
        <v>-42.371674091128199</v>
      </c>
      <c r="R1350" s="305">
        <v>-391.11040699176698</v>
      </c>
      <c r="S1350" s="382"/>
      <c r="V1350" s="387"/>
      <c r="W1350" s="323" t="s">
        <v>66</v>
      </c>
      <c r="X1350" s="323" t="s">
        <v>229</v>
      </c>
      <c r="Y1350" s="323"/>
      <c r="Z1350" s="327">
        <v>0</v>
      </c>
      <c r="AA1350" s="327">
        <v>0</v>
      </c>
      <c r="AB1350" s="327">
        <v>0</v>
      </c>
      <c r="AC1350" s="327">
        <v>0</v>
      </c>
      <c r="AD1350" s="327">
        <v>0</v>
      </c>
      <c r="AE1350" s="327">
        <v>0</v>
      </c>
      <c r="AF1350" s="327">
        <v>0</v>
      </c>
      <c r="AG1350" s="327">
        <v>0</v>
      </c>
      <c r="AH1350" s="327">
        <v>0</v>
      </c>
      <c r="AI1350" s="327">
        <v>0</v>
      </c>
      <c r="AJ1350" s="327">
        <v>0</v>
      </c>
      <c r="AK1350" s="327">
        <v>0</v>
      </c>
      <c r="AL1350" s="327">
        <v>0</v>
      </c>
      <c r="AM1350" s="489"/>
      <c r="AN1350" s="382"/>
    </row>
    <row r="1351" spans="1:40" ht="19.5" customHeight="1" x14ac:dyDescent="0.2">
      <c r="A1351" s="477" t="s">
        <v>54</v>
      </c>
      <c r="B1351" s="475" t="s">
        <v>44</v>
      </c>
      <c r="C1351" s="456" t="s">
        <v>33</v>
      </c>
      <c r="D1351" s="302" t="s">
        <v>35</v>
      </c>
      <c r="E1351" s="305"/>
      <c r="F1351" s="305">
        <v>-4.3605748384486702</v>
      </c>
      <c r="G1351" s="305">
        <v>-1.1402967025942501</v>
      </c>
      <c r="H1351" s="305">
        <v>-4.9930970592917401</v>
      </c>
      <c r="I1351" s="305">
        <v>-6.2374034891539498</v>
      </c>
      <c r="J1351" s="305">
        <v>-6.7439277744977701</v>
      </c>
      <c r="K1351" s="305">
        <v>-7.5664495358995003</v>
      </c>
      <c r="L1351" s="305">
        <v>-8.8434622428254599</v>
      </c>
      <c r="M1351" s="305">
        <v>-10.354333327683699</v>
      </c>
      <c r="N1351" s="305">
        <v>-3.0179245236701301E-2</v>
      </c>
      <c r="O1351" s="305">
        <v>-7.9363873376268597</v>
      </c>
      <c r="P1351" s="305">
        <v>-7.9912526800356298</v>
      </c>
      <c r="Q1351" s="305">
        <v>-10.2649493367845</v>
      </c>
      <c r="R1351" s="305">
        <v>-76.462313570078706</v>
      </c>
      <c r="S1351" s="382"/>
      <c r="V1351" s="387"/>
      <c r="W1351" s="323" t="s">
        <v>66</v>
      </c>
      <c r="X1351" s="323" t="s">
        <v>230</v>
      </c>
      <c r="Y1351" s="323"/>
      <c r="Z1351" s="327">
        <v>0</v>
      </c>
      <c r="AA1351" s="327">
        <v>0</v>
      </c>
      <c r="AB1351" s="327">
        <v>0</v>
      </c>
      <c r="AC1351" s="327">
        <v>0</v>
      </c>
      <c r="AD1351" s="327">
        <v>0</v>
      </c>
      <c r="AE1351" s="327">
        <v>0</v>
      </c>
      <c r="AF1351" s="327">
        <v>0</v>
      </c>
      <c r="AG1351" s="327">
        <v>0</v>
      </c>
      <c r="AH1351" s="327">
        <v>0</v>
      </c>
      <c r="AI1351" s="327">
        <v>0</v>
      </c>
      <c r="AJ1351" s="327">
        <v>0</v>
      </c>
      <c r="AK1351" s="327">
        <v>0</v>
      </c>
      <c r="AL1351" s="327">
        <v>0</v>
      </c>
      <c r="AM1351" s="489"/>
      <c r="AN1351" s="382"/>
    </row>
    <row r="1352" spans="1:40" ht="19.5" customHeight="1" x14ac:dyDescent="0.2">
      <c r="A1352" s="477" t="s">
        <v>54</v>
      </c>
      <c r="B1352" s="475" t="s">
        <v>44</v>
      </c>
      <c r="C1352" s="456" t="s">
        <v>33</v>
      </c>
      <c r="D1352" s="302" t="s">
        <v>36</v>
      </c>
      <c r="E1352" s="305"/>
      <c r="F1352" s="305">
        <v>-9.5792482985905796</v>
      </c>
      <c r="G1352" s="305">
        <v>-2.2014700269785901</v>
      </c>
      <c r="H1352" s="305">
        <v>-9.6649395712256005</v>
      </c>
      <c r="I1352" s="305">
        <v>-11.1530416492146</v>
      </c>
      <c r="J1352" s="305">
        <v>-13.8685114195554</v>
      </c>
      <c r="K1352" s="305">
        <v>-13.111172565622899</v>
      </c>
      <c r="L1352" s="305">
        <v>-16.535778356335701</v>
      </c>
      <c r="M1352" s="305">
        <v>-15.8763112337903</v>
      </c>
      <c r="N1352" s="305">
        <v>-21.878602474258098</v>
      </c>
      <c r="O1352" s="305">
        <v>-10.145188604522501</v>
      </c>
      <c r="P1352" s="305">
        <v>-10.4642339510283</v>
      </c>
      <c r="Q1352" s="305">
        <v>-11.426419461266599</v>
      </c>
      <c r="R1352" s="305">
        <v>-145.904917612389</v>
      </c>
      <c r="S1352" s="382"/>
      <c r="V1352" s="387"/>
      <c r="W1352" s="323" t="s">
        <v>66</v>
      </c>
      <c r="X1352" s="323" t="s">
        <v>231</v>
      </c>
      <c r="Y1352" s="323"/>
      <c r="Z1352" s="327">
        <v>0</v>
      </c>
      <c r="AA1352" s="327">
        <v>0</v>
      </c>
      <c r="AB1352" s="327">
        <v>0</v>
      </c>
      <c r="AC1352" s="327">
        <v>0</v>
      </c>
      <c r="AD1352" s="327">
        <v>0</v>
      </c>
      <c r="AE1352" s="327">
        <v>0</v>
      </c>
      <c r="AF1352" s="327">
        <v>0</v>
      </c>
      <c r="AG1352" s="327">
        <v>0</v>
      </c>
      <c r="AH1352" s="327">
        <v>0</v>
      </c>
      <c r="AI1352" s="327">
        <v>0</v>
      </c>
      <c r="AJ1352" s="327">
        <v>0</v>
      </c>
      <c r="AK1352" s="327">
        <v>0</v>
      </c>
      <c r="AL1352" s="327">
        <v>0</v>
      </c>
      <c r="AM1352" s="489"/>
      <c r="AN1352" s="382"/>
    </row>
    <row r="1353" spans="1:40" ht="19.5" customHeight="1" x14ac:dyDescent="0.2">
      <c r="A1353" s="477" t="s">
        <v>54</v>
      </c>
      <c r="B1353" s="462" t="s">
        <v>44</v>
      </c>
      <c r="C1353" s="462" t="s">
        <v>33</v>
      </c>
      <c r="D1353" s="462" t="s">
        <v>37</v>
      </c>
      <c r="E1353" s="305"/>
      <c r="F1353" s="305">
        <v>0</v>
      </c>
      <c r="G1353" s="305">
        <v>0</v>
      </c>
      <c r="H1353" s="305">
        <v>0</v>
      </c>
      <c r="I1353" s="305">
        <v>0</v>
      </c>
      <c r="J1353" s="305">
        <v>0</v>
      </c>
      <c r="K1353" s="305">
        <v>0</v>
      </c>
      <c r="L1353" s="305">
        <v>0</v>
      </c>
      <c r="M1353" s="305">
        <v>0</v>
      </c>
      <c r="N1353" s="305">
        <v>0</v>
      </c>
      <c r="O1353" s="305">
        <v>0</v>
      </c>
      <c r="P1353" s="305">
        <v>0</v>
      </c>
      <c r="Q1353" s="305">
        <v>0</v>
      </c>
      <c r="R1353" s="305">
        <v>0</v>
      </c>
      <c r="S1353" s="382"/>
      <c r="V1353" s="387"/>
      <c r="W1353" s="323" t="s">
        <v>66</v>
      </c>
      <c r="X1353" s="323" t="s">
        <v>232</v>
      </c>
      <c r="Y1353" s="323"/>
      <c r="Z1353" s="327">
        <v>0</v>
      </c>
      <c r="AA1353" s="327">
        <v>0</v>
      </c>
      <c r="AB1353" s="327">
        <v>0</v>
      </c>
      <c r="AC1353" s="327">
        <v>0</v>
      </c>
      <c r="AD1353" s="327">
        <v>0</v>
      </c>
      <c r="AE1353" s="327">
        <v>0</v>
      </c>
      <c r="AF1353" s="327">
        <v>0</v>
      </c>
      <c r="AG1353" s="327">
        <v>0</v>
      </c>
      <c r="AH1353" s="327">
        <v>0</v>
      </c>
      <c r="AI1353" s="327">
        <v>0</v>
      </c>
      <c r="AJ1353" s="327">
        <v>0</v>
      </c>
      <c r="AK1353" s="327">
        <v>0</v>
      </c>
      <c r="AL1353" s="327">
        <v>0</v>
      </c>
      <c r="AM1353" s="489"/>
      <c r="AN1353" s="382"/>
    </row>
    <row r="1354" spans="1:40" ht="19.5" customHeight="1" x14ac:dyDescent="0.2">
      <c r="A1354" s="477" t="s">
        <v>54</v>
      </c>
      <c r="B1354" s="462" t="s">
        <v>44</v>
      </c>
      <c r="C1354" s="462" t="s">
        <v>33</v>
      </c>
      <c r="D1354" s="462" t="s">
        <v>38</v>
      </c>
      <c r="E1354" s="305"/>
      <c r="F1354" s="305">
        <v>0</v>
      </c>
      <c r="G1354" s="305">
        <v>0</v>
      </c>
      <c r="H1354" s="305">
        <v>0</v>
      </c>
      <c r="I1354" s="305">
        <v>-7.3586137986901806E-2</v>
      </c>
      <c r="J1354" s="305">
        <v>-3.1038123738445899E-2</v>
      </c>
      <c r="K1354" s="305">
        <v>-0.31881753702084598</v>
      </c>
      <c r="L1354" s="305">
        <v>-0.28506958271539901</v>
      </c>
      <c r="M1354" s="305">
        <v>-0.39119205923897699</v>
      </c>
      <c r="N1354" s="305">
        <v>-0.32230081753273399</v>
      </c>
      <c r="O1354" s="305">
        <v>-0.23393186486286399</v>
      </c>
      <c r="P1354" s="305">
        <v>-0.18129501362546699</v>
      </c>
      <c r="Q1354" s="305">
        <v>-0.581427676562283</v>
      </c>
      <c r="R1354" s="305">
        <v>-2.41865881328392</v>
      </c>
      <c r="S1354" s="382"/>
      <c r="V1354" s="387"/>
      <c r="W1354" s="323" t="s">
        <v>66</v>
      </c>
      <c r="X1354" s="323" t="s">
        <v>233</v>
      </c>
      <c r="Y1354" s="323"/>
      <c r="Z1354" s="327">
        <v>0</v>
      </c>
      <c r="AA1354" s="327">
        <v>0</v>
      </c>
      <c r="AB1354" s="327">
        <v>0</v>
      </c>
      <c r="AC1354" s="327">
        <v>0</v>
      </c>
      <c r="AD1354" s="327">
        <v>0</v>
      </c>
      <c r="AE1354" s="327">
        <v>0</v>
      </c>
      <c r="AF1354" s="327">
        <v>0</v>
      </c>
      <c r="AG1354" s="327">
        <v>0</v>
      </c>
      <c r="AH1354" s="327">
        <v>0</v>
      </c>
      <c r="AI1354" s="327">
        <v>0</v>
      </c>
      <c r="AJ1354" s="327">
        <v>0</v>
      </c>
      <c r="AK1354" s="327">
        <v>0</v>
      </c>
      <c r="AL1354" s="327">
        <v>0</v>
      </c>
      <c r="AM1354" s="489"/>
      <c r="AN1354" s="382"/>
    </row>
    <row r="1355" spans="1:40" ht="19.5" customHeight="1" x14ac:dyDescent="0.2">
      <c r="A1355" s="477" t="s">
        <v>54</v>
      </c>
      <c r="B1355" s="462" t="s">
        <v>44</v>
      </c>
      <c r="C1355" s="462" t="s">
        <v>33</v>
      </c>
      <c r="D1355" s="462" t="s">
        <v>39</v>
      </c>
      <c r="E1355" s="305"/>
      <c r="F1355" s="305">
        <v>0</v>
      </c>
      <c r="G1355" s="305">
        <v>0</v>
      </c>
      <c r="H1355" s="305">
        <v>0</v>
      </c>
      <c r="I1355" s="305">
        <v>0</v>
      </c>
      <c r="J1355" s="305">
        <v>0</v>
      </c>
      <c r="K1355" s="305">
        <v>0</v>
      </c>
      <c r="L1355" s="305">
        <v>0</v>
      </c>
      <c r="M1355" s="305">
        <v>-1.50648207792629E-2</v>
      </c>
      <c r="N1355" s="305">
        <v>0</v>
      </c>
      <c r="O1355" s="305">
        <v>-9.1646469775992501E-2</v>
      </c>
      <c r="P1355" s="305">
        <v>-6.3379721908951206E-2</v>
      </c>
      <c r="Q1355" s="305">
        <v>-5.3944000015988501E-2</v>
      </c>
      <c r="R1355" s="305">
        <v>-0.224035012480195</v>
      </c>
      <c r="S1355" s="382"/>
      <c r="V1355" s="387"/>
      <c r="W1355" s="323" t="s">
        <v>66</v>
      </c>
      <c r="X1355" s="323" t="s">
        <v>234</v>
      </c>
      <c r="Y1355" s="323"/>
      <c r="Z1355" s="327">
        <v>0</v>
      </c>
      <c r="AA1355" s="327">
        <v>0</v>
      </c>
      <c r="AB1355" s="327">
        <v>0</v>
      </c>
      <c r="AC1355" s="327">
        <v>0</v>
      </c>
      <c r="AD1355" s="327">
        <v>0</v>
      </c>
      <c r="AE1355" s="327">
        <v>0</v>
      </c>
      <c r="AF1355" s="327">
        <v>0</v>
      </c>
      <c r="AG1355" s="327">
        <v>0</v>
      </c>
      <c r="AH1355" s="327">
        <v>0</v>
      </c>
      <c r="AI1355" s="327">
        <v>0</v>
      </c>
      <c r="AJ1355" s="327">
        <v>0</v>
      </c>
      <c r="AK1355" s="327">
        <v>0</v>
      </c>
      <c r="AL1355" s="327">
        <v>0</v>
      </c>
      <c r="AM1355" s="489"/>
      <c r="AN1355" s="382"/>
    </row>
    <row r="1356" spans="1:40" ht="19.5" customHeight="1" x14ac:dyDescent="0.2">
      <c r="A1356" s="477" t="s">
        <v>54</v>
      </c>
      <c r="B1356" s="462" t="s">
        <v>44</v>
      </c>
      <c r="C1356" s="462" t="s">
        <v>40</v>
      </c>
      <c r="D1356" s="462" t="s">
        <v>41</v>
      </c>
      <c r="E1356" s="305"/>
      <c r="F1356" s="305">
        <v>-38.242037443705797</v>
      </c>
      <c r="G1356" s="305">
        <v>-7.8275577862961798</v>
      </c>
      <c r="H1356" s="305">
        <v>-38.671997533198898</v>
      </c>
      <c r="I1356" s="305">
        <v>-43.0807632635819</v>
      </c>
      <c r="J1356" s="305">
        <v>-50.8172881959728</v>
      </c>
      <c r="K1356" s="305">
        <v>-51.6423140245358</v>
      </c>
      <c r="L1356" s="305">
        <v>-58.608803398554599</v>
      </c>
      <c r="M1356" s="305">
        <v>-60.4804466277172</v>
      </c>
      <c r="N1356" s="305">
        <v>-54.477539015618802</v>
      </c>
      <c r="O1356" s="305">
        <v>-48.4335659880973</v>
      </c>
      <c r="P1356" s="305">
        <v>-51.058359316146401</v>
      </c>
      <c r="Q1356" s="305">
        <v>-61.400383582949502</v>
      </c>
      <c r="R1356" s="305">
        <v>-564.74105617637497</v>
      </c>
      <c r="S1356" s="382"/>
      <c r="V1356" s="387"/>
      <c r="W1356" s="323" t="s">
        <v>66</v>
      </c>
      <c r="X1356" s="323" t="s">
        <v>127</v>
      </c>
      <c r="Y1356" s="323"/>
      <c r="Z1356" s="327">
        <v>0</v>
      </c>
      <c r="AA1356" s="327">
        <v>0</v>
      </c>
      <c r="AB1356" s="327">
        <v>0</v>
      </c>
      <c r="AC1356" s="327">
        <v>0</v>
      </c>
      <c r="AD1356" s="327">
        <v>0</v>
      </c>
      <c r="AE1356" s="327">
        <v>-5.3315429999999999</v>
      </c>
      <c r="AF1356" s="327">
        <v>0</v>
      </c>
      <c r="AG1356" s="327">
        <v>0</v>
      </c>
      <c r="AH1356" s="327">
        <v>0</v>
      </c>
      <c r="AI1356" s="327">
        <v>0</v>
      </c>
      <c r="AJ1356" s="327">
        <v>0</v>
      </c>
      <c r="AK1356" s="327">
        <v>0</v>
      </c>
      <c r="AL1356" s="327">
        <v>-5.3315429999999999</v>
      </c>
      <c r="AM1356" s="489"/>
      <c r="AN1356" s="382"/>
    </row>
    <row r="1357" spans="1:40" ht="19.5" customHeight="1" x14ac:dyDescent="0.2">
      <c r="A1357" s="477" t="s">
        <v>54</v>
      </c>
      <c r="B1357" s="462" t="s">
        <v>44</v>
      </c>
      <c r="C1357" s="462" t="s">
        <v>40</v>
      </c>
      <c r="D1357" s="462" t="s">
        <v>42</v>
      </c>
      <c r="E1357" s="483"/>
      <c r="F1357" s="483">
        <v>-1.8212706939753101</v>
      </c>
      <c r="G1357" s="483">
        <v>-2.31524249298081</v>
      </c>
      <c r="H1357" s="483">
        <v>-1.91823853611559</v>
      </c>
      <c r="I1357" s="483">
        <v>-3.6120700321646702</v>
      </c>
      <c r="J1357" s="483">
        <v>-4.0257307204439297</v>
      </c>
      <c r="K1357" s="483">
        <v>-5.3209130709682997</v>
      </c>
      <c r="L1357" s="483">
        <v>-5.9146167392924198</v>
      </c>
      <c r="M1357" s="483">
        <v>-4.2455292113732801</v>
      </c>
      <c r="N1357" s="483">
        <v>-7.1689752626782504</v>
      </c>
      <c r="O1357" s="483">
        <v>-3.4084046782686301</v>
      </c>
      <c r="P1357" s="483">
        <v>-1.8170415211175199</v>
      </c>
      <c r="Q1357" s="483">
        <v>-2.6299594592724702</v>
      </c>
      <c r="R1357" s="483">
        <v>-44.197992418651197</v>
      </c>
      <c r="S1357" s="484"/>
      <c r="V1357" s="387"/>
      <c r="W1357" s="323" t="s">
        <v>66</v>
      </c>
      <c r="X1357" s="323" t="s">
        <v>235</v>
      </c>
      <c r="Y1357" s="323"/>
      <c r="Z1357" s="327">
        <v>0</v>
      </c>
      <c r="AA1357" s="327">
        <v>0</v>
      </c>
      <c r="AB1357" s="327">
        <v>0</v>
      </c>
      <c r="AC1357" s="327">
        <v>0</v>
      </c>
      <c r="AD1357" s="327">
        <v>0</v>
      </c>
      <c r="AE1357" s="327">
        <v>0</v>
      </c>
      <c r="AF1357" s="327">
        <v>0</v>
      </c>
      <c r="AG1357" s="327">
        <v>0</v>
      </c>
      <c r="AH1357" s="327">
        <v>0</v>
      </c>
      <c r="AI1357" s="327">
        <v>0</v>
      </c>
      <c r="AJ1357" s="327">
        <v>0</v>
      </c>
      <c r="AK1357" s="327">
        <v>0</v>
      </c>
      <c r="AL1357" s="327">
        <v>0</v>
      </c>
      <c r="AM1357" s="489"/>
      <c r="AN1357" s="382"/>
    </row>
    <row r="1358" spans="1:40" ht="19.5" customHeight="1" x14ac:dyDescent="0.2">
      <c r="A1358" s="477" t="s">
        <v>54</v>
      </c>
      <c r="B1358" s="462" t="s">
        <v>44</v>
      </c>
      <c r="C1358" s="462" t="s">
        <v>40</v>
      </c>
      <c r="D1358" s="462" t="s">
        <v>43</v>
      </c>
      <c r="E1358" s="483"/>
      <c r="F1358" s="483">
        <v>0</v>
      </c>
      <c r="G1358" s="483">
        <v>-1.10117685365971</v>
      </c>
      <c r="H1358" s="483">
        <v>-0.50866459219844296</v>
      </c>
      <c r="I1358" s="483">
        <v>-0.54601891762458499</v>
      </c>
      <c r="J1358" s="483">
        <v>-0.55585514328948404</v>
      </c>
      <c r="K1358" s="483">
        <v>-0.47754287707640503</v>
      </c>
      <c r="L1358" s="483">
        <v>-0.56859869564745502</v>
      </c>
      <c r="M1358" s="483">
        <v>-0.67271406037818604</v>
      </c>
      <c r="N1358" s="483">
        <v>-0.6044529691021</v>
      </c>
      <c r="O1358" s="483">
        <v>-0.73566755808948003</v>
      </c>
      <c r="P1358" s="483">
        <v>-0.74252021437077897</v>
      </c>
      <c r="Q1358" s="483">
        <v>-0.66807152353560095</v>
      </c>
      <c r="R1358" s="483">
        <v>-7.1812834049722296</v>
      </c>
      <c r="S1358" s="484"/>
      <c r="V1358" s="387"/>
      <c r="W1358" s="323" t="s">
        <v>66</v>
      </c>
      <c r="X1358" s="323" t="s">
        <v>236</v>
      </c>
      <c r="Y1358" s="323"/>
      <c r="Z1358" s="327">
        <v>0</v>
      </c>
      <c r="AA1358" s="327">
        <v>0</v>
      </c>
      <c r="AB1358" s="327">
        <v>0</v>
      </c>
      <c r="AC1358" s="327">
        <v>0</v>
      </c>
      <c r="AD1358" s="327">
        <v>0</v>
      </c>
      <c r="AE1358" s="327">
        <v>0</v>
      </c>
      <c r="AF1358" s="327">
        <v>0</v>
      </c>
      <c r="AG1358" s="327">
        <v>0</v>
      </c>
      <c r="AH1358" s="327">
        <v>0</v>
      </c>
      <c r="AI1358" s="327">
        <v>0</v>
      </c>
      <c r="AJ1358" s="327">
        <v>0</v>
      </c>
      <c r="AK1358" s="327">
        <v>0</v>
      </c>
      <c r="AL1358" s="327">
        <v>0</v>
      </c>
      <c r="AM1358" s="489"/>
      <c r="AN1358" s="382"/>
    </row>
    <row r="1359" spans="1:40" ht="19.5" customHeight="1" x14ac:dyDescent="0.2">
      <c r="A1359" s="477" t="s">
        <v>54</v>
      </c>
      <c r="B1359" s="462" t="s">
        <v>45</v>
      </c>
      <c r="C1359" s="462" t="s">
        <v>26</v>
      </c>
      <c r="D1359" s="462" t="s">
        <v>27</v>
      </c>
      <c r="E1359" s="483"/>
      <c r="F1359" s="483"/>
      <c r="G1359" s="483"/>
      <c r="H1359" s="483"/>
      <c r="I1359" s="483"/>
      <c r="J1359" s="483"/>
      <c r="K1359" s="483"/>
      <c r="L1359" s="483"/>
      <c r="M1359" s="483"/>
      <c r="N1359" s="483"/>
      <c r="O1359" s="483"/>
      <c r="P1359" s="483"/>
      <c r="Q1359" s="483"/>
      <c r="R1359" s="483"/>
      <c r="S1359" s="484"/>
      <c r="V1359" s="387"/>
      <c r="W1359" s="323" t="s">
        <v>66</v>
      </c>
      <c r="X1359" s="323" t="s">
        <v>237</v>
      </c>
      <c r="Y1359" s="323"/>
      <c r="Z1359" s="327">
        <v>0</v>
      </c>
      <c r="AA1359" s="327">
        <v>0</v>
      </c>
      <c r="AB1359" s="327">
        <v>0</v>
      </c>
      <c r="AC1359" s="327">
        <v>0</v>
      </c>
      <c r="AD1359" s="327">
        <v>0</v>
      </c>
      <c r="AE1359" s="327">
        <v>0</v>
      </c>
      <c r="AF1359" s="327">
        <v>0</v>
      </c>
      <c r="AG1359" s="327">
        <v>0</v>
      </c>
      <c r="AH1359" s="327">
        <v>0</v>
      </c>
      <c r="AI1359" s="327">
        <v>0</v>
      </c>
      <c r="AJ1359" s="327">
        <v>0</v>
      </c>
      <c r="AK1359" s="327">
        <v>0</v>
      </c>
      <c r="AL1359" s="327">
        <v>0</v>
      </c>
      <c r="AM1359" s="489"/>
      <c r="AN1359" s="382"/>
    </row>
    <row r="1360" spans="1:40" ht="19.5" customHeight="1" x14ac:dyDescent="0.2">
      <c r="A1360" s="477" t="s">
        <v>54</v>
      </c>
      <c r="B1360" s="475" t="s">
        <v>45</v>
      </c>
      <c r="C1360" s="456" t="s">
        <v>26</v>
      </c>
      <c r="D1360" s="302" t="s">
        <v>28</v>
      </c>
      <c r="E1360" s="305"/>
      <c r="F1360" s="305"/>
      <c r="G1360" s="305"/>
      <c r="H1360" s="305"/>
      <c r="I1360" s="305"/>
      <c r="J1360" s="305"/>
      <c r="K1360" s="305"/>
      <c r="L1360" s="305"/>
      <c r="M1360" s="305"/>
      <c r="N1360" s="305"/>
      <c r="O1360" s="305"/>
      <c r="P1360" s="305"/>
      <c r="Q1360" s="305"/>
      <c r="R1360" s="305"/>
      <c r="S1360" s="382"/>
      <c r="V1360" s="387"/>
      <c r="W1360" s="323" t="s">
        <v>66</v>
      </c>
      <c r="X1360" s="323" t="s">
        <v>238</v>
      </c>
      <c r="Y1360" s="323"/>
      <c r="Z1360" s="327">
        <v>0</v>
      </c>
      <c r="AA1360" s="327">
        <v>0</v>
      </c>
      <c r="AB1360" s="327">
        <v>0</v>
      </c>
      <c r="AC1360" s="327">
        <v>0</v>
      </c>
      <c r="AD1360" s="327">
        <v>0</v>
      </c>
      <c r="AE1360" s="327">
        <v>0</v>
      </c>
      <c r="AF1360" s="327">
        <v>0</v>
      </c>
      <c r="AG1360" s="327">
        <v>0</v>
      </c>
      <c r="AH1360" s="327">
        <v>0</v>
      </c>
      <c r="AI1360" s="327">
        <v>0</v>
      </c>
      <c r="AJ1360" s="327">
        <v>0</v>
      </c>
      <c r="AK1360" s="327">
        <v>0</v>
      </c>
      <c r="AL1360" s="327">
        <v>0</v>
      </c>
      <c r="AM1360" s="489"/>
      <c r="AN1360" s="382"/>
    </row>
    <row r="1361" spans="1:40" ht="19.5" customHeight="1" x14ac:dyDescent="0.2">
      <c r="A1361" s="477" t="s">
        <v>54</v>
      </c>
      <c r="B1361" s="475" t="s">
        <v>45</v>
      </c>
      <c r="C1361" s="456" t="s">
        <v>26</v>
      </c>
      <c r="D1361" s="302" t="s">
        <v>29</v>
      </c>
      <c r="E1361" s="305"/>
      <c r="F1361" s="305"/>
      <c r="G1361" s="305"/>
      <c r="H1361" s="305"/>
      <c r="I1361" s="305"/>
      <c r="J1361" s="305"/>
      <c r="K1361" s="305"/>
      <c r="L1361" s="305"/>
      <c r="M1361" s="305"/>
      <c r="N1361" s="305"/>
      <c r="O1361" s="305"/>
      <c r="P1361" s="305"/>
      <c r="Q1361" s="305"/>
      <c r="R1361" s="305"/>
      <c r="S1361" s="382"/>
      <c r="V1361" s="387"/>
      <c r="W1361" s="323" t="s">
        <v>66</v>
      </c>
      <c r="X1361" s="323" t="s">
        <v>239</v>
      </c>
      <c r="Y1361" s="323"/>
      <c r="Z1361" s="327">
        <v>0</v>
      </c>
      <c r="AA1361" s="327">
        <v>0</v>
      </c>
      <c r="AB1361" s="327">
        <v>0</v>
      </c>
      <c r="AC1361" s="327">
        <v>0</v>
      </c>
      <c r="AD1361" s="327">
        <v>0</v>
      </c>
      <c r="AE1361" s="327">
        <v>0</v>
      </c>
      <c r="AF1361" s="327">
        <v>0</v>
      </c>
      <c r="AG1361" s="327">
        <v>0</v>
      </c>
      <c r="AH1361" s="327">
        <v>0</v>
      </c>
      <c r="AI1361" s="327">
        <v>0</v>
      </c>
      <c r="AJ1361" s="327">
        <v>0</v>
      </c>
      <c r="AK1361" s="327">
        <v>0</v>
      </c>
      <c r="AL1361" s="327">
        <v>0</v>
      </c>
      <c r="AM1361" s="489"/>
      <c r="AN1361" s="382"/>
    </row>
    <row r="1362" spans="1:40" ht="19.5" customHeight="1" x14ac:dyDescent="0.2">
      <c r="A1362" s="477" t="s">
        <v>54</v>
      </c>
      <c r="B1362" s="475" t="s">
        <v>45</v>
      </c>
      <c r="C1362" s="456" t="s">
        <v>26</v>
      </c>
      <c r="D1362" s="302" t="s">
        <v>30</v>
      </c>
      <c r="E1362" s="305"/>
      <c r="F1362" s="305"/>
      <c r="G1362" s="305"/>
      <c r="H1362" s="305"/>
      <c r="I1362" s="305"/>
      <c r="J1362" s="305"/>
      <c r="K1362" s="305"/>
      <c r="L1362" s="305"/>
      <c r="M1362" s="305"/>
      <c r="N1362" s="305"/>
      <c r="O1362" s="305"/>
      <c r="P1362" s="305"/>
      <c r="Q1362" s="305"/>
      <c r="R1362" s="305"/>
      <c r="S1362" s="382"/>
      <c r="V1362" s="387"/>
      <c r="W1362" s="323" t="s">
        <v>66</v>
      </c>
      <c r="X1362" s="323" t="s">
        <v>240</v>
      </c>
      <c r="Y1362" s="323"/>
      <c r="Z1362" s="327">
        <v>0</v>
      </c>
      <c r="AA1362" s="327">
        <v>0</v>
      </c>
      <c r="AB1362" s="327">
        <v>0</v>
      </c>
      <c r="AC1362" s="327">
        <v>0</v>
      </c>
      <c r="AD1362" s="327">
        <v>0</v>
      </c>
      <c r="AE1362" s="327">
        <v>0</v>
      </c>
      <c r="AF1362" s="327">
        <v>0</v>
      </c>
      <c r="AG1362" s="327">
        <v>0</v>
      </c>
      <c r="AH1362" s="327">
        <v>0</v>
      </c>
      <c r="AI1362" s="327">
        <v>0</v>
      </c>
      <c r="AJ1362" s="327">
        <v>0</v>
      </c>
      <c r="AK1362" s="327">
        <v>0</v>
      </c>
      <c r="AL1362" s="327">
        <v>0</v>
      </c>
      <c r="AM1362" s="489"/>
      <c r="AN1362" s="382"/>
    </row>
    <row r="1363" spans="1:40" ht="19.5" customHeight="1" x14ac:dyDescent="0.2">
      <c r="A1363" s="477" t="s">
        <v>54</v>
      </c>
      <c r="B1363" s="475" t="s">
        <v>45</v>
      </c>
      <c r="C1363" s="456" t="s">
        <v>26</v>
      </c>
      <c r="D1363" s="302" t="s">
        <v>31</v>
      </c>
      <c r="E1363" s="305"/>
      <c r="F1363" s="305"/>
      <c r="G1363" s="305"/>
      <c r="H1363" s="305"/>
      <c r="I1363" s="305"/>
      <c r="J1363" s="305"/>
      <c r="K1363" s="305"/>
      <c r="L1363" s="305"/>
      <c r="M1363" s="305"/>
      <c r="N1363" s="305"/>
      <c r="O1363" s="305"/>
      <c r="P1363" s="305"/>
      <c r="Q1363" s="305"/>
      <c r="R1363" s="305"/>
      <c r="S1363" s="382"/>
      <c r="V1363" s="387"/>
      <c r="W1363" s="323" t="s">
        <v>66</v>
      </c>
      <c r="X1363" s="323" t="s">
        <v>241</v>
      </c>
      <c r="Y1363" s="323"/>
      <c r="Z1363" s="327">
        <v>0</v>
      </c>
      <c r="AA1363" s="327">
        <v>0</v>
      </c>
      <c r="AB1363" s="327">
        <v>0</v>
      </c>
      <c r="AC1363" s="327">
        <v>0</v>
      </c>
      <c r="AD1363" s="327">
        <v>0</v>
      </c>
      <c r="AE1363" s="327">
        <v>0</v>
      </c>
      <c r="AF1363" s="327">
        <v>0</v>
      </c>
      <c r="AG1363" s="327">
        <v>0</v>
      </c>
      <c r="AH1363" s="327">
        <v>0</v>
      </c>
      <c r="AI1363" s="327">
        <v>0</v>
      </c>
      <c r="AJ1363" s="327">
        <v>0</v>
      </c>
      <c r="AK1363" s="327">
        <v>0</v>
      </c>
      <c r="AL1363" s="327">
        <v>0</v>
      </c>
      <c r="AM1363" s="489"/>
      <c r="AN1363" s="382"/>
    </row>
    <row r="1364" spans="1:40" ht="19.5" customHeight="1" x14ac:dyDescent="0.2">
      <c r="A1364" s="477" t="s">
        <v>54</v>
      </c>
      <c r="B1364" s="475" t="s">
        <v>45</v>
      </c>
      <c r="C1364" s="456" t="s">
        <v>26</v>
      </c>
      <c r="D1364" s="302" t="s">
        <v>32</v>
      </c>
      <c r="E1364" s="305"/>
      <c r="F1364" s="305"/>
      <c r="G1364" s="305"/>
      <c r="H1364" s="305"/>
      <c r="I1364" s="305"/>
      <c r="J1364" s="305"/>
      <c r="K1364" s="305"/>
      <c r="L1364" s="305"/>
      <c r="M1364" s="305"/>
      <c r="N1364" s="305"/>
      <c r="O1364" s="305"/>
      <c r="P1364" s="305"/>
      <c r="Q1364" s="305"/>
      <c r="R1364" s="305"/>
      <c r="S1364" s="382"/>
      <c r="V1364" s="387"/>
      <c r="W1364" s="323" t="s">
        <v>66</v>
      </c>
      <c r="X1364" s="323" t="s">
        <v>242</v>
      </c>
      <c r="Y1364" s="323"/>
      <c r="Z1364" s="327">
        <v>0</v>
      </c>
      <c r="AA1364" s="327">
        <v>0</v>
      </c>
      <c r="AB1364" s="327">
        <v>0</v>
      </c>
      <c r="AC1364" s="327">
        <v>0</v>
      </c>
      <c r="AD1364" s="327">
        <v>0</v>
      </c>
      <c r="AE1364" s="327">
        <v>0</v>
      </c>
      <c r="AF1364" s="327">
        <v>0</v>
      </c>
      <c r="AG1364" s="327">
        <v>0</v>
      </c>
      <c r="AH1364" s="327">
        <v>0</v>
      </c>
      <c r="AI1364" s="327">
        <v>0</v>
      </c>
      <c r="AJ1364" s="327">
        <v>0</v>
      </c>
      <c r="AK1364" s="327">
        <v>0</v>
      </c>
      <c r="AL1364" s="327">
        <v>0</v>
      </c>
      <c r="AM1364" s="489"/>
      <c r="AN1364" s="382"/>
    </row>
    <row r="1365" spans="1:40" ht="19.5" customHeight="1" x14ac:dyDescent="0.2">
      <c r="A1365" s="477" t="s">
        <v>54</v>
      </c>
      <c r="B1365" s="475" t="s">
        <v>45</v>
      </c>
      <c r="C1365" s="456" t="s">
        <v>33</v>
      </c>
      <c r="D1365" s="302" t="s">
        <v>34</v>
      </c>
      <c r="E1365" s="305"/>
      <c r="F1365" s="305"/>
      <c r="G1365" s="305"/>
      <c r="H1365" s="305"/>
      <c r="I1365" s="305"/>
      <c r="J1365" s="305"/>
      <c r="K1365" s="305"/>
      <c r="L1365" s="305"/>
      <c r="M1365" s="305"/>
      <c r="N1365" s="305"/>
      <c r="O1365" s="305"/>
      <c r="P1365" s="305"/>
      <c r="Q1365" s="305"/>
      <c r="R1365" s="305"/>
      <c r="S1365" s="382"/>
      <c r="V1365" s="387"/>
      <c r="W1365" s="323" t="s">
        <v>66</v>
      </c>
      <c r="X1365" s="323" t="s">
        <v>243</v>
      </c>
      <c r="Y1365" s="323"/>
      <c r="Z1365" s="327">
        <v>0</v>
      </c>
      <c r="AA1365" s="327">
        <v>0</v>
      </c>
      <c r="AB1365" s="327">
        <v>0</v>
      </c>
      <c r="AC1365" s="327">
        <v>0</v>
      </c>
      <c r="AD1365" s="327">
        <v>0</v>
      </c>
      <c r="AE1365" s="327">
        <v>0</v>
      </c>
      <c r="AF1365" s="327">
        <v>0</v>
      </c>
      <c r="AG1365" s="327">
        <v>0</v>
      </c>
      <c r="AH1365" s="327">
        <v>0</v>
      </c>
      <c r="AI1365" s="327">
        <v>0</v>
      </c>
      <c r="AJ1365" s="327">
        <v>0</v>
      </c>
      <c r="AK1365" s="327">
        <v>0</v>
      </c>
      <c r="AL1365" s="327">
        <v>0</v>
      </c>
      <c r="AM1365" s="489"/>
      <c r="AN1365" s="382"/>
    </row>
    <row r="1366" spans="1:40" ht="19.5" customHeight="1" x14ac:dyDescent="0.2">
      <c r="A1366" s="477" t="s">
        <v>54</v>
      </c>
      <c r="B1366" s="475" t="s">
        <v>45</v>
      </c>
      <c r="C1366" s="456" t="s">
        <v>33</v>
      </c>
      <c r="D1366" s="302" t="s">
        <v>35</v>
      </c>
      <c r="E1366" s="305"/>
      <c r="F1366" s="305"/>
      <c r="G1366" s="305"/>
      <c r="H1366" s="305"/>
      <c r="I1366" s="305"/>
      <c r="J1366" s="305"/>
      <c r="K1366" s="305"/>
      <c r="L1366" s="305"/>
      <c r="M1366" s="305"/>
      <c r="N1366" s="305"/>
      <c r="O1366" s="305"/>
      <c r="P1366" s="305"/>
      <c r="Q1366" s="305"/>
      <c r="R1366" s="305"/>
      <c r="S1366" s="382"/>
      <c r="V1366" s="387"/>
      <c r="W1366" s="323" t="s">
        <v>66</v>
      </c>
      <c r="X1366" s="323" t="s">
        <v>244</v>
      </c>
      <c r="Y1366" s="323"/>
      <c r="Z1366" s="327">
        <v>0</v>
      </c>
      <c r="AA1366" s="327">
        <v>0</v>
      </c>
      <c r="AB1366" s="327">
        <v>0</v>
      </c>
      <c r="AC1366" s="327">
        <v>0</v>
      </c>
      <c r="AD1366" s="327">
        <v>0</v>
      </c>
      <c r="AE1366" s="327">
        <v>0</v>
      </c>
      <c r="AF1366" s="327">
        <v>0</v>
      </c>
      <c r="AG1366" s="327">
        <v>0</v>
      </c>
      <c r="AH1366" s="327">
        <v>0</v>
      </c>
      <c r="AI1366" s="327">
        <v>0</v>
      </c>
      <c r="AJ1366" s="327">
        <v>0</v>
      </c>
      <c r="AK1366" s="327">
        <v>0</v>
      </c>
      <c r="AL1366" s="327">
        <v>0</v>
      </c>
      <c r="AM1366" s="489"/>
      <c r="AN1366" s="382"/>
    </row>
    <row r="1367" spans="1:40" ht="19.5" customHeight="1" x14ac:dyDescent="0.2">
      <c r="A1367" s="477" t="s">
        <v>54</v>
      </c>
      <c r="B1367" s="475" t="s">
        <v>45</v>
      </c>
      <c r="C1367" s="456" t="s">
        <v>33</v>
      </c>
      <c r="D1367" s="302" t="s">
        <v>36</v>
      </c>
      <c r="E1367" s="305"/>
      <c r="F1367" s="305"/>
      <c r="G1367" s="305"/>
      <c r="H1367" s="305"/>
      <c r="I1367" s="305"/>
      <c r="J1367" s="305"/>
      <c r="K1367" s="305"/>
      <c r="L1367" s="305"/>
      <c r="M1367" s="305"/>
      <c r="N1367" s="305"/>
      <c r="O1367" s="305"/>
      <c r="P1367" s="305"/>
      <c r="Q1367" s="305"/>
      <c r="R1367" s="305"/>
      <c r="S1367" s="382"/>
      <c r="V1367" s="387"/>
      <c r="W1367" s="323" t="s">
        <v>66</v>
      </c>
      <c r="X1367" s="323" t="s">
        <v>245</v>
      </c>
      <c r="Y1367" s="323"/>
      <c r="Z1367" s="327">
        <v>0</v>
      </c>
      <c r="AA1367" s="327">
        <v>0</v>
      </c>
      <c r="AB1367" s="327">
        <v>0</v>
      </c>
      <c r="AC1367" s="327">
        <v>0</v>
      </c>
      <c r="AD1367" s="327">
        <v>0</v>
      </c>
      <c r="AE1367" s="327">
        <v>0</v>
      </c>
      <c r="AF1367" s="327">
        <v>0</v>
      </c>
      <c r="AG1367" s="327">
        <v>0</v>
      </c>
      <c r="AH1367" s="327">
        <v>0</v>
      </c>
      <c r="AI1367" s="327">
        <v>0</v>
      </c>
      <c r="AJ1367" s="327">
        <v>0</v>
      </c>
      <c r="AK1367" s="327">
        <v>0</v>
      </c>
      <c r="AL1367" s="327">
        <v>0</v>
      </c>
      <c r="AM1367" s="489"/>
      <c r="AN1367" s="382"/>
    </row>
    <row r="1368" spans="1:40" ht="19.5" customHeight="1" x14ac:dyDescent="0.2">
      <c r="A1368" s="477" t="s">
        <v>54</v>
      </c>
      <c r="B1368" s="475" t="s">
        <v>45</v>
      </c>
      <c r="C1368" s="456" t="s">
        <v>33</v>
      </c>
      <c r="D1368" s="302" t="s">
        <v>37</v>
      </c>
      <c r="E1368" s="305"/>
      <c r="F1368" s="305"/>
      <c r="G1368" s="305"/>
      <c r="H1368" s="305"/>
      <c r="I1368" s="305"/>
      <c r="J1368" s="305"/>
      <c r="K1368" s="305"/>
      <c r="L1368" s="305"/>
      <c r="M1368" s="305"/>
      <c r="N1368" s="305"/>
      <c r="O1368" s="305"/>
      <c r="P1368" s="305"/>
      <c r="Q1368" s="305"/>
      <c r="R1368" s="305"/>
      <c r="S1368" s="382"/>
      <c r="V1368" s="387"/>
      <c r="W1368" s="323" t="s">
        <v>66</v>
      </c>
      <c r="X1368" s="323" t="s">
        <v>246</v>
      </c>
      <c r="Y1368" s="323"/>
      <c r="Z1368" s="327">
        <v>0</v>
      </c>
      <c r="AA1368" s="327">
        <v>0</v>
      </c>
      <c r="AB1368" s="327">
        <v>0</v>
      </c>
      <c r="AC1368" s="327">
        <v>0</v>
      </c>
      <c r="AD1368" s="327">
        <v>0</v>
      </c>
      <c r="AE1368" s="327">
        <v>0</v>
      </c>
      <c r="AF1368" s="327">
        <v>0</v>
      </c>
      <c r="AG1368" s="327">
        <v>0</v>
      </c>
      <c r="AH1368" s="327">
        <v>0</v>
      </c>
      <c r="AI1368" s="327">
        <v>0</v>
      </c>
      <c r="AJ1368" s="327">
        <v>0</v>
      </c>
      <c r="AK1368" s="327">
        <v>0</v>
      </c>
      <c r="AL1368" s="327">
        <v>0</v>
      </c>
      <c r="AM1368" s="489"/>
      <c r="AN1368" s="382"/>
    </row>
    <row r="1369" spans="1:40" ht="19.5" customHeight="1" x14ac:dyDescent="0.2">
      <c r="A1369" s="477" t="s">
        <v>54</v>
      </c>
      <c r="B1369" s="475" t="s">
        <v>45</v>
      </c>
      <c r="C1369" s="456" t="s">
        <v>33</v>
      </c>
      <c r="D1369" s="302" t="s">
        <v>38</v>
      </c>
      <c r="E1369" s="305"/>
      <c r="F1369" s="305"/>
      <c r="G1369" s="305"/>
      <c r="H1369" s="305"/>
      <c r="I1369" s="305"/>
      <c r="J1369" s="305"/>
      <c r="K1369" s="305"/>
      <c r="L1369" s="305"/>
      <c r="M1369" s="305"/>
      <c r="N1369" s="305"/>
      <c r="O1369" s="305"/>
      <c r="P1369" s="305"/>
      <c r="Q1369" s="305"/>
      <c r="R1369" s="305"/>
      <c r="S1369" s="382"/>
      <c r="V1369" s="387"/>
      <c r="W1369" s="323" t="s">
        <v>66</v>
      </c>
      <c r="X1369" s="323" t="s">
        <v>247</v>
      </c>
      <c r="Y1369" s="323"/>
      <c r="Z1369" s="327">
        <v>0</v>
      </c>
      <c r="AA1369" s="327">
        <v>0</v>
      </c>
      <c r="AB1369" s="327">
        <v>0</v>
      </c>
      <c r="AC1369" s="327">
        <v>0</v>
      </c>
      <c r="AD1369" s="327">
        <v>0</v>
      </c>
      <c r="AE1369" s="327">
        <v>0</v>
      </c>
      <c r="AF1369" s="327">
        <v>0</v>
      </c>
      <c r="AG1369" s="327">
        <v>0</v>
      </c>
      <c r="AH1369" s="327">
        <v>0</v>
      </c>
      <c r="AI1369" s="327">
        <v>0</v>
      </c>
      <c r="AJ1369" s="327">
        <v>0</v>
      </c>
      <c r="AK1369" s="327">
        <v>0</v>
      </c>
      <c r="AL1369" s="327">
        <v>0</v>
      </c>
      <c r="AM1369" s="489"/>
      <c r="AN1369" s="382"/>
    </row>
    <row r="1370" spans="1:40" ht="19.5" customHeight="1" x14ac:dyDescent="0.2">
      <c r="A1370" s="477" t="s">
        <v>54</v>
      </c>
      <c r="B1370" s="475" t="s">
        <v>45</v>
      </c>
      <c r="C1370" s="456" t="s">
        <v>33</v>
      </c>
      <c r="D1370" s="302" t="s">
        <v>39</v>
      </c>
      <c r="E1370" s="305"/>
      <c r="F1370" s="305"/>
      <c r="G1370" s="305"/>
      <c r="H1370" s="305"/>
      <c r="I1370" s="305"/>
      <c r="J1370" s="305"/>
      <c r="K1370" s="305"/>
      <c r="L1370" s="305"/>
      <c r="M1370" s="305"/>
      <c r="N1370" s="305"/>
      <c r="O1370" s="305"/>
      <c r="P1370" s="305"/>
      <c r="Q1370" s="305"/>
      <c r="R1370" s="305"/>
      <c r="S1370" s="382"/>
      <c r="V1370" s="387"/>
      <c r="W1370" s="323" t="s">
        <v>66</v>
      </c>
      <c r="X1370" s="323" t="s">
        <v>248</v>
      </c>
      <c r="Y1370" s="323"/>
      <c r="Z1370" s="327">
        <v>0</v>
      </c>
      <c r="AA1370" s="327">
        <v>0</v>
      </c>
      <c r="AB1370" s="327">
        <v>0</v>
      </c>
      <c r="AC1370" s="327">
        <v>0</v>
      </c>
      <c r="AD1370" s="327">
        <v>0</v>
      </c>
      <c r="AE1370" s="327">
        <v>0</v>
      </c>
      <c r="AF1370" s="327">
        <v>0</v>
      </c>
      <c r="AG1370" s="327">
        <v>0</v>
      </c>
      <c r="AH1370" s="327">
        <v>0</v>
      </c>
      <c r="AI1370" s="327">
        <v>0</v>
      </c>
      <c r="AJ1370" s="327">
        <v>0</v>
      </c>
      <c r="AK1370" s="327">
        <v>0</v>
      </c>
      <c r="AL1370" s="327">
        <v>0</v>
      </c>
      <c r="AM1370" s="489"/>
      <c r="AN1370" s="382"/>
    </row>
    <row r="1371" spans="1:40" ht="19.5" customHeight="1" x14ac:dyDescent="0.2">
      <c r="A1371" s="477" t="s">
        <v>54</v>
      </c>
      <c r="B1371" s="475" t="s">
        <v>45</v>
      </c>
      <c r="C1371" s="456" t="s">
        <v>40</v>
      </c>
      <c r="D1371" s="302" t="s">
        <v>41</v>
      </c>
      <c r="E1371" s="305"/>
      <c r="F1371" s="305"/>
      <c r="G1371" s="305"/>
      <c r="H1371" s="305"/>
      <c r="I1371" s="305"/>
      <c r="J1371" s="305"/>
      <c r="K1371" s="305"/>
      <c r="L1371" s="305"/>
      <c r="M1371" s="305"/>
      <c r="N1371" s="305"/>
      <c r="O1371" s="305"/>
      <c r="P1371" s="305"/>
      <c r="Q1371" s="305"/>
      <c r="R1371" s="305"/>
      <c r="S1371" s="382"/>
      <c r="V1371" s="387"/>
      <c r="W1371" s="323" t="s">
        <v>66</v>
      </c>
      <c r="X1371" s="323" t="s">
        <v>210</v>
      </c>
      <c r="Y1371" s="323"/>
      <c r="Z1371" s="327">
        <v>0</v>
      </c>
      <c r="AA1371" s="327">
        <v>-58.161702459156601</v>
      </c>
      <c r="AB1371" s="327">
        <v>0</v>
      </c>
      <c r="AC1371" s="327">
        <v>0</v>
      </c>
      <c r="AD1371" s="327">
        <v>0</v>
      </c>
      <c r="AE1371" s="327">
        <v>-5.3315429999999999</v>
      </c>
      <c r="AF1371" s="327">
        <v>0</v>
      </c>
      <c r="AG1371" s="327">
        <v>0</v>
      </c>
      <c r="AH1371" s="327">
        <v>0</v>
      </c>
      <c r="AI1371" s="327">
        <v>0</v>
      </c>
      <c r="AJ1371" s="327">
        <v>0</v>
      </c>
      <c r="AK1371" s="327">
        <v>58.860509</v>
      </c>
      <c r="AL1371" s="327">
        <v>-4.6327364591566003</v>
      </c>
      <c r="AM1371" s="489"/>
      <c r="AN1371" s="382"/>
    </row>
    <row r="1372" spans="1:40" ht="19.5" customHeight="1" x14ac:dyDescent="0.2">
      <c r="A1372" s="477" t="s">
        <v>54</v>
      </c>
      <c r="B1372" s="475" t="s">
        <v>45</v>
      </c>
      <c r="C1372" s="456" t="s">
        <v>40</v>
      </c>
      <c r="D1372" s="302" t="s">
        <v>42</v>
      </c>
      <c r="E1372" s="305"/>
      <c r="F1372" s="305"/>
      <c r="G1372" s="305"/>
      <c r="H1372" s="305"/>
      <c r="I1372" s="305"/>
      <c r="J1372" s="305"/>
      <c r="K1372" s="305"/>
      <c r="L1372" s="305"/>
      <c r="M1372" s="305"/>
      <c r="N1372" s="305"/>
      <c r="O1372" s="305"/>
      <c r="P1372" s="305"/>
      <c r="Q1372" s="305"/>
      <c r="R1372" s="305"/>
      <c r="S1372" s="382"/>
      <c r="V1372" s="387"/>
      <c r="W1372" s="321"/>
      <c r="X1372" s="321"/>
      <c r="Y1372" s="321"/>
      <c r="Z1372" s="329"/>
      <c r="AA1372" s="329"/>
      <c r="AB1372" s="329"/>
      <c r="AC1372" s="329"/>
      <c r="AD1372" s="329"/>
      <c r="AE1372" s="329"/>
      <c r="AF1372" s="329"/>
      <c r="AG1372" s="329"/>
      <c r="AH1372" s="329"/>
      <c r="AI1372" s="329"/>
      <c r="AJ1372" s="329"/>
      <c r="AK1372" s="329"/>
      <c r="AL1372" s="329"/>
      <c r="AM1372" s="489"/>
      <c r="AN1372" s="382"/>
    </row>
    <row r="1373" spans="1:40" ht="19.5" customHeight="1" x14ac:dyDescent="0.2">
      <c r="A1373" s="477" t="s">
        <v>54</v>
      </c>
      <c r="B1373" s="475" t="s">
        <v>45</v>
      </c>
      <c r="C1373" s="456" t="s">
        <v>40</v>
      </c>
      <c r="D1373" s="302" t="s">
        <v>43</v>
      </c>
      <c r="E1373" s="305"/>
      <c r="F1373" s="305"/>
      <c r="G1373" s="305"/>
      <c r="H1373" s="305"/>
      <c r="I1373" s="305"/>
      <c r="J1373" s="305"/>
      <c r="K1373" s="305"/>
      <c r="L1373" s="305"/>
      <c r="M1373" s="305"/>
      <c r="N1373" s="305"/>
      <c r="O1373" s="305"/>
      <c r="P1373" s="305"/>
      <c r="Q1373" s="305"/>
      <c r="R1373" s="305"/>
      <c r="S1373" s="382"/>
      <c r="V1373" s="387"/>
      <c r="W1373" s="321"/>
      <c r="X1373" s="321"/>
      <c r="Y1373" s="321"/>
      <c r="Z1373" s="329"/>
      <c r="AA1373" s="329"/>
      <c r="AB1373" s="329"/>
      <c r="AC1373" s="329"/>
      <c r="AD1373" s="329"/>
      <c r="AE1373" s="329"/>
      <c r="AF1373" s="329"/>
      <c r="AG1373" s="329"/>
      <c r="AH1373" s="329"/>
      <c r="AI1373" s="329"/>
      <c r="AJ1373" s="329"/>
      <c r="AK1373" s="329"/>
      <c r="AL1373" s="329"/>
      <c r="AM1373" s="489"/>
      <c r="AN1373" s="382"/>
    </row>
    <row r="1374" spans="1:40" ht="19.5" customHeight="1" x14ac:dyDescent="0.2">
      <c r="A1374" s="477" t="s">
        <v>54</v>
      </c>
      <c r="B1374" s="475" t="s">
        <v>25</v>
      </c>
      <c r="C1374" s="456" t="s">
        <v>378</v>
      </c>
      <c r="D1374" s="302" t="s">
        <v>378</v>
      </c>
      <c r="E1374" s="305"/>
      <c r="F1374" s="305"/>
      <c r="G1374" s="305"/>
      <c r="H1374" s="305"/>
      <c r="I1374" s="305"/>
      <c r="J1374" s="305"/>
      <c r="K1374" s="305"/>
      <c r="L1374" s="305"/>
      <c r="M1374" s="305"/>
      <c r="N1374" s="305"/>
      <c r="O1374" s="305"/>
      <c r="P1374" s="305"/>
      <c r="Q1374" s="305"/>
      <c r="R1374" s="305"/>
      <c r="S1374" s="382"/>
      <c r="V1374" s="387"/>
      <c r="W1374" s="323" t="s">
        <v>3</v>
      </c>
      <c r="X1374" s="323" t="s">
        <v>4</v>
      </c>
      <c r="Y1374" s="323"/>
      <c r="Z1374" s="327" t="s">
        <v>8</v>
      </c>
      <c r="AA1374" s="327" t="s">
        <v>9</v>
      </c>
      <c r="AB1374" s="327" t="s">
        <v>10</v>
      </c>
      <c r="AC1374" s="327" t="s">
        <v>11</v>
      </c>
      <c r="AD1374" s="327" t="s">
        <v>12</v>
      </c>
      <c r="AE1374" s="327" t="s">
        <v>13</v>
      </c>
      <c r="AF1374" s="327" t="s">
        <v>14</v>
      </c>
      <c r="AG1374" s="327" t="s">
        <v>15</v>
      </c>
      <c r="AH1374" s="327" t="s">
        <v>16</v>
      </c>
      <c r="AI1374" s="327" t="s">
        <v>17</v>
      </c>
      <c r="AJ1374" s="327" t="s">
        <v>111</v>
      </c>
      <c r="AK1374" s="327" t="s">
        <v>19</v>
      </c>
      <c r="AL1374" s="327" t="s">
        <v>20</v>
      </c>
      <c r="AM1374" s="489"/>
      <c r="AN1374" s="382"/>
    </row>
    <row r="1375" spans="1:40" ht="19.5" customHeight="1" x14ac:dyDescent="0.2">
      <c r="A1375" s="477" t="s">
        <v>54</v>
      </c>
      <c r="B1375" s="475" t="s">
        <v>44</v>
      </c>
      <c r="C1375" s="456" t="s">
        <v>380</v>
      </c>
      <c r="D1375" s="302" t="s">
        <v>380</v>
      </c>
      <c r="E1375" s="305"/>
      <c r="F1375" s="305">
        <v>-40.063308137681098</v>
      </c>
      <c r="G1375" s="305">
        <v>-11.243977132936701</v>
      </c>
      <c r="H1375" s="305">
        <v>-41.098900661512999</v>
      </c>
      <c r="I1375" s="305">
        <v>-47.238852213371104</v>
      </c>
      <c r="J1375" s="305">
        <v>-55.398874059706202</v>
      </c>
      <c r="K1375" s="305">
        <v>-57.440769972580497</v>
      </c>
      <c r="L1375" s="305">
        <v>-65.092018833494507</v>
      </c>
      <c r="M1375" s="305">
        <v>-65.398689899468707</v>
      </c>
      <c r="N1375" s="305">
        <v>-62.250967247399103</v>
      </c>
      <c r="O1375" s="305">
        <v>-52.577638224455399</v>
      </c>
      <c r="P1375" s="305">
        <v>-53.617921051634703</v>
      </c>
      <c r="Q1375" s="305">
        <v>-64.698414565757503</v>
      </c>
      <c r="R1375" s="305">
        <v>-616.12033199999905</v>
      </c>
      <c r="S1375" s="382"/>
      <c r="V1375" s="387"/>
      <c r="W1375" s="323" t="s">
        <v>252</v>
      </c>
      <c r="X1375" s="323" t="s">
        <v>217</v>
      </c>
      <c r="Y1375" s="323"/>
      <c r="Z1375" s="327">
        <v>-9.5604676545137601E-2</v>
      </c>
      <c r="AA1375" s="327">
        <v>-9.5604676545137601E-2</v>
      </c>
      <c r="AB1375" s="327">
        <v>-9.5604676545137601E-2</v>
      </c>
      <c r="AC1375" s="327">
        <v>2.8598593234548702</v>
      </c>
      <c r="AD1375" s="327">
        <v>-9.5604676545137601E-2</v>
      </c>
      <c r="AE1375" s="327">
        <v>9.6667323454862397E-2</v>
      </c>
      <c r="AF1375" s="327">
        <v>-9.5604676545137601E-2</v>
      </c>
      <c r="AG1375" s="327">
        <v>-9.5604676545137601E-2</v>
      </c>
      <c r="AH1375" s="327">
        <v>-9.5604676545137601E-2</v>
      </c>
      <c r="AI1375" s="327">
        <v>-9.5604676545137601E-2</v>
      </c>
      <c r="AJ1375" s="327">
        <v>-9.5604676545137601E-2</v>
      </c>
      <c r="AK1375" s="327">
        <v>27.539396323454898</v>
      </c>
      <c r="AL1375" s="327">
        <v>29.635480881458399</v>
      </c>
      <c r="AM1375" s="489"/>
      <c r="AN1375" s="382"/>
    </row>
    <row r="1376" spans="1:40" ht="19.5" customHeight="1" x14ac:dyDescent="0.2">
      <c r="A1376" s="477" t="s">
        <v>54</v>
      </c>
      <c r="B1376" s="475" t="s">
        <v>45</v>
      </c>
      <c r="C1376" s="456" t="s">
        <v>382</v>
      </c>
      <c r="D1376" s="302" t="s">
        <v>382</v>
      </c>
      <c r="E1376" s="305"/>
      <c r="F1376" s="305"/>
      <c r="G1376" s="305"/>
      <c r="H1376" s="305"/>
      <c r="I1376" s="305"/>
      <c r="J1376" s="305"/>
      <c r="K1376" s="305"/>
      <c r="L1376" s="305"/>
      <c r="M1376" s="305"/>
      <c r="N1376" s="305"/>
      <c r="O1376" s="305"/>
      <c r="P1376" s="305"/>
      <c r="Q1376" s="305"/>
      <c r="R1376" s="305"/>
      <c r="S1376" s="382"/>
      <c r="V1376" s="387"/>
      <c r="W1376" s="323" t="s">
        <v>252</v>
      </c>
      <c r="X1376" s="323" t="s">
        <v>218</v>
      </c>
      <c r="Y1376" s="323"/>
      <c r="Z1376" s="327">
        <v>0</v>
      </c>
      <c r="AA1376" s="327">
        <v>0</v>
      </c>
      <c r="AB1376" s="327">
        <v>0</v>
      </c>
      <c r="AC1376" s="327">
        <v>1.6080000000000001E-2</v>
      </c>
      <c r="AD1376" s="327">
        <v>0</v>
      </c>
      <c r="AE1376" s="327">
        <v>4.1099999999999998E-2</v>
      </c>
      <c r="AF1376" s="327">
        <v>0</v>
      </c>
      <c r="AG1376" s="327">
        <v>0</v>
      </c>
      <c r="AH1376" s="327">
        <v>0</v>
      </c>
      <c r="AI1376" s="327">
        <v>0</v>
      </c>
      <c r="AJ1376" s="327">
        <v>0</v>
      </c>
      <c r="AK1376" s="327">
        <v>0</v>
      </c>
      <c r="AL1376" s="327">
        <v>5.7180000000000002E-2</v>
      </c>
      <c r="AM1376" s="489"/>
      <c r="AN1376" s="382"/>
    </row>
    <row r="1377" spans="1:40" ht="19.5" customHeight="1" x14ac:dyDescent="0.2">
      <c r="A1377" s="477" t="s">
        <v>54</v>
      </c>
      <c r="B1377" s="475" t="s">
        <v>46</v>
      </c>
      <c r="C1377" s="456" t="s">
        <v>384</v>
      </c>
      <c r="D1377" s="302" t="s">
        <v>384</v>
      </c>
      <c r="E1377" s="305"/>
      <c r="F1377" s="305"/>
      <c r="G1377" s="305"/>
      <c r="H1377" s="305"/>
      <c r="I1377" s="305"/>
      <c r="J1377" s="305"/>
      <c r="K1377" s="305"/>
      <c r="L1377" s="305"/>
      <c r="M1377" s="305"/>
      <c r="N1377" s="305"/>
      <c r="O1377" s="305"/>
      <c r="P1377" s="305"/>
      <c r="Q1377" s="305"/>
      <c r="R1377" s="305"/>
      <c r="S1377" s="382"/>
      <c r="V1377" s="387"/>
      <c r="W1377" s="323" t="s">
        <v>252</v>
      </c>
      <c r="X1377" s="323" t="s">
        <v>219</v>
      </c>
      <c r="Y1377" s="323"/>
      <c r="Z1377" s="327">
        <v>0</v>
      </c>
      <c r="AA1377" s="327">
        <v>0</v>
      </c>
      <c r="AB1377" s="327">
        <v>0</v>
      </c>
      <c r="AC1377" s="327">
        <v>0.25416299999999997</v>
      </c>
      <c r="AD1377" s="327">
        <v>0</v>
      </c>
      <c r="AE1377" s="327">
        <v>0.19003</v>
      </c>
      <c r="AF1377" s="327">
        <v>0</v>
      </c>
      <c r="AG1377" s="327">
        <v>0</v>
      </c>
      <c r="AH1377" s="327">
        <v>0</v>
      </c>
      <c r="AI1377" s="327">
        <v>0</v>
      </c>
      <c r="AJ1377" s="327">
        <v>0</v>
      </c>
      <c r="AK1377" s="327">
        <v>0</v>
      </c>
      <c r="AL1377" s="327">
        <v>0.444193</v>
      </c>
      <c r="AM1377" s="489"/>
      <c r="AN1377" s="382"/>
    </row>
    <row r="1378" spans="1:40" ht="19.5" customHeight="1" x14ac:dyDescent="0.2">
      <c r="A1378" s="477" t="s">
        <v>54</v>
      </c>
      <c r="B1378" s="475" t="s">
        <v>47</v>
      </c>
      <c r="C1378" s="456" t="s">
        <v>386</v>
      </c>
      <c r="D1378" s="302" t="s">
        <v>386</v>
      </c>
      <c r="E1378" s="305"/>
      <c r="F1378" s="305"/>
      <c r="G1378" s="305"/>
      <c r="H1378" s="305"/>
      <c r="I1378" s="305"/>
      <c r="J1378" s="305"/>
      <c r="K1378" s="305"/>
      <c r="L1378" s="305"/>
      <c r="M1378" s="305"/>
      <c r="N1378" s="305"/>
      <c r="O1378" s="305"/>
      <c r="P1378" s="305"/>
      <c r="Q1378" s="305"/>
      <c r="R1378" s="305"/>
      <c r="S1378" s="382"/>
      <c r="V1378" s="387"/>
      <c r="W1378" s="323" t="s">
        <v>252</v>
      </c>
      <c r="X1378" s="323" t="s">
        <v>220</v>
      </c>
      <c r="Y1378" s="323"/>
      <c r="Z1378" s="327">
        <v>0</v>
      </c>
      <c r="AA1378" s="327">
        <v>0</v>
      </c>
      <c r="AB1378" s="327">
        <v>0</v>
      </c>
      <c r="AC1378" s="327">
        <v>130.90353999999999</v>
      </c>
      <c r="AD1378" s="327">
        <v>0</v>
      </c>
      <c r="AE1378" s="327">
        <v>61.532753000000099</v>
      </c>
      <c r="AF1378" s="327">
        <v>51.996713000001002</v>
      </c>
      <c r="AG1378" s="327">
        <v>-3.7707419999999701</v>
      </c>
      <c r="AH1378" s="327">
        <v>-3.5737640000000201</v>
      </c>
      <c r="AI1378" s="327">
        <v>-4.5866110000000599</v>
      </c>
      <c r="AJ1378" s="327">
        <v>-24.361799000000001</v>
      </c>
      <c r="AK1378" s="327">
        <v>-11.226076000000001</v>
      </c>
      <c r="AL1378" s="327">
        <v>196.914014000001</v>
      </c>
      <c r="AM1378" s="489"/>
      <c r="AN1378" s="382"/>
    </row>
    <row r="1379" spans="1:40" ht="19.5" customHeight="1" x14ac:dyDescent="0.2">
      <c r="A1379" s="477" t="s">
        <v>54</v>
      </c>
      <c r="B1379" s="475" t="s">
        <v>48</v>
      </c>
      <c r="C1379" s="456" t="s">
        <v>48</v>
      </c>
      <c r="D1379" s="302" t="s">
        <v>48</v>
      </c>
      <c r="E1379" s="305"/>
      <c r="F1379" s="305"/>
      <c r="G1379" s="305"/>
      <c r="H1379" s="305"/>
      <c r="I1379" s="305"/>
      <c r="J1379" s="305"/>
      <c r="K1379" s="305"/>
      <c r="L1379" s="305"/>
      <c r="M1379" s="305"/>
      <c r="N1379" s="305"/>
      <c r="O1379" s="305"/>
      <c r="P1379" s="305"/>
      <c r="Q1379" s="305"/>
      <c r="R1379" s="305"/>
      <c r="S1379" s="382"/>
      <c r="V1379" s="387"/>
      <c r="W1379" s="323" t="s">
        <v>252</v>
      </c>
      <c r="X1379" s="323" t="s">
        <v>211</v>
      </c>
      <c r="Y1379" s="323"/>
      <c r="Z1379" s="327">
        <v>0</v>
      </c>
      <c r="AA1379" s="327">
        <v>-47.384932273338897</v>
      </c>
      <c r="AB1379" s="327">
        <v>0</v>
      </c>
      <c r="AC1379" s="327">
        <v>1.0542290000000101</v>
      </c>
      <c r="AD1379" s="327">
        <v>0</v>
      </c>
      <c r="AE1379" s="327">
        <v>9.6444000000005303E-2</v>
      </c>
      <c r="AF1379" s="327">
        <v>0</v>
      </c>
      <c r="AG1379" s="327">
        <v>0</v>
      </c>
      <c r="AH1379" s="327">
        <v>-0.82549100000001396</v>
      </c>
      <c r="AI1379" s="327">
        <v>0</v>
      </c>
      <c r="AJ1379" s="327">
        <v>1.05151500000001</v>
      </c>
      <c r="AK1379" s="327">
        <v>772.73560229999998</v>
      </c>
      <c r="AL1379" s="327">
        <v>726.727367026661</v>
      </c>
      <c r="AM1379" s="489"/>
      <c r="AN1379" s="382"/>
    </row>
    <row r="1380" spans="1:40" ht="19.5" customHeight="1" x14ac:dyDescent="0.2">
      <c r="A1380" s="477" t="s">
        <v>54</v>
      </c>
      <c r="B1380" s="475" t="s">
        <v>49</v>
      </c>
      <c r="C1380" s="456" t="s">
        <v>49</v>
      </c>
      <c r="D1380" s="302" t="s">
        <v>49</v>
      </c>
      <c r="E1380" s="305"/>
      <c r="F1380" s="305"/>
      <c r="G1380" s="305"/>
      <c r="H1380" s="305"/>
      <c r="I1380" s="305"/>
      <c r="J1380" s="305"/>
      <c r="K1380" s="305"/>
      <c r="L1380" s="305"/>
      <c r="M1380" s="305"/>
      <c r="N1380" s="305"/>
      <c r="O1380" s="305"/>
      <c r="P1380" s="305"/>
      <c r="Q1380" s="305"/>
      <c r="R1380" s="305"/>
      <c r="S1380" s="382"/>
      <c r="V1380" s="387"/>
      <c r="W1380" s="323" t="s">
        <v>252</v>
      </c>
      <c r="X1380" s="323" t="s">
        <v>221</v>
      </c>
      <c r="Y1380" s="323"/>
      <c r="Z1380" s="327">
        <v>0</v>
      </c>
      <c r="AA1380" s="327">
        <v>0</v>
      </c>
      <c r="AB1380" s="327">
        <v>0</v>
      </c>
      <c r="AC1380" s="327">
        <v>2.589769</v>
      </c>
      <c r="AD1380" s="327">
        <v>0</v>
      </c>
      <c r="AE1380" s="327">
        <v>2.3213200000000001</v>
      </c>
      <c r="AF1380" s="327">
        <v>-1.851548</v>
      </c>
      <c r="AG1380" s="327">
        <v>-3.1392000000000302E-2</v>
      </c>
      <c r="AH1380" s="327">
        <v>1.978208</v>
      </c>
      <c r="AI1380" s="327">
        <v>9.9999999999997903E-3</v>
      </c>
      <c r="AJ1380" s="327">
        <v>-2.2159599999999999</v>
      </c>
      <c r="AK1380" s="327">
        <v>179.44419289999999</v>
      </c>
      <c r="AL1380" s="327">
        <v>182.24458989999999</v>
      </c>
      <c r="AM1380" s="489"/>
      <c r="AN1380" s="382"/>
    </row>
    <row r="1381" spans="1:40" ht="19.5" customHeight="1" x14ac:dyDescent="0.2">
      <c r="A1381" s="477" t="s">
        <v>54</v>
      </c>
      <c r="B1381" s="475" t="s">
        <v>50</v>
      </c>
      <c r="C1381" s="456" t="s">
        <v>50</v>
      </c>
      <c r="D1381" s="302" t="s">
        <v>50</v>
      </c>
      <c r="E1381" s="305"/>
      <c r="F1381" s="305"/>
      <c r="G1381" s="305"/>
      <c r="H1381" s="305"/>
      <c r="I1381" s="305"/>
      <c r="J1381" s="305"/>
      <c r="K1381" s="305"/>
      <c r="L1381" s="305"/>
      <c r="M1381" s="305"/>
      <c r="N1381" s="305"/>
      <c r="O1381" s="305"/>
      <c r="P1381" s="305"/>
      <c r="Q1381" s="305"/>
      <c r="R1381" s="305"/>
      <c r="S1381" s="382"/>
      <c r="V1381" s="387"/>
      <c r="W1381" s="323" t="s">
        <v>252</v>
      </c>
      <c r="X1381" s="323" t="s">
        <v>222</v>
      </c>
      <c r="Y1381" s="323"/>
      <c r="Z1381" s="327">
        <v>0</v>
      </c>
      <c r="AA1381" s="327">
        <v>0</v>
      </c>
      <c r="AB1381" s="327">
        <v>0</v>
      </c>
      <c r="AC1381" s="327">
        <v>0</v>
      </c>
      <c r="AD1381" s="327">
        <v>0</v>
      </c>
      <c r="AE1381" s="327">
        <v>0</v>
      </c>
      <c r="AF1381" s="327">
        <v>0</v>
      </c>
      <c r="AG1381" s="327">
        <v>0</v>
      </c>
      <c r="AH1381" s="327">
        <v>0</v>
      </c>
      <c r="AI1381" s="327">
        <v>0</v>
      </c>
      <c r="AJ1381" s="327">
        <v>0</v>
      </c>
      <c r="AK1381" s="327">
        <v>0</v>
      </c>
      <c r="AL1381" s="327">
        <v>0</v>
      </c>
      <c r="AM1381" s="489"/>
      <c r="AN1381" s="382"/>
    </row>
    <row r="1382" spans="1:40" ht="19.5" customHeight="1" x14ac:dyDescent="0.2">
      <c r="A1382" s="477" t="s">
        <v>55</v>
      </c>
      <c r="B1382" s="475" t="s">
        <v>25</v>
      </c>
      <c r="C1382" s="456" t="s">
        <v>26</v>
      </c>
      <c r="D1382" s="302" t="s">
        <v>27</v>
      </c>
      <c r="E1382" s="305"/>
      <c r="F1382" s="305"/>
      <c r="G1382" s="305"/>
      <c r="H1382" s="305"/>
      <c r="I1382" s="305"/>
      <c r="J1382" s="305"/>
      <c r="K1382" s="305"/>
      <c r="L1382" s="305"/>
      <c r="M1382" s="305"/>
      <c r="N1382" s="305"/>
      <c r="O1382" s="305"/>
      <c r="P1382" s="305"/>
      <c r="Q1382" s="305"/>
      <c r="R1382" s="305"/>
      <c r="S1382" s="382"/>
      <c r="V1382" s="387"/>
      <c r="W1382" s="323" t="s">
        <v>252</v>
      </c>
      <c r="X1382" s="323" t="s">
        <v>223</v>
      </c>
      <c r="Y1382" s="323"/>
      <c r="Z1382" s="327">
        <v>0</v>
      </c>
      <c r="AA1382" s="327">
        <v>0</v>
      </c>
      <c r="AB1382" s="327">
        <v>0</v>
      </c>
      <c r="AC1382" s="327">
        <v>0</v>
      </c>
      <c r="AD1382" s="327">
        <v>0</v>
      </c>
      <c r="AE1382" s="327">
        <v>0</v>
      </c>
      <c r="AF1382" s="327">
        <v>0.3</v>
      </c>
      <c r="AG1382" s="327">
        <v>0.3</v>
      </c>
      <c r="AH1382" s="327">
        <v>0.3</v>
      </c>
      <c r="AI1382" s="327">
        <v>0.3</v>
      </c>
      <c r="AJ1382" s="327">
        <v>0.3</v>
      </c>
      <c r="AK1382" s="327">
        <v>0.3</v>
      </c>
      <c r="AL1382" s="327">
        <v>1.8</v>
      </c>
      <c r="AM1382" s="489"/>
      <c r="AN1382" s="382"/>
    </row>
    <row r="1383" spans="1:40" ht="19.5" customHeight="1" x14ac:dyDescent="0.2">
      <c r="A1383" s="477" t="s">
        <v>55</v>
      </c>
      <c r="B1383" s="475" t="s">
        <v>25</v>
      </c>
      <c r="C1383" s="456" t="s">
        <v>26</v>
      </c>
      <c r="D1383" s="302" t="s">
        <v>28</v>
      </c>
      <c r="E1383" s="305"/>
      <c r="F1383" s="305"/>
      <c r="G1383" s="305"/>
      <c r="H1383" s="305"/>
      <c r="I1383" s="305"/>
      <c r="J1383" s="305"/>
      <c r="K1383" s="305"/>
      <c r="L1383" s="305"/>
      <c r="M1383" s="305"/>
      <c r="N1383" s="305"/>
      <c r="O1383" s="305"/>
      <c r="P1383" s="305"/>
      <c r="Q1383" s="305"/>
      <c r="R1383" s="305"/>
      <c r="S1383" s="382"/>
      <c r="V1383" s="387"/>
      <c r="W1383" s="323" t="s">
        <v>252</v>
      </c>
      <c r="X1383" s="323" t="s">
        <v>224</v>
      </c>
      <c r="Y1383" s="323"/>
      <c r="Z1383" s="327">
        <v>0</v>
      </c>
      <c r="AA1383" s="327">
        <v>0</v>
      </c>
      <c r="AB1383" s="327">
        <v>0</v>
      </c>
      <c r="AC1383" s="327">
        <v>2.0633499999999998</v>
      </c>
      <c r="AD1383" s="327">
        <v>0</v>
      </c>
      <c r="AE1383" s="327">
        <v>1.2055</v>
      </c>
      <c r="AF1383" s="327">
        <v>9.8399999999999793E-2</v>
      </c>
      <c r="AG1383" s="327">
        <v>0.51234999999999997</v>
      </c>
      <c r="AH1383" s="327">
        <v>0</v>
      </c>
      <c r="AI1383" s="327">
        <v>0</v>
      </c>
      <c r="AJ1383" s="327">
        <v>1.2347999999999999</v>
      </c>
      <c r="AK1383" s="327">
        <v>0.8478</v>
      </c>
      <c r="AL1383" s="327">
        <v>5.9622000000000002</v>
      </c>
      <c r="AM1383" s="489"/>
      <c r="AN1383" s="382"/>
    </row>
    <row r="1384" spans="1:40" ht="19.5" customHeight="1" x14ac:dyDescent="0.2">
      <c r="A1384" s="477" t="s">
        <v>55</v>
      </c>
      <c r="B1384" s="475" t="s">
        <v>25</v>
      </c>
      <c r="C1384" s="456" t="s">
        <v>26</v>
      </c>
      <c r="D1384" s="302" t="s">
        <v>29</v>
      </c>
      <c r="E1384" s="305"/>
      <c r="F1384" s="305"/>
      <c r="G1384" s="305"/>
      <c r="H1384" s="305"/>
      <c r="I1384" s="305"/>
      <c r="J1384" s="305"/>
      <c r="K1384" s="305"/>
      <c r="L1384" s="305"/>
      <c r="M1384" s="305"/>
      <c r="N1384" s="305"/>
      <c r="O1384" s="305"/>
      <c r="P1384" s="305"/>
      <c r="Q1384" s="305"/>
      <c r="R1384" s="305"/>
      <c r="S1384" s="382"/>
      <c r="V1384" s="387"/>
      <c r="W1384" s="323" t="s">
        <v>252</v>
      </c>
      <c r="X1384" s="323" t="s">
        <v>225</v>
      </c>
      <c r="Y1384" s="323"/>
      <c r="Z1384" s="327">
        <v>0</v>
      </c>
      <c r="AA1384" s="327">
        <v>0</v>
      </c>
      <c r="AB1384" s="327">
        <v>0</v>
      </c>
      <c r="AC1384" s="327">
        <v>0</v>
      </c>
      <c r="AD1384" s="327">
        <v>0</v>
      </c>
      <c r="AE1384" s="327">
        <v>0</v>
      </c>
      <c r="AF1384" s="327">
        <v>14</v>
      </c>
      <c r="AG1384" s="327">
        <v>-0.78876500000000005</v>
      </c>
      <c r="AH1384" s="327">
        <v>-0.77017999999999998</v>
      </c>
      <c r="AI1384" s="327">
        <v>1.558945</v>
      </c>
      <c r="AJ1384" s="327">
        <v>0</v>
      </c>
      <c r="AK1384" s="327">
        <v>0</v>
      </c>
      <c r="AL1384" s="327">
        <v>14</v>
      </c>
      <c r="AM1384" s="489"/>
      <c r="AN1384" s="382"/>
    </row>
    <row r="1385" spans="1:40" ht="19.5" customHeight="1" x14ac:dyDescent="0.2">
      <c r="A1385" s="477" t="s">
        <v>55</v>
      </c>
      <c r="B1385" s="475" t="s">
        <v>25</v>
      </c>
      <c r="C1385" s="456" t="s">
        <v>26</v>
      </c>
      <c r="D1385" s="302" t="s">
        <v>30</v>
      </c>
      <c r="E1385" s="305"/>
      <c r="F1385" s="305"/>
      <c r="G1385" s="305"/>
      <c r="H1385" s="305"/>
      <c r="I1385" s="305"/>
      <c r="J1385" s="305"/>
      <c r="K1385" s="305"/>
      <c r="L1385" s="305"/>
      <c r="M1385" s="305"/>
      <c r="N1385" s="305"/>
      <c r="O1385" s="305"/>
      <c r="P1385" s="305"/>
      <c r="Q1385" s="305"/>
      <c r="R1385" s="305"/>
      <c r="S1385" s="382"/>
      <c r="V1385" s="387"/>
      <c r="W1385" s="323" t="s">
        <v>252</v>
      </c>
      <c r="X1385" s="323" t="s">
        <v>226</v>
      </c>
      <c r="Y1385" s="323"/>
      <c r="Z1385" s="327">
        <v>0</v>
      </c>
      <c r="AA1385" s="327">
        <v>0</v>
      </c>
      <c r="AB1385" s="327">
        <v>0</v>
      </c>
      <c r="AC1385" s="327">
        <v>0</v>
      </c>
      <c r="AD1385" s="327">
        <v>0</v>
      </c>
      <c r="AE1385" s="327">
        <v>0</v>
      </c>
      <c r="AF1385" s="327">
        <v>0</v>
      </c>
      <c r="AG1385" s="327">
        <v>0</v>
      </c>
      <c r="AH1385" s="327">
        <v>-3.8800000000001099E-3</v>
      </c>
      <c r="AI1385" s="327">
        <v>3.8800000000000002E-3</v>
      </c>
      <c r="AJ1385" s="327">
        <v>0</v>
      </c>
      <c r="AK1385" s="327">
        <v>0</v>
      </c>
      <c r="AL1385" s="327">
        <v>-1.0538445116559099E-16</v>
      </c>
      <c r="AM1385" s="489"/>
      <c r="AN1385" s="382"/>
    </row>
    <row r="1386" spans="1:40" ht="19.5" customHeight="1" x14ac:dyDescent="0.2">
      <c r="A1386" s="477" t="s">
        <v>55</v>
      </c>
      <c r="B1386" s="475" t="s">
        <v>25</v>
      </c>
      <c r="C1386" s="456" t="s">
        <v>26</v>
      </c>
      <c r="D1386" s="302" t="s">
        <v>31</v>
      </c>
      <c r="E1386" s="305"/>
      <c r="F1386" s="305"/>
      <c r="G1386" s="305"/>
      <c r="H1386" s="305"/>
      <c r="I1386" s="305"/>
      <c r="J1386" s="305"/>
      <c r="K1386" s="305"/>
      <c r="L1386" s="305"/>
      <c r="M1386" s="305"/>
      <c r="N1386" s="305"/>
      <c r="O1386" s="305"/>
      <c r="P1386" s="305"/>
      <c r="Q1386" s="305"/>
      <c r="R1386" s="305"/>
      <c r="S1386" s="382"/>
      <c r="V1386" s="387"/>
      <c r="W1386" s="323" t="s">
        <v>252</v>
      </c>
      <c r="X1386" s="323" t="s">
        <v>227</v>
      </c>
      <c r="Y1386" s="323"/>
      <c r="Z1386" s="327">
        <v>0</v>
      </c>
      <c r="AA1386" s="327">
        <v>0</v>
      </c>
      <c r="AB1386" s="327">
        <v>0</v>
      </c>
      <c r="AC1386" s="327">
        <v>0</v>
      </c>
      <c r="AD1386" s="327">
        <v>0</v>
      </c>
      <c r="AE1386" s="327">
        <v>0</v>
      </c>
      <c r="AF1386" s="327">
        <v>0</v>
      </c>
      <c r="AG1386" s="327">
        <v>0</v>
      </c>
      <c r="AH1386" s="327">
        <v>0</v>
      </c>
      <c r="AI1386" s="327">
        <v>0</v>
      </c>
      <c r="AJ1386" s="327">
        <v>0</v>
      </c>
      <c r="AK1386" s="327">
        <v>0</v>
      </c>
      <c r="AL1386" s="327">
        <v>0</v>
      </c>
      <c r="AM1386" s="489"/>
      <c r="AN1386" s="382"/>
    </row>
    <row r="1387" spans="1:40" ht="19.5" customHeight="1" x14ac:dyDescent="0.2">
      <c r="A1387" s="477" t="s">
        <v>55</v>
      </c>
      <c r="B1387" s="475" t="s">
        <v>25</v>
      </c>
      <c r="C1387" s="456" t="s">
        <v>26</v>
      </c>
      <c r="D1387" s="302" t="s">
        <v>32</v>
      </c>
      <c r="E1387" s="305"/>
      <c r="F1387" s="305"/>
      <c r="G1387" s="305"/>
      <c r="H1387" s="305"/>
      <c r="I1387" s="305"/>
      <c r="J1387" s="305"/>
      <c r="K1387" s="305"/>
      <c r="L1387" s="305"/>
      <c r="M1387" s="305"/>
      <c r="N1387" s="305"/>
      <c r="O1387" s="305"/>
      <c r="P1387" s="305"/>
      <c r="Q1387" s="305"/>
      <c r="R1387" s="305"/>
      <c r="S1387" s="382"/>
      <c r="V1387" s="387"/>
      <c r="W1387" s="323" t="s">
        <v>252</v>
      </c>
      <c r="X1387" s="323" t="s">
        <v>367</v>
      </c>
      <c r="Y1387" s="323"/>
      <c r="Z1387" s="327">
        <v>0</v>
      </c>
      <c r="AA1387" s="327">
        <v>0</v>
      </c>
      <c r="AB1387" s="327">
        <v>0</v>
      </c>
      <c r="AC1387" s="327">
        <v>0</v>
      </c>
      <c r="AD1387" s="327">
        <v>0</v>
      </c>
      <c r="AE1387" s="327">
        <v>0</v>
      </c>
      <c r="AF1387" s="327">
        <v>0</v>
      </c>
      <c r="AG1387" s="327">
        <v>0</v>
      </c>
      <c r="AH1387" s="327">
        <v>0</v>
      </c>
      <c r="AI1387" s="327">
        <v>0</v>
      </c>
      <c r="AJ1387" s="327">
        <v>0</v>
      </c>
      <c r="AK1387" s="327">
        <v>0</v>
      </c>
      <c r="AL1387" s="327">
        <v>0</v>
      </c>
      <c r="AM1387" s="489"/>
      <c r="AN1387" s="382"/>
    </row>
    <row r="1388" spans="1:40" ht="19.5" customHeight="1" x14ac:dyDescent="0.2">
      <c r="A1388" s="477" t="s">
        <v>55</v>
      </c>
      <c r="B1388" s="475" t="s">
        <v>25</v>
      </c>
      <c r="C1388" s="456" t="s">
        <v>33</v>
      </c>
      <c r="D1388" s="302" t="s">
        <v>34</v>
      </c>
      <c r="E1388" s="305"/>
      <c r="F1388" s="305"/>
      <c r="G1388" s="305"/>
      <c r="H1388" s="305"/>
      <c r="I1388" s="305"/>
      <c r="J1388" s="305"/>
      <c r="K1388" s="305"/>
      <c r="L1388" s="305"/>
      <c r="M1388" s="305"/>
      <c r="N1388" s="305"/>
      <c r="O1388" s="305"/>
      <c r="P1388" s="305"/>
      <c r="Q1388" s="305"/>
      <c r="R1388" s="305"/>
      <c r="S1388" s="382"/>
      <c r="V1388" s="387"/>
      <c r="W1388" s="323" t="s">
        <v>252</v>
      </c>
      <c r="X1388" s="323" t="s">
        <v>229</v>
      </c>
      <c r="Y1388" s="323"/>
      <c r="Z1388" s="327">
        <v>0</v>
      </c>
      <c r="AA1388" s="327">
        <v>0</v>
      </c>
      <c r="AB1388" s="327">
        <v>0</v>
      </c>
      <c r="AC1388" s="327">
        <v>-117.29690600000001</v>
      </c>
      <c r="AD1388" s="327">
        <v>0</v>
      </c>
      <c r="AE1388" s="327">
        <v>-72.860242</v>
      </c>
      <c r="AF1388" s="327">
        <v>-20.526862000000001</v>
      </c>
      <c r="AG1388" s="327">
        <v>-17.255136</v>
      </c>
      <c r="AH1388" s="327">
        <v>-17.681379</v>
      </c>
      <c r="AI1388" s="327">
        <v>-28.870566</v>
      </c>
      <c r="AJ1388" s="327">
        <v>0.84132700000000704</v>
      </c>
      <c r="AK1388" s="327">
        <v>-15.819635999999999</v>
      </c>
      <c r="AL1388" s="327">
        <v>-289.46940000000001</v>
      </c>
      <c r="AM1388" s="489"/>
      <c r="AN1388" s="382"/>
    </row>
    <row r="1389" spans="1:40" ht="19.5" customHeight="1" x14ac:dyDescent="0.2">
      <c r="A1389" s="477" t="s">
        <v>55</v>
      </c>
      <c r="B1389" s="475" t="s">
        <v>25</v>
      </c>
      <c r="C1389" s="456" t="s">
        <v>33</v>
      </c>
      <c r="D1389" s="302" t="s">
        <v>35</v>
      </c>
      <c r="E1389" s="305"/>
      <c r="F1389" s="305"/>
      <c r="G1389" s="305"/>
      <c r="H1389" s="305"/>
      <c r="I1389" s="305"/>
      <c r="J1389" s="305"/>
      <c r="K1389" s="305"/>
      <c r="L1389" s="305"/>
      <c r="M1389" s="305"/>
      <c r="N1389" s="305"/>
      <c r="O1389" s="305"/>
      <c r="P1389" s="305"/>
      <c r="Q1389" s="305"/>
      <c r="R1389" s="305"/>
      <c r="S1389" s="382"/>
      <c r="V1389" s="387"/>
      <c r="W1389" s="323" t="s">
        <v>252</v>
      </c>
      <c r="X1389" s="323" t="s">
        <v>230</v>
      </c>
      <c r="Y1389" s="323"/>
      <c r="Z1389" s="327">
        <v>0</v>
      </c>
      <c r="AA1389" s="327">
        <v>0</v>
      </c>
      <c r="AB1389" s="327">
        <v>0</v>
      </c>
      <c r="AC1389" s="327">
        <v>0</v>
      </c>
      <c r="AD1389" s="327">
        <v>0</v>
      </c>
      <c r="AE1389" s="327">
        <v>0</v>
      </c>
      <c r="AF1389" s="327">
        <v>0</v>
      </c>
      <c r="AG1389" s="327">
        <v>0</v>
      </c>
      <c r="AH1389" s="327">
        <v>0</v>
      </c>
      <c r="AI1389" s="327">
        <v>0</v>
      </c>
      <c r="AJ1389" s="327">
        <v>0</v>
      </c>
      <c r="AK1389" s="327">
        <v>0</v>
      </c>
      <c r="AL1389" s="327">
        <v>0</v>
      </c>
      <c r="AM1389" s="489"/>
      <c r="AN1389" s="382"/>
    </row>
    <row r="1390" spans="1:40" ht="19.5" customHeight="1" x14ac:dyDescent="0.2">
      <c r="A1390" s="477" t="s">
        <v>55</v>
      </c>
      <c r="B1390" s="475" t="s">
        <v>25</v>
      </c>
      <c r="C1390" s="456" t="s">
        <v>33</v>
      </c>
      <c r="D1390" s="302" t="s">
        <v>36</v>
      </c>
      <c r="E1390" s="305"/>
      <c r="F1390" s="305"/>
      <c r="G1390" s="305"/>
      <c r="H1390" s="305"/>
      <c r="I1390" s="305"/>
      <c r="J1390" s="305"/>
      <c r="K1390" s="305"/>
      <c r="L1390" s="305"/>
      <c r="M1390" s="305"/>
      <c r="N1390" s="305"/>
      <c r="O1390" s="305"/>
      <c r="P1390" s="305"/>
      <c r="Q1390" s="305"/>
      <c r="R1390" s="305"/>
      <c r="S1390" s="382"/>
      <c r="V1390" s="387"/>
      <c r="W1390" s="323" t="s">
        <v>252</v>
      </c>
      <c r="X1390" s="323" t="s">
        <v>231</v>
      </c>
      <c r="Y1390" s="323"/>
      <c r="Z1390" s="327">
        <v>0</v>
      </c>
      <c r="AA1390" s="327">
        <v>0</v>
      </c>
      <c r="AB1390" s="327">
        <v>0</v>
      </c>
      <c r="AC1390" s="327">
        <v>0</v>
      </c>
      <c r="AD1390" s="327">
        <v>0</v>
      </c>
      <c r="AE1390" s="327">
        <v>0</v>
      </c>
      <c r="AF1390" s="327">
        <v>0</v>
      </c>
      <c r="AG1390" s="327">
        <v>0</v>
      </c>
      <c r="AH1390" s="327">
        <v>0</v>
      </c>
      <c r="AI1390" s="327">
        <v>0</v>
      </c>
      <c r="AJ1390" s="327">
        <v>0</v>
      </c>
      <c r="AK1390" s="327">
        <v>0</v>
      </c>
      <c r="AL1390" s="327">
        <v>0</v>
      </c>
      <c r="AM1390" s="489"/>
      <c r="AN1390" s="382"/>
    </row>
    <row r="1391" spans="1:40" ht="19.5" customHeight="1" x14ac:dyDescent="0.2">
      <c r="A1391" s="477" t="s">
        <v>55</v>
      </c>
      <c r="B1391" s="475" t="s">
        <v>25</v>
      </c>
      <c r="C1391" s="456" t="s">
        <v>33</v>
      </c>
      <c r="D1391" s="302" t="s">
        <v>37</v>
      </c>
      <c r="E1391" s="305"/>
      <c r="F1391" s="305"/>
      <c r="G1391" s="305"/>
      <c r="H1391" s="305"/>
      <c r="I1391" s="305"/>
      <c r="J1391" s="305"/>
      <c r="K1391" s="305"/>
      <c r="L1391" s="305"/>
      <c r="M1391" s="305"/>
      <c r="N1391" s="305"/>
      <c r="O1391" s="305"/>
      <c r="P1391" s="305"/>
      <c r="Q1391" s="305"/>
      <c r="R1391" s="305"/>
      <c r="S1391" s="382"/>
      <c r="V1391" s="387"/>
      <c r="W1391" s="323" t="s">
        <v>252</v>
      </c>
      <c r="X1391" s="323" t="s">
        <v>232</v>
      </c>
      <c r="Y1391" s="323"/>
      <c r="Z1391" s="327">
        <v>0</v>
      </c>
      <c r="AA1391" s="327">
        <v>0</v>
      </c>
      <c r="AB1391" s="327">
        <v>0</v>
      </c>
      <c r="AC1391" s="327">
        <v>0</v>
      </c>
      <c r="AD1391" s="327">
        <v>0</v>
      </c>
      <c r="AE1391" s="327">
        <v>0</v>
      </c>
      <c r="AF1391" s="327">
        <v>0</v>
      </c>
      <c r="AG1391" s="327">
        <v>0</v>
      </c>
      <c r="AH1391" s="327">
        <v>0</v>
      </c>
      <c r="AI1391" s="327">
        <v>0</v>
      </c>
      <c r="AJ1391" s="327">
        <v>0</v>
      </c>
      <c r="AK1391" s="327">
        <v>0</v>
      </c>
      <c r="AL1391" s="327">
        <v>0</v>
      </c>
      <c r="AM1391" s="489"/>
      <c r="AN1391" s="382"/>
    </row>
    <row r="1392" spans="1:40" ht="19.5" customHeight="1" x14ac:dyDescent="0.2">
      <c r="A1392" s="477" t="s">
        <v>55</v>
      </c>
      <c r="B1392" s="475" t="s">
        <v>25</v>
      </c>
      <c r="C1392" s="456" t="s">
        <v>33</v>
      </c>
      <c r="D1392" s="302" t="s">
        <v>38</v>
      </c>
      <c r="E1392" s="305"/>
      <c r="F1392" s="305"/>
      <c r="G1392" s="305"/>
      <c r="H1392" s="305"/>
      <c r="I1392" s="305"/>
      <c r="J1392" s="305"/>
      <c r="K1392" s="305"/>
      <c r="L1392" s="305"/>
      <c r="M1392" s="305"/>
      <c r="N1392" s="305"/>
      <c r="O1392" s="305"/>
      <c r="P1392" s="305"/>
      <c r="Q1392" s="305"/>
      <c r="R1392" s="305"/>
      <c r="S1392" s="382"/>
      <c r="V1392" s="387"/>
      <c r="W1392" s="323" t="s">
        <v>252</v>
      </c>
      <c r="X1392" s="323" t="s">
        <v>233</v>
      </c>
      <c r="Y1392" s="323"/>
      <c r="Z1392" s="327">
        <v>0</v>
      </c>
      <c r="AA1392" s="327">
        <v>0</v>
      </c>
      <c r="AB1392" s="327">
        <v>0</v>
      </c>
      <c r="AC1392" s="327">
        <v>0</v>
      </c>
      <c r="AD1392" s="327">
        <v>0</v>
      </c>
      <c r="AE1392" s="327">
        <v>0</v>
      </c>
      <c r="AF1392" s="327">
        <v>0</v>
      </c>
      <c r="AG1392" s="327">
        <v>0</v>
      </c>
      <c r="AH1392" s="327">
        <v>0</v>
      </c>
      <c r="AI1392" s="327">
        <v>0</v>
      </c>
      <c r="AJ1392" s="327">
        <v>0</v>
      </c>
      <c r="AK1392" s="327">
        <v>0</v>
      </c>
      <c r="AL1392" s="327">
        <v>0</v>
      </c>
      <c r="AM1392" s="489"/>
      <c r="AN1392" s="382"/>
    </row>
    <row r="1393" spans="1:40" ht="19.5" customHeight="1" x14ac:dyDescent="0.2">
      <c r="A1393" s="477" t="s">
        <v>55</v>
      </c>
      <c r="B1393" s="475" t="s">
        <v>25</v>
      </c>
      <c r="C1393" s="456" t="s">
        <v>33</v>
      </c>
      <c r="D1393" s="302" t="s">
        <v>39</v>
      </c>
      <c r="E1393" s="305"/>
      <c r="F1393" s="305"/>
      <c r="G1393" s="305"/>
      <c r="H1393" s="305"/>
      <c r="I1393" s="305"/>
      <c r="J1393" s="305"/>
      <c r="K1393" s="305"/>
      <c r="L1393" s="305"/>
      <c r="M1393" s="305"/>
      <c r="N1393" s="305"/>
      <c r="O1393" s="305"/>
      <c r="P1393" s="305"/>
      <c r="Q1393" s="305"/>
      <c r="R1393" s="305"/>
      <c r="S1393" s="382"/>
      <c r="V1393" s="387"/>
      <c r="W1393" s="323" t="s">
        <v>252</v>
      </c>
      <c r="X1393" s="323" t="s">
        <v>234</v>
      </c>
      <c r="Y1393" s="323"/>
      <c r="Z1393" s="327">
        <v>0</v>
      </c>
      <c r="AA1393" s="327">
        <v>0</v>
      </c>
      <c r="AB1393" s="327">
        <v>0</v>
      </c>
      <c r="AC1393" s="327">
        <v>-0.15</v>
      </c>
      <c r="AD1393" s="327">
        <v>0</v>
      </c>
      <c r="AE1393" s="327">
        <v>0</v>
      </c>
      <c r="AF1393" s="327">
        <v>0</v>
      </c>
      <c r="AG1393" s="327">
        <v>0</v>
      </c>
      <c r="AH1393" s="327">
        <v>0</v>
      </c>
      <c r="AI1393" s="327">
        <v>0</v>
      </c>
      <c r="AJ1393" s="327">
        <v>0</v>
      </c>
      <c r="AK1393" s="327">
        <v>-174.74809999999999</v>
      </c>
      <c r="AL1393" s="327">
        <v>-174.8981</v>
      </c>
      <c r="AM1393" s="489"/>
      <c r="AN1393" s="382"/>
    </row>
    <row r="1394" spans="1:40" ht="19.5" customHeight="1" x14ac:dyDescent="0.2">
      <c r="A1394" s="477" t="s">
        <v>55</v>
      </c>
      <c r="B1394" s="475" t="s">
        <v>25</v>
      </c>
      <c r="C1394" s="456" t="s">
        <v>40</v>
      </c>
      <c r="D1394" s="302" t="s">
        <v>41</v>
      </c>
      <c r="E1394" s="305"/>
      <c r="F1394" s="305"/>
      <c r="G1394" s="305"/>
      <c r="H1394" s="305"/>
      <c r="I1394" s="305"/>
      <c r="J1394" s="305"/>
      <c r="K1394" s="305"/>
      <c r="L1394" s="305"/>
      <c r="M1394" s="305"/>
      <c r="N1394" s="305"/>
      <c r="O1394" s="305"/>
      <c r="P1394" s="305"/>
      <c r="Q1394" s="305"/>
      <c r="R1394" s="305"/>
      <c r="S1394" s="382"/>
      <c r="V1394" s="387"/>
      <c r="W1394" s="323" t="s">
        <v>252</v>
      </c>
      <c r="X1394" s="323" t="s">
        <v>127</v>
      </c>
      <c r="Y1394" s="323"/>
      <c r="Z1394" s="327">
        <v>-23.246498021428401</v>
      </c>
      <c r="AA1394" s="327">
        <v>-35.014727171428603</v>
      </c>
      <c r="AB1394" s="327">
        <v>-197.030864871429</v>
      </c>
      <c r="AC1394" s="327">
        <v>3.04724032857143</v>
      </c>
      <c r="AD1394" s="327">
        <v>-101.043362521429</v>
      </c>
      <c r="AE1394" s="327">
        <v>-129.332694100011</v>
      </c>
      <c r="AF1394" s="327">
        <v>-32.347817331735001</v>
      </c>
      <c r="AG1394" s="327">
        <v>-43.050150086361803</v>
      </c>
      <c r="AH1394" s="327">
        <v>-43.775601698356802</v>
      </c>
      <c r="AI1394" s="327">
        <v>-48.342436134196603</v>
      </c>
      <c r="AJ1394" s="327">
        <v>86.826240555475295</v>
      </c>
      <c r="AK1394" s="327">
        <v>-91.607711199999997</v>
      </c>
      <c r="AL1394" s="327">
        <v>-654.918382252328</v>
      </c>
      <c r="AM1394" s="489"/>
      <c r="AN1394" s="382"/>
    </row>
    <row r="1395" spans="1:40" ht="19.5" customHeight="1" x14ac:dyDescent="0.2">
      <c r="A1395" s="477" t="s">
        <v>55</v>
      </c>
      <c r="B1395" s="475" t="s">
        <v>25</v>
      </c>
      <c r="C1395" s="456" t="s">
        <v>40</v>
      </c>
      <c r="D1395" s="302" t="s">
        <v>42</v>
      </c>
      <c r="E1395" s="305"/>
      <c r="F1395" s="305"/>
      <c r="G1395" s="305"/>
      <c r="H1395" s="305"/>
      <c r="I1395" s="305"/>
      <c r="J1395" s="305"/>
      <c r="K1395" s="305"/>
      <c r="L1395" s="305"/>
      <c r="M1395" s="305"/>
      <c r="N1395" s="305"/>
      <c r="O1395" s="305"/>
      <c r="P1395" s="305"/>
      <c r="Q1395" s="305"/>
      <c r="R1395" s="305"/>
      <c r="S1395" s="382"/>
      <c r="V1395" s="387"/>
      <c r="W1395" s="323" t="s">
        <v>252</v>
      </c>
      <c r="X1395" s="323" t="s">
        <v>235</v>
      </c>
      <c r="Y1395" s="323"/>
      <c r="Z1395" s="327">
        <v>0</v>
      </c>
      <c r="AA1395" s="327">
        <v>0</v>
      </c>
      <c r="AB1395" s="327">
        <v>0</v>
      </c>
      <c r="AC1395" s="327">
        <v>32.004060000000003</v>
      </c>
      <c r="AD1395" s="327">
        <v>0</v>
      </c>
      <c r="AE1395" s="327">
        <v>-23.355661000000001</v>
      </c>
      <c r="AF1395" s="327">
        <v>-3.2721300000000002</v>
      </c>
      <c r="AG1395" s="327">
        <v>-17.797671000000001</v>
      </c>
      <c r="AH1395" s="327">
        <v>-12.273323</v>
      </c>
      <c r="AI1395" s="327">
        <v>-18.528327999999998</v>
      </c>
      <c r="AJ1395" s="327">
        <v>-9.6546540000000007</v>
      </c>
      <c r="AK1395" s="327">
        <v>-2.82841400000002</v>
      </c>
      <c r="AL1395" s="327">
        <v>-55.706121000000003</v>
      </c>
      <c r="AM1395" s="489"/>
      <c r="AN1395" s="382"/>
    </row>
    <row r="1396" spans="1:40" ht="19.5" customHeight="1" x14ac:dyDescent="0.2">
      <c r="A1396" s="477" t="s">
        <v>55</v>
      </c>
      <c r="B1396" s="475" t="s">
        <v>25</v>
      </c>
      <c r="C1396" s="456" t="s">
        <v>40</v>
      </c>
      <c r="D1396" s="302" t="s">
        <v>43</v>
      </c>
      <c r="E1396" s="305"/>
      <c r="F1396" s="305"/>
      <c r="G1396" s="305"/>
      <c r="H1396" s="305"/>
      <c r="I1396" s="305"/>
      <c r="J1396" s="305"/>
      <c r="K1396" s="305"/>
      <c r="L1396" s="305"/>
      <c r="M1396" s="305"/>
      <c r="N1396" s="305"/>
      <c r="O1396" s="305"/>
      <c r="P1396" s="305"/>
      <c r="Q1396" s="305"/>
      <c r="R1396" s="305"/>
      <c r="S1396" s="382"/>
      <c r="V1396" s="387"/>
      <c r="W1396" s="323" t="s">
        <v>252</v>
      </c>
      <c r="X1396" s="323" t="s">
        <v>236</v>
      </c>
      <c r="Y1396" s="323"/>
      <c r="Z1396" s="327">
        <v>0</v>
      </c>
      <c r="AA1396" s="327">
        <v>0</v>
      </c>
      <c r="AB1396" s="327">
        <v>0</v>
      </c>
      <c r="AC1396" s="327">
        <v>0</v>
      </c>
      <c r="AD1396" s="327">
        <v>0</v>
      </c>
      <c r="AE1396" s="327">
        <v>0</v>
      </c>
      <c r="AF1396" s="327">
        <v>0</v>
      </c>
      <c r="AG1396" s="327">
        <v>0</v>
      </c>
      <c r="AH1396" s="327">
        <v>0</v>
      </c>
      <c r="AI1396" s="327">
        <v>0</v>
      </c>
      <c r="AJ1396" s="327">
        <v>0</v>
      </c>
      <c r="AK1396" s="327">
        <v>0</v>
      </c>
      <c r="AL1396" s="327">
        <v>0</v>
      </c>
      <c r="AM1396" s="489"/>
      <c r="AN1396" s="382"/>
    </row>
    <row r="1397" spans="1:40" ht="19.5" customHeight="1" x14ac:dyDescent="0.2">
      <c r="A1397" s="477" t="s">
        <v>55</v>
      </c>
      <c r="B1397" s="475" t="s">
        <v>44</v>
      </c>
      <c r="C1397" s="456" t="s">
        <v>26</v>
      </c>
      <c r="D1397" s="302" t="s">
        <v>27</v>
      </c>
      <c r="E1397" s="305"/>
      <c r="F1397" s="305">
        <v>3.8956571983670201</v>
      </c>
      <c r="G1397" s="305">
        <v>1.2419819193014101</v>
      </c>
      <c r="H1397" s="305">
        <v>3.0077985197717201</v>
      </c>
      <c r="I1397" s="305">
        <v>3.9321952340230499</v>
      </c>
      <c r="J1397" s="305">
        <v>4.38290837932791</v>
      </c>
      <c r="K1397" s="305">
        <v>5.4646656400376799</v>
      </c>
      <c r="L1397" s="305">
        <v>5.25555019608964</v>
      </c>
      <c r="M1397" s="305">
        <v>6.2959664159738198</v>
      </c>
      <c r="N1397" s="305">
        <v>5.7944685929041899</v>
      </c>
      <c r="O1397" s="305">
        <v>5.1745711794415898</v>
      </c>
      <c r="P1397" s="305">
        <v>6.0712509089683904</v>
      </c>
      <c r="Q1397" s="305">
        <v>6.5348521722693498</v>
      </c>
      <c r="R1397" s="305">
        <v>57.051866356475799</v>
      </c>
      <c r="S1397" s="382"/>
      <c r="V1397" s="387"/>
      <c r="W1397" s="323" t="s">
        <v>252</v>
      </c>
      <c r="X1397" s="323" t="s">
        <v>237</v>
      </c>
      <c r="Y1397" s="323"/>
      <c r="Z1397" s="327">
        <v>0</v>
      </c>
      <c r="AA1397" s="327">
        <v>0</v>
      </c>
      <c r="AB1397" s="327">
        <v>0</v>
      </c>
      <c r="AC1397" s="327">
        <v>0</v>
      </c>
      <c r="AD1397" s="327">
        <v>0</v>
      </c>
      <c r="AE1397" s="327">
        <v>0</v>
      </c>
      <c r="AF1397" s="327">
        <v>0</v>
      </c>
      <c r="AG1397" s="327">
        <v>0</v>
      </c>
      <c r="AH1397" s="327">
        <v>0</v>
      </c>
      <c r="AI1397" s="327">
        <v>0</v>
      </c>
      <c r="AJ1397" s="327">
        <v>0</v>
      </c>
      <c r="AK1397" s="327">
        <v>0</v>
      </c>
      <c r="AL1397" s="327">
        <v>0</v>
      </c>
      <c r="AM1397" s="489"/>
      <c r="AN1397" s="382"/>
    </row>
    <row r="1398" spans="1:40" ht="19.5" customHeight="1" x14ac:dyDescent="0.2">
      <c r="A1398" s="477" t="s">
        <v>55</v>
      </c>
      <c r="B1398" s="475" t="s">
        <v>44</v>
      </c>
      <c r="C1398" s="456" t="s">
        <v>26</v>
      </c>
      <c r="D1398" s="302" t="s">
        <v>28</v>
      </c>
      <c r="E1398" s="305"/>
      <c r="F1398" s="305">
        <v>2.4482160201597001</v>
      </c>
      <c r="G1398" s="305">
        <v>0.82572255376298098</v>
      </c>
      <c r="H1398" s="305">
        <v>1.7449138860956399</v>
      </c>
      <c r="I1398" s="305">
        <v>2.4013366546249402</v>
      </c>
      <c r="J1398" s="305">
        <v>2.5448353066117702</v>
      </c>
      <c r="K1398" s="305">
        <v>2.81721359214623</v>
      </c>
      <c r="L1398" s="305">
        <v>3.3192132263422698</v>
      </c>
      <c r="M1398" s="305">
        <v>3.4090369540458001</v>
      </c>
      <c r="N1398" s="305">
        <v>3.3681916933346301</v>
      </c>
      <c r="O1398" s="305">
        <v>3.1702484671488902</v>
      </c>
      <c r="P1398" s="305">
        <v>3.8247054350498599</v>
      </c>
      <c r="Q1398" s="305">
        <v>4.1725859597738202</v>
      </c>
      <c r="R1398" s="305">
        <v>34.046219749096501</v>
      </c>
      <c r="S1398" s="382"/>
      <c r="V1398" s="387"/>
      <c r="W1398" s="323" t="s">
        <v>252</v>
      </c>
      <c r="X1398" s="323" t="s">
        <v>238</v>
      </c>
      <c r="Y1398" s="323"/>
      <c r="Z1398" s="327">
        <v>0</v>
      </c>
      <c r="AA1398" s="327">
        <v>0</v>
      </c>
      <c r="AB1398" s="327">
        <v>0</v>
      </c>
      <c r="AC1398" s="327">
        <v>0</v>
      </c>
      <c r="AD1398" s="327">
        <v>0</v>
      </c>
      <c r="AE1398" s="327">
        <v>0</v>
      </c>
      <c r="AF1398" s="327">
        <v>0</v>
      </c>
      <c r="AG1398" s="327">
        <v>0</v>
      </c>
      <c r="AH1398" s="327">
        <v>0</v>
      </c>
      <c r="AI1398" s="327">
        <v>0</v>
      </c>
      <c r="AJ1398" s="327">
        <v>0</v>
      </c>
      <c r="AK1398" s="327">
        <v>0</v>
      </c>
      <c r="AL1398" s="327">
        <v>0</v>
      </c>
      <c r="AM1398" s="489"/>
      <c r="AN1398" s="382"/>
    </row>
    <row r="1399" spans="1:40" ht="19.5" customHeight="1" x14ac:dyDescent="0.2">
      <c r="A1399" s="477" t="s">
        <v>55</v>
      </c>
      <c r="B1399" s="475" t="s">
        <v>44</v>
      </c>
      <c r="C1399" s="456" t="s">
        <v>26</v>
      </c>
      <c r="D1399" s="302" t="s">
        <v>29</v>
      </c>
      <c r="E1399" s="305"/>
      <c r="F1399" s="305">
        <v>0</v>
      </c>
      <c r="G1399" s="305">
        <v>0</v>
      </c>
      <c r="H1399" s="305">
        <v>0</v>
      </c>
      <c r="I1399" s="305">
        <v>0</v>
      </c>
      <c r="J1399" s="305">
        <v>0</v>
      </c>
      <c r="K1399" s="305">
        <v>0</v>
      </c>
      <c r="L1399" s="305">
        <v>0</v>
      </c>
      <c r="M1399" s="305">
        <v>0</v>
      </c>
      <c r="N1399" s="305">
        <v>0</v>
      </c>
      <c r="O1399" s="305">
        <v>0</v>
      </c>
      <c r="P1399" s="305">
        <v>0</v>
      </c>
      <c r="Q1399" s="305">
        <v>0</v>
      </c>
      <c r="R1399" s="305">
        <v>0</v>
      </c>
      <c r="S1399" s="382"/>
      <c r="V1399" s="387"/>
      <c r="W1399" s="323" t="s">
        <v>252</v>
      </c>
      <c r="X1399" s="323" t="s">
        <v>239</v>
      </c>
      <c r="Y1399" s="323"/>
      <c r="Z1399" s="327">
        <v>0</v>
      </c>
      <c r="AA1399" s="327">
        <v>0</v>
      </c>
      <c r="AB1399" s="327">
        <v>0</v>
      </c>
      <c r="AC1399" s="327">
        <v>0</v>
      </c>
      <c r="AD1399" s="327">
        <v>0</v>
      </c>
      <c r="AE1399" s="327">
        <v>0</v>
      </c>
      <c r="AF1399" s="327">
        <v>0</v>
      </c>
      <c r="AG1399" s="327">
        <v>0</v>
      </c>
      <c r="AH1399" s="327">
        <v>0</v>
      </c>
      <c r="AI1399" s="327">
        <v>0</v>
      </c>
      <c r="AJ1399" s="327">
        <v>0</v>
      </c>
      <c r="AK1399" s="327">
        <v>0</v>
      </c>
      <c r="AL1399" s="327">
        <v>0</v>
      </c>
      <c r="AM1399" s="489"/>
      <c r="AN1399" s="382"/>
    </row>
    <row r="1400" spans="1:40" ht="19.5" customHeight="1" x14ac:dyDescent="0.2">
      <c r="A1400" s="477" t="s">
        <v>55</v>
      </c>
      <c r="B1400" s="475" t="s">
        <v>44</v>
      </c>
      <c r="C1400" s="456" t="s">
        <v>26</v>
      </c>
      <c r="D1400" s="302" t="s">
        <v>30</v>
      </c>
      <c r="E1400" s="305"/>
      <c r="F1400" s="305">
        <v>0</v>
      </c>
      <c r="G1400" s="305">
        <v>0</v>
      </c>
      <c r="H1400" s="305">
        <v>0</v>
      </c>
      <c r="I1400" s="305">
        <v>0</v>
      </c>
      <c r="J1400" s="305">
        <v>0</v>
      </c>
      <c r="K1400" s="305">
        <v>0</v>
      </c>
      <c r="L1400" s="305">
        <v>0</v>
      </c>
      <c r="M1400" s="305">
        <v>0</v>
      </c>
      <c r="N1400" s="305">
        <v>0</v>
      </c>
      <c r="O1400" s="305">
        <v>0</v>
      </c>
      <c r="P1400" s="305">
        <v>0</v>
      </c>
      <c r="Q1400" s="305">
        <v>0</v>
      </c>
      <c r="R1400" s="305">
        <v>0</v>
      </c>
      <c r="S1400" s="382"/>
      <c r="V1400" s="387"/>
      <c r="W1400" s="323" t="s">
        <v>252</v>
      </c>
      <c r="X1400" s="323" t="s">
        <v>240</v>
      </c>
      <c r="Y1400" s="323"/>
      <c r="Z1400" s="327">
        <v>-1.7E-5</v>
      </c>
      <c r="AA1400" s="327">
        <v>-1.7200000000000001E-4</v>
      </c>
      <c r="AB1400" s="327">
        <v>0</v>
      </c>
      <c r="AC1400" s="327">
        <v>0</v>
      </c>
      <c r="AD1400" s="327">
        <v>0</v>
      </c>
      <c r="AE1400" s="327">
        <v>0</v>
      </c>
      <c r="AF1400" s="327">
        <v>0</v>
      </c>
      <c r="AG1400" s="327">
        <v>0</v>
      </c>
      <c r="AH1400" s="327">
        <v>0</v>
      </c>
      <c r="AI1400" s="327">
        <v>0</v>
      </c>
      <c r="AJ1400" s="327">
        <v>0</v>
      </c>
      <c r="AK1400" s="327">
        <v>0</v>
      </c>
      <c r="AL1400" s="327">
        <v>-1.8900000000000001E-4</v>
      </c>
      <c r="AM1400" s="489"/>
      <c r="AN1400" s="382"/>
    </row>
    <row r="1401" spans="1:40" ht="19.5" customHeight="1" x14ac:dyDescent="0.2">
      <c r="A1401" s="477" t="s">
        <v>55</v>
      </c>
      <c r="B1401" s="475" t="s">
        <v>44</v>
      </c>
      <c r="C1401" s="456" t="s">
        <v>26</v>
      </c>
      <c r="D1401" s="302" t="s">
        <v>31</v>
      </c>
      <c r="E1401" s="305"/>
      <c r="F1401" s="305">
        <v>0</v>
      </c>
      <c r="G1401" s="305">
        <v>0</v>
      </c>
      <c r="H1401" s="305">
        <v>0</v>
      </c>
      <c r="I1401" s="305">
        <v>0</v>
      </c>
      <c r="J1401" s="305">
        <v>0</v>
      </c>
      <c r="K1401" s="305">
        <v>0</v>
      </c>
      <c r="L1401" s="305">
        <v>0</v>
      </c>
      <c r="M1401" s="305">
        <v>0</v>
      </c>
      <c r="N1401" s="305">
        <v>0</v>
      </c>
      <c r="O1401" s="305">
        <v>0</v>
      </c>
      <c r="P1401" s="305">
        <v>0</v>
      </c>
      <c r="Q1401" s="305">
        <v>0</v>
      </c>
      <c r="R1401" s="305">
        <v>0</v>
      </c>
      <c r="S1401" s="382"/>
      <c r="V1401" s="387"/>
      <c r="W1401" s="323" t="s">
        <v>252</v>
      </c>
      <c r="X1401" s="323" t="s">
        <v>241</v>
      </c>
      <c r="Y1401" s="323"/>
      <c r="Z1401" s="327">
        <v>0</v>
      </c>
      <c r="AA1401" s="327">
        <v>0</v>
      </c>
      <c r="AB1401" s="327">
        <v>0</v>
      </c>
      <c r="AC1401" s="327">
        <v>0</v>
      </c>
      <c r="AD1401" s="327">
        <v>0</v>
      </c>
      <c r="AE1401" s="327">
        <v>0</v>
      </c>
      <c r="AF1401" s="327">
        <v>0</v>
      </c>
      <c r="AG1401" s="327">
        <v>0</v>
      </c>
      <c r="AH1401" s="327">
        <v>0</v>
      </c>
      <c r="AI1401" s="327">
        <v>0</v>
      </c>
      <c r="AJ1401" s="327">
        <v>0</v>
      </c>
      <c r="AK1401" s="327">
        <v>0</v>
      </c>
      <c r="AL1401" s="327">
        <v>0</v>
      </c>
      <c r="AM1401" s="489"/>
      <c r="AN1401" s="382"/>
    </row>
    <row r="1402" spans="1:40" ht="19.5" customHeight="1" x14ac:dyDescent="0.2">
      <c r="A1402" s="477" t="s">
        <v>55</v>
      </c>
      <c r="B1402" s="475" t="s">
        <v>44</v>
      </c>
      <c r="C1402" s="456" t="s">
        <v>26</v>
      </c>
      <c r="D1402" s="302" t="s">
        <v>32</v>
      </c>
      <c r="E1402" s="305"/>
      <c r="F1402" s="305">
        <v>0</v>
      </c>
      <c r="G1402" s="305">
        <v>0</v>
      </c>
      <c r="H1402" s="305">
        <v>0</v>
      </c>
      <c r="I1402" s="305">
        <v>0</v>
      </c>
      <c r="J1402" s="305">
        <v>0</v>
      </c>
      <c r="K1402" s="305">
        <v>0</v>
      </c>
      <c r="L1402" s="305">
        <v>0</v>
      </c>
      <c r="M1402" s="305">
        <v>0</v>
      </c>
      <c r="N1402" s="305">
        <v>0</v>
      </c>
      <c r="O1402" s="305">
        <v>0</v>
      </c>
      <c r="P1402" s="305">
        <v>0</v>
      </c>
      <c r="Q1402" s="305">
        <v>0</v>
      </c>
      <c r="R1402" s="305">
        <v>0</v>
      </c>
      <c r="S1402" s="382"/>
      <c r="V1402" s="387"/>
      <c r="W1402" s="323" t="s">
        <v>252</v>
      </c>
      <c r="X1402" s="323" t="s">
        <v>242</v>
      </c>
      <c r="Y1402" s="323"/>
      <c r="Z1402" s="327">
        <v>-0.35235</v>
      </c>
      <c r="AA1402" s="327">
        <v>-5.2961520000000002</v>
      </c>
      <c r="AB1402" s="327">
        <v>0</v>
      </c>
      <c r="AC1402" s="327">
        <v>0</v>
      </c>
      <c r="AD1402" s="327">
        <v>0</v>
      </c>
      <c r="AE1402" s="327">
        <v>0</v>
      </c>
      <c r="AF1402" s="327">
        <v>0</v>
      </c>
      <c r="AG1402" s="327">
        <v>0</v>
      </c>
      <c r="AH1402" s="327">
        <v>0</v>
      </c>
      <c r="AI1402" s="327">
        <v>0</v>
      </c>
      <c r="AJ1402" s="327">
        <v>0</v>
      </c>
      <c r="AK1402" s="327">
        <v>0</v>
      </c>
      <c r="AL1402" s="327">
        <v>-5.6485019999999997</v>
      </c>
      <c r="AM1402" s="489"/>
      <c r="AN1402" s="382"/>
    </row>
    <row r="1403" spans="1:40" ht="19.5" customHeight="1" x14ac:dyDescent="0.2">
      <c r="A1403" s="477" t="s">
        <v>55</v>
      </c>
      <c r="B1403" s="475" t="s">
        <v>44</v>
      </c>
      <c r="C1403" s="456" t="s">
        <v>33</v>
      </c>
      <c r="D1403" s="302" t="s">
        <v>34</v>
      </c>
      <c r="E1403" s="305"/>
      <c r="F1403" s="305">
        <v>3.7378913369741298</v>
      </c>
      <c r="G1403" s="305">
        <v>1.4375435143136901</v>
      </c>
      <c r="H1403" s="305">
        <v>2.6875949276669799</v>
      </c>
      <c r="I1403" s="305">
        <v>3.59906548215424</v>
      </c>
      <c r="J1403" s="305">
        <v>4.0946134799269096</v>
      </c>
      <c r="K1403" s="305">
        <v>4.8232331837887301</v>
      </c>
      <c r="L1403" s="305">
        <v>5.1075469967064304</v>
      </c>
      <c r="M1403" s="305">
        <v>5.9123553926360799</v>
      </c>
      <c r="N1403" s="305">
        <v>5.8530552352143097</v>
      </c>
      <c r="O1403" s="305">
        <v>5.20603234012688</v>
      </c>
      <c r="P1403" s="305">
        <v>6.1103238253591403</v>
      </c>
      <c r="Q1403" s="305">
        <v>6.7389516699319501</v>
      </c>
      <c r="R1403" s="305">
        <v>55.308207384799502</v>
      </c>
      <c r="S1403" s="382"/>
      <c r="V1403" s="387"/>
      <c r="W1403" s="323" t="s">
        <v>252</v>
      </c>
      <c r="X1403" s="323" t="s">
        <v>243</v>
      </c>
      <c r="Y1403" s="323"/>
      <c r="Z1403" s="327">
        <v>0</v>
      </c>
      <c r="AA1403" s="327">
        <v>0</v>
      </c>
      <c r="AB1403" s="327">
        <v>0</v>
      </c>
      <c r="AC1403" s="327">
        <v>0</v>
      </c>
      <c r="AD1403" s="327">
        <v>0</v>
      </c>
      <c r="AE1403" s="327">
        <v>0</v>
      </c>
      <c r="AF1403" s="327">
        <v>0</v>
      </c>
      <c r="AG1403" s="327">
        <v>0</v>
      </c>
      <c r="AH1403" s="327">
        <v>0</v>
      </c>
      <c r="AI1403" s="327">
        <v>0</v>
      </c>
      <c r="AJ1403" s="327">
        <v>0</v>
      </c>
      <c r="AK1403" s="327">
        <v>0</v>
      </c>
      <c r="AL1403" s="327">
        <v>0</v>
      </c>
      <c r="AM1403" s="489"/>
      <c r="AN1403" s="382"/>
    </row>
    <row r="1404" spans="1:40" ht="19.5" customHeight="1" x14ac:dyDescent="0.2">
      <c r="A1404" s="477" t="s">
        <v>55</v>
      </c>
      <c r="B1404" s="475" t="s">
        <v>44</v>
      </c>
      <c r="C1404" s="456" t="s">
        <v>33</v>
      </c>
      <c r="D1404" s="302" t="s">
        <v>35</v>
      </c>
      <c r="E1404" s="305"/>
      <c r="F1404" s="305">
        <v>0.38257106037160199</v>
      </c>
      <c r="G1404" s="305">
        <v>0.107041029824089</v>
      </c>
      <c r="H1404" s="305">
        <v>0.40880518935155902</v>
      </c>
      <c r="I1404" s="305">
        <v>0.61920693990961195</v>
      </c>
      <c r="J1404" s="305">
        <v>0.64268767995097298</v>
      </c>
      <c r="K1404" s="305">
        <v>0.79474511116810898</v>
      </c>
      <c r="L1404" s="305">
        <v>0.900354935452928</v>
      </c>
      <c r="M1404" s="305">
        <v>0.92149486963281502</v>
      </c>
      <c r="N1404" s="305">
        <v>1.09516992210825E-3</v>
      </c>
      <c r="O1404" s="305">
        <v>0.74652717025269499</v>
      </c>
      <c r="P1404" s="305">
        <v>0.94856297932301403</v>
      </c>
      <c r="Q1404" s="305">
        <v>1.08576973938372</v>
      </c>
      <c r="R1404" s="305">
        <v>7.5588618745432203</v>
      </c>
      <c r="S1404" s="382"/>
      <c r="V1404" s="387"/>
      <c r="W1404" s="323" t="s">
        <v>252</v>
      </c>
      <c r="X1404" s="323" t="s">
        <v>244</v>
      </c>
      <c r="Y1404" s="323"/>
      <c r="Z1404" s="327">
        <v>0</v>
      </c>
      <c r="AA1404" s="327">
        <v>0</v>
      </c>
      <c r="AB1404" s="327">
        <v>0</v>
      </c>
      <c r="AC1404" s="327">
        <v>0</v>
      </c>
      <c r="AD1404" s="327">
        <v>0</v>
      </c>
      <c r="AE1404" s="327">
        <v>0</v>
      </c>
      <c r="AF1404" s="327">
        <v>0</v>
      </c>
      <c r="AG1404" s="327">
        <v>0</v>
      </c>
      <c r="AH1404" s="327">
        <v>0</v>
      </c>
      <c r="AI1404" s="327">
        <v>0</v>
      </c>
      <c r="AJ1404" s="327">
        <v>0</v>
      </c>
      <c r="AK1404" s="327">
        <v>0</v>
      </c>
      <c r="AL1404" s="327">
        <v>0</v>
      </c>
      <c r="AM1404" s="489"/>
      <c r="AN1404" s="382"/>
    </row>
    <row r="1405" spans="1:40" ht="19.5" customHeight="1" x14ac:dyDescent="0.2">
      <c r="A1405" s="477" t="s">
        <v>55</v>
      </c>
      <c r="B1405" s="462" t="s">
        <v>44</v>
      </c>
      <c r="C1405" s="462" t="s">
        <v>33</v>
      </c>
      <c r="D1405" s="462" t="s">
        <v>36</v>
      </c>
      <c r="E1405" s="305"/>
      <c r="F1405" s="305">
        <v>2.2225202417427798</v>
      </c>
      <c r="G1405" s="305">
        <v>0.52253213721890501</v>
      </c>
      <c r="H1405" s="305">
        <v>1.6546481934616599</v>
      </c>
      <c r="I1405" s="305">
        <v>2.0956619250621298</v>
      </c>
      <c r="J1405" s="305">
        <v>2.1659145549116401</v>
      </c>
      <c r="K1405" s="305">
        <v>2.5815361795917302</v>
      </c>
      <c r="L1405" s="305">
        <v>2.4979016619690402</v>
      </c>
      <c r="M1405" s="305">
        <v>2.8115936168130902</v>
      </c>
      <c r="N1405" s="305">
        <v>3.2526736895455302</v>
      </c>
      <c r="O1405" s="305">
        <v>2.3619459502943601</v>
      </c>
      <c r="P1405" s="305">
        <v>2.78831793117963</v>
      </c>
      <c r="Q1405" s="305">
        <v>2.8294800519826402</v>
      </c>
      <c r="R1405" s="305">
        <v>27.784726133773098</v>
      </c>
      <c r="S1405" s="382"/>
      <c r="V1405" s="387"/>
      <c r="W1405" s="323" t="s">
        <v>252</v>
      </c>
      <c r="X1405" s="323" t="s">
        <v>245</v>
      </c>
      <c r="Y1405" s="323"/>
      <c r="Z1405" s="327">
        <v>0</v>
      </c>
      <c r="AA1405" s="327">
        <v>0</v>
      </c>
      <c r="AB1405" s="327">
        <v>0</v>
      </c>
      <c r="AC1405" s="327">
        <v>0</v>
      </c>
      <c r="AD1405" s="327">
        <v>0</v>
      </c>
      <c r="AE1405" s="327">
        <v>0</v>
      </c>
      <c r="AF1405" s="327">
        <v>0</v>
      </c>
      <c r="AG1405" s="327">
        <v>0</v>
      </c>
      <c r="AH1405" s="327">
        <v>0</v>
      </c>
      <c r="AI1405" s="327">
        <v>0</v>
      </c>
      <c r="AJ1405" s="327">
        <v>0</v>
      </c>
      <c r="AK1405" s="327">
        <v>0</v>
      </c>
      <c r="AL1405" s="327">
        <v>0</v>
      </c>
      <c r="AM1405" s="489"/>
      <c r="AN1405" s="382"/>
    </row>
    <row r="1406" spans="1:40" ht="19.5" customHeight="1" x14ac:dyDescent="0.2">
      <c r="A1406" s="477" t="s">
        <v>55</v>
      </c>
      <c r="B1406" s="462" t="s">
        <v>44</v>
      </c>
      <c r="C1406" s="462" t="s">
        <v>33</v>
      </c>
      <c r="D1406" s="462" t="s">
        <v>37</v>
      </c>
      <c r="E1406" s="305"/>
      <c r="F1406" s="305">
        <v>8.9057943821257805E-4</v>
      </c>
      <c r="G1406" s="305">
        <v>5.8779170770029696E-4</v>
      </c>
      <c r="H1406" s="305">
        <v>1.30579141800087E-3</v>
      </c>
      <c r="I1406" s="305">
        <v>0</v>
      </c>
      <c r="J1406" s="305">
        <v>0</v>
      </c>
      <c r="K1406" s="305">
        <v>0</v>
      </c>
      <c r="L1406" s="305">
        <v>0</v>
      </c>
      <c r="M1406" s="305">
        <v>0</v>
      </c>
      <c r="N1406" s="305">
        <v>0</v>
      </c>
      <c r="O1406" s="305">
        <v>0</v>
      </c>
      <c r="P1406" s="305">
        <v>0</v>
      </c>
      <c r="Q1406" s="305">
        <v>0</v>
      </c>
      <c r="R1406" s="305">
        <v>2.7841625639137501E-3</v>
      </c>
      <c r="S1406" s="382"/>
      <c r="V1406" s="387"/>
      <c r="W1406" s="323" t="s">
        <v>252</v>
      </c>
      <c r="X1406" s="323" t="s">
        <v>246</v>
      </c>
      <c r="Y1406" s="323"/>
      <c r="Z1406" s="327">
        <v>0</v>
      </c>
      <c r="AA1406" s="327">
        <v>0</v>
      </c>
      <c r="AB1406" s="327">
        <v>0</v>
      </c>
      <c r="AC1406" s="327">
        <v>0</v>
      </c>
      <c r="AD1406" s="327">
        <v>0</v>
      </c>
      <c r="AE1406" s="327">
        <v>0</v>
      </c>
      <c r="AF1406" s="327">
        <v>0</v>
      </c>
      <c r="AG1406" s="327">
        <v>0</v>
      </c>
      <c r="AH1406" s="327">
        <v>0</v>
      </c>
      <c r="AI1406" s="327">
        <v>0</v>
      </c>
      <c r="AJ1406" s="327">
        <v>0</v>
      </c>
      <c r="AK1406" s="327">
        <v>0</v>
      </c>
      <c r="AL1406" s="327">
        <v>0</v>
      </c>
      <c r="AM1406" s="489"/>
      <c r="AN1406" s="382"/>
    </row>
    <row r="1407" spans="1:40" ht="19.5" customHeight="1" x14ac:dyDescent="0.2">
      <c r="A1407" s="477" t="s">
        <v>55</v>
      </c>
      <c r="B1407" s="462" t="s">
        <v>44</v>
      </c>
      <c r="C1407" s="462" t="s">
        <v>33</v>
      </c>
      <c r="D1407" s="462" t="s">
        <v>38</v>
      </c>
      <c r="E1407" s="305"/>
      <c r="F1407" s="305">
        <v>0</v>
      </c>
      <c r="G1407" s="305">
        <v>0</v>
      </c>
      <c r="H1407" s="305">
        <v>3.5830396915064101E-4</v>
      </c>
      <c r="I1407" s="305">
        <v>1.3336732503866499E-2</v>
      </c>
      <c r="J1407" s="305">
        <v>1.6413940394297499E-2</v>
      </c>
      <c r="K1407" s="305">
        <v>6.18605539764586E-2</v>
      </c>
      <c r="L1407" s="305">
        <v>5.1486440135081503E-2</v>
      </c>
      <c r="M1407" s="305">
        <v>5.4177508616375998E-2</v>
      </c>
      <c r="N1407" s="305">
        <v>5.5836191556863597E-2</v>
      </c>
      <c r="O1407" s="305">
        <v>7.2783489909555897E-3</v>
      </c>
      <c r="P1407" s="305">
        <v>3.4390376819798403E-2</v>
      </c>
      <c r="Q1407" s="305">
        <v>4.6814106892130398E-2</v>
      </c>
      <c r="R1407" s="305">
        <v>0.341952503854979</v>
      </c>
      <c r="S1407" s="382"/>
      <c r="V1407" s="387"/>
      <c r="W1407" s="323" t="s">
        <v>252</v>
      </c>
      <c r="X1407" s="323" t="s">
        <v>247</v>
      </c>
      <c r="Y1407" s="323"/>
      <c r="Z1407" s="327">
        <v>0</v>
      </c>
      <c r="AA1407" s="327">
        <v>0</v>
      </c>
      <c r="AB1407" s="327">
        <v>0</v>
      </c>
      <c r="AC1407" s="327">
        <v>3.9575999999999998</v>
      </c>
      <c r="AD1407" s="327">
        <v>0</v>
      </c>
      <c r="AE1407" s="327">
        <v>3.9575999999999998</v>
      </c>
      <c r="AF1407" s="327">
        <v>0</v>
      </c>
      <c r="AG1407" s="327">
        <v>0</v>
      </c>
      <c r="AH1407" s="327">
        <v>0</v>
      </c>
      <c r="AI1407" s="327">
        <v>3.3530000000000002</v>
      </c>
      <c r="AJ1407" s="327">
        <v>-3.9575999999999998</v>
      </c>
      <c r="AK1407" s="327">
        <v>0</v>
      </c>
      <c r="AL1407" s="327">
        <v>7.3106</v>
      </c>
      <c r="AM1407" s="489"/>
      <c r="AN1407" s="382"/>
    </row>
    <row r="1408" spans="1:40" ht="19.5" customHeight="1" x14ac:dyDescent="0.2">
      <c r="A1408" s="477" t="s">
        <v>55</v>
      </c>
      <c r="B1408" s="462" t="s">
        <v>44</v>
      </c>
      <c r="C1408" s="462" t="s">
        <v>33</v>
      </c>
      <c r="D1408" s="462" t="s">
        <v>39</v>
      </c>
      <c r="E1408" s="305"/>
      <c r="F1408" s="305">
        <v>0</v>
      </c>
      <c r="G1408" s="305">
        <v>0</v>
      </c>
      <c r="H1408" s="305">
        <v>0</v>
      </c>
      <c r="I1408" s="305">
        <v>6.2608090181410798E-3</v>
      </c>
      <c r="J1408" s="305">
        <v>8.1140307558628198E-3</v>
      </c>
      <c r="K1408" s="305">
        <v>2.05042036588787E-2</v>
      </c>
      <c r="L1408" s="305">
        <v>1.7473388168424E-2</v>
      </c>
      <c r="M1408" s="305">
        <v>5.3819823212558401E-3</v>
      </c>
      <c r="N1408" s="305">
        <v>0</v>
      </c>
      <c r="O1408" s="305">
        <v>2.3035836925587801E-2</v>
      </c>
      <c r="P1408" s="305">
        <v>1.43612313366775E-2</v>
      </c>
      <c r="Q1408" s="305">
        <v>3.5801015061745801E-3</v>
      </c>
      <c r="R1408" s="305">
        <v>9.8711583691002303E-2</v>
      </c>
      <c r="S1408" s="382"/>
      <c r="V1408" s="387"/>
      <c r="W1408" s="323" t="s">
        <v>252</v>
      </c>
      <c r="X1408" s="323" t="s">
        <v>248</v>
      </c>
      <c r="Y1408" s="323"/>
      <c r="Z1408" s="327">
        <v>0</v>
      </c>
      <c r="AA1408" s="327">
        <v>0</v>
      </c>
      <c r="AB1408" s="327">
        <v>0</v>
      </c>
      <c r="AC1408" s="327">
        <v>0</v>
      </c>
      <c r="AD1408" s="327">
        <v>0</v>
      </c>
      <c r="AE1408" s="327">
        <v>0</v>
      </c>
      <c r="AF1408" s="327">
        <v>0</v>
      </c>
      <c r="AG1408" s="327">
        <v>0</v>
      </c>
      <c r="AH1408" s="327">
        <v>0</v>
      </c>
      <c r="AI1408" s="327">
        <v>0</v>
      </c>
      <c r="AJ1408" s="327">
        <v>0</v>
      </c>
      <c r="AK1408" s="327">
        <v>0</v>
      </c>
      <c r="AL1408" s="327">
        <v>0</v>
      </c>
      <c r="AM1408" s="489"/>
      <c r="AN1408" s="382"/>
    </row>
    <row r="1409" spans="1:40" ht="19.5" customHeight="1" x14ac:dyDescent="0.2">
      <c r="A1409" s="477" t="s">
        <v>55</v>
      </c>
      <c r="B1409" s="462" t="s">
        <v>44</v>
      </c>
      <c r="C1409" s="462" t="s">
        <v>40</v>
      </c>
      <c r="D1409" s="462" t="s">
        <v>41</v>
      </c>
      <c r="E1409" s="483"/>
      <c r="F1409" s="483">
        <v>5.92653089973152</v>
      </c>
      <c r="G1409" s="483">
        <v>1.5838852472124101</v>
      </c>
      <c r="H1409" s="483">
        <v>4.2526777990929796</v>
      </c>
      <c r="I1409" s="483">
        <v>5.80940076004324</v>
      </c>
      <c r="J1409" s="483">
        <v>6.3762179997902297</v>
      </c>
      <c r="K1409" s="483">
        <v>7.6337143108503902</v>
      </c>
      <c r="L1409" s="483">
        <v>7.62642591017278</v>
      </c>
      <c r="M1409" s="483">
        <v>8.7391808714920707</v>
      </c>
      <c r="N1409" s="483">
        <v>7.8492942264524697</v>
      </c>
      <c r="O1409" s="483">
        <v>7.7254562096516102</v>
      </c>
      <c r="P1409" s="483">
        <v>9.18626566719478</v>
      </c>
      <c r="Q1409" s="483">
        <v>10.1624663002384</v>
      </c>
      <c r="R1409" s="483">
        <v>82.871516201922802</v>
      </c>
      <c r="S1409" s="484"/>
      <c r="V1409" s="387"/>
      <c r="W1409" s="323" t="s">
        <v>252</v>
      </c>
      <c r="X1409" s="323" t="s">
        <v>210</v>
      </c>
      <c r="Y1409" s="323"/>
      <c r="Z1409" s="327">
        <v>-23.694469697973499</v>
      </c>
      <c r="AA1409" s="327">
        <v>-87.7915881213126</v>
      </c>
      <c r="AB1409" s="327">
        <v>-197.12646954797401</v>
      </c>
      <c r="AC1409" s="327">
        <v>61.302984652026403</v>
      </c>
      <c r="AD1409" s="327">
        <v>-101.138967197974</v>
      </c>
      <c r="AE1409" s="327">
        <v>-156.10718277655599</v>
      </c>
      <c r="AF1409" s="327">
        <v>8.3011509917208794</v>
      </c>
      <c r="AG1409" s="327">
        <v>-81.977110762906904</v>
      </c>
      <c r="AH1409" s="327">
        <v>-76.721015374901995</v>
      </c>
      <c r="AI1409" s="327">
        <v>-95.197720810741799</v>
      </c>
      <c r="AJ1409" s="327">
        <v>49.968264878930299</v>
      </c>
      <c r="AK1409" s="327">
        <v>684.637054323455</v>
      </c>
      <c r="AL1409" s="327">
        <v>-15.5450694442077</v>
      </c>
      <c r="AM1409" s="489"/>
      <c r="AN1409" s="382"/>
    </row>
    <row r="1410" spans="1:40" ht="19.5" customHeight="1" x14ac:dyDescent="0.2">
      <c r="A1410" s="477" t="s">
        <v>55</v>
      </c>
      <c r="B1410" s="462" t="s">
        <v>44</v>
      </c>
      <c r="C1410" s="462" t="s">
        <v>40</v>
      </c>
      <c r="D1410" s="462" t="s">
        <v>42</v>
      </c>
      <c r="E1410" s="483"/>
      <c r="F1410" s="483">
        <v>0.417342318795206</v>
      </c>
      <c r="G1410" s="483">
        <v>0.31060763345229397</v>
      </c>
      <c r="H1410" s="483">
        <v>0.39140834864309598</v>
      </c>
      <c r="I1410" s="483">
        <v>0.43859931646436701</v>
      </c>
      <c r="J1410" s="483">
        <v>0.48183564147032198</v>
      </c>
      <c r="K1410" s="483">
        <v>0.54523394886466303</v>
      </c>
      <c r="L1410" s="483">
        <v>0.84666021707897199</v>
      </c>
      <c r="M1410" s="483">
        <v>0.85675767757515697</v>
      </c>
      <c r="N1410" s="483">
        <v>1.21068328665736</v>
      </c>
      <c r="O1410" s="483">
        <v>0.516443907928676</v>
      </c>
      <c r="P1410" s="483">
        <v>0.58265777007758102</v>
      </c>
      <c r="Q1410" s="483">
        <v>0.42612780222006003</v>
      </c>
      <c r="R1410" s="483">
        <v>7.0243578692277602</v>
      </c>
      <c r="S1410" s="484"/>
      <c r="V1410" s="387"/>
      <c r="W1410" s="321"/>
      <c r="X1410" s="321"/>
      <c r="Y1410" s="321"/>
      <c r="Z1410" s="321"/>
      <c r="AA1410" s="329"/>
      <c r="AB1410" s="329"/>
      <c r="AC1410" s="329"/>
      <c r="AD1410" s="329"/>
      <c r="AE1410" s="329"/>
      <c r="AF1410" s="329"/>
      <c r="AG1410" s="329"/>
      <c r="AH1410" s="329"/>
      <c r="AI1410" s="329"/>
      <c r="AJ1410" s="329"/>
      <c r="AK1410" s="329"/>
      <c r="AL1410" s="329"/>
      <c r="AM1410" s="489"/>
      <c r="AN1410" s="382"/>
    </row>
    <row r="1411" spans="1:40" ht="19.5" customHeight="1" x14ac:dyDescent="0.2">
      <c r="A1411" s="477" t="s">
        <v>55</v>
      </c>
      <c r="B1411" s="462" t="s">
        <v>44</v>
      </c>
      <c r="C1411" s="462" t="s">
        <v>40</v>
      </c>
      <c r="D1411" s="462" t="s">
        <v>43</v>
      </c>
      <c r="E1411" s="483"/>
      <c r="F1411" s="483">
        <v>0</v>
      </c>
      <c r="G1411" s="483">
        <v>0.17321159239968301</v>
      </c>
      <c r="H1411" s="483">
        <v>0.10862625813128</v>
      </c>
      <c r="I1411" s="483">
        <v>8.5531812140389102E-2</v>
      </c>
      <c r="J1411" s="483">
        <v>6.9690044679133104E-2</v>
      </c>
      <c r="K1411" s="483">
        <v>0.102930972468851</v>
      </c>
      <c r="L1411" s="483">
        <v>0.101677295180157</v>
      </c>
      <c r="M1411" s="483">
        <v>0.10906482095238999</v>
      </c>
      <c r="N1411" s="483">
        <v>0.102682773128977</v>
      </c>
      <c r="O1411" s="483">
        <v>0.10291952901019</v>
      </c>
      <c r="P1411" s="483">
        <v>0.12703290674589501</v>
      </c>
      <c r="Q1411" s="483">
        <v>0.116001567238187</v>
      </c>
      <c r="R1411" s="483">
        <v>1.1993695720751301</v>
      </c>
      <c r="S1411" s="484"/>
      <c r="V1411" s="387"/>
      <c r="W1411" s="321"/>
      <c r="X1411" s="321"/>
      <c r="Y1411" s="321"/>
      <c r="Z1411" s="329"/>
      <c r="AA1411" s="329"/>
      <c r="AB1411" s="329"/>
      <c r="AC1411" s="329"/>
      <c r="AD1411" s="329"/>
      <c r="AE1411" s="329"/>
      <c r="AF1411" s="329"/>
      <c r="AG1411" s="329"/>
      <c r="AH1411" s="329"/>
      <c r="AI1411" s="329"/>
      <c r="AJ1411" s="329"/>
      <c r="AK1411" s="329"/>
      <c r="AL1411" s="329"/>
      <c r="AM1411" s="489"/>
      <c r="AN1411" s="382"/>
    </row>
    <row r="1412" spans="1:40" ht="19.5" customHeight="1" x14ac:dyDescent="0.2">
      <c r="A1412" s="477" t="s">
        <v>55</v>
      </c>
      <c r="B1412" s="475" t="s">
        <v>45</v>
      </c>
      <c r="C1412" s="456" t="s">
        <v>26</v>
      </c>
      <c r="D1412" s="302" t="s">
        <v>27</v>
      </c>
      <c r="E1412" s="305"/>
      <c r="F1412" s="305"/>
      <c r="G1412" s="305"/>
      <c r="H1412" s="305"/>
      <c r="I1412" s="305"/>
      <c r="J1412" s="305"/>
      <c r="K1412" s="305"/>
      <c r="L1412" s="305"/>
      <c r="M1412" s="305"/>
      <c r="N1412" s="305"/>
      <c r="O1412" s="305"/>
      <c r="P1412" s="305"/>
      <c r="Q1412" s="305"/>
      <c r="R1412" s="305"/>
      <c r="S1412" s="382"/>
      <c r="V1412" s="387"/>
      <c r="W1412" s="323" t="s">
        <v>3</v>
      </c>
      <c r="X1412" s="323" t="s">
        <v>4</v>
      </c>
      <c r="Y1412" s="323"/>
      <c r="Z1412" s="327" t="s">
        <v>8</v>
      </c>
      <c r="AA1412" s="327" t="s">
        <v>9</v>
      </c>
      <c r="AB1412" s="327" t="s">
        <v>10</v>
      </c>
      <c r="AC1412" s="327" t="s">
        <v>11</v>
      </c>
      <c r="AD1412" s="327" t="s">
        <v>12</v>
      </c>
      <c r="AE1412" s="327" t="s">
        <v>13</v>
      </c>
      <c r="AF1412" s="327" t="s">
        <v>14</v>
      </c>
      <c r="AG1412" s="327" t="s">
        <v>15</v>
      </c>
      <c r="AH1412" s="327" t="s">
        <v>16</v>
      </c>
      <c r="AI1412" s="327" t="s">
        <v>17</v>
      </c>
      <c r="AJ1412" s="327" t="s">
        <v>111</v>
      </c>
      <c r="AK1412" s="327" t="s">
        <v>19</v>
      </c>
      <c r="AL1412" s="327" t="s">
        <v>20</v>
      </c>
      <c r="AM1412" s="489"/>
      <c r="AN1412" s="382"/>
    </row>
    <row r="1413" spans="1:40" ht="19.5" customHeight="1" x14ac:dyDescent="0.2">
      <c r="A1413" s="477" t="s">
        <v>55</v>
      </c>
      <c r="B1413" s="475" t="s">
        <v>45</v>
      </c>
      <c r="C1413" s="456" t="s">
        <v>26</v>
      </c>
      <c r="D1413" s="302" t="s">
        <v>28</v>
      </c>
      <c r="E1413" s="305"/>
      <c r="F1413" s="305"/>
      <c r="G1413" s="305"/>
      <c r="H1413" s="305"/>
      <c r="I1413" s="305"/>
      <c r="J1413" s="305"/>
      <c r="K1413" s="305"/>
      <c r="L1413" s="305"/>
      <c r="M1413" s="305"/>
      <c r="N1413" s="305"/>
      <c r="O1413" s="305"/>
      <c r="P1413" s="305"/>
      <c r="Q1413" s="305"/>
      <c r="R1413" s="305"/>
      <c r="S1413" s="382"/>
      <c r="V1413" s="387"/>
      <c r="W1413" s="323" t="s">
        <v>68</v>
      </c>
      <c r="X1413" s="323" t="s">
        <v>217</v>
      </c>
      <c r="Y1413" s="323"/>
      <c r="Z1413" s="327">
        <v>-2.1989177756415599E-2</v>
      </c>
      <c r="AA1413" s="327">
        <v>-2.1989177756415599E-2</v>
      </c>
      <c r="AB1413" s="327">
        <v>-2.1989177756415599E-2</v>
      </c>
      <c r="AC1413" s="327">
        <v>-2.5730619941835599E-2</v>
      </c>
      <c r="AD1413" s="327">
        <v>-2.5730619941835599E-2</v>
      </c>
      <c r="AE1413" s="327">
        <v>-2.5730619941835599E-2</v>
      </c>
      <c r="AF1413" s="327">
        <v>-2.5730619941835599E-2</v>
      </c>
      <c r="AG1413" s="327">
        <v>-2.5730619941835599E-2</v>
      </c>
      <c r="AH1413" s="327">
        <v>-2.5730619941835599E-2</v>
      </c>
      <c r="AI1413" s="327">
        <v>-2.5730619941835599E-2</v>
      </c>
      <c r="AJ1413" s="327">
        <v>-2.5730619941835599E-2</v>
      </c>
      <c r="AK1413" s="327">
        <v>-2.5730619941835599E-2</v>
      </c>
      <c r="AL1413" s="327">
        <v>-0.297543112745767</v>
      </c>
      <c r="AM1413" s="489"/>
      <c r="AN1413" s="382"/>
    </row>
    <row r="1414" spans="1:40" ht="19.5" customHeight="1" x14ac:dyDescent="0.2">
      <c r="A1414" s="477" t="s">
        <v>55</v>
      </c>
      <c r="B1414" s="475" t="s">
        <v>45</v>
      </c>
      <c r="C1414" s="456" t="s">
        <v>26</v>
      </c>
      <c r="D1414" s="302" t="s">
        <v>29</v>
      </c>
      <c r="E1414" s="305"/>
      <c r="F1414" s="305"/>
      <c r="G1414" s="305"/>
      <c r="H1414" s="305"/>
      <c r="I1414" s="305"/>
      <c r="J1414" s="305"/>
      <c r="K1414" s="305"/>
      <c r="L1414" s="305"/>
      <c r="M1414" s="305"/>
      <c r="N1414" s="305"/>
      <c r="O1414" s="305"/>
      <c r="P1414" s="305"/>
      <c r="Q1414" s="305"/>
      <c r="R1414" s="305"/>
      <c r="S1414" s="382"/>
      <c r="V1414" s="387"/>
      <c r="W1414" s="323" t="s">
        <v>68</v>
      </c>
      <c r="X1414" s="323" t="s">
        <v>218</v>
      </c>
      <c r="Y1414" s="323"/>
      <c r="Z1414" s="327">
        <v>0</v>
      </c>
      <c r="AA1414" s="327">
        <v>0</v>
      </c>
      <c r="AB1414" s="327">
        <v>0</v>
      </c>
      <c r="AC1414" s="327">
        <v>0</v>
      </c>
      <c r="AD1414" s="327">
        <v>0</v>
      </c>
      <c r="AE1414" s="327">
        <v>0</v>
      </c>
      <c r="AF1414" s="327">
        <v>0</v>
      </c>
      <c r="AG1414" s="327">
        <v>0</v>
      </c>
      <c r="AH1414" s="327">
        <v>0</v>
      </c>
      <c r="AI1414" s="327">
        <v>0</v>
      </c>
      <c r="AJ1414" s="327">
        <v>0</v>
      </c>
      <c r="AK1414" s="327">
        <v>0</v>
      </c>
      <c r="AL1414" s="327">
        <v>0</v>
      </c>
      <c r="AM1414" s="489"/>
      <c r="AN1414" s="382"/>
    </row>
    <row r="1415" spans="1:40" ht="19.5" customHeight="1" x14ac:dyDescent="0.2">
      <c r="A1415" s="477" t="s">
        <v>55</v>
      </c>
      <c r="B1415" s="475" t="s">
        <v>45</v>
      </c>
      <c r="C1415" s="456" t="s">
        <v>26</v>
      </c>
      <c r="D1415" s="302" t="s">
        <v>30</v>
      </c>
      <c r="E1415" s="305"/>
      <c r="F1415" s="305"/>
      <c r="G1415" s="305"/>
      <c r="H1415" s="305"/>
      <c r="I1415" s="305"/>
      <c r="J1415" s="305"/>
      <c r="K1415" s="305"/>
      <c r="L1415" s="305"/>
      <c r="M1415" s="305"/>
      <c r="N1415" s="305"/>
      <c r="O1415" s="305"/>
      <c r="P1415" s="305"/>
      <c r="Q1415" s="305"/>
      <c r="R1415" s="305"/>
      <c r="S1415" s="382"/>
      <c r="V1415" s="387"/>
      <c r="W1415" s="323" t="s">
        <v>68</v>
      </c>
      <c r="X1415" s="323" t="s">
        <v>219</v>
      </c>
      <c r="Y1415" s="323"/>
      <c r="Z1415" s="327">
        <v>0</v>
      </c>
      <c r="AA1415" s="327">
        <v>0</v>
      </c>
      <c r="AB1415" s="327">
        <v>0</v>
      </c>
      <c r="AC1415" s="327">
        <v>0</v>
      </c>
      <c r="AD1415" s="327">
        <v>0</v>
      </c>
      <c r="AE1415" s="327">
        <v>0</v>
      </c>
      <c r="AF1415" s="327">
        <v>0</v>
      </c>
      <c r="AG1415" s="327">
        <v>0</v>
      </c>
      <c r="AH1415" s="327">
        <v>0</v>
      </c>
      <c r="AI1415" s="327">
        <v>0</v>
      </c>
      <c r="AJ1415" s="327">
        <v>0</v>
      </c>
      <c r="AK1415" s="327">
        <v>0</v>
      </c>
      <c r="AL1415" s="327">
        <v>0</v>
      </c>
      <c r="AM1415" s="489"/>
      <c r="AN1415" s="382"/>
    </row>
    <row r="1416" spans="1:40" ht="19.5" customHeight="1" x14ac:dyDescent="0.2">
      <c r="A1416" s="477" t="s">
        <v>55</v>
      </c>
      <c r="B1416" s="475" t="s">
        <v>45</v>
      </c>
      <c r="C1416" s="456" t="s">
        <v>26</v>
      </c>
      <c r="D1416" s="302" t="s">
        <v>31</v>
      </c>
      <c r="E1416" s="305"/>
      <c r="F1416" s="305"/>
      <c r="G1416" s="305"/>
      <c r="H1416" s="305"/>
      <c r="I1416" s="305"/>
      <c r="J1416" s="305"/>
      <c r="K1416" s="305"/>
      <c r="L1416" s="305"/>
      <c r="M1416" s="305"/>
      <c r="N1416" s="305"/>
      <c r="O1416" s="305"/>
      <c r="P1416" s="305"/>
      <c r="Q1416" s="305"/>
      <c r="R1416" s="305"/>
      <c r="S1416" s="382"/>
      <c r="V1416" s="387"/>
      <c r="W1416" s="323" t="s">
        <v>68</v>
      </c>
      <c r="X1416" s="323" t="s">
        <v>220</v>
      </c>
      <c r="Y1416" s="323"/>
      <c r="Z1416" s="327">
        <v>0</v>
      </c>
      <c r="AA1416" s="327">
        <v>0</v>
      </c>
      <c r="AB1416" s="327">
        <v>0</v>
      </c>
      <c r="AC1416" s="327">
        <v>0</v>
      </c>
      <c r="AD1416" s="327">
        <v>0</v>
      </c>
      <c r="AE1416" s="327">
        <v>0</v>
      </c>
      <c r="AF1416" s="327">
        <v>0</v>
      </c>
      <c r="AG1416" s="327">
        <v>0</v>
      </c>
      <c r="AH1416" s="327">
        <v>0</v>
      </c>
      <c r="AI1416" s="327">
        <v>0</v>
      </c>
      <c r="AJ1416" s="327">
        <v>0</v>
      </c>
      <c r="AK1416" s="327">
        <v>0</v>
      </c>
      <c r="AL1416" s="327">
        <v>0</v>
      </c>
      <c r="AM1416" s="489"/>
      <c r="AN1416" s="382"/>
    </row>
    <row r="1417" spans="1:40" ht="19.5" customHeight="1" x14ac:dyDescent="0.2">
      <c r="A1417" s="477" t="s">
        <v>55</v>
      </c>
      <c r="B1417" s="475" t="s">
        <v>45</v>
      </c>
      <c r="C1417" s="456" t="s">
        <v>26</v>
      </c>
      <c r="D1417" s="302" t="s">
        <v>32</v>
      </c>
      <c r="E1417" s="305"/>
      <c r="F1417" s="305"/>
      <c r="G1417" s="305"/>
      <c r="H1417" s="305"/>
      <c r="I1417" s="305"/>
      <c r="J1417" s="305"/>
      <c r="K1417" s="305"/>
      <c r="L1417" s="305"/>
      <c r="M1417" s="305"/>
      <c r="N1417" s="305"/>
      <c r="O1417" s="305"/>
      <c r="P1417" s="305"/>
      <c r="Q1417" s="305"/>
      <c r="R1417" s="305"/>
      <c r="S1417" s="382"/>
      <c r="V1417" s="387"/>
      <c r="W1417" s="323" t="s">
        <v>68</v>
      </c>
      <c r="X1417" s="323" t="s">
        <v>211</v>
      </c>
      <c r="Y1417" s="323"/>
      <c r="Z1417" s="327">
        <v>0</v>
      </c>
      <c r="AA1417" s="327">
        <v>-59.6279795567742</v>
      </c>
      <c r="AB1417" s="327">
        <v>0</v>
      </c>
      <c r="AC1417" s="327">
        <v>0</v>
      </c>
      <c r="AD1417" s="327">
        <v>0</v>
      </c>
      <c r="AE1417" s="327">
        <v>0</v>
      </c>
      <c r="AF1417" s="327">
        <v>0</v>
      </c>
      <c r="AG1417" s="327">
        <v>0</v>
      </c>
      <c r="AH1417" s="327">
        <v>0</v>
      </c>
      <c r="AI1417" s="327">
        <v>0</v>
      </c>
      <c r="AJ1417" s="327">
        <v>0</v>
      </c>
      <c r="AK1417" s="327">
        <v>64.383140999999995</v>
      </c>
      <c r="AL1417" s="327">
        <v>4.7551614432257896</v>
      </c>
      <c r="AM1417" s="489"/>
      <c r="AN1417" s="382"/>
    </row>
    <row r="1418" spans="1:40" ht="19.5" customHeight="1" x14ac:dyDescent="0.2">
      <c r="A1418" s="477" t="s">
        <v>55</v>
      </c>
      <c r="B1418" s="475" t="s">
        <v>45</v>
      </c>
      <c r="C1418" s="456" t="s">
        <v>33</v>
      </c>
      <c r="D1418" s="302" t="s">
        <v>34</v>
      </c>
      <c r="E1418" s="305"/>
      <c r="F1418" s="305"/>
      <c r="G1418" s="305"/>
      <c r="H1418" s="305"/>
      <c r="I1418" s="305"/>
      <c r="J1418" s="305"/>
      <c r="K1418" s="305"/>
      <c r="L1418" s="305"/>
      <c r="M1418" s="305"/>
      <c r="N1418" s="305"/>
      <c r="O1418" s="305"/>
      <c r="P1418" s="305"/>
      <c r="Q1418" s="305"/>
      <c r="R1418" s="305"/>
      <c r="S1418" s="382"/>
      <c r="V1418" s="387"/>
      <c r="W1418" s="323" t="s">
        <v>68</v>
      </c>
      <c r="X1418" s="323" t="s">
        <v>221</v>
      </c>
      <c r="Y1418" s="323"/>
      <c r="Z1418" s="327">
        <v>0</v>
      </c>
      <c r="AA1418" s="327">
        <v>0</v>
      </c>
      <c r="AB1418" s="327">
        <v>0</v>
      </c>
      <c r="AC1418" s="327">
        <v>0</v>
      </c>
      <c r="AD1418" s="327">
        <v>0</v>
      </c>
      <c r="AE1418" s="327">
        <v>0</v>
      </c>
      <c r="AF1418" s="327">
        <v>0</v>
      </c>
      <c r="AG1418" s="327">
        <v>0</v>
      </c>
      <c r="AH1418" s="327">
        <v>0</v>
      </c>
      <c r="AI1418" s="327">
        <v>0</v>
      </c>
      <c r="AJ1418" s="327">
        <v>0</v>
      </c>
      <c r="AK1418" s="327">
        <v>0</v>
      </c>
      <c r="AL1418" s="327">
        <v>0</v>
      </c>
      <c r="AM1418" s="489"/>
      <c r="AN1418" s="382"/>
    </row>
    <row r="1419" spans="1:40" ht="19.5" customHeight="1" x14ac:dyDescent="0.2">
      <c r="A1419" s="477" t="s">
        <v>55</v>
      </c>
      <c r="B1419" s="475" t="s">
        <v>45</v>
      </c>
      <c r="C1419" s="456" t="s">
        <v>33</v>
      </c>
      <c r="D1419" s="302" t="s">
        <v>35</v>
      </c>
      <c r="E1419" s="305"/>
      <c r="F1419" s="305"/>
      <c r="G1419" s="305"/>
      <c r="H1419" s="305"/>
      <c r="I1419" s="305"/>
      <c r="J1419" s="305"/>
      <c r="K1419" s="305"/>
      <c r="L1419" s="305"/>
      <c r="M1419" s="305"/>
      <c r="N1419" s="305"/>
      <c r="O1419" s="305"/>
      <c r="P1419" s="305"/>
      <c r="Q1419" s="305"/>
      <c r="R1419" s="305"/>
      <c r="S1419" s="382"/>
      <c r="V1419" s="387"/>
      <c r="W1419" s="323" t="s">
        <v>68</v>
      </c>
      <c r="X1419" s="323" t="s">
        <v>222</v>
      </c>
      <c r="Y1419" s="323"/>
      <c r="Z1419" s="327">
        <v>0</v>
      </c>
      <c r="AA1419" s="327">
        <v>0</v>
      </c>
      <c r="AB1419" s="327">
        <v>0</v>
      </c>
      <c r="AC1419" s="327">
        <v>0</v>
      </c>
      <c r="AD1419" s="327">
        <v>0</v>
      </c>
      <c r="AE1419" s="327">
        <v>0</v>
      </c>
      <c r="AF1419" s="327">
        <v>0</v>
      </c>
      <c r="AG1419" s="327">
        <v>0</v>
      </c>
      <c r="AH1419" s="327">
        <v>0</v>
      </c>
      <c r="AI1419" s="327">
        <v>0</v>
      </c>
      <c r="AJ1419" s="327">
        <v>0</v>
      </c>
      <c r="AK1419" s="327">
        <v>0</v>
      </c>
      <c r="AL1419" s="327">
        <v>0</v>
      </c>
      <c r="AM1419" s="489"/>
      <c r="AN1419" s="382"/>
    </row>
    <row r="1420" spans="1:40" ht="19.5" customHeight="1" x14ac:dyDescent="0.2">
      <c r="A1420" s="477" t="s">
        <v>55</v>
      </c>
      <c r="B1420" s="475" t="s">
        <v>45</v>
      </c>
      <c r="C1420" s="456" t="s">
        <v>33</v>
      </c>
      <c r="D1420" s="302" t="s">
        <v>36</v>
      </c>
      <c r="E1420" s="305"/>
      <c r="F1420" s="305"/>
      <c r="G1420" s="305"/>
      <c r="H1420" s="305"/>
      <c r="I1420" s="305"/>
      <c r="J1420" s="305"/>
      <c r="K1420" s="305"/>
      <c r="L1420" s="305"/>
      <c r="M1420" s="305"/>
      <c r="N1420" s="305"/>
      <c r="O1420" s="305"/>
      <c r="P1420" s="305"/>
      <c r="Q1420" s="305"/>
      <c r="R1420" s="305"/>
      <c r="S1420" s="382"/>
      <c r="V1420" s="387"/>
      <c r="W1420" s="323" t="s">
        <v>68</v>
      </c>
      <c r="X1420" s="323" t="s">
        <v>223</v>
      </c>
      <c r="Y1420" s="323"/>
      <c r="Z1420" s="327">
        <v>0</v>
      </c>
      <c r="AA1420" s="327">
        <v>0</v>
      </c>
      <c r="AB1420" s="327">
        <v>0</v>
      </c>
      <c r="AC1420" s="327">
        <v>0</v>
      </c>
      <c r="AD1420" s="327">
        <v>0</v>
      </c>
      <c r="AE1420" s="327">
        <v>0</v>
      </c>
      <c r="AF1420" s="327">
        <v>0</v>
      </c>
      <c r="AG1420" s="327">
        <v>0</v>
      </c>
      <c r="AH1420" s="327">
        <v>0</v>
      </c>
      <c r="AI1420" s="327">
        <v>0</v>
      </c>
      <c r="AJ1420" s="327">
        <v>0</v>
      </c>
      <c r="AK1420" s="327">
        <v>0</v>
      </c>
      <c r="AL1420" s="327">
        <v>0</v>
      </c>
      <c r="AM1420" s="489"/>
      <c r="AN1420" s="382"/>
    </row>
    <row r="1421" spans="1:40" ht="19.5" customHeight="1" x14ac:dyDescent="0.2">
      <c r="A1421" s="477" t="s">
        <v>55</v>
      </c>
      <c r="B1421" s="475" t="s">
        <v>45</v>
      </c>
      <c r="C1421" s="456" t="s">
        <v>33</v>
      </c>
      <c r="D1421" s="302" t="s">
        <v>37</v>
      </c>
      <c r="E1421" s="305"/>
      <c r="F1421" s="305"/>
      <c r="G1421" s="305"/>
      <c r="H1421" s="305"/>
      <c r="I1421" s="305"/>
      <c r="J1421" s="305"/>
      <c r="K1421" s="305"/>
      <c r="L1421" s="305"/>
      <c r="M1421" s="305"/>
      <c r="N1421" s="305"/>
      <c r="O1421" s="305"/>
      <c r="P1421" s="305"/>
      <c r="Q1421" s="305"/>
      <c r="R1421" s="305"/>
      <c r="S1421" s="382"/>
      <c r="V1421" s="387"/>
      <c r="W1421" s="323" t="s">
        <v>68</v>
      </c>
      <c r="X1421" s="323" t="s">
        <v>224</v>
      </c>
      <c r="Y1421" s="323"/>
      <c r="Z1421" s="327">
        <v>0</v>
      </c>
      <c r="AA1421" s="327">
        <v>0</v>
      </c>
      <c r="AB1421" s="327">
        <v>0</v>
      </c>
      <c r="AC1421" s="327">
        <v>0</v>
      </c>
      <c r="AD1421" s="327">
        <v>0</v>
      </c>
      <c r="AE1421" s="327">
        <v>0</v>
      </c>
      <c r="AF1421" s="327">
        <v>0</v>
      </c>
      <c r="AG1421" s="327">
        <v>0</v>
      </c>
      <c r="AH1421" s="327">
        <v>0</v>
      </c>
      <c r="AI1421" s="327">
        <v>0</v>
      </c>
      <c r="AJ1421" s="327">
        <v>0</v>
      </c>
      <c r="AK1421" s="327">
        <v>0</v>
      </c>
      <c r="AL1421" s="327">
        <v>0</v>
      </c>
      <c r="AM1421" s="489"/>
      <c r="AN1421" s="382"/>
    </row>
    <row r="1422" spans="1:40" ht="19.5" customHeight="1" x14ac:dyDescent="0.2">
      <c r="A1422" s="477" t="s">
        <v>55</v>
      </c>
      <c r="B1422" s="475" t="s">
        <v>45</v>
      </c>
      <c r="C1422" s="456" t="s">
        <v>33</v>
      </c>
      <c r="D1422" s="302" t="s">
        <v>38</v>
      </c>
      <c r="E1422" s="305"/>
      <c r="F1422" s="305"/>
      <c r="G1422" s="305"/>
      <c r="H1422" s="305"/>
      <c r="I1422" s="305"/>
      <c r="J1422" s="305"/>
      <c r="K1422" s="305"/>
      <c r="L1422" s="305"/>
      <c r="M1422" s="305"/>
      <c r="N1422" s="305"/>
      <c r="O1422" s="305"/>
      <c r="P1422" s="305"/>
      <c r="Q1422" s="305"/>
      <c r="R1422" s="305"/>
      <c r="S1422" s="382"/>
      <c r="V1422" s="387"/>
      <c r="W1422" s="323" t="s">
        <v>68</v>
      </c>
      <c r="X1422" s="323" t="s">
        <v>225</v>
      </c>
      <c r="Y1422" s="323"/>
      <c r="Z1422" s="327">
        <v>0</v>
      </c>
      <c r="AA1422" s="327">
        <v>0</v>
      </c>
      <c r="AB1422" s="327">
        <v>0</v>
      </c>
      <c r="AC1422" s="327">
        <v>0</v>
      </c>
      <c r="AD1422" s="327">
        <v>0</v>
      </c>
      <c r="AE1422" s="327">
        <v>0</v>
      </c>
      <c r="AF1422" s="327">
        <v>0</v>
      </c>
      <c r="AG1422" s="327">
        <v>0</v>
      </c>
      <c r="AH1422" s="327">
        <v>0</v>
      </c>
      <c r="AI1422" s="327">
        <v>0</v>
      </c>
      <c r="AJ1422" s="327">
        <v>0</v>
      </c>
      <c r="AK1422" s="327">
        <v>0</v>
      </c>
      <c r="AL1422" s="327">
        <v>0</v>
      </c>
      <c r="AM1422" s="489"/>
      <c r="AN1422" s="382"/>
    </row>
    <row r="1423" spans="1:40" ht="19.5" customHeight="1" x14ac:dyDescent="0.2">
      <c r="A1423" s="477" t="s">
        <v>55</v>
      </c>
      <c r="B1423" s="475" t="s">
        <v>45</v>
      </c>
      <c r="C1423" s="456" t="s">
        <v>33</v>
      </c>
      <c r="D1423" s="302" t="s">
        <v>39</v>
      </c>
      <c r="E1423" s="305"/>
      <c r="F1423" s="305"/>
      <c r="G1423" s="305"/>
      <c r="H1423" s="305"/>
      <c r="I1423" s="305"/>
      <c r="J1423" s="305"/>
      <c r="K1423" s="305"/>
      <c r="L1423" s="305"/>
      <c r="M1423" s="305"/>
      <c r="N1423" s="305"/>
      <c r="O1423" s="305"/>
      <c r="P1423" s="305"/>
      <c r="Q1423" s="305"/>
      <c r="R1423" s="305"/>
      <c r="S1423" s="382"/>
      <c r="V1423" s="387"/>
      <c r="W1423" s="323" t="s">
        <v>68</v>
      </c>
      <c r="X1423" s="323" t="s">
        <v>226</v>
      </c>
      <c r="Y1423" s="323"/>
      <c r="Z1423" s="327">
        <v>0</v>
      </c>
      <c r="AA1423" s="327">
        <v>0</v>
      </c>
      <c r="AB1423" s="327">
        <v>0</v>
      </c>
      <c r="AC1423" s="327">
        <v>0</v>
      </c>
      <c r="AD1423" s="327">
        <v>0</v>
      </c>
      <c r="AE1423" s="327">
        <v>0</v>
      </c>
      <c r="AF1423" s="327">
        <v>0</v>
      </c>
      <c r="AG1423" s="327">
        <v>0</v>
      </c>
      <c r="AH1423" s="327">
        <v>0</v>
      </c>
      <c r="AI1423" s="327">
        <v>0</v>
      </c>
      <c r="AJ1423" s="327">
        <v>0</v>
      </c>
      <c r="AK1423" s="327">
        <v>0</v>
      </c>
      <c r="AL1423" s="327">
        <v>0</v>
      </c>
      <c r="AM1423" s="489"/>
      <c r="AN1423" s="382"/>
    </row>
    <row r="1424" spans="1:40" ht="19.5" customHeight="1" x14ac:dyDescent="0.2">
      <c r="A1424" s="477" t="s">
        <v>55</v>
      </c>
      <c r="B1424" s="475" t="s">
        <v>45</v>
      </c>
      <c r="C1424" s="456" t="s">
        <v>40</v>
      </c>
      <c r="D1424" s="302" t="s">
        <v>41</v>
      </c>
      <c r="E1424" s="305"/>
      <c r="F1424" s="305"/>
      <c r="G1424" s="305"/>
      <c r="H1424" s="305"/>
      <c r="I1424" s="305"/>
      <c r="J1424" s="305"/>
      <c r="K1424" s="305"/>
      <c r="L1424" s="305"/>
      <c r="M1424" s="305"/>
      <c r="N1424" s="305"/>
      <c r="O1424" s="305"/>
      <c r="P1424" s="305"/>
      <c r="Q1424" s="305"/>
      <c r="R1424" s="305"/>
      <c r="S1424" s="382"/>
      <c r="V1424" s="387"/>
      <c r="W1424" s="323" t="s">
        <v>68</v>
      </c>
      <c r="X1424" s="323" t="s">
        <v>227</v>
      </c>
      <c r="Y1424" s="323"/>
      <c r="Z1424" s="327">
        <v>0</v>
      </c>
      <c r="AA1424" s="327">
        <v>0</v>
      </c>
      <c r="AB1424" s="327">
        <v>0</v>
      </c>
      <c r="AC1424" s="327">
        <v>0</v>
      </c>
      <c r="AD1424" s="327">
        <v>0</v>
      </c>
      <c r="AE1424" s="327">
        <v>0</v>
      </c>
      <c r="AF1424" s="327">
        <v>0</v>
      </c>
      <c r="AG1424" s="327">
        <v>0</v>
      </c>
      <c r="AH1424" s="327">
        <v>0</v>
      </c>
      <c r="AI1424" s="327">
        <v>0</v>
      </c>
      <c r="AJ1424" s="327">
        <v>0</v>
      </c>
      <c r="AK1424" s="327">
        <v>0</v>
      </c>
      <c r="AL1424" s="327">
        <v>0</v>
      </c>
      <c r="AM1424" s="489"/>
      <c r="AN1424" s="382"/>
    </row>
    <row r="1425" spans="1:40" ht="19.5" customHeight="1" x14ac:dyDescent="0.2">
      <c r="A1425" s="477" t="s">
        <v>55</v>
      </c>
      <c r="B1425" s="475" t="s">
        <v>45</v>
      </c>
      <c r="C1425" s="456" t="s">
        <v>40</v>
      </c>
      <c r="D1425" s="302" t="s">
        <v>42</v>
      </c>
      <c r="E1425" s="305"/>
      <c r="F1425" s="305"/>
      <c r="G1425" s="305"/>
      <c r="H1425" s="305"/>
      <c r="I1425" s="305"/>
      <c r="J1425" s="305"/>
      <c r="K1425" s="305"/>
      <c r="L1425" s="305"/>
      <c r="M1425" s="305"/>
      <c r="N1425" s="305"/>
      <c r="O1425" s="305"/>
      <c r="P1425" s="305"/>
      <c r="Q1425" s="305"/>
      <c r="R1425" s="305"/>
      <c r="S1425" s="382"/>
      <c r="V1425" s="387"/>
      <c r="W1425" s="323" t="s">
        <v>68</v>
      </c>
      <c r="X1425" s="323" t="s">
        <v>367</v>
      </c>
      <c r="Y1425" s="323"/>
      <c r="Z1425" s="327">
        <v>0</v>
      </c>
      <c r="AA1425" s="327">
        <v>0</v>
      </c>
      <c r="AB1425" s="327">
        <v>0</v>
      </c>
      <c r="AC1425" s="327">
        <v>0</v>
      </c>
      <c r="AD1425" s="327">
        <v>0</v>
      </c>
      <c r="AE1425" s="327">
        <v>0</v>
      </c>
      <c r="AF1425" s="327">
        <v>0</v>
      </c>
      <c r="AG1425" s="327">
        <v>0</v>
      </c>
      <c r="AH1425" s="327">
        <v>0</v>
      </c>
      <c r="AI1425" s="327">
        <v>0</v>
      </c>
      <c r="AJ1425" s="327">
        <v>0</v>
      </c>
      <c r="AK1425" s="327">
        <v>0</v>
      </c>
      <c r="AL1425" s="327">
        <v>0</v>
      </c>
      <c r="AM1425" s="489"/>
      <c r="AN1425" s="382"/>
    </row>
    <row r="1426" spans="1:40" ht="19.5" customHeight="1" x14ac:dyDescent="0.2">
      <c r="A1426" s="477" t="s">
        <v>55</v>
      </c>
      <c r="B1426" s="475" t="s">
        <v>45</v>
      </c>
      <c r="C1426" s="456" t="s">
        <v>40</v>
      </c>
      <c r="D1426" s="302" t="s">
        <v>43</v>
      </c>
      <c r="E1426" s="305"/>
      <c r="F1426" s="305"/>
      <c r="G1426" s="305"/>
      <c r="H1426" s="305"/>
      <c r="I1426" s="305"/>
      <c r="J1426" s="305"/>
      <c r="K1426" s="305"/>
      <c r="L1426" s="305"/>
      <c r="M1426" s="305"/>
      <c r="N1426" s="305"/>
      <c r="O1426" s="305"/>
      <c r="P1426" s="305"/>
      <c r="Q1426" s="305"/>
      <c r="R1426" s="305"/>
      <c r="S1426" s="382"/>
      <c r="V1426" s="387"/>
      <c r="W1426" s="323" t="s">
        <v>68</v>
      </c>
      <c r="X1426" s="323" t="s">
        <v>229</v>
      </c>
      <c r="Y1426" s="323"/>
      <c r="Z1426" s="327">
        <v>0</v>
      </c>
      <c r="AA1426" s="327">
        <v>0</v>
      </c>
      <c r="AB1426" s="327">
        <v>0</v>
      </c>
      <c r="AC1426" s="327">
        <v>0</v>
      </c>
      <c r="AD1426" s="327">
        <v>0</v>
      </c>
      <c r="AE1426" s="327">
        <v>0</v>
      </c>
      <c r="AF1426" s="327">
        <v>0</v>
      </c>
      <c r="AG1426" s="327">
        <v>0</v>
      </c>
      <c r="AH1426" s="327">
        <v>0</v>
      </c>
      <c r="AI1426" s="327">
        <v>0</v>
      </c>
      <c r="AJ1426" s="327">
        <v>0</v>
      </c>
      <c r="AK1426" s="327">
        <v>0</v>
      </c>
      <c r="AL1426" s="327">
        <v>0</v>
      </c>
      <c r="AM1426" s="489"/>
      <c r="AN1426" s="382"/>
    </row>
    <row r="1427" spans="1:40" ht="19.5" customHeight="1" x14ac:dyDescent="0.2">
      <c r="A1427" s="477" t="s">
        <v>55</v>
      </c>
      <c r="B1427" s="475" t="s">
        <v>25</v>
      </c>
      <c r="C1427" s="456" t="s">
        <v>378</v>
      </c>
      <c r="D1427" s="302" t="s">
        <v>378</v>
      </c>
      <c r="E1427" s="305"/>
      <c r="F1427" s="305"/>
      <c r="G1427" s="305"/>
      <c r="H1427" s="305"/>
      <c r="I1427" s="305"/>
      <c r="J1427" s="305"/>
      <c r="K1427" s="305"/>
      <c r="L1427" s="305"/>
      <c r="M1427" s="305"/>
      <c r="N1427" s="305"/>
      <c r="O1427" s="305"/>
      <c r="P1427" s="305"/>
      <c r="Q1427" s="305"/>
      <c r="R1427" s="305"/>
      <c r="S1427" s="382"/>
      <c r="V1427" s="387"/>
      <c r="W1427" s="323" t="s">
        <v>68</v>
      </c>
      <c r="X1427" s="323" t="s">
        <v>230</v>
      </c>
      <c r="Y1427" s="323"/>
      <c r="Z1427" s="327">
        <v>0</v>
      </c>
      <c r="AA1427" s="327">
        <v>0</v>
      </c>
      <c r="AB1427" s="327">
        <v>0</v>
      </c>
      <c r="AC1427" s="327">
        <v>0</v>
      </c>
      <c r="AD1427" s="327">
        <v>0</v>
      </c>
      <c r="AE1427" s="327">
        <v>0</v>
      </c>
      <c r="AF1427" s="327">
        <v>0</v>
      </c>
      <c r="AG1427" s="327">
        <v>0</v>
      </c>
      <c r="AH1427" s="327">
        <v>0</v>
      </c>
      <c r="AI1427" s="327">
        <v>0</v>
      </c>
      <c r="AJ1427" s="327">
        <v>0</v>
      </c>
      <c r="AK1427" s="327">
        <v>0</v>
      </c>
      <c r="AL1427" s="327">
        <v>0</v>
      </c>
      <c r="AM1427" s="489"/>
      <c r="AN1427" s="382"/>
    </row>
    <row r="1428" spans="1:40" ht="19.5" customHeight="1" x14ac:dyDescent="0.2">
      <c r="A1428" s="477" t="s">
        <v>55</v>
      </c>
      <c r="B1428" s="475" t="s">
        <v>44</v>
      </c>
      <c r="C1428" s="456" t="s">
        <v>380</v>
      </c>
      <c r="D1428" s="302" t="s">
        <v>380</v>
      </c>
      <c r="E1428" s="305"/>
      <c r="F1428" s="305">
        <v>6.3438732185267197</v>
      </c>
      <c r="G1428" s="305">
        <v>2.0677044730643899</v>
      </c>
      <c r="H1428" s="305">
        <v>4.75271240586736</v>
      </c>
      <c r="I1428" s="305">
        <v>6.3335318886479897</v>
      </c>
      <c r="J1428" s="305">
        <v>6.9277436859396904</v>
      </c>
      <c r="K1428" s="305">
        <v>8.2818792321839094</v>
      </c>
      <c r="L1428" s="305">
        <v>8.5747634224319</v>
      </c>
      <c r="M1428" s="305">
        <v>9.7050033700196199</v>
      </c>
      <c r="N1428" s="305">
        <v>9.1626602862388093</v>
      </c>
      <c r="O1428" s="305">
        <v>8.34481964659048</v>
      </c>
      <c r="P1428" s="305">
        <v>9.8959563440182592</v>
      </c>
      <c r="Q1428" s="305">
        <v>10.707438132043199</v>
      </c>
      <c r="R1428" s="305">
        <v>91.098086105572307</v>
      </c>
      <c r="S1428" s="382"/>
      <c r="V1428" s="387"/>
      <c r="W1428" s="323" t="s">
        <v>68</v>
      </c>
      <c r="X1428" s="323" t="s">
        <v>231</v>
      </c>
      <c r="Y1428" s="323"/>
      <c r="Z1428" s="327">
        <v>0</v>
      </c>
      <c r="AA1428" s="327">
        <v>0</v>
      </c>
      <c r="AB1428" s="327">
        <v>0</v>
      </c>
      <c r="AC1428" s="327">
        <v>0</v>
      </c>
      <c r="AD1428" s="327">
        <v>0</v>
      </c>
      <c r="AE1428" s="327">
        <v>0</v>
      </c>
      <c r="AF1428" s="327">
        <v>0</v>
      </c>
      <c r="AG1428" s="327">
        <v>0</v>
      </c>
      <c r="AH1428" s="327">
        <v>0</v>
      </c>
      <c r="AI1428" s="327">
        <v>0</v>
      </c>
      <c r="AJ1428" s="327">
        <v>0</v>
      </c>
      <c r="AK1428" s="327">
        <v>0</v>
      </c>
      <c r="AL1428" s="327">
        <v>0</v>
      </c>
      <c r="AM1428" s="489"/>
      <c r="AN1428" s="382"/>
    </row>
    <row r="1429" spans="1:40" ht="19.5" customHeight="1" x14ac:dyDescent="0.2">
      <c r="A1429" s="477" t="s">
        <v>55</v>
      </c>
      <c r="B1429" s="475" t="s">
        <v>45</v>
      </c>
      <c r="C1429" s="456" t="s">
        <v>382</v>
      </c>
      <c r="D1429" s="302" t="s">
        <v>382</v>
      </c>
      <c r="E1429" s="305"/>
      <c r="F1429" s="305"/>
      <c r="G1429" s="305"/>
      <c r="H1429" s="305"/>
      <c r="I1429" s="305"/>
      <c r="J1429" s="305"/>
      <c r="K1429" s="305"/>
      <c r="L1429" s="305"/>
      <c r="M1429" s="305"/>
      <c r="N1429" s="305"/>
      <c r="O1429" s="305"/>
      <c r="P1429" s="305"/>
      <c r="Q1429" s="305"/>
      <c r="R1429" s="305"/>
      <c r="S1429" s="382"/>
      <c r="V1429" s="387"/>
      <c r="W1429" s="323" t="s">
        <v>68</v>
      </c>
      <c r="X1429" s="323" t="s">
        <v>232</v>
      </c>
      <c r="Y1429" s="323"/>
      <c r="Z1429" s="327">
        <v>0</v>
      </c>
      <c r="AA1429" s="327">
        <v>0</v>
      </c>
      <c r="AB1429" s="327">
        <v>0</v>
      </c>
      <c r="AC1429" s="327">
        <v>0</v>
      </c>
      <c r="AD1429" s="327">
        <v>0</v>
      </c>
      <c r="AE1429" s="327">
        <v>0</v>
      </c>
      <c r="AF1429" s="327">
        <v>0</v>
      </c>
      <c r="AG1429" s="327">
        <v>0</v>
      </c>
      <c r="AH1429" s="327">
        <v>0</v>
      </c>
      <c r="AI1429" s="327">
        <v>0</v>
      </c>
      <c r="AJ1429" s="327">
        <v>0</v>
      </c>
      <c r="AK1429" s="327">
        <v>0</v>
      </c>
      <c r="AL1429" s="327">
        <v>0</v>
      </c>
      <c r="AM1429" s="489"/>
      <c r="AN1429" s="382"/>
    </row>
    <row r="1430" spans="1:40" ht="19.5" customHeight="1" x14ac:dyDescent="0.2">
      <c r="A1430" s="477" t="s">
        <v>55</v>
      </c>
      <c r="B1430" s="475" t="s">
        <v>46</v>
      </c>
      <c r="C1430" s="456" t="s">
        <v>384</v>
      </c>
      <c r="D1430" s="302" t="s">
        <v>384</v>
      </c>
      <c r="E1430" s="305"/>
      <c r="F1430" s="305"/>
      <c r="G1430" s="305"/>
      <c r="H1430" s="305"/>
      <c r="I1430" s="305"/>
      <c r="J1430" s="305"/>
      <c r="K1430" s="305"/>
      <c r="L1430" s="305"/>
      <c r="M1430" s="305"/>
      <c r="N1430" s="305"/>
      <c r="O1430" s="305"/>
      <c r="P1430" s="305"/>
      <c r="Q1430" s="305"/>
      <c r="R1430" s="305"/>
      <c r="S1430" s="382"/>
      <c r="V1430" s="387"/>
      <c r="W1430" s="323" t="s">
        <v>68</v>
      </c>
      <c r="X1430" s="323" t="s">
        <v>233</v>
      </c>
      <c r="Y1430" s="323"/>
      <c r="Z1430" s="327">
        <v>0</v>
      </c>
      <c r="AA1430" s="327">
        <v>0</v>
      </c>
      <c r="AB1430" s="327">
        <v>0</v>
      </c>
      <c r="AC1430" s="327">
        <v>0</v>
      </c>
      <c r="AD1430" s="327">
        <v>0</v>
      </c>
      <c r="AE1430" s="327">
        <v>0</v>
      </c>
      <c r="AF1430" s="327">
        <v>0</v>
      </c>
      <c r="AG1430" s="327">
        <v>0</v>
      </c>
      <c r="AH1430" s="327">
        <v>0</v>
      </c>
      <c r="AI1430" s="327">
        <v>0</v>
      </c>
      <c r="AJ1430" s="327">
        <v>0</v>
      </c>
      <c r="AK1430" s="327">
        <v>0</v>
      </c>
      <c r="AL1430" s="327">
        <v>0</v>
      </c>
      <c r="AM1430" s="489"/>
      <c r="AN1430" s="382"/>
    </row>
    <row r="1431" spans="1:40" ht="19.5" customHeight="1" x14ac:dyDescent="0.2">
      <c r="A1431" s="477" t="s">
        <v>55</v>
      </c>
      <c r="B1431" s="475" t="s">
        <v>47</v>
      </c>
      <c r="C1431" s="456" t="s">
        <v>386</v>
      </c>
      <c r="D1431" s="302" t="s">
        <v>386</v>
      </c>
      <c r="E1431" s="305"/>
      <c r="F1431" s="305"/>
      <c r="G1431" s="305"/>
      <c r="H1431" s="305"/>
      <c r="I1431" s="305"/>
      <c r="J1431" s="305"/>
      <c r="K1431" s="305"/>
      <c r="L1431" s="305"/>
      <c r="M1431" s="305"/>
      <c r="N1431" s="305"/>
      <c r="O1431" s="305"/>
      <c r="P1431" s="305"/>
      <c r="Q1431" s="305"/>
      <c r="R1431" s="305"/>
      <c r="S1431" s="382"/>
      <c r="V1431" s="387"/>
      <c r="W1431" s="323" t="s">
        <v>68</v>
      </c>
      <c r="X1431" s="323" t="s">
        <v>234</v>
      </c>
      <c r="Y1431" s="323"/>
      <c r="Z1431" s="327">
        <v>0</v>
      </c>
      <c r="AA1431" s="327">
        <v>0</v>
      </c>
      <c r="AB1431" s="327">
        <v>0</v>
      </c>
      <c r="AC1431" s="327">
        <v>0</v>
      </c>
      <c r="AD1431" s="327">
        <v>0</v>
      </c>
      <c r="AE1431" s="327">
        <v>0</v>
      </c>
      <c r="AF1431" s="327">
        <v>0</v>
      </c>
      <c r="AG1431" s="327">
        <v>0</v>
      </c>
      <c r="AH1431" s="327">
        <v>0</v>
      </c>
      <c r="AI1431" s="327">
        <v>0</v>
      </c>
      <c r="AJ1431" s="327">
        <v>0</v>
      </c>
      <c r="AK1431" s="327">
        <v>0</v>
      </c>
      <c r="AL1431" s="327">
        <v>0</v>
      </c>
      <c r="AM1431" s="489"/>
      <c r="AN1431" s="382"/>
    </row>
    <row r="1432" spans="1:40" ht="19.5" customHeight="1" x14ac:dyDescent="0.2">
      <c r="A1432" s="477" t="s">
        <v>55</v>
      </c>
      <c r="B1432" s="475" t="s">
        <v>48</v>
      </c>
      <c r="C1432" s="456" t="s">
        <v>48</v>
      </c>
      <c r="D1432" s="302" t="s">
        <v>48</v>
      </c>
      <c r="E1432" s="305"/>
      <c r="F1432" s="305"/>
      <c r="G1432" s="305"/>
      <c r="H1432" s="305"/>
      <c r="I1432" s="305"/>
      <c r="J1432" s="305"/>
      <c r="K1432" s="305"/>
      <c r="L1432" s="305"/>
      <c r="M1432" s="305"/>
      <c r="N1432" s="305"/>
      <c r="O1432" s="305"/>
      <c r="P1432" s="305"/>
      <c r="Q1432" s="305"/>
      <c r="R1432" s="305"/>
      <c r="S1432" s="382"/>
      <c r="V1432" s="387"/>
      <c r="W1432" s="323" t="s">
        <v>68</v>
      </c>
      <c r="X1432" s="323" t="s">
        <v>127</v>
      </c>
      <c r="Y1432" s="323"/>
      <c r="Z1432" s="327">
        <v>0</v>
      </c>
      <c r="AA1432" s="327">
        <v>0</v>
      </c>
      <c r="AB1432" s="327">
        <v>0</v>
      </c>
      <c r="AC1432" s="327">
        <v>0</v>
      </c>
      <c r="AD1432" s="327">
        <v>0</v>
      </c>
      <c r="AE1432" s="327">
        <v>-1.523298</v>
      </c>
      <c r="AF1432" s="327">
        <v>0</v>
      </c>
      <c r="AG1432" s="327">
        <v>0</v>
      </c>
      <c r="AH1432" s="327">
        <v>0</v>
      </c>
      <c r="AI1432" s="327">
        <v>0</v>
      </c>
      <c r="AJ1432" s="327">
        <v>0</v>
      </c>
      <c r="AK1432" s="327">
        <v>0</v>
      </c>
      <c r="AL1432" s="327">
        <v>-1.523298</v>
      </c>
      <c r="AM1432" s="489"/>
      <c r="AN1432" s="382"/>
    </row>
    <row r="1433" spans="1:40" ht="19.5" customHeight="1" x14ac:dyDescent="0.2">
      <c r="A1433" s="477" t="s">
        <v>55</v>
      </c>
      <c r="B1433" s="475" t="s">
        <v>49</v>
      </c>
      <c r="C1433" s="456" t="s">
        <v>49</v>
      </c>
      <c r="D1433" s="302" t="s">
        <v>49</v>
      </c>
      <c r="E1433" s="305"/>
      <c r="F1433" s="305"/>
      <c r="G1433" s="305"/>
      <c r="H1433" s="305"/>
      <c r="I1433" s="305"/>
      <c r="J1433" s="305"/>
      <c r="K1433" s="305"/>
      <c r="L1433" s="305"/>
      <c r="M1433" s="305"/>
      <c r="N1433" s="305"/>
      <c r="O1433" s="305"/>
      <c r="P1433" s="305"/>
      <c r="Q1433" s="305"/>
      <c r="R1433" s="305"/>
      <c r="S1433" s="382"/>
      <c r="V1433" s="387"/>
      <c r="W1433" s="323" t="s">
        <v>68</v>
      </c>
      <c r="X1433" s="323" t="s">
        <v>235</v>
      </c>
      <c r="Y1433" s="323"/>
      <c r="Z1433" s="327">
        <v>0</v>
      </c>
      <c r="AA1433" s="327">
        <v>0</v>
      </c>
      <c r="AB1433" s="327">
        <v>0</v>
      </c>
      <c r="AC1433" s="327">
        <v>0</v>
      </c>
      <c r="AD1433" s="327">
        <v>0</v>
      </c>
      <c r="AE1433" s="327">
        <v>0</v>
      </c>
      <c r="AF1433" s="327">
        <v>0</v>
      </c>
      <c r="AG1433" s="327">
        <v>0</v>
      </c>
      <c r="AH1433" s="327">
        <v>0</v>
      </c>
      <c r="AI1433" s="327">
        <v>0</v>
      </c>
      <c r="AJ1433" s="327">
        <v>0</v>
      </c>
      <c r="AK1433" s="327">
        <v>0</v>
      </c>
      <c r="AL1433" s="327">
        <v>0</v>
      </c>
      <c r="AM1433" s="489"/>
      <c r="AN1433" s="382"/>
    </row>
    <row r="1434" spans="1:40" ht="19.5" customHeight="1" x14ac:dyDescent="0.2">
      <c r="A1434" s="477" t="s">
        <v>55</v>
      </c>
      <c r="B1434" s="475" t="s">
        <v>50</v>
      </c>
      <c r="C1434" s="456" t="s">
        <v>50</v>
      </c>
      <c r="D1434" s="302" t="s">
        <v>50</v>
      </c>
      <c r="E1434" s="305"/>
      <c r="F1434" s="305"/>
      <c r="G1434" s="305"/>
      <c r="H1434" s="305"/>
      <c r="I1434" s="305"/>
      <c r="J1434" s="305"/>
      <c r="K1434" s="305"/>
      <c r="L1434" s="305"/>
      <c r="M1434" s="305"/>
      <c r="N1434" s="305"/>
      <c r="O1434" s="305"/>
      <c r="P1434" s="305"/>
      <c r="Q1434" s="305"/>
      <c r="R1434" s="305"/>
      <c r="S1434" s="382"/>
      <c r="V1434" s="387"/>
      <c r="W1434" s="323" t="s">
        <v>68</v>
      </c>
      <c r="X1434" s="323" t="s">
        <v>236</v>
      </c>
      <c r="Y1434" s="323"/>
      <c r="Z1434" s="327">
        <v>0</v>
      </c>
      <c r="AA1434" s="327">
        <v>0</v>
      </c>
      <c r="AB1434" s="327">
        <v>0</v>
      </c>
      <c r="AC1434" s="327">
        <v>0</v>
      </c>
      <c r="AD1434" s="327">
        <v>0</v>
      </c>
      <c r="AE1434" s="327">
        <v>0</v>
      </c>
      <c r="AF1434" s="327">
        <v>0</v>
      </c>
      <c r="AG1434" s="327">
        <v>0</v>
      </c>
      <c r="AH1434" s="327">
        <v>0</v>
      </c>
      <c r="AI1434" s="327">
        <v>0</v>
      </c>
      <c r="AJ1434" s="327">
        <v>0</v>
      </c>
      <c r="AK1434" s="327">
        <v>0</v>
      </c>
      <c r="AL1434" s="327">
        <v>0</v>
      </c>
      <c r="AM1434" s="489"/>
      <c r="AN1434" s="382"/>
    </row>
    <row r="1435" spans="1:40" ht="19.5" customHeight="1" x14ac:dyDescent="0.2">
      <c r="A1435" s="477" t="s">
        <v>365</v>
      </c>
      <c r="B1435" s="475" t="s">
        <v>25</v>
      </c>
      <c r="C1435" s="456" t="s">
        <v>26</v>
      </c>
      <c r="D1435" s="302" t="s">
        <v>27</v>
      </c>
      <c r="E1435" s="305"/>
      <c r="F1435" s="305"/>
      <c r="G1435" s="305"/>
      <c r="H1435" s="305"/>
      <c r="I1435" s="305"/>
      <c r="J1435" s="305"/>
      <c r="K1435" s="305"/>
      <c r="L1435" s="305"/>
      <c r="M1435" s="305"/>
      <c r="N1435" s="305"/>
      <c r="O1435" s="305"/>
      <c r="P1435" s="305"/>
      <c r="Q1435" s="305"/>
      <c r="R1435" s="305"/>
      <c r="S1435" s="382"/>
      <c r="V1435" s="387"/>
      <c r="W1435" s="323" t="s">
        <v>68</v>
      </c>
      <c r="X1435" s="323" t="s">
        <v>237</v>
      </c>
      <c r="Y1435" s="323"/>
      <c r="Z1435" s="327">
        <v>0</v>
      </c>
      <c r="AA1435" s="327">
        <v>0</v>
      </c>
      <c r="AB1435" s="327">
        <v>0</v>
      </c>
      <c r="AC1435" s="327">
        <v>0</v>
      </c>
      <c r="AD1435" s="327">
        <v>0</v>
      </c>
      <c r="AE1435" s="327">
        <v>0</v>
      </c>
      <c r="AF1435" s="327">
        <v>0</v>
      </c>
      <c r="AG1435" s="327">
        <v>0</v>
      </c>
      <c r="AH1435" s="327">
        <v>0</v>
      </c>
      <c r="AI1435" s="327">
        <v>0</v>
      </c>
      <c r="AJ1435" s="327">
        <v>0</v>
      </c>
      <c r="AK1435" s="327">
        <v>0</v>
      </c>
      <c r="AL1435" s="327">
        <v>0</v>
      </c>
      <c r="AM1435" s="489"/>
      <c r="AN1435" s="382"/>
    </row>
    <row r="1436" spans="1:40" ht="19.5" customHeight="1" x14ac:dyDescent="0.2">
      <c r="A1436" s="477" t="s">
        <v>365</v>
      </c>
      <c r="B1436" s="475" t="s">
        <v>25</v>
      </c>
      <c r="C1436" s="456" t="s">
        <v>26</v>
      </c>
      <c r="D1436" s="302" t="s">
        <v>28</v>
      </c>
      <c r="E1436" s="305"/>
      <c r="F1436" s="305"/>
      <c r="G1436" s="305"/>
      <c r="H1436" s="305"/>
      <c r="I1436" s="305"/>
      <c r="J1436" s="305"/>
      <c r="K1436" s="305"/>
      <c r="L1436" s="305"/>
      <c r="M1436" s="305"/>
      <c r="N1436" s="305"/>
      <c r="O1436" s="305"/>
      <c r="P1436" s="305"/>
      <c r="Q1436" s="305"/>
      <c r="R1436" s="305"/>
      <c r="S1436" s="382"/>
      <c r="V1436" s="387"/>
      <c r="W1436" s="323" t="s">
        <v>68</v>
      </c>
      <c r="X1436" s="323" t="s">
        <v>238</v>
      </c>
      <c r="Y1436" s="323"/>
      <c r="Z1436" s="327">
        <v>0</v>
      </c>
      <c r="AA1436" s="327">
        <v>0</v>
      </c>
      <c r="AB1436" s="327">
        <v>0</v>
      </c>
      <c r="AC1436" s="327">
        <v>0</v>
      </c>
      <c r="AD1436" s="327">
        <v>0</v>
      </c>
      <c r="AE1436" s="327">
        <v>0</v>
      </c>
      <c r="AF1436" s="327">
        <v>0</v>
      </c>
      <c r="AG1436" s="327">
        <v>0</v>
      </c>
      <c r="AH1436" s="327">
        <v>0</v>
      </c>
      <c r="AI1436" s="327">
        <v>0</v>
      </c>
      <c r="AJ1436" s="327">
        <v>0</v>
      </c>
      <c r="AK1436" s="327">
        <v>0</v>
      </c>
      <c r="AL1436" s="327">
        <v>0</v>
      </c>
      <c r="AM1436" s="489"/>
      <c r="AN1436" s="382"/>
    </row>
    <row r="1437" spans="1:40" ht="19.5" customHeight="1" x14ac:dyDescent="0.2">
      <c r="A1437" s="477" t="s">
        <v>365</v>
      </c>
      <c r="B1437" s="475" t="s">
        <v>25</v>
      </c>
      <c r="C1437" s="456" t="s">
        <v>26</v>
      </c>
      <c r="D1437" s="302" t="s">
        <v>29</v>
      </c>
      <c r="E1437" s="305"/>
      <c r="F1437" s="305"/>
      <c r="G1437" s="305"/>
      <c r="H1437" s="305"/>
      <c r="I1437" s="305"/>
      <c r="J1437" s="305"/>
      <c r="K1437" s="305"/>
      <c r="L1437" s="305"/>
      <c r="M1437" s="305"/>
      <c r="N1437" s="305"/>
      <c r="O1437" s="305"/>
      <c r="P1437" s="305"/>
      <c r="Q1437" s="305"/>
      <c r="R1437" s="305"/>
      <c r="S1437" s="382"/>
      <c r="V1437" s="387"/>
      <c r="W1437" s="323" t="s">
        <v>68</v>
      </c>
      <c r="X1437" s="323" t="s">
        <v>239</v>
      </c>
      <c r="Y1437" s="323"/>
      <c r="Z1437" s="327">
        <v>0</v>
      </c>
      <c r="AA1437" s="327">
        <v>0</v>
      </c>
      <c r="AB1437" s="327">
        <v>0</v>
      </c>
      <c r="AC1437" s="327">
        <v>0</v>
      </c>
      <c r="AD1437" s="327">
        <v>0</v>
      </c>
      <c r="AE1437" s="327">
        <v>0</v>
      </c>
      <c r="AF1437" s="327">
        <v>0</v>
      </c>
      <c r="AG1437" s="327">
        <v>0</v>
      </c>
      <c r="AH1437" s="327">
        <v>0</v>
      </c>
      <c r="AI1437" s="327">
        <v>0</v>
      </c>
      <c r="AJ1437" s="327">
        <v>0</v>
      </c>
      <c r="AK1437" s="327">
        <v>0</v>
      </c>
      <c r="AL1437" s="327">
        <v>0</v>
      </c>
      <c r="AM1437" s="489"/>
      <c r="AN1437" s="382"/>
    </row>
    <row r="1438" spans="1:40" ht="19.5" customHeight="1" x14ac:dyDescent="0.2">
      <c r="A1438" s="477" t="s">
        <v>365</v>
      </c>
      <c r="B1438" s="475" t="s">
        <v>25</v>
      </c>
      <c r="C1438" s="456" t="s">
        <v>26</v>
      </c>
      <c r="D1438" s="302" t="s">
        <v>30</v>
      </c>
      <c r="E1438" s="305"/>
      <c r="F1438" s="305"/>
      <c r="G1438" s="305"/>
      <c r="H1438" s="305"/>
      <c r="I1438" s="305"/>
      <c r="J1438" s="305"/>
      <c r="K1438" s="305"/>
      <c r="L1438" s="305"/>
      <c r="M1438" s="305"/>
      <c r="N1438" s="305"/>
      <c r="O1438" s="305"/>
      <c r="P1438" s="305"/>
      <c r="Q1438" s="305"/>
      <c r="R1438" s="305"/>
      <c r="S1438" s="382"/>
      <c r="V1438" s="387"/>
      <c r="W1438" s="323" t="s">
        <v>68</v>
      </c>
      <c r="X1438" s="323" t="s">
        <v>240</v>
      </c>
      <c r="Y1438" s="323"/>
      <c r="Z1438" s="327">
        <v>0</v>
      </c>
      <c r="AA1438" s="327">
        <v>0</v>
      </c>
      <c r="AB1438" s="327">
        <v>0</v>
      </c>
      <c r="AC1438" s="327">
        <v>0</v>
      </c>
      <c r="AD1438" s="327">
        <v>0</v>
      </c>
      <c r="AE1438" s="327">
        <v>0</v>
      </c>
      <c r="AF1438" s="327">
        <v>0</v>
      </c>
      <c r="AG1438" s="327">
        <v>0</v>
      </c>
      <c r="AH1438" s="327">
        <v>0</v>
      </c>
      <c r="AI1438" s="327">
        <v>0</v>
      </c>
      <c r="AJ1438" s="327">
        <v>0</v>
      </c>
      <c r="AK1438" s="327">
        <v>0</v>
      </c>
      <c r="AL1438" s="327">
        <v>0</v>
      </c>
      <c r="AM1438" s="489"/>
      <c r="AN1438" s="382"/>
    </row>
    <row r="1439" spans="1:40" ht="19.5" customHeight="1" x14ac:dyDescent="0.2">
      <c r="A1439" s="477" t="s">
        <v>365</v>
      </c>
      <c r="B1439" s="475" t="s">
        <v>25</v>
      </c>
      <c r="C1439" s="456" t="s">
        <v>26</v>
      </c>
      <c r="D1439" s="302" t="s">
        <v>31</v>
      </c>
      <c r="E1439" s="305"/>
      <c r="F1439" s="305"/>
      <c r="G1439" s="305"/>
      <c r="H1439" s="305"/>
      <c r="I1439" s="305"/>
      <c r="J1439" s="305"/>
      <c r="K1439" s="305"/>
      <c r="L1439" s="305"/>
      <c r="M1439" s="305"/>
      <c r="N1439" s="305"/>
      <c r="O1439" s="305"/>
      <c r="P1439" s="305"/>
      <c r="Q1439" s="305"/>
      <c r="R1439" s="305"/>
      <c r="S1439" s="382"/>
      <c r="V1439" s="387"/>
      <c r="W1439" s="323" t="s">
        <v>68</v>
      </c>
      <c r="X1439" s="323" t="s">
        <v>241</v>
      </c>
      <c r="Y1439" s="323"/>
      <c r="Z1439" s="327">
        <v>0</v>
      </c>
      <c r="AA1439" s="327">
        <v>0</v>
      </c>
      <c r="AB1439" s="327">
        <v>0</v>
      </c>
      <c r="AC1439" s="327">
        <v>0</v>
      </c>
      <c r="AD1439" s="327">
        <v>0</v>
      </c>
      <c r="AE1439" s="327">
        <v>0</v>
      </c>
      <c r="AF1439" s="327">
        <v>0</v>
      </c>
      <c r="AG1439" s="327">
        <v>0</v>
      </c>
      <c r="AH1439" s="327">
        <v>0</v>
      </c>
      <c r="AI1439" s="327">
        <v>0</v>
      </c>
      <c r="AJ1439" s="327">
        <v>0</v>
      </c>
      <c r="AK1439" s="327">
        <v>0</v>
      </c>
      <c r="AL1439" s="327">
        <v>0</v>
      </c>
      <c r="AM1439" s="489"/>
      <c r="AN1439" s="382"/>
    </row>
    <row r="1440" spans="1:40" ht="19.5" customHeight="1" x14ac:dyDescent="0.2">
      <c r="A1440" s="477" t="s">
        <v>365</v>
      </c>
      <c r="B1440" s="475" t="s">
        <v>25</v>
      </c>
      <c r="C1440" s="456" t="s">
        <v>26</v>
      </c>
      <c r="D1440" s="302" t="s">
        <v>32</v>
      </c>
      <c r="E1440" s="305"/>
      <c r="F1440" s="305"/>
      <c r="G1440" s="305"/>
      <c r="H1440" s="305"/>
      <c r="I1440" s="305"/>
      <c r="J1440" s="305"/>
      <c r="K1440" s="305"/>
      <c r="L1440" s="305"/>
      <c r="M1440" s="305"/>
      <c r="N1440" s="305"/>
      <c r="O1440" s="305"/>
      <c r="P1440" s="305"/>
      <c r="Q1440" s="305"/>
      <c r="R1440" s="305"/>
      <c r="S1440" s="382"/>
      <c r="V1440" s="387"/>
      <c r="W1440" s="323" t="s">
        <v>68</v>
      </c>
      <c r="X1440" s="323" t="s">
        <v>242</v>
      </c>
      <c r="Y1440" s="323"/>
      <c r="Z1440" s="327">
        <v>0</v>
      </c>
      <c r="AA1440" s="327">
        <v>0</v>
      </c>
      <c r="AB1440" s="327">
        <v>0</v>
      </c>
      <c r="AC1440" s="327">
        <v>0</v>
      </c>
      <c r="AD1440" s="327">
        <v>0</v>
      </c>
      <c r="AE1440" s="327">
        <v>0</v>
      </c>
      <c r="AF1440" s="327">
        <v>0</v>
      </c>
      <c r="AG1440" s="327">
        <v>0</v>
      </c>
      <c r="AH1440" s="327">
        <v>0</v>
      </c>
      <c r="AI1440" s="327">
        <v>0</v>
      </c>
      <c r="AJ1440" s="327">
        <v>0</v>
      </c>
      <c r="AK1440" s="327">
        <v>0</v>
      </c>
      <c r="AL1440" s="327">
        <v>0</v>
      </c>
      <c r="AM1440" s="489"/>
      <c r="AN1440" s="382"/>
    </row>
    <row r="1441" spans="1:40" ht="19.5" customHeight="1" x14ac:dyDescent="0.2">
      <c r="A1441" s="477" t="s">
        <v>365</v>
      </c>
      <c r="B1441" s="475" t="s">
        <v>25</v>
      </c>
      <c r="C1441" s="456" t="s">
        <v>33</v>
      </c>
      <c r="D1441" s="302" t="s">
        <v>34</v>
      </c>
      <c r="E1441" s="305"/>
      <c r="F1441" s="305"/>
      <c r="G1441" s="305"/>
      <c r="H1441" s="305"/>
      <c r="I1441" s="305"/>
      <c r="J1441" s="305"/>
      <c r="K1441" s="305"/>
      <c r="L1441" s="305"/>
      <c r="M1441" s="305"/>
      <c r="N1441" s="305"/>
      <c r="O1441" s="305"/>
      <c r="P1441" s="305"/>
      <c r="Q1441" s="305"/>
      <c r="R1441" s="305"/>
      <c r="S1441" s="382"/>
      <c r="V1441" s="387"/>
      <c r="W1441" s="323" t="s">
        <v>68</v>
      </c>
      <c r="X1441" s="323" t="s">
        <v>243</v>
      </c>
      <c r="Y1441" s="323"/>
      <c r="Z1441" s="327">
        <v>0</v>
      </c>
      <c r="AA1441" s="327">
        <v>0</v>
      </c>
      <c r="AB1441" s="327">
        <v>0</v>
      </c>
      <c r="AC1441" s="327">
        <v>0</v>
      </c>
      <c r="AD1441" s="327">
        <v>0</v>
      </c>
      <c r="AE1441" s="327">
        <v>0</v>
      </c>
      <c r="AF1441" s="327">
        <v>0</v>
      </c>
      <c r="AG1441" s="327">
        <v>0</v>
      </c>
      <c r="AH1441" s="327">
        <v>0</v>
      </c>
      <c r="AI1441" s="327">
        <v>0</v>
      </c>
      <c r="AJ1441" s="327">
        <v>0</v>
      </c>
      <c r="AK1441" s="327">
        <v>0</v>
      </c>
      <c r="AL1441" s="327">
        <v>0</v>
      </c>
      <c r="AM1441" s="489"/>
      <c r="AN1441" s="382"/>
    </row>
    <row r="1442" spans="1:40" ht="19.5" customHeight="1" x14ac:dyDescent="0.2">
      <c r="A1442" s="477" t="s">
        <v>365</v>
      </c>
      <c r="B1442" s="475" t="s">
        <v>25</v>
      </c>
      <c r="C1442" s="456" t="s">
        <v>33</v>
      </c>
      <c r="D1442" s="302" t="s">
        <v>35</v>
      </c>
      <c r="E1442" s="305"/>
      <c r="F1442" s="305"/>
      <c r="G1442" s="305"/>
      <c r="H1442" s="305"/>
      <c r="I1442" s="305"/>
      <c r="J1442" s="305"/>
      <c r="K1442" s="305"/>
      <c r="L1442" s="305"/>
      <c r="M1442" s="305"/>
      <c r="N1442" s="305"/>
      <c r="O1442" s="305"/>
      <c r="P1442" s="305"/>
      <c r="Q1442" s="305"/>
      <c r="R1442" s="305"/>
      <c r="S1442" s="382"/>
      <c r="V1442" s="387"/>
      <c r="W1442" s="323" t="s">
        <v>68</v>
      </c>
      <c r="X1442" s="323" t="s">
        <v>244</v>
      </c>
      <c r="Y1442" s="323"/>
      <c r="Z1442" s="327">
        <v>0</v>
      </c>
      <c r="AA1442" s="327">
        <v>0</v>
      </c>
      <c r="AB1442" s="327">
        <v>0</v>
      </c>
      <c r="AC1442" s="327">
        <v>0</v>
      </c>
      <c r="AD1442" s="327">
        <v>0</v>
      </c>
      <c r="AE1442" s="327">
        <v>0</v>
      </c>
      <c r="AF1442" s="327">
        <v>0</v>
      </c>
      <c r="AG1442" s="327">
        <v>0</v>
      </c>
      <c r="AH1442" s="327">
        <v>0</v>
      </c>
      <c r="AI1442" s="327">
        <v>0</v>
      </c>
      <c r="AJ1442" s="327">
        <v>0</v>
      </c>
      <c r="AK1442" s="327">
        <v>0</v>
      </c>
      <c r="AL1442" s="327">
        <v>0</v>
      </c>
      <c r="AM1442" s="489"/>
      <c r="AN1442" s="382"/>
    </row>
    <row r="1443" spans="1:40" ht="19.5" customHeight="1" x14ac:dyDescent="0.2">
      <c r="A1443" s="477" t="s">
        <v>365</v>
      </c>
      <c r="B1443" s="475" t="s">
        <v>25</v>
      </c>
      <c r="C1443" s="456" t="s">
        <v>33</v>
      </c>
      <c r="D1443" s="302" t="s">
        <v>36</v>
      </c>
      <c r="E1443" s="305"/>
      <c r="F1443" s="305"/>
      <c r="G1443" s="305"/>
      <c r="H1443" s="305"/>
      <c r="I1443" s="305"/>
      <c r="J1443" s="305"/>
      <c r="K1443" s="305"/>
      <c r="L1443" s="305"/>
      <c r="M1443" s="305"/>
      <c r="N1443" s="305"/>
      <c r="O1443" s="305"/>
      <c r="P1443" s="305"/>
      <c r="Q1443" s="305"/>
      <c r="R1443" s="305"/>
      <c r="S1443" s="382"/>
      <c r="V1443" s="387"/>
      <c r="W1443" s="323" t="s">
        <v>68</v>
      </c>
      <c r="X1443" s="323" t="s">
        <v>245</v>
      </c>
      <c r="Y1443" s="323"/>
      <c r="Z1443" s="327">
        <v>0</v>
      </c>
      <c r="AA1443" s="327">
        <v>0</v>
      </c>
      <c r="AB1443" s="327">
        <v>0</v>
      </c>
      <c r="AC1443" s="327">
        <v>0</v>
      </c>
      <c r="AD1443" s="327">
        <v>0</v>
      </c>
      <c r="AE1443" s="327">
        <v>0</v>
      </c>
      <c r="AF1443" s="327">
        <v>0</v>
      </c>
      <c r="AG1443" s="327">
        <v>0</v>
      </c>
      <c r="AH1443" s="327">
        <v>0</v>
      </c>
      <c r="AI1443" s="327">
        <v>0</v>
      </c>
      <c r="AJ1443" s="327">
        <v>0</v>
      </c>
      <c r="AK1443" s="327">
        <v>0</v>
      </c>
      <c r="AL1443" s="327">
        <v>0</v>
      </c>
      <c r="AM1443" s="489"/>
      <c r="AN1443" s="382"/>
    </row>
    <row r="1444" spans="1:40" ht="19.5" customHeight="1" x14ac:dyDescent="0.2">
      <c r="A1444" s="477" t="s">
        <v>365</v>
      </c>
      <c r="B1444" s="475" t="s">
        <v>25</v>
      </c>
      <c r="C1444" s="456" t="s">
        <v>33</v>
      </c>
      <c r="D1444" s="302" t="s">
        <v>37</v>
      </c>
      <c r="E1444" s="305"/>
      <c r="F1444" s="305"/>
      <c r="G1444" s="305"/>
      <c r="H1444" s="305"/>
      <c r="I1444" s="305"/>
      <c r="J1444" s="305"/>
      <c r="K1444" s="305"/>
      <c r="L1444" s="305"/>
      <c r="M1444" s="305"/>
      <c r="N1444" s="305"/>
      <c r="O1444" s="305"/>
      <c r="P1444" s="305"/>
      <c r="Q1444" s="305"/>
      <c r="R1444" s="305"/>
      <c r="S1444" s="382"/>
      <c r="V1444" s="387"/>
      <c r="W1444" s="323" t="s">
        <v>68</v>
      </c>
      <c r="X1444" s="323" t="s">
        <v>246</v>
      </c>
      <c r="Y1444" s="323"/>
      <c r="Z1444" s="327">
        <v>0</v>
      </c>
      <c r="AA1444" s="327">
        <v>0</v>
      </c>
      <c r="AB1444" s="327">
        <v>0</v>
      </c>
      <c r="AC1444" s="327">
        <v>0</v>
      </c>
      <c r="AD1444" s="327">
        <v>0</v>
      </c>
      <c r="AE1444" s="327">
        <v>0</v>
      </c>
      <c r="AF1444" s="327">
        <v>0</v>
      </c>
      <c r="AG1444" s="327">
        <v>0</v>
      </c>
      <c r="AH1444" s="327">
        <v>0</v>
      </c>
      <c r="AI1444" s="327">
        <v>0</v>
      </c>
      <c r="AJ1444" s="327">
        <v>0</v>
      </c>
      <c r="AK1444" s="327">
        <v>0</v>
      </c>
      <c r="AL1444" s="327">
        <v>0</v>
      </c>
      <c r="AM1444" s="489"/>
      <c r="AN1444" s="382"/>
    </row>
    <row r="1445" spans="1:40" ht="19.5" customHeight="1" x14ac:dyDescent="0.2">
      <c r="A1445" s="477" t="s">
        <v>365</v>
      </c>
      <c r="B1445" s="475" t="s">
        <v>25</v>
      </c>
      <c r="C1445" s="456" t="s">
        <v>33</v>
      </c>
      <c r="D1445" s="302" t="s">
        <v>38</v>
      </c>
      <c r="E1445" s="305"/>
      <c r="F1445" s="305"/>
      <c r="G1445" s="305"/>
      <c r="H1445" s="305"/>
      <c r="I1445" s="305"/>
      <c r="J1445" s="305"/>
      <c r="K1445" s="305"/>
      <c r="L1445" s="305"/>
      <c r="M1445" s="305"/>
      <c r="N1445" s="305"/>
      <c r="O1445" s="305"/>
      <c r="P1445" s="305"/>
      <c r="Q1445" s="305"/>
      <c r="R1445" s="305"/>
      <c r="S1445" s="382"/>
      <c r="V1445" s="387"/>
      <c r="W1445" s="323" t="s">
        <v>68</v>
      </c>
      <c r="X1445" s="323" t="s">
        <v>247</v>
      </c>
      <c r="Y1445" s="323"/>
      <c r="Z1445" s="327">
        <v>0</v>
      </c>
      <c r="AA1445" s="327">
        <v>0</v>
      </c>
      <c r="AB1445" s="327">
        <v>0</v>
      </c>
      <c r="AC1445" s="327">
        <v>0</v>
      </c>
      <c r="AD1445" s="327">
        <v>0</v>
      </c>
      <c r="AE1445" s="327">
        <v>0</v>
      </c>
      <c r="AF1445" s="327">
        <v>0</v>
      </c>
      <c r="AG1445" s="327">
        <v>0</v>
      </c>
      <c r="AH1445" s="327">
        <v>0</v>
      </c>
      <c r="AI1445" s="327">
        <v>0</v>
      </c>
      <c r="AJ1445" s="327">
        <v>0</v>
      </c>
      <c r="AK1445" s="327">
        <v>0</v>
      </c>
      <c r="AL1445" s="327">
        <v>0</v>
      </c>
      <c r="AM1445" s="489"/>
      <c r="AN1445" s="382"/>
    </row>
    <row r="1446" spans="1:40" ht="19.5" customHeight="1" x14ac:dyDescent="0.2">
      <c r="A1446" s="477" t="s">
        <v>365</v>
      </c>
      <c r="B1446" s="475" t="s">
        <v>25</v>
      </c>
      <c r="C1446" s="456" t="s">
        <v>33</v>
      </c>
      <c r="D1446" s="302" t="s">
        <v>39</v>
      </c>
      <c r="E1446" s="305"/>
      <c r="F1446" s="305"/>
      <c r="G1446" s="305"/>
      <c r="H1446" s="305"/>
      <c r="I1446" s="305"/>
      <c r="J1446" s="305"/>
      <c r="K1446" s="305"/>
      <c r="L1446" s="305"/>
      <c r="M1446" s="305"/>
      <c r="N1446" s="305"/>
      <c r="O1446" s="305"/>
      <c r="P1446" s="305"/>
      <c r="Q1446" s="305"/>
      <c r="R1446" s="305"/>
      <c r="S1446" s="382"/>
      <c r="V1446" s="387"/>
      <c r="W1446" s="323" t="s">
        <v>68</v>
      </c>
      <c r="X1446" s="323" t="s">
        <v>248</v>
      </c>
      <c r="Y1446" s="323"/>
      <c r="Z1446" s="327">
        <v>0</v>
      </c>
      <c r="AA1446" s="327">
        <v>0</v>
      </c>
      <c r="AB1446" s="327">
        <v>0</v>
      </c>
      <c r="AC1446" s="327">
        <v>0</v>
      </c>
      <c r="AD1446" s="327">
        <v>0</v>
      </c>
      <c r="AE1446" s="327">
        <v>0</v>
      </c>
      <c r="AF1446" s="327">
        <v>0</v>
      </c>
      <c r="AG1446" s="327">
        <v>0</v>
      </c>
      <c r="AH1446" s="327">
        <v>0</v>
      </c>
      <c r="AI1446" s="327">
        <v>0</v>
      </c>
      <c r="AJ1446" s="327">
        <v>0</v>
      </c>
      <c r="AK1446" s="327">
        <v>0</v>
      </c>
      <c r="AL1446" s="327">
        <v>0</v>
      </c>
      <c r="AM1446" s="489"/>
      <c r="AN1446" s="382"/>
    </row>
    <row r="1447" spans="1:40" ht="19.5" customHeight="1" x14ac:dyDescent="0.2">
      <c r="A1447" s="477" t="s">
        <v>365</v>
      </c>
      <c r="B1447" s="475" t="s">
        <v>25</v>
      </c>
      <c r="C1447" s="456" t="s">
        <v>40</v>
      </c>
      <c r="D1447" s="302" t="s">
        <v>41</v>
      </c>
      <c r="E1447" s="305"/>
      <c r="F1447" s="305"/>
      <c r="G1447" s="305"/>
      <c r="H1447" s="305"/>
      <c r="I1447" s="305"/>
      <c r="J1447" s="305"/>
      <c r="K1447" s="305"/>
      <c r="L1447" s="305"/>
      <c r="M1447" s="305"/>
      <c r="N1447" s="305"/>
      <c r="O1447" s="305"/>
      <c r="P1447" s="305"/>
      <c r="Q1447" s="305"/>
      <c r="R1447" s="305"/>
      <c r="S1447" s="382"/>
      <c r="V1447" s="387"/>
      <c r="W1447" s="323" t="s">
        <v>68</v>
      </c>
      <c r="X1447" s="323" t="s">
        <v>210</v>
      </c>
      <c r="Y1447" s="323"/>
      <c r="Z1447" s="327">
        <v>-2.1989177756415599E-2</v>
      </c>
      <c r="AA1447" s="327">
        <v>-59.649968734530603</v>
      </c>
      <c r="AB1447" s="327">
        <v>-2.1989177756415599E-2</v>
      </c>
      <c r="AC1447" s="327">
        <v>-2.5730619941835599E-2</v>
      </c>
      <c r="AD1447" s="327">
        <v>-2.5730619941835599E-2</v>
      </c>
      <c r="AE1447" s="327">
        <v>-1.5490286199418399</v>
      </c>
      <c r="AF1447" s="327">
        <v>-2.5730619941835599E-2</v>
      </c>
      <c r="AG1447" s="327">
        <v>-2.5730619941835599E-2</v>
      </c>
      <c r="AH1447" s="327">
        <v>-2.5730619941835599E-2</v>
      </c>
      <c r="AI1447" s="327">
        <v>-2.5730619941835599E-2</v>
      </c>
      <c r="AJ1447" s="327">
        <v>-2.5730619941835599E-2</v>
      </c>
      <c r="AK1447" s="327">
        <v>64.357410380058198</v>
      </c>
      <c r="AL1447" s="327">
        <v>2.9343203304800398</v>
      </c>
      <c r="AM1447" s="489"/>
      <c r="AN1447" s="382"/>
    </row>
    <row r="1448" spans="1:40" ht="19.5" customHeight="1" x14ac:dyDescent="0.2">
      <c r="A1448" s="477" t="s">
        <v>365</v>
      </c>
      <c r="B1448" s="475" t="s">
        <v>25</v>
      </c>
      <c r="C1448" s="456" t="s">
        <v>40</v>
      </c>
      <c r="D1448" s="302" t="s">
        <v>42</v>
      </c>
      <c r="E1448" s="305"/>
      <c r="F1448" s="305"/>
      <c r="G1448" s="305"/>
      <c r="H1448" s="305"/>
      <c r="I1448" s="305"/>
      <c r="J1448" s="305"/>
      <c r="K1448" s="305"/>
      <c r="L1448" s="305"/>
      <c r="M1448" s="305"/>
      <c r="N1448" s="305"/>
      <c r="O1448" s="305"/>
      <c r="P1448" s="305"/>
      <c r="Q1448" s="305"/>
      <c r="R1448" s="305"/>
      <c r="S1448" s="382"/>
      <c r="V1448" s="387"/>
      <c r="W1448" s="321"/>
      <c r="X1448" s="321"/>
      <c r="Y1448" s="321"/>
      <c r="Z1448" s="329"/>
      <c r="AA1448" s="329"/>
      <c r="AB1448" s="329"/>
      <c r="AC1448" s="329"/>
      <c r="AD1448" s="329"/>
      <c r="AE1448" s="329"/>
      <c r="AF1448" s="329"/>
      <c r="AG1448" s="329"/>
      <c r="AH1448" s="329"/>
      <c r="AI1448" s="329"/>
      <c r="AJ1448" s="329"/>
      <c r="AK1448" s="329"/>
      <c r="AL1448" s="329"/>
      <c r="AM1448" s="489"/>
      <c r="AN1448" s="382"/>
    </row>
    <row r="1449" spans="1:40" ht="19.5" customHeight="1" x14ac:dyDescent="0.2">
      <c r="A1449" s="477" t="s">
        <v>365</v>
      </c>
      <c r="B1449" s="475" t="s">
        <v>25</v>
      </c>
      <c r="C1449" s="456" t="s">
        <v>40</v>
      </c>
      <c r="D1449" s="302" t="s">
        <v>43</v>
      </c>
      <c r="E1449" s="305"/>
      <c r="F1449" s="305"/>
      <c r="G1449" s="305"/>
      <c r="H1449" s="305"/>
      <c r="I1449" s="305"/>
      <c r="J1449" s="305"/>
      <c r="K1449" s="305"/>
      <c r="L1449" s="305"/>
      <c r="M1449" s="305"/>
      <c r="N1449" s="305"/>
      <c r="O1449" s="305"/>
      <c r="P1449" s="305"/>
      <c r="Q1449" s="305"/>
      <c r="R1449" s="305"/>
      <c r="S1449" s="382"/>
      <c r="V1449" s="387"/>
      <c r="W1449" s="321"/>
      <c r="X1449" s="321"/>
      <c r="Y1449" s="321"/>
      <c r="Z1449" s="329"/>
      <c r="AA1449" s="329"/>
      <c r="AB1449" s="329"/>
      <c r="AC1449" s="329"/>
      <c r="AD1449" s="329"/>
      <c r="AE1449" s="329"/>
      <c r="AF1449" s="329"/>
      <c r="AG1449" s="329"/>
      <c r="AH1449" s="329"/>
      <c r="AI1449" s="329"/>
      <c r="AJ1449" s="329"/>
      <c r="AK1449" s="329"/>
      <c r="AL1449" s="329"/>
      <c r="AM1449" s="489"/>
      <c r="AN1449" s="382"/>
    </row>
    <row r="1450" spans="1:40" ht="19.5" customHeight="1" x14ac:dyDescent="0.2">
      <c r="A1450" s="477" t="s">
        <v>365</v>
      </c>
      <c r="B1450" s="475" t="s">
        <v>44</v>
      </c>
      <c r="C1450" s="456" t="s">
        <v>26</v>
      </c>
      <c r="D1450" s="302" t="s">
        <v>27</v>
      </c>
      <c r="E1450" s="305"/>
      <c r="F1450" s="305"/>
      <c r="G1450" s="305"/>
      <c r="H1450" s="305"/>
      <c r="I1450" s="305"/>
      <c r="J1450" s="305"/>
      <c r="K1450" s="305"/>
      <c r="L1450" s="305"/>
      <c r="M1450" s="305"/>
      <c r="N1450" s="305"/>
      <c r="O1450" s="305"/>
      <c r="P1450" s="305"/>
      <c r="Q1450" s="305"/>
      <c r="R1450" s="305"/>
      <c r="S1450" s="382"/>
      <c r="V1450" s="387"/>
      <c r="W1450" s="323" t="s">
        <v>3</v>
      </c>
      <c r="X1450" s="323" t="s">
        <v>4</v>
      </c>
      <c r="Y1450" s="323"/>
      <c r="Z1450" s="327" t="s">
        <v>8</v>
      </c>
      <c r="AA1450" s="327" t="s">
        <v>9</v>
      </c>
      <c r="AB1450" s="327" t="s">
        <v>10</v>
      </c>
      <c r="AC1450" s="327" t="s">
        <v>11</v>
      </c>
      <c r="AD1450" s="327" t="s">
        <v>12</v>
      </c>
      <c r="AE1450" s="327" t="s">
        <v>13</v>
      </c>
      <c r="AF1450" s="327" t="s">
        <v>14</v>
      </c>
      <c r="AG1450" s="327" t="s">
        <v>15</v>
      </c>
      <c r="AH1450" s="327" t="s">
        <v>16</v>
      </c>
      <c r="AI1450" s="327" t="s">
        <v>17</v>
      </c>
      <c r="AJ1450" s="327" t="s">
        <v>111</v>
      </c>
      <c r="AK1450" s="327" t="s">
        <v>19</v>
      </c>
      <c r="AL1450" s="327" t="s">
        <v>20</v>
      </c>
      <c r="AM1450" s="489"/>
      <c r="AN1450" s="382"/>
    </row>
    <row r="1451" spans="1:40" ht="19.5" customHeight="1" x14ac:dyDescent="0.2">
      <c r="A1451" s="477" t="s">
        <v>365</v>
      </c>
      <c r="B1451" s="475" t="s">
        <v>44</v>
      </c>
      <c r="C1451" s="456" t="s">
        <v>26</v>
      </c>
      <c r="D1451" s="302" t="s">
        <v>28</v>
      </c>
      <c r="E1451" s="305"/>
      <c r="F1451" s="305"/>
      <c r="G1451" s="305"/>
      <c r="H1451" s="305"/>
      <c r="I1451" s="305"/>
      <c r="J1451" s="305"/>
      <c r="K1451" s="305"/>
      <c r="L1451" s="305"/>
      <c r="M1451" s="305"/>
      <c r="N1451" s="305"/>
      <c r="O1451" s="305"/>
      <c r="P1451" s="305"/>
      <c r="Q1451" s="305"/>
      <c r="R1451" s="305"/>
      <c r="S1451" s="382"/>
      <c r="V1451" s="387"/>
      <c r="W1451" s="323" t="s">
        <v>253</v>
      </c>
      <c r="X1451" s="323" t="s">
        <v>217</v>
      </c>
      <c r="Y1451" s="323"/>
      <c r="Z1451" s="327">
        <v>-0.20161682601116401</v>
      </c>
      <c r="AA1451" s="327">
        <v>-0.20161682601116401</v>
      </c>
      <c r="AB1451" s="327">
        <v>0.173199948226191</v>
      </c>
      <c r="AC1451" s="327">
        <v>0.191696881049398</v>
      </c>
      <c r="AD1451" s="327">
        <v>0.18513168104939801</v>
      </c>
      <c r="AE1451" s="327">
        <v>0.103303994803186</v>
      </c>
      <c r="AF1451" s="327">
        <v>0.103303994803186</v>
      </c>
      <c r="AG1451" s="327">
        <v>6.7604248850958698E-2</v>
      </c>
      <c r="AH1451" s="327">
        <v>6.7604248850958698E-2</v>
      </c>
      <c r="AI1451" s="327">
        <v>6.7604248850958698E-2</v>
      </c>
      <c r="AJ1451" s="327">
        <v>6.7604248850958698E-2</v>
      </c>
      <c r="AK1451" s="327">
        <v>6.7604248850958698E-2</v>
      </c>
      <c r="AL1451" s="327">
        <v>0.69142409216382505</v>
      </c>
      <c r="AM1451" s="489"/>
      <c r="AN1451" s="382"/>
    </row>
    <row r="1452" spans="1:40" ht="19.5" customHeight="1" x14ac:dyDescent="0.2">
      <c r="A1452" s="477" t="s">
        <v>365</v>
      </c>
      <c r="B1452" s="475" t="s">
        <v>44</v>
      </c>
      <c r="C1452" s="456" t="s">
        <v>26</v>
      </c>
      <c r="D1452" s="302" t="s">
        <v>29</v>
      </c>
      <c r="E1452" s="305"/>
      <c r="F1452" s="305"/>
      <c r="G1452" s="305"/>
      <c r="H1452" s="305"/>
      <c r="I1452" s="305"/>
      <c r="J1452" s="305"/>
      <c r="K1452" s="305"/>
      <c r="L1452" s="305"/>
      <c r="M1452" s="305"/>
      <c r="N1452" s="305"/>
      <c r="O1452" s="305"/>
      <c r="P1452" s="305"/>
      <c r="Q1452" s="305"/>
      <c r="R1452" s="305"/>
      <c r="S1452" s="382"/>
      <c r="V1452" s="387"/>
      <c r="W1452" s="323" t="s">
        <v>253</v>
      </c>
      <c r="X1452" s="323" t="s">
        <v>218</v>
      </c>
      <c r="Y1452" s="323"/>
      <c r="Z1452" s="327">
        <v>0</v>
      </c>
      <c r="AA1452" s="327">
        <v>0</v>
      </c>
      <c r="AB1452" s="327">
        <v>0</v>
      </c>
      <c r="AC1452" s="327">
        <v>0</v>
      </c>
      <c r="AD1452" s="327">
        <v>0</v>
      </c>
      <c r="AE1452" s="327">
        <v>0</v>
      </c>
      <c r="AF1452" s="327">
        <v>0</v>
      </c>
      <c r="AG1452" s="327">
        <v>0</v>
      </c>
      <c r="AH1452" s="327">
        <v>0</v>
      </c>
      <c r="AI1452" s="327">
        <v>0</v>
      </c>
      <c r="AJ1452" s="327">
        <v>0</v>
      </c>
      <c r="AK1452" s="327">
        <v>0</v>
      </c>
      <c r="AL1452" s="327">
        <v>0</v>
      </c>
      <c r="AM1452" s="489"/>
      <c r="AN1452" s="382"/>
    </row>
    <row r="1453" spans="1:40" ht="19.5" customHeight="1" x14ac:dyDescent="0.2">
      <c r="A1453" s="477" t="s">
        <v>365</v>
      </c>
      <c r="B1453" s="475" t="s">
        <v>44</v>
      </c>
      <c r="C1453" s="456" t="s">
        <v>26</v>
      </c>
      <c r="D1453" s="302" t="s">
        <v>30</v>
      </c>
      <c r="E1453" s="305"/>
      <c r="F1453" s="305"/>
      <c r="G1453" s="305"/>
      <c r="H1453" s="305"/>
      <c r="I1453" s="305"/>
      <c r="J1453" s="305"/>
      <c r="K1453" s="305"/>
      <c r="L1453" s="305"/>
      <c r="M1453" s="305"/>
      <c r="N1453" s="305"/>
      <c r="O1453" s="305"/>
      <c r="P1453" s="305"/>
      <c r="Q1453" s="305"/>
      <c r="R1453" s="305"/>
      <c r="S1453" s="382"/>
      <c r="V1453" s="387"/>
      <c r="W1453" s="323" t="s">
        <v>253</v>
      </c>
      <c r="X1453" s="323" t="s">
        <v>219</v>
      </c>
      <c r="Y1453" s="323"/>
      <c r="Z1453" s="327">
        <v>0</v>
      </c>
      <c r="AA1453" s="327">
        <v>0</v>
      </c>
      <c r="AB1453" s="327">
        <v>0</v>
      </c>
      <c r="AC1453" s="327">
        <v>0</v>
      </c>
      <c r="AD1453" s="327">
        <v>0</v>
      </c>
      <c r="AE1453" s="327">
        <v>0</v>
      </c>
      <c r="AF1453" s="327">
        <v>0</v>
      </c>
      <c r="AG1453" s="327">
        <v>0</v>
      </c>
      <c r="AH1453" s="327">
        <v>0</v>
      </c>
      <c r="AI1453" s="327">
        <v>0</v>
      </c>
      <c r="AJ1453" s="327">
        <v>0</v>
      </c>
      <c r="AK1453" s="327">
        <v>0</v>
      </c>
      <c r="AL1453" s="327">
        <v>0</v>
      </c>
      <c r="AM1453" s="489"/>
      <c r="AN1453" s="382"/>
    </row>
    <row r="1454" spans="1:40" ht="19.5" customHeight="1" x14ac:dyDescent="0.2">
      <c r="A1454" s="477" t="s">
        <v>365</v>
      </c>
      <c r="B1454" s="475" t="s">
        <v>44</v>
      </c>
      <c r="C1454" s="456" t="s">
        <v>26</v>
      </c>
      <c r="D1454" s="302" t="s">
        <v>31</v>
      </c>
      <c r="E1454" s="305"/>
      <c r="F1454" s="305"/>
      <c r="G1454" s="305"/>
      <c r="H1454" s="305"/>
      <c r="I1454" s="305"/>
      <c r="J1454" s="305"/>
      <c r="K1454" s="305"/>
      <c r="L1454" s="305"/>
      <c r="M1454" s="305"/>
      <c r="N1454" s="305"/>
      <c r="O1454" s="305"/>
      <c r="P1454" s="305"/>
      <c r="Q1454" s="305"/>
      <c r="R1454" s="305"/>
      <c r="S1454" s="382"/>
      <c r="V1454" s="387"/>
      <c r="W1454" s="323" t="s">
        <v>253</v>
      </c>
      <c r="X1454" s="323" t="s">
        <v>220</v>
      </c>
      <c r="Y1454" s="323"/>
      <c r="Z1454" s="327">
        <v>0</v>
      </c>
      <c r="AA1454" s="327">
        <v>0</v>
      </c>
      <c r="AB1454" s="327">
        <v>0</v>
      </c>
      <c r="AC1454" s="327">
        <v>0</v>
      </c>
      <c r="AD1454" s="327">
        <v>0</v>
      </c>
      <c r="AE1454" s="327">
        <v>0</v>
      </c>
      <c r="AF1454" s="327">
        <v>0</v>
      </c>
      <c r="AG1454" s="327">
        <v>0</v>
      </c>
      <c r="AH1454" s="327">
        <v>0</v>
      </c>
      <c r="AI1454" s="327">
        <v>0</v>
      </c>
      <c r="AJ1454" s="327">
        <v>0</v>
      </c>
      <c r="AK1454" s="327">
        <v>0</v>
      </c>
      <c r="AL1454" s="327">
        <v>0</v>
      </c>
      <c r="AM1454" s="489"/>
      <c r="AN1454" s="382"/>
    </row>
    <row r="1455" spans="1:40" ht="19.5" customHeight="1" x14ac:dyDescent="0.2">
      <c r="A1455" s="477" t="s">
        <v>365</v>
      </c>
      <c r="B1455" s="475" t="s">
        <v>44</v>
      </c>
      <c r="C1455" s="456" t="s">
        <v>26</v>
      </c>
      <c r="D1455" s="302" t="s">
        <v>32</v>
      </c>
      <c r="E1455" s="305"/>
      <c r="F1455" s="305"/>
      <c r="G1455" s="305"/>
      <c r="H1455" s="305"/>
      <c r="I1455" s="305"/>
      <c r="J1455" s="305"/>
      <c r="K1455" s="305"/>
      <c r="L1455" s="305"/>
      <c r="M1455" s="305"/>
      <c r="N1455" s="305"/>
      <c r="O1455" s="305"/>
      <c r="P1455" s="305"/>
      <c r="Q1455" s="305"/>
      <c r="R1455" s="305"/>
      <c r="S1455" s="382"/>
      <c r="V1455" s="387"/>
      <c r="W1455" s="323" t="s">
        <v>253</v>
      </c>
      <c r="X1455" s="323" t="s">
        <v>211</v>
      </c>
      <c r="Y1455" s="323"/>
      <c r="Z1455" s="327">
        <v>0</v>
      </c>
      <c r="AA1455" s="327">
        <v>-41.852870510562397</v>
      </c>
      <c r="AB1455" s="327">
        <v>0</v>
      </c>
      <c r="AC1455" s="327">
        <v>0</v>
      </c>
      <c r="AD1455" s="327">
        <v>0</v>
      </c>
      <c r="AE1455" s="327">
        <v>0</v>
      </c>
      <c r="AF1455" s="327">
        <v>0</v>
      </c>
      <c r="AG1455" s="327">
        <v>0</v>
      </c>
      <c r="AH1455" s="327">
        <v>0</v>
      </c>
      <c r="AI1455" s="327">
        <v>0</v>
      </c>
      <c r="AJ1455" s="327">
        <v>0</v>
      </c>
      <c r="AK1455" s="327">
        <v>28.951844999999999</v>
      </c>
      <c r="AL1455" s="327">
        <v>-12.9010255105624</v>
      </c>
      <c r="AM1455" s="489"/>
      <c r="AN1455" s="382"/>
    </row>
    <row r="1456" spans="1:40" ht="19.5" customHeight="1" x14ac:dyDescent="0.2">
      <c r="A1456" s="477" t="s">
        <v>365</v>
      </c>
      <c r="B1456" s="475" t="s">
        <v>44</v>
      </c>
      <c r="C1456" s="456" t="s">
        <v>33</v>
      </c>
      <c r="D1456" s="302" t="s">
        <v>34</v>
      </c>
      <c r="E1456" s="305"/>
      <c r="F1456" s="305"/>
      <c r="G1456" s="305"/>
      <c r="H1456" s="305"/>
      <c r="I1456" s="305"/>
      <c r="J1456" s="305"/>
      <c r="K1456" s="305"/>
      <c r="L1456" s="305"/>
      <c r="M1456" s="305"/>
      <c r="N1456" s="305"/>
      <c r="O1456" s="305"/>
      <c r="P1456" s="305"/>
      <c r="Q1456" s="305"/>
      <c r="R1456" s="305"/>
      <c r="S1456" s="382"/>
      <c r="V1456" s="387"/>
      <c r="W1456" s="323" t="s">
        <v>253</v>
      </c>
      <c r="X1456" s="323" t="s">
        <v>221</v>
      </c>
      <c r="Y1456" s="323"/>
      <c r="Z1456" s="327">
        <v>0</v>
      </c>
      <c r="AA1456" s="327">
        <v>0</v>
      </c>
      <c r="AB1456" s="327">
        <v>0</v>
      </c>
      <c r="AC1456" s="327">
        <v>0</v>
      </c>
      <c r="AD1456" s="327">
        <v>0</v>
      </c>
      <c r="AE1456" s="327">
        <v>0</v>
      </c>
      <c r="AF1456" s="327">
        <v>0</v>
      </c>
      <c r="AG1456" s="327">
        <v>0</v>
      </c>
      <c r="AH1456" s="327">
        <v>0</v>
      </c>
      <c r="AI1456" s="327">
        <v>0</v>
      </c>
      <c r="AJ1456" s="327">
        <v>0</v>
      </c>
      <c r="AK1456" s="327">
        <v>0</v>
      </c>
      <c r="AL1456" s="327">
        <v>0</v>
      </c>
      <c r="AM1456" s="489"/>
      <c r="AN1456" s="382"/>
    </row>
    <row r="1457" spans="1:40" ht="19.5" customHeight="1" x14ac:dyDescent="0.2">
      <c r="A1457" s="477" t="s">
        <v>365</v>
      </c>
      <c r="B1457" s="462" t="s">
        <v>44</v>
      </c>
      <c r="C1457" s="462" t="s">
        <v>33</v>
      </c>
      <c r="D1457" s="462" t="s">
        <v>35</v>
      </c>
      <c r="E1457" s="305"/>
      <c r="F1457" s="305"/>
      <c r="G1457" s="305"/>
      <c r="H1457" s="305"/>
      <c r="I1457" s="305"/>
      <c r="J1457" s="305"/>
      <c r="K1457" s="305"/>
      <c r="L1457" s="305"/>
      <c r="M1457" s="305"/>
      <c r="N1457" s="305"/>
      <c r="O1457" s="305"/>
      <c r="P1457" s="305"/>
      <c r="Q1457" s="305"/>
      <c r="R1457" s="305"/>
      <c r="S1457" s="382"/>
      <c r="V1457" s="387"/>
      <c r="W1457" s="323" t="s">
        <v>253</v>
      </c>
      <c r="X1457" s="323" t="s">
        <v>222</v>
      </c>
      <c r="Y1457" s="323"/>
      <c r="Z1457" s="327">
        <v>0</v>
      </c>
      <c r="AA1457" s="327">
        <v>0</v>
      </c>
      <c r="AB1457" s="327">
        <v>0</v>
      </c>
      <c r="AC1457" s="327">
        <v>0</v>
      </c>
      <c r="AD1457" s="327">
        <v>0</v>
      </c>
      <c r="AE1457" s="327">
        <v>0</v>
      </c>
      <c r="AF1457" s="327">
        <v>0</v>
      </c>
      <c r="AG1457" s="327">
        <v>0</v>
      </c>
      <c r="AH1457" s="327">
        <v>0</v>
      </c>
      <c r="AI1457" s="327">
        <v>0</v>
      </c>
      <c r="AJ1457" s="327">
        <v>0</v>
      </c>
      <c r="AK1457" s="327">
        <v>0</v>
      </c>
      <c r="AL1457" s="327">
        <v>0</v>
      </c>
      <c r="AM1457" s="489"/>
      <c r="AN1457" s="382"/>
    </row>
    <row r="1458" spans="1:40" ht="19.5" customHeight="1" x14ac:dyDescent="0.2">
      <c r="A1458" s="477" t="s">
        <v>365</v>
      </c>
      <c r="B1458" s="462" t="s">
        <v>44</v>
      </c>
      <c r="C1458" s="462" t="s">
        <v>33</v>
      </c>
      <c r="D1458" s="462" t="s">
        <v>36</v>
      </c>
      <c r="E1458" s="305"/>
      <c r="F1458" s="305"/>
      <c r="G1458" s="305"/>
      <c r="H1458" s="305"/>
      <c r="I1458" s="305"/>
      <c r="J1458" s="305"/>
      <c r="K1458" s="305"/>
      <c r="L1458" s="305"/>
      <c r="M1458" s="305"/>
      <c r="N1458" s="305"/>
      <c r="O1458" s="305"/>
      <c r="P1458" s="305"/>
      <c r="Q1458" s="305"/>
      <c r="R1458" s="305"/>
      <c r="S1458" s="382"/>
      <c r="V1458" s="387"/>
      <c r="W1458" s="323" t="s">
        <v>253</v>
      </c>
      <c r="X1458" s="323" t="s">
        <v>223</v>
      </c>
      <c r="Y1458" s="323"/>
      <c r="Z1458" s="327">
        <v>25.513016873173601</v>
      </c>
      <c r="AA1458" s="327">
        <v>8.7666663439587307</v>
      </c>
      <c r="AB1458" s="327">
        <v>28.855218534555799</v>
      </c>
      <c r="AC1458" s="327">
        <v>38.583718999448898</v>
      </c>
      <c r="AD1458" s="327">
        <v>41.9252175854364</v>
      </c>
      <c r="AE1458" s="327">
        <v>0</v>
      </c>
      <c r="AF1458" s="327">
        <v>0</v>
      </c>
      <c r="AG1458" s="327">
        <v>0</v>
      </c>
      <c r="AH1458" s="327">
        <v>0</v>
      </c>
      <c r="AI1458" s="327">
        <v>0</v>
      </c>
      <c r="AJ1458" s="327">
        <v>0</v>
      </c>
      <c r="AK1458" s="327">
        <v>36.790399999999998</v>
      </c>
      <c r="AL1458" s="327">
        <v>180.434238336573</v>
      </c>
      <c r="AM1458" s="489"/>
      <c r="AN1458" s="382"/>
    </row>
    <row r="1459" spans="1:40" ht="19.5" customHeight="1" x14ac:dyDescent="0.2">
      <c r="A1459" s="477" t="s">
        <v>365</v>
      </c>
      <c r="B1459" s="462" t="s">
        <v>44</v>
      </c>
      <c r="C1459" s="462" t="s">
        <v>33</v>
      </c>
      <c r="D1459" s="462" t="s">
        <v>37</v>
      </c>
      <c r="E1459" s="305"/>
      <c r="F1459" s="305"/>
      <c r="G1459" s="305"/>
      <c r="H1459" s="305"/>
      <c r="I1459" s="305"/>
      <c r="J1459" s="305"/>
      <c r="K1459" s="305"/>
      <c r="L1459" s="305"/>
      <c r="M1459" s="305"/>
      <c r="N1459" s="305"/>
      <c r="O1459" s="305"/>
      <c r="P1459" s="305"/>
      <c r="Q1459" s="305"/>
      <c r="R1459" s="305"/>
      <c r="S1459" s="382"/>
      <c r="V1459" s="387"/>
      <c r="W1459" s="323" t="s">
        <v>253</v>
      </c>
      <c r="X1459" s="323" t="s">
        <v>224</v>
      </c>
      <c r="Y1459" s="323"/>
      <c r="Z1459" s="327">
        <v>0</v>
      </c>
      <c r="AA1459" s="327">
        <v>0</v>
      </c>
      <c r="AB1459" s="327">
        <v>0</v>
      </c>
      <c r="AC1459" s="327">
        <v>0</v>
      </c>
      <c r="AD1459" s="327">
        <v>0</v>
      </c>
      <c r="AE1459" s="327">
        <v>0</v>
      </c>
      <c r="AF1459" s="327">
        <v>0</v>
      </c>
      <c r="AG1459" s="327">
        <v>0</v>
      </c>
      <c r="AH1459" s="327">
        <v>0</v>
      </c>
      <c r="AI1459" s="327">
        <v>0</v>
      </c>
      <c r="AJ1459" s="327">
        <v>0</v>
      </c>
      <c r="AK1459" s="327">
        <v>0</v>
      </c>
      <c r="AL1459" s="327">
        <v>0</v>
      </c>
      <c r="AM1459" s="489"/>
      <c r="AN1459" s="382"/>
    </row>
    <row r="1460" spans="1:40" ht="19.5" customHeight="1" x14ac:dyDescent="0.2">
      <c r="A1460" s="477" t="s">
        <v>365</v>
      </c>
      <c r="B1460" s="462" t="s">
        <v>44</v>
      </c>
      <c r="C1460" s="462" t="s">
        <v>33</v>
      </c>
      <c r="D1460" s="462" t="s">
        <v>38</v>
      </c>
      <c r="E1460" s="305"/>
      <c r="F1460" s="305"/>
      <c r="G1460" s="305"/>
      <c r="H1460" s="305"/>
      <c r="I1460" s="305"/>
      <c r="J1460" s="305"/>
      <c r="K1460" s="305"/>
      <c r="L1460" s="305"/>
      <c r="M1460" s="305"/>
      <c r="N1460" s="305"/>
      <c r="O1460" s="305"/>
      <c r="P1460" s="305"/>
      <c r="Q1460" s="305"/>
      <c r="R1460" s="305"/>
      <c r="S1460" s="382"/>
      <c r="V1460" s="387"/>
      <c r="W1460" s="323" t="s">
        <v>253</v>
      </c>
      <c r="X1460" s="323" t="s">
        <v>225</v>
      </c>
      <c r="Y1460" s="323"/>
      <c r="Z1460" s="327">
        <v>0</v>
      </c>
      <c r="AA1460" s="327">
        <v>0</v>
      </c>
      <c r="AB1460" s="327">
        <v>0</v>
      </c>
      <c r="AC1460" s="327">
        <v>0</v>
      </c>
      <c r="AD1460" s="327">
        <v>0</v>
      </c>
      <c r="AE1460" s="327">
        <v>0</v>
      </c>
      <c r="AF1460" s="327">
        <v>0</v>
      </c>
      <c r="AG1460" s="327">
        <v>0</v>
      </c>
      <c r="AH1460" s="327">
        <v>0</v>
      </c>
      <c r="AI1460" s="327">
        <v>0</v>
      </c>
      <c r="AJ1460" s="327">
        <v>0</v>
      </c>
      <c r="AK1460" s="327">
        <v>0</v>
      </c>
      <c r="AL1460" s="327">
        <v>0</v>
      </c>
      <c r="AM1460" s="489"/>
      <c r="AN1460" s="382"/>
    </row>
    <row r="1461" spans="1:40" ht="19.5" customHeight="1" x14ac:dyDescent="0.2">
      <c r="A1461" s="477" t="s">
        <v>365</v>
      </c>
      <c r="B1461" s="462" t="s">
        <v>44</v>
      </c>
      <c r="C1461" s="462" t="s">
        <v>33</v>
      </c>
      <c r="D1461" s="462" t="s">
        <v>39</v>
      </c>
      <c r="E1461" s="483"/>
      <c r="F1461" s="483"/>
      <c r="G1461" s="483"/>
      <c r="H1461" s="483"/>
      <c r="I1461" s="483"/>
      <c r="J1461" s="483"/>
      <c r="K1461" s="483"/>
      <c r="L1461" s="483"/>
      <c r="M1461" s="483"/>
      <c r="N1461" s="483"/>
      <c r="O1461" s="483"/>
      <c r="P1461" s="483"/>
      <c r="Q1461" s="483"/>
      <c r="R1461" s="483"/>
      <c r="S1461" s="484"/>
      <c r="V1461" s="387"/>
      <c r="W1461" s="323" t="s">
        <v>253</v>
      </c>
      <c r="X1461" s="323" t="s">
        <v>226</v>
      </c>
      <c r="Y1461" s="323"/>
      <c r="Z1461" s="327">
        <v>0</v>
      </c>
      <c r="AA1461" s="327">
        <v>0</v>
      </c>
      <c r="AB1461" s="327">
        <v>0</v>
      </c>
      <c r="AC1461" s="327">
        <v>0</v>
      </c>
      <c r="AD1461" s="327">
        <v>0</v>
      </c>
      <c r="AE1461" s="327">
        <v>0</v>
      </c>
      <c r="AF1461" s="327">
        <v>0</v>
      </c>
      <c r="AG1461" s="327">
        <v>0</v>
      </c>
      <c r="AH1461" s="327">
        <v>0</v>
      </c>
      <c r="AI1461" s="327">
        <v>0</v>
      </c>
      <c r="AJ1461" s="327">
        <v>0</v>
      </c>
      <c r="AK1461" s="327">
        <v>0</v>
      </c>
      <c r="AL1461" s="327">
        <v>0</v>
      </c>
      <c r="AM1461" s="489"/>
      <c r="AN1461" s="382"/>
    </row>
    <row r="1462" spans="1:40" ht="19.5" customHeight="1" x14ac:dyDescent="0.2">
      <c r="A1462" s="477" t="s">
        <v>365</v>
      </c>
      <c r="B1462" s="462" t="s">
        <v>44</v>
      </c>
      <c r="C1462" s="462" t="s">
        <v>40</v>
      </c>
      <c r="D1462" s="462" t="s">
        <v>41</v>
      </c>
      <c r="E1462" s="483"/>
      <c r="F1462" s="483"/>
      <c r="G1462" s="483"/>
      <c r="H1462" s="483"/>
      <c r="I1462" s="483"/>
      <c r="J1462" s="483"/>
      <c r="K1462" s="483"/>
      <c r="L1462" s="483"/>
      <c r="M1462" s="483"/>
      <c r="N1462" s="483"/>
      <c r="O1462" s="483"/>
      <c r="P1462" s="483"/>
      <c r="Q1462" s="483"/>
      <c r="R1462" s="483"/>
      <c r="S1462" s="484"/>
      <c r="V1462" s="387"/>
      <c r="W1462" s="323" t="s">
        <v>253</v>
      </c>
      <c r="X1462" s="323" t="s">
        <v>227</v>
      </c>
      <c r="Y1462" s="323"/>
      <c r="Z1462" s="327">
        <v>0</v>
      </c>
      <c r="AA1462" s="327">
        <v>0</v>
      </c>
      <c r="AB1462" s="327">
        <v>0</v>
      </c>
      <c r="AC1462" s="327">
        <v>0</v>
      </c>
      <c r="AD1462" s="327">
        <v>0</v>
      </c>
      <c r="AE1462" s="327">
        <v>0</v>
      </c>
      <c r="AF1462" s="327">
        <v>0</v>
      </c>
      <c r="AG1462" s="327">
        <v>0</v>
      </c>
      <c r="AH1462" s="327">
        <v>0</v>
      </c>
      <c r="AI1462" s="327">
        <v>0</v>
      </c>
      <c r="AJ1462" s="327">
        <v>0</v>
      </c>
      <c r="AK1462" s="327">
        <v>0</v>
      </c>
      <c r="AL1462" s="327">
        <v>0</v>
      </c>
      <c r="AM1462" s="489"/>
      <c r="AN1462" s="382"/>
    </row>
    <row r="1463" spans="1:40" ht="19.5" customHeight="1" x14ac:dyDescent="0.2">
      <c r="A1463" s="477" t="s">
        <v>365</v>
      </c>
      <c r="B1463" s="462" t="s">
        <v>44</v>
      </c>
      <c r="C1463" s="462" t="s">
        <v>40</v>
      </c>
      <c r="D1463" s="462" t="s">
        <v>42</v>
      </c>
      <c r="E1463" s="483"/>
      <c r="F1463" s="483"/>
      <c r="G1463" s="483"/>
      <c r="H1463" s="483"/>
      <c r="I1463" s="483"/>
      <c r="J1463" s="483"/>
      <c r="K1463" s="483"/>
      <c r="L1463" s="483"/>
      <c r="M1463" s="483"/>
      <c r="N1463" s="483"/>
      <c r="O1463" s="483"/>
      <c r="P1463" s="483"/>
      <c r="Q1463" s="483"/>
      <c r="R1463" s="483"/>
      <c r="S1463" s="484"/>
      <c r="V1463" s="387"/>
      <c r="W1463" s="323" t="s">
        <v>253</v>
      </c>
      <c r="X1463" s="323" t="s">
        <v>367</v>
      </c>
      <c r="Y1463" s="323"/>
      <c r="Z1463" s="327">
        <v>0</v>
      </c>
      <c r="AA1463" s="327">
        <v>0</v>
      </c>
      <c r="AB1463" s="327">
        <v>0</v>
      </c>
      <c r="AC1463" s="327">
        <v>0</v>
      </c>
      <c r="AD1463" s="327">
        <v>0</v>
      </c>
      <c r="AE1463" s="327">
        <v>0</v>
      </c>
      <c r="AF1463" s="327">
        <v>0</v>
      </c>
      <c r="AG1463" s="327">
        <v>0</v>
      </c>
      <c r="AH1463" s="327">
        <v>0</v>
      </c>
      <c r="AI1463" s="327">
        <v>0</v>
      </c>
      <c r="AJ1463" s="327">
        <v>0</v>
      </c>
      <c r="AK1463" s="327">
        <v>0</v>
      </c>
      <c r="AL1463" s="327">
        <v>0</v>
      </c>
      <c r="AM1463" s="489"/>
      <c r="AN1463" s="382"/>
    </row>
    <row r="1464" spans="1:40" ht="19.5" customHeight="1" x14ac:dyDescent="0.2">
      <c r="A1464" s="477" t="s">
        <v>365</v>
      </c>
      <c r="B1464" s="475" t="s">
        <v>44</v>
      </c>
      <c r="C1464" s="456" t="s">
        <v>40</v>
      </c>
      <c r="D1464" s="302" t="s">
        <v>43</v>
      </c>
      <c r="E1464" s="305"/>
      <c r="F1464" s="305"/>
      <c r="G1464" s="305"/>
      <c r="H1464" s="305"/>
      <c r="I1464" s="305"/>
      <c r="J1464" s="305"/>
      <c r="K1464" s="305"/>
      <c r="L1464" s="305"/>
      <c r="M1464" s="305"/>
      <c r="N1464" s="305"/>
      <c r="O1464" s="305"/>
      <c r="P1464" s="305"/>
      <c r="Q1464" s="305"/>
      <c r="R1464" s="305"/>
      <c r="S1464" s="382"/>
      <c r="V1464" s="387"/>
      <c r="W1464" s="323" t="s">
        <v>253</v>
      </c>
      <c r="X1464" s="323" t="s">
        <v>229</v>
      </c>
      <c r="Y1464" s="323"/>
      <c r="Z1464" s="327">
        <v>0</v>
      </c>
      <c r="AA1464" s="327">
        <v>0</v>
      </c>
      <c r="AB1464" s="327">
        <v>0</v>
      </c>
      <c r="AC1464" s="327">
        <v>0</v>
      </c>
      <c r="AD1464" s="327">
        <v>0</v>
      </c>
      <c r="AE1464" s="327">
        <v>0</v>
      </c>
      <c r="AF1464" s="327">
        <v>0</v>
      </c>
      <c r="AG1464" s="327">
        <v>0</v>
      </c>
      <c r="AH1464" s="327">
        <v>0</v>
      </c>
      <c r="AI1464" s="327">
        <v>0</v>
      </c>
      <c r="AJ1464" s="327">
        <v>0</v>
      </c>
      <c r="AK1464" s="327">
        <v>0</v>
      </c>
      <c r="AL1464" s="327">
        <v>0</v>
      </c>
      <c r="AM1464" s="489"/>
      <c r="AN1464" s="382"/>
    </row>
    <row r="1465" spans="1:40" ht="19.5" customHeight="1" x14ac:dyDescent="0.2">
      <c r="A1465" s="477" t="s">
        <v>365</v>
      </c>
      <c r="B1465" s="475" t="s">
        <v>45</v>
      </c>
      <c r="C1465" s="456" t="s">
        <v>26</v>
      </c>
      <c r="D1465" s="302" t="s">
        <v>27</v>
      </c>
      <c r="E1465" s="305"/>
      <c r="F1465" s="305"/>
      <c r="G1465" s="305"/>
      <c r="H1465" s="305"/>
      <c r="I1465" s="305"/>
      <c r="J1465" s="305"/>
      <c r="K1465" s="305"/>
      <c r="L1465" s="305"/>
      <c r="M1465" s="305"/>
      <c r="N1465" s="305"/>
      <c r="O1465" s="305"/>
      <c r="P1465" s="305"/>
      <c r="Q1465" s="305"/>
      <c r="R1465" s="305"/>
      <c r="S1465" s="382"/>
      <c r="V1465" s="387"/>
      <c r="W1465" s="323" t="s">
        <v>253</v>
      </c>
      <c r="X1465" s="323" t="s">
        <v>230</v>
      </c>
      <c r="Y1465" s="323"/>
      <c r="Z1465" s="327">
        <v>0</v>
      </c>
      <c r="AA1465" s="327">
        <v>0</v>
      </c>
      <c r="AB1465" s="327">
        <v>0</v>
      </c>
      <c r="AC1465" s="327">
        <v>0</v>
      </c>
      <c r="AD1465" s="327">
        <v>0</v>
      </c>
      <c r="AE1465" s="327">
        <v>0</v>
      </c>
      <c r="AF1465" s="327">
        <v>0</v>
      </c>
      <c r="AG1465" s="327">
        <v>0</v>
      </c>
      <c r="AH1465" s="327">
        <v>0</v>
      </c>
      <c r="AI1465" s="327">
        <v>0</v>
      </c>
      <c r="AJ1465" s="327">
        <v>0</v>
      </c>
      <c r="AK1465" s="327">
        <v>0</v>
      </c>
      <c r="AL1465" s="327">
        <v>0</v>
      </c>
      <c r="AM1465" s="489"/>
      <c r="AN1465" s="382"/>
    </row>
    <row r="1466" spans="1:40" ht="19.5" customHeight="1" x14ac:dyDescent="0.2">
      <c r="A1466" s="477" t="s">
        <v>365</v>
      </c>
      <c r="B1466" s="475" t="s">
        <v>45</v>
      </c>
      <c r="C1466" s="456" t="s">
        <v>26</v>
      </c>
      <c r="D1466" s="302" t="s">
        <v>28</v>
      </c>
      <c r="E1466" s="305"/>
      <c r="F1466" s="305"/>
      <c r="G1466" s="305"/>
      <c r="H1466" s="305"/>
      <c r="I1466" s="305"/>
      <c r="J1466" s="305"/>
      <c r="K1466" s="305"/>
      <c r="L1466" s="305"/>
      <c r="M1466" s="305"/>
      <c r="N1466" s="305"/>
      <c r="O1466" s="305"/>
      <c r="P1466" s="305"/>
      <c r="Q1466" s="305"/>
      <c r="R1466" s="305"/>
      <c r="S1466" s="382"/>
      <c r="V1466" s="387"/>
      <c r="W1466" s="323" t="s">
        <v>253</v>
      </c>
      <c r="X1466" s="323" t="s">
        <v>231</v>
      </c>
      <c r="Y1466" s="323"/>
      <c r="Z1466" s="327">
        <v>0</v>
      </c>
      <c r="AA1466" s="327">
        <v>0</v>
      </c>
      <c r="AB1466" s="327">
        <v>0</v>
      </c>
      <c r="AC1466" s="327">
        <v>0</v>
      </c>
      <c r="AD1466" s="327">
        <v>0</v>
      </c>
      <c r="AE1466" s="327">
        <v>0</v>
      </c>
      <c r="AF1466" s="327">
        <v>0</v>
      </c>
      <c r="AG1466" s="327">
        <v>0</v>
      </c>
      <c r="AH1466" s="327">
        <v>0</v>
      </c>
      <c r="AI1466" s="327">
        <v>0</v>
      </c>
      <c r="AJ1466" s="327">
        <v>0</v>
      </c>
      <c r="AK1466" s="327">
        <v>0</v>
      </c>
      <c r="AL1466" s="327">
        <v>0</v>
      </c>
      <c r="AM1466" s="489"/>
      <c r="AN1466" s="382"/>
    </row>
    <row r="1467" spans="1:40" ht="19.5" customHeight="1" x14ac:dyDescent="0.2">
      <c r="A1467" s="477" t="s">
        <v>365</v>
      </c>
      <c r="B1467" s="475" t="s">
        <v>45</v>
      </c>
      <c r="C1467" s="456" t="s">
        <v>26</v>
      </c>
      <c r="D1467" s="302" t="s">
        <v>29</v>
      </c>
      <c r="E1467" s="305"/>
      <c r="F1467" s="305"/>
      <c r="G1467" s="305"/>
      <c r="H1467" s="305"/>
      <c r="I1467" s="305"/>
      <c r="J1467" s="305"/>
      <c r="K1467" s="305"/>
      <c r="L1467" s="305"/>
      <c r="M1467" s="305"/>
      <c r="N1467" s="305"/>
      <c r="O1467" s="305"/>
      <c r="P1467" s="305"/>
      <c r="Q1467" s="305"/>
      <c r="R1467" s="305"/>
      <c r="S1467" s="382"/>
      <c r="V1467" s="387"/>
      <c r="W1467" s="323" t="s">
        <v>253</v>
      </c>
      <c r="X1467" s="323" t="s">
        <v>232</v>
      </c>
      <c r="Y1467" s="323"/>
      <c r="Z1467" s="327">
        <v>-34.714412850000002</v>
      </c>
      <c r="AA1467" s="327">
        <v>-32.598914284999999</v>
      </c>
      <c r="AB1467" s="327">
        <v>-31.356681900000002</v>
      </c>
      <c r="AC1467" s="327">
        <v>-32.341584705000002</v>
      </c>
      <c r="AD1467" s="327">
        <v>-33.72002329</v>
      </c>
      <c r="AE1467" s="327">
        <v>-37.561620185000002</v>
      </c>
      <c r="AF1467" s="327">
        <v>-38.752384085000003</v>
      </c>
      <c r="AG1467" s="327">
        <v>-36.586776530000002</v>
      </c>
      <c r="AH1467" s="327">
        <v>-37.983198584999997</v>
      </c>
      <c r="AI1467" s="327">
        <v>-36.158408090000002</v>
      </c>
      <c r="AJ1467" s="327">
        <v>-37.090710999999999</v>
      </c>
      <c r="AK1467" s="327">
        <v>-42.062216204999999</v>
      </c>
      <c r="AL1467" s="327">
        <v>-430.92693171000002</v>
      </c>
      <c r="AM1467" s="489"/>
      <c r="AN1467" s="382"/>
    </row>
    <row r="1468" spans="1:40" ht="19.5" customHeight="1" x14ac:dyDescent="0.2">
      <c r="A1468" s="477" t="s">
        <v>365</v>
      </c>
      <c r="B1468" s="475" t="s">
        <v>45</v>
      </c>
      <c r="C1468" s="456" t="s">
        <v>26</v>
      </c>
      <c r="D1468" s="302" t="s">
        <v>30</v>
      </c>
      <c r="E1468" s="305"/>
      <c r="F1468" s="305"/>
      <c r="G1468" s="305"/>
      <c r="H1468" s="305"/>
      <c r="I1468" s="305"/>
      <c r="J1468" s="305"/>
      <c r="K1468" s="305"/>
      <c r="L1468" s="305"/>
      <c r="M1468" s="305"/>
      <c r="N1468" s="305"/>
      <c r="O1468" s="305"/>
      <c r="P1468" s="305"/>
      <c r="Q1468" s="305"/>
      <c r="R1468" s="305"/>
      <c r="S1468" s="382"/>
      <c r="V1468" s="387"/>
      <c r="W1468" s="323" t="s">
        <v>253</v>
      </c>
      <c r="X1468" s="323" t="s">
        <v>233</v>
      </c>
      <c r="Y1468" s="323"/>
      <c r="Z1468" s="327">
        <v>0</v>
      </c>
      <c r="AA1468" s="327">
        <v>0</v>
      </c>
      <c r="AB1468" s="327">
        <v>0</v>
      </c>
      <c r="AC1468" s="327">
        <v>0</v>
      </c>
      <c r="AD1468" s="327">
        <v>0</v>
      </c>
      <c r="AE1468" s="327">
        <v>0</v>
      </c>
      <c r="AF1468" s="327">
        <v>0</v>
      </c>
      <c r="AG1468" s="327">
        <v>0</v>
      </c>
      <c r="AH1468" s="327">
        <v>0</v>
      </c>
      <c r="AI1468" s="327">
        <v>0</v>
      </c>
      <c r="AJ1468" s="327">
        <v>0</v>
      </c>
      <c r="AK1468" s="327">
        <v>0</v>
      </c>
      <c r="AL1468" s="327">
        <v>0</v>
      </c>
      <c r="AM1468" s="489"/>
      <c r="AN1468" s="382"/>
    </row>
    <row r="1469" spans="1:40" ht="19.5" customHeight="1" x14ac:dyDescent="0.2">
      <c r="A1469" s="477" t="s">
        <v>365</v>
      </c>
      <c r="B1469" s="475" t="s">
        <v>45</v>
      </c>
      <c r="C1469" s="456" t="s">
        <v>26</v>
      </c>
      <c r="D1469" s="302" t="s">
        <v>31</v>
      </c>
      <c r="E1469" s="305"/>
      <c r="F1469" s="305"/>
      <c r="G1469" s="305"/>
      <c r="H1469" s="305"/>
      <c r="I1469" s="305"/>
      <c r="J1469" s="305"/>
      <c r="K1469" s="305"/>
      <c r="L1469" s="305"/>
      <c r="M1469" s="305"/>
      <c r="N1469" s="305"/>
      <c r="O1469" s="305"/>
      <c r="P1469" s="305"/>
      <c r="Q1469" s="305"/>
      <c r="R1469" s="305"/>
      <c r="S1469" s="382"/>
      <c r="V1469" s="387"/>
      <c r="W1469" s="323" t="s">
        <v>253</v>
      </c>
      <c r="X1469" s="323" t="s">
        <v>234</v>
      </c>
      <c r="Y1469" s="323"/>
      <c r="Z1469" s="327">
        <v>0</v>
      </c>
      <c r="AA1469" s="327">
        <v>0</v>
      </c>
      <c r="AB1469" s="327">
        <v>0</v>
      </c>
      <c r="AC1469" s="327">
        <v>0</v>
      </c>
      <c r="AD1469" s="327">
        <v>0</v>
      </c>
      <c r="AE1469" s="327">
        <v>0</v>
      </c>
      <c r="AF1469" s="327">
        <v>0</v>
      </c>
      <c r="AG1469" s="327">
        <v>0</v>
      </c>
      <c r="AH1469" s="327">
        <v>0</v>
      </c>
      <c r="AI1469" s="327">
        <v>0</v>
      </c>
      <c r="AJ1469" s="327">
        <v>0</v>
      </c>
      <c r="AK1469" s="327">
        <v>0</v>
      </c>
      <c r="AL1469" s="327">
        <v>0</v>
      </c>
      <c r="AM1469" s="489"/>
      <c r="AN1469" s="382"/>
    </row>
    <row r="1470" spans="1:40" ht="19.5" customHeight="1" x14ac:dyDescent="0.2">
      <c r="A1470" s="477" t="s">
        <v>365</v>
      </c>
      <c r="B1470" s="475" t="s">
        <v>45</v>
      </c>
      <c r="C1470" s="456" t="s">
        <v>26</v>
      </c>
      <c r="D1470" s="302" t="s">
        <v>32</v>
      </c>
      <c r="E1470" s="305"/>
      <c r="F1470" s="305"/>
      <c r="G1470" s="305"/>
      <c r="H1470" s="305"/>
      <c r="I1470" s="305"/>
      <c r="J1470" s="305"/>
      <c r="K1470" s="305"/>
      <c r="L1470" s="305"/>
      <c r="M1470" s="305"/>
      <c r="N1470" s="305"/>
      <c r="O1470" s="305"/>
      <c r="P1470" s="305"/>
      <c r="Q1470" s="305"/>
      <c r="R1470" s="305"/>
      <c r="S1470" s="382"/>
      <c r="V1470" s="387"/>
      <c r="W1470" s="323" t="s">
        <v>253</v>
      </c>
      <c r="X1470" s="323" t="s">
        <v>127</v>
      </c>
      <c r="Y1470" s="323"/>
      <c r="Z1470" s="327">
        <v>-79.106251</v>
      </c>
      <c r="AA1470" s="327">
        <v>10.080698999999999</v>
      </c>
      <c r="AB1470" s="327">
        <v>1.1424400000000301</v>
      </c>
      <c r="AC1470" s="327">
        <v>70.125669000000002</v>
      </c>
      <c r="AD1470" s="327">
        <v>-20.777999999999999</v>
      </c>
      <c r="AE1470" s="327">
        <v>-17.130847000000099</v>
      </c>
      <c r="AF1470" s="327">
        <v>-108.47186974</v>
      </c>
      <c r="AG1470" s="327">
        <v>-82.547957999999994</v>
      </c>
      <c r="AH1470" s="327">
        <v>8.4338379999999997</v>
      </c>
      <c r="AI1470" s="327">
        <v>-16.779319000000001</v>
      </c>
      <c r="AJ1470" s="327">
        <v>-5.6141790000000196</v>
      </c>
      <c r="AK1470" s="327">
        <v>110.59697300000001</v>
      </c>
      <c r="AL1470" s="327">
        <v>-130.04880474000001</v>
      </c>
      <c r="AM1470" s="489"/>
      <c r="AN1470" s="382"/>
    </row>
    <row r="1471" spans="1:40" ht="19.5" customHeight="1" x14ac:dyDescent="0.2">
      <c r="A1471" s="477" t="s">
        <v>365</v>
      </c>
      <c r="B1471" s="475" t="s">
        <v>45</v>
      </c>
      <c r="C1471" s="456" t="s">
        <v>33</v>
      </c>
      <c r="D1471" s="302" t="s">
        <v>34</v>
      </c>
      <c r="E1471" s="305"/>
      <c r="F1471" s="305"/>
      <c r="G1471" s="305"/>
      <c r="H1471" s="305"/>
      <c r="I1471" s="305"/>
      <c r="J1471" s="305"/>
      <c r="K1471" s="305"/>
      <c r="L1471" s="305"/>
      <c r="M1471" s="305"/>
      <c r="N1471" s="305"/>
      <c r="O1471" s="305"/>
      <c r="P1471" s="305"/>
      <c r="Q1471" s="305"/>
      <c r="R1471" s="305"/>
      <c r="S1471" s="382"/>
      <c r="V1471" s="387"/>
      <c r="W1471" s="323" t="s">
        <v>253</v>
      </c>
      <c r="X1471" s="323" t="s">
        <v>235</v>
      </c>
      <c r="Y1471" s="323"/>
      <c r="Z1471" s="327">
        <v>-63.47400159</v>
      </c>
      <c r="AA1471" s="327">
        <v>-31.580433620000001</v>
      </c>
      <c r="AB1471" s="327">
        <v>-115.73786388000001</v>
      </c>
      <c r="AC1471" s="327">
        <v>-134.20784843000001</v>
      </c>
      <c r="AD1471" s="327">
        <v>-137.18509860020399</v>
      </c>
      <c r="AE1471" s="327">
        <v>-146.60292479</v>
      </c>
      <c r="AF1471" s="327">
        <v>-80.502874705000096</v>
      </c>
      <c r="AG1471" s="327">
        <v>-168.851368787578</v>
      </c>
      <c r="AH1471" s="327">
        <v>-139.76708695972999</v>
      </c>
      <c r="AI1471" s="327">
        <v>-144.31447192499999</v>
      </c>
      <c r="AJ1471" s="327">
        <v>-159.10209356499999</v>
      </c>
      <c r="AK1471" s="327">
        <v>-177.26766974</v>
      </c>
      <c r="AL1471" s="327">
        <v>-1498.5937365925099</v>
      </c>
      <c r="AM1471" s="489"/>
      <c r="AN1471" s="382"/>
    </row>
    <row r="1472" spans="1:40" ht="19.5" customHeight="1" x14ac:dyDescent="0.2">
      <c r="A1472" s="477" t="s">
        <v>365</v>
      </c>
      <c r="B1472" s="475" t="s">
        <v>45</v>
      </c>
      <c r="C1472" s="456" t="s">
        <v>33</v>
      </c>
      <c r="D1472" s="302" t="s">
        <v>35</v>
      </c>
      <c r="E1472" s="305"/>
      <c r="F1472" s="305"/>
      <c r="G1472" s="305"/>
      <c r="H1472" s="305"/>
      <c r="I1472" s="305"/>
      <c r="J1472" s="305"/>
      <c r="K1472" s="305"/>
      <c r="L1472" s="305"/>
      <c r="M1472" s="305"/>
      <c r="N1472" s="305"/>
      <c r="O1472" s="305"/>
      <c r="P1472" s="305"/>
      <c r="Q1472" s="305"/>
      <c r="R1472" s="305"/>
      <c r="S1472" s="382"/>
      <c r="V1472" s="387"/>
      <c r="W1472" s="323" t="s">
        <v>253</v>
      </c>
      <c r="X1472" s="323" t="s">
        <v>236</v>
      </c>
      <c r="Y1472" s="323"/>
      <c r="Z1472" s="327">
        <v>0</v>
      </c>
      <c r="AA1472" s="327">
        <v>0</v>
      </c>
      <c r="AB1472" s="327">
        <v>0</v>
      </c>
      <c r="AC1472" s="327">
        <v>0</v>
      </c>
      <c r="AD1472" s="327">
        <v>0</v>
      </c>
      <c r="AE1472" s="327">
        <v>0</v>
      </c>
      <c r="AF1472" s="327">
        <v>0</v>
      </c>
      <c r="AG1472" s="327">
        <v>0</v>
      </c>
      <c r="AH1472" s="327">
        <v>0</v>
      </c>
      <c r="AI1472" s="327">
        <v>0</v>
      </c>
      <c r="AJ1472" s="327">
        <v>0</v>
      </c>
      <c r="AK1472" s="327">
        <v>0</v>
      </c>
      <c r="AL1472" s="327">
        <v>0</v>
      </c>
      <c r="AM1472" s="489"/>
      <c r="AN1472" s="382"/>
    </row>
    <row r="1473" spans="1:40" ht="19.5" customHeight="1" x14ac:dyDescent="0.2">
      <c r="A1473" s="477" t="s">
        <v>365</v>
      </c>
      <c r="B1473" s="475" t="s">
        <v>45</v>
      </c>
      <c r="C1473" s="456" t="s">
        <v>33</v>
      </c>
      <c r="D1473" s="302" t="s">
        <v>36</v>
      </c>
      <c r="E1473" s="305"/>
      <c r="F1473" s="305"/>
      <c r="G1473" s="305"/>
      <c r="H1473" s="305"/>
      <c r="I1473" s="305"/>
      <c r="J1473" s="305"/>
      <c r="K1473" s="305"/>
      <c r="L1473" s="305"/>
      <c r="M1473" s="305"/>
      <c r="N1473" s="305"/>
      <c r="O1473" s="305"/>
      <c r="P1473" s="305"/>
      <c r="Q1473" s="305"/>
      <c r="R1473" s="305"/>
      <c r="S1473" s="382"/>
      <c r="V1473" s="387"/>
      <c r="W1473" s="323" t="s">
        <v>253</v>
      </c>
      <c r="X1473" s="323" t="s">
        <v>237</v>
      </c>
      <c r="Y1473" s="323"/>
      <c r="Z1473" s="327">
        <v>0</v>
      </c>
      <c r="AA1473" s="327">
        <v>0</v>
      </c>
      <c r="AB1473" s="327">
        <v>0</v>
      </c>
      <c r="AC1473" s="327">
        <v>0</v>
      </c>
      <c r="AD1473" s="327">
        <v>0</v>
      </c>
      <c r="AE1473" s="327">
        <v>0</v>
      </c>
      <c r="AF1473" s="327">
        <v>0</v>
      </c>
      <c r="AG1473" s="327">
        <v>0</v>
      </c>
      <c r="AH1473" s="327">
        <v>0</v>
      </c>
      <c r="AI1473" s="327">
        <v>0</v>
      </c>
      <c r="AJ1473" s="327">
        <v>0</v>
      </c>
      <c r="AK1473" s="327">
        <v>0</v>
      </c>
      <c r="AL1473" s="327">
        <v>0</v>
      </c>
      <c r="AM1473" s="489"/>
      <c r="AN1473" s="382"/>
    </row>
    <row r="1474" spans="1:40" ht="19.5" customHeight="1" x14ac:dyDescent="0.2">
      <c r="A1474" s="477" t="s">
        <v>365</v>
      </c>
      <c r="B1474" s="475" t="s">
        <v>45</v>
      </c>
      <c r="C1474" s="456" t="s">
        <v>33</v>
      </c>
      <c r="D1474" s="302" t="s">
        <v>37</v>
      </c>
      <c r="E1474" s="305"/>
      <c r="F1474" s="305"/>
      <c r="G1474" s="305"/>
      <c r="H1474" s="305"/>
      <c r="I1474" s="305"/>
      <c r="J1474" s="305"/>
      <c r="K1474" s="305"/>
      <c r="L1474" s="305"/>
      <c r="M1474" s="305"/>
      <c r="N1474" s="305"/>
      <c r="O1474" s="305"/>
      <c r="P1474" s="305"/>
      <c r="Q1474" s="305"/>
      <c r="R1474" s="305"/>
      <c r="S1474" s="382"/>
      <c r="V1474" s="387"/>
      <c r="W1474" s="323" t="s">
        <v>253</v>
      </c>
      <c r="X1474" s="323" t="s">
        <v>238</v>
      </c>
      <c r="Y1474" s="323"/>
      <c r="Z1474" s="327">
        <v>0</v>
      </c>
      <c r="AA1474" s="327">
        <v>0</v>
      </c>
      <c r="AB1474" s="327">
        <v>0</v>
      </c>
      <c r="AC1474" s="327">
        <v>0</v>
      </c>
      <c r="AD1474" s="327">
        <v>0</v>
      </c>
      <c r="AE1474" s="327">
        <v>0</v>
      </c>
      <c r="AF1474" s="327">
        <v>0</v>
      </c>
      <c r="AG1474" s="327">
        <v>0</v>
      </c>
      <c r="AH1474" s="327">
        <v>0</v>
      </c>
      <c r="AI1474" s="327">
        <v>0</v>
      </c>
      <c r="AJ1474" s="327">
        <v>0</v>
      </c>
      <c r="AK1474" s="327">
        <v>0</v>
      </c>
      <c r="AL1474" s="327">
        <v>0</v>
      </c>
      <c r="AM1474" s="489"/>
      <c r="AN1474" s="382"/>
    </row>
    <row r="1475" spans="1:40" ht="19.5" customHeight="1" x14ac:dyDescent="0.2">
      <c r="A1475" s="477" t="s">
        <v>365</v>
      </c>
      <c r="B1475" s="475" t="s">
        <v>45</v>
      </c>
      <c r="C1475" s="456" t="s">
        <v>33</v>
      </c>
      <c r="D1475" s="302" t="s">
        <v>38</v>
      </c>
      <c r="E1475" s="305"/>
      <c r="F1475" s="305"/>
      <c r="G1475" s="305"/>
      <c r="H1475" s="305"/>
      <c r="I1475" s="305"/>
      <c r="J1475" s="305"/>
      <c r="K1475" s="305"/>
      <c r="L1475" s="305"/>
      <c r="M1475" s="305"/>
      <c r="N1475" s="305"/>
      <c r="O1475" s="305"/>
      <c r="P1475" s="305"/>
      <c r="Q1475" s="305"/>
      <c r="R1475" s="305"/>
      <c r="S1475" s="382"/>
      <c r="V1475" s="387"/>
      <c r="W1475" s="323" t="s">
        <v>253</v>
      </c>
      <c r="X1475" s="323" t="s">
        <v>239</v>
      </c>
      <c r="Y1475" s="323"/>
      <c r="Z1475" s="327">
        <v>0</v>
      </c>
      <c r="AA1475" s="327">
        <v>0</v>
      </c>
      <c r="AB1475" s="327">
        <v>0</v>
      </c>
      <c r="AC1475" s="327">
        <v>0</v>
      </c>
      <c r="AD1475" s="327">
        <v>0</v>
      </c>
      <c r="AE1475" s="327">
        <v>0</v>
      </c>
      <c r="AF1475" s="327">
        <v>0</v>
      </c>
      <c r="AG1475" s="327">
        <v>0</v>
      </c>
      <c r="AH1475" s="327">
        <v>0</v>
      </c>
      <c r="AI1475" s="327">
        <v>0</v>
      </c>
      <c r="AJ1475" s="327">
        <v>0</v>
      </c>
      <c r="AK1475" s="327">
        <v>0</v>
      </c>
      <c r="AL1475" s="327">
        <v>0</v>
      </c>
      <c r="AM1475" s="489"/>
      <c r="AN1475" s="382"/>
    </row>
    <row r="1476" spans="1:40" ht="19.5" customHeight="1" x14ac:dyDescent="0.2">
      <c r="A1476" s="477" t="s">
        <v>365</v>
      </c>
      <c r="B1476" s="475" t="s">
        <v>45</v>
      </c>
      <c r="C1476" s="456" t="s">
        <v>33</v>
      </c>
      <c r="D1476" s="302" t="s">
        <v>39</v>
      </c>
      <c r="E1476" s="305"/>
      <c r="F1476" s="305"/>
      <c r="G1476" s="305"/>
      <c r="H1476" s="305"/>
      <c r="I1476" s="305"/>
      <c r="J1476" s="305"/>
      <c r="K1476" s="305"/>
      <c r="L1476" s="305"/>
      <c r="M1476" s="305"/>
      <c r="N1476" s="305"/>
      <c r="O1476" s="305"/>
      <c r="P1476" s="305"/>
      <c r="Q1476" s="305"/>
      <c r="R1476" s="305"/>
      <c r="S1476" s="382"/>
      <c r="V1476" s="387"/>
      <c r="W1476" s="323" t="s">
        <v>253</v>
      </c>
      <c r="X1476" s="323" t="s">
        <v>240</v>
      </c>
      <c r="Y1476" s="323"/>
      <c r="Z1476" s="327">
        <v>0</v>
      </c>
      <c r="AA1476" s="327">
        <v>0</v>
      </c>
      <c r="AB1476" s="327">
        <v>0</v>
      </c>
      <c r="AC1476" s="327">
        <v>0</v>
      </c>
      <c r="AD1476" s="327">
        <v>0</v>
      </c>
      <c r="AE1476" s="327">
        <v>0</v>
      </c>
      <c r="AF1476" s="327">
        <v>0</v>
      </c>
      <c r="AG1476" s="327">
        <v>0</v>
      </c>
      <c r="AH1476" s="327">
        <v>0</v>
      </c>
      <c r="AI1476" s="327">
        <v>0</v>
      </c>
      <c r="AJ1476" s="327">
        <v>0</v>
      </c>
      <c r="AK1476" s="327">
        <v>0</v>
      </c>
      <c r="AL1476" s="327">
        <v>0</v>
      </c>
      <c r="AM1476" s="489"/>
      <c r="AN1476" s="382"/>
    </row>
    <row r="1477" spans="1:40" ht="19.5" customHeight="1" x14ac:dyDescent="0.2">
      <c r="A1477" s="477" t="s">
        <v>365</v>
      </c>
      <c r="B1477" s="475" t="s">
        <v>45</v>
      </c>
      <c r="C1477" s="456" t="s">
        <v>40</v>
      </c>
      <c r="D1477" s="302" t="s">
        <v>41</v>
      </c>
      <c r="E1477" s="305"/>
      <c r="F1477" s="305"/>
      <c r="G1477" s="305"/>
      <c r="H1477" s="305"/>
      <c r="I1477" s="305"/>
      <c r="J1477" s="305"/>
      <c r="K1477" s="305"/>
      <c r="L1477" s="305"/>
      <c r="M1477" s="305"/>
      <c r="N1477" s="305"/>
      <c r="O1477" s="305"/>
      <c r="P1477" s="305"/>
      <c r="Q1477" s="305"/>
      <c r="R1477" s="305"/>
      <c r="S1477" s="382"/>
      <c r="V1477" s="387"/>
      <c r="W1477" s="323" t="s">
        <v>253</v>
      </c>
      <c r="X1477" s="323" t="s">
        <v>241</v>
      </c>
      <c r="Y1477" s="323"/>
      <c r="Z1477" s="327">
        <v>0</v>
      </c>
      <c r="AA1477" s="327">
        <v>0</v>
      </c>
      <c r="AB1477" s="327">
        <v>0</v>
      </c>
      <c r="AC1477" s="327">
        <v>0</v>
      </c>
      <c r="AD1477" s="327">
        <v>0</v>
      </c>
      <c r="AE1477" s="327">
        <v>0</v>
      </c>
      <c r="AF1477" s="327">
        <v>0</v>
      </c>
      <c r="AG1477" s="327">
        <v>0</v>
      </c>
      <c r="AH1477" s="327">
        <v>0</v>
      </c>
      <c r="AI1477" s="327">
        <v>0</v>
      </c>
      <c r="AJ1477" s="327">
        <v>0</v>
      </c>
      <c r="AK1477" s="327">
        <v>0</v>
      </c>
      <c r="AL1477" s="327">
        <v>0</v>
      </c>
      <c r="AM1477" s="489"/>
      <c r="AN1477" s="382"/>
    </row>
    <row r="1478" spans="1:40" ht="19.5" customHeight="1" x14ac:dyDescent="0.2">
      <c r="A1478" s="477" t="s">
        <v>365</v>
      </c>
      <c r="B1478" s="475" t="s">
        <v>45</v>
      </c>
      <c r="C1478" s="456" t="s">
        <v>40</v>
      </c>
      <c r="D1478" s="302" t="s">
        <v>42</v>
      </c>
      <c r="E1478" s="305"/>
      <c r="F1478" s="305"/>
      <c r="G1478" s="305"/>
      <c r="H1478" s="305"/>
      <c r="I1478" s="305"/>
      <c r="J1478" s="305"/>
      <c r="K1478" s="305"/>
      <c r="L1478" s="305"/>
      <c r="M1478" s="305"/>
      <c r="N1478" s="305"/>
      <c r="O1478" s="305"/>
      <c r="P1478" s="305"/>
      <c r="Q1478" s="305"/>
      <c r="R1478" s="305"/>
      <c r="S1478" s="382"/>
      <c r="V1478" s="387"/>
      <c r="W1478" s="323" t="s">
        <v>253</v>
      </c>
      <c r="X1478" s="323" t="s">
        <v>242</v>
      </c>
      <c r="Y1478" s="323"/>
      <c r="Z1478" s="327">
        <v>0</v>
      </c>
      <c r="AA1478" s="327">
        <v>0</v>
      </c>
      <c r="AB1478" s="327">
        <v>0</v>
      </c>
      <c r="AC1478" s="327">
        <v>0</v>
      </c>
      <c r="AD1478" s="327">
        <v>0</v>
      </c>
      <c r="AE1478" s="327">
        <v>0</v>
      </c>
      <c r="AF1478" s="327">
        <v>0</v>
      </c>
      <c r="AG1478" s="327">
        <v>0</v>
      </c>
      <c r="AH1478" s="327">
        <v>0</v>
      </c>
      <c r="AI1478" s="327">
        <v>0</v>
      </c>
      <c r="AJ1478" s="327">
        <v>0</v>
      </c>
      <c r="AK1478" s="327">
        <v>0</v>
      </c>
      <c r="AL1478" s="327">
        <v>0</v>
      </c>
      <c r="AM1478" s="489"/>
      <c r="AN1478" s="382"/>
    </row>
    <row r="1479" spans="1:40" ht="19.5" customHeight="1" x14ac:dyDescent="0.2">
      <c r="A1479" s="477" t="s">
        <v>365</v>
      </c>
      <c r="B1479" s="475" t="s">
        <v>45</v>
      </c>
      <c r="C1479" s="456" t="s">
        <v>40</v>
      </c>
      <c r="D1479" s="302" t="s">
        <v>43</v>
      </c>
      <c r="E1479" s="305"/>
      <c r="F1479" s="305"/>
      <c r="G1479" s="305"/>
      <c r="H1479" s="305"/>
      <c r="I1479" s="305"/>
      <c r="J1479" s="305"/>
      <c r="K1479" s="305"/>
      <c r="L1479" s="305"/>
      <c r="M1479" s="305"/>
      <c r="N1479" s="305"/>
      <c r="O1479" s="305"/>
      <c r="P1479" s="305"/>
      <c r="Q1479" s="305"/>
      <c r="R1479" s="305"/>
      <c r="S1479" s="382"/>
      <c r="V1479" s="387"/>
      <c r="W1479" s="323" t="s">
        <v>253</v>
      </c>
      <c r="X1479" s="323" t="s">
        <v>243</v>
      </c>
      <c r="Y1479" s="323"/>
      <c r="Z1479" s="327">
        <v>0</v>
      </c>
      <c r="AA1479" s="327">
        <v>0</v>
      </c>
      <c r="AB1479" s="327">
        <v>0</v>
      </c>
      <c r="AC1479" s="327">
        <v>0</v>
      </c>
      <c r="AD1479" s="327">
        <v>0</v>
      </c>
      <c r="AE1479" s="327">
        <v>0</v>
      </c>
      <c r="AF1479" s="327">
        <v>0</v>
      </c>
      <c r="AG1479" s="327">
        <v>0</v>
      </c>
      <c r="AH1479" s="327">
        <v>0</v>
      </c>
      <c r="AI1479" s="327">
        <v>0</v>
      </c>
      <c r="AJ1479" s="327">
        <v>0</v>
      </c>
      <c r="AK1479" s="327">
        <v>0</v>
      </c>
      <c r="AL1479" s="327">
        <v>0</v>
      </c>
      <c r="AM1479" s="489"/>
      <c r="AN1479" s="382"/>
    </row>
    <row r="1480" spans="1:40" ht="19.5" customHeight="1" x14ac:dyDescent="0.2">
      <c r="A1480" s="477" t="s">
        <v>365</v>
      </c>
      <c r="B1480" s="475" t="s">
        <v>25</v>
      </c>
      <c r="C1480" s="456" t="s">
        <v>378</v>
      </c>
      <c r="D1480" s="302" t="s">
        <v>378</v>
      </c>
      <c r="E1480" s="305"/>
      <c r="F1480" s="305"/>
      <c r="G1480" s="305"/>
      <c r="H1480" s="305"/>
      <c r="I1480" s="305"/>
      <c r="J1480" s="305"/>
      <c r="K1480" s="305"/>
      <c r="L1480" s="305"/>
      <c r="M1480" s="305"/>
      <c r="N1480" s="305"/>
      <c r="O1480" s="305"/>
      <c r="P1480" s="305"/>
      <c r="Q1480" s="305"/>
      <c r="R1480" s="305"/>
      <c r="S1480" s="382"/>
      <c r="V1480" s="387"/>
      <c r="W1480" s="323" t="s">
        <v>253</v>
      </c>
      <c r="X1480" s="323" t="s">
        <v>244</v>
      </c>
      <c r="Y1480" s="323"/>
      <c r="Z1480" s="327">
        <v>0</v>
      </c>
      <c r="AA1480" s="327">
        <v>0</v>
      </c>
      <c r="AB1480" s="327">
        <v>0</v>
      </c>
      <c r="AC1480" s="327">
        <v>0</v>
      </c>
      <c r="AD1480" s="327">
        <v>0</v>
      </c>
      <c r="AE1480" s="327">
        <v>0</v>
      </c>
      <c r="AF1480" s="327">
        <v>0</v>
      </c>
      <c r="AG1480" s="327">
        <v>0</v>
      </c>
      <c r="AH1480" s="327">
        <v>0</v>
      </c>
      <c r="AI1480" s="327">
        <v>0</v>
      </c>
      <c r="AJ1480" s="327">
        <v>0</v>
      </c>
      <c r="AK1480" s="327">
        <v>0</v>
      </c>
      <c r="AL1480" s="327">
        <v>0</v>
      </c>
      <c r="AM1480" s="489"/>
      <c r="AN1480" s="382"/>
    </row>
    <row r="1481" spans="1:40" ht="19.5" customHeight="1" x14ac:dyDescent="0.2">
      <c r="A1481" s="477" t="s">
        <v>365</v>
      </c>
      <c r="B1481" s="475" t="s">
        <v>44</v>
      </c>
      <c r="C1481" s="456" t="s">
        <v>380</v>
      </c>
      <c r="D1481" s="302" t="s">
        <v>380</v>
      </c>
      <c r="E1481" s="305"/>
      <c r="F1481" s="305"/>
      <c r="G1481" s="305"/>
      <c r="H1481" s="305"/>
      <c r="I1481" s="305"/>
      <c r="J1481" s="305"/>
      <c r="K1481" s="305"/>
      <c r="L1481" s="305"/>
      <c r="M1481" s="305"/>
      <c r="N1481" s="305"/>
      <c r="O1481" s="305"/>
      <c r="P1481" s="305"/>
      <c r="Q1481" s="305"/>
      <c r="R1481" s="305"/>
      <c r="S1481" s="382"/>
      <c r="V1481" s="387"/>
      <c r="W1481" s="323" t="s">
        <v>253</v>
      </c>
      <c r="X1481" s="323" t="s">
        <v>245</v>
      </c>
      <c r="Y1481" s="323"/>
      <c r="Z1481" s="327">
        <v>0</v>
      </c>
      <c r="AA1481" s="327">
        <v>0</v>
      </c>
      <c r="AB1481" s="327">
        <v>0</v>
      </c>
      <c r="AC1481" s="327">
        <v>0</v>
      </c>
      <c r="AD1481" s="327">
        <v>0</v>
      </c>
      <c r="AE1481" s="327">
        <v>0</v>
      </c>
      <c r="AF1481" s="327">
        <v>0</v>
      </c>
      <c r="AG1481" s="327">
        <v>0</v>
      </c>
      <c r="AH1481" s="327">
        <v>0</v>
      </c>
      <c r="AI1481" s="327">
        <v>0</v>
      </c>
      <c r="AJ1481" s="327">
        <v>0</v>
      </c>
      <c r="AK1481" s="327">
        <v>0</v>
      </c>
      <c r="AL1481" s="327">
        <v>0</v>
      </c>
      <c r="AM1481" s="489"/>
      <c r="AN1481" s="382"/>
    </row>
    <row r="1482" spans="1:40" ht="19.5" customHeight="1" x14ac:dyDescent="0.2">
      <c r="A1482" s="477" t="s">
        <v>365</v>
      </c>
      <c r="B1482" s="475" t="s">
        <v>45</v>
      </c>
      <c r="C1482" s="456" t="s">
        <v>382</v>
      </c>
      <c r="D1482" s="302" t="s">
        <v>382</v>
      </c>
      <c r="E1482" s="305"/>
      <c r="F1482" s="305"/>
      <c r="G1482" s="305"/>
      <c r="H1482" s="305"/>
      <c r="I1482" s="305"/>
      <c r="J1482" s="305"/>
      <c r="K1482" s="305"/>
      <c r="L1482" s="305"/>
      <c r="M1482" s="305"/>
      <c r="N1482" s="305"/>
      <c r="O1482" s="305"/>
      <c r="P1482" s="305"/>
      <c r="Q1482" s="305"/>
      <c r="R1482" s="305"/>
      <c r="S1482" s="382"/>
      <c r="V1482" s="387"/>
      <c r="W1482" s="323" t="s">
        <v>253</v>
      </c>
      <c r="X1482" s="323" t="s">
        <v>246</v>
      </c>
      <c r="Y1482" s="323"/>
      <c r="Z1482" s="327">
        <v>0</v>
      </c>
      <c r="AA1482" s="327">
        <v>0</v>
      </c>
      <c r="AB1482" s="327">
        <v>0</v>
      </c>
      <c r="AC1482" s="327">
        <v>0</v>
      </c>
      <c r="AD1482" s="327">
        <v>0</v>
      </c>
      <c r="AE1482" s="327">
        <v>0</v>
      </c>
      <c r="AF1482" s="327">
        <v>0</v>
      </c>
      <c r="AG1482" s="327">
        <v>0</v>
      </c>
      <c r="AH1482" s="327">
        <v>0</v>
      </c>
      <c r="AI1482" s="327">
        <v>0</v>
      </c>
      <c r="AJ1482" s="327">
        <v>0</v>
      </c>
      <c r="AK1482" s="327">
        <v>0</v>
      </c>
      <c r="AL1482" s="327">
        <v>0</v>
      </c>
      <c r="AM1482" s="489"/>
      <c r="AN1482" s="382"/>
    </row>
    <row r="1483" spans="1:40" ht="19.5" customHeight="1" x14ac:dyDescent="0.2">
      <c r="A1483" s="477" t="s">
        <v>365</v>
      </c>
      <c r="B1483" s="475" t="s">
        <v>46</v>
      </c>
      <c r="C1483" s="456" t="s">
        <v>384</v>
      </c>
      <c r="D1483" s="302" t="s">
        <v>384</v>
      </c>
      <c r="E1483" s="305"/>
      <c r="F1483" s="305"/>
      <c r="G1483" s="305"/>
      <c r="H1483" s="305"/>
      <c r="I1483" s="305"/>
      <c r="J1483" s="305"/>
      <c r="K1483" s="305"/>
      <c r="L1483" s="305"/>
      <c r="M1483" s="305"/>
      <c r="N1483" s="305"/>
      <c r="O1483" s="305"/>
      <c r="P1483" s="305"/>
      <c r="Q1483" s="305"/>
      <c r="R1483" s="305"/>
      <c r="S1483" s="382"/>
      <c r="V1483" s="387"/>
      <c r="W1483" s="323" t="s">
        <v>253</v>
      </c>
      <c r="X1483" s="323" t="s">
        <v>247</v>
      </c>
      <c r="Y1483" s="323"/>
      <c r="Z1483" s="327">
        <v>0</v>
      </c>
      <c r="AA1483" s="327">
        <v>0</v>
      </c>
      <c r="AB1483" s="327">
        <v>0</v>
      </c>
      <c r="AC1483" s="327">
        <v>0</v>
      </c>
      <c r="AD1483" s="327">
        <v>0</v>
      </c>
      <c r="AE1483" s="327">
        <v>0</v>
      </c>
      <c r="AF1483" s="327">
        <v>0</v>
      </c>
      <c r="AG1483" s="327">
        <v>0</v>
      </c>
      <c r="AH1483" s="327">
        <v>0</v>
      </c>
      <c r="AI1483" s="327">
        <v>0</v>
      </c>
      <c r="AJ1483" s="327">
        <v>0</v>
      </c>
      <c r="AK1483" s="327">
        <v>0</v>
      </c>
      <c r="AL1483" s="327">
        <v>0</v>
      </c>
      <c r="AM1483" s="489"/>
      <c r="AN1483" s="382"/>
    </row>
    <row r="1484" spans="1:40" ht="19.5" customHeight="1" x14ac:dyDescent="0.2">
      <c r="A1484" s="477" t="s">
        <v>365</v>
      </c>
      <c r="B1484" s="475" t="s">
        <v>47</v>
      </c>
      <c r="C1484" s="456" t="s">
        <v>386</v>
      </c>
      <c r="D1484" s="302" t="s">
        <v>386</v>
      </c>
      <c r="E1484" s="305"/>
      <c r="F1484" s="305"/>
      <c r="G1484" s="305"/>
      <c r="H1484" s="305"/>
      <c r="I1484" s="305"/>
      <c r="J1484" s="305"/>
      <c r="K1484" s="305"/>
      <c r="L1484" s="305"/>
      <c r="M1484" s="305"/>
      <c r="N1484" s="305"/>
      <c r="O1484" s="305"/>
      <c r="P1484" s="305"/>
      <c r="Q1484" s="305"/>
      <c r="R1484" s="305"/>
      <c r="S1484" s="382"/>
      <c r="V1484" s="387"/>
      <c r="W1484" s="323" t="s">
        <v>253</v>
      </c>
      <c r="X1484" s="323" t="s">
        <v>248</v>
      </c>
      <c r="Y1484" s="323"/>
      <c r="Z1484" s="327">
        <v>0</v>
      </c>
      <c r="AA1484" s="327">
        <v>0</v>
      </c>
      <c r="AB1484" s="327">
        <v>0</v>
      </c>
      <c r="AC1484" s="327">
        <v>0</v>
      </c>
      <c r="AD1484" s="327">
        <v>0</v>
      </c>
      <c r="AE1484" s="327">
        <v>0</v>
      </c>
      <c r="AF1484" s="327">
        <v>0</v>
      </c>
      <c r="AG1484" s="327">
        <v>0</v>
      </c>
      <c r="AH1484" s="327">
        <v>0</v>
      </c>
      <c r="AI1484" s="327">
        <v>0</v>
      </c>
      <c r="AJ1484" s="327">
        <v>0</v>
      </c>
      <c r="AK1484" s="327">
        <v>0</v>
      </c>
      <c r="AL1484" s="327">
        <v>0</v>
      </c>
      <c r="AM1484" s="489"/>
      <c r="AN1484" s="382"/>
    </row>
    <row r="1485" spans="1:40" ht="19.5" customHeight="1" x14ac:dyDescent="0.2">
      <c r="A1485" s="477" t="s">
        <v>365</v>
      </c>
      <c r="B1485" s="475" t="s">
        <v>48</v>
      </c>
      <c r="C1485" s="456" t="s">
        <v>48</v>
      </c>
      <c r="D1485" s="302" t="s">
        <v>48</v>
      </c>
      <c r="E1485" s="305"/>
      <c r="F1485" s="305"/>
      <c r="G1485" s="305"/>
      <c r="H1485" s="305"/>
      <c r="I1485" s="305"/>
      <c r="J1485" s="305"/>
      <c r="K1485" s="305"/>
      <c r="L1485" s="305"/>
      <c r="M1485" s="305"/>
      <c r="N1485" s="305"/>
      <c r="O1485" s="305"/>
      <c r="P1485" s="305"/>
      <c r="Q1485" s="305"/>
      <c r="R1485" s="305"/>
      <c r="S1485" s="382"/>
      <c r="V1485" s="387"/>
      <c r="W1485" s="323" t="s">
        <v>253</v>
      </c>
      <c r="X1485" s="323" t="s">
        <v>210</v>
      </c>
      <c r="Y1485" s="323"/>
      <c r="Z1485" s="327">
        <v>-151.98326539283801</v>
      </c>
      <c r="AA1485" s="327">
        <v>-87.386469897614802</v>
      </c>
      <c r="AB1485" s="327">
        <v>-116.923687297218</v>
      </c>
      <c r="AC1485" s="327">
        <v>-57.648348254501698</v>
      </c>
      <c r="AD1485" s="327">
        <v>-149.57277262371801</v>
      </c>
      <c r="AE1485" s="327">
        <v>-201.19208798019699</v>
      </c>
      <c r="AF1485" s="327">
        <v>-227.623824535197</v>
      </c>
      <c r="AG1485" s="327">
        <v>-287.91849906872699</v>
      </c>
      <c r="AH1485" s="327">
        <v>-169.248843295879</v>
      </c>
      <c r="AI1485" s="327">
        <v>-197.18459476614899</v>
      </c>
      <c r="AJ1485" s="327">
        <v>-201.73937931614901</v>
      </c>
      <c r="AK1485" s="327">
        <v>-42.9230636961492</v>
      </c>
      <c r="AL1485" s="327">
        <v>-1891.34483612434</v>
      </c>
      <c r="AM1485" s="489"/>
      <c r="AN1485" s="382"/>
    </row>
    <row r="1486" spans="1:40" ht="19.5" customHeight="1" x14ac:dyDescent="0.2">
      <c r="A1486" s="477" t="s">
        <v>365</v>
      </c>
      <c r="B1486" s="475" t="s">
        <v>49</v>
      </c>
      <c r="C1486" s="456" t="s">
        <v>49</v>
      </c>
      <c r="D1486" s="302" t="s">
        <v>49</v>
      </c>
      <c r="E1486" s="305"/>
      <c r="F1486" s="305"/>
      <c r="G1486" s="305"/>
      <c r="H1486" s="305"/>
      <c r="I1486" s="305"/>
      <c r="J1486" s="305"/>
      <c r="K1486" s="305"/>
      <c r="L1486" s="305"/>
      <c r="M1486" s="305"/>
      <c r="N1486" s="305"/>
      <c r="O1486" s="305"/>
      <c r="P1486" s="305"/>
      <c r="Q1486" s="305"/>
      <c r="R1486" s="305"/>
      <c r="S1486" s="382"/>
      <c r="V1486" s="387"/>
      <c r="W1486" s="321"/>
      <c r="X1486" s="321"/>
      <c r="Y1486" s="321"/>
      <c r="Z1486" s="329"/>
      <c r="AA1486" s="329"/>
      <c r="AB1486" s="329"/>
      <c r="AC1486" s="329"/>
      <c r="AD1486" s="329"/>
      <c r="AE1486" s="329"/>
      <c r="AF1486" s="329"/>
      <c r="AG1486" s="329"/>
      <c r="AH1486" s="329"/>
      <c r="AI1486" s="329"/>
      <c r="AJ1486" s="329"/>
      <c r="AK1486" s="329"/>
      <c r="AL1486" s="329"/>
      <c r="AM1486" s="489"/>
      <c r="AN1486" s="382"/>
    </row>
    <row r="1487" spans="1:40" ht="19.5" customHeight="1" x14ac:dyDescent="0.2">
      <c r="A1487" s="477" t="s">
        <v>365</v>
      </c>
      <c r="B1487" s="475" t="s">
        <v>50</v>
      </c>
      <c r="C1487" s="456" t="s">
        <v>50</v>
      </c>
      <c r="D1487" s="302" t="s">
        <v>50</v>
      </c>
      <c r="E1487" s="305"/>
      <c r="F1487" s="305"/>
      <c r="G1487" s="305"/>
      <c r="H1487" s="305"/>
      <c r="I1487" s="305"/>
      <c r="J1487" s="305"/>
      <c r="K1487" s="305"/>
      <c r="L1487" s="305"/>
      <c r="M1487" s="305"/>
      <c r="N1487" s="305"/>
      <c r="O1487" s="305"/>
      <c r="P1487" s="305"/>
      <c r="Q1487" s="305"/>
      <c r="R1487" s="305"/>
      <c r="S1487" s="382"/>
      <c r="V1487" s="387"/>
      <c r="W1487" s="321"/>
      <c r="X1487" s="321"/>
      <c r="Y1487" s="321"/>
      <c r="Z1487" s="329"/>
      <c r="AA1487" s="329"/>
      <c r="AB1487" s="329"/>
      <c r="AC1487" s="329"/>
      <c r="AD1487" s="329"/>
      <c r="AE1487" s="329"/>
      <c r="AF1487" s="329"/>
      <c r="AG1487" s="329"/>
      <c r="AH1487" s="329"/>
      <c r="AI1487" s="329"/>
      <c r="AJ1487" s="329"/>
      <c r="AK1487" s="329"/>
      <c r="AL1487" s="329"/>
      <c r="AM1487" s="489"/>
      <c r="AN1487" s="382"/>
    </row>
    <row r="1488" spans="1:40" ht="19.5" customHeight="1" x14ac:dyDescent="0.2">
      <c r="A1488" s="477" t="s">
        <v>75</v>
      </c>
      <c r="B1488" s="475" t="s">
        <v>25</v>
      </c>
      <c r="C1488" s="456" t="s">
        <v>26</v>
      </c>
      <c r="D1488" s="302" t="s">
        <v>29</v>
      </c>
      <c r="E1488" s="305"/>
      <c r="F1488" s="305"/>
      <c r="G1488" s="305"/>
      <c r="H1488" s="305"/>
      <c r="I1488" s="305"/>
      <c r="J1488" s="305"/>
      <c r="K1488" s="305"/>
      <c r="L1488" s="305"/>
      <c r="M1488" s="305"/>
      <c r="N1488" s="305"/>
      <c r="O1488" s="305"/>
      <c r="P1488" s="305"/>
      <c r="Q1488" s="305"/>
      <c r="R1488" s="305"/>
      <c r="S1488" s="382"/>
      <c r="V1488" s="387"/>
      <c r="W1488" s="323" t="s">
        <v>3</v>
      </c>
      <c r="X1488" s="323" t="s">
        <v>4</v>
      </c>
      <c r="Y1488" s="323"/>
      <c r="Z1488" s="327" t="s">
        <v>8</v>
      </c>
      <c r="AA1488" s="327" t="s">
        <v>9</v>
      </c>
      <c r="AB1488" s="327" t="s">
        <v>10</v>
      </c>
      <c r="AC1488" s="327" t="s">
        <v>11</v>
      </c>
      <c r="AD1488" s="327" t="s">
        <v>12</v>
      </c>
      <c r="AE1488" s="327" t="s">
        <v>13</v>
      </c>
      <c r="AF1488" s="327" t="s">
        <v>14</v>
      </c>
      <c r="AG1488" s="327" t="s">
        <v>15</v>
      </c>
      <c r="AH1488" s="327" t="s">
        <v>16</v>
      </c>
      <c r="AI1488" s="327" t="s">
        <v>17</v>
      </c>
      <c r="AJ1488" s="327" t="s">
        <v>111</v>
      </c>
      <c r="AK1488" s="327" t="s">
        <v>19</v>
      </c>
      <c r="AL1488" s="327" t="s">
        <v>20</v>
      </c>
      <c r="AM1488" s="489"/>
      <c r="AN1488" s="382"/>
    </row>
    <row r="1489" spans="1:40" ht="19.5" customHeight="1" x14ac:dyDescent="0.2">
      <c r="A1489" s="477" t="s">
        <v>75</v>
      </c>
      <c r="B1489" s="475" t="s">
        <v>25</v>
      </c>
      <c r="C1489" s="456" t="s">
        <v>26</v>
      </c>
      <c r="D1489" s="302" t="s">
        <v>30</v>
      </c>
      <c r="E1489" s="305"/>
      <c r="F1489" s="305"/>
      <c r="G1489" s="305"/>
      <c r="H1489" s="305"/>
      <c r="I1489" s="305"/>
      <c r="J1489" s="305"/>
      <c r="K1489" s="305"/>
      <c r="L1489" s="305"/>
      <c r="M1489" s="305"/>
      <c r="N1489" s="305"/>
      <c r="O1489" s="305"/>
      <c r="P1489" s="305"/>
      <c r="Q1489" s="305"/>
      <c r="R1489" s="305"/>
      <c r="S1489" s="382"/>
      <c r="V1489" s="387"/>
      <c r="W1489" s="323" t="s">
        <v>254</v>
      </c>
      <c r="X1489" s="323" t="s">
        <v>217</v>
      </c>
      <c r="Y1489" s="323"/>
      <c r="Z1489" s="327">
        <v>-3.2163274927294499E-3</v>
      </c>
      <c r="AA1489" s="327">
        <v>-3.2163274927294499E-3</v>
      </c>
      <c r="AB1489" s="327">
        <v>-3.2163274927294499E-3</v>
      </c>
      <c r="AC1489" s="327">
        <v>-1.1158687219673599E-2</v>
      </c>
      <c r="AD1489" s="327">
        <v>-1.1158687219673599E-2</v>
      </c>
      <c r="AE1489" s="327">
        <v>-1.1158687219673599E-2</v>
      </c>
      <c r="AF1489" s="327">
        <v>-1.1158687219673599E-2</v>
      </c>
      <c r="AG1489" s="327">
        <v>-1.1158687219673599E-2</v>
      </c>
      <c r="AH1489" s="327">
        <v>-1.1158687219673599E-2</v>
      </c>
      <c r="AI1489" s="327">
        <v>-1.1158687219673599E-2</v>
      </c>
      <c r="AJ1489" s="327">
        <v>-1.1158687219673599E-2</v>
      </c>
      <c r="AK1489" s="327">
        <v>-1.1158687219673599E-2</v>
      </c>
      <c r="AL1489" s="327">
        <v>-0.11007716745525099</v>
      </c>
      <c r="AM1489" s="489"/>
      <c r="AN1489" s="382"/>
    </row>
    <row r="1490" spans="1:40" ht="19.5" customHeight="1" x14ac:dyDescent="0.2">
      <c r="A1490" s="477" t="s">
        <v>75</v>
      </c>
      <c r="B1490" s="475" t="s">
        <v>25</v>
      </c>
      <c r="C1490" s="456" t="s">
        <v>26</v>
      </c>
      <c r="D1490" s="302" t="s">
        <v>31</v>
      </c>
      <c r="E1490" s="305"/>
      <c r="F1490" s="305"/>
      <c r="G1490" s="305"/>
      <c r="H1490" s="305"/>
      <c r="I1490" s="305"/>
      <c r="J1490" s="305"/>
      <c r="K1490" s="305"/>
      <c r="L1490" s="305"/>
      <c r="M1490" s="305"/>
      <c r="N1490" s="305"/>
      <c r="O1490" s="305"/>
      <c r="P1490" s="305"/>
      <c r="Q1490" s="305"/>
      <c r="R1490" s="305"/>
      <c r="S1490" s="382"/>
      <c r="V1490" s="387"/>
      <c r="W1490" s="323" t="s">
        <v>254</v>
      </c>
      <c r="X1490" s="323" t="s">
        <v>218</v>
      </c>
      <c r="Y1490" s="323"/>
      <c r="Z1490" s="327">
        <v>0</v>
      </c>
      <c r="AA1490" s="327">
        <v>0</v>
      </c>
      <c r="AB1490" s="327">
        <v>0</v>
      </c>
      <c r="AC1490" s="327">
        <v>0</v>
      </c>
      <c r="AD1490" s="327">
        <v>0</v>
      </c>
      <c r="AE1490" s="327">
        <v>0</v>
      </c>
      <c r="AF1490" s="327">
        <v>0</v>
      </c>
      <c r="AG1490" s="327">
        <v>0</v>
      </c>
      <c r="AH1490" s="327">
        <v>0</v>
      </c>
      <c r="AI1490" s="327">
        <v>0</v>
      </c>
      <c r="AJ1490" s="327">
        <v>0</v>
      </c>
      <c r="AK1490" s="327">
        <v>0</v>
      </c>
      <c r="AL1490" s="327">
        <v>0</v>
      </c>
      <c r="AM1490" s="489"/>
      <c r="AN1490" s="382"/>
    </row>
    <row r="1491" spans="1:40" ht="19.5" customHeight="1" x14ac:dyDescent="0.2">
      <c r="A1491" s="477" t="s">
        <v>75</v>
      </c>
      <c r="B1491" s="475" t="s">
        <v>25</v>
      </c>
      <c r="C1491" s="456" t="s">
        <v>33</v>
      </c>
      <c r="D1491" s="302" t="s">
        <v>34</v>
      </c>
      <c r="E1491" s="305"/>
      <c r="F1491" s="305"/>
      <c r="G1491" s="305"/>
      <c r="H1491" s="305"/>
      <c r="I1491" s="305"/>
      <c r="J1491" s="305"/>
      <c r="K1491" s="305"/>
      <c r="L1491" s="305"/>
      <c r="M1491" s="305"/>
      <c r="N1491" s="305"/>
      <c r="O1491" s="305"/>
      <c r="P1491" s="305"/>
      <c r="Q1491" s="305"/>
      <c r="R1491" s="305"/>
      <c r="S1491" s="382"/>
      <c r="V1491" s="387"/>
      <c r="W1491" s="323" t="s">
        <v>254</v>
      </c>
      <c r="X1491" s="323" t="s">
        <v>219</v>
      </c>
      <c r="Y1491" s="323"/>
      <c r="Z1491" s="327">
        <v>0</v>
      </c>
      <c r="AA1491" s="327">
        <v>0</v>
      </c>
      <c r="AB1491" s="327">
        <v>0</v>
      </c>
      <c r="AC1491" s="327">
        <v>0</v>
      </c>
      <c r="AD1491" s="327">
        <v>0</v>
      </c>
      <c r="AE1491" s="327">
        <v>0</v>
      </c>
      <c r="AF1491" s="327">
        <v>0</v>
      </c>
      <c r="AG1491" s="327">
        <v>0</v>
      </c>
      <c r="AH1491" s="327">
        <v>0</v>
      </c>
      <c r="AI1491" s="327">
        <v>0</v>
      </c>
      <c r="AJ1491" s="327">
        <v>0</v>
      </c>
      <c r="AK1491" s="327">
        <v>0</v>
      </c>
      <c r="AL1491" s="327">
        <v>0</v>
      </c>
      <c r="AM1491" s="489"/>
      <c r="AN1491" s="382"/>
    </row>
    <row r="1492" spans="1:40" ht="19.5" customHeight="1" x14ac:dyDescent="0.2">
      <c r="A1492" s="477" t="s">
        <v>75</v>
      </c>
      <c r="B1492" s="475" t="s">
        <v>25</v>
      </c>
      <c r="C1492" s="456" t="s">
        <v>33</v>
      </c>
      <c r="D1492" s="302" t="s">
        <v>35</v>
      </c>
      <c r="E1492" s="305"/>
      <c r="F1492" s="305"/>
      <c r="G1492" s="305"/>
      <c r="H1492" s="305"/>
      <c r="I1492" s="305"/>
      <c r="J1492" s="305"/>
      <c r="K1492" s="305"/>
      <c r="L1492" s="305"/>
      <c r="M1492" s="305"/>
      <c r="N1492" s="305"/>
      <c r="O1492" s="305"/>
      <c r="P1492" s="305"/>
      <c r="Q1492" s="305"/>
      <c r="R1492" s="305"/>
      <c r="S1492" s="382"/>
      <c r="V1492" s="387"/>
      <c r="W1492" s="323" t="s">
        <v>254</v>
      </c>
      <c r="X1492" s="323" t="s">
        <v>220</v>
      </c>
      <c r="Y1492" s="323"/>
      <c r="Z1492" s="327">
        <v>0</v>
      </c>
      <c r="AA1492" s="327">
        <v>0</v>
      </c>
      <c r="AB1492" s="327">
        <v>0</v>
      </c>
      <c r="AC1492" s="327">
        <v>0</v>
      </c>
      <c r="AD1492" s="327">
        <v>0</v>
      </c>
      <c r="AE1492" s="327">
        <v>0</v>
      </c>
      <c r="AF1492" s="327">
        <v>0</v>
      </c>
      <c r="AG1492" s="327">
        <v>0</v>
      </c>
      <c r="AH1492" s="327">
        <v>0</v>
      </c>
      <c r="AI1492" s="327">
        <v>0</v>
      </c>
      <c r="AJ1492" s="327">
        <v>0</v>
      </c>
      <c r="AK1492" s="327">
        <v>0</v>
      </c>
      <c r="AL1492" s="327">
        <v>0</v>
      </c>
      <c r="AM1492" s="489"/>
      <c r="AN1492" s="382"/>
    </row>
    <row r="1493" spans="1:40" ht="19.5" customHeight="1" x14ac:dyDescent="0.2">
      <c r="A1493" s="477" t="s">
        <v>75</v>
      </c>
      <c r="B1493" s="475" t="s">
        <v>25</v>
      </c>
      <c r="C1493" s="456" t="s">
        <v>33</v>
      </c>
      <c r="D1493" s="302" t="s">
        <v>36</v>
      </c>
      <c r="E1493" s="305"/>
      <c r="F1493" s="305"/>
      <c r="G1493" s="305"/>
      <c r="H1493" s="305"/>
      <c r="I1493" s="305"/>
      <c r="J1493" s="305"/>
      <c r="K1493" s="305"/>
      <c r="L1493" s="305"/>
      <c r="M1493" s="305"/>
      <c r="N1493" s="305"/>
      <c r="O1493" s="305"/>
      <c r="P1493" s="305"/>
      <c r="Q1493" s="305"/>
      <c r="R1493" s="305"/>
      <c r="S1493" s="382"/>
      <c r="V1493" s="387"/>
      <c r="W1493" s="323" t="s">
        <v>254</v>
      </c>
      <c r="X1493" s="323" t="s">
        <v>211</v>
      </c>
      <c r="Y1493" s="323"/>
      <c r="Z1493" s="327">
        <v>0</v>
      </c>
      <c r="AA1493" s="327">
        <v>-15.4546681694145</v>
      </c>
      <c r="AB1493" s="327">
        <v>0</v>
      </c>
      <c r="AC1493" s="327">
        <v>0</v>
      </c>
      <c r="AD1493" s="327">
        <v>0</v>
      </c>
      <c r="AE1493" s="327">
        <v>0</v>
      </c>
      <c r="AF1493" s="327">
        <v>0</v>
      </c>
      <c r="AG1493" s="327">
        <v>0</v>
      </c>
      <c r="AH1493" s="327">
        <v>0</v>
      </c>
      <c r="AI1493" s="327">
        <v>0</v>
      </c>
      <c r="AJ1493" s="327">
        <v>0</v>
      </c>
      <c r="AK1493" s="327">
        <v>10.569448</v>
      </c>
      <c r="AL1493" s="327">
        <v>-4.8852201694144997</v>
      </c>
      <c r="AM1493" s="489"/>
      <c r="AN1493" s="382"/>
    </row>
    <row r="1494" spans="1:40" ht="19.5" customHeight="1" x14ac:dyDescent="0.2">
      <c r="A1494" s="477" t="s">
        <v>75</v>
      </c>
      <c r="B1494" s="475" t="s">
        <v>25</v>
      </c>
      <c r="C1494" s="456" t="s">
        <v>33</v>
      </c>
      <c r="D1494" s="302" t="s">
        <v>37</v>
      </c>
      <c r="E1494" s="305"/>
      <c r="F1494" s="305"/>
      <c r="G1494" s="305"/>
      <c r="H1494" s="305"/>
      <c r="I1494" s="305"/>
      <c r="J1494" s="305"/>
      <c r="K1494" s="305"/>
      <c r="L1494" s="305"/>
      <c r="M1494" s="305"/>
      <c r="N1494" s="305"/>
      <c r="O1494" s="305"/>
      <c r="P1494" s="305"/>
      <c r="Q1494" s="305"/>
      <c r="R1494" s="305"/>
      <c r="S1494" s="382"/>
      <c r="V1494" s="387"/>
      <c r="W1494" s="323" t="s">
        <v>254</v>
      </c>
      <c r="X1494" s="323" t="s">
        <v>221</v>
      </c>
      <c r="Y1494" s="323"/>
      <c r="Z1494" s="327">
        <v>0</v>
      </c>
      <c r="AA1494" s="327">
        <v>0</v>
      </c>
      <c r="AB1494" s="327">
        <v>0</v>
      </c>
      <c r="AC1494" s="327">
        <v>0</v>
      </c>
      <c r="AD1494" s="327">
        <v>0</v>
      </c>
      <c r="AE1494" s="327">
        <v>0</v>
      </c>
      <c r="AF1494" s="327">
        <v>0</v>
      </c>
      <c r="AG1494" s="327">
        <v>0</v>
      </c>
      <c r="AH1494" s="327">
        <v>0</v>
      </c>
      <c r="AI1494" s="327">
        <v>0</v>
      </c>
      <c r="AJ1494" s="327">
        <v>0</v>
      </c>
      <c r="AK1494" s="327">
        <v>0</v>
      </c>
      <c r="AL1494" s="327">
        <v>0</v>
      </c>
      <c r="AM1494" s="489"/>
      <c r="AN1494" s="382"/>
    </row>
    <row r="1495" spans="1:40" ht="19.5" customHeight="1" x14ac:dyDescent="0.2">
      <c r="A1495" s="477" t="s">
        <v>75</v>
      </c>
      <c r="B1495" s="475" t="s">
        <v>25</v>
      </c>
      <c r="C1495" s="456" t="s">
        <v>33</v>
      </c>
      <c r="D1495" s="302" t="s">
        <v>38</v>
      </c>
      <c r="E1495" s="305"/>
      <c r="F1495" s="305"/>
      <c r="G1495" s="305"/>
      <c r="H1495" s="305"/>
      <c r="I1495" s="305"/>
      <c r="J1495" s="305"/>
      <c r="K1495" s="305"/>
      <c r="L1495" s="305"/>
      <c r="M1495" s="305"/>
      <c r="N1495" s="305"/>
      <c r="O1495" s="305"/>
      <c r="P1495" s="305"/>
      <c r="Q1495" s="305"/>
      <c r="R1495" s="305"/>
      <c r="S1495" s="382"/>
      <c r="V1495" s="387"/>
      <c r="W1495" s="323" t="s">
        <v>254</v>
      </c>
      <c r="X1495" s="323" t="s">
        <v>222</v>
      </c>
      <c r="Y1495" s="323"/>
      <c r="Z1495" s="327">
        <v>0</v>
      </c>
      <c r="AA1495" s="327">
        <v>0</v>
      </c>
      <c r="AB1495" s="327">
        <v>0</v>
      </c>
      <c r="AC1495" s="327">
        <v>0</v>
      </c>
      <c r="AD1495" s="327">
        <v>0</v>
      </c>
      <c r="AE1495" s="327">
        <v>0</v>
      </c>
      <c r="AF1495" s="327">
        <v>0</v>
      </c>
      <c r="AG1495" s="327">
        <v>0</v>
      </c>
      <c r="AH1495" s="327">
        <v>0</v>
      </c>
      <c r="AI1495" s="327">
        <v>0</v>
      </c>
      <c r="AJ1495" s="327">
        <v>0</v>
      </c>
      <c r="AK1495" s="327">
        <v>0</v>
      </c>
      <c r="AL1495" s="327">
        <v>0</v>
      </c>
      <c r="AM1495" s="489"/>
      <c r="AN1495" s="382"/>
    </row>
    <row r="1496" spans="1:40" ht="19.5" customHeight="1" x14ac:dyDescent="0.2">
      <c r="A1496" s="477" t="s">
        <v>75</v>
      </c>
      <c r="B1496" s="475" t="s">
        <v>25</v>
      </c>
      <c r="C1496" s="456" t="s">
        <v>33</v>
      </c>
      <c r="D1496" s="302" t="s">
        <v>39</v>
      </c>
      <c r="E1496" s="305"/>
      <c r="F1496" s="305"/>
      <c r="G1496" s="305"/>
      <c r="H1496" s="305"/>
      <c r="I1496" s="305"/>
      <c r="J1496" s="305"/>
      <c r="K1496" s="305"/>
      <c r="L1496" s="305"/>
      <c r="M1496" s="305"/>
      <c r="N1496" s="305"/>
      <c r="O1496" s="305"/>
      <c r="P1496" s="305"/>
      <c r="Q1496" s="305"/>
      <c r="R1496" s="305"/>
      <c r="S1496" s="382"/>
      <c r="V1496" s="387"/>
      <c r="W1496" s="323" t="s">
        <v>254</v>
      </c>
      <c r="X1496" s="323" t="s">
        <v>223</v>
      </c>
      <c r="Y1496" s="323"/>
      <c r="Z1496" s="327">
        <v>0</v>
      </c>
      <c r="AA1496" s="327">
        <v>0</v>
      </c>
      <c r="AB1496" s="327">
        <v>0</v>
      </c>
      <c r="AC1496" s="327">
        <v>0</v>
      </c>
      <c r="AD1496" s="327">
        <v>0</v>
      </c>
      <c r="AE1496" s="327">
        <v>0</v>
      </c>
      <c r="AF1496" s="327">
        <v>0</v>
      </c>
      <c r="AG1496" s="327">
        <v>0</v>
      </c>
      <c r="AH1496" s="327">
        <v>0</v>
      </c>
      <c r="AI1496" s="327">
        <v>0</v>
      </c>
      <c r="AJ1496" s="327">
        <v>0</v>
      </c>
      <c r="AK1496" s="327">
        <v>0</v>
      </c>
      <c r="AL1496" s="327">
        <v>0</v>
      </c>
      <c r="AM1496" s="489"/>
      <c r="AN1496" s="382"/>
    </row>
    <row r="1497" spans="1:40" ht="19.5" customHeight="1" x14ac:dyDescent="0.2">
      <c r="A1497" s="477" t="s">
        <v>75</v>
      </c>
      <c r="B1497" s="475" t="s">
        <v>25</v>
      </c>
      <c r="C1497" s="456" t="s">
        <v>40</v>
      </c>
      <c r="D1497" s="302" t="s">
        <v>41</v>
      </c>
      <c r="E1497" s="305"/>
      <c r="F1497" s="305"/>
      <c r="G1497" s="305"/>
      <c r="H1497" s="305"/>
      <c r="I1497" s="305"/>
      <c r="J1497" s="305"/>
      <c r="K1497" s="305"/>
      <c r="L1497" s="305"/>
      <c r="M1497" s="305"/>
      <c r="N1497" s="305"/>
      <c r="O1497" s="305"/>
      <c r="P1497" s="305"/>
      <c r="Q1497" s="305"/>
      <c r="R1497" s="305"/>
      <c r="S1497" s="382"/>
      <c r="V1497" s="387"/>
      <c r="W1497" s="323" t="s">
        <v>254</v>
      </c>
      <c r="X1497" s="323" t="s">
        <v>224</v>
      </c>
      <c r="Y1497" s="323"/>
      <c r="Z1497" s="327">
        <v>0</v>
      </c>
      <c r="AA1497" s="327">
        <v>0</v>
      </c>
      <c r="AB1497" s="327">
        <v>0</v>
      </c>
      <c r="AC1497" s="327">
        <v>0</v>
      </c>
      <c r="AD1497" s="327">
        <v>0</v>
      </c>
      <c r="AE1497" s="327">
        <v>0</v>
      </c>
      <c r="AF1497" s="327">
        <v>0</v>
      </c>
      <c r="AG1497" s="327">
        <v>0</v>
      </c>
      <c r="AH1497" s="327">
        <v>0</v>
      </c>
      <c r="AI1497" s="327">
        <v>0</v>
      </c>
      <c r="AJ1497" s="327">
        <v>0</v>
      </c>
      <c r="AK1497" s="327">
        <v>0</v>
      </c>
      <c r="AL1497" s="327">
        <v>0</v>
      </c>
      <c r="AM1497" s="489"/>
      <c r="AN1497" s="382"/>
    </row>
    <row r="1498" spans="1:40" ht="19.5" customHeight="1" x14ac:dyDescent="0.2">
      <c r="A1498" s="477" t="s">
        <v>75</v>
      </c>
      <c r="B1498" s="475" t="s">
        <v>25</v>
      </c>
      <c r="C1498" s="456" t="s">
        <v>40</v>
      </c>
      <c r="D1498" s="302" t="s">
        <v>42</v>
      </c>
      <c r="E1498" s="305"/>
      <c r="F1498" s="305"/>
      <c r="G1498" s="305"/>
      <c r="H1498" s="305"/>
      <c r="I1498" s="305"/>
      <c r="J1498" s="305"/>
      <c r="K1498" s="305"/>
      <c r="L1498" s="305"/>
      <c r="M1498" s="305"/>
      <c r="N1498" s="305"/>
      <c r="O1498" s="305"/>
      <c r="P1498" s="305"/>
      <c r="Q1498" s="305"/>
      <c r="R1498" s="305"/>
      <c r="S1498" s="382"/>
      <c r="V1498" s="387"/>
      <c r="W1498" s="323" t="s">
        <v>254</v>
      </c>
      <c r="X1498" s="323" t="s">
        <v>225</v>
      </c>
      <c r="Y1498" s="323"/>
      <c r="Z1498" s="327">
        <v>0</v>
      </c>
      <c r="AA1498" s="327">
        <v>0</v>
      </c>
      <c r="AB1498" s="327">
        <v>0</v>
      </c>
      <c r="AC1498" s="327">
        <v>0</v>
      </c>
      <c r="AD1498" s="327">
        <v>0</v>
      </c>
      <c r="AE1498" s="327">
        <v>0</v>
      </c>
      <c r="AF1498" s="327">
        <v>0</v>
      </c>
      <c r="AG1498" s="327">
        <v>0</v>
      </c>
      <c r="AH1498" s="327">
        <v>0</v>
      </c>
      <c r="AI1498" s="327">
        <v>0</v>
      </c>
      <c r="AJ1498" s="327">
        <v>0</v>
      </c>
      <c r="AK1498" s="327">
        <v>0</v>
      </c>
      <c r="AL1498" s="327">
        <v>0</v>
      </c>
      <c r="AM1498" s="489"/>
      <c r="AN1498" s="382"/>
    </row>
    <row r="1499" spans="1:40" ht="19.5" customHeight="1" x14ac:dyDescent="0.2">
      <c r="A1499" s="477" t="s">
        <v>75</v>
      </c>
      <c r="B1499" s="475" t="s">
        <v>25</v>
      </c>
      <c r="C1499" s="456" t="s">
        <v>40</v>
      </c>
      <c r="D1499" s="302" t="s">
        <v>43</v>
      </c>
      <c r="E1499" s="305"/>
      <c r="F1499" s="305"/>
      <c r="G1499" s="305"/>
      <c r="H1499" s="305"/>
      <c r="I1499" s="305"/>
      <c r="J1499" s="305"/>
      <c r="K1499" s="305"/>
      <c r="L1499" s="305"/>
      <c r="M1499" s="305"/>
      <c r="N1499" s="305"/>
      <c r="O1499" s="305"/>
      <c r="P1499" s="305"/>
      <c r="Q1499" s="305"/>
      <c r="R1499" s="305"/>
      <c r="S1499" s="382"/>
      <c r="V1499" s="387"/>
      <c r="W1499" s="323" t="s">
        <v>254</v>
      </c>
      <c r="X1499" s="323" t="s">
        <v>226</v>
      </c>
      <c r="Y1499" s="323"/>
      <c r="Z1499" s="327">
        <v>0</v>
      </c>
      <c r="AA1499" s="327">
        <v>0</v>
      </c>
      <c r="AB1499" s="327">
        <v>0</v>
      </c>
      <c r="AC1499" s="327">
        <v>0</v>
      </c>
      <c r="AD1499" s="327">
        <v>0</v>
      </c>
      <c r="AE1499" s="327">
        <v>0</v>
      </c>
      <c r="AF1499" s="327">
        <v>0</v>
      </c>
      <c r="AG1499" s="327">
        <v>0</v>
      </c>
      <c r="AH1499" s="327">
        <v>0</v>
      </c>
      <c r="AI1499" s="327">
        <v>0</v>
      </c>
      <c r="AJ1499" s="327">
        <v>0</v>
      </c>
      <c r="AK1499" s="327">
        <v>0</v>
      </c>
      <c r="AL1499" s="327">
        <v>0</v>
      </c>
      <c r="AM1499" s="489"/>
      <c r="AN1499" s="382"/>
    </row>
    <row r="1500" spans="1:40" ht="19.5" customHeight="1" x14ac:dyDescent="0.2">
      <c r="A1500" s="477" t="s">
        <v>75</v>
      </c>
      <c r="B1500" s="475" t="s">
        <v>44</v>
      </c>
      <c r="C1500" s="456" t="s">
        <v>26</v>
      </c>
      <c r="D1500" s="302" t="s">
        <v>29</v>
      </c>
      <c r="E1500" s="305"/>
      <c r="F1500" s="305"/>
      <c r="G1500" s="305"/>
      <c r="H1500" s="305"/>
      <c r="I1500" s="305"/>
      <c r="J1500" s="305"/>
      <c r="K1500" s="305"/>
      <c r="L1500" s="305"/>
      <c r="M1500" s="305"/>
      <c r="N1500" s="305"/>
      <c r="O1500" s="305"/>
      <c r="P1500" s="305"/>
      <c r="Q1500" s="305"/>
      <c r="R1500" s="305"/>
      <c r="S1500" s="382"/>
      <c r="V1500" s="387"/>
      <c r="W1500" s="323" t="s">
        <v>254</v>
      </c>
      <c r="X1500" s="323" t="s">
        <v>227</v>
      </c>
      <c r="Y1500" s="323"/>
      <c r="Z1500" s="327">
        <v>0</v>
      </c>
      <c r="AA1500" s="327">
        <v>0</v>
      </c>
      <c r="AB1500" s="327">
        <v>0</v>
      </c>
      <c r="AC1500" s="327">
        <v>0</v>
      </c>
      <c r="AD1500" s="327">
        <v>0</v>
      </c>
      <c r="AE1500" s="327">
        <v>0</v>
      </c>
      <c r="AF1500" s="327">
        <v>0</v>
      </c>
      <c r="AG1500" s="327">
        <v>0</v>
      </c>
      <c r="AH1500" s="327">
        <v>0</v>
      </c>
      <c r="AI1500" s="327">
        <v>0</v>
      </c>
      <c r="AJ1500" s="327">
        <v>0</v>
      </c>
      <c r="AK1500" s="327">
        <v>0</v>
      </c>
      <c r="AL1500" s="327">
        <v>0</v>
      </c>
      <c r="AM1500" s="489"/>
      <c r="AN1500" s="382"/>
    </row>
    <row r="1501" spans="1:40" ht="19.5" customHeight="1" x14ac:dyDescent="0.2">
      <c r="A1501" s="477" t="s">
        <v>75</v>
      </c>
      <c r="B1501" s="475" t="s">
        <v>44</v>
      </c>
      <c r="C1501" s="456" t="s">
        <v>26</v>
      </c>
      <c r="D1501" s="302" t="s">
        <v>30</v>
      </c>
      <c r="E1501" s="305"/>
      <c r="F1501" s="305"/>
      <c r="G1501" s="305"/>
      <c r="H1501" s="305"/>
      <c r="I1501" s="305"/>
      <c r="J1501" s="305"/>
      <c r="K1501" s="305"/>
      <c r="L1501" s="305"/>
      <c r="M1501" s="305"/>
      <c r="N1501" s="305"/>
      <c r="O1501" s="305"/>
      <c r="P1501" s="305"/>
      <c r="Q1501" s="305"/>
      <c r="R1501" s="305"/>
      <c r="S1501" s="382"/>
      <c r="V1501" s="387"/>
      <c r="W1501" s="323" t="s">
        <v>254</v>
      </c>
      <c r="X1501" s="323" t="s">
        <v>367</v>
      </c>
      <c r="Y1501" s="323"/>
      <c r="Z1501" s="327">
        <v>0</v>
      </c>
      <c r="AA1501" s="327">
        <v>0</v>
      </c>
      <c r="AB1501" s="327">
        <v>0</v>
      </c>
      <c r="AC1501" s="327">
        <v>0</v>
      </c>
      <c r="AD1501" s="327">
        <v>0</v>
      </c>
      <c r="AE1501" s="327">
        <v>0</v>
      </c>
      <c r="AF1501" s="327">
        <v>0</v>
      </c>
      <c r="AG1501" s="327">
        <v>0</v>
      </c>
      <c r="AH1501" s="327">
        <v>0</v>
      </c>
      <c r="AI1501" s="327">
        <v>0</v>
      </c>
      <c r="AJ1501" s="327">
        <v>0</v>
      </c>
      <c r="AK1501" s="327">
        <v>0</v>
      </c>
      <c r="AL1501" s="327">
        <v>0</v>
      </c>
      <c r="AM1501" s="489"/>
      <c r="AN1501" s="382"/>
    </row>
    <row r="1502" spans="1:40" ht="19.5" customHeight="1" x14ac:dyDescent="0.2">
      <c r="A1502" s="477" t="s">
        <v>75</v>
      </c>
      <c r="B1502" s="475" t="s">
        <v>44</v>
      </c>
      <c r="C1502" s="456" t="s">
        <v>26</v>
      </c>
      <c r="D1502" s="302" t="s">
        <v>31</v>
      </c>
      <c r="E1502" s="305"/>
      <c r="F1502" s="305"/>
      <c r="G1502" s="305"/>
      <c r="H1502" s="305"/>
      <c r="I1502" s="305"/>
      <c r="J1502" s="305"/>
      <c r="K1502" s="305"/>
      <c r="L1502" s="305"/>
      <c r="M1502" s="305"/>
      <c r="N1502" s="305"/>
      <c r="O1502" s="305"/>
      <c r="P1502" s="305"/>
      <c r="Q1502" s="305"/>
      <c r="R1502" s="305"/>
      <c r="S1502" s="382"/>
      <c r="V1502" s="387"/>
      <c r="W1502" s="323" t="s">
        <v>254</v>
      </c>
      <c r="X1502" s="323" t="s">
        <v>229</v>
      </c>
      <c r="Y1502" s="323"/>
      <c r="Z1502" s="327">
        <v>0</v>
      </c>
      <c r="AA1502" s="327">
        <v>0</v>
      </c>
      <c r="AB1502" s="327">
        <v>0</v>
      </c>
      <c r="AC1502" s="327">
        <v>0</v>
      </c>
      <c r="AD1502" s="327">
        <v>0</v>
      </c>
      <c r="AE1502" s="327">
        <v>0</v>
      </c>
      <c r="AF1502" s="327">
        <v>0</v>
      </c>
      <c r="AG1502" s="327">
        <v>0</v>
      </c>
      <c r="AH1502" s="327">
        <v>0</v>
      </c>
      <c r="AI1502" s="327">
        <v>0</v>
      </c>
      <c r="AJ1502" s="327">
        <v>0</v>
      </c>
      <c r="AK1502" s="327">
        <v>0</v>
      </c>
      <c r="AL1502" s="327">
        <v>0</v>
      </c>
      <c r="AM1502" s="489"/>
      <c r="AN1502" s="382"/>
    </row>
    <row r="1503" spans="1:40" ht="19.5" customHeight="1" x14ac:dyDescent="0.2">
      <c r="A1503" s="477" t="s">
        <v>75</v>
      </c>
      <c r="B1503" s="475" t="s">
        <v>44</v>
      </c>
      <c r="C1503" s="456" t="s">
        <v>33</v>
      </c>
      <c r="D1503" s="302" t="s">
        <v>34</v>
      </c>
      <c r="E1503" s="305"/>
      <c r="F1503" s="305"/>
      <c r="G1503" s="305"/>
      <c r="H1503" s="305"/>
      <c r="I1503" s="305"/>
      <c r="J1503" s="305"/>
      <c r="K1503" s="305"/>
      <c r="L1503" s="305"/>
      <c r="M1503" s="305"/>
      <c r="N1503" s="305"/>
      <c r="O1503" s="305"/>
      <c r="P1503" s="305"/>
      <c r="Q1503" s="305"/>
      <c r="R1503" s="305"/>
      <c r="S1503" s="382"/>
      <c r="V1503" s="387"/>
      <c r="W1503" s="323" t="s">
        <v>254</v>
      </c>
      <c r="X1503" s="323" t="s">
        <v>230</v>
      </c>
      <c r="Y1503" s="323"/>
      <c r="Z1503" s="327">
        <v>0</v>
      </c>
      <c r="AA1503" s="327">
        <v>0</v>
      </c>
      <c r="AB1503" s="327">
        <v>0</v>
      </c>
      <c r="AC1503" s="327">
        <v>0</v>
      </c>
      <c r="AD1503" s="327">
        <v>0</v>
      </c>
      <c r="AE1503" s="327">
        <v>0</v>
      </c>
      <c r="AF1503" s="327">
        <v>0</v>
      </c>
      <c r="AG1503" s="327">
        <v>0</v>
      </c>
      <c r="AH1503" s="327">
        <v>0</v>
      </c>
      <c r="AI1503" s="327">
        <v>0</v>
      </c>
      <c r="AJ1503" s="327">
        <v>0</v>
      </c>
      <c r="AK1503" s="327">
        <v>0</v>
      </c>
      <c r="AL1503" s="327">
        <v>0</v>
      </c>
      <c r="AM1503" s="489"/>
      <c r="AN1503" s="382"/>
    </row>
    <row r="1504" spans="1:40" ht="19.5" customHeight="1" x14ac:dyDescent="0.2">
      <c r="A1504" s="477" t="s">
        <v>75</v>
      </c>
      <c r="B1504" s="475" t="s">
        <v>44</v>
      </c>
      <c r="C1504" s="456" t="s">
        <v>33</v>
      </c>
      <c r="D1504" s="302" t="s">
        <v>35</v>
      </c>
      <c r="E1504" s="305"/>
      <c r="F1504" s="305"/>
      <c r="G1504" s="305"/>
      <c r="H1504" s="305"/>
      <c r="I1504" s="305"/>
      <c r="J1504" s="305"/>
      <c r="K1504" s="305"/>
      <c r="L1504" s="305"/>
      <c r="M1504" s="305"/>
      <c r="N1504" s="305"/>
      <c r="O1504" s="305"/>
      <c r="P1504" s="305"/>
      <c r="Q1504" s="305"/>
      <c r="R1504" s="305"/>
      <c r="S1504" s="382"/>
      <c r="V1504" s="387"/>
      <c r="W1504" s="323" t="s">
        <v>254</v>
      </c>
      <c r="X1504" s="323" t="s">
        <v>231</v>
      </c>
      <c r="Y1504" s="323"/>
      <c r="Z1504" s="327">
        <v>0</v>
      </c>
      <c r="AA1504" s="327">
        <v>0</v>
      </c>
      <c r="AB1504" s="327">
        <v>0</v>
      </c>
      <c r="AC1504" s="327">
        <v>0</v>
      </c>
      <c r="AD1504" s="327">
        <v>0</v>
      </c>
      <c r="AE1504" s="327">
        <v>0</v>
      </c>
      <c r="AF1504" s="327">
        <v>0</v>
      </c>
      <c r="AG1504" s="327">
        <v>0</v>
      </c>
      <c r="AH1504" s="327">
        <v>0</v>
      </c>
      <c r="AI1504" s="327">
        <v>0</v>
      </c>
      <c r="AJ1504" s="327">
        <v>0</v>
      </c>
      <c r="AK1504" s="327">
        <v>0</v>
      </c>
      <c r="AL1504" s="327">
        <v>0</v>
      </c>
      <c r="AM1504" s="489"/>
      <c r="AN1504" s="382"/>
    </row>
    <row r="1505" spans="1:40" ht="19.5" customHeight="1" x14ac:dyDescent="0.2">
      <c r="A1505" s="477" t="s">
        <v>75</v>
      </c>
      <c r="B1505" s="475" t="s">
        <v>44</v>
      </c>
      <c r="C1505" s="456" t="s">
        <v>33</v>
      </c>
      <c r="D1505" s="302" t="s">
        <v>36</v>
      </c>
      <c r="E1505" s="305"/>
      <c r="F1505" s="305"/>
      <c r="G1505" s="305"/>
      <c r="H1505" s="305"/>
      <c r="I1505" s="305"/>
      <c r="J1505" s="305"/>
      <c r="K1505" s="305"/>
      <c r="L1505" s="305"/>
      <c r="M1505" s="305"/>
      <c r="N1505" s="305"/>
      <c r="O1505" s="305"/>
      <c r="P1505" s="305"/>
      <c r="Q1505" s="305"/>
      <c r="R1505" s="305"/>
      <c r="S1505" s="382"/>
      <c r="V1505" s="387"/>
      <c r="W1505" s="323" t="s">
        <v>254</v>
      </c>
      <c r="X1505" s="323" t="s">
        <v>232</v>
      </c>
      <c r="Y1505" s="323"/>
      <c r="Z1505" s="327">
        <v>0</v>
      </c>
      <c r="AA1505" s="327">
        <v>0</v>
      </c>
      <c r="AB1505" s="327">
        <v>0</v>
      </c>
      <c r="AC1505" s="327">
        <v>0</v>
      </c>
      <c r="AD1505" s="327">
        <v>0</v>
      </c>
      <c r="AE1505" s="327">
        <v>0</v>
      </c>
      <c r="AF1505" s="327">
        <v>0</v>
      </c>
      <c r="AG1505" s="327">
        <v>0</v>
      </c>
      <c r="AH1505" s="327">
        <v>0</v>
      </c>
      <c r="AI1505" s="327">
        <v>0</v>
      </c>
      <c r="AJ1505" s="327">
        <v>0</v>
      </c>
      <c r="AK1505" s="327">
        <v>0</v>
      </c>
      <c r="AL1505" s="327">
        <v>0</v>
      </c>
      <c r="AM1505" s="489"/>
      <c r="AN1505" s="382"/>
    </row>
    <row r="1506" spans="1:40" ht="19.5" customHeight="1" x14ac:dyDescent="0.2">
      <c r="A1506" s="477" t="s">
        <v>75</v>
      </c>
      <c r="B1506" s="475" t="s">
        <v>44</v>
      </c>
      <c r="C1506" s="456" t="s">
        <v>33</v>
      </c>
      <c r="D1506" s="302" t="s">
        <v>37</v>
      </c>
      <c r="E1506" s="305"/>
      <c r="F1506" s="305"/>
      <c r="G1506" s="305"/>
      <c r="H1506" s="305"/>
      <c r="I1506" s="305"/>
      <c r="J1506" s="305"/>
      <c r="K1506" s="305"/>
      <c r="L1506" s="305"/>
      <c r="M1506" s="305"/>
      <c r="N1506" s="305"/>
      <c r="O1506" s="305"/>
      <c r="P1506" s="305"/>
      <c r="Q1506" s="305"/>
      <c r="R1506" s="305"/>
      <c r="S1506" s="382"/>
      <c r="V1506" s="387"/>
      <c r="W1506" s="323" t="s">
        <v>254</v>
      </c>
      <c r="X1506" s="323" t="s">
        <v>233</v>
      </c>
      <c r="Y1506" s="323"/>
      <c r="Z1506" s="327">
        <v>0</v>
      </c>
      <c r="AA1506" s="327">
        <v>0</v>
      </c>
      <c r="AB1506" s="327">
        <v>0</v>
      </c>
      <c r="AC1506" s="327">
        <v>0</v>
      </c>
      <c r="AD1506" s="327">
        <v>0</v>
      </c>
      <c r="AE1506" s="327">
        <v>0</v>
      </c>
      <c r="AF1506" s="327">
        <v>0</v>
      </c>
      <c r="AG1506" s="327">
        <v>0</v>
      </c>
      <c r="AH1506" s="327">
        <v>0</v>
      </c>
      <c r="AI1506" s="327">
        <v>0</v>
      </c>
      <c r="AJ1506" s="327">
        <v>0</v>
      </c>
      <c r="AK1506" s="327">
        <v>0</v>
      </c>
      <c r="AL1506" s="327">
        <v>0</v>
      </c>
      <c r="AM1506" s="489"/>
      <c r="AN1506" s="382"/>
    </row>
    <row r="1507" spans="1:40" ht="19.5" customHeight="1" x14ac:dyDescent="0.2">
      <c r="A1507" s="477" t="s">
        <v>75</v>
      </c>
      <c r="B1507" s="475" t="s">
        <v>44</v>
      </c>
      <c r="C1507" s="456" t="s">
        <v>33</v>
      </c>
      <c r="D1507" s="302" t="s">
        <v>38</v>
      </c>
      <c r="E1507" s="305"/>
      <c r="F1507" s="305"/>
      <c r="G1507" s="305"/>
      <c r="H1507" s="305"/>
      <c r="I1507" s="305"/>
      <c r="J1507" s="305"/>
      <c r="K1507" s="305"/>
      <c r="L1507" s="305"/>
      <c r="M1507" s="305"/>
      <c r="N1507" s="305"/>
      <c r="O1507" s="305"/>
      <c r="P1507" s="305"/>
      <c r="Q1507" s="305"/>
      <c r="R1507" s="305"/>
      <c r="S1507" s="382"/>
      <c r="V1507" s="387"/>
      <c r="W1507" s="323" t="s">
        <v>254</v>
      </c>
      <c r="X1507" s="323" t="s">
        <v>234</v>
      </c>
      <c r="Y1507" s="323"/>
      <c r="Z1507" s="327">
        <v>0</v>
      </c>
      <c r="AA1507" s="327">
        <v>0</v>
      </c>
      <c r="AB1507" s="327">
        <v>0</v>
      </c>
      <c r="AC1507" s="327">
        <v>0</v>
      </c>
      <c r="AD1507" s="327">
        <v>0</v>
      </c>
      <c r="AE1507" s="327">
        <v>0</v>
      </c>
      <c r="AF1507" s="327">
        <v>0</v>
      </c>
      <c r="AG1507" s="327">
        <v>0</v>
      </c>
      <c r="AH1507" s="327">
        <v>0</v>
      </c>
      <c r="AI1507" s="327">
        <v>0</v>
      </c>
      <c r="AJ1507" s="327">
        <v>0</v>
      </c>
      <c r="AK1507" s="327">
        <v>0</v>
      </c>
      <c r="AL1507" s="327">
        <v>0</v>
      </c>
      <c r="AM1507" s="489"/>
      <c r="AN1507" s="382"/>
    </row>
    <row r="1508" spans="1:40" ht="19.5" customHeight="1" x14ac:dyDescent="0.2">
      <c r="A1508" s="477" t="s">
        <v>75</v>
      </c>
      <c r="B1508" s="475" t="s">
        <v>44</v>
      </c>
      <c r="C1508" s="456" t="s">
        <v>33</v>
      </c>
      <c r="D1508" s="302" t="s">
        <v>39</v>
      </c>
      <c r="E1508" s="305"/>
      <c r="F1508" s="305"/>
      <c r="G1508" s="305"/>
      <c r="H1508" s="305"/>
      <c r="I1508" s="305"/>
      <c r="J1508" s="305"/>
      <c r="K1508" s="305"/>
      <c r="L1508" s="305"/>
      <c r="M1508" s="305"/>
      <c r="N1508" s="305"/>
      <c r="O1508" s="305"/>
      <c r="P1508" s="305"/>
      <c r="Q1508" s="305"/>
      <c r="R1508" s="305"/>
      <c r="S1508" s="382"/>
      <c r="V1508" s="387"/>
      <c r="W1508" s="323" t="s">
        <v>254</v>
      </c>
      <c r="X1508" s="323" t="s">
        <v>127</v>
      </c>
      <c r="Y1508" s="323"/>
      <c r="Z1508" s="327">
        <v>0</v>
      </c>
      <c r="AA1508" s="327">
        <v>0</v>
      </c>
      <c r="AB1508" s="327">
        <v>0</v>
      </c>
      <c r="AC1508" s="327">
        <v>0</v>
      </c>
      <c r="AD1508" s="327">
        <v>0</v>
      </c>
      <c r="AE1508" s="327">
        <v>-1.523298</v>
      </c>
      <c r="AF1508" s="327">
        <v>0</v>
      </c>
      <c r="AG1508" s="327">
        <v>0</v>
      </c>
      <c r="AH1508" s="327">
        <v>0</v>
      </c>
      <c r="AI1508" s="327">
        <v>0</v>
      </c>
      <c r="AJ1508" s="327">
        <v>0</v>
      </c>
      <c r="AK1508" s="327">
        <v>0</v>
      </c>
      <c r="AL1508" s="327">
        <v>-1.523298</v>
      </c>
      <c r="AM1508" s="489"/>
      <c r="AN1508" s="382"/>
    </row>
    <row r="1509" spans="1:40" ht="19.5" customHeight="1" x14ac:dyDescent="0.2">
      <c r="A1509" s="477" t="s">
        <v>75</v>
      </c>
      <c r="B1509" s="462" t="s">
        <v>44</v>
      </c>
      <c r="C1509" s="462" t="s">
        <v>40</v>
      </c>
      <c r="D1509" s="462" t="s">
        <v>41</v>
      </c>
      <c r="E1509" s="305"/>
      <c r="F1509" s="305"/>
      <c r="G1509" s="305"/>
      <c r="H1509" s="305"/>
      <c r="I1509" s="305"/>
      <c r="J1509" s="305"/>
      <c r="K1509" s="305"/>
      <c r="L1509" s="305"/>
      <c r="M1509" s="305"/>
      <c r="N1509" s="305"/>
      <c r="O1509" s="305"/>
      <c r="P1509" s="305"/>
      <c r="Q1509" s="305"/>
      <c r="R1509" s="305"/>
      <c r="S1509" s="382"/>
      <c r="V1509" s="387"/>
      <c r="W1509" s="323" t="s">
        <v>254</v>
      </c>
      <c r="X1509" s="323" t="s">
        <v>235</v>
      </c>
      <c r="Y1509" s="323"/>
      <c r="Z1509" s="327">
        <v>0</v>
      </c>
      <c r="AA1509" s="327">
        <v>0</v>
      </c>
      <c r="AB1509" s="327">
        <v>0</v>
      </c>
      <c r="AC1509" s="327">
        <v>0</v>
      </c>
      <c r="AD1509" s="327">
        <v>0</v>
      </c>
      <c r="AE1509" s="327">
        <v>0</v>
      </c>
      <c r="AF1509" s="327">
        <v>0</v>
      </c>
      <c r="AG1509" s="327">
        <v>0</v>
      </c>
      <c r="AH1509" s="327">
        <v>0</v>
      </c>
      <c r="AI1509" s="327">
        <v>0</v>
      </c>
      <c r="AJ1509" s="327">
        <v>0</v>
      </c>
      <c r="AK1509" s="327">
        <v>0</v>
      </c>
      <c r="AL1509" s="327">
        <v>0</v>
      </c>
      <c r="AM1509" s="489"/>
      <c r="AN1509" s="382"/>
    </row>
    <row r="1510" spans="1:40" ht="19.5" customHeight="1" x14ac:dyDescent="0.2">
      <c r="A1510" s="477" t="s">
        <v>75</v>
      </c>
      <c r="B1510" s="462" t="s">
        <v>44</v>
      </c>
      <c r="C1510" s="462" t="s">
        <v>40</v>
      </c>
      <c r="D1510" s="462" t="s">
        <v>42</v>
      </c>
      <c r="E1510" s="305"/>
      <c r="F1510" s="305"/>
      <c r="G1510" s="305"/>
      <c r="H1510" s="305"/>
      <c r="I1510" s="305"/>
      <c r="J1510" s="305"/>
      <c r="K1510" s="305"/>
      <c r="L1510" s="305"/>
      <c r="M1510" s="305"/>
      <c r="N1510" s="305"/>
      <c r="O1510" s="305"/>
      <c r="P1510" s="305"/>
      <c r="Q1510" s="305"/>
      <c r="R1510" s="305"/>
      <c r="S1510" s="382"/>
      <c r="V1510" s="387"/>
      <c r="W1510" s="323" t="s">
        <v>254</v>
      </c>
      <c r="X1510" s="323" t="s">
        <v>236</v>
      </c>
      <c r="Y1510" s="323"/>
      <c r="Z1510" s="327">
        <v>0</v>
      </c>
      <c r="AA1510" s="327">
        <v>0</v>
      </c>
      <c r="AB1510" s="327">
        <v>0</v>
      </c>
      <c r="AC1510" s="327">
        <v>0</v>
      </c>
      <c r="AD1510" s="327">
        <v>0</v>
      </c>
      <c r="AE1510" s="327">
        <v>0</v>
      </c>
      <c r="AF1510" s="327">
        <v>0</v>
      </c>
      <c r="AG1510" s="327">
        <v>0</v>
      </c>
      <c r="AH1510" s="327">
        <v>0</v>
      </c>
      <c r="AI1510" s="327">
        <v>0</v>
      </c>
      <c r="AJ1510" s="327">
        <v>0</v>
      </c>
      <c r="AK1510" s="327">
        <v>0</v>
      </c>
      <c r="AL1510" s="327">
        <v>0</v>
      </c>
      <c r="AM1510" s="489"/>
      <c r="AN1510" s="382"/>
    </row>
    <row r="1511" spans="1:40" ht="19.5" customHeight="1" x14ac:dyDescent="0.2">
      <c r="A1511" s="477" t="s">
        <v>75</v>
      </c>
      <c r="B1511" s="462" t="s">
        <v>44</v>
      </c>
      <c r="C1511" s="462" t="s">
        <v>40</v>
      </c>
      <c r="D1511" s="462" t="s">
        <v>43</v>
      </c>
      <c r="E1511" s="305"/>
      <c r="F1511" s="305"/>
      <c r="G1511" s="305"/>
      <c r="H1511" s="305"/>
      <c r="I1511" s="305"/>
      <c r="J1511" s="305"/>
      <c r="K1511" s="305"/>
      <c r="L1511" s="305"/>
      <c r="M1511" s="305"/>
      <c r="N1511" s="305"/>
      <c r="O1511" s="305"/>
      <c r="P1511" s="305"/>
      <c r="Q1511" s="305"/>
      <c r="R1511" s="305"/>
      <c r="S1511" s="382"/>
      <c r="V1511" s="387"/>
      <c r="W1511" s="323" t="s">
        <v>254</v>
      </c>
      <c r="X1511" s="323" t="s">
        <v>237</v>
      </c>
      <c r="Y1511" s="323"/>
      <c r="Z1511" s="327">
        <v>0</v>
      </c>
      <c r="AA1511" s="327">
        <v>0</v>
      </c>
      <c r="AB1511" s="327">
        <v>0</v>
      </c>
      <c r="AC1511" s="327">
        <v>0</v>
      </c>
      <c r="AD1511" s="327">
        <v>0</v>
      </c>
      <c r="AE1511" s="327">
        <v>0</v>
      </c>
      <c r="AF1511" s="327">
        <v>0</v>
      </c>
      <c r="AG1511" s="327">
        <v>0</v>
      </c>
      <c r="AH1511" s="327">
        <v>0</v>
      </c>
      <c r="AI1511" s="327">
        <v>0</v>
      </c>
      <c r="AJ1511" s="327">
        <v>0</v>
      </c>
      <c r="AK1511" s="327">
        <v>0</v>
      </c>
      <c r="AL1511" s="327">
        <v>0</v>
      </c>
      <c r="AM1511" s="489"/>
      <c r="AN1511" s="382"/>
    </row>
    <row r="1512" spans="1:40" ht="19.5" customHeight="1" x14ac:dyDescent="0.2">
      <c r="A1512" s="477" t="s">
        <v>75</v>
      </c>
      <c r="B1512" s="462" t="s">
        <v>45</v>
      </c>
      <c r="C1512" s="462" t="s">
        <v>26</v>
      </c>
      <c r="D1512" s="462" t="s">
        <v>29</v>
      </c>
      <c r="E1512" s="305"/>
      <c r="F1512" s="305"/>
      <c r="G1512" s="305"/>
      <c r="H1512" s="305"/>
      <c r="I1512" s="305"/>
      <c r="J1512" s="305"/>
      <c r="K1512" s="305"/>
      <c r="L1512" s="305"/>
      <c r="M1512" s="305"/>
      <c r="N1512" s="305"/>
      <c r="O1512" s="305"/>
      <c r="P1512" s="305"/>
      <c r="Q1512" s="305"/>
      <c r="R1512" s="305"/>
      <c r="S1512" s="382"/>
      <c r="V1512" s="387"/>
      <c r="W1512" s="323" t="s">
        <v>254</v>
      </c>
      <c r="X1512" s="323" t="s">
        <v>238</v>
      </c>
      <c r="Y1512" s="323"/>
      <c r="Z1512" s="327">
        <v>0</v>
      </c>
      <c r="AA1512" s="327">
        <v>0</v>
      </c>
      <c r="AB1512" s="327">
        <v>0</v>
      </c>
      <c r="AC1512" s="327">
        <v>0</v>
      </c>
      <c r="AD1512" s="327">
        <v>0</v>
      </c>
      <c r="AE1512" s="327">
        <v>0</v>
      </c>
      <c r="AF1512" s="327">
        <v>0</v>
      </c>
      <c r="AG1512" s="327">
        <v>0</v>
      </c>
      <c r="AH1512" s="327">
        <v>0</v>
      </c>
      <c r="AI1512" s="327">
        <v>0</v>
      </c>
      <c r="AJ1512" s="327">
        <v>0</v>
      </c>
      <c r="AK1512" s="327">
        <v>0</v>
      </c>
      <c r="AL1512" s="327">
        <v>0</v>
      </c>
      <c r="AM1512" s="489"/>
      <c r="AN1512" s="382"/>
    </row>
    <row r="1513" spans="1:40" ht="19.5" customHeight="1" x14ac:dyDescent="0.2">
      <c r="A1513" s="477" t="s">
        <v>75</v>
      </c>
      <c r="B1513" s="462" t="s">
        <v>45</v>
      </c>
      <c r="C1513" s="462" t="s">
        <v>26</v>
      </c>
      <c r="D1513" s="462" t="s">
        <v>30</v>
      </c>
      <c r="E1513" s="483"/>
      <c r="F1513" s="483"/>
      <c r="G1513" s="483"/>
      <c r="H1513" s="483"/>
      <c r="I1513" s="483"/>
      <c r="J1513" s="483"/>
      <c r="K1513" s="483"/>
      <c r="L1513" s="483"/>
      <c r="M1513" s="483"/>
      <c r="N1513" s="483"/>
      <c r="O1513" s="483"/>
      <c r="P1513" s="483"/>
      <c r="Q1513" s="483"/>
      <c r="R1513" s="483"/>
      <c r="S1513" s="484"/>
      <c r="V1513" s="387"/>
      <c r="W1513" s="323" t="s">
        <v>254</v>
      </c>
      <c r="X1513" s="323" t="s">
        <v>239</v>
      </c>
      <c r="Y1513" s="323"/>
      <c r="Z1513" s="327">
        <v>0</v>
      </c>
      <c r="AA1513" s="327">
        <v>0</v>
      </c>
      <c r="AB1513" s="327">
        <v>0</v>
      </c>
      <c r="AC1513" s="327">
        <v>0</v>
      </c>
      <c r="AD1513" s="327">
        <v>0</v>
      </c>
      <c r="AE1513" s="327">
        <v>0</v>
      </c>
      <c r="AF1513" s="327">
        <v>0</v>
      </c>
      <c r="AG1513" s="327">
        <v>0</v>
      </c>
      <c r="AH1513" s="327">
        <v>0</v>
      </c>
      <c r="AI1513" s="327">
        <v>0</v>
      </c>
      <c r="AJ1513" s="327">
        <v>0</v>
      </c>
      <c r="AK1513" s="327">
        <v>0</v>
      </c>
      <c r="AL1513" s="327">
        <v>0</v>
      </c>
      <c r="AM1513" s="489"/>
      <c r="AN1513" s="382"/>
    </row>
    <row r="1514" spans="1:40" ht="19.5" customHeight="1" x14ac:dyDescent="0.2">
      <c r="A1514" s="477" t="s">
        <v>75</v>
      </c>
      <c r="B1514" s="462" t="s">
        <v>45</v>
      </c>
      <c r="C1514" s="462" t="s">
        <v>26</v>
      </c>
      <c r="D1514" s="462" t="s">
        <v>31</v>
      </c>
      <c r="E1514" s="483"/>
      <c r="F1514" s="483"/>
      <c r="G1514" s="483"/>
      <c r="H1514" s="483"/>
      <c r="I1514" s="483"/>
      <c r="J1514" s="483"/>
      <c r="K1514" s="483"/>
      <c r="L1514" s="483"/>
      <c r="M1514" s="483"/>
      <c r="N1514" s="483"/>
      <c r="O1514" s="483"/>
      <c r="P1514" s="483"/>
      <c r="Q1514" s="483"/>
      <c r="R1514" s="483"/>
      <c r="S1514" s="484"/>
      <c r="V1514" s="387"/>
      <c r="W1514" s="323" t="s">
        <v>254</v>
      </c>
      <c r="X1514" s="323" t="s">
        <v>240</v>
      </c>
      <c r="Y1514" s="323"/>
      <c r="Z1514" s="327">
        <v>0</v>
      </c>
      <c r="AA1514" s="327">
        <v>0</v>
      </c>
      <c r="AB1514" s="327">
        <v>0</v>
      </c>
      <c r="AC1514" s="327">
        <v>0</v>
      </c>
      <c r="AD1514" s="327">
        <v>0</v>
      </c>
      <c r="AE1514" s="327">
        <v>0</v>
      </c>
      <c r="AF1514" s="327">
        <v>0</v>
      </c>
      <c r="AG1514" s="327">
        <v>0</v>
      </c>
      <c r="AH1514" s="327">
        <v>0</v>
      </c>
      <c r="AI1514" s="327">
        <v>0</v>
      </c>
      <c r="AJ1514" s="327">
        <v>0</v>
      </c>
      <c r="AK1514" s="327">
        <v>0</v>
      </c>
      <c r="AL1514" s="327">
        <v>0</v>
      </c>
      <c r="AM1514" s="489"/>
      <c r="AN1514" s="382"/>
    </row>
    <row r="1515" spans="1:40" ht="19.5" customHeight="1" x14ac:dyDescent="0.2">
      <c r="A1515" s="477" t="s">
        <v>75</v>
      </c>
      <c r="B1515" s="462" t="s">
        <v>45</v>
      </c>
      <c r="C1515" s="462" t="s">
        <v>33</v>
      </c>
      <c r="D1515" s="462" t="s">
        <v>34</v>
      </c>
      <c r="E1515" s="483"/>
      <c r="F1515" s="483"/>
      <c r="G1515" s="483"/>
      <c r="H1515" s="483"/>
      <c r="I1515" s="483"/>
      <c r="J1515" s="483"/>
      <c r="K1515" s="483"/>
      <c r="L1515" s="483"/>
      <c r="M1515" s="483"/>
      <c r="N1515" s="483"/>
      <c r="O1515" s="483"/>
      <c r="P1515" s="483"/>
      <c r="Q1515" s="483"/>
      <c r="R1515" s="483"/>
      <c r="S1515" s="484"/>
      <c r="V1515" s="387"/>
      <c r="W1515" s="323" t="s">
        <v>254</v>
      </c>
      <c r="X1515" s="323" t="s">
        <v>241</v>
      </c>
      <c r="Y1515" s="323"/>
      <c r="Z1515" s="327">
        <v>0</v>
      </c>
      <c r="AA1515" s="327">
        <v>0</v>
      </c>
      <c r="AB1515" s="327">
        <v>0</v>
      </c>
      <c r="AC1515" s="327">
        <v>0</v>
      </c>
      <c r="AD1515" s="327">
        <v>0</v>
      </c>
      <c r="AE1515" s="327">
        <v>0</v>
      </c>
      <c r="AF1515" s="327">
        <v>0</v>
      </c>
      <c r="AG1515" s="327">
        <v>0</v>
      </c>
      <c r="AH1515" s="327">
        <v>0</v>
      </c>
      <c r="AI1515" s="327">
        <v>0</v>
      </c>
      <c r="AJ1515" s="327">
        <v>0</v>
      </c>
      <c r="AK1515" s="327">
        <v>0</v>
      </c>
      <c r="AL1515" s="327">
        <v>0</v>
      </c>
      <c r="AM1515" s="489"/>
      <c r="AN1515" s="382"/>
    </row>
    <row r="1516" spans="1:40" ht="19.5" customHeight="1" x14ac:dyDescent="0.2">
      <c r="A1516" s="477" t="s">
        <v>75</v>
      </c>
      <c r="B1516" s="475" t="s">
        <v>45</v>
      </c>
      <c r="C1516" s="456" t="s">
        <v>33</v>
      </c>
      <c r="D1516" s="302" t="s">
        <v>35</v>
      </c>
      <c r="E1516" s="305"/>
      <c r="F1516" s="305"/>
      <c r="G1516" s="305"/>
      <c r="H1516" s="305"/>
      <c r="I1516" s="305"/>
      <c r="J1516" s="305"/>
      <c r="K1516" s="305"/>
      <c r="L1516" s="305"/>
      <c r="M1516" s="305"/>
      <c r="N1516" s="305"/>
      <c r="O1516" s="305"/>
      <c r="P1516" s="305"/>
      <c r="Q1516" s="305"/>
      <c r="R1516" s="305"/>
      <c r="S1516" s="382"/>
      <c r="V1516" s="387"/>
      <c r="W1516" s="323" t="s">
        <v>254</v>
      </c>
      <c r="X1516" s="323" t="s">
        <v>242</v>
      </c>
      <c r="Y1516" s="323"/>
      <c r="Z1516" s="327">
        <v>0</v>
      </c>
      <c r="AA1516" s="327">
        <v>0</v>
      </c>
      <c r="AB1516" s="327">
        <v>0</v>
      </c>
      <c r="AC1516" s="327">
        <v>0</v>
      </c>
      <c r="AD1516" s="327">
        <v>0</v>
      </c>
      <c r="AE1516" s="327">
        <v>0</v>
      </c>
      <c r="AF1516" s="327">
        <v>0</v>
      </c>
      <c r="AG1516" s="327">
        <v>0</v>
      </c>
      <c r="AH1516" s="327">
        <v>0</v>
      </c>
      <c r="AI1516" s="327">
        <v>0</v>
      </c>
      <c r="AJ1516" s="327">
        <v>0</v>
      </c>
      <c r="AK1516" s="327">
        <v>0</v>
      </c>
      <c r="AL1516" s="327">
        <v>0</v>
      </c>
      <c r="AM1516" s="489"/>
      <c r="AN1516" s="382"/>
    </row>
    <row r="1517" spans="1:40" ht="19.5" customHeight="1" x14ac:dyDescent="0.2">
      <c r="A1517" s="477" t="s">
        <v>75</v>
      </c>
      <c r="B1517" s="475" t="s">
        <v>45</v>
      </c>
      <c r="C1517" s="456" t="s">
        <v>33</v>
      </c>
      <c r="D1517" s="302" t="s">
        <v>36</v>
      </c>
      <c r="E1517" s="305"/>
      <c r="F1517" s="305"/>
      <c r="G1517" s="305"/>
      <c r="H1517" s="305"/>
      <c r="I1517" s="305"/>
      <c r="J1517" s="305"/>
      <c r="K1517" s="305"/>
      <c r="L1517" s="305"/>
      <c r="M1517" s="305"/>
      <c r="N1517" s="305"/>
      <c r="O1517" s="305"/>
      <c r="P1517" s="305"/>
      <c r="Q1517" s="305"/>
      <c r="R1517" s="305"/>
      <c r="S1517" s="382"/>
      <c r="V1517" s="387"/>
      <c r="W1517" s="323" t="s">
        <v>254</v>
      </c>
      <c r="X1517" s="323" t="s">
        <v>243</v>
      </c>
      <c r="Y1517" s="323"/>
      <c r="Z1517" s="327">
        <v>0</v>
      </c>
      <c r="AA1517" s="327">
        <v>0</v>
      </c>
      <c r="AB1517" s="327">
        <v>0</v>
      </c>
      <c r="AC1517" s="327">
        <v>0</v>
      </c>
      <c r="AD1517" s="327">
        <v>0</v>
      </c>
      <c r="AE1517" s="327">
        <v>0</v>
      </c>
      <c r="AF1517" s="327">
        <v>0</v>
      </c>
      <c r="AG1517" s="327">
        <v>0</v>
      </c>
      <c r="AH1517" s="327">
        <v>0</v>
      </c>
      <c r="AI1517" s="327">
        <v>0</v>
      </c>
      <c r="AJ1517" s="327">
        <v>0</v>
      </c>
      <c r="AK1517" s="327">
        <v>0</v>
      </c>
      <c r="AL1517" s="327">
        <v>0</v>
      </c>
      <c r="AM1517" s="489"/>
      <c r="AN1517" s="382"/>
    </row>
    <row r="1518" spans="1:40" ht="19.5" customHeight="1" x14ac:dyDescent="0.2">
      <c r="A1518" s="477" t="s">
        <v>75</v>
      </c>
      <c r="B1518" s="475" t="s">
        <v>45</v>
      </c>
      <c r="C1518" s="456" t="s">
        <v>33</v>
      </c>
      <c r="D1518" s="302" t="s">
        <v>37</v>
      </c>
      <c r="E1518" s="305"/>
      <c r="F1518" s="305"/>
      <c r="G1518" s="305"/>
      <c r="H1518" s="305"/>
      <c r="I1518" s="305"/>
      <c r="J1518" s="305"/>
      <c r="K1518" s="305"/>
      <c r="L1518" s="305"/>
      <c r="M1518" s="305"/>
      <c r="N1518" s="305"/>
      <c r="O1518" s="305"/>
      <c r="P1518" s="305"/>
      <c r="Q1518" s="305"/>
      <c r="R1518" s="305"/>
      <c r="S1518" s="382"/>
      <c r="V1518" s="387"/>
      <c r="W1518" s="323" t="s">
        <v>254</v>
      </c>
      <c r="X1518" s="323" t="s">
        <v>244</v>
      </c>
      <c r="Y1518" s="323"/>
      <c r="Z1518" s="327">
        <v>0</v>
      </c>
      <c r="AA1518" s="327">
        <v>0</v>
      </c>
      <c r="AB1518" s="327">
        <v>0</v>
      </c>
      <c r="AC1518" s="327">
        <v>0</v>
      </c>
      <c r="AD1518" s="327">
        <v>0</v>
      </c>
      <c r="AE1518" s="327">
        <v>0</v>
      </c>
      <c r="AF1518" s="327">
        <v>0</v>
      </c>
      <c r="AG1518" s="327">
        <v>0</v>
      </c>
      <c r="AH1518" s="327">
        <v>0</v>
      </c>
      <c r="AI1518" s="327">
        <v>0</v>
      </c>
      <c r="AJ1518" s="327">
        <v>0</v>
      </c>
      <c r="AK1518" s="327">
        <v>0</v>
      </c>
      <c r="AL1518" s="327">
        <v>0</v>
      </c>
      <c r="AM1518" s="489"/>
      <c r="AN1518" s="382"/>
    </row>
    <row r="1519" spans="1:40" ht="19.5" customHeight="1" x14ac:dyDescent="0.2">
      <c r="A1519" s="477" t="s">
        <v>75</v>
      </c>
      <c r="B1519" s="475" t="s">
        <v>45</v>
      </c>
      <c r="C1519" s="456" t="s">
        <v>33</v>
      </c>
      <c r="D1519" s="302" t="s">
        <v>38</v>
      </c>
      <c r="E1519" s="305"/>
      <c r="F1519" s="305"/>
      <c r="G1519" s="305"/>
      <c r="H1519" s="305"/>
      <c r="I1519" s="305"/>
      <c r="J1519" s="305"/>
      <c r="K1519" s="305"/>
      <c r="L1519" s="305"/>
      <c r="M1519" s="305"/>
      <c r="N1519" s="305"/>
      <c r="O1519" s="305"/>
      <c r="P1519" s="305"/>
      <c r="Q1519" s="305"/>
      <c r="R1519" s="305"/>
      <c r="S1519" s="382"/>
      <c r="V1519" s="387"/>
      <c r="W1519" s="323" t="s">
        <v>254</v>
      </c>
      <c r="X1519" s="323" t="s">
        <v>245</v>
      </c>
      <c r="Y1519" s="323"/>
      <c r="Z1519" s="327">
        <v>0</v>
      </c>
      <c r="AA1519" s="327">
        <v>0</v>
      </c>
      <c r="AB1519" s="327">
        <v>0</v>
      </c>
      <c r="AC1519" s="327">
        <v>0</v>
      </c>
      <c r="AD1519" s="327">
        <v>0</v>
      </c>
      <c r="AE1519" s="327">
        <v>0</v>
      </c>
      <c r="AF1519" s="327">
        <v>0</v>
      </c>
      <c r="AG1519" s="327">
        <v>0</v>
      </c>
      <c r="AH1519" s="327">
        <v>0</v>
      </c>
      <c r="AI1519" s="327">
        <v>0</v>
      </c>
      <c r="AJ1519" s="327">
        <v>0</v>
      </c>
      <c r="AK1519" s="327">
        <v>0</v>
      </c>
      <c r="AL1519" s="327">
        <v>0</v>
      </c>
      <c r="AM1519" s="489"/>
      <c r="AN1519" s="382"/>
    </row>
    <row r="1520" spans="1:40" ht="19.5" customHeight="1" x14ac:dyDescent="0.2">
      <c r="A1520" s="477" t="s">
        <v>75</v>
      </c>
      <c r="B1520" s="475" t="s">
        <v>45</v>
      </c>
      <c r="C1520" s="456" t="s">
        <v>33</v>
      </c>
      <c r="D1520" s="302" t="s">
        <v>39</v>
      </c>
      <c r="E1520" s="305"/>
      <c r="F1520" s="305"/>
      <c r="G1520" s="305"/>
      <c r="H1520" s="305"/>
      <c r="I1520" s="305"/>
      <c r="J1520" s="305"/>
      <c r="K1520" s="305"/>
      <c r="L1520" s="305"/>
      <c r="M1520" s="305"/>
      <c r="N1520" s="305"/>
      <c r="O1520" s="305"/>
      <c r="P1520" s="305"/>
      <c r="Q1520" s="305"/>
      <c r="R1520" s="305"/>
      <c r="S1520" s="382"/>
      <c r="V1520" s="387"/>
      <c r="W1520" s="323" t="s">
        <v>254</v>
      </c>
      <c r="X1520" s="323" t="s">
        <v>246</v>
      </c>
      <c r="Y1520" s="323"/>
      <c r="Z1520" s="327">
        <v>0</v>
      </c>
      <c r="AA1520" s="327">
        <v>0</v>
      </c>
      <c r="AB1520" s="327">
        <v>0</v>
      </c>
      <c r="AC1520" s="327">
        <v>0</v>
      </c>
      <c r="AD1520" s="327">
        <v>0</v>
      </c>
      <c r="AE1520" s="327">
        <v>0</v>
      </c>
      <c r="AF1520" s="327">
        <v>0</v>
      </c>
      <c r="AG1520" s="327">
        <v>0</v>
      </c>
      <c r="AH1520" s="327">
        <v>0</v>
      </c>
      <c r="AI1520" s="327">
        <v>0</v>
      </c>
      <c r="AJ1520" s="327">
        <v>0</v>
      </c>
      <c r="AK1520" s="327">
        <v>0</v>
      </c>
      <c r="AL1520" s="327">
        <v>0</v>
      </c>
      <c r="AM1520" s="489"/>
      <c r="AN1520" s="382"/>
    </row>
    <row r="1521" spans="1:40" ht="19.5" customHeight="1" x14ac:dyDescent="0.2">
      <c r="A1521" s="477" t="s">
        <v>75</v>
      </c>
      <c r="B1521" s="475" t="s">
        <v>45</v>
      </c>
      <c r="C1521" s="456" t="s">
        <v>40</v>
      </c>
      <c r="D1521" s="302" t="s">
        <v>41</v>
      </c>
      <c r="E1521" s="305"/>
      <c r="F1521" s="305"/>
      <c r="G1521" s="305"/>
      <c r="H1521" s="305"/>
      <c r="I1521" s="305"/>
      <c r="J1521" s="305"/>
      <c r="K1521" s="305"/>
      <c r="L1521" s="305"/>
      <c r="M1521" s="305"/>
      <c r="N1521" s="305"/>
      <c r="O1521" s="305"/>
      <c r="P1521" s="305"/>
      <c r="Q1521" s="305"/>
      <c r="R1521" s="305"/>
      <c r="S1521" s="382"/>
      <c r="V1521" s="387"/>
      <c r="W1521" s="323" t="s">
        <v>254</v>
      </c>
      <c r="X1521" s="323" t="s">
        <v>247</v>
      </c>
      <c r="Y1521" s="323"/>
      <c r="Z1521" s="327">
        <v>0</v>
      </c>
      <c r="AA1521" s="327">
        <v>0</v>
      </c>
      <c r="AB1521" s="327">
        <v>0</v>
      </c>
      <c r="AC1521" s="327">
        <v>0</v>
      </c>
      <c r="AD1521" s="327">
        <v>0</v>
      </c>
      <c r="AE1521" s="327">
        <v>0</v>
      </c>
      <c r="AF1521" s="327">
        <v>0</v>
      </c>
      <c r="AG1521" s="327">
        <v>0</v>
      </c>
      <c r="AH1521" s="327">
        <v>0</v>
      </c>
      <c r="AI1521" s="327">
        <v>0</v>
      </c>
      <c r="AJ1521" s="327">
        <v>0</v>
      </c>
      <c r="AK1521" s="327">
        <v>0</v>
      </c>
      <c r="AL1521" s="327">
        <v>0</v>
      </c>
      <c r="AM1521" s="489"/>
      <c r="AN1521" s="382"/>
    </row>
    <row r="1522" spans="1:40" ht="19.5" customHeight="1" x14ac:dyDescent="0.2">
      <c r="A1522" s="477" t="s">
        <v>75</v>
      </c>
      <c r="B1522" s="475" t="s">
        <v>45</v>
      </c>
      <c r="C1522" s="456" t="s">
        <v>40</v>
      </c>
      <c r="D1522" s="302" t="s">
        <v>42</v>
      </c>
      <c r="E1522" s="305"/>
      <c r="F1522" s="305"/>
      <c r="G1522" s="305"/>
      <c r="H1522" s="305"/>
      <c r="I1522" s="305"/>
      <c r="J1522" s="305"/>
      <c r="K1522" s="305"/>
      <c r="L1522" s="305"/>
      <c r="M1522" s="305"/>
      <c r="N1522" s="305"/>
      <c r="O1522" s="305"/>
      <c r="P1522" s="305"/>
      <c r="Q1522" s="305"/>
      <c r="R1522" s="305"/>
      <c r="S1522" s="382"/>
      <c r="V1522" s="387"/>
      <c r="W1522" s="323" t="s">
        <v>254</v>
      </c>
      <c r="X1522" s="323" t="s">
        <v>248</v>
      </c>
      <c r="Y1522" s="323"/>
      <c r="Z1522" s="327">
        <v>0</v>
      </c>
      <c r="AA1522" s="327">
        <v>0</v>
      </c>
      <c r="AB1522" s="327">
        <v>0</v>
      </c>
      <c r="AC1522" s="327">
        <v>0</v>
      </c>
      <c r="AD1522" s="327">
        <v>0</v>
      </c>
      <c r="AE1522" s="327">
        <v>0</v>
      </c>
      <c r="AF1522" s="327">
        <v>0</v>
      </c>
      <c r="AG1522" s="327">
        <v>0</v>
      </c>
      <c r="AH1522" s="327">
        <v>0</v>
      </c>
      <c r="AI1522" s="327">
        <v>0</v>
      </c>
      <c r="AJ1522" s="327">
        <v>0</v>
      </c>
      <c r="AK1522" s="327">
        <v>0</v>
      </c>
      <c r="AL1522" s="327">
        <v>0</v>
      </c>
      <c r="AM1522" s="489"/>
      <c r="AN1522" s="382"/>
    </row>
    <row r="1523" spans="1:40" ht="19.5" customHeight="1" x14ac:dyDescent="0.2">
      <c r="A1523" s="477" t="s">
        <v>75</v>
      </c>
      <c r="B1523" s="475" t="s">
        <v>45</v>
      </c>
      <c r="C1523" s="456" t="s">
        <v>40</v>
      </c>
      <c r="D1523" s="302" t="s">
        <v>43</v>
      </c>
      <c r="E1523" s="305"/>
      <c r="F1523" s="305"/>
      <c r="G1523" s="305"/>
      <c r="H1523" s="305"/>
      <c r="I1523" s="305"/>
      <c r="J1523" s="305"/>
      <c r="K1523" s="305"/>
      <c r="L1523" s="305"/>
      <c r="M1523" s="305"/>
      <c r="N1523" s="305"/>
      <c r="O1523" s="305"/>
      <c r="P1523" s="305"/>
      <c r="Q1523" s="305"/>
      <c r="R1523" s="305"/>
      <c r="S1523" s="382"/>
      <c r="V1523" s="387"/>
      <c r="W1523" s="323" t="s">
        <v>254</v>
      </c>
      <c r="X1523" s="323" t="s">
        <v>210</v>
      </c>
      <c r="Y1523" s="323"/>
      <c r="Z1523" s="327">
        <v>-3.2163274927294499E-3</v>
      </c>
      <c r="AA1523" s="327">
        <v>-15.4578844969072</v>
      </c>
      <c r="AB1523" s="327">
        <v>-3.2163274927294499E-3</v>
      </c>
      <c r="AC1523" s="327">
        <v>-1.1158687219673599E-2</v>
      </c>
      <c r="AD1523" s="327">
        <v>-1.1158687219673599E-2</v>
      </c>
      <c r="AE1523" s="327">
        <v>-1.5344566872196701</v>
      </c>
      <c r="AF1523" s="327">
        <v>-1.1158687219673599E-2</v>
      </c>
      <c r="AG1523" s="327">
        <v>-1.1158687219673599E-2</v>
      </c>
      <c r="AH1523" s="327">
        <v>-1.1158687219673599E-2</v>
      </c>
      <c r="AI1523" s="327">
        <v>-1.1158687219673599E-2</v>
      </c>
      <c r="AJ1523" s="327">
        <v>-1.1158687219673599E-2</v>
      </c>
      <c r="AK1523" s="327">
        <v>10.5582893127803</v>
      </c>
      <c r="AL1523" s="327">
        <v>-6.5185953368697502</v>
      </c>
      <c r="AM1523" s="489"/>
      <c r="AN1523" s="382"/>
    </row>
    <row r="1524" spans="1:40" ht="19.5" customHeight="1" x14ac:dyDescent="0.2">
      <c r="A1524" s="477" t="s">
        <v>75</v>
      </c>
      <c r="B1524" s="475" t="s">
        <v>25</v>
      </c>
      <c r="C1524" s="456" t="s">
        <v>378</v>
      </c>
      <c r="D1524" s="302" t="s">
        <v>378</v>
      </c>
      <c r="E1524" s="305"/>
      <c r="F1524" s="305"/>
      <c r="G1524" s="305"/>
      <c r="H1524" s="305"/>
      <c r="I1524" s="305"/>
      <c r="J1524" s="305"/>
      <c r="K1524" s="305"/>
      <c r="L1524" s="305"/>
      <c r="M1524" s="305"/>
      <c r="N1524" s="305"/>
      <c r="O1524" s="305"/>
      <c r="P1524" s="305"/>
      <c r="Q1524" s="305"/>
      <c r="R1524" s="305"/>
      <c r="S1524" s="382"/>
      <c r="V1524" s="387"/>
      <c r="W1524" s="321"/>
      <c r="X1524" s="321"/>
      <c r="Y1524" s="321"/>
      <c r="Z1524" s="329"/>
      <c r="AA1524" s="329"/>
      <c r="AB1524" s="329"/>
      <c r="AC1524" s="329"/>
      <c r="AD1524" s="329"/>
      <c r="AE1524" s="329"/>
      <c r="AF1524" s="329"/>
      <c r="AG1524" s="329"/>
      <c r="AH1524" s="329"/>
      <c r="AI1524" s="329"/>
      <c r="AJ1524" s="329"/>
      <c r="AK1524" s="329"/>
      <c r="AL1524" s="329"/>
      <c r="AM1524" s="489"/>
      <c r="AN1524" s="382"/>
    </row>
    <row r="1525" spans="1:40" ht="19.5" customHeight="1" x14ac:dyDescent="0.2">
      <c r="A1525" s="477" t="s">
        <v>75</v>
      </c>
      <c r="B1525" s="475" t="s">
        <v>44</v>
      </c>
      <c r="C1525" s="456" t="s">
        <v>380</v>
      </c>
      <c r="D1525" s="302" t="s">
        <v>380</v>
      </c>
      <c r="E1525" s="305"/>
      <c r="F1525" s="305"/>
      <c r="G1525" s="305"/>
      <c r="H1525" s="305"/>
      <c r="I1525" s="305"/>
      <c r="J1525" s="305"/>
      <c r="K1525" s="305"/>
      <c r="L1525" s="305"/>
      <c r="M1525" s="305"/>
      <c r="N1525" s="305"/>
      <c r="O1525" s="305"/>
      <c r="P1525" s="305"/>
      <c r="Q1525" s="305"/>
      <c r="R1525" s="305"/>
      <c r="S1525" s="382"/>
      <c r="V1525" s="387"/>
      <c r="W1525" s="321"/>
      <c r="X1525" s="321"/>
      <c r="Y1525" s="321"/>
      <c r="Z1525" s="329"/>
      <c r="AA1525" s="329"/>
      <c r="AB1525" s="329"/>
      <c r="AC1525" s="329"/>
      <c r="AD1525" s="329"/>
      <c r="AE1525" s="329"/>
      <c r="AF1525" s="329"/>
      <c r="AG1525" s="329"/>
      <c r="AH1525" s="329"/>
      <c r="AI1525" s="329"/>
      <c r="AJ1525" s="329"/>
      <c r="AK1525" s="329"/>
      <c r="AL1525" s="329"/>
      <c r="AM1525" s="489"/>
      <c r="AN1525" s="382"/>
    </row>
    <row r="1526" spans="1:40" ht="19.5" customHeight="1" x14ac:dyDescent="0.2">
      <c r="A1526" s="477" t="s">
        <v>75</v>
      </c>
      <c r="B1526" s="475" t="s">
        <v>45</v>
      </c>
      <c r="C1526" s="456" t="s">
        <v>382</v>
      </c>
      <c r="D1526" s="302" t="s">
        <v>382</v>
      </c>
      <c r="E1526" s="305"/>
      <c r="F1526" s="305"/>
      <c r="G1526" s="305"/>
      <c r="H1526" s="305"/>
      <c r="I1526" s="305"/>
      <c r="J1526" s="305"/>
      <c r="K1526" s="305"/>
      <c r="L1526" s="305"/>
      <c r="M1526" s="305"/>
      <c r="N1526" s="305"/>
      <c r="O1526" s="305"/>
      <c r="P1526" s="305"/>
      <c r="Q1526" s="305"/>
      <c r="R1526" s="305"/>
      <c r="S1526" s="382"/>
      <c r="V1526" s="387"/>
      <c r="W1526" s="323" t="s">
        <v>3</v>
      </c>
      <c r="X1526" s="323" t="s">
        <v>4</v>
      </c>
      <c r="Y1526" s="323"/>
      <c r="Z1526" s="327" t="s">
        <v>8</v>
      </c>
      <c r="AA1526" s="327" t="s">
        <v>9</v>
      </c>
      <c r="AB1526" s="327" t="s">
        <v>10</v>
      </c>
      <c r="AC1526" s="327" t="s">
        <v>11</v>
      </c>
      <c r="AD1526" s="327" t="s">
        <v>12</v>
      </c>
      <c r="AE1526" s="327" t="s">
        <v>13</v>
      </c>
      <c r="AF1526" s="327" t="s">
        <v>14</v>
      </c>
      <c r="AG1526" s="327" t="s">
        <v>15</v>
      </c>
      <c r="AH1526" s="327" t="s">
        <v>16</v>
      </c>
      <c r="AI1526" s="327" t="s">
        <v>17</v>
      </c>
      <c r="AJ1526" s="327" t="s">
        <v>111</v>
      </c>
      <c r="AK1526" s="327" t="s">
        <v>19</v>
      </c>
      <c r="AL1526" s="327" t="s">
        <v>20</v>
      </c>
      <c r="AM1526" s="489"/>
      <c r="AN1526" s="382"/>
    </row>
    <row r="1527" spans="1:40" ht="19.5" customHeight="1" x14ac:dyDescent="0.2">
      <c r="A1527" s="477" t="s">
        <v>75</v>
      </c>
      <c r="B1527" s="475" t="s">
        <v>46</v>
      </c>
      <c r="C1527" s="456" t="s">
        <v>384</v>
      </c>
      <c r="D1527" s="302" t="s">
        <v>384</v>
      </c>
      <c r="E1527" s="305"/>
      <c r="F1527" s="305"/>
      <c r="G1527" s="305"/>
      <c r="H1527" s="305"/>
      <c r="I1527" s="305"/>
      <c r="J1527" s="305"/>
      <c r="K1527" s="305"/>
      <c r="L1527" s="305"/>
      <c r="M1527" s="305"/>
      <c r="N1527" s="305"/>
      <c r="O1527" s="305"/>
      <c r="P1527" s="305"/>
      <c r="Q1527" s="305"/>
      <c r="R1527" s="305"/>
      <c r="S1527" s="382"/>
      <c r="V1527" s="387"/>
      <c r="W1527" s="323" t="s">
        <v>71</v>
      </c>
      <c r="X1527" s="323" t="s">
        <v>217</v>
      </c>
      <c r="Y1527" s="323"/>
      <c r="Z1527" s="327">
        <v>-3.0850488195568199E-2</v>
      </c>
      <c r="AA1527" s="327">
        <v>-3.0850488195568199E-2</v>
      </c>
      <c r="AB1527" s="327">
        <v>-3.0850488195568199E-2</v>
      </c>
      <c r="AC1527" s="327">
        <v>-3.0850488195568199E-2</v>
      </c>
      <c r="AD1527" s="327">
        <v>-3.0850488195568199E-2</v>
      </c>
      <c r="AE1527" s="327">
        <v>-3.0850488195568199E-2</v>
      </c>
      <c r="AF1527" s="327">
        <v>-3.0850488195568199E-2</v>
      </c>
      <c r="AG1527" s="327">
        <v>-3.0850488195568199E-2</v>
      </c>
      <c r="AH1527" s="327">
        <v>-3.0850488195568199E-2</v>
      </c>
      <c r="AI1527" s="327">
        <v>-3.0850488195568199E-2</v>
      </c>
      <c r="AJ1527" s="327">
        <v>-3.0850488195568199E-2</v>
      </c>
      <c r="AK1527" s="327">
        <v>-3.0850488195568199E-2</v>
      </c>
      <c r="AL1527" s="327">
        <v>-0.37020585834681802</v>
      </c>
      <c r="AM1527" s="489"/>
      <c r="AN1527" s="382"/>
    </row>
    <row r="1528" spans="1:40" ht="19.5" customHeight="1" x14ac:dyDescent="0.2">
      <c r="A1528" s="477" t="s">
        <v>75</v>
      </c>
      <c r="B1528" s="475" t="s">
        <v>47</v>
      </c>
      <c r="C1528" s="456" t="s">
        <v>386</v>
      </c>
      <c r="D1528" s="302" t="s">
        <v>386</v>
      </c>
      <c r="E1528" s="305"/>
      <c r="F1528" s="305"/>
      <c r="G1528" s="305"/>
      <c r="H1528" s="305"/>
      <c r="I1528" s="305"/>
      <c r="J1528" s="305"/>
      <c r="K1528" s="305"/>
      <c r="L1528" s="305"/>
      <c r="M1528" s="305"/>
      <c r="N1528" s="305"/>
      <c r="O1528" s="305"/>
      <c r="P1528" s="305"/>
      <c r="Q1528" s="305"/>
      <c r="R1528" s="305"/>
      <c r="S1528" s="382"/>
      <c r="V1528" s="387"/>
      <c r="W1528" s="323" t="s">
        <v>71</v>
      </c>
      <c r="X1528" s="323" t="s">
        <v>218</v>
      </c>
      <c r="Y1528" s="323"/>
      <c r="Z1528" s="327">
        <v>0</v>
      </c>
      <c r="AA1528" s="327">
        <v>0</v>
      </c>
      <c r="AB1528" s="327">
        <v>0</v>
      </c>
      <c r="AC1528" s="327">
        <v>0</v>
      </c>
      <c r="AD1528" s="327">
        <v>0</v>
      </c>
      <c r="AE1528" s="327">
        <v>0</v>
      </c>
      <c r="AF1528" s="327">
        <v>0</v>
      </c>
      <c r="AG1528" s="327">
        <v>0</v>
      </c>
      <c r="AH1528" s="327">
        <v>0</v>
      </c>
      <c r="AI1528" s="327">
        <v>0</v>
      </c>
      <c r="AJ1528" s="327">
        <v>0</v>
      </c>
      <c r="AK1528" s="327">
        <v>0</v>
      </c>
      <c r="AL1528" s="327">
        <v>0</v>
      </c>
      <c r="AM1528" s="489"/>
      <c r="AN1528" s="382"/>
    </row>
    <row r="1529" spans="1:40" ht="19.5" customHeight="1" x14ac:dyDescent="0.2">
      <c r="A1529" s="477" t="s">
        <v>75</v>
      </c>
      <c r="B1529" s="475" t="s">
        <v>48</v>
      </c>
      <c r="C1529" s="456" t="s">
        <v>48</v>
      </c>
      <c r="D1529" s="302" t="s">
        <v>48</v>
      </c>
      <c r="E1529" s="305"/>
      <c r="F1529" s="305"/>
      <c r="G1529" s="305"/>
      <c r="H1529" s="305"/>
      <c r="I1529" s="305"/>
      <c r="J1529" s="305"/>
      <c r="K1529" s="305"/>
      <c r="L1529" s="305"/>
      <c r="M1529" s="305"/>
      <c r="N1529" s="305"/>
      <c r="O1529" s="305"/>
      <c r="P1529" s="305"/>
      <c r="Q1529" s="305"/>
      <c r="R1529" s="305"/>
      <c r="S1529" s="382"/>
      <c r="V1529" s="387"/>
      <c r="W1529" s="323" t="s">
        <v>71</v>
      </c>
      <c r="X1529" s="323" t="s">
        <v>219</v>
      </c>
      <c r="Y1529" s="323"/>
      <c r="Z1529" s="327">
        <v>0</v>
      </c>
      <c r="AA1529" s="327">
        <v>0</v>
      </c>
      <c r="AB1529" s="327">
        <v>0</v>
      </c>
      <c r="AC1529" s="327">
        <v>0</v>
      </c>
      <c r="AD1529" s="327">
        <v>0</v>
      </c>
      <c r="AE1529" s="327">
        <v>0</v>
      </c>
      <c r="AF1529" s="327">
        <v>0</v>
      </c>
      <c r="AG1529" s="327">
        <v>0</v>
      </c>
      <c r="AH1529" s="327">
        <v>0</v>
      </c>
      <c r="AI1529" s="327">
        <v>0</v>
      </c>
      <c r="AJ1529" s="327">
        <v>0</v>
      </c>
      <c r="AK1529" s="327">
        <v>0</v>
      </c>
      <c r="AL1529" s="327">
        <v>0</v>
      </c>
      <c r="AM1529" s="489"/>
      <c r="AN1529" s="382"/>
    </row>
    <row r="1530" spans="1:40" ht="19.5" customHeight="1" x14ac:dyDescent="0.2">
      <c r="A1530" s="477" t="s">
        <v>75</v>
      </c>
      <c r="B1530" s="475" t="s">
        <v>49</v>
      </c>
      <c r="C1530" s="456" t="s">
        <v>49</v>
      </c>
      <c r="D1530" s="302" t="s">
        <v>49</v>
      </c>
      <c r="E1530" s="305"/>
      <c r="F1530" s="305"/>
      <c r="G1530" s="305"/>
      <c r="H1530" s="305"/>
      <c r="I1530" s="305"/>
      <c r="J1530" s="305"/>
      <c r="K1530" s="305"/>
      <c r="L1530" s="305"/>
      <c r="M1530" s="305"/>
      <c r="N1530" s="305"/>
      <c r="O1530" s="305"/>
      <c r="P1530" s="305"/>
      <c r="Q1530" s="305"/>
      <c r="R1530" s="305"/>
      <c r="S1530" s="382"/>
      <c r="V1530" s="387"/>
      <c r="W1530" s="323" t="s">
        <v>71</v>
      </c>
      <c r="X1530" s="323" t="s">
        <v>220</v>
      </c>
      <c r="Y1530" s="323"/>
      <c r="Z1530" s="327">
        <v>0</v>
      </c>
      <c r="AA1530" s="327">
        <v>0</v>
      </c>
      <c r="AB1530" s="327">
        <v>0</v>
      </c>
      <c r="AC1530" s="327">
        <v>0</v>
      </c>
      <c r="AD1530" s="327">
        <v>0</v>
      </c>
      <c r="AE1530" s="327">
        <v>0</v>
      </c>
      <c r="AF1530" s="327">
        <v>0</v>
      </c>
      <c r="AG1530" s="327">
        <v>0</v>
      </c>
      <c r="AH1530" s="327">
        <v>0</v>
      </c>
      <c r="AI1530" s="327">
        <v>0</v>
      </c>
      <c r="AJ1530" s="327">
        <v>0</v>
      </c>
      <c r="AK1530" s="327">
        <v>0</v>
      </c>
      <c r="AL1530" s="327">
        <v>0</v>
      </c>
      <c r="AM1530" s="489"/>
      <c r="AN1530" s="382"/>
    </row>
    <row r="1531" spans="1:40" ht="19.5" customHeight="1" x14ac:dyDescent="0.2">
      <c r="A1531" s="477" t="s">
        <v>75</v>
      </c>
      <c r="B1531" s="475" t="s">
        <v>50</v>
      </c>
      <c r="C1531" s="456" t="s">
        <v>50</v>
      </c>
      <c r="D1531" s="302" t="s">
        <v>50</v>
      </c>
      <c r="E1531" s="305"/>
      <c r="F1531" s="305"/>
      <c r="G1531" s="305"/>
      <c r="H1531" s="305"/>
      <c r="I1531" s="305"/>
      <c r="J1531" s="305"/>
      <c r="K1531" s="305"/>
      <c r="L1531" s="305"/>
      <c r="M1531" s="305"/>
      <c r="N1531" s="305"/>
      <c r="O1531" s="305"/>
      <c r="P1531" s="305"/>
      <c r="Q1531" s="305"/>
      <c r="R1531" s="305"/>
      <c r="S1531" s="382"/>
      <c r="V1531" s="387"/>
      <c r="W1531" s="323" t="s">
        <v>71</v>
      </c>
      <c r="X1531" s="323" t="s">
        <v>211</v>
      </c>
      <c r="Y1531" s="323"/>
      <c r="Z1531" s="327">
        <v>0</v>
      </c>
      <c r="AA1531" s="327">
        <v>-63.420345381174997</v>
      </c>
      <c r="AB1531" s="327">
        <v>0</v>
      </c>
      <c r="AC1531" s="327">
        <v>0</v>
      </c>
      <c r="AD1531" s="327">
        <v>0</v>
      </c>
      <c r="AE1531" s="327">
        <v>0</v>
      </c>
      <c r="AF1531" s="327">
        <v>0</v>
      </c>
      <c r="AG1531" s="327">
        <v>0</v>
      </c>
      <c r="AH1531" s="327">
        <v>0</v>
      </c>
      <c r="AI1531" s="327">
        <v>0</v>
      </c>
      <c r="AJ1531" s="327">
        <v>0</v>
      </c>
      <c r="AK1531" s="327">
        <v>73.092546999999996</v>
      </c>
      <c r="AL1531" s="327">
        <v>9.6722016188249995</v>
      </c>
      <c r="AM1531" s="489"/>
      <c r="AN1531" s="382"/>
    </row>
    <row r="1532" spans="1:40" ht="19.5" customHeight="1" x14ac:dyDescent="0.2">
      <c r="A1532" s="477" t="s">
        <v>63</v>
      </c>
      <c r="B1532" s="475" t="s">
        <v>64</v>
      </c>
      <c r="C1532" s="456" t="s">
        <v>384</v>
      </c>
      <c r="D1532" s="302" t="s">
        <v>384</v>
      </c>
      <c r="E1532" s="305"/>
      <c r="F1532" s="305"/>
      <c r="G1532" s="305"/>
      <c r="H1532" s="305"/>
      <c r="I1532" s="305"/>
      <c r="J1532" s="305"/>
      <c r="K1532" s="305"/>
      <c r="L1532" s="305"/>
      <c r="M1532" s="305"/>
      <c r="N1532" s="305"/>
      <c r="O1532" s="305"/>
      <c r="P1532" s="305"/>
      <c r="Q1532" s="305"/>
      <c r="R1532" s="305"/>
      <c r="S1532" s="382"/>
      <c r="V1532" s="387"/>
      <c r="W1532" s="323" t="s">
        <v>71</v>
      </c>
      <c r="X1532" s="323" t="s">
        <v>221</v>
      </c>
      <c r="Y1532" s="323"/>
      <c r="Z1532" s="327">
        <v>0</v>
      </c>
      <c r="AA1532" s="327">
        <v>0</v>
      </c>
      <c r="AB1532" s="327">
        <v>0</v>
      </c>
      <c r="AC1532" s="327">
        <v>0</v>
      </c>
      <c r="AD1532" s="327">
        <v>0</v>
      </c>
      <c r="AE1532" s="327">
        <v>0</v>
      </c>
      <c r="AF1532" s="327">
        <v>0</v>
      </c>
      <c r="AG1532" s="327">
        <v>0</v>
      </c>
      <c r="AH1532" s="327">
        <v>0</v>
      </c>
      <c r="AI1532" s="327">
        <v>0</v>
      </c>
      <c r="AJ1532" s="327">
        <v>0</v>
      </c>
      <c r="AK1532" s="327">
        <v>0</v>
      </c>
      <c r="AL1532" s="327">
        <v>0</v>
      </c>
      <c r="AM1532" s="489"/>
      <c r="AN1532" s="382"/>
    </row>
    <row r="1533" spans="1:40" ht="19.5" customHeight="1" x14ac:dyDescent="0.2">
      <c r="A1533" s="477" t="s">
        <v>63</v>
      </c>
      <c r="B1533" s="475" t="s">
        <v>65</v>
      </c>
      <c r="C1533" s="456" t="s">
        <v>384</v>
      </c>
      <c r="D1533" s="302" t="s">
        <v>384</v>
      </c>
      <c r="E1533" s="305"/>
      <c r="F1533" s="305"/>
      <c r="G1533" s="305"/>
      <c r="H1533" s="305"/>
      <c r="I1533" s="305"/>
      <c r="J1533" s="305"/>
      <c r="K1533" s="305"/>
      <c r="L1533" s="305"/>
      <c r="M1533" s="305"/>
      <c r="N1533" s="305"/>
      <c r="O1533" s="305"/>
      <c r="P1533" s="305"/>
      <c r="Q1533" s="305"/>
      <c r="R1533" s="305"/>
      <c r="S1533" s="382"/>
      <c r="V1533" s="387"/>
      <c r="W1533" s="323" t="s">
        <v>71</v>
      </c>
      <c r="X1533" s="323" t="s">
        <v>222</v>
      </c>
      <c r="Y1533" s="323"/>
      <c r="Z1533" s="327">
        <v>0</v>
      </c>
      <c r="AA1533" s="327">
        <v>0</v>
      </c>
      <c r="AB1533" s="327">
        <v>0</v>
      </c>
      <c r="AC1533" s="327">
        <v>0</v>
      </c>
      <c r="AD1533" s="327">
        <v>0</v>
      </c>
      <c r="AE1533" s="327">
        <v>0</v>
      </c>
      <c r="AF1533" s="327">
        <v>0</v>
      </c>
      <c r="AG1533" s="327">
        <v>0</v>
      </c>
      <c r="AH1533" s="327">
        <v>0</v>
      </c>
      <c r="AI1533" s="327">
        <v>0</v>
      </c>
      <c r="AJ1533" s="327">
        <v>0</v>
      </c>
      <c r="AK1533" s="327">
        <v>0</v>
      </c>
      <c r="AL1533" s="327">
        <v>0</v>
      </c>
      <c r="AM1533" s="489"/>
      <c r="AN1533" s="382"/>
    </row>
    <row r="1534" spans="1:40" ht="19.5" customHeight="1" x14ac:dyDescent="0.2">
      <c r="A1534" s="477" t="s">
        <v>63</v>
      </c>
      <c r="B1534" s="475" t="s">
        <v>66</v>
      </c>
      <c r="C1534" s="456" t="s">
        <v>384</v>
      </c>
      <c r="D1534" s="302" t="s">
        <v>384</v>
      </c>
      <c r="E1534" s="305"/>
      <c r="F1534" s="305"/>
      <c r="G1534" s="305"/>
      <c r="H1534" s="305"/>
      <c r="I1534" s="305"/>
      <c r="J1534" s="305"/>
      <c r="K1534" s="305"/>
      <c r="L1534" s="305"/>
      <c r="M1534" s="305"/>
      <c r="N1534" s="305"/>
      <c r="O1534" s="305"/>
      <c r="P1534" s="305"/>
      <c r="Q1534" s="305"/>
      <c r="R1534" s="305"/>
      <c r="S1534" s="382"/>
      <c r="V1534" s="387"/>
      <c r="W1534" s="323" t="s">
        <v>71</v>
      </c>
      <c r="X1534" s="323" t="s">
        <v>223</v>
      </c>
      <c r="Y1534" s="323"/>
      <c r="Z1534" s="327">
        <v>0</v>
      </c>
      <c r="AA1534" s="327">
        <v>0</v>
      </c>
      <c r="AB1534" s="327">
        <v>0</v>
      </c>
      <c r="AC1534" s="327">
        <v>0</v>
      </c>
      <c r="AD1534" s="327">
        <v>0</v>
      </c>
      <c r="AE1534" s="327">
        <v>0</v>
      </c>
      <c r="AF1534" s="327">
        <v>0</v>
      </c>
      <c r="AG1534" s="327">
        <v>0</v>
      </c>
      <c r="AH1534" s="327">
        <v>0</v>
      </c>
      <c r="AI1534" s="327">
        <v>0</v>
      </c>
      <c r="AJ1534" s="327">
        <v>0</v>
      </c>
      <c r="AK1534" s="327">
        <v>0</v>
      </c>
      <c r="AL1534" s="327">
        <v>0</v>
      </c>
      <c r="AM1534" s="489"/>
      <c r="AN1534" s="382"/>
    </row>
    <row r="1535" spans="1:40" ht="19.5" customHeight="1" x14ac:dyDescent="0.2">
      <c r="A1535" s="477" t="s">
        <v>63</v>
      </c>
      <c r="B1535" s="475" t="s">
        <v>67</v>
      </c>
      <c r="C1535" s="456" t="s">
        <v>384</v>
      </c>
      <c r="D1535" s="302" t="s">
        <v>384</v>
      </c>
      <c r="E1535" s="305"/>
      <c r="F1535" s="305"/>
      <c r="G1535" s="305"/>
      <c r="H1535" s="305"/>
      <c r="I1535" s="305"/>
      <c r="J1535" s="305"/>
      <c r="K1535" s="305"/>
      <c r="L1535" s="305"/>
      <c r="M1535" s="305"/>
      <c r="N1535" s="305"/>
      <c r="O1535" s="305"/>
      <c r="P1535" s="305"/>
      <c r="Q1535" s="305"/>
      <c r="R1535" s="305"/>
      <c r="S1535" s="382"/>
      <c r="V1535" s="387"/>
      <c r="W1535" s="323" t="s">
        <v>71</v>
      </c>
      <c r="X1535" s="323" t="s">
        <v>224</v>
      </c>
      <c r="Y1535" s="323"/>
      <c r="Z1535" s="327">
        <v>0</v>
      </c>
      <c r="AA1535" s="327">
        <v>0</v>
      </c>
      <c r="AB1535" s="327">
        <v>0</v>
      </c>
      <c r="AC1535" s="327">
        <v>0</v>
      </c>
      <c r="AD1535" s="327">
        <v>0</v>
      </c>
      <c r="AE1535" s="327">
        <v>0</v>
      </c>
      <c r="AF1535" s="327">
        <v>0</v>
      </c>
      <c r="AG1535" s="327">
        <v>0</v>
      </c>
      <c r="AH1535" s="327">
        <v>0</v>
      </c>
      <c r="AI1535" s="327">
        <v>0</v>
      </c>
      <c r="AJ1535" s="327">
        <v>0</v>
      </c>
      <c r="AK1535" s="327">
        <v>0</v>
      </c>
      <c r="AL1535" s="327">
        <v>0</v>
      </c>
      <c r="AM1535" s="489"/>
      <c r="AN1535" s="382"/>
    </row>
    <row r="1536" spans="1:40" ht="19.5" customHeight="1" x14ac:dyDescent="0.2">
      <c r="A1536" s="477" t="s">
        <v>63</v>
      </c>
      <c r="B1536" s="475" t="s">
        <v>68</v>
      </c>
      <c r="C1536" s="456" t="s">
        <v>384</v>
      </c>
      <c r="D1536" s="302" t="s">
        <v>384</v>
      </c>
      <c r="E1536" s="305"/>
      <c r="F1536" s="305"/>
      <c r="G1536" s="305"/>
      <c r="H1536" s="305"/>
      <c r="I1536" s="305"/>
      <c r="J1536" s="305"/>
      <c r="K1536" s="305"/>
      <c r="L1536" s="305"/>
      <c r="M1536" s="305"/>
      <c r="N1536" s="305"/>
      <c r="O1536" s="305"/>
      <c r="P1536" s="305"/>
      <c r="Q1536" s="305"/>
      <c r="R1536" s="305"/>
      <c r="S1536" s="382"/>
      <c r="V1536" s="387"/>
      <c r="W1536" s="323" t="s">
        <v>71</v>
      </c>
      <c r="X1536" s="323" t="s">
        <v>225</v>
      </c>
      <c r="Y1536" s="323"/>
      <c r="Z1536" s="327">
        <v>0</v>
      </c>
      <c r="AA1536" s="327">
        <v>0</v>
      </c>
      <c r="AB1536" s="327">
        <v>0</v>
      </c>
      <c r="AC1536" s="327">
        <v>0</v>
      </c>
      <c r="AD1536" s="327">
        <v>0</v>
      </c>
      <c r="AE1536" s="327">
        <v>0</v>
      </c>
      <c r="AF1536" s="327">
        <v>0</v>
      </c>
      <c r="AG1536" s="327">
        <v>0</v>
      </c>
      <c r="AH1536" s="327">
        <v>0</v>
      </c>
      <c r="AI1536" s="327">
        <v>0</v>
      </c>
      <c r="AJ1536" s="327">
        <v>0</v>
      </c>
      <c r="AK1536" s="327">
        <v>0</v>
      </c>
      <c r="AL1536" s="327">
        <v>0</v>
      </c>
      <c r="AM1536" s="489"/>
      <c r="AN1536" s="382"/>
    </row>
    <row r="1537" spans="1:40" ht="19.5" customHeight="1" x14ac:dyDescent="0.2">
      <c r="A1537" s="477" t="s">
        <v>63</v>
      </c>
      <c r="B1537" s="475" t="s">
        <v>397</v>
      </c>
      <c r="C1537" s="456" t="s">
        <v>384</v>
      </c>
      <c r="D1537" s="302" t="s">
        <v>384</v>
      </c>
      <c r="E1537" s="305"/>
      <c r="F1537" s="305"/>
      <c r="G1537" s="305"/>
      <c r="H1537" s="305"/>
      <c r="I1537" s="305"/>
      <c r="J1537" s="305"/>
      <c r="K1537" s="305"/>
      <c r="L1537" s="305"/>
      <c r="M1537" s="305"/>
      <c r="N1537" s="305"/>
      <c r="O1537" s="305"/>
      <c r="P1537" s="305"/>
      <c r="Q1537" s="305"/>
      <c r="R1537" s="305"/>
      <c r="S1537" s="382"/>
      <c r="V1537" s="387"/>
      <c r="W1537" s="323" t="s">
        <v>71</v>
      </c>
      <c r="X1537" s="323" t="s">
        <v>226</v>
      </c>
      <c r="Y1537" s="323"/>
      <c r="Z1537" s="327">
        <v>0</v>
      </c>
      <c r="AA1537" s="327">
        <v>0</v>
      </c>
      <c r="AB1537" s="327">
        <v>0</v>
      </c>
      <c r="AC1537" s="327">
        <v>0</v>
      </c>
      <c r="AD1537" s="327">
        <v>0</v>
      </c>
      <c r="AE1537" s="327">
        <v>0</v>
      </c>
      <c r="AF1537" s="327">
        <v>0</v>
      </c>
      <c r="AG1537" s="327">
        <v>0</v>
      </c>
      <c r="AH1537" s="327">
        <v>0</v>
      </c>
      <c r="AI1537" s="327">
        <v>0</v>
      </c>
      <c r="AJ1537" s="327">
        <v>0</v>
      </c>
      <c r="AK1537" s="327">
        <v>0</v>
      </c>
      <c r="AL1537" s="327">
        <v>0</v>
      </c>
      <c r="AM1537" s="489"/>
      <c r="AN1537" s="382"/>
    </row>
    <row r="1538" spans="1:40" ht="19.5" customHeight="1" x14ac:dyDescent="0.2">
      <c r="A1538" s="477" t="s">
        <v>63</v>
      </c>
      <c r="B1538" s="475" t="s">
        <v>70</v>
      </c>
      <c r="C1538" s="456" t="s">
        <v>384</v>
      </c>
      <c r="D1538" s="302" t="s">
        <v>384</v>
      </c>
      <c r="E1538" s="305"/>
      <c r="F1538" s="305"/>
      <c r="G1538" s="305"/>
      <c r="H1538" s="305"/>
      <c r="I1538" s="305"/>
      <c r="J1538" s="305"/>
      <c r="K1538" s="305"/>
      <c r="L1538" s="305"/>
      <c r="M1538" s="305"/>
      <c r="N1538" s="305"/>
      <c r="O1538" s="305"/>
      <c r="P1538" s="305"/>
      <c r="Q1538" s="305"/>
      <c r="R1538" s="305"/>
      <c r="S1538" s="382"/>
      <c r="V1538" s="387"/>
      <c r="W1538" s="323" t="s">
        <v>71</v>
      </c>
      <c r="X1538" s="323" t="s">
        <v>227</v>
      </c>
      <c r="Y1538" s="323"/>
      <c r="Z1538" s="327">
        <v>0</v>
      </c>
      <c r="AA1538" s="327">
        <v>0</v>
      </c>
      <c r="AB1538" s="327">
        <v>0</v>
      </c>
      <c r="AC1538" s="327">
        <v>0</v>
      </c>
      <c r="AD1538" s="327">
        <v>0</v>
      </c>
      <c r="AE1538" s="327">
        <v>0</v>
      </c>
      <c r="AF1538" s="327">
        <v>0</v>
      </c>
      <c r="AG1538" s="327">
        <v>0</v>
      </c>
      <c r="AH1538" s="327">
        <v>0</v>
      </c>
      <c r="AI1538" s="327">
        <v>0</v>
      </c>
      <c r="AJ1538" s="327">
        <v>0</v>
      </c>
      <c r="AK1538" s="327">
        <v>0</v>
      </c>
      <c r="AL1538" s="327">
        <v>0</v>
      </c>
      <c r="AM1538" s="489"/>
      <c r="AN1538" s="382"/>
    </row>
    <row r="1539" spans="1:40" ht="19.5" customHeight="1" x14ac:dyDescent="0.2">
      <c r="A1539" s="477" t="s">
        <v>63</v>
      </c>
      <c r="B1539" s="475" t="s">
        <v>71</v>
      </c>
      <c r="C1539" s="456" t="s">
        <v>384</v>
      </c>
      <c r="D1539" s="302" t="s">
        <v>384</v>
      </c>
      <c r="E1539" s="305"/>
      <c r="F1539" s="305"/>
      <c r="G1539" s="305"/>
      <c r="H1539" s="305"/>
      <c r="I1539" s="305"/>
      <c r="J1539" s="305"/>
      <c r="K1539" s="305"/>
      <c r="L1539" s="305"/>
      <c r="M1539" s="305"/>
      <c r="N1539" s="305"/>
      <c r="O1539" s="305"/>
      <c r="P1539" s="305"/>
      <c r="Q1539" s="305"/>
      <c r="R1539" s="305"/>
      <c r="S1539" s="382"/>
      <c r="V1539" s="387"/>
      <c r="W1539" s="323" t="s">
        <v>71</v>
      </c>
      <c r="X1539" s="323" t="s">
        <v>367</v>
      </c>
      <c r="Y1539" s="323"/>
      <c r="Z1539" s="327">
        <v>0</v>
      </c>
      <c r="AA1539" s="327">
        <v>0</v>
      </c>
      <c r="AB1539" s="327">
        <v>0</v>
      </c>
      <c r="AC1539" s="327">
        <v>0</v>
      </c>
      <c r="AD1539" s="327">
        <v>0</v>
      </c>
      <c r="AE1539" s="327">
        <v>0</v>
      </c>
      <c r="AF1539" s="327">
        <v>0</v>
      </c>
      <c r="AG1539" s="327">
        <v>0</v>
      </c>
      <c r="AH1539" s="327">
        <v>0</v>
      </c>
      <c r="AI1539" s="327">
        <v>0</v>
      </c>
      <c r="AJ1539" s="327">
        <v>0</v>
      </c>
      <c r="AK1539" s="327">
        <v>0</v>
      </c>
      <c r="AL1539" s="327">
        <v>0</v>
      </c>
      <c r="AM1539" s="489"/>
      <c r="AN1539" s="382"/>
    </row>
    <row r="1540" spans="1:40" ht="19.5" customHeight="1" x14ac:dyDescent="0.2">
      <c r="A1540" s="477" t="s">
        <v>63</v>
      </c>
      <c r="B1540" s="475" t="s">
        <v>72</v>
      </c>
      <c r="C1540" s="456" t="s">
        <v>384</v>
      </c>
      <c r="D1540" s="302" t="s">
        <v>384</v>
      </c>
      <c r="E1540" s="305"/>
      <c r="F1540" s="305"/>
      <c r="G1540" s="305"/>
      <c r="H1540" s="305"/>
      <c r="I1540" s="305"/>
      <c r="J1540" s="305"/>
      <c r="K1540" s="305"/>
      <c r="L1540" s="305"/>
      <c r="M1540" s="305"/>
      <c r="N1540" s="305"/>
      <c r="O1540" s="305"/>
      <c r="P1540" s="305"/>
      <c r="Q1540" s="305"/>
      <c r="R1540" s="305"/>
      <c r="S1540" s="382"/>
      <c r="V1540" s="387"/>
      <c r="W1540" s="323" t="s">
        <v>71</v>
      </c>
      <c r="X1540" s="323" t="s">
        <v>229</v>
      </c>
      <c r="Y1540" s="323"/>
      <c r="Z1540" s="327">
        <v>0</v>
      </c>
      <c r="AA1540" s="327">
        <v>0</v>
      </c>
      <c r="AB1540" s="327">
        <v>0</v>
      </c>
      <c r="AC1540" s="327">
        <v>0</v>
      </c>
      <c r="AD1540" s="327">
        <v>0</v>
      </c>
      <c r="AE1540" s="327">
        <v>0</v>
      </c>
      <c r="AF1540" s="327">
        <v>0</v>
      </c>
      <c r="AG1540" s="327">
        <v>0</v>
      </c>
      <c r="AH1540" s="327">
        <v>0</v>
      </c>
      <c r="AI1540" s="327">
        <v>0</v>
      </c>
      <c r="AJ1540" s="327">
        <v>0</v>
      </c>
      <c r="AK1540" s="327">
        <v>0</v>
      </c>
      <c r="AL1540" s="327">
        <v>0</v>
      </c>
      <c r="AM1540" s="489"/>
      <c r="AN1540" s="382"/>
    </row>
    <row r="1541" spans="1:40" ht="19.5" customHeight="1" x14ac:dyDescent="0.2">
      <c r="A1541" s="477" t="s">
        <v>63</v>
      </c>
      <c r="B1541" s="475" t="s">
        <v>73</v>
      </c>
      <c r="C1541" s="456" t="s">
        <v>384</v>
      </c>
      <c r="D1541" s="302" t="s">
        <v>384</v>
      </c>
      <c r="E1541" s="305"/>
      <c r="F1541" s="305"/>
      <c r="G1541" s="305"/>
      <c r="H1541" s="305"/>
      <c r="I1541" s="305"/>
      <c r="J1541" s="305"/>
      <c r="K1541" s="305"/>
      <c r="L1541" s="305"/>
      <c r="M1541" s="305"/>
      <c r="N1541" s="305"/>
      <c r="O1541" s="305"/>
      <c r="P1541" s="305"/>
      <c r="Q1541" s="305"/>
      <c r="R1541" s="305"/>
      <c r="S1541" s="382"/>
      <c r="V1541" s="387"/>
      <c r="W1541" s="323" t="s">
        <v>71</v>
      </c>
      <c r="X1541" s="323" t="s">
        <v>230</v>
      </c>
      <c r="Y1541" s="323"/>
      <c r="Z1541" s="327">
        <v>0</v>
      </c>
      <c r="AA1541" s="327">
        <v>0</v>
      </c>
      <c r="AB1541" s="327">
        <v>0</v>
      </c>
      <c r="AC1541" s="327">
        <v>0</v>
      </c>
      <c r="AD1541" s="327">
        <v>0</v>
      </c>
      <c r="AE1541" s="327">
        <v>0</v>
      </c>
      <c r="AF1541" s="327">
        <v>0</v>
      </c>
      <c r="AG1541" s="327">
        <v>0</v>
      </c>
      <c r="AH1541" s="327">
        <v>0</v>
      </c>
      <c r="AI1541" s="327">
        <v>0</v>
      </c>
      <c r="AJ1541" s="327">
        <v>0</v>
      </c>
      <c r="AK1541" s="327">
        <v>0</v>
      </c>
      <c r="AL1541" s="327">
        <v>0</v>
      </c>
      <c r="AM1541" s="489"/>
      <c r="AN1541" s="382"/>
    </row>
    <row r="1542" spans="1:40" ht="19.5" customHeight="1" x14ac:dyDescent="0.2">
      <c r="A1542" s="477" t="s">
        <v>63</v>
      </c>
      <c r="B1542" s="475" t="s">
        <v>398</v>
      </c>
      <c r="C1542" s="456" t="s">
        <v>384</v>
      </c>
      <c r="D1542" s="302" t="s">
        <v>384</v>
      </c>
      <c r="E1542" s="305"/>
      <c r="F1542" s="305"/>
      <c r="G1542" s="305"/>
      <c r="H1542" s="305"/>
      <c r="I1542" s="305"/>
      <c r="J1542" s="305"/>
      <c r="K1542" s="305"/>
      <c r="L1542" s="305"/>
      <c r="M1542" s="305"/>
      <c r="N1542" s="305"/>
      <c r="O1542" s="305"/>
      <c r="P1542" s="305"/>
      <c r="Q1542" s="305"/>
      <c r="R1542" s="305"/>
      <c r="S1542" s="382"/>
      <c r="V1542" s="387"/>
      <c r="W1542" s="323" t="s">
        <v>71</v>
      </c>
      <c r="X1542" s="323" t="s">
        <v>231</v>
      </c>
      <c r="Y1542" s="323"/>
      <c r="Z1542" s="327">
        <v>0</v>
      </c>
      <c r="AA1542" s="327">
        <v>0</v>
      </c>
      <c r="AB1542" s="327">
        <v>0</v>
      </c>
      <c r="AC1542" s="327">
        <v>0</v>
      </c>
      <c r="AD1542" s="327">
        <v>0</v>
      </c>
      <c r="AE1542" s="327">
        <v>0</v>
      </c>
      <c r="AF1542" s="327">
        <v>0</v>
      </c>
      <c r="AG1542" s="327">
        <v>0</v>
      </c>
      <c r="AH1542" s="327">
        <v>0</v>
      </c>
      <c r="AI1542" s="327">
        <v>0</v>
      </c>
      <c r="AJ1542" s="327">
        <v>0</v>
      </c>
      <c r="AK1542" s="327">
        <v>0</v>
      </c>
      <c r="AL1542" s="327">
        <v>0</v>
      </c>
      <c r="AM1542" s="489"/>
      <c r="AN1542" s="382"/>
    </row>
    <row r="1543" spans="1:40" ht="19.5" customHeight="1" x14ac:dyDescent="0.2">
      <c r="A1543" s="477" t="s">
        <v>63</v>
      </c>
      <c r="B1543" s="475" t="s">
        <v>75</v>
      </c>
      <c r="C1543" s="456" t="s">
        <v>384</v>
      </c>
      <c r="D1543" s="302" t="s">
        <v>384</v>
      </c>
      <c r="E1543" s="305"/>
      <c r="F1543" s="305"/>
      <c r="G1543" s="305"/>
      <c r="H1543" s="305"/>
      <c r="I1543" s="305"/>
      <c r="J1543" s="305"/>
      <c r="K1543" s="305"/>
      <c r="L1543" s="305"/>
      <c r="M1543" s="305"/>
      <c r="N1543" s="305"/>
      <c r="O1543" s="305"/>
      <c r="P1543" s="305"/>
      <c r="Q1543" s="305"/>
      <c r="R1543" s="305"/>
      <c r="S1543" s="382"/>
      <c r="V1543" s="387"/>
      <c r="W1543" s="323" t="s">
        <v>71</v>
      </c>
      <c r="X1543" s="323" t="s">
        <v>232</v>
      </c>
      <c r="Y1543" s="323"/>
      <c r="Z1543" s="327">
        <v>0</v>
      </c>
      <c r="AA1543" s="327">
        <v>0</v>
      </c>
      <c r="AB1543" s="327">
        <v>0</v>
      </c>
      <c r="AC1543" s="327">
        <v>0</v>
      </c>
      <c r="AD1543" s="327">
        <v>0</v>
      </c>
      <c r="AE1543" s="327">
        <v>0</v>
      </c>
      <c r="AF1543" s="327">
        <v>0</v>
      </c>
      <c r="AG1543" s="327">
        <v>0</v>
      </c>
      <c r="AH1543" s="327">
        <v>0</v>
      </c>
      <c r="AI1543" s="327">
        <v>0</v>
      </c>
      <c r="AJ1543" s="327">
        <v>0</v>
      </c>
      <c r="AK1543" s="327">
        <v>0</v>
      </c>
      <c r="AL1543" s="327">
        <v>0</v>
      </c>
      <c r="AM1543" s="489"/>
      <c r="AN1543" s="382"/>
    </row>
    <row r="1544" spans="1:40" ht="19.5" customHeight="1" x14ac:dyDescent="0.2">
      <c r="A1544" s="477" t="s">
        <v>63</v>
      </c>
      <c r="B1544" s="475" t="s">
        <v>76</v>
      </c>
      <c r="C1544" s="456" t="s">
        <v>384</v>
      </c>
      <c r="D1544" s="302" t="s">
        <v>384</v>
      </c>
      <c r="E1544" s="305"/>
      <c r="F1544" s="305"/>
      <c r="G1544" s="305"/>
      <c r="H1544" s="305"/>
      <c r="I1544" s="305"/>
      <c r="J1544" s="305"/>
      <c r="K1544" s="305"/>
      <c r="L1544" s="305"/>
      <c r="M1544" s="305"/>
      <c r="N1544" s="305"/>
      <c r="O1544" s="305"/>
      <c r="P1544" s="305"/>
      <c r="Q1544" s="305"/>
      <c r="R1544" s="305"/>
      <c r="S1544" s="382"/>
      <c r="V1544" s="387"/>
      <c r="W1544" s="323" t="s">
        <v>71</v>
      </c>
      <c r="X1544" s="323" t="s">
        <v>233</v>
      </c>
      <c r="Y1544" s="323"/>
      <c r="Z1544" s="327">
        <v>0</v>
      </c>
      <c r="AA1544" s="327">
        <v>0</v>
      </c>
      <c r="AB1544" s="327">
        <v>0</v>
      </c>
      <c r="AC1544" s="327">
        <v>0</v>
      </c>
      <c r="AD1544" s="327">
        <v>0</v>
      </c>
      <c r="AE1544" s="327">
        <v>0</v>
      </c>
      <c r="AF1544" s="327">
        <v>0</v>
      </c>
      <c r="AG1544" s="327">
        <v>0</v>
      </c>
      <c r="AH1544" s="327">
        <v>0</v>
      </c>
      <c r="AI1544" s="327">
        <v>0</v>
      </c>
      <c r="AJ1544" s="327">
        <v>0</v>
      </c>
      <c r="AK1544" s="327">
        <v>0</v>
      </c>
      <c r="AL1544" s="327">
        <v>0</v>
      </c>
      <c r="AM1544" s="489"/>
      <c r="AN1544" s="382"/>
    </row>
    <row r="1545" spans="1:40" ht="19.5" customHeight="1" x14ac:dyDescent="0.2">
      <c r="A1545" s="477" t="s">
        <v>63</v>
      </c>
      <c r="B1545" s="475" t="s">
        <v>399</v>
      </c>
      <c r="C1545" s="456" t="s">
        <v>384</v>
      </c>
      <c r="D1545" s="302" t="s">
        <v>384</v>
      </c>
      <c r="E1545" s="305"/>
      <c r="F1545" s="305"/>
      <c r="G1545" s="305"/>
      <c r="H1545" s="305"/>
      <c r="I1545" s="305"/>
      <c r="J1545" s="305"/>
      <c r="K1545" s="305"/>
      <c r="L1545" s="305"/>
      <c r="M1545" s="305"/>
      <c r="N1545" s="305"/>
      <c r="O1545" s="305"/>
      <c r="P1545" s="305"/>
      <c r="Q1545" s="305"/>
      <c r="R1545" s="305"/>
      <c r="S1545" s="382"/>
      <c r="V1545" s="387"/>
      <c r="W1545" s="323" t="s">
        <v>71</v>
      </c>
      <c r="X1545" s="323" t="s">
        <v>234</v>
      </c>
      <c r="Y1545" s="323"/>
      <c r="Z1545" s="327">
        <v>0</v>
      </c>
      <c r="AA1545" s="327">
        <v>0</v>
      </c>
      <c r="AB1545" s="327">
        <v>0</v>
      </c>
      <c r="AC1545" s="327">
        <v>0</v>
      </c>
      <c r="AD1545" s="327">
        <v>0</v>
      </c>
      <c r="AE1545" s="327">
        <v>0</v>
      </c>
      <c r="AF1545" s="327">
        <v>0</v>
      </c>
      <c r="AG1545" s="327">
        <v>0</v>
      </c>
      <c r="AH1545" s="327">
        <v>0</v>
      </c>
      <c r="AI1545" s="327">
        <v>0</v>
      </c>
      <c r="AJ1545" s="327">
        <v>0</v>
      </c>
      <c r="AK1545" s="327">
        <v>0</v>
      </c>
      <c r="AL1545" s="327">
        <v>0</v>
      </c>
      <c r="AM1545" s="489"/>
      <c r="AN1545" s="382"/>
    </row>
    <row r="1546" spans="1:40" ht="19.5" customHeight="1" x14ac:dyDescent="0.2">
      <c r="A1546" s="477" t="s">
        <v>63</v>
      </c>
      <c r="B1546" s="475" t="s">
        <v>78</v>
      </c>
      <c r="C1546" s="456" t="s">
        <v>384</v>
      </c>
      <c r="D1546" s="302" t="s">
        <v>384</v>
      </c>
      <c r="E1546" s="305"/>
      <c r="F1546" s="305"/>
      <c r="G1546" s="305"/>
      <c r="H1546" s="305"/>
      <c r="I1546" s="305"/>
      <c r="J1546" s="305"/>
      <c r="K1546" s="305"/>
      <c r="L1546" s="305"/>
      <c r="M1546" s="305"/>
      <c r="N1546" s="305"/>
      <c r="O1546" s="305"/>
      <c r="P1546" s="305"/>
      <c r="Q1546" s="305"/>
      <c r="R1546" s="305"/>
      <c r="S1546" s="382"/>
      <c r="V1546" s="387"/>
      <c r="W1546" s="323" t="s">
        <v>71</v>
      </c>
      <c r="X1546" s="323" t="s">
        <v>127</v>
      </c>
      <c r="Y1546" s="323"/>
      <c r="Z1546" s="327">
        <v>0</v>
      </c>
      <c r="AA1546" s="327">
        <v>0</v>
      </c>
      <c r="AB1546" s="327">
        <v>0</v>
      </c>
      <c r="AC1546" s="327">
        <v>0</v>
      </c>
      <c r="AD1546" s="327">
        <v>0</v>
      </c>
      <c r="AE1546" s="327">
        <v>-6.8548410000000004</v>
      </c>
      <c r="AF1546" s="327">
        <v>0</v>
      </c>
      <c r="AG1546" s="327">
        <v>0</v>
      </c>
      <c r="AH1546" s="327">
        <v>0</v>
      </c>
      <c r="AI1546" s="327">
        <v>0</v>
      </c>
      <c r="AJ1546" s="327">
        <v>0</v>
      </c>
      <c r="AK1546" s="327">
        <v>0</v>
      </c>
      <c r="AL1546" s="327">
        <v>-6.8548410000000004</v>
      </c>
      <c r="AM1546" s="489"/>
      <c r="AN1546" s="382"/>
    </row>
    <row r="1547" spans="1:40" ht="19.5" customHeight="1" x14ac:dyDescent="0.2">
      <c r="A1547" s="477" t="s">
        <v>63</v>
      </c>
      <c r="B1547" s="475" t="s">
        <v>79</v>
      </c>
      <c r="C1547" s="456" t="s">
        <v>384</v>
      </c>
      <c r="D1547" s="302" t="s">
        <v>384</v>
      </c>
      <c r="E1547" s="305"/>
      <c r="F1547" s="305"/>
      <c r="G1547" s="305"/>
      <c r="H1547" s="305"/>
      <c r="I1547" s="305"/>
      <c r="J1547" s="305"/>
      <c r="K1547" s="305"/>
      <c r="L1547" s="305"/>
      <c r="M1547" s="305"/>
      <c r="N1547" s="305"/>
      <c r="O1547" s="305"/>
      <c r="P1547" s="305"/>
      <c r="Q1547" s="305"/>
      <c r="R1547" s="305"/>
      <c r="S1547" s="382"/>
      <c r="V1547" s="387"/>
      <c r="W1547" s="323" t="s">
        <v>71</v>
      </c>
      <c r="X1547" s="323" t="s">
        <v>235</v>
      </c>
      <c r="Y1547" s="323"/>
      <c r="Z1547" s="327">
        <v>0</v>
      </c>
      <c r="AA1547" s="327">
        <v>0</v>
      </c>
      <c r="AB1547" s="327">
        <v>0</v>
      </c>
      <c r="AC1547" s="327">
        <v>0</v>
      </c>
      <c r="AD1547" s="327">
        <v>0</v>
      </c>
      <c r="AE1547" s="327">
        <v>0</v>
      </c>
      <c r="AF1547" s="327">
        <v>0</v>
      </c>
      <c r="AG1547" s="327">
        <v>0</v>
      </c>
      <c r="AH1547" s="327">
        <v>0</v>
      </c>
      <c r="AI1547" s="327">
        <v>0</v>
      </c>
      <c r="AJ1547" s="327">
        <v>0</v>
      </c>
      <c r="AK1547" s="327">
        <v>0</v>
      </c>
      <c r="AL1547" s="327">
        <v>0</v>
      </c>
      <c r="AM1547" s="489"/>
      <c r="AN1547" s="382"/>
    </row>
    <row r="1548" spans="1:40" ht="19.5" customHeight="1" x14ac:dyDescent="0.2">
      <c r="A1548" s="477" t="s">
        <v>63</v>
      </c>
      <c r="B1548" s="475" t="s">
        <v>400</v>
      </c>
      <c r="C1548" s="456" t="s">
        <v>384</v>
      </c>
      <c r="D1548" s="302" t="s">
        <v>384</v>
      </c>
      <c r="E1548" s="305"/>
      <c r="F1548" s="305"/>
      <c r="G1548" s="305"/>
      <c r="H1548" s="305"/>
      <c r="I1548" s="305"/>
      <c r="J1548" s="305"/>
      <c r="K1548" s="305"/>
      <c r="L1548" s="305"/>
      <c r="M1548" s="305"/>
      <c r="N1548" s="305"/>
      <c r="O1548" s="305"/>
      <c r="P1548" s="305"/>
      <c r="Q1548" s="305"/>
      <c r="R1548" s="305"/>
      <c r="S1548" s="382"/>
      <c r="V1548" s="387"/>
      <c r="W1548" s="323" t="s">
        <v>71</v>
      </c>
      <c r="X1548" s="323" t="s">
        <v>236</v>
      </c>
      <c r="Y1548" s="323"/>
      <c r="Z1548" s="327">
        <v>0</v>
      </c>
      <c r="AA1548" s="327">
        <v>0</v>
      </c>
      <c r="AB1548" s="327">
        <v>0</v>
      </c>
      <c r="AC1548" s="327">
        <v>0</v>
      </c>
      <c r="AD1548" s="327">
        <v>0</v>
      </c>
      <c r="AE1548" s="327">
        <v>0</v>
      </c>
      <c r="AF1548" s="327">
        <v>0</v>
      </c>
      <c r="AG1548" s="327">
        <v>0</v>
      </c>
      <c r="AH1548" s="327">
        <v>0</v>
      </c>
      <c r="AI1548" s="327">
        <v>0</v>
      </c>
      <c r="AJ1548" s="327">
        <v>0</v>
      </c>
      <c r="AK1548" s="327">
        <v>0</v>
      </c>
      <c r="AL1548" s="327">
        <v>0</v>
      </c>
      <c r="AM1548" s="489"/>
      <c r="AN1548" s="382"/>
    </row>
    <row r="1549" spans="1:40" ht="19.5" customHeight="1" x14ac:dyDescent="0.2">
      <c r="A1549" s="477" t="s">
        <v>63</v>
      </c>
      <c r="B1549" s="475" t="s">
        <v>401</v>
      </c>
      <c r="C1549" s="456" t="s">
        <v>384</v>
      </c>
      <c r="D1549" s="302" t="s">
        <v>384</v>
      </c>
      <c r="E1549" s="305"/>
      <c r="F1549" s="305"/>
      <c r="G1549" s="305"/>
      <c r="H1549" s="305"/>
      <c r="I1549" s="305"/>
      <c r="J1549" s="305"/>
      <c r="K1549" s="305"/>
      <c r="L1549" s="305"/>
      <c r="M1549" s="305"/>
      <c r="N1549" s="305"/>
      <c r="O1549" s="305"/>
      <c r="P1549" s="305"/>
      <c r="Q1549" s="305"/>
      <c r="R1549" s="305"/>
      <c r="S1549" s="382"/>
      <c r="V1549" s="387"/>
      <c r="W1549" s="323" t="s">
        <v>71</v>
      </c>
      <c r="X1549" s="323" t="s">
        <v>237</v>
      </c>
      <c r="Y1549" s="323"/>
      <c r="Z1549" s="327">
        <v>0</v>
      </c>
      <c r="AA1549" s="327">
        <v>0</v>
      </c>
      <c r="AB1549" s="327">
        <v>0</v>
      </c>
      <c r="AC1549" s="327">
        <v>0</v>
      </c>
      <c r="AD1549" s="327">
        <v>0</v>
      </c>
      <c r="AE1549" s="327">
        <v>0</v>
      </c>
      <c r="AF1549" s="327">
        <v>0</v>
      </c>
      <c r="AG1549" s="327">
        <v>0</v>
      </c>
      <c r="AH1549" s="327">
        <v>0</v>
      </c>
      <c r="AI1549" s="327">
        <v>0</v>
      </c>
      <c r="AJ1549" s="327">
        <v>0</v>
      </c>
      <c r="AK1549" s="327">
        <v>0</v>
      </c>
      <c r="AL1549" s="327">
        <v>0</v>
      </c>
      <c r="AM1549" s="489"/>
      <c r="AN1549" s="382"/>
    </row>
    <row r="1550" spans="1:40" ht="19.5" customHeight="1" x14ac:dyDescent="0.2">
      <c r="A1550" s="477" t="s">
        <v>63</v>
      </c>
      <c r="B1550" s="475" t="s">
        <v>81</v>
      </c>
      <c r="C1550" s="456" t="s">
        <v>384</v>
      </c>
      <c r="D1550" s="302" t="s">
        <v>384</v>
      </c>
      <c r="E1550" s="305"/>
      <c r="F1550" s="305"/>
      <c r="G1550" s="305"/>
      <c r="H1550" s="305"/>
      <c r="I1550" s="305"/>
      <c r="J1550" s="305"/>
      <c r="K1550" s="305"/>
      <c r="L1550" s="305"/>
      <c r="M1550" s="305"/>
      <c r="N1550" s="305"/>
      <c r="O1550" s="305"/>
      <c r="P1550" s="305"/>
      <c r="Q1550" s="305"/>
      <c r="R1550" s="305"/>
      <c r="S1550" s="382"/>
      <c r="V1550" s="387"/>
      <c r="W1550" s="323" t="s">
        <v>71</v>
      </c>
      <c r="X1550" s="323" t="s">
        <v>238</v>
      </c>
      <c r="Y1550" s="323"/>
      <c r="Z1550" s="327">
        <v>0</v>
      </c>
      <c r="AA1550" s="327">
        <v>0</v>
      </c>
      <c r="AB1550" s="327">
        <v>0</v>
      </c>
      <c r="AC1550" s="327">
        <v>0</v>
      </c>
      <c r="AD1550" s="327">
        <v>0</v>
      </c>
      <c r="AE1550" s="327">
        <v>0</v>
      </c>
      <c r="AF1550" s="327">
        <v>0</v>
      </c>
      <c r="AG1550" s="327">
        <v>0</v>
      </c>
      <c r="AH1550" s="327">
        <v>0</v>
      </c>
      <c r="AI1550" s="327">
        <v>0</v>
      </c>
      <c r="AJ1550" s="327">
        <v>0</v>
      </c>
      <c r="AK1550" s="327">
        <v>0</v>
      </c>
      <c r="AL1550" s="327">
        <v>0</v>
      </c>
      <c r="AM1550" s="489"/>
      <c r="AN1550" s="382"/>
    </row>
    <row r="1551" spans="1:40" ht="19.5" customHeight="1" x14ac:dyDescent="0.2">
      <c r="A1551" s="477" t="s">
        <v>63</v>
      </c>
      <c r="B1551" s="475" t="s">
        <v>82</v>
      </c>
      <c r="C1551" s="456" t="s">
        <v>82</v>
      </c>
      <c r="D1551" s="302" t="s">
        <v>82</v>
      </c>
      <c r="E1551" s="305"/>
      <c r="F1551" s="305">
        <v>0</v>
      </c>
      <c r="G1551" s="305">
        <v>0</v>
      </c>
      <c r="H1551" s="305">
        <v>0</v>
      </c>
      <c r="I1551" s="305">
        <v>0</v>
      </c>
      <c r="J1551" s="305">
        <v>0</v>
      </c>
      <c r="K1551" s="305">
        <v>0</v>
      </c>
      <c r="L1551" s="305">
        <v>0</v>
      </c>
      <c r="M1551" s="305">
        <v>0</v>
      </c>
      <c r="N1551" s="305">
        <v>0</v>
      </c>
      <c r="O1551" s="305">
        <v>0</v>
      </c>
      <c r="P1551" s="305">
        <v>0</v>
      </c>
      <c r="Q1551" s="305">
        <v>0</v>
      </c>
      <c r="R1551" s="305">
        <v>0</v>
      </c>
      <c r="S1551" s="382"/>
      <c r="V1551" s="387"/>
      <c r="W1551" s="323" t="s">
        <v>71</v>
      </c>
      <c r="X1551" s="323" t="s">
        <v>239</v>
      </c>
      <c r="Y1551" s="323"/>
      <c r="Z1551" s="327">
        <v>0</v>
      </c>
      <c r="AA1551" s="327">
        <v>0</v>
      </c>
      <c r="AB1551" s="327">
        <v>0</v>
      </c>
      <c r="AC1551" s="327">
        <v>0</v>
      </c>
      <c r="AD1551" s="327">
        <v>0</v>
      </c>
      <c r="AE1551" s="327">
        <v>0</v>
      </c>
      <c r="AF1551" s="327">
        <v>0</v>
      </c>
      <c r="AG1551" s="327">
        <v>0</v>
      </c>
      <c r="AH1551" s="327">
        <v>0</v>
      </c>
      <c r="AI1551" s="327">
        <v>0</v>
      </c>
      <c r="AJ1551" s="327">
        <v>0</v>
      </c>
      <c r="AK1551" s="327">
        <v>0</v>
      </c>
      <c r="AL1551" s="327">
        <v>0</v>
      </c>
      <c r="AM1551" s="489"/>
      <c r="AN1551" s="382"/>
    </row>
    <row r="1552" spans="1:40" ht="19.5" customHeight="1" x14ac:dyDescent="0.2">
      <c r="A1552" s="477" t="s">
        <v>83</v>
      </c>
      <c r="B1552" s="475" t="s">
        <v>25</v>
      </c>
      <c r="C1552" s="456" t="s">
        <v>26</v>
      </c>
      <c r="D1552" s="302" t="s">
        <v>27</v>
      </c>
      <c r="E1552" s="305"/>
      <c r="F1552" s="305">
        <v>0</v>
      </c>
      <c r="G1552" s="305">
        <v>0</v>
      </c>
      <c r="H1552" s="305">
        <v>0</v>
      </c>
      <c r="I1552" s="305">
        <v>0</v>
      </c>
      <c r="J1552" s="305">
        <v>0</v>
      </c>
      <c r="K1552" s="305">
        <v>0</v>
      </c>
      <c r="L1552" s="305">
        <v>0</v>
      </c>
      <c r="M1552" s="305">
        <v>0</v>
      </c>
      <c r="N1552" s="305">
        <v>0</v>
      </c>
      <c r="O1552" s="305">
        <v>0</v>
      </c>
      <c r="P1552" s="305">
        <v>0</v>
      </c>
      <c r="Q1552" s="305">
        <v>0</v>
      </c>
      <c r="R1552" s="305">
        <v>0</v>
      </c>
      <c r="S1552" s="382"/>
      <c r="V1552" s="387"/>
      <c r="W1552" s="323" t="s">
        <v>71</v>
      </c>
      <c r="X1552" s="323" t="s">
        <v>240</v>
      </c>
      <c r="Y1552" s="323"/>
      <c r="Z1552" s="327">
        <v>0</v>
      </c>
      <c r="AA1552" s="327">
        <v>0</v>
      </c>
      <c r="AB1552" s="327">
        <v>0</v>
      </c>
      <c r="AC1552" s="327">
        <v>0</v>
      </c>
      <c r="AD1552" s="327">
        <v>0</v>
      </c>
      <c r="AE1552" s="327">
        <v>0</v>
      </c>
      <c r="AF1552" s="327">
        <v>0</v>
      </c>
      <c r="AG1552" s="327">
        <v>0</v>
      </c>
      <c r="AH1552" s="327">
        <v>0</v>
      </c>
      <c r="AI1552" s="327">
        <v>0</v>
      </c>
      <c r="AJ1552" s="327">
        <v>0</v>
      </c>
      <c r="AK1552" s="327">
        <v>0</v>
      </c>
      <c r="AL1552" s="327">
        <v>0</v>
      </c>
      <c r="AM1552" s="489"/>
      <c r="AN1552" s="382"/>
    </row>
    <row r="1553" spans="1:40" ht="19.5" customHeight="1" x14ac:dyDescent="0.2">
      <c r="A1553" s="477" t="s">
        <v>83</v>
      </c>
      <c r="B1553" s="475" t="s">
        <v>25</v>
      </c>
      <c r="C1553" s="456" t="s">
        <v>26</v>
      </c>
      <c r="D1553" s="302" t="s">
        <v>28</v>
      </c>
      <c r="E1553" s="305"/>
      <c r="F1553" s="305">
        <v>0</v>
      </c>
      <c r="G1553" s="305">
        <v>0</v>
      </c>
      <c r="H1553" s="305">
        <v>0</v>
      </c>
      <c r="I1553" s="305">
        <v>0</v>
      </c>
      <c r="J1553" s="305">
        <v>0</v>
      </c>
      <c r="K1553" s="305">
        <v>0</v>
      </c>
      <c r="L1553" s="305">
        <v>0</v>
      </c>
      <c r="M1553" s="305">
        <v>0</v>
      </c>
      <c r="N1553" s="305">
        <v>0</v>
      </c>
      <c r="O1553" s="305">
        <v>0</v>
      </c>
      <c r="P1553" s="305">
        <v>0</v>
      </c>
      <c r="Q1553" s="305">
        <v>0</v>
      </c>
      <c r="R1553" s="305">
        <v>0</v>
      </c>
      <c r="S1553" s="382"/>
      <c r="V1553" s="387"/>
      <c r="W1553" s="323" t="s">
        <v>71</v>
      </c>
      <c r="X1553" s="323" t="s">
        <v>241</v>
      </c>
      <c r="Y1553" s="323"/>
      <c r="Z1553" s="327">
        <v>0</v>
      </c>
      <c r="AA1553" s="327">
        <v>0</v>
      </c>
      <c r="AB1553" s="327">
        <v>0</v>
      </c>
      <c r="AC1553" s="327">
        <v>0</v>
      </c>
      <c r="AD1553" s="327">
        <v>0</v>
      </c>
      <c r="AE1553" s="327">
        <v>0</v>
      </c>
      <c r="AF1553" s="327">
        <v>0</v>
      </c>
      <c r="AG1553" s="327">
        <v>0</v>
      </c>
      <c r="AH1553" s="327">
        <v>0</v>
      </c>
      <c r="AI1553" s="327">
        <v>0</v>
      </c>
      <c r="AJ1553" s="327">
        <v>0</v>
      </c>
      <c r="AK1553" s="327">
        <v>0</v>
      </c>
      <c r="AL1553" s="327">
        <v>0</v>
      </c>
      <c r="AM1553" s="489"/>
      <c r="AN1553" s="382"/>
    </row>
    <row r="1554" spans="1:40" ht="19.5" customHeight="1" x14ac:dyDescent="0.2">
      <c r="A1554" s="477" t="s">
        <v>83</v>
      </c>
      <c r="B1554" s="475" t="s">
        <v>25</v>
      </c>
      <c r="C1554" s="456" t="s">
        <v>26</v>
      </c>
      <c r="D1554" s="302" t="s">
        <v>29</v>
      </c>
      <c r="E1554" s="305"/>
      <c r="F1554" s="305">
        <v>0</v>
      </c>
      <c r="G1554" s="305">
        <v>0</v>
      </c>
      <c r="H1554" s="305">
        <v>0</v>
      </c>
      <c r="I1554" s="305">
        <v>0</v>
      </c>
      <c r="J1554" s="305">
        <v>0</v>
      </c>
      <c r="K1554" s="305">
        <v>0</v>
      </c>
      <c r="L1554" s="305">
        <v>0</v>
      </c>
      <c r="M1554" s="305">
        <v>0</v>
      </c>
      <c r="N1554" s="305">
        <v>0</v>
      </c>
      <c r="O1554" s="305">
        <v>0</v>
      </c>
      <c r="P1554" s="305">
        <v>0</v>
      </c>
      <c r="Q1554" s="305">
        <v>0</v>
      </c>
      <c r="R1554" s="305">
        <v>0</v>
      </c>
      <c r="S1554" s="382"/>
      <c r="V1554" s="387"/>
      <c r="W1554" s="323" t="s">
        <v>71</v>
      </c>
      <c r="X1554" s="323" t="s">
        <v>242</v>
      </c>
      <c r="Y1554" s="323"/>
      <c r="Z1554" s="327">
        <v>0</v>
      </c>
      <c r="AA1554" s="327">
        <v>0</v>
      </c>
      <c r="AB1554" s="327">
        <v>0</v>
      </c>
      <c r="AC1554" s="327">
        <v>0</v>
      </c>
      <c r="AD1554" s="327">
        <v>0</v>
      </c>
      <c r="AE1554" s="327">
        <v>0</v>
      </c>
      <c r="AF1554" s="327">
        <v>0</v>
      </c>
      <c r="AG1554" s="327">
        <v>0</v>
      </c>
      <c r="AH1554" s="327">
        <v>0</v>
      </c>
      <c r="AI1554" s="327">
        <v>0</v>
      </c>
      <c r="AJ1554" s="327">
        <v>0</v>
      </c>
      <c r="AK1554" s="327">
        <v>0</v>
      </c>
      <c r="AL1554" s="327">
        <v>0</v>
      </c>
      <c r="AM1554" s="489"/>
      <c r="AN1554" s="382"/>
    </row>
    <row r="1555" spans="1:40" ht="19.5" customHeight="1" x14ac:dyDescent="0.2">
      <c r="A1555" s="477" t="s">
        <v>83</v>
      </c>
      <c r="B1555" s="475" t="s">
        <v>25</v>
      </c>
      <c r="C1555" s="456" t="s">
        <v>26</v>
      </c>
      <c r="D1555" s="302" t="s">
        <v>30</v>
      </c>
      <c r="E1555" s="305"/>
      <c r="F1555" s="305">
        <v>0</v>
      </c>
      <c r="G1555" s="305">
        <v>0</v>
      </c>
      <c r="H1555" s="305">
        <v>0</v>
      </c>
      <c r="I1555" s="305">
        <v>0</v>
      </c>
      <c r="J1555" s="305">
        <v>0</v>
      </c>
      <c r="K1555" s="305">
        <v>0</v>
      </c>
      <c r="L1555" s="305">
        <v>0</v>
      </c>
      <c r="M1555" s="305">
        <v>0</v>
      </c>
      <c r="N1555" s="305">
        <v>0</v>
      </c>
      <c r="O1555" s="305">
        <v>0</v>
      </c>
      <c r="P1555" s="305">
        <v>0</v>
      </c>
      <c r="Q1555" s="305">
        <v>0</v>
      </c>
      <c r="R1555" s="305">
        <v>0</v>
      </c>
      <c r="S1555" s="382"/>
      <c r="V1555" s="387"/>
      <c r="W1555" s="323" t="s">
        <v>71</v>
      </c>
      <c r="X1555" s="323" t="s">
        <v>243</v>
      </c>
      <c r="Y1555" s="323"/>
      <c r="Z1555" s="327">
        <v>0</v>
      </c>
      <c r="AA1555" s="327">
        <v>0</v>
      </c>
      <c r="AB1555" s="327">
        <v>0</v>
      </c>
      <c r="AC1555" s="327">
        <v>0</v>
      </c>
      <c r="AD1555" s="327">
        <v>0</v>
      </c>
      <c r="AE1555" s="327">
        <v>0</v>
      </c>
      <c r="AF1555" s="327">
        <v>0</v>
      </c>
      <c r="AG1555" s="327">
        <v>0</v>
      </c>
      <c r="AH1555" s="327">
        <v>0</v>
      </c>
      <c r="AI1555" s="327">
        <v>0</v>
      </c>
      <c r="AJ1555" s="327">
        <v>0</v>
      </c>
      <c r="AK1555" s="327">
        <v>0</v>
      </c>
      <c r="AL1555" s="327">
        <v>0</v>
      </c>
      <c r="AM1555" s="489"/>
      <c r="AN1555" s="382"/>
    </row>
    <row r="1556" spans="1:40" ht="19.5" customHeight="1" x14ac:dyDescent="0.2">
      <c r="A1556" s="477" t="s">
        <v>83</v>
      </c>
      <c r="B1556" s="475" t="s">
        <v>25</v>
      </c>
      <c r="C1556" s="456" t="s">
        <v>26</v>
      </c>
      <c r="D1556" s="302" t="s">
        <v>31</v>
      </c>
      <c r="E1556" s="305"/>
      <c r="F1556" s="305">
        <v>0</v>
      </c>
      <c r="G1556" s="305">
        <v>0</v>
      </c>
      <c r="H1556" s="305">
        <v>0</v>
      </c>
      <c r="I1556" s="305">
        <v>0</v>
      </c>
      <c r="J1556" s="305">
        <v>0</v>
      </c>
      <c r="K1556" s="305">
        <v>0</v>
      </c>
      <c r="L1556" s="305">
        <v>0</v>
      </c>
      <c r="M1556" s="305">
        <v>0</v>
      </c>
      <c r="N1556" s="305">
        <v>0</v>
      </c>
      <c r="O1556" s="305">
        <v>0</v>
      </c>
      <c r="P1556" s="305">
        <v>0</v>
      </c>
      <c r="Q1556" s="305">
        <v>0</v>
      </c>
      <c r="R1556" s="305">
        <v>0</v>
      </c>
      <c r="S1556" s="382"/>
      <c r="V1556" s="387"/>
      <c r="W1556" s="323" t="s">
        <v>71</v>
      </c>
      <c r="X1556" s="323" t="s">
        <v>244</v>
      </c>
      <c r="Y1556" s="323"/>
      <c r="Z1556" s="327">
        <v>0</v>
      </c>
      <c r="AA1556" s="327">
        <v>0</v>
      </c>
      <c r="AB1556" s="327">
        <v>0</v>
      </c>
      <c r="AC1556" s="327">
        <v>0</v>
      </c>
      <c r="AD1556" s="327">
        <v>0</v>
      </c>
      <c r="AE1556" s="327">
        <v>0</v>
      </c>
      <c r="AF1556" s="327">
        <v>0</v>
      </c>
      <c r="AG1556" s="327">
        <v>0</v>
      </c>
      <c r="AH1556" s="327">
        <v>0</v>
      </c>
      <c r="AI1556" s="327">
        <v>0</v>
      </c>
      <c r="AJ1556" s="327">
        <v>0</v>
      </c>
      <c r="AK1556" s="327">
        <v>0</v>
      </c>
      <c r="AL1556" s="327">
        <v>0</v>
      </c>
      <c r="AM1556" s="489"/>
      <c r="AN1556" s="382"/>
    </row>
    <row r="1557" spans="1:40" ht="19.5" customHeight="1" x14ac:dyDescent="0.2">
      <c r="A1557" s="477" t="s">
        <v>83</v>
      </c>
      <c r="B1557" s="475" t="s">
        <v>25</v>
      </c>
      <c r="C1557" s="456" t="s">
        <v>26</v>
      </c>
      <c r="D1557" s="302" t="s">
        <v>32</v>
      </c>
      <c r="E1557" s="305"/>
      <c r="F1557" s="305">
        <v>0</v>
      </c>
      <c r="G1557" s="305">
        <v>0</v>
      </c>
      <c r="H1557" s="305">
        <v>0</v>
      </c>
      <c r="I1557" s="305">
        <v>0</v>
      </c>
      <c r="J1557" s="305">
        <v>0</v>
      </c>
      <c r="K1557" s="305">
        <v>0</v>
      </c>
      <c r="L1557" s="305">
        <v>0</v>
      </c>
      <c r="M1557" s="305">
        <v>0</v>
      </c>
      <c r="N1557" s="305">
        <v>0</v>
      </c>
      <c r="O1557" s="305">
        <v>0</v>
      </c>
      <c r="P1557" s="305">
        <v>0</v>
      </c>
      <c r="Q1557" s="305">
        <v>0</v>
      </c>
      <c r="R1557" s="305">
        <v>0</v>
      </c>
      <c r="S1557" s="382"/>
      <c r="V1557" s="387"/>
      <c r="W1557" s="323" t="s">
        <v>71</v>
      </c>
      <c r="X1557" s="323" t="s">
        <v>245</v>
      </c>
      <c r="Y1557" s="323"/>
      <c r="Z1557" s="327">
        <v>0</v>
      </c>
      <c r="AA1557" s="327">
        <v>0</v>
      </c>
      <c r="AB1557" s="327">
        <v>0</v>
      </c>
      <c r="AC1557" s="327">
        <v>0</v>
      </c>
      <c r="AD1557" s="327">
        <v>0</v>
      </c>
      <c r="AE1557" s="327">
        <v>0</v>
      </c>
      <c r="AF1557" s="327">
        <v>0</v>
      </c>
      <c r="AG1557" s="327">
        <v>0</v>
      </c>
      <c r="AH1557" s="327">
        <v>0</v>
      </c>
      <c r="AI1557" s="327">
        <v>0</v>
      </c>
      <c r="AJ1557" s="327">
        <v>0</v>
      </c>
      <c r="AK1557" s="327">
        <v>0</v>
      </c>
      <c r="AL1557" s="327">
        <v>0</v>
      </c>
      <c r="AM1557" s="489"/>
      <c r="AN1557" s="382"/>
    </row>
    <row r="1558" spans="1:40" ht="19.5" customHeight="1" x14ac:dyDescent="0.2">
      <c r="A1558" s="477" t="s">
        <v>83</v>
      </c>
      <c r="B1558" s="475" t="s">
        <v>25</v>
      </c>
      <c r="C1558" s="456" t="s">
        <v>33</v>
      </c>
      <c r="D1558" s="302" t="s">
        <v>34</v>
      </c>
      <c r="E1558" s="305"/>
      <c r="F1558" s="305">
        <v>0</v>
      </c>
      <c r="G1558" s="305">
        <v>0</v>
      </c>
      <c r="H1558" s="305">
        <v>0</v>
      </c>
      <c r="I1558" s="305">
        <v>0</v>
      </c>
      <c r="J1558" s="305">
        <v>0</v>
      </c>
      <c r="K1558" s="305">
        <v>0</v>
      </c>
      <c r="L1558" s="305">
        <v>0</v>
      </c>
      <c r="M1558" s="305">
        <v>0</v>
      </c>
      <c r="N1558" s="305">
        <v>0</v>
      </c>
      <c r="O1558" s="305">
        <v>0</v>
      </c>
      <c r="P1558" s="305">
        <v>0</v>
      </c>
      <c r="Q1558" s="305">
        <v>0</v>
      </c>
      <c r="R1558" s="305">
        <v>0</v>
      </c>
      <c r="S1558" s="382"/>
      <c r="V1558" s="387"/>
      <c r="W1558" s="323" t="s">
        <v>71</v>
      </c>
      <c r="X1558" s="323" t="s">
        <v>246</v>
      </c>
      <c r="Y1558" s="323"/>
      <c r="Z1558" s="327">
        <v>0</v>
      </c>
      <c r="AA1558" s="327">
        <v>0</v>
      </c>
      <c r="AB1558" s="327">
        <v>0</v>
      </c>
      <c r="AC1558" s="327">
        <v>0</v>
      </c>
      <c r="AD1558" s="327">
        <v>0</v>
      </c>
      <c r="AE1558" s="327">
        <v>0</v>
      </c>
      <c r="AF1558" s="327">
        <v>0</v>
      </c>
      <c r="AG1558" s="327">
        <v>0</v>
      </c>
      <c r="AH1558" s="327">
        <v>0</v>
      </c>
      <c r="AI1558" s="327">
        <v>0</v>
      </c>
      <c r="AJ1558" s="327">
        <v>0</v>
      </c>
      <c r="AK1558" s="327">
        <v>0</v>
      </c>
      <c r="AL1558" s="327">
        <v>0</v>
      </c>
      <c r="AM1558" s="489"/>
      <c r="AN1558" s="382"/>
    </row>
    <row r="1559" spans="1:40" ht="19.5" customHeight="1" x14ac:dyDescent="0.2">
      <c r="A1559" s="477" t="s">
        <v>83</v>
      </c>
      <c r="B1559" s="475" t="s">
        <v>25</v>
      </c>
      <c r="C1559" s="456" t="s">
        <v>33</v>
      </c>
      <c r="D1559" s="302" t="s">
        <v>35</v>
      </c>
      <c r="E1559" s="305"/>
      <c r="F1559" s="305">
        <v>0</v>
      </c>
      <c r="G1559" s="305">
        <v>0</v>
      </c>
      <c r="H1559" s="305">
        <v>0</v>
      </c>
      <c r="I1559" s="305">
        <v>0</v>
      </c>
      <c r="J1559" s="305">
        <v>0</v>
      </c>
      <c r="K1559" s="305">
        <v>0</v>
      </c>
      <c r="L1559" s="305">
        <v>0</v>
      </c>
      <c r="M1559" s="305">
        <v>0</v>
      </c>
      <c r="N1559" s="305">
        <v>0</v>
      </c>
      <c r="O1559" s="305">
        <v>0</v>
      </c>
      <c r="P1559" s="305">
        <v>0</v>
      </c>
      <c r="Q1559" s="305">
        <v>0</v>
      </c>
      <c r="R1559" s="305">
        <v>0</v>
      </c>
      <c r="S1559" s="382"/>
      <c r="V1559" s="387"/>
      <c r="W1559" s="323" t="s">
        <v>71</v>
      </c>
      <c r="X1559" s="323" t="s">
        <v>247</v>
      </c>
      <c r="Y1559" s="323"/>
      <c r="Z1559" s="327">
        <v>0</v>
      </c>
      <c r="AA1559" s="327">
        <v>0</v>
      </c>
      <c r="AB1559" s="327">
        <v>0</v>
      </c>
      <c r="AC1559" s="327">
        <v>0</v>
      </c>
      <c r="AD1559" s="327">
        <v>0</v>
      </c>
      <c r="AE1559" s="327">
        <v>0</v>
      </c>
      <c r="AF1559" s="327">
        <v>0</v>
      </c>
      <c r="AG1559" s="327">
        <v>0</v>
      </c>
      <c r="AH1559" s="327">
        <v>0</v>
      </c>
      <c r="AI1559" s="327">
        <v>0</v>
      </c>
      <c r="AJ1559" s="327">
        <v>0</v>
      </c>
      <c r="AK1559" s="327">
        <v>0</v>
      </c>
      <c r="AL1559" s="327">
        <v>0</v>
      </c>
      <c r="AM1559" s="489"/>
      <c r="AN1559" s="382"/>
    </row>
    <row r="1560" spans="1:40" ht="19.5" customHeight="1" x14ac:dyDescent="0.2">
      <c r="A1560" s="477" t="s">
        <v>83</v>
      </c>
      <c r="B1560" s="475" t="s">
        <v>25</v>
      </c>
      <c r="C1560" s="456" t="s">
        <v>33</v>
      </c>
      <c r="D1560" s="302" t="s">
        <v>36</v>
      </c>
      <c r="E1560" s="305"/>
      <c r="F1560" s="305">
        <v>0</v>
      </c>
      <c r="G1560" s="305">
        <v>0</v>
      </c>
      <c r="H1560" s="305">
        <v>0</v>
      </c>
      <c r="I1560" s="305">
        <v>0</v>
      </c>
      <c r="J1560" s="305">
        <v>0</v>
      </c>
      <c r="K1560" s="305">
        <v>0</v>
      </c>
      <c r="L1560" s="305">
        <v>0</v>
      </c>
      <c r="M1560" s="305">
        <v>0</v>
      </c>
      <c r="N1560" s="305">
        <v>0</v>
      </c>
      <c r="O1560" s="305">
        <v>0</v>
      </c>
      <c r="P1560" s="305">
        <v>0</v>
      </c>
      <c r="Q1560" s="305">
        <v>0</v>
      </c>
      <c r="R1560" s="305">
        <v>0</v>
      </c>
      <c r="S1560" s="382"/>
      <c r="V1560" s="387"/>
      <c r="W1560" s="323" t="s">
        <v>71</v>
      </c>
      <c r="X1560" s="323" t="s">
        <v>248</v>
      </c>
      <c r="Y1560" s="323"/>
      <c r="Z1560" s="327">
        <v>0</v>
      </c>
      <c r="AA1560" s="327">
        <v>0</v>
      </c>
      <c r="AB1560" s="327">
        <v>0</v>
      </c>
      <c r="AC1560" s="327">
        <v>0</v>
      </c>
      <c r="AD1560" s="327">
        <v>0</v>
      </c>
      <c r="AE1560" s="327">
        <v>0</v>
      </c>
      <c r="AF1560" s="327">
        <v>0</v>
      </c>
      <c r="AG1560" s="327">
        <v>0</v>
      </c>
      <c r="AH1560" s="327">
        <v>0</v>
      </c>
      <c r="AI1560" s="327">
        <v>0</v>
      </c>
      <c r="AJ1560" s="327">
        <v>0</v>
      </c>
      <c r="AK1560" s="327">
        <v>0</v>
      </c>
      <c r="AL1560" s="327">
        <v>0</v>
      </c>
      <c r="AM1560" s="489"/>
      <c r="AN1560" s="382"/>
    </row>
    <row r="1561" spans="1:40" ht="19.5" customHeight="1" x14ac:dyDescent="0.2">
      <c r="A1561" s="477" t="s">
        <v>83</v>
      </c>
      <c r="B1561" s="462" t="s">
        <v>25</v>
      </c>
      <c r="C1561" s="462" t="s">
        <v>33</v>
      </c>
      <c r="D1561" s="462" t="s">
        <v>37</v>
      </c>
      <c r="E1561" s="305"/>
      <c r="F1561" s="305">
        <v>0</v>
      </c>
      <c r="G1561" s="305">
        <v>0</v>
      </c>
      <c r="H1561" s="305">
        <v>0</v>
      </c>
      <c r="I1561" s="305">
        <v>0</v>
      </c>
      <c r="J1561" s="305">
        <v>0</v>
      </c>
      <c r="K1561" s="305">
        <v>0</v>
      </c>
      <c r="L1561" s="305">
        <v>0</v>
      </c>
      <c r="M1561" s="305">
        <v>0</v>
      </c>
      <c r="N1561" s="305">
        <v>0</v>
      </c>
      <c r="O1561" s="305">
        <v>0</v>
      </c>
      <c r="P1561" s="305">
        <v>0</v>
      </c>
      <c r="Q1561" s="305">
        <v>0</v>
      </c>
      <c r="R1561" s="305">
        <v>0</v>
      </c>
      <c r="S1561" s="382"/>
      <c r="V1561" s="387"/>
      <c r="W1561" s="323" t="s">
        <v>71</v>
      </c>
      <c r="X1561" s="323" t="s">
        <v>210</v>
      </c>
      <c r="Y1561" s="323"/>
      <c r="Z1561" s="327">
        <v>-3.0850488195568199E-2</v>
      </c>
      <c r="AA1561" s="327">
        <v>-63.451195869370601</v>
      </c>
      <c r="AB1561" s="327">
        <v>-3.0850488195568199E-2</v>
      </c>
      <c r="AC1561" s="327">
        <v>-3.0850488195568199E-2</v>
      </c>
      <c r="AD1561" s="327">
        <v>-3.0850488195568199E-2</v>
      </c>
      <c r="AE1561" s="327">
        <v>-6.8856914881955698</v>
      </c>
      <c r="AF1561" s="327">
        <v>-3.0850488195568199E-2</v>
      </c>
      <c r="AG1561" s="327">
        <v>-3.0850488195568199E-2</v>
      </c>
      <c r="AH1561" s="327">
        <v>-3.0850488195568199E-2</v>
      </c>
      <c r="AI1561" s="327">
        <v>-3.0850488195568199E-2</v>
      </c>
      <c r="AJ1561" s="327">
        <v>-3.0850488195568199E-2</v>
      </c>
      <c r="AK1561" s="327">
        <v>73.061696511804399</v>
      </c>
      <c r="AL1561" s="327">
        <v>2.4471547604781798</v>
      </c>
      <c r="AM1561" s="489"/>
      <c r="AN1561" s="382"/>
    </row>
    <row r="1562" spans="1:40" ht="19.5" customHeight="1" x14ac:dyDescent="0.2">
      <c r="A1562" s="477" t="s">
        <v>83</v>
      </c>
      <c r="B1562" s="462" t="s">
        <v>25</v>
      </c>
      <c r="C1562" s="462" t="s">
        <v>33</v>
      </c>
      <c r="D1562" s="462" t="s">
        <v>38</v>
      </c>
      <c r="E1562" s="305"/>
      <c r="F1562" s="305">
        <v>0</v>
      </c>
      <c r="G1562" s="305">
        <v>0</v>
      </c>
      <c r="H1562" s="305">
        <v>0</v>
      </c>
      <c r="I1562" s="305">
        <v>0</v>
      </c>
      <c r="J1562" s="305">
        <v>0</v>
      </c>
      <c r="K1562" s="305">
        <v>0</v>
      </c>
      <c r="L1562" s="305">
        <v>0</v>
      </c>
      <c r="M1562" s="305">
        <v>0</v>
      </c>
      <c r="N1562" s="305">
        <v>0</v>
      </c>
      <c r="O1562" s="305">
        <v>0</v>
      </c>
      <c r="P1562" s="305">
        <v>0</v>
      </c>
      <c r="Q1562" s="305">
        <v>0</v>
      </c>
      <c r="R1562" s="305">
        <v>0</v>
      </c>
      <c r="S1562" s="382"/>
      <c r="V1562" s="387"/>
      <c r="W1562" s="321"/>
      <c r="X1562" s="321"/>
      <c r="Y1562" s="321"/>
      <c r="Z1562" s="329"/>
      <c r="AA1562" s="329"/>
      <c r="AB1562" s="329"/>
      <c r="AC1562" s="329"/>
      <c r="AD1562" s="329"/>
      <c r="AE1562" s="329"/>
      <c r="AF1562" s="329"/>
      <c r="AG1562" s="329"/>
      <c r="AH1562" s="329"/>
      <c r="AI1562" s="329"/>
      <c r="AJ1562" s="329"/>
      <c r="AK1562" s="329"/>
      <c r="AL1562" s="329"/>
      <c r="AM1562" s="489"/>
      <c r="AN1562" s="382"/>
    </row>
    <row r="1563" spans="1:40" ht="19.5" customHeight="1" x14ac:dyDescent="0.2">
      <c r="A1563" s="477" t="s">
        <v>83</v>
      </c>
      <c r="B1563" s="462" t="s">
        <v>25</v>
      </c>
      <c r="C1563" s="462" t="s">
        <v>33</v>
      </c>
      <c r="D1563" s="462" t="s">
        <v>39</v>
      </c>
      <c r="E1563" s="305"/>
      <c r="F1563" s="305">
        <v>0</v>
      </c>
      <c r="G1563" s="305">
        <v>0</v>
      </c>
      <c r="H1563" s="305">
        <v>0</v>
      </c>
      <c r="I1563" s="305">
        <v>0</v>
      </c>
      <c r="J1563" s="305">
        <v>0</v>
      </c>
      <c r="K1563" s="305">
        <v>0</v>
      </c>
      <c r="L1563" s="305">
        <v>0</v>
      </c>
      <c r="M1563" s="305">
        <v>0</v>
      </c>
      <c r="N1563" s="305">
        <v>0</v>
      </c>
      <c r="O1563" s="305">
        <v>0</v>
      </c>
      <c r="P1563" s="305">
        <v>0</v>
      </c>
      <c r="Q1563" s="305">
        <v>0</v>
      </c>
      <c r="R1563" s="305">
        <v>0</v>
      </c>
      <c r="S1563" s="382"/>
      <c r="V1563" s="387"/>
      <c r="W1563" s="321"/>
      <c r="X1563" s="321"/>
      <c r="Y1563" s="321"/>
      <c r="Z1563" s="329"/>
      <c r="AA1563" s="329"/>
      <c r="AB1563" s="329"/>
      <c r="AC1563" s="329"/>
      <c r="AD1563" s="329"/>
      <c r="AE1563" s="329"/>
      <c r="AF1563" s="329"/>
      <c r="AG1563" s="329"/>
      <c r="AH1563" s="329"/>
      <c r="AI1563" s="329"/>
      <c r="AJ1563" s="329"/>
      <c r="AK1563" s="329"/>
      <c r="AL1563" s="329"/>
      <c r="AM1563" s="489"/>
      <c r="AN1563" s="382"/>
    </row>
    <row r="1564" spans="1:40" ht="19.5" customHeight="1" x14ac:dyDescent="0.2">
      <c r="A1564" s="477" t="s">
        <v>83</v>
      </c>
      <c r="B1564" s="462" t="s">
        <v>25</v>
      </c>
      <c r="C1564" s="462" t="s">
        <v>40</v>
      </c>
      <c r="D1564" s="462" t="s">
        <v>41</v>
      </c>
      <c r="E1564" s="305"/>
      <c r="F1564" s="305">
        <v>0</v>
      </c>
      <c r="G1564" s="305">
        <v>0</v>
      </c>
      <c r="H1564" s="305">
        <v>0</v>
      </c>
      <c r="I1564" s="305">
        <v>0</v>
      </c>
      <c r="J1564" s="305">
        <v>0</v>
      </c>
      <c r="K1564" s="305">
        <v>0</v>
      </c>
      <c r="L1564" s="305">
        <v>0</v>
      </c>
      <c r="M1564" s="305">
        <v>0</v>
      </c>
      <c r="N1564" s="305">
        <v>0</v>
      </c>
      <c r="O1564" s="305">
        <v>0</v>
      </c>
      <c r="P1564" s="305">
        <v>0</v>
      </c>
      <c r="Q1564" s="305">
        <v>0</v>
      </c>
      <c r="R1564" s="305">
        <v>0</v>
      </c>
      <c r="S1564" s="382"/>
      <c r="V1564" s="387"/>
      <c r="W1564" s="323" t="s">
        <v>3</v>
      </c>
      <c r="X1564" s="323" t="s">
        <v>4</v>
      </c>
      <c r="Y1564" s="323"/>
      <c r="Z1564" s="327" t="s">
        <v>8</v>
      </c>
      <c r="AA1564" s="327" t="s">
        <v>9</v>
      </c>
      <c r="AB1564" s="327" t="s">
        <v>10</v>
      </c>
      <c r="AC1564" s="327" t="s">
        <v>11</v>
      </c>
      <c r="AD1564" s="327" t="s">
        <v>12</v>
      </c>
      <c r="AE1564" s="327" t="s">
        <v>13</v>
      </c>
      <c r="AF1564" s="327" t="s">
        <v>14</v>
      </c>
      <c r="AG1564" s="327" t="s">
        <v>15</v>
      </c>
      <c r="AH1564" s="327" t="s">
        <v>16</v>
      </c>
      <c r="AI1564" s="327" t="s">
        <v>17</v>
      </c>
      <c r="AJ1564" s="327" t="s">
        <v>111</v>
      </c>
      <c r="AK1564" s="327" t="s">
        <v>19</v>
      </c>
      <c r="AL1564" s="327" t="s">
        <v>20</v>
      </c>
      <c r="AM1564" s="489"/>
      <c r="AN1564" s="382"/>
    </row>
    <row r="1565" spans="1:40" ht="19.5" customHeight="1" x14ac:dyDescent="0.2">
      <c r="A1565" s="477" t="s">
        <v>83</v>
      </c>
      <c r="B1565" s="462" t="s">
        <v>25</v>
      </c>
      <c r="C1565" s="462" t="s">
        <v>40</v>
      </c>
      <c r="D1565" s="462" t="s">
        <v>42</v>
      </c>
      <c r="E1565" s="483"/>
      <c r="F1565" s="483">
        <v>0</v>
      </c>
      <c r="G1565" s="483">
        <v>0</v>
      </c>
      <c r="H1565" s="483">
        <v>0</v>
      </c>
      <c r="I1565" s="483">
        <v>0</v>
      </c>
      <c r="J1565" s="483">
        <v>0</v>
      </c>
      <c r="K1565" s="483">
        <v>0</v>
      </c>
      <c r="L1565" s="483">
        <v>0</v>
      </c>
      <c r="M1565" s="483">
        <v>0</v>
      </c>
      <c r="N1565" s="483">
        <v>0</v>
      </c>
      <c r="O1565" s="483">
        <v>0</v>
      </c>
      <c r="P1565" s="483">
        <v>0</v>
      </c>
      <c r="Q1565" s="483">
        <v>0</v>
      </c>
      <c r="R1565" s="483">
        <v>0</v>
      </c>
      <c r="S1565" s="484"/>
      <c r="V1565" s="387"/>
      <c r="W1565" s="323" t="s">
        <v>72</v>
      </c>
      <c r="X1565" s="323" t="s">
        <v>217</v>
      </c>
      <c r="Y1565" s="323"/>
      <c r="Z1565" s="327">
        <v>-1.6377014478285701E-2</v>
      </c>
      <c r="AA1565" s="327">
        <v>-8.1885072391428403E-3</v>
      </c>
      <c r="AB1565" s="327">
        <v>-8.1885072391428403E-3</v>
      </c>
      <c r="AC1565" s="327">
        <v>-1.6377014478285701E-2</v>
      </c>
      <c r="AD1565" s="327">
        <v>-1.6377014478285701E-2</v>
      </c>
      <c r="AE1565" s="327">
        <v>-1.6377014478285701E-2</v>
      </c>
      <c r="AF1565" s="327">
        <v>-1.6377014478285701E-2</v>
      </c>
      <c r="AG1565" s="327">
        <v>-1.6377014478285701E-2</v>
      </c>
      <c r="AH1565" s="327">
        <v>-1.6377014478285701E-2</v>
      </c>
      <c r="AI1565" s="327">
        <v>-1.6377014478285701E-2</v>
      </c>
      <c r="AJ1565" s="327">
        <v>-1.6377014478285701E-2</v>
      </c>
      <c r="AK1565" s="327">
        <v>-1.6377014478285701E-2</v>
      </c>
      <c r="AL1565" s="327">
        <v>-0.180147159261143</v>
      </c>
      <c r="AM1565" s="489"/>
      <c r="AN1565" s="382"/>
    </row>
    <row r="1566" spans="1:40" ht="19.5" customHeight="1" x14ac:dyDescent="0.2">
      <c r="A1566" s="477" t="s">
        <v>83</v>
      </c>
      <c r="B1566" s="462" t="s">
        <v>25</v>
      </c>
      <c r="C1566" s="462" t="s">
        <v>40</v>
      </c>
      <c r="D1566" s="462" t="s">
        <v>43</v>
      </c>
      <c r="E1566" s="483"/>
      <c r="F1566" s="483">
        <v>0</v>
      </c>
      <c r="G1566" s="483">
        <v>0</v>
      </c>
      <c r="H1566" s="483">
        <v>0</v>
      </c>
      <c r="I1566" s="483">
        <v>0</v>
      </c>
      <c r="J1566" s="483">
        <v>0</v>
      </c>
      <c r="K1566" s="483">
        <v>0</v>
      </c>
      <c r="L1566" s="483">
        <v>0</v>
      </c>
      <c r="M1566" s="483">
        <v>0</v>
      </c>
      <c r="N1566" s="483">
        <v>0</v>
      </c>
      <c r="O1566" s="483">
        <v>0</v>
      </c>
      <c r="P1566" s="483">
        <v>0</v>
      </c>
      <c r="Q1566" s="483">
        <v>0</v>
      </c>
      <c r="R1566" s="483">
        <v>0</v>
      </c>
      <c r="S1566" s="484"/>
      <c r="V1566" s="387"/>
      <c r="W1566" s="323" t="s">
        <v>72</v>
      </c>
      <c r="X1566" s="323" t="s">
        <v>218</v>
      </c>
      <c r="Y1566" s="323"/>
      <c r="Z1566" s="327">
        <v>0</v>
      </c>
      <c r="AA1566" s="327">
        <v>0</v>
      </c>
      <c r="AB1566" s="327">
        <v>0</v>
      </c>
      <c r="AC1566" s="327">
        <v>0</v>
      </c>
      <c r="AD1566" s="327">
        <v>0</v>
      </c>
      <c r="AE1566" s="327">
        <v>0</v>
      </c>
      <c r="AF1566" s="327">
        <v>0</v>
      </c>
      <c r="AG1566" s="327">
        <v>0</v>
      </c>
      <c r="AH1566" s="327">
        <v>0</v>
      </c>
      <c r="AI1566" s="327">
        <v>0</v>
      </c>
      <c r="AJ1566" s="327">
        <v>0</v>
      </c>
      <c r="AK1566" s="327">
        <v>0</v>
      </c>
      <c r="AL1566" s="327">
        <v>0</v>
      </c>
      <c r="AM1566" s="489"/>
      <c r="AN1566" s="382"/>
    </row>
    <row r="1567" spans="1:40" ht="19.5" customHeight="1" x14ac:dyDescent="0.2">
      <c r="A1567" s="477" t="s">
        <v>83</v>
      </c>
      <c r="B1567" s="462" t="s">
        <v>25</v>
      </c>
      <c r="C1567" s="462" t="s">
        <v>61</v>
      </c>
      <c r="D1567" s="462" t="s">
        <v>24</v>
      </c>
      <c r="E1567" s="483"/>
      <c r="F1567" s="483">
        <v>0</v>
      </c>
      <c r="G1567" s="483">
        <v>0</v>
      </c>
      <c r="H1567" s="483">
        <v>0</v>
      </c>
      <c r="I1567" s="483">
        <v>0</v>
      </c>
      <c r="J1567" s="483">
        <v>0</v>
      </c>
      <c r="K1567" s="483">
        <v>0</v>
      </c>
      <c r="L1567" s="483">
        <v>0</v>
      </c>
      <c r="M1567" s="483">
        <v>0</v>
      </c>
      <c r="N1567" s="483">
        <v>0</v>
      </c>
      <c r="O1567" s="483">
        <v>0</v>
      </c>
      <c r="P1567" s="483">
        <v>0</v>
      </c>
      <c r="Q1567" s="483">
        <v>0</v>
      </c>
      <c r="R1567" s="483">
        <v>0</v>
      </c>
      <c r="S1567" s="484"/>
      <c r="V1567" s="387"/>
      <c r="W1567" s="323" t="s">
        <v>72</v>
      </c>
      <c r="X1567" s="323" t="s">
        <v>219</v>
      </c>
      <c r="Y1567" s="323"/>
      <c r="Z1567" s="327">
        <v>0</v>
      </c>
      <c r="AA1567" s="327">
        <v>0</v>
      </c>
      <c r="AB1567" s="327">
        <v>0</v>
      </c>
      <c r="AC1567" s="327">
        <v>0</v>
      </c>
      <c r="AD1567" s="327">
        <v>0</v>
      </c>
      <c r="AE1567" s="327">
        <v>0</v>
      </c>
      <c r="AF1567" s="327">
        <v>0</v>
      </c>
      <c r="AG1567" s="327">
        <v>0</v>
      </c>
      <c r="AH1567" s="327">
        <v>0</v>
      </c>
      <c r="AI1567" s="327">
        <v>0</v>
      </c>
      <c r="AJ1567" s="327">
        <v>0</v>
      </c>
      <c r="AK1567" s="327">
        <v>0</v>
      </c>
      <c r="AL1567" s="327">
        <v>0</v>
      </c>
      <c r="AM1567" s="489"/>
      <c r="AN1567" s="382"/>
    </row>
    <row r="1568" spans="1:40" ht="19.5" customHeight="1" x14ac:dyDescent="0.2">
      <c r="A1568" s="477" t="s">
        <v>83</v>
      </c>
      <c r="B1568" s="475" t="s">
        <v>25</v>
      </c>
      <c r="C1568" s="456" t="s">
        <v>61</v>
      </c>
      <c r="D1568" s="302" t="s">
        <v>51</v>
      </c>
      <c r="E1568" s="305"/>
      <c r="F1568" s="305">
        <v>0</v>
      </c>
      <c r="G1568" s="305">
        <v>0</v>
      </c>
      <c r="H1568" s="305">
        <v>0</v>
      </c>
      <c r="I1568" s="305">
        <v>0</v>
      </c>
      <c r="J1568" s="305">
        <v>0</v>
      </c>
      <c r="K1568" s="305">
        <v>0</v>
      </c>
      <c r="L1568" s="305">
        <v>0</v>
      </c>
      <c r="M1568" s="305">
        <v>0</v>
      </c>
      <c r="N1568" s="305">
        <v>0</v>
      </c>
      <c r="O1568" s="305">
        <v>0</v>
      </c>
      <c r="P1568" s="305">
        <v>0</v>
      </c>
      <c r="Q1568" s="305">
        <v>0</v>
      </c>
      <c r="R1568" s="305">
        <v>0</v>
      </c>
      <c r="S1568" s="382"/>
      <c r="V1568" s="387"/>
      <c r="W1568" s="323" t="s">
        <v>72</v>
      </c>
      <c r="X1568" s="323" t="s">
        <v>220</v>
      </c>
      <c r="Y1568" s="323"/>
      <c r="Z1568" s="327">
        <v>0</v>
      </c>
      <c r="AA1568" s="327">
        <v>0</v>
      </c>
      <c r="AB1568" s="327">
        <v>0</v>
      </c>
      <c r="AC1568" s="327">
        <v>0</v>
      </c>
      <c r="AD1568" s="327">
        <v>0</v>
      </c>
      <c r="AE1568" s="327">
        <v>0</v>
      </c>
      <c r="AF1568" s="327">
        <v>0</v>
      </c>
      <c r="AG1568" s="327">
        <v>0</v>
      </c>
      <c r="AH1568" s="327">
        <v>0</v>
      </c>
      <c r="AI1568" s="327">
        <v>0</v>
      </c>
      <c r="AJ1568" s="327">
        <v>0</v>
      </c>
      <c r="AK1568" s="327">
        <v>0</v>
      </c>
      <c r="AL1568" s="327">
        <v>0</v>
      </c>
      <c r="AM1568" s="489"/>
      <c r="AN1568" s="382"/>
    </row>
    <row r="1569" spans="1:40" ht="19.5" customHeight="1" x14ac:dyDescent="0.2">
      <c r="A1569" s="477" t="s">
        <v>83</v>
      </c>
      <c r="B1569" s="475" t="s">
        <v>25</v>
      </c>
      <c r="C1569" s="456" t="s">
        <v>61</v>
      </c>
      <c r="D1569" s="302" t="s">
        <v>52</v>
      </c>
      <c r="E1569" s="305"/>
      <c r="F1569" s="305">
        <v>0</v>
      </c>
      <c r="G1569" s="305">
        <v>0</v>
      </c>
      <c r="H1569" s="305">
        <v>0</v>
      </c>
      <c r="I1569" s="305">
        <v>0</v>
      </c>
      <c r="J1569" s="305">
        <v>0</v>
      </c>
      <c r="K1569" s="305">
        <v>0</v>
      </c>
      <c r="L1569" s="305">
        <v>0</v>
      </c>
      <c r="M1569" s="305">
        <v>0</v>
      </c>
      <c r="N1569" s="305">
        <v>0</v>
      </c>
      <c r="O1569" s="305">
        <v>0</v>
      </c>
      <c r="P1569" s="305">
        <v>0</v>
      </c>
      <c r="Q1569" s="305">
        <v>0</v>
      </c>
      <c r="R1569" s="305">
        <v>0</v>
      </c>
      <c r="S1569" s="382"/>
      <c r="V1569" s="387"/>
      <c r="W1569" s="323" t="s">
        <v>72</v>
      </c>
      <c r="X1569" s="323" t="s">
        <v>211</v>
      </c>
      <c r="Y1569" s="323"/>
      <c r="Z1569" s="327">
        <v>0</v>
      </c>
      <c r="AA1569" s="327">
        <v>-160.69873429292701</v>
      </c>
      <c r="AB1569" s="327">
        <v>0</v>
      </c>
      <c r="AC1569" s="327">
        <v>0</v>
      </c>
      <c r="AD1569" s="327">
        <v>0</v>
      </c>
      <c r="AE1569" s="327">
        <v>0</v>
      </c>
      <c r="AF1569" s="327">
        <v>0</v>
      </c>
      <c r="AG1569" s="327">
        <v>0</v>
      </c>
      <c r="AH1569" s="327">
        <v>0</v>
      </c>
      <c r="AI1569" s="327">
        <v>0</v>
      </c>
      <c r="AJ1569" s="327">
        <v>0</v>
      </c>
      <c r="AK1569" s="327">
        <v>25.570525</v>
      </c>
      <c r="AL1569" s="327">
        <v>-135.12820929292701</v>
      </c>
      <c r="AM1569" s="489"/>
      <c r="AN1569" s="382"/>
    </row>
    <row r="1570" spans="1:40" ht="19.5" customHeight="1" x14ac:dyDescent="0.2">
      <c r="A1570" s="477" t="s">
        <v>83</v>
      </c>
      <c r="B1570" s="475" t="s">
        <v>25</v>
      </c>
      <c r="C1570" s="456" t="s">
        <v>61</v>
      </c>
      <c r="D1570" s="302" t="s">
        <v>53</v>
      </c>
      <c r="E1570" s="305"/>
      <c r="F1570" s="305">
        <v>0</v>
      </c>
      <c r="G1570" s="305">
        <v>0</v>
      </c>
      <c r="H1570" s="305">
        <v>0</v>
      </c>
      <c r="I1570" s="305">
        <v>0</v>
      </c>
      <c r="J1570" s="305">
        <v>0</v>
      </c>
      <c r="K1570" s="305">
        <v>0</v>
      </c>
      <c r="L1570" s="305">
        <v>0</v>
      </c>
      <c r="M1570" s="305">
        <v>0</v>
      </c>
      <c r="N1570" s="305">
        <v>0</v>
      </c>
      <c r="O1570" s="305">
        <v>0</v>
      </c>
      <c r="P1570" s="305">
        <v>0</v>
      </c>
      <c r="Q1570" s="305">
        <v>0</v>
      </c>
      <c r="R1570" s="305">
        <v>0</v>
      </c>
      <c r="S1570" s="382"/>
      <c r="V1570" s="387"/>
      <c r="W1570" s="323" t="s">
        <v>72</v>
      </c>
      <c r="X1570" s="323" t="s">
        <v>221</v>
      </c>
      <c r="Y1570" s="323"/>
      <c r="Z1570" s="327">
        <v>0</v>
      </c>
      <c r="AA1570" s="327">
        <v>0</v>
      </c>
      <c r="AB1570" s="327">
        <v>0</v>
      </c>
      <c r="AC1570" s="327">
        <v>0</v>
      </c>
      <c r="AD1570" s="327">
        <v>0</v>
      </c>
      <c r="AE1570" s="327">
        <v>0</v>
      </c>
      <c r="AF1570" s="327">
        <v>0</v>
      </c>
      <c r="AG1570" s="327">
        <v>0</v>
      </c>
      <c r="AH1570" s="327">
        <v>0</v>
      </c>
      <c r="AI1570" s="327">
        <v>0</v>
      </c>
      <c r="AJ1570" s="327">
        <v>0</v>
      </c>
      <c r="AK1570" s="327">
        <v>0</v>
      </c>
      <c r="AL1570" s="327">
        <v>0</v>
      </c>
      <c r="AM1570" s="489"/>
      <c r="AN1570" s="382"/>
    </row>
    <row r="1571" spans="1:40" ht="19.5" customHeight="1" x14ac:dyDescent="0.2">
      <c r="A1571" s="477" t="s">
        <v>83</v>
      </c>
      <c r="B1571" s="475" t="s">
        <v>25</v>
      </c>
      <c r="C1571" s="456" t="s">
        <v>61</v>
      </c>
      <c r="D1571" s="302" t="s">
        <v>54</v>
      </c>
      <c r="E1571" s="305"/>
      <c r="F1571" s="305">
        <v>0</v>
      </c>
      <c r="G1571" s="305">
        <v>0</v>
      </c>
      <c r="H1571" s="305">
        <v>0</v>
      </c>
      <c r="I1571" s="305">
        <v>0</v>
      </c>
      <c r="J1571" s="305">
        <v>0</v>
      </c>
      <c r="K1571" s="305">
        <v>0</v>
      </c>
      <c r="L1571" s="305">
        <v>0</v>
      </c>
      <c r="M1571" s="305">
        <v>0</v>
      </c>
      <c r="N1571" s="305">
        <v>0</v>
      </c>
      <c r="O1571" s="305">
        <v>0</v>
      </c>
      <c r="P1571" s="305">
        <v>0</v>
      </c>
      <c r="Q1571" s="305">
        <v>0</v>
      </c>
      <c r="R1571" s="305">
        <v>0</v>
      </c>
      <c r="S1571" s="382"/>
      <c r="V1571" s="387"/>
      <c r="W1571" s="323" t="s">
        <v>72</v>
      </c>
      <c r="X1571" s="323" t="s">
        <v>222</v>
      </c>
      <c r="Y1571" s="323"/>
      <c r="Z1571" s="327">
        <v>0</v>
      </c>
      <c r="AA1571" s="327">
        <v>0</v>
      </c>
      <c r="AB1571" s="327">
        <v>0</v>
      </c>
      <c r="AC1571" s="327">
        <v>0</v>
      </c>
      <c r="AD1571" s="327">
        <v>0</v>
      </c>
      <c r="AE1571" s="327">
        <v>0</v>
      </c>
      <c r="AF1571" s="327">
        <v>0</v>
      </c>
      <c r="AG1571" s="327">
        <v>0</v>
      </c>
      <c r="AH1571" s="327">
        <v>0</v>
      </c>
      <c r="AI1571" s="327">
        <v>0</v>
      </c>
      <c r="AJ1571" s="327">
        <v>0</v>
      </c>
      <c r="AK1571" s="327">
        <v>0</v>
      </c>
      <c r="AL1571" s="327">
        <v>0</v>
      </c>
      <c r="AM1571" s="489"/>
      <c r="AN1571" s="382"/>
    </row>
    <row r="1572" spans="1:40" ht="19.5" customHeight="1" x14ac:dyDescent="0.2">
      <c r="A1572" s="477" t="s">
        <v>83</v>
      </c>
      <c r="B1572" s="475" t="s">
        <v>25</v>
      </c>
      <c r="C1572" s="456" t="s">
        <v>61</v>
      </c>
      <c r="D1572" s="302" t="s">
        <v>55</v>
      </c>
      <c r="E1572" s="305"/>
      <c r="F1572" s="305">
        <v>0</v>
      </c>
      <c r="G1572" s="305">
        <v>0</v>
      </c>
      <c r="H1572" s="305">
        <v>0</v>
      </c>
      <c r="I1572" s="305">
        <v>0</v>
      </c>
      <c r="J1572" s="305">
        <v>0</v>
      </c>
      <c r="K1572" s="305">
        <v>0</v>
      </c>
      <c r="L1572" s="305">
        <v>0</v>
      </c>
      <c r="M1572" s="305">
        <v>0</v>
      </c>
      <c r="N1572" s="305">
        <v>0</v>
      </c>
      <c r="O1572" s="305">
        <v>0</v>
      </c>
      <c r="P1572" s="305">
        <v>0</v>
      </c>
      <c r="Q1572" s="305">
        <v>0</v>
      </c>
      <c r="R1572" s="305">
        <v>0</v>
      </c>
      <c r="S1572" s="382"/>
      <c r="V1572" s="387"/>
      <c r="W1572" s="323" t="s">
        <v>72</v>
      </c>
      <c r="X1572" s="323" t="s">
        <v>223</v>
      </c>
      <c r="Y1572" s="323"/>
      <c r="Z1572" s="327">
        <v>0</v>
      </c>
      <c r="AA1572" s="327">
        <v>0</v>
      </c>
      <c r="AB1572" s="327">
        <v>0</v>
      </c>
      <c r="AC1572" s="327">
        <v>0</v>
      </c>
      <c r="AD1572" s="327">
        <v>0</v>
      </c>
      <c r="AE1572" s="327">
        <v>0</v>
      </c>
      <c r="AF1572" s="327">
        <v>0</v>
      </c>
      <c r="AG1572" s="327">
        <v>0</v>
      </c>
      <c r="AH1572" s="327">
        <v>0</v>
      </c>
      <c r="AI1572" s="327">
        <v>0</v>
      </c>
      <c r="AJ1572" s="327">
        <v>0</v>
      </c>
      <c r="AK1572" s="327">
        <v>0</v>
      </c>
      <c r="AL1572" s="327">
        <v>0</v>
      </c>
      <c r="AM1572" s="489"/>
      <c r="AN1572" s="382"/>
    </row>
    <row r="1573" spans="1:40" ht="19.5" customHeight="1" x14ac:dyDescent="0.2">
      <c r="A1573" s="477" t="s">
        <v>83</v>
      </c>
      <c r="B1573" s="475" t="s">
        <v>25</v>
      </c>
      <c r="C1573" s="456" t="s">
        <v>61</v>
      </c>
      <c r="D1573" s="302" t="s">
        <v>365</v>
      </c>
      <c r="E1573" s="305"/>
      <c r="F1573" s="305"/>
      <c r="G1573" s="305"/>
      <c r="H1573" s="305"/>
      <c r="I1573" s="305"/>
      <c r="J1573" s="305"/>
      <c r="K1573" s="305"/>
      <c r="L1573" s="305"/>
      <c r="M1573" s="305"/>
      <c r="N1573" s="305"/>
      <c r="O1573" s="305"/>
      <c r="P1573" s="305"/>
      <c r="Q1573" s="305"/>
      <c r="R1573" s="305">
        <v>0</v>
      </c>
      <c r="S1573" s="382"/>
      <c r="V1573" s="387"/>
      <c r="W1573" s="323" t="s">
        <v>72</v>
      </c>
      <c r="X1573" s="323" t="s">
        <v>224</v>
      </c>
      <c r="Y1573" s="323"/>
      <c r="Z1573" s="327">
        <v>0</v>
      </c>
      <c r="AA1573" s="327">
        <v>0</v>
      </c>
      <c r="AB1573" s="327">
        <v>0</v>
      </c>
      <c r="AC1573" s="327">
        <v>0</v>
      </c>
      <c r="AD1573" s="327">
        <v>0</v>
      </c>
      <c r="AE1573" s="327">
        <v>0</v>
      </c>
      <c r="AF1573" s="327">
        <v>0</v>
      </c>
      <c r="AG1573" s="327">
        <v>0</v>
      </c>
      <c r="AH1573" s="327">
        <v>0</v>
      </c>
      <c r="AI1573" s="327">
        <v>0</v>
      </c>
      <c r="AJ1573" s="327">
        <v>0</v>
      </c>
      <c r="AK1573" s="327">
        <v>0</v>
      </c>
      <c r="AL1573" s="327">
        <v>0</v>
      </c>
      <c r="AM1573" s="489"/>
      <c r="AN1573" s="382"/>
    </row>
    <row r="1574" spans="1:40" ht="19.5" customHeight="1" x14ac:dyDescent="0.2">
      <c r="A1574" s="477" t="s">
        <v>83</v>
      </c>
      <c r="B1574" s="475" t="s">
        <v>25</v>
      </c>
      <c r="C1574" s="456" t="s">
        <v>61</v>
      </c>
      <c r="D1574" s="302" t="s">
        <v>75</v>
      </c>
      <c r="E1574" s="305"/>
      <c r="F1574" s="305">
        <v>0</v>
      </c>
      <c r="G1574" s="305">
        <v>0</v>
      </c>
      <c r="H1574" s="305">
        <v>0</v>
      </c>
      <c r="I1574" s="305">
        <v>0</v>
      </c>
      <c r="J1574" s="305">
        <v>0</v>
      </c>
      <c r="K1574" s="305">
        <v>0</v>
      </c>
      <c r="L1574" s="305">
        <v>0</v>
      </c>
      <c r="M1574" s="305">
        <v>0</v>
      </c>
      <c r="N1574" s="305">
        <v>0</v>
      </c>
      <c r="O1574" s="305">
        <v>0</v>
      </c>
      <c r="P1574" s="305">
        <v>0</v>
      </c>
      <c r="Q1574" s="305">
        <v>0</v>
      </c>
      <c r="R1574" s="305">
        <v>0</v>
      </c>
      <c r="S1574" s="382"/>
      <c r="V1574" s="387"/>
      <c r="W1574" s="323" t="s">
        <v>72</v>
      </c>
      <c r="X1574" s="323" t="s">
        <v>225</v>
      </c>
      <c r="Y1574" s="323"/>
      <c r="Z1574" s="327">
        <v>0</v>
      </c>
      <c r="AA1574" s="327">
        <v>0</v>
      </c>
      <c r="AB1574" s="327">
        <v>0</v>
      </c>
      <c r="AC1574" s="327">
        <v>0</v>
      </c>
      <c r="AD1574" s="327">
        <v>0</v>
      </c>
      <c r="AE1574" s="327">
        <v>0</v>
      </c>
      <c r="AF1574" s="327">
        <v>0</v>
      </c>
      <c r="AG1574" s="327">
        <v>0</v>
      </c>
      <c r="AH1574" s="327">
        <v>0</v>
      </c>
      <c r="AI1574" s="327">
        <v>0</v>
      </c>
      <c r="AJ1574" s="327">
        <v>0</v>
      </c>
      <c r="AK1574" s="327">
        <v>0</v>
      </c>
      <c r="AL1574" s="327">
        <v>0</v>
      </c>
      <c r="AM1574" s="489"/>
      <c r="AN1574" s="382"/>
    </row>
    <row r="1575" spans="1:40" ht="19.5" customHeight="1" x14ac:dyDescent="0.2">
      <c r="A1575" s="477" t="s">
        <v>83</v>
      </c>
      <c r="B1575" s="475" t="s">
        <v>84</v>
      </c>
      <c r="C1575" s="456" t="s">
        <v>40</v>
      </c>
      <c r="D1575" s="302" t="s">
        <v>84</v>
      </c>
      <c r="E1575" s="305"/>
      <c r="F1575" s="305">
        <v>0</v>
      </c>
      <c r="G1575" s="305">
        <v>0</v>
      </c>
      <c r="H1575" s="305">
        <v>0</v>
      </c>
      <c r="I1575" s="305">
        <v>0</v>
      </c>
      <c r="J1575" s="305">
        <v>0</v>
      </c>
      <c r="K1575" s="305">
        <v>0</v>
      </c>
      <c r="L1575" s="305">
        <v>0</v>
      </c>
      <c r="M1575" s="305">
        <v>0</v>
      </c>
      <c r="N1575" s="305">
        <v>0</v>
      </c>
      <c r="O1575" s="305">
        <v>0</v>
      </c>
      <c r="P1575" s="305">
        <v>0</v>
      </c>
      <c r="Q1575" s="305">
        <v>0</v>
      </c>
      <c r="R1575" s="305">
        <v>0</v>
      </c>
      <c r="S1575" s="382"/>
      <c r="V1575" s="387"/>
      <c r="W1575" s="323" t="s">
        <v>72</v>
      </c>
      <c r="X1575" s="323" t="s">
        <v>226</v>
      </c>
      <c r="Y1575" s="323"/>
      <c r="Z1575" s="327">
        <v>0</v>
      </c>
      <c r="AA1575" s="327">
        <v>0</v>
      </c>
      <c r="AB1575" s="327">
        <v>0</v>
      </c>
      <c r="AC1575" s="327">
        <v>0</v>
      </c>
      <c r="AD1575" s="327">
        <v>0</v>
      </c>
      <c r="AE1575" s="327">
        <v>0</v>
      </c>
      <c r="AF1575" s="327">
        <v>0</v>
      </c>
      <c r="AG1575" s="327">
        <v>0</v>
      </c>
      <c r="AH1575" s="327">
        <v>0</v>
      </c>
      <c r="AI1575" s="327">
        <v>0</v>
      </c>
      <c r="AJ1575" s="327">
        <v>0</v>
      </c>
      <c r="AK1575" s="327">
        <v>0</v>
      </c>
      <c r="AL1575" s="327">
        <v>0</v>
      </c>
      <c r="AM1575" s="489"/>
      <c r="AN1575" s="382"/>
    </row>
    <row r="1576" spans="1:40" ht="19.5" customHeight="1" x14ac:dyDescent="0.2">
      <c r="A1576" s="477" t="s">
        <v>83</v>
      </c>
      <c r="B1576" s="475" t="s">
        <v>44</v>
      </c>
      <c r="C1576" s="456" t="s">
        <v>26</v>
      </c>
      <c r="D1576" s="302" t="s">
        <v>27</v>
      </c>
      <c r="E1576" s="305"/>
      <c r="F1576" s="305">
        <v>2.8549453697941001</v>
      </c>
      <c r="G1576" s="305">
        <v>-1.19381879402081E-3</v>
      </c>
      <c r="H1576" s="305">
        <v>-6.6165473781912896</v>
      </c>
      <c r="I1576" s="305">
        <v>-2.8039771425506301</v>
      </c>
      <c r="J1576" s="305">
        <v>-6.5672391433300703</v>
      </c>
      <c r="K1576" s="305">
        <v>-1.97859235202048</v>
      </c>
      <c r="L1576" s="305">
        <v>-4.64403200122256</v>
      </c>
      <c r="M1576" s="305">
        <v>0.70029302998354903</v>
      </c>
      <c r="N1576" s="305">
        <v>-0.76316868353170397</v>
      </c>
      <c r="O1576" s="305">
        <v>3.0781105623848402</v>
      </c>
      <c r="P1576" s="305">
        <v>6.9345502346581602</v>
      </c>
      <c r="Q1576" s="305">
        <v>2.6334043375473999</v>
      </c>
      <c r="R1576" s="305">
        <v>-7.1734469852727303</v>
      </c>
      <c r="S1576" s="382"/>
      <c r="V1576" s="387"/>
      <c r="W1576" s="323" t="s">
        <v>72</v>
      </c>
      <c r="X1576" s="323" t="s">
        <v>227</v>
      </c>
      <c r="Y1576" s="323"/>
      <c r="Z1576" s="327">
        <v>0</v>
      </c>
      <c r="AA1576" s="327">
        <v>0</v>
      </c>
      <c r="AB1576" s="327">
        <v>0</v>
      </c>
      <c r="AC1576" s="327">
        <v>0</v>
      </c>
      <c r="AD1576" s="327">
        <v>0</v>
      </c>
      <c r="AE1576" s="327">
        <v>0</v>
      </c>
      <c r="AF1576" s="327">
        <v>0</v>
      </c>
      <c r="AG1576" s="327">
        <v>0</v>
      </c>
      <c r="AH1576" s="327">
        <v>0</v>
      </c>
      <c r="AI1576" s="327">
        <v>0</v>
      </c>
      <c r="AJ1576" s="327">
        <v>0</v>
      </c>
      <c r="AK1576" s="327">
        <v>0</v>
      </c>
      <c r="AL1576" s="327">
        <v>0</v>
      </c>
      <c r="AM1576" s="489"/>
      <c r="AN1576" s="382"/>
    </row>
    <row r="1577" spans="1:40" ht="19.5" customHeight="1" x14ac:dyDescent="0.2">
      <c r="A1577" s="477" t="s">
        <v>83</v>
      </c>
      <c r="B1577" s="475" t="s">
        <v>44</v>
      </c>
      <c r="C1577" s="456" t="s">
        <v>26</v>
      </c>
      <c r="D1577" s="302" t="s">
        <v>28</v>
      </c>
      <c r="E1577" s="305"/>
      <c r="F1577" s="305">
        <v>-2.3688730661590101</v>
      </c>
      <c r="G1577" s="305">
        <v>0.11161624985018299</v>
      </c>
      <c r="H1577" s="305">
        <v>-3.69333480636997</v>
      </c>
      <c r="I1577" s="305">
        <v>-0.45326673399013101</v>
      </c>
      <c r="J1577" s="305">
        <v>-3.42307011195782</v>
      </c>
      <c r="K1577" s="305">
        <v>0.73558905835112398</v>
      </c>
      <c r="L1577" s="305">
        <v>1.1823849422366499</v>
      </c>
      <c r="M1577" s="305">
        <v>2.43347181505596</v>
      </c>
      <c r="N1577" s="305">
        <v>1.40988457965428</v>
      </c>
      <c r="O1577" s="305">
        <v>2.0834813624900002</v>
      </c>
      <c r="P1577" s="305">
        <v>5.33560683872303</v>
      </c>
      <c r="Q1577" s="305">
        <v>3.8199559629514899</v>
      </c>
      <c r="R1577" s="305">
        <v>7.17344609083578</v>
      </c>
      <c r="S1577" s="382"/>
      <c r="V1577" s="387"/>
      <c r="W1577" s="323" t="s">
        <v>72</v>
      </c>
      <c r="X1577" s="323" t="s">
        <v>367</v>
      </c>
      <c r="Y1577" s="323"/>
      <c r="Z1577" s="327">
        <v>0</v>
      </c>
      <c r="AA1577" s="327">
        <v>0</v>
      </c>
      <c r="AB1577" s="327">
        <v>0</v>
      </c>
      <c r="AC1577" s="327">
        <v>0</v>
      </c>
      <c r="AD1577" s="327">
        <v>0</v>
      </c>
      <c r="AE1577" s="327">
        <v>0</v>
      </c>
      <c r="AF1577" s="327">
        <v>0</v>
      </c>
      <c r="AG1577" s="327">
        <v>0</v>
      </c>
      <c r="AH1577" s="327">
        <v>0</v>
      </c>
      <c r="AI1577" s="327">
        <v>0</v>
      </c>
      <c r="AJ1577" s="327">
        <v>0</v>
      </c>
      <c r="AK1577" s="327">
        <v>0</v>
      </c>
      <c r="AL1577" s="327">
        <v>0</v>
      </c>
      <c r="AM1577" s="489"/>
      <c r="AN1577" s="382"/>
    </row>
    <row r="1578" spans="1:40" ht="19.5" customHeight="1" x14ac:dyDescent="0.2">
      <c r="A1578" s="477" t="s">
        <v>83</v>
      </c>
      <c r="B1578" s="475" t="s">
        <v>44</v>
      </c>
      <c r="C1578" s="456" t="s">
        <v>26</v>
      </c>
      <c r="D1578" s="302" t="s">
        <v>29</v>
      </c>
      <c r="E1578" s="305"/>
      <c r="F1578" s="305">
        <v>0</v>
      </c>
      <c r="G1578" s="305">
        <v>0</v>
      </c>
      <c r="H1578" s="305">
        <v>0</v>
      </c>
      <c r="I1578" s="305">
        <v>0</v>
      </c>
      <c r="J1578" s="305">
        <v>0</v>
      </c>
      <c r="K1578" s="305">
        <v>0</v>
      </c>
      <c r="L1578" s="305">
        <v>0</v>
      </c>
      <c r="M1578" s="305">
        <v>0</v>
      </c>
      <c r="N1578" s="305">
        <v>0</v>
      </c>
      <c r="O1578" s="305">
        <v>0</v>
      </c>
      <c r="P1578" s="305">
        <v>0</v>
      </c>
      <c r="Q1578" s="305">
        <v>0</v>
      </c>
      <c r="R1578" s="305">
        <v>0</v>
      </c>
      <c r="S1578" s="382"/>
      <c r="V1578" s="387"/>
      <c r="W1578" s="323" t="s">
        <v>72</v>
      </c>
      <c r="X1578" s="323" t="s">
        <v>229</v>
      </c>
      <c r="Y1578" s="323"/>
      <c r="Z1578" s="327">
        <v>0</v>
      </c>
      <c r="AA1578" s="327">
        <v>0</v>
      </c>
      <c r="AB1578" s="327">
        <v>0</v>
      </c>
      <c r="AC1578" s="327">
        <v>0</v>
      </c>
      <c r="AD1578" s="327">
        <v>0</v>
      </c>
      <c r="AE1578" s="327">
        <v>0</v>
      </c>
      <c r="AF1578" s="327">
        <v>0</v>
      </c>
      <c r="AG1578" s="327">
        <v>0</v>
      </c>
      <c r="AH1578" s="327">
        <v>0</v>
      </c>
      <c r="AI1578" s="327">
        <v>0</v>
      </c>
      <c r="AJ1578" s="327">
        <v>0</v>
      </c>
      <c r="AK1578" s="327">
        <v>0</v>
      </c>
      <c r="AL1578" s="327">
        <v>0</v>
      </c>
      <c r="AM1578" s="489"/>
      <c r="AN1578" s="382"/>
    </row>
    <row r="1579" spans="1:40" ht="19.5" customHeight="1" x14ac:dyDescent="0.2">
      <c r="A1579" s="477" t="s">
        <v>83</v>
      </c>
      <c r="B1579" s="475" t="s">
        <v>44</v>
      </c>
      <c r="C1579" s="456" t="s">
        <v>26</v>
      </c>
      <c r="D1579" s="302" t="s">
        <v>30</v>
      </c>
      <c r="E1579" s="305"/>
      <c r="F1579" s="305">
        <v>0</v>
      </c>
      <c r="G1579" s="305">
        <v>0</v>
      </c>
      <c r="H1579" s="305">
        <v>0</v>
      </c>
      <c r="I1579" s="305">
        <v>0</v>
      </c>
      <c r="J1579" s="305">
        <v>0</v>
      </c>
      <c r="K1579" s="305">
        <v>0</v>
      </c>
      <c r="L1579" s="305">
        <v>0</v>
      </c>
      <c r="M1579" s="305">
        <v>0</v>
      </c>
      <c r="N1579" s="305">
        <v>0</v>
      </c>
      <c r="O1579" s="305">
        <v>0</v>
      </c>
      <c r="P1579" s="305">
        <v>0</v>
      </c>
      <c r="Q1579" s="305">
        <v>0</v>
      </c>
      <c r="R1579" s="305">
        <v>0</v>
      </c>
      <c r="S1579" s="382"/>
      <c r="V1579" s="387"/>
      <c r="W1579" s="323" t="s">
        <v>72</v>
      </c>
      <c r="X1579" s="323" t="s">
        <v>230</v>
      </c>
      <c r="Y1579" s="323"/>
      <c r="Z1579" s="327">
        <v>0</v>
      </c>
      <c r="AA1579" s="327">
        <v>0</v>
      </c>
      <c r="AB1579" s="327">
        <v>0</v>
      </c>
      <c r="AC1579" s="327">
        <v>0</v>
      </c>
      <c r="AD1579" s="327">
        <v>0</v>
      </c>
      <c r="AE1579" s="327">
        <v>0</v>
      </c>
      <c r="AF1579" s="327">
        <v>0</v>
      </c>
      <c r="AG1579" s="327">
        <v>0</v>
      </c>
      <c r="AH1579" s="327">
        <v>0</v>
      </c>
      <c r="AI1579" s="327">
        <v>0</v>
      </c>
      <c r="AJ1579" s="327">
        <v>0</v>
      </c>
      <c r="AK1579" s="327">
        <v>0</v>
      </c>
      <c r="AL1579" s="327">
        <v>0</v>
      </c>
      <c r="AM1579" s="489"/>
      <c r="AN1579" s="382"/>
    </row>
    <row r="1580" spans="1:40" ht="19.5" customHeight="1" x14ac:dyDescent="0.2">
      <c r="A1580" s="477" t="s">
        <v>83</v>
      </c>
      <c r="B1580" s="475" t="s">
        <v>44</v>
      </c>
      <c r="C1580" s="456" t="s">
        <v>26</v>
      </c>
      <c r="D1580" s="302" t="s">
        <v>31</v>
      </c>
      <c r="E1580" s="305"/>
      <c r="F1580" s="305">
        <v>0</v>
      </c>
      <c r="G1580" s="305">
        <v>0</v>
      </c>
      <c r="H1580" s="305">
        <v>0</v>
      </c>
      <c r="I1580" s="305">
        <v>0</v>
      </c>
      <c r="J1580" s="305">
        <v>0</v>
      </c>
      <c r="K1580" s="305">
        <v>0</v>
      </c>
      <c r="L1580" s="305">
        <v>0</v>
      </c>
      <c r="M1580" s="305">
        <v>0</v>
      </c>
      <c r="N1580" s="305">
        <v>0</v>
      </c>
      <c r="O1580" s="305">
        <v>0</v>
      </c>
      <c r="P1580" s="305">
        <v>0</v>
      </c>
      <c r="Q1580" s="305">
        <v>0</v>
      </c>
      <c r="R1580" s="305">
        <v>0</v>
      </c>
      <c r="S1580" s="382"/>
      <c r="V1580" s="387"/>
      <c r="W1580" s="323" t="s">
        <v>72</v>
      </c>
      <c r="X1580" s="323" t="s">
        <v>231</v>
      </c>
      <c r="Y1580" s="323"/>
      <c r="Z1580" s="327">
        <v>0</v>
      </c>
      <c r="AA1580" s="327">
        <v>0</v>
      </c>
      <c r="AB1580" s="327">
        <v>0</v>
      </c>
      <c r="AC1580" s="327">
        <v>0</v>
      </c>
      <c r="AD1580" s="327">
        <v>0</v>
      </c>
      <c r="AE1580" s="327">
        <v>0</v>
      </c>
      <c r="AF1580" s="327">
        <v>0</v>
      </c>
      <c r="AG1580" s="327">
        <v>0</v>
      </c>
      <c r="AH1580" s="327">
        <v>0</v>
      </c>
      <c r="AI1580" s="327">
        <v>0</v>
      </c>
      <c r="AJ1580" s="327">
        <v>0</v>
      </c>
      <c r="AK1580" s="327">
        <v>0</v>
      </c>
      <c r="AL1580" s="327">
        <v>0</v>
      </c>
      <c r="AM1580" s="489"/>
      <c r="AN1580" s="382"/>
    </row>
    <row r="1581" spans="1:40" ht="19.5" customHeight="1" x14ac:dyDescent="0.2">
      <c r="A1581" s="477" t="s">
        <v>83</v>
      </c>
      <c r="B1581" s="475" t="s">
        <v>44</v>
      </c>
      <c r="C1581" s="456" t="s">
        <v>26</v>
      </c>
      <c r="D1581" s="302" t="s">
        <v>32</v>
      </c>
      <c r="E1581" s="305"/>
      <c r="F1581" s="305">
        <v>0</v>
      </c>
      <c r="G1581" s="305">
        <v>0</v>
      </c>
      <c r="H1581" s="305">
        <v>0</v>
      </c>
      <c r="I1581" s="305">
        <v>0</v>
      </c>
      <c r="J1581" s="305">
        <v>0</v>
      </c>
      <c r="K1581" s="305">
        <v>0</v>
      </c>
      <c r="L1581" s="305">
        <v>0</v>
      </c>
      <c r="M1581" s="305">
        <v>0</v>
      </c>
      <c r="N1581" s="305">
        <v>0</v>
      </c>
      <c r="O1581" s="305">
        <v>0</v>
      </c>
      <c r="P1581" s="305">
        <v>0</v>
      </c>
      <c r="Q1581" s="305">
        <v>0</v>
      </c>
      <c r="R1581" s="305">
        <v>0</v>
      </c>
      <c r="S1581" s="382"/>
      <c r="V1581" s="387"/>
      <c r="W1581" s="323" t="s">
        <v>72</v>
      </c>
      <c r="X1581" s="323" t="s">
        <v>232</v>
      </c>
      <c r="Y1581" s="323"/>
      <c r="Z1581" s="327">
        <v>0</v>
      </c>
      <c r="AA1581" s="327">
        <v>0</v>
      </c>
      <c r="AB1581" s="327">
        <v>0</v>
      </c>
      <c r="AC1581" s="327">
        <v>0</v>
      </c>
      <c r="AD1581" s="327">
        <v>0</v>
      </c>
      <c r="AE1581" s="327">
        <v>0</v>
      </c>
      <c r="AF1581" s="327">
        <v>0</v>
      </c>
      <c r="AG1581" s="327">
        <v>0</v>
      </c>
      <c r="AH1581" s="327">
        <v>0</v>
      </c>
      <c r="AI1581" s="327">
        <v>0</v>
      </c>
      <c r="AJ1581" s="327">
        <v>0</v>
      </c>
      <c r="AK1581" s="327">
        <v>0</v>
      </c>
      <c r="AL1581" s="327">
        <v>0</v>
      </c>
      <c r="AM1581" s="489"/>
      <c r="AN1581" s="382"/>
    </row>
    <row r="1582" spans="1:40" ht="19.5" customHeight="1" x14ac:dyDescent="0.2">
      <c r="A1582" s="477" t="s">
        <v>83</v>
      </c>
      <c r="B1582" s="475" t="s">
        <v>44</v>
      </c>
      <c r="C1582" s="456" t="s">
        <v>33</v>
      </c>
      <c r="D1582" s="302" t="s">
        <v>34</v>
      </c>
      <c r="E1582" s="305"/>
      <c r="F1582" s="305">
        <v>5.3751905940782798</v>
      </c>
      <c r="G1582" s="305">
        <v>0.81999511806651904</v>
      </c>
      <c r="H1582" s="305">
        <v>-7.5615977174423703</v>
      </c>
      <c r="I1582" s="305">
        <v>-2.99053755038108</v>
      </c>
      <c r="J1582" s="305">
        <v>-7.0266608634782202</v>
      </c>
      <c r="K1582" s="305">
        <v>-1.69304878408906</v>
      </c>
      <c r="L1582" s="305">
        <v>-1.19698283062483</v>
      </c>
      <c r="M1582" s="305">
        <v>2.0428575993709699</v>
      </c>
      <c r="N1582" s="305">
        <v>-0.17597098656003099</v>
      </c>
      <c r="O1582" s="305">
        <v>4.8412074975643504</v>
      </c>
      <c r="P1582" s="305">
        <v>8.5173444378209506</v>
      </c>
      <c r="Q1582" s="305">
        <v>4.1848232436599204</v>
      </c>
      <c r="R1582" s="305">
        <v>5.13661975798541</v>
      </c>
      <c r="S1582" s="382"/>
      <c r="V1582" s="387"/>
      <c r="W1582" s="323" t="s">
        <v>72</v>
      </c>
      <c r="X1582" s="323" t="s">
        <v>233</v>
      </c>
      <c r="Y1582" s="323"/>
      <c r="Z1582" s="327">
        <v>0</v>
      </c>
      <c r="AA1582" s="327">
        <v>0</v>
      </c>
      <c r="AB1582" s="327">
        <v>0</v>
      </c>
      <c r="AC1582" s="327">
        <v>0</v>
      </c>
      <c r="AD1582" s="327">
        <v>0</v>
      </c>
      <c r="AE1582" s="327">
        <v>0</v>
      </c>
      <c r="AF1582" s="327">
        <v>0</v>
      </c>
      <c r="AG1582" s="327">
        <v>0</v>
      </c>
      <c r="AH1582" s="327">
        <v>0</v>
      </c>
      <c r="AI1582" s="327">
        <v>0</v>
      </c>
      <c r="AJ1582" s="327">
        <v>0</v>
      </c>
      <c r="AK1582" s="327">
        <v>0</v>
      </c>
      <c r="AL1582" s="327">
        <v>0</v>
      </c>
      <c r="AM1582" s="489"/>
      <c r="AN1582" s="382"/>
    </row>
    <row r="1583" spans="1:40" ht="19.5" customHeight="1" x14ac:dyDescent="0.2">
      <c r="A1583" s="477" t="s">
        <v>83</v>
      </c>
      <c r="B1583" s="475" t="s">
        <v>44</v>
      </c>
      <c r="C1583" s="456" t="s">
        <v>33</v>
      </c>
      <c r="D1583" s="302" t="s">
        <v>35</v>
      </c>
      <c r="E1583" s="305"/>
      <c r="F1583" s="305">
        <v>-2.6652700188024898</v>
      </c>
      <c r="G1583" s="305">
        <v>-0.71613855258800496</v>
      </c>
      <c r="H1583" s="305">
        <v>-2.8128763139043298</v>
      </c>
      <c r="I1583" s="305">
        <v>-1.9941364409129601</v>
      </c>
      <c r="J1583" s="305">
        <v>-1.9975963855858401</v>
      </c>
      <c r="K1583" s="305">
        <v>-1.22095926407644</v>
      </c>
      <c r="L1583" s="305">
        <v>-2.7434606201766099</v>
      </c>
      <c r="M1583" s="305">
        <v>-2.0715099690919399</v>
      </c>
      <c r="N1583" s="305">
        <v>2.7985478024958201</v>
      </c>
      <c r="O1583" s="305">
        <v>-2.8814753457395401</v>
      </c>
      <c r="P1583" s="305">
        <v>-0.14094502492114799</v>
      </c>
      <c r="Q1583" s="305">
        <v>-2.3571451346566499</v>
      </c>
      <c r="R1583" s="305">
        <v>-18.802965267960101</v>
      </c>
      <c r="S1583" s="382"/>
      <c r="V1583" s="387"/>
      <c r="W1583" s="323" t="s">
        <v>72</v>
      </c>
      <c r="X1583" s="323" t="s">
        <v>234</v>
      </c>
      <c r="Y1583" s="323"/>
      <c r="Z1583" s="327">
        <v>0</v>
      </c>
      <c r="AA1583" s="327">
        <v>0</v>
      </c>
      <c r="AB1583" s="327">
        <v>0</v>
      </c>
      <c r="AC1583" s="327">
        <v>0</v>
      </c>
      <c r="AD1583" s="327">
        <v>0</v>
      </c>
      <c r="AE1583" s="327">
        <v>0</v>
      </c>
      <c r="AF1583" s="327">
        <v>0</v>
      </c>
      <c r="AG1583" s="327">
        <v>0</v>
      </c>
      <c r="AH1583" s="327">
        <v>0</v>
      </c>
      <c r="AI1583" s="327">
        <v>0</v>
      </c>
      <c r="AJ1583" s="327">
        <v>0</v>
      </c>
      <c r="AK1583" s="327">
        <v>0</v>
      </c>
      <c r="AL1583" s="327">
        <v>0</v>
      </c>
      <c r="AM1583" s="489"/>
      <c r="AN1583" s="382"/>
    </row>
    <row r="1584" spans="1:40" ht="19.5" customHeight="1" x14ac:dyDescent="0.2">
      <c r="A1584" s="477" t="s">
        <v>83</v>
      </c>
      <c r="B1584" s="475" t="s">
        <v>44</v>
      </c>
      <c r="C1584" s="456" t="s">
        <v>33</v>
      </c>
      <c r="D1584" s="302" t="s">
        <v>36</v>
      </c>
      <c r="E1584" s="305"/>
      <c r="F1584" s="305">
        <v>-2.2316339027310699</v>
      </c>
      <c r="G1584" s="305">
        <v>5.7342538530910101E-3</v>
      </c>
      <c r="H1584" s="305">
        <v>9.4092841787959597E-2</v>
      </c>
      <c r="I1584" s="305">
        <v>1.7903361665505699</v>
      </c>
      <c r="J1584" s="305">
        <v>-1.0417436417249399</v>
      </c>
      <c r="K1584" s="305">
        <v>1.90481354360059</v>
      </c>
      <c r="L1584" s="305">
        <v>0.50256804497415397</v>
      </c>
      <c r="M1584" s="305">
        <v>3.4425476002000002</v>
      </c>
      <c r="N1584" s="305">
        <v>-1.7453948829418999</v>
      </c>
      <c r="O1584" s="305">
        <v>3.1915384318115101</v>
      </c>
      <c r="P1584" s="305">
        <v>3.9200559507430301</v>
      </c>
      <c r="Q1584" s="305">
        <v>5.1391475124621504</v>
      </c>
      <c r="R1584" s="305">
        <v>14.972061918585201</v>
      </c>
      <c r="S1584" s="382"/>
      <c r="V1584" s="387"/>
      <c r="W1584" s="323" t="s">
        <v>72</v>
      </c>
      <c r="X1584" s="323" t="s">
        <v>127</v>
      </c>
      <c r="Y1584" s="323"/>
      <c r="Z1584" s="327">
        <v>0</v>
      </c>
      <c r="AA1584" s="327">
        <v>0</v>
      </c>
      <c r="AB1584" s="327">
        <v>0</v>
      </c>
      <c r="AC1584" s="327">
        <v>0</v>
      </c>
      <c r="AD1584" s="327">
        <v>0</v>
      </c>
      <c r="AE1584" s="327">
        <v>-1.523298</v>
      </c>
      <c r="AF1584" s="327">
        <v>0</v>
      </c>
      <c r="AG1584" s="327">
        <v>0</v>
      </c>
      <c r="AH1584" s="327">
        <v>0</v>
      </c>
      <c r="AI1584" s="327">
        <v>0</v>
      </c>
      <c r="AJ1584" s="327">
        <v>0</v>
      </c>
      <c r="AK1584" s="327">
        <v>0</v>
      </c>
      <c r="AL1584" s="327">
        <v>-1.523298</v>
      </c>
      <c r="AM1584" s="489"/>
      <c r="AN1584" s="382"/>
    </row>
    <row r="1585" spans="1:40" ht="19.5" customHeight="1" x14ac:dyDescent="0.2">
      <c r="A1585" s="477" t="s">
        <v>83</v>
      </c>
      <c r="B1585" s="475" t="s">
        <v>44</v>
      </c>
      <c r="C1585" s="456" t="s">
        <v>33</v>
      </c>
      <c r="D1585" s="302" t="s">
        <v>37</v>
      </c>
      <c r="E1585" s="305"/>
      <c r="F1585" s="305">
        <v>4.6611021473518003E-3</v>
      </c>
      <c r="G1585" s="305">
        <v>5.8779170770029696E-4</v>
      </c>
      <c r="H1585" s="305">
        <v>6.0180793208980702E-3</v>
      </c>
      <c r="I1585" s="305">
        <v>7.3606169441859798E-3</v>
      </c>
      <c r="J1585" s="305">
        <v>0</v>
      </c>
      <c r="K1585" s="305">
        <v>0</v>
      </c>
      <c r="L1585" s="305">
        <v>1.76270487065392E-3</v>
      </c>
      <c r="M1585" s="305">
        <v>3.5627190622703601E-3</v>
      </c>
      <c r="N1585" s="305">
        <v>0</v>
      </c>
      <c r="O1585" s="305">
        <v>0</v>
      </c>
      <c r="P1585" s="305">
        <v>0</v>
      </c>
      <c r="Q1585" s="305">
        <v>0</v>
      </c>
      <c r="R1585" s="305">
        <v>2.3953014053060401E-2</v>
      </c>
      <c r="S1585" s="382"/>
      <c r="V1585" s="387"/>
      <c r="W1585" s="323" t="s">
        <v>72</v>
      </c>
      <c r="X1585" s="323" t="s">
        <v>235</v>
      </c>
      <c r="Y1585" s="323"/>
      <c r="Z1585" s="327">
        <v>0</v>
      </c>
      <c r="AA1585" s="327">
        <v>0</v>
      </c>
      <c r="AB1585" s="327">
        <v>0</v>
      </c>
      <c r="AC1585" s="327">
        <v>0</v>
      </c>
      <c r="AD1585" s="327">
        <v>0</v>
      </c>
      <c r="AE1585" s="327">
        <v>0</v>
      </c>
      <c r="AF1585" s="327">
        <v>0</v>
      </c>
      <c r="AG1585" s="327">
        <v>0</v>
      </c>
      <c r="AH1585" s="327">
        <v>0</v>
      </c>
      <c r="AI1585" s="327">
        <v>0</v>
      </c>
      <c r="AJ1585" s="327">
        <v>0</v>
      </c>
      <c r="AK1585" s="327">
        <v>0</v>
      </c>
      <c r="AL1585" s="327">
        <v>0</v>
      </c>
      <c r="AM1585" s="489"/>
      <c r="AN1585" s="382"/>
    </row>
    <row r="1586" spans="1:40" ht="19.5" customHeight="1" x14ac:dyDescent="0.2">
      <c r="A1586" s="477" t="s">
        <v>83</v>
      </c>
      <c r="B1586" s="475" t="s">
        <v>44</v>
      </c>
      <c r="C1586" s="456" t="s">
        <v>33</v>
      </c>
      <c r="D1586" s="302" t="s">
        <v>38</v>
      </c>
      <c r="E1586" s="305"/>
      <c r="F1586" s="305">
        <v>3.1245289430240899E-3</v>
      </c>
      <c r="G1586" s="305">
        <v>2.4382001685767699E-4</v>
      </c>
      <c r="H1586" s="305">
        <v>-3.5519074323435297E-2</v>
      </c>
      <c r="I1586" s="305">
        <v>-7.6527477759626997E-2</v>
      </c>
      <c r="J1586" s="305">
        <v>6.7577604745244504E-2</v>
      </c>
      <c r="K1586" s="305">
        <v>-0.25923369785851802</v>
      </c>
      <c r="L1586" s="305">
        <v>-6.1260896948231697E-2</v>
      </c>
      <c r="M1586" s="305">
        <v>-0.27401026604378498</v>
      </c>
      <c r="N1586" s="305">
        <v>-0.23046603687132</v>
      </c>
      <c r="O1586" s="305">
        <v>5.2885422731086901E-2</v>
      </c>
      <c r="P1586" s="305">
        <v>1.0022341627461301E-2</v>
      </c>
      <c r="Q1586" s="305">
        <v>-0.45660502137843001</v>
      </c>
      <c r="R1586" s="305">
        <v>-1.25976875311967</v>
      </c>
      <c r="S1586" s="382"/>
      <c r="V1586" s="387"/>
      <c r="W1586" s="323" t="s">
        <v>72</v>
      </c>
      <c r="X1586" s="323" t="s">
        <v>236</v>
      </c>
      <c r="Y1586" s="323"/>
      <c r="Z1586" s="327">
        <v>0</v>
      </c>
      <c r="AA1586" s="327">
        <v>0</v>
      </c>
      <c r="AB1586" s="327">
        <v>0</v>
      </c>
      <c r="AC1586" s="327">
        <v>0</v>
      </c>
      <c r="AD1586" s="327">
        <v>0</v>
      </c>
      <c r="AE1586" s="327">
        <v>0</v>
      </c>
      <c r="AF1586" s="327">
        <v>0</v>
      </c>
      <c r="AG1586" s="327">
        <v>0</v>
      </c>
      <c r="AH1586" s="327">
        <v>0</v>
      </c>
      <c r="AI1586" s="327">
        <v>0</v>
      </c>
      <c r="AJ1586" s="327">
        <v>0</v>
      </c>
      <c r="AK1586" s="327">
        <v>0</v>
      </c>
      <c r="AL1586" s="327">
        <v>0</v>
      </c>
      <c r="AM1586" s="489"/>
      <c r="AN1586" s="382"/>
    </row>
    <row r="1587" spans="1:40" ht="19.5" customHeight="1" x14ac:dyDescent="0.2">
      <c r="A1587" s="477" t="s">
        <v>83</v>
      </c>
      <c r="B1587" s="475" t="s">
        <v>44</v>
      </c>
      <c r="C1587" s="456" t="s">
        <v>33</v>
      </c>
      <c r="D1587" s="302" t="s">
        <v>39</v>
      </c>
      <c r="E1587" s="305"/>
      <c r="F1587" s="305">
        <v>0</v>
      </c>
      <c r="G1587" s="305">
        <v>0</v>
      </c>
      <c r="H1587" s="305">
        <v>0</v>
      </c>
      <c r="I1587" s="305">
        <v>6.2608090181410798E-3</v>
      </c>
      <c r="J1587" s="305">
        <v>8.1140307558628198E-3</v>
      </c>
      <c r="K1587" s="305">
        <v>2.54249087540626E-2</v>
      </c>
      <c r="L1587" s="305">
        <v>3.57265389189328E-2</v>
      </c>
      <c r="M1587" s="305">
        <v>-9.6828384580070204E-3</v>
      </c>
      <c r="N1587" s="305">
        <v>0</v>
      </c>
      <c r="O1587" s="305">
        <v>-4.2564081492576303E-2</v>
      </c>
      <c r="P1587" s="305">
        <v>-3.63206318891015E-2</v>
      </c>
      <c r="Q1587" s="305">
        <v>-5.9712376153717599E-2</v>
      </c>
      <c r="R1587" s="305">
        <v>-7.2753640546403195E-2</v>
      </c>
      <c r="S1587" s="382"/>
      <c r="V1587" s="387"/>
      <c r="W1587" s="323" t="s">
        <v>72</v>
      </c>
      <c r="X1587" s="323" t="s">
        <v>237</v>
      </c>
      <c r="Y1587" s="323"/>
      <c r="Z1587" s="327">
        <v>0</v>
      </c>
      <c r="AA1587" s="327">
        <v>0</v>
      </c>
      <c r="AB1587" s="327">
        <v>0</v>
      </c>
      <c r="AC1587" s="327">
        <v>0</v>
      </c>
      <c r="AD1587" s="327">
        <v>0</v>
      </c>
      <c r="AE1587" s="327">
        <v>0</v>
      </c>
      <c r="AF1587" s="327">
        <v>0</v>
      </c>
      <c r="AG1587" s="327">
        <v>0</v>
      </c>
      <c r="AH1587" s="327">
        <v>0</v>
      </c>
      <c r="AI1587" s="327">
        <v>0</v>
      </c>
      <c r="AJ1587" s="327">
        <v>0</v>
      </c>
      <c r="AK1587" s="327">
        <v>0</v>
      </c>
      <c r="AL1587" s="327">
        <v>0</v>
      </c>
      <c r="AM1587" s="489"/>
      <c r="AN1587" s="382"/>
    </row>
    <row r="1588" spans="1:40" ht="19.5" customHeight="1" x14ac:dyDescent="0.2">
      <c r="A1588" s="477" t="s">
        <v>83</v>
      </c>
      <c r="B1588" s="475" t="s">
        <v>44</v>
      </c>
      <c r="C1588" s="456" t="s">
        <v>40</v>
      </c>
      <c r="D1588" s="302" t="s">
        <v>41</v>
      </c>
      <c r="E1588" s="305"/>
      <c r="F1588" s="305">
        <v>-0.31511823975189002</v>
      </c>
      <c r="G1588" s="305">
        <v>0.22576266859540001</v>
      </c>
      <c r="H1588" s="305">
        <v>-11.1116984249383</v>
      </c>
      <c r="I1588" s="305">
        <v>-2.1693067770241998</v>
      </c>
      <c r="J1588" s="305">
        <v>-8.3818945127658608</v>
      </c>
      <c r="K1588" s="305">
        <v>-0.190653970504848</v>
      </c>
      <c r="L1588" s="305">
        <v>-2.2428129986031999</v>
      </c>
      <c r="M1588" s="305">
        <v>2.3959620460467801</v>
      </c>
      <c r="N1588" s="305">
        <v>0.61897879104813003</v>
      </c>
      <c r="O1588" s="305">
        <v>4.9650188740194698</v>
      </c>
      <c r="P1588" s="305">
        <v>11.3201168620093</v>
      </c>
      <c r="Q1588" s="305">
        <v>6.76625777759517</v>
      </c>
      <c r="R1588" s="305">
        <v>1.88061209572592</v>
      </c>
      <c r="S1588" s="382"/>
      <c r="V1588" s="387"/>
      <c r="W1588" s="323" t="s">
        <v>72</v>
      </c>
      <c r="X1588" s="323" t="s">
        <v>238</v>
      </c>
      <c r="Y1588" s="323"/>
      <c r="Z1588" s="327">
        <v>0</v>
      </c>
      <c r="AA1588" s="327">
        <v>0</v>
      </c>
      <c r="AB1588" s="327">
        <v>0</v>
      </c>
      <c r="AC1588" s="327">
        <v>0</v>
      </c>
      <c r="AD1588" s="327">
        <v>0</v>
      </c>
      <c r="AE1588" s="327">
        <v>0</v>
      </c>
      <c r="AF1588" s="327">
        <v>0</v>
      </c>
      <c r="AG1588" s="327">
        <v>0</v>
      </c>
      <c r="AH1588" s="327">
        <v>0</v>
      </c>
      <c r="AI1588" s="327">
        <v>0</v>
      </c>
      <c r="AJ1588" s="327">
        <v>0</v>
      </c>
      <c r="AK1588" s="327">
        <v>0</v>
      </c>
      <c r="AL1588" s="327">
        <v>0</v>
      </c>
      <c r="AM1588" s="489"/>
      <c r="AN1588" s="382"/>
    </row>
    <row r="1589" spans="1:40" ht="19.5" customHeight="1" x14ac:dyDescent="0.2">
      <c r="A1589" s="477" t="s">
        <v>83</v>
      </c>
      <c r="B1589" s="475" t="s">
        <v>44</v>
      </c>
      <c r="C1589" s="456" t="s">
        <v>40</v>
      </c>
      <c r="D1589" s="302" t="s">
        <v>42</v>
      </c>
      <c r="E1589" s="305"/>
      <c r="F1589" s="305">
        <v>0.80119054338697504</v>
      </c>
      <c r="G1589" s="305">
        <v>0.45721997065252601</v>
      </c>
      <c r="H1589" s="305">
        <v>0.40453779012980901</v>
      </c>
      <c r="I1589" s="305">
        <v>-0.95835635472472702</v>
      </c>
      <c r="J1589" s="305">
        <v>-1.57656603224133</v>
      </c>
      <c r="K1589" s="305">
        <v>-1.0773006458393199</v>
      </c>
      <c r="L1589" s="305">
        <v>-1.1765076958126</v>
      </c>
      <c r="M1589" s="305">
        <v>0.66559529217481705</v>
      </c>
      <c r="N1589" s="305">
        <v>-7.71193580609848E-2</v>
      </c>
      <c r="O1589" s="305">
        <v>0.28649630339098697</v>
      </c>
      <c r="P1589" s="305">
        <v>0.82525981264942005</v>
      </c>
      <c r="Q1589" s="305">
        <v>-0.30961061337145901</v>
      </c>
      <c r="R1589" s="305">
        <v>-1.73516098766588</v>
      </c>
      <c r="S1589" s="382"/>
      <c r="V1589" s="387"/>
      <c r="W1589" s="323" t="s">
        <v>72</v>
      </c>
      <c r="X1589" s="323" t="s">
        <v>239</v>
      </c>
      <c r="Y1589" s="323"/>
      <c r="Z1589" s="327">
        <v>0</v>
      </c>
      <c r="AA1589" s="327">
        <v>0</v>
      </c>
      <c r="AB1589" s="327">
        <v>0</v>
      </c>
      <c r="AC1589" s="327">
        <v>0</v>
      </c>
      <c r="AD1589" s="327">
        <v>0</v>
      </c>
      <c r="AE1589" s="327">
        <v>0</v>
      </c>
      <c r="AF1589" s="327">
        <v>0</v>
      </c>
      <c r="AG1589" s="327">
        <v>0</v>
      </c>
      <c r="AH1589" s="327">
        <v>0</v>
      </c>
      <c r="AI1589" s="327">
        <v>0</v>
      </c>
      <c r="AJ1589" s="327">
        <v>0</v>
      </c>
      <c r="AK1589" s="327">
        <v>0</v>
      </c>
      <c r="AL1589" s="327">
        <v>0</v>
      </c>
      <c r="AM1589" s="489"/>
      <c r="AN1589" s="382"/>
    </row>
    <row r="1590" spans="1:40" ht="19.5" customHeight="1" x14ac:dyDescent="0.2">
      <c r="A1590" s="477" t="s">
        <v>83</v>
      </c>
      <c r="B1590" s="475" t="s">
        <v>44</v>
      </c>
      <c r="C1590" s="456" t="s">
        <v>40</v>
      </c>
      <c r="D1590" s="302" t="s">
        <v>43</v>
      </c>
      <c r="E1590" s="305"/>
      <c r="F1590" s="305">
        <v>0</v>
      </c>
      <c r="G1590" s="305">
        <v>-0.57256020819176101</v>
      </c>
      <c r="H1590" s="305">
        <v>0.39727845024719999</v>
      </c>
      <c r="I1590" s="305">
        <v>-0.129580744791819</v>
      </c>
      <c r="J1590" s="305">
        <v>-3.1848710280701999E-2</v>
      </c>
      <c r="K1590" s="305">
        <v>2.4951322674807E-2</v>
      </c>
      <c r="L1590" s="305">
        <v>-4.2326364570115502E-2</v>
      </c>
      <c r="M1590" s="305">
        <v>7.2207506817912506E-2</v>
      </c>
      <c r="N1590" s="305">
        <v>0.104856463135444</v>
      </c>
      <c r="O1590" s="305">
        <v>-8.9923252535619599E-2</v>
      </c>
      <c r="P1590" s="305">
        <v>0.124780398722509</v>
      </c>
      <c r="Q1590" s="305">
        <v>-6.13894029044208E-3</v>
      </c>
      <c r="R1590" s="305">
        <v>-0.148304079062587</v>
      </c>
      <c r="S1590" s="382"/>
      <c r="V1590" s="387"/>
      <c r="W1590" s="323" t="s">
        <v>72</v>
      </c>
      <c r="X1590" s="323" t="s">
        <v>240</v>
      </c>
      <c r="Y1590" s="323"/>
      <c r="Z1590" s="327">
        <v>0</v>
      </c>
      <c r="AA1590" s="327">
        <v>0</v>
      </c>
      <c r="AB1590" s="327">
        <v>0</v>
      </c>
      <c r="AC1590" s="327">
        <v>0</v>
      </c>
      <c r="AD1590" s="327">
        <v>0</v>
      </c>
      <c r="AE1590" s="327">
        <v>0</v>
      </c>
      <c r="AF1590" s="327">
        <v>0</v>
      </c>
      <c r="AG1590" s="327">
        <v>0</v>
      </c>
      <c r="AH1590" s="327">
        <v>0</v>
      </c>
      <c r="AI1590" s="327">
        <v>0</v>
      </c>
      <c r="AJ1590" s="327">
        <v>0</v>
      </c>
      <c r="AK1590" s="327">
        <v>0</v>
      </c>
      <c r="AL1590" s="327">
        <v>0</v>
      </c>
      <c r="AM1590" s="489"/>
      <c r="AN1590" s="382"/>
    </row>
    <row r="1591" spans="1:40" ht="19.5" customHeight="1" x14ac:dyDescent="0.2">
      <c r="A1591" s="477" t="s">
        <v>83</v>
      </c>
      <c r="B1591" s="475" t="s">
        <v>44</v>
      </c>
      <c r="C1591" s="456" t="s">
        <v>61</v>
      </c>
      <c r="D1591" s="302" t="s">
        <v>24</v>
      </c>
      <c r="E1591" s="305"/>
      <c r="F1591" s="305">
        <v>13.510545462139399</v>
      </c>
      <c r="G1591" s="305">
        <v>4.3592596408318602</v>
      </c>
      <c r="H1591" s="305">
        <v>12.3754730763466</v>
      </c>
      <c r="I1591" s="305">
        <v>17.235085640529299</v>
      </c>
      <c r="J1591" s="305">
        <v>19.5086634667522</v>
      </c>
      <c r="K1591" s="305">
        <v>22.034273534228301</v>
      </c>
      <c r="L1591" s="305">
        <v>23.547642715006901</v>
      </c>
      <c r="M1591" s="305">
        <v>23.330235837894101</v>
      </c>
      <c r="N1591" s="305">
        <v>21.6789540499095</v>
      </c>
      <c r="O1591" s="305">
        <v>19.163127018705701</v>
      </c>
      <c r="P1591" s="305">
        <v>21.430485958927701</v>
      </c>
      <c r="Q1591" s="305">
        <v>22.060086598734301</v>
      </c>
      <c r="R1591" s="305">
        <v>220.233833000006</v>
      </c>
      <c r="S1591" s="382"/>
      <c r="V1591" s="387"/>
      <c r="W1591" s="323" t="s">
        <v>72</v>
      </c>
      <c r="X1591" s="323" t="s">
        <v>241</v>
      </c>
      <c r="Y1591" s="323"/>
      <c r="Z1591" s="327">
        <v>0</v>
      </c>
      <c r="AA1591" s="327">
        <v>0</v>
      </c>
      <c r="AB1591" s="327">
        <v>0</v>
      </c>
      <c r="AC1591" s="327">
        <v>0</v>
      </c>
      <c r="AD1591" s="327">
        <v>0</v>
      </c>
      <c r="AE1591" s="327">
        <v>0</v>
      </c>
      <c r="AF1591" s="327">
        <v>0</v>
      </c>
      <c r="AG1591" s="327">
        <v>0</v>
      </c>
      <c r="AH1591" s="327">
        <v>0</v>
      </c>
      <c r="AI1591" s="327">
        <v>0</v>
      </c>
      <c r="AJ1591" s="327">
        <v>0</v>
      </c>
      <c r="AK1591" s="327">
        <v>0</v>
      </c>
      <c r="AL1591" s="327">
        <v>0</v>
      </c>
      <c r="AM1591" s="489"/>
      <c r="AN1591" s="382"/>
    </row>
    <row r="1592" spans="1:40" ht="19.5" customHeight="1" x14ac:dyDescent="0.2">
      <c r="A1592" s="477" t="s">
        <v>83</v>
      </c>
      <c r="B1592" s="475" t="s">
        <v>44</v>
      </c>
      <c r="C1592" s="456" t="s">
        <v>61</v>
      </c>
      <c r="D1592" s="302" t="s">
        <v>51</v>
      </c>
      <c r="E1592" s="305"/>
      <c r="F1592" s="305">
        <v>-12.3411908715194</v>
      </c>
      <c r="G1592" s="305">
        <v>-5.0286327065394696</v>
      </c>
      <c r="H1592" s="305">
        <v>-16.540941839086798</v>
      </c>
      <c r="I1592" s="305">
        <v>-21.752359536863601</v>
      </c>
      <c r="J1592" s="305">
        <v>-26.360833083438401</v>
      </c>
      <c r="K1592" s="305">
        <v>-30.051189724492101</v>
      </c>
      <c r="L1592" s="305">
        <v>-30.135202548650501</v>
      </c>
      <c r="M1592" s="305">
        <v>-30.079903584933799</v>
      </c>
      <c r="N1592" s="305">
        <v>-29.958485026624601</v>
      </c>
      <c r="O1592" s="305">
        <v>-24.447308364411001</v>
      </c>
      <c r="P1592" s="305">
        <v>-25.2683168898897</v>
      </c>
      <c r="Q1592" s="305">
        <v>-25.542234823561898</v>
      </c>
      <c r="R1592" s="305">
        <v>-277.50659900001102</v>
      </c>
      <c r="S1592" s="382"/>
      <c r="V1592" s="387"/>
      <c r="W1592" s="323" t="s">
        <v>72</v>
      </c>
      <c r="X1592" s="323" t="s">
        <v>242</v>
      </c>
      <c r="Y1592" s="323"/>
      <c r="Z1592" s="327">
        <v>0</v>
      </c>
      <c r="AA1592" s="327">
        <v>0</v>
      </c>
      <c r="AB1592" s="327">
        <v>0</v>
      </c>
      <c r="AC1592" s="327">
        <v>0</v>
      </c>
      <c r="AD1592" s="327">
        <v>0</v>
      </c>
      <c r="AE1592" s="327">
        <v>0</v>
      </c>
      <c r="AF1592" s="327">
        <v>0</v>
      </c>
      <c r="AG1592" s="327">
        <v>0</v>
      </c>
      <c r="AH1592" s="327">
        <v>0</v>
      </c>
      <c r="AI1592" s="327">
        <v>0</v>
      </c>
      <c r="AJ1592" s="327">
        <v>0</v>
      </c>
      <c r="AK1592" s="327">
        <v>0</v>
      </c>
      <c r="AL1592" s="327">
        <v>0</v>
      </c>
      <c r="AM1592" s="489"/>
      <c r="AN1592" s="382"/>
    </row>
    <row r="1593" spans="1:40" ht="19.5" customHeight="1" x14ac:dyDescent="0.2">
      <c r="A1593" s="477" t="s">
        <v>83</v>
      </c>
      <c r="B1593" s="475" t="s">
        <v>44</v>
      </c>
      <c r="C1593" s="456" t="s">
        <v>61</v>
      </c>
      <c r="D1593" s="302" t="s">
        <v>52</v>
      </c>
      <c r="E1593" s="305"/>
      <c r="F1593" s="305">
        <v>19.449224956866701</v>
      </c>
      <c r="G1593" s="305">
        <v>5.8416860276973397</v>
      </c>
      <c r="H1593" s="305">
        <v>18.651038405098301</v>
      </c>
      <c r="I1593" s="305">
        <v>26.915464487388199</v>
      </c>
      <c r="J1593" s="305">
        <v>29.819974576691099</v>
      </c>
      <c r="K1593" s="305">
        <v>35.2389723274608</v>
      </c>
      <c r="L1593" s="305">
        <v>37.1891696547629</v>
      </c>
      <c r="M1593" s="305">
        <v>40.057926036430899</v>
      </c>
      <c r="N1593" s="305">
        <v>37.9946823849818</v>
      </c>
      <c r="O1593" s="305">
        <v>32.011505635018104</v>
      </c>
      <c r="P1593" s="305">
        <v>35.335774710693897</v>
      </c>
      <c r="Q1593" s="305">
        <v>37.386683796904698</v>
      </c>
      <c r="R1593" s="305">
        <v>355.89210299999502</v>
      </c>
      <c r="S1593" s="382"/>
      <c r="V1593" s="387"/>
      <c r="W1593" s="323" t="s">
        <v>72</v>
      </c>
      <c r="X1593" s="323" t="s">
        <v>243</v>
      </c>
      <c r="Y1593" s="323"/>
      <c r="Z1593" s="327">
        <v>0</v>
      </c>
      <c r="AA1593" s="327">
        <v>0</v>
      </c>
      <c r="AB1593" s="327">
        <v>0</v>
      </c>
      <c r="AC1593" s="327">
        <v>0</v>
      </c>
      <c r="AD1593" s="327">
        <v>0</v>
      </c>
      <c r="AE1593" s="327">
        <v>0</v>
      </c>
      <c r="AF1593" s="327">
        <v>0</v>
      </c>
      <c r="AG1593" s="327">
        <v>0</v>
      </c>
      <c r="AH1593" s="327">
        <v>0</v>
      </c>
      <c r="AI1593" s="327">
        <v>0</v>
      </c>
      <c r="AJ1593" s="327">
        <v>0</v>
      </c>
      <c r="AK1593" s="327">
        <v>0</v>
      </c>
      <c r="AL1593" s="327">
        <v>0</v>
      </c>
      <c r="AM1593" s="489"/>
      <c r="AN1593" s="382"/>
    </row>
    <row r="1594" spans="1:40" ht="19.5" customHeight="1" x14ac:dyDescent="0.2">
      <c r="A1594" s="477" t="s">
        <v>83</v>
      </c>
      <c r="B1594" s="475" t="s">
        <v>44</v>
      </c>
      <c r="C1594" s="456" t="s">
        <v>61</v>
      </c>
      <c r="D1594" s="302" t="s">
        <v>53</v>
      </c>
      <c r="E1594" s="305"/>
      <c r="F1594" s="305">
        <v>13.5869276753028</v>
      </c>
      <c r="G1594" s="305">
        <v>4.1143821289387503</v>
      </c>
      <c r="H1594" s="305">
        <v>11.550736428726299</v>
      </c>
      <c r="I1594" s="305">
        <v>15.249885857128399</v>
      </c>
      <c r="J1594" s="305">
        <v>15.5130161584737</v>
      </c>
      <c r="K1594" s="305">
        <v>20.693831309530299</v>
      </c>
      <c r="L1594" s="305">
        <v>22.453998530957399</v>
      </c>
      <c r="M1594" s="305">
        <v>25.519193085097399</v>
      </c>
      <c r="N1594" s="305">
        <v>24.019871449016101</v>
      </c>
      <c r="O1594" s="305">
        <v>22.667086213426899</v>
      </c>
      <c r="P1594" s="305">
        <v>24.494178001265698</v>
      </c>
      <c r="Q1594" s="305">
        <v>26.5398011621362</v>
      </c>
      <c r="R1594" s="305">
        <v>226.402908</v>
      </c>
      <c r="S1594" s="382"/>
      <c r="V1594" s="387"/>
      <c r="W1594" s="323" t="s">
        <v>72</v>
      </c>
      <c r="X1594" s="323" t="s">
        <v>244</v>
      </c>
      <c r="Y1594" s="323"/>
      <c r="Z1594" s="327">
        <v>0</v>
      </c>
      <c r="AA1594" s="327">
        <v>0</v>
      </c>
      <c r="AB1594" s="327">
        <v>0</v>
      </c>
      <c r="AC1594" s="327">
        <v>0</v>
      </c>
      <c r="AD1594" s="327">
        <v>0</v>
      </c>
      <c r="AE1594" s="327">
        <v>0</v>
      </c>
      <c r="AF1594" s="327">
        <v>0</v>
      </c>
      <c r="AG1594" s="327">
        <v>0</v>
      </c>
      <c r="AH1594" s="327">
        <v>0</v>
      </c>
      <c r="AI1594" s="327">
        <v>0</v>
      </c>
      <c r="AJ1594" s="327">
        <v>0</v>
      </c>
      <c r="AK1594" s="327">
        <v>0</v>
      </c>
      <c r="AL1594" s="327">
        <v>0</v>
      </c>
      <c r="AM1594" s="489"/>
      <c r="AN1594" s="382"/>
    </row>
    <row r="1595" spans="1:40" ht="19.5" customHeight="1" x14ac:dyDescent="0.2">
      <c r="A1595" s="477" t="s">
        <v>83</v>
      </c>
      <c r="B1595" s="475" t="s">
        <v>44</v>
      </c>
      <c r="C1595" s="456" t="s">
        <v>61</v>
      </c>
      <c r="D1595" s="302" t="s">
        <v>54</v>
      </c>
      <c r="E1595" s="305"/>
      <c r="F1595" s="305">
        <v>-40.063308137681098</v>
      </c>
      <c r="G1595" s="305">
        <v>-11.243977132936701</v>
      </c>
      <c r="H1595" s="305">
        <v>-41.098900661512999</v>
      </c>
      <c r="I1595" s="305">
        <v>-47.238852213371104</v>
      </c>
      <c r="J1595" s="305">
        <v>-55.398874059706202</v>
      </c>
      <c r="K1595" s="305">
        <v>-57.440769972580497</v>
      </c>
      <c r="L1595" s="305">
        <v>-65.092018833494507</v>
      </c>
      <c r="M1595" s="305">
        <v>-65.398689899468707</v>
      </c>
      <c r="N1595" s="305">
        <v>-62.250967247399103</v>
      </c>
      <c r="O1595" s="305">
        <v>-52.577638224455399</v>
      </c>
      <c r="P1595" s="305">
        <v>-53.617921051634703</v>
      </c>
      <c r="Q1595" s="305">
        <v>-64.698414565757503</v>
      </c>
      <c r="R1595" s="305">
        <v>-616.12033199999803</v>
      </c>
      <c r="S1595" s="382"/>
      <c r="V1595" s="387"/>
      <c r="W1595" s="323" t="s">
        <v>72</v>
      </c>
      <c r="X1595" s="323" t="s">
        <v>245</v>
      </c>
      <c r="Y1595" s="323"/>
      <c r="Z1595" s="327">
        <v>0</v>
      </c>
      <c r="AA1595" s="327">
        <v>0</v>
      </c>
      <c r="AB1595" s="327">
        <v>0</v>
      </c>
      <c r="AC1595" s="327">
        <v>0</v>
      </c>
      <c r="AD1595" s="327">
        <v>0</v>
      </c>
      <c r="AE1595" s="327">
        <v>0</v>
      </c>
      <c r="AF1595" s="327">
        <v>0</v>
      </c>
      <c r="AG1595" s="327">
        <v>0</v>
      </c>
      <c r="AH1595" s="327">
        <v>0</v>
      </c>
      <c r="AI1595" s="327">
        <v>0</v>
      </c>
      <c r="AJ1595" s="327">
        <v>0</v>
      </c>
      <c r="AK1595" s="327">
        <v>0</v>
      </c>
      <c r="AL1595" s="327">
        <v>0</v>
      </c>
      <c r="AM1595" s="489"/>
      <c r="AN1595" s="382"/>
    </row>
    <row r="1596" spans="1:40" ht="19.5" customHeight="1" x14ac:dyDescent="0.2">
      <c r="A1596" s="477" t="s">
        <v>83</v>
      </c>
      <c r="B1596" s="475" t="s">
        <v>44</v>
      </c>
      <c r="C1596" s="456" t="s">
        <v>61</v>
      </c>
      <c r="D1596" s="302" t="s">
        <v>55</v>
      </c>
      <c r="E1596" s="305"/>
      <c r="F1596" s="305">
        <v>6.3438732185267197</v>
      </c>
      <c r="G1596" s="305">
        <v>2.0677044730643899</v>
      </c>
      <c r="H1596" s="305">
        <v>4.75271240586736</v>
      </c>
      <c r="I1596" s="305">
        <v>6.3335318886479897</v>
      </c>
      <c r="J1596" s="305">
        <v>6.9277436859396904</v>
      </c>
      <c r="K1596" s="305">
        <v>8.2818792321839094</v>
      </c>
      <c r="L1596" s="305">
        <v>8.5747634224319</v>
      </c>
      <c r="M1596" s="305">
        <v>9.7050033700196199</v>
      </c>
      <c r="N1596" s="305">
        <v>9.1626602862388093</v>
      </c>
      <c r="O1596" s="305">
        <v>8.34481964659048</v>
      </c>
      <c r="P1596" s="305">
        <v>9.8959563440182592</v>
      </c>
      <c r="Q1596" s="305">
        <v>10.707438132043199</v>
      </c>
      <c r="R1596" s="305">
        <v>91.098086105572307</v>
      </c>
      <c r="S1596" s="382"/>
      <c r="V1596" s="387"/>
      <c r="W1596" s="323" t="s">
        <v>72</v>
      </c>
      <c r="X1596" s="323" t="s">
        <v>246</v>
      </c>
      <c r="Y1596" s="323"/>
      <c r="Z1596" s="327">
        <v>0</v>
      </c>
      <c r="AA1596" s="327">
        <v>0</v>
      </c>
      <c r="AB1596" s="327">
        <v>0</v>
      </c>
      <c r="AC1596" s="327">
        <v>0</v>
      </c>
      <c r="AD1596" s="327">
        <v>0</v>
      </c>
      <c r="AE1596" s="327">
        <v>0</v>
      </c>
      <c r="AF1596" s="327">
        <v>0</v>
      </c>
      <c r="AG1596" s="327">
        <v>0</v>
      </c>
      <c r="AH1596" s="327">
        <v>0</v>
      </c>
      <c r="AI1596" s="327">
        <v>0</v>
      </c>
      <c r="AJ1596" s="327">
        <v>0</v>
      </c>
      <c r="AK1596" s="327">
        <v>0</v>
      </c>
      <c r="AL1596" s="327">
        <v>0</v>
      </c>
      <c r="AM1596" s="489"/>
      <c r="AN1596" s="382"/>
    </row>
    <row r="1597" spans="1:40" ht="19.5" customHeight="1" x14ac:dyDescent="0.2">
      <c r="A1597" s="477" t="s">
        <v>83</v>
      </c>
      <c r="B1597" s="475" t="s">
        <v>44</v>
      </c>
      <c r="C1597" s="456" t="s">
        <v>61</v>
      </c>
      <c r="D1597" s="302" t="s">
        <v>365</v>
      </c>
      <c r="E1597" s="305"/>
      <c r="F1597" s="305">
        <v>0</v>
      </c>
      <c r="G1597" s="305">
        <v>0</v>
      </c>
      <c r="H1597" s="305">
        <v>0</v>
      </c>
      <c r="I1597" s="305">
        <v>0</v>
      </c>
      <c r="J1597" s="305">
        <v>0</v>
      </c>
      <c r="K1597" s="305">
        <v>0</v>
      </c>
      <c r="L1597" s="305">
        <v>0</v>
      </c>
      <c r="M1597" s="305">
        <v>0</v>
      </c>
      <c r="N1597" s="305">
        <v>0</v>
      </c>
      <c r="O1597" s="305">
        <v>0</v>
      </c>
      <c r="P1597" s="305">
        <v>0</v>
      </c>
      <c r="Q1597" s="305">
        <v>0</v>
      </c>
      <c r="R1597" s="305">
        <v>0</v>
      </c>
      <c r="S1597" s="382"/>
      <c r="V1597" s="387"/>
      <c r="W1597" s="323" t="s">
        <v>72</v>
      </c>
      <c r="X1597" s="323" t="s">
        <v>247</v>
      </c>
      <c r="Y1597" s="323"/>
      <c r="Z1597" s="327">
        <v>0</v>
      </c>
      <c r="AA1597" s="327">
        <v>0</v>
      </c>
      <c r="AB1597" s="327">
        <v>0</v>
      </c>
      <c r="AC1597" s="327">
        <v>0</v>
      </c>
      <c r="AD1597" s="327">
        <v>0</v>
      </c>
      <c r="AE1597" s="327">
        <v>0</v>
      </c>
      <c r="AF1597" s="327">
        <v>0</v>
      </c>
      <c r="AG1597" s="327">
        <v>0</v>
      </c>
      <c r="AH1597" s="327">
        <v>0</v>
      </c>
      <c r="AI1597" s="327">
        <v>0</v>
      </c>
      <c r="AJ1597" s="327">
        <v>0</v>
      </c>
      <c r="AK1597" s="327">
        <v>0</v>
      </c>
      <c r="AL1597" s="327">
        <v>0</v>
      </c>
      <c r="AM1597" s="489"/>
      <c r="AN1597" s="382"/>
    </row>
    <row r="1598" spans="1:40" ht="19.5" customHeight="1" x14ac:dyDescent="0.2">
      <c r="A1598" s="477" t="s">
        <v>83</v>
      </c>
      <c r="B1598" s="475" t="s">
        <v>44</v>
      </c>
      <c r="C1598" s="456" t="s">
        <v>61</v>
      </c>
      <c r="D1598" s="302" t="s">
        <v>75</v>
      </c>
      <c r="E1598" s="305"/>
      <c r="F1598" s="305">
        <v>0</v>
      </c>
      <c r="G1598" s="305">
        <v>0</v>
      </c>
      <c r="H1598" s="305">
        <v>0</v>
      </c>
      <c r="I1598" s="305">
        <v>0</v>
      </c>
      <c r="J1598" s="305">
        <v>0</v>
      </c>
      <c r="K1598" s="305">
        <v>0</v>
      </c>
      <c r="L1598" s="305">
        <v>0</v>
      </c>
      <c r="M1598" s="305">
        <v>0</v>
      </c>
      <c r="N1598" s="305">
        <v>0</v>
      </c>
      <c r="O1598" s="305">
        <v>0</v>
      </c>
      <c r="P1598" s="305">
        <v>0</v>
      </c>
      <c r="Q1598" s="305">
        <v>0</v>
      </c>
      <c r="R1598" s="305">
        <v>0</v>
      </c>
      <c r="S1598" s="382"/>
      <c r="V1598" s="387"/>
      <c r="W1598" s="323" t="s">
        <v>72</v>
      </c>
      <c r="X1598" s="323" t="s">
        <v>248</v>
      </c>
      <c r="Y1598" s="323"/>
      <c r="Z1598" s="327">
        <v>0</v>
      </c>
      <c r="AA1598" s="327">
        <v>0</v>
      </c>
      <c r="AB1598" s="327">
        <v>0</v>
      </c>
      <c r="AC1598" s="327">
        <v>0</v>
      </c>
      <c r="AD1598" s="327">
        <v>0</v>
      </c>
      <c r="AE1598" s="327">
        <v>0</v>
      </c>
      <c r="AF1598" s="327">
        <v>0</v>
      </c>
      <c r="AG1598" s="327">
        <v>0</v>
      </c>
      <c r="AH1598" s="327">
        <v>0</v>
      </c>
      <c r="AI1598" s="327">
        <v>0</v>
      </c>
      <c r="AJ1598" s="327">
        <v>0</v>
      </c>
      <c r="AK1598" s="327">
        <v>0</v>
      </c>
      <c r="AL1598" s="327">
        <v>0</v>
      </c>
      <c r="AM1598" s="489"/>
      <c r="AN1598" s="382"/>
    </row>
    <row r="1599" spans="1:40" ht="19.5" customHeight="1" x14ac:dyDescent="0.2">
      <c r="A1599" s="477" t="s">
        <v>83</v>
      </c>
      <c r="B1599" s="475" t="s">
        <v>87</v>
      </c>
      <c r="C1599" s="456" t="s">
        <v>40</v>
      </c>
      <c r="D1599" s="302"/>
      <c r="E1599" s="305"/>
      <c r="F1599" s="305">
        <v>0.48607230363508902</v>
      </c>
      <c r="G1599" s="305">
        <v>0.11042243105616199</v>
      </c>
      <c r="H1599" s="305">
        <v>-10.3098821845613</v>
      </c>
      <c r="I1599" s="305">
        <v>-3.2572438765407599</v>
      </c>
      <c r="J1599" s="305">
        <v>-9.9903092552878991</v>
      </c>
      <c r="K1599" s="305">
        <v>-1.24300329366936</v>
      </c>
      <c r="L1599" s="305">
        <v>-3.4616470589859198</v>
      </c>
      <c r="M1599" s="305">
        <v>3.1337648450394999</v>
      </c>
      <c r="N1599" s="305">
        <v>0.64671589612257896</v>
      </c>
      <c r="O1599" s="305">
        <v>5.1615919248748403</v>
      </c>
      <c r="P1599" s="305">
        <v>12.270157073381201</v>
      </c>
      <c r="Q1599" s="305">
        <v>6.4533603004988898</v>
      </c>
      <c r="R1599" s="305">
        <v>-8.9443694939461704E-7</v>
      </c>
      <c r="S1599" s="382"/>
      <c r="V1599" s="387"/>
      <c r="W1599" s="323" t="s">
        <v>72</v>
      </c>
      <c r="X1599" s="323" t="s">
        <v>210</v>
      </c>
      <c r="Y1599" s="323"/>
      <c r="Z1599" s="327">
        <v>-1.6377014478285701E-2</v>
      </c>
      <c r="AA1599" s="327">
        <v>-160.70692280016601</v>
      </c>
      <c r="AB1599" s="327">
        <v>-8.1885072391428403E-3</v>
      </c>
      <c r="AC1599" s="327">
        <v>-1.6377014478285701E-2</v>
      </c>
      <c r="AD1599" s="327">
        <v>-1.6377014478285701E-2</v>
      </c>
      <c r="AE1599" s="327">
        <v>-1.53967501447829</v>
      </c>
      <c r="AF1599" s="327">
        <v>-1.6377014478285701E-2</v>
      </c>
      <c r="AG1599" s="327">
        <v>-1.6377014478285701E-2</v>
      </c>
      <c r="AH1599" s="327">
        <v>-1.6377014478285701E-2</v>
      </c>
      <c r="AI1599" s="327">
        <v>-1.6377014478285701E-2</v>
      </c>
      <c r="AJ1599" s="327">
        <v>-1.6377014478285701E-2</v>
      </c>
      <c r="AK1599" s="327">
        <v>25.554147985521698</v>
      </c>
      <c r="AL1599" s="327">
        <v>-136.83165445218799</v>
      </c>
      <c r="AM1599" s="489"/>
      <c r="AN1599" s="382"/>
    </row>
    <row r="1600" spans="1:40" ht="19.5" customHeight="1" x14ac:dyDescent="0.2">
      <c r="A1600" s="477" t="s">
        <v>83</v>
      </c>
      <c r="B1600" s="475" t="s">
        <v>45</v>
      </c>
      <c r="C1600" s="456" t="s">
        <v>26</v>
      </c>
      <c r="D1600" s="302" t="s">
        <v>27</v>
      </c>
      <c r="E1600" s="305"/>
      <c r="F1600" s="305">
        <v>-2.8549453697941001</v>
      </c>
      <c r="G1600" s="305">
        <v>1.19381879402081E-3</v>
      </c>
      <c r="H1600" s="305">
        <v>6.6165473781912896</v>
      </c>
      <c r="I1600" s="305">
        <v>2.8039771425506301</v>
      </c>
      <c r="J1600" s="305">
        <v>6.5672391433300703</v>
      </c>
      <c r="K1600" s="305">
        <v>1.97859235202048</v>
      </c>
      <c r="L1600" s="305">
        <v>4.64403200122256</v>
      </c>
      <c r="M1600" s="305">
        <v>-0.70029302998354903</v>
      </c>
      <c r="N1600" s="305">
        <v>0.76316868353170397</v>
      </c>
      <c r="O1600" s="305">
        <v>-3.0781105623848402</v>
      </c>
      <c r="P1600" s="305">
        <v>-6.9345502346581602</v>
      </c>
      <c r="Q1600" s="305">
        <v>-2.6334043375473999</v>
      </c>
      <c r="R1600" s="305">
        <v>7.1734469852727303</v>
      </c>
      <c r="S1600" s="382"/>
      <c r="V1600" s="387"/>
      <c r="W1600" s="321"/>
      <c r="X1600" s="321"/>
      <c r="Y1600" s="321"/>
      <c r="Z1600" s="329"/>
      <c r="AA1600" s="329"/>
      <c r="AB1600" s="329"/>
      <c r="AC1600" s="329"/>
      <c r="AD1600" s="329"/>
      <c r="AE1600" s="329"/>
      <c r="AF1600" s="329"/>
      <c r="AG1600" s="329"/>
      <c r="AH1600" s="329"/>
      <c r="AI1600" s="329"/>
      <c r="AJ1600" s="329"/>
      <c r="AK1600" s="329"/>
      <c r="AL1600" s="329"/>
      <c r="AM1600" s="489"/>
      <c r="AN1600" s="382"/>
    </row>
    <row r="1601" spans="1:40" ht="19.5" customHeight="1" x14ac:dyDescent="0.2">
      <c r="A1601" s="477" t="s">
        <v>83</v>
      </c>
      <c r="B1601" s="475" t="s">
        <v>45</v>
      </c>
      <c r="C1601" s="456" t="s">
        <v>26</v>
      </c>
      <c r="D1601" s="302" t="s">
        <v>28</v>
      </c>
      <c r="E1601" s="305"/>
      <c r="F1601" s="305">
        <v>2.3688730661590101</v>
      </c>
      <c r="G1601" s="305">
        <v>-0.11161624985018299</v>
      </c>
      <c r="H1601" s="305">
        <v>3.69333480636997</v>
      </c>
      <c r="I1601" s="305">
        <v>0.45326673399013101</v>
      </c>
      <c r="J1601" s="305">
        <v>3.42307011195782</v>
      </c>
      <c r="K1601" s="305">
        <v>-0.73558905835112398</v>
      </c>
      <c r="L1601" s="305">
        <v>-1.1823849422366499</v>
      </c>
      <c r="M1601" s="305">
        <v>-2.43347181505596</v>
      </c>
      <c r="N1601" s="305">
        <v>-1.40988457965428</v>
      </c>
      <c r="O1601" s="305">
        <v>-2.0834813624900002</v>
      </c>
      <c r="P1601" s="305">
        <v>-5.33560683872303</v>
      </c>
      <c r="Q1601" s="305">
        <v>-3.8199559629514899</v>
      </c>
      <c r="R1601" s="305">
        <v>-7.17344609083578</v>
      </c>
      <c r="S1601" s="382"/>
      <c r="V1601" s="387"/>
      <c r="W1601" s="321"/>
      <c r="X1601" s="321"/>
      <c r="Y1601" s="321"/>
      <c r="Z1601" s="329"/>
      <c r="AA1601" s="329"/>
      <c r="AB1601" s="329"/>
      <c r="AC1601" s="329"/>
      <c r="AD1601" s="329"/>
      <c r="AE1601" s="329"/>
      <c r="AF1601" s="329"/>
      <c r="AG1601" s="329"/>
      <c r="AH1601" s="329"/>
      <c r="AI1601" s="329"/>
      <c r="AJ1601" s="329"/>
      <c r="AK1601" s="329"/>
      <c r="AL1601" s="329"/>
      <c r="AM1601" s="489"/>
      <c r="AN1601" s="382"/>
    </row>
    <row r="1602" spans="1:40" ht="19.5" customHeight="1" x14ac:dyDescent="0.2">
      <c r="A1602" s="477" t="s">
        <v>83</v>
      </c>
      <c r="B1602" s="475" t="s">
        <v>45</v>
      </c>
      <c r="C1602" s="456" t="s">
        <v>26</v>
      </c>
      <c r="D1602" s="302" t="s">
        <v>29</v>
      </c>
      <c r="E1602" s="305"/>
      <c r="F1602" s="305">
        <v>0</v>
      </c>
      <c r="G1602" s="305">
        <v>0</v>
      </c>
      <c r="H1602" s="305">
        <v>0</v>
      </c>
      <c r="I1602" s="305">
        <v>0</v>
      </c>
      <c r="J1602" s="305">
        <v>0</v>
      </c>
      <c r="K1602" s="305">
        <v>0</v>
      </c>
      <c r="L1602" s="305">
        <v>0</v>
      </c>
      <c r="M1602" s="305">
        <v>0</v>
      </c>
      <c r="N1602" s="305">
        <v>0</v>
      </c>
      <c r="O1602" s="305">
        <v>0</v>
      </c>
      <c r="P1602" s="305">
        <v>0</v>
      </c>
      <c r="Q1602" s="305">
        <v>0</v>
      </c>
      <c r="R1602" s="305">
        <v>0</v>
      </c>
      <c r="S1602" s="382"/>
      <c r="V1602" s="387"/>
      <c r="W1602" s="323" t="s">
        <v>3</v>
      </c>
      <c r="X1602" s="323" t="s">
        <v>4</v>
      </c>
      <c r="Y1602" s="323"/>
      <c r="Z1602" s="327" t="s">
        <v>8</v>
      </c>
      <c r="AA1602" s="327" t="s">
        <v>9</v>
      </c>
      <c r="AB1602" s="327" t="s">
        <v>10</v>
      </c>
      <c r="AC1602" s="327" t="s">
        <v>11</v>
      </c>
      <c r="AD1602" s="327" t="s">
        <v>12</v>
      </c>
      <c r="AE1602" s="327" t="s">
        <v>13</v>
      </c>
      <c r="AF1602" s="327" t="s">
        <v>14</v>
      </c>
      <c r="AG1602" s="327" t="s">
        <v>15</v>
      </c>
      <c r="AH1602" s="327" t="s">
        <v>16</v>
      </c>
      <c r="AI1602" s="327" t="s">
        <v>17</v>
      </c>
      <c r="AJ1602" s="327" t="s">
        <v>111</v>
      </c>
      <c r="AK1602" s="327" t="s">
        <v>19</v>
      </c>
      <c r="AL1602" s="327" t="s">
        <v>20</v>
      </c>
      <c r="AM1602" s="489"/>
      <c r="AN1602" s="382"/>
    </row>
    <row r="1603" spans="1:40" ht="19.5" customHeight="1" x14ac:dyDescent="0.2">
      <c r="A1603" s="477" t="s">
        <v>83</v>
      </c>
      <c r="B1603" s="475" t="s">
        <v>45</v>
      </c>
      <c r="C1603" s="456" t="s">
        <v>26</v>
      </c>
      <c r="D1603" s="302" t="s">
        <v>30</v>
      </c>
      <c r="E1603" s="305"/>
      <c r="F1603" s="305">
        <v>0</v>
      </c>
      <c r="G1603" s="305">
        <v>0</v>
      </c>
      <c r="H1603" s="305">
        <v>0</v>
      </c>
      <c r="I1603" s="305">
        <v>0</v>
      </c>
      <c r="J1603" s="305">
        <v>0</v>
      </c>
      <c r="K1603" s="305">
        <v>0</v>
      </c>
      <c r="L1603" s="305">
        <v>0</v>
      </c>
      <c r="M1603" s="305">
        <v>0</v>
      </c>
      <c r="N1603" s="305">
        <v>0</v>
      </c>
      <c r="O1603" s="305">
        <v>0</v>
      </c>
      <c r="P1603" s="305">
        <v>0</v>
      </c>
      <c r="Q1603" s="305">
        <v>0</v>
      </c>
      <c r="R1603" s="305">
        <v>0</v>
      </c>
      <c r="S1603" s="382"/>
      <c r="V1603" s="387"/>
      <c r="W1603" s="323" t="s">
        <v>255</v>
      </c>
      <c r="X1603" s="323" t="s">
        <v>217</v>
      </c>
      <c r="Y1603" s="323"/>
      <c r="Z1603" s="327">
        <v>0</v>
      </c>
      <c r="AA1603" s="327">
        <v>-8.1885072391428403E-3</v>
      </c>
      <c r="AB1603" s="327">
        <v>-8.1885072391428403E-3</v>
      </c>
      <c r="AC1603" s="327">
        <v>-2.1989177756415599E-2</v>
      </c>
      <c r="AD1603" s="327">
        <v>-2.1989177756415599E-2</v>
      </c>
      <c r="AE1603" s="327">
        <v>-2.1989177756415599E-2</v>
      </c>
      <c r="AF1603" s="327">
        <v>-2.1989177756415599E-2</v>
      </c>
      <c r="AG1603" s="327">
        <v>-2.1989177756415599E-2</v>
      </c>
      <c r="AH1603" s="327">
        <v>-2.1989177756415599E-2</v>
      </c>
      <c r="AI1603" s="327">
        <v>-2.1989177756415599E-2</v>
      </c>
      <c r="AJ1603" s="327">
        <v>-2.1989177756415599E-2</v>
      </c>
      <c r="AK1603" s="327">
        <v>-2.1989177756415599E-2</v>
      </c>
      <c r="AL1603" s="327">
        <v>-0.21427961428602599</v>
      </c>
      <c r="AM1603" s="489"/>
      <c r="AN1603" s="382"/>
    </row>
    <row r="1604" spans="1:40" ht="19.5" customHeight="1" x14ac:dyDescent="0.2">
      <c r="A1604" s="477" t="s">
        <v>83</v>
      </c>
      <c r="B1604" s="462" t="s">
        <v>45</v>
      </c>
      <c r="C1604" s="462" t="s">
        <v>26</v>
      </c>
      <c r="D1604" s="462" t="s">
        <v>31</v>
      </c>
      <c r="E1604" s="305"/>
      <c r="F1604" s="305">
        <v>0</v>
      </c>
      <c r="G1604" s="305">
        <v>0</v>
      </c>
      <c r="H1604" s="305">
        <v>0</v>
      </c>
      <c r="I1604" s="305">
        <v>0</v>
      </c>
      <c r="J1604" s="305">
        <v>0</v>
      </c>
      <c r="K1604" s="305">
        <v>0</v>
      </c>
      <c r="L1604" s="305">
        <v>0</v>
      </c>
      <c r="M1604" s="305">
        <v>0</v>
      </c>
      <c r="N1604" s="305">
        <v>0</v>
      </c>
      <c r="O1604" s="305">
        <v>0</v>
      </c>
      <c r="P1604" s="305">
        <v>0</v>
      </c>
      <c r="Q1604" s="305">
        <v>0</v>
      </c>
      <c r="R1604" s="305">
        <v>0</v>
      </c>
      <c r="S1604" s="382"/>
      <c r="V1604" s="387"/>
      <c r="W1604" s="323" t="s">
        <v>255</v>
      </c>
      <c r="X1604" s="323" t="s">
        <v>218</v>
      </c>
      <c r="Y1604" s="323"/>
      <c r="Z1604" s="327">
        <v>0</v>
      </c>
      <c r="AA1604" s="327">
        <v>0</v>
      </c>
      <c r="AB1604" s="327">
        <v>0</v>
      </c>
      <c r="AC1604" s="327">
        <v>0</v>
      </c>
      <c r="AD1604" s="327">
        <v>0</v>
      </c>
      <c r="AE1604" s="327">
        <v>0</v>
      </c>
      <c r="AF1604" s="327">
        <v>0</v>
      </c>
      <c r="AG1604" s="327">
        <v>0</v>
      </c>
      <c r="AH1604" s="327">
        <v>0</v>
      </c>
      <c r="AI1604" s="327">
        <v>0</v>
      </c>
      <c r="AJ1604" s="327">
        <v>0</v>
      </c>
      <c r="AK1604" s="327">
        <v>0</v>
      </c>
      <c r="AL1604" s="327">
        <v>0</v>
      </c>
      <c r="AM1604" s="489"/>
      <c r="AN1604" s="382"/>
    </row>
    <row r="1605" spans="1:40" ht="19.5" customHeight="1" x14ac:dyDescent="0.2">
      <c r="A1605" s="477" t="s">
        <v>83</v>
      </c>
      <c r="B1605" s="462" t="s">
        <v>45</v>
      </c>
      <c r="C1605" s="462" t="s">
        <v>26</v>
      </c>
      <c r="D1605" s="462" t="s">
        <v>32</v>
      </c>
      <c r="E1605" s="305"/>
      <c r="F1605" s="305">
        <v>0</v>
      </c>
      <c r="G1605" s="305">
        <v>0</v>
      </c>
      <c r="H1605" s="305">
        <v>0</v>
      </c>
      <c r="I1605" s="305">
        <v>0</v>
      </c>
      <c r="J1605" s="305">
        <v>0</v>
      </c>
      <c r="K1605" s="305">
        <v>0</v>
      </c>
      <c r="L1605" s="305">
        <v>0</v>
      </c>
      <c r="M1605" s="305">
        <v>0</v>
      </c>
      <c r="N1605" s="305">
        <v>0</v>
      </c>
      <c r="O1605" s="305">
        <v>0</v>
      </c>
      <c r="P1605" s="305">
        <v>0</v>
      </c>
      <c r="Q1605" s="305">
        <v>0</v>
      </c>
      <c r="R1605" s="305">
        <v>0</v>
      </c>
      <c r="S1605" s="382"/>
      <c r="V1605" s="387"/>
      <c r="W1605" s="323" t="s">
        <v>255</v>
      </c>
      <c r="X1605" s="323" t="s">
        <v>219</v>
      </c>
      <c r="Y1605" s="323"/>
      <c r="Z1605" s="327">
        <v>0</v>
      </c>
      <c r="AA1605" s="327">
        <v>0</v>
      </c>
      <c r="AB1605" s="327">
        <v>0</v>
      </c>
      <c r="AC1605" s="327">
        <v>0</v>
      </c>
      <c r="AD1605" s="327">
        <v>0</v>
      </c>
      <c r="AE1605" s="327">
        <v>0</v>
      </c>
      <c r="AF1605" s="327">
        <v>0</v>
      </c>
      <c r="AG1605" s="327">
        <v>0</v>
      </c>
      <c r="AH1605" s="327">
        <v>0</v>
      </c>
      <c r="AI1605" s="327">
        <v>0</v>
      </c>
      <c r="AJ1605" s="327">
        <v>0</v>
      </c>
      <c r="AK1605" s="327">
        <v>0</v>
      </c>
      <c r="AL1605" s="327">
        <v>0</v>
      </c>
      <c r="AM1605" s="489"/>
      <c r="AN1605" s="382"/>
    </row>
    <row r="1606" spans="1:40" ht="19.5" customHeight="1" x14ac:dyDescent="0.2">
      <c r="A1606" s="477" t="s">
        <v>83</v>
      </c>
      <c r="B1606" s="462" t="s">
        <v>45</v>
      </c>
      <c r="C1606" s="462" t="s">
        <v>33</v>
      </c>
      <c r="D1606" s="462" t="s">
        <v>34</v>
      </c>
      <c r="E1606" s="305"/>
      <c r="F1606" s="305">
        <v>-5.3751905940782798</v>
      </c>
      <c r="G1606" s="305">
        <v>-0.81999511806651904</v>
      </c>
      <c r="H1606" s="305">
        <v>7.5615977174423703</v>
      </c>
      <c r="I1606" s="305">
        <v>2.99053755038108</v>
      </c>
      <c r="J1606" s="305">
        <v>7.0266608634782202</v>
      </c>
      <c r="K1606" s="305">
        <v>1.69304878408906</v>
      </c>
      <c r="L1606" s="305">
        <v>1.19698283062483</v>
      </c>
      <c r="M1606" s="305">
        <v>-2.0428575993709699</v>
      </c>
      <c r="N1606" s="305">
        <v>0.17597098656003099</v>
      </c>
      <c r="O1606" s="305">
        <v>-4.8412074975643504</v>
      </c>
      <c r="P1606" s="305">
        <v>-8.5173444378209506</v>
      </c>
      <c r="Q1606" s="305">
        <v>-4.1848232436599204</v>
      </c>
      <c r="R1606" s="305">
        <v>-5.13661975798541</v>
      </c>
      <c r="S1606" s="382"/>
      <c r="V1606" s="387"/>
      <c r="W1606" s="323" t="s">
        <v>255</v>
      </c>
      <c r="X1606" s="323" t="s">
        <v>220</v>
      </c>
      <c r="Y1606" s="323"/>
      <c r="Z1606" s="327">
        <v>0</v>
      </c>
      <c r="AA1606" s="327">
        <v>0</v>
      </c>
      <c r="AB1606" s="327">
        <v>0</v>
      </c>
      <c r="AC1606" s="327">
        <v>0</v>
      </c>
      <c r="AD1606" s="327">
        <v>0</v>
      </c>
      <c r="AE1606" s="327">
        <v>0</v>
      </c>
      <c r="AF1606" s="327">
        <v>0</v>
      </c>
      <c r="AG1606" s="327">
        <v>0</v>
      </c>
      <c r="AH1606" s="327">
        <v>0</v>
      </c>
      <c r="AI1606" s="327">
        <v>0</v>
      </c>
      <c r="AJ1606" s="327">
        <v>0</v>
      </c>
      <c r="AK1606" s="327">
        <v>0</v>
      </c>
      <c r="AL1606" s="327">
        <v>0</v>
      </c>
      <c r="AM1606" s="489"/>
      <c r="AN1606" s="382"/>
    </row>
    <row r="1607" spans="1:40" ht="19.5" customHeight="1" x14ac:dyDescent="0.2">
      <c r="A1607" s="477" t="s">
        <v>83</v>
      </c>
      <c r="B1607" s="462" t="s">
        <v>45</v>
      </c>
      <c r="C1607" s="462" t="s">
        <v>33</v>
      </c>
      <c r="D1607" s="462" t="s">
        <v>35</v>
      </c>
      <c r="E1607" s="305"/>
      <c r="F1607" s="305">
        <v>2.6652700188024898</v>
      </c>
      <c r="G1607" s="305">
        <v>0.71613855258800496</v>
      </c>
      <c r="H1607" s="305">
        <v>2.8128763139043298</v>
      </c>
      <c r="I1607" s="305">
        <v>1.9941364409129601</v>
      </c>
      <c r="J1607" s="305">
        <v>1.9975963855858401</v>
      </c>
      <c r="K1607" s="305">
        <v>1.22095926407644</v>
      </c>
      <c r="L1607" s="305">
        <v>2.7434606201766099</v>
      </c>
      <c r="M1607" s="305">
        <v>2.0715099690919399</v>
      </c>
      <c r="N1607" s="305">
        <v>-2.7985478024958201</v>
      </c>
      <c r="O1607" s="305">
        <v>2.8814753457395401</v>
      </c>
      <c r="P1607" s="305">
        <v>0.14094502492114799</v>
      </c>
      <c r="Q1607" s="305">
        <v>2.3571451346566499</v>
      </c>
      <c r="R1607" s="305">
        <v>18.802965267960101</v>
      </c>
      <c r="S1607" s="382"/>
      <c r="V1607" s="387"/>
      <c r="W1607" s="323" t="s">
        <v>255</v>
      </c>
      <c r="X1607" s="323" t="s">
        <v>211</v>
      </c>
      <c r="Y1607" s="323"/>
      <c r="Z1607" s="327">
        <v>0</v>
      </c>
      <c r="AA1607" s="327">
        <v>-30.859563940923199</v>
      </c>
      <c r="AB1607" s="327">
        <v>0</v>
      </c>
      <c r="AC1607" s="327">
        <v>0</v>
      </c>
      <c r="AD1607" s="327">
        <v>0</v>
      </c>
      <c r="AE1607" s="327">
        <v>0</v>
      </c>
      <c r="AF1607" s="327">
        <v>0</v>
      </c>
      <c r="AG1607" s="327">
        <v>0</v>
      </c>
      <c r="AH1607" s="327">
        <v>0</v>
      </c>
      <c r="AI1607" s="327">
        <v>0</v>
      </c>
      <c r="AJ1607" s="327">
        <v>0</v>
      </c>
      <c r="AK1607" s="327">
        <v>148.66000299999999</v>
      </c>
      <c r="AL1607" s="327">
        <v>117.80043905907699</v>
      </c>
      <c r="AM1607" s="489"/>
      <c r="AN1607" s="382"/>
    </row>
    <row r="1608" spans="1:40" ht="19.5" customHeight="1" x14ac:dyDescent="0.2">
      <c r="A1608" s="477" t="s">
        <v>83</v>
      </c>
      <c r="B1608" s="462" t="s">
        <v>45</v>
      </c>
      <c r="C1608" s="462" t="s">
        <v>33</v>
      </c>
      <c r="D1608" s="462" t="s">
        <v>36</v>
      </c>
      <c r="E1608" s="483"/>
      <c r="F1608" s="483">
        <v>2.2316339027310699</v>
      </c>
      <c r="G1608" s="483">
        <v>-5.7342538530910101E-3</v>
      </c>
      <c r="H1608" s="483">
        <v>-9.4092841787959597E-2</v>
      </c>
      <c r="I1608" s="483">
        <v>-1.7903361665505699</v>
      </c>
      <c r="J1608" s="483">
        <v>1.0417436417249399</v>
      </c>
      <c r="K1608" s="483">
        <v>-1.90481354360059</v>
      </c>
      <c r="L1608" s="483">
        <v>-0.50256804497415397</v>
      </c>
      <c r="M1608" s="483">
        <v>-3.4425476002000002</v>
      </c>
      <c r="N1608" s="483">
        <v>1.7453948829418999</v>
      </c>
      <c r="O1608" s="483">
        <v>-3.1915384318115101</v>
      </c>
      <c r="P1608" s="483">
        <v>-3.9200559507430301</v>
      </c>
      <c r="Q1608" s="483">
        <v>-5.1391475124621504</v>
      </c>
      <c r="R1608" s="483">
        <v>-14.972061918585201</v>
      </c>
      <c r="S1608" s="484"/>
      <c r="V1608" s="387"/>
      <c r="W1608" s="323" t="s">
        <v>255</v>
      </c>
      <c r="X1608" s="323" t="s">
        <v>221</v>
      </c>
      <c r="Y1608" s="323"/>
      <c r="Z1608" s="327">
        <v>0</v>
      </c>
      <c r="AA1608" s="327">
        <v>0</v>
      </c>
      <c r="AB1608" s="327">
        <v>0</v>
      </c>
      <c r="AC1608" s="327">
        <v>0</v>
      </c>
      <c r="AD1608" s="327">
        <v>0</v>
      </c>
      <c r="AE1608" s="327">
        <v>0</v>
      </c>
      <c r="AF1608" s="327">
        <v>0</v>
      </c>
      <c r="AG1608" s="327">
        <v>0</v>
      </c>
      <c r="AH1608" s="327">
        <v>0</v>
      </c>
      <c r="AI1608" s="327">
        <v>0</v>
      </c>
      <c r="AJ1608" s="327">
        <v>0</v>
      </c>
      <c r="AK1608" s="327">
        <v>0</v>
      </c>
      <c r="AL1608" s="327">
        <v>0</v>
      </c>
      <c r="AM1608" s="489"/>
      <c r="AN1608" s="382"/>
    </row>
    <row r="1609" spans="1:40" ht="19.5" customHeight="1" x14ac:dyDescent="0.2">
      <c r="A1609" s="477" t="s">
        <v>83</v>
      </c>
      <c r="B1609" s="462" t="s">
        <v>45</v>
      </c>
      <c r="C1609" s="462" t="s">
        <v>33</v>
      </c>
      <c r="D1609" s="462" t="s">
        <v>37</v>
      </c>
      <c r="E1609" s="483"/>
      <c r="F1609" s="483">
        <v>-4.6611021473518003E-3</v>
      </c>
      <c r="G1609" s="483">
        <v>-5.8779170770029696E-4</v>
      </c>
      <c r="H1609" s="483">
        <v>-6.0180793208980702E-3</v>
      </c>
      <c r="I1609" s="483">
        <v>-7.3606169441859798E-3</v>
      </c>
      <c r="J1609" s="483">
        <v>0</v>
      </c>
      <c r="K1609" s="483">
        <v>0</v>
      </c>
      <c r="L1609" s="483">
        <v>-1.76270487065392E-3</v>
      </c>
      <c r="M1609" s="483">
        <v>-3.5627190622703601E-3</v>
      </c>
      <c r="N1609" s="483">
        <v>0</v>
      </c>
      <c r="O1609" s="483">
        <v>0</v>
      </c>
      <c r="P1609" s="483">
        <v>0</v>
      </c>
      <c r="Q1609" s="483">
        <v>0</v>
      </c>
      <c r="R1609" s="483">
        <v>-2.3953014053060401E-2</v>
      </c>
      <c r="S1609" s="484"/>
      <c r="V1609" s="387"/>
      <c r="W1609" s="323" t="s">
        <v>255</v>
      </c>
      <c r="X1609" s="323" t="s">
        <v>222</v>
      </c>
      <c r="Y1609" s="323"/>
      <c r="Z1609" s="327">
        <v>0</v>
      </c>
      <c r="AA1609" s="327">
        <v>0</v>
      </c>
      <c r="AB1609" s="327">
        <v>0</v>
      </c>
      <c r="AC1609" s="327">
        <v>0</v>
      </c>
      <c r="AD1609" s="327">
        <v>0</v>
      </c>
      <c r="AE1609" s="327">
        <v>0</v>
      </c>
      <c r="AF1609" s="327">
        <v>0</v>
      </c>
      <c r="AG1609" s="327">
        <v>0</v>
      </c>
      <c r="AH1609" s="327">
        <v>0</v>
      </c>
      <c r="AI1609" s="327">
        <v>0</v>
      </c>
      <c r="AJ1609" s="327">
        <v>0</v>
      </c>
      <c r="AK1609" s="327">
        <v>0</v>
      </c>
      <c r="AL1609" s="327">
        <v>0</v>
      </c>
      <c r="AM1609" s="489"/>
      <c r="AN1609" s="382"/>
    </row>
    <row r="1610" spans="1:40" ht="19.5" customHeight="1" x14ac:dyDescent="0.2">
      <c r="A1610" s="477" t="s">
        <v>83</v>
      </c>
      <c r="B1610" s="462" t="s">
        <v>45</v>
      </c>
      <c r="C1610" s="462" t="s">
        <v>33</v>
      </c>
      <c r="D1610" s="462" t="s">
        <v>38</v>
      </c>
      <c r="E1610" s="483"/>
      <c r="F1610" s="483">
        <v>-3.1245289430240899E-3</v>
      </c>
      <c r="G1610" s="483">
        <v>-2.4382001685767699E-4</v>
      </c>
      <c r="H1610" s="483">
        <v>3.5519074323435297E-2</v>
      </c>
      <c r="I1610" s="483">
        <v>7.6527477759626997E-2</v>
      </c>
      <c r="J1610" s="483">
        <v>-6.7577604745244504E-2</v>
      </c>
      <c r="K1610" s="483">
        <v>0.25923369785851802</v>
      </c>
      <c r="L1610" s="483">
        <v>6.1260896948231697E-2</v>
      </c>
      <c r="M1610" s="483">
        <v>0.27401026604378498</v>
      </c>
      <c r="N1610" s="483">
        <v>0.23046603687132</v>
      </c>
      <c r="O1610" s="483">
        <v>-5.2885422731086901E-2</v>
      </c>
      <c r="P1610" s="483">
        <v>-1.0022341627461301E-2</v>
      </c>
      <c r="Q1610" s="483">
        <v>0.45660502137843001</v>
      </c>
      <c r="R1610" s="483">
        <v>1.25976875311967</v>
      </c>
      <c r="S1610" s="484"/>
      <c r="V1610" s="387"/>
      <c r="W1610" s="323" t="s">
        <v>255</v>
      </c>
      <c r="X1610" s="323" t="s">
        <v>223</v>
      </c>
      <c r="Y1610" s="323"/>
      <c r="Z1610" s="327">
        <v>0</v>
      </c>
      <c r="AA1610" s="327">
        <v>0</v>
      </c>
      <c r="AB1610" s="327">
        <v>0</v>
      </c>
      <c r="AC1610" s="327">
        <v>0</v>
      </c>
      <c r="AD1610" s="327">
        <v>0</v>
      </c>
      <c r="AE1610" s="327">
        <v>0</v>
      </c>
      <c r="AF1610" s="327">
        <v>0</v>
      </c>
      <c r="AG1610" s="327">
        <v>0</v>
      </c>
      <c r="AH1610" s="327">
        <v>0</v>
      </c>
      <c r="AI1610" s="327">
        <v>0</v>
      </c>
      <c r="AJ1610" s="327">
        <v>0</v>
      </c>
      <c r="AK1610" s="327">
        <v>0</v>
      </c>
      <c r="AL1610" s="327">
        <v>0</v>
      </c>
      <c r="AM1610" s="489"/>
      <c r="AN1610" s="382"/>
    </row>
    <row r="1611" spans="1:40" ht="19.5" customHeight="1" x14ac:dyDescent="0.2">
      <c r="A1611" s="477" t="s">
        <v>83</v>
      </c>
      <c r="B1611" s="475" t="s">
        <v>45</v>
      </c>
      <c r="C1611" s="456" t="s">
        <v>33</v>
      </c>
      <c r="D1611" s="302" t="s">
        <v>39</v>
      </c>
      <c r="E1611" s="457"/>
      <c r="F1611" s="457">
        <v>0</v>
      </c>
      <c r="G1611" s="457">
        <v>0</v>
      </c>
      <c r="H1611" s="457">
        <v>0</v>
      </c>
      <c r="I1611" s="457">
        <v>-6.2608090181410798E-3</v>
      </c>
      <c r="J1611" s="457">
        <v>-8.1140307558628198E-3</v>
      </c>
      <c r="K1611" s="457">
        <v>-2.54249087540626E-2</v>
      </c>
      <c r="L1611" s="457">
        <v>-3.57265389189328E-2</v>
      </c>
      <c r="M1611" s="457">
        <v>9.6828384580070204E-3</v>
      </c>
      <c r="N1611" s="457">
        <v>0</v>
      </c>
      <c r="O1611" s="457">
        <v>4.2564081492576303E-2</v>
      </c>
      <c r="P1611" s="457">
        <v>3.63206318891015E-2</v>
      </c>
      <c r="Q1611" s="457">
        <v>5.9712376153717599E-2</v>
      </c>
      <c r="R1611" s="457">
        <v>7.2753640546403195E-2</v>
      </c>
      <c r="S1611" s="453"/>
      <c r="V1611" s="387"/>
      <c r="W1611" s="323" t="s">
        <v>255</v>
      </c>
      <c r="X1611" s="323" t="s">
        <v>224</v>
      </c>
      <c r="Y1611" s="323"/>
      <c r="Z1611" s="327">
        <v>0</v>
      </c>
      <c r="AA1611" s="327">
        <v>0</v>
      </c>
      <c r="AB1611" s="327">
        <v>0</v>
      </c>
      <c r="AC1611" s="327">
        <v>0</v>
      </c>
      <c r="AD1611" s="327">
        <v>0</v>
      </c>
      <c r="AE1611" s="327">
        <v>0</v>
      </c>
      <c r="AF1611" s="327">
        <v>0</v>
      </c>
      <c r="AG1611" s="327">
        <v>0</v>
      </c>
      <c r="AH1611" s="327">
        <v>0</v>
      </c>
      <c r="AI1611" s="327">
        <v>0</v>
      </c>
      <c r="AJ1611" s="327">
        <v>0</v>
      </c>
      <c r="AK1611" s="327">
        <v>0</v>
      </c>
      <c r="AL1611" s="327">
        <v>0</v>
      </c>
      <c r="AM1611" s="489"/>
      <c r="AN1611" s="382"/>
    </row>
    <row r="1612" spans="1:40" ht="19.5" customHeight="1" x14ac:dyDescent="0.2">
      <c r="A1612" s="477" t="s">
        <v>83</v>
      </c>
      <c r="B1612" s="475" t="s">
        <v>45</v>
      </c>
      <c r="C1612" s="456" t="s">
        <v>40</v>
      </c>
      <c r="D1612" s="302" t="s">
        <v>41</v>
      </c>
      <c r="E1612" s="457"/>
      <c r="F1612" s="457">
        <v>0.31511823975189002</v>
      </c>
      <c r="G1612" s="457">
        <v>-0.22576266859540001</v>
      </c>
      <c r="H1612" s="457">
        <v>11.1116984249383</v>
      </c>
      <c r="I1612" s="457">
        <v>2.1693067770241998</v>
      </c>
      <c r="J1612" s="457">
        <v>8.3818945127658608</v>
      </c>
      <c r="K1612" s="457">
        <v>0.190653970504848</v>
      </c>
      <c r="L1612" s="457">
        <v>2.2428129986031999</v>
      </c>
      <c r="M1612" s="457">
        <v>-2.3959620460467801</v>
      </c>
      <c r="N1612" s="457">
        <v>-0.61897879104813003</v>
      </c>
      <c r="O1612" s="457">
        <v>-4.9650188740194698</v>
      </c>
      <c r="P1612" s="457">
        <v>-11.3201168620093</v>
      </c>
      <c r="Q1612" s="457">
        <v>-6.76625777759517</v>
      </c>
      <c r="R1612" s="457">
        <v>-1.88061209572592</v>
      </c>
      <c r="S1612" s="453"/>
      <c r="V1612" s="387"/>
      <c r="W1612" s="323" t="s">
        <v>255</v>
      </c>
      <c r="X1612" s="323" t="s">
        <v>225</v>
      </c>
      <c r="Y1612" s="323"/>
      <c r="Z1612" s="327">
        <v>0</v>
      </c>
      <c r="AA1612" s="327">
        <v>0</v>
      </c>
      <c r="AB1612" s="327">
        <v>0</v>
      </c>
      <c r="AC1612" s="327">
        <v>0</v>
      </c>
      <c r="AD1612" s="327">
        <v>0</v>
      </c>
      <c r="AE1612" s="327">
        <v>0</v>
      </c>
      <c r="AF1612" s="327">
        <v>0</v>
      </c>
      <c r="AG1612" s="327">
        <v>0</v>
      </c>
      <c r="AH1612" s="327">
        <v>0</v>
      </c>
      <c r="AI1612" s="327">
        <v>0</v>
      </c>
      <c r="AJ1612" s="327">
        <v>0</v>
      </c>
      <c r="AK1612" s="327">
        <v>0</v>
      </c>
      <c r="AL1612" s="327">
        <v>0</v>
      </c>
      <c r="AM1612" s="489"/>
      <c r="AN1612" s="382"/>
    </row>
    <row r="1613" spans="1:40" ht="19.5" customHeight="1" x14ac:dyDescent="0.2">
      <c r="A1613" s="477" t="s">
        <v>83</v>
      </c>
      <c r="B1613" s="475" t="s">
        <v>45</v>
      </c>
      <c r="C1613" s="456" t="s">
        <v>40</v>
      </c>
      <c r="D1613" s="302" t="s">
        <v>42</v>
      </c>
      <c r="E1613" s="457"/>
      <c r="F1613" s="457">
        <v>-0.80119054338697504</v>
      </c>
      <c r="G1613" s="457">
        <v>-0.45721997065252601</v>
      </c>
      <c r="H1613" s="457">
        <v>-0.40453779012980901</v>
      </c>
      <c r="I1613" s="457">
        <v>0.95835635472472702</v>
      </c>
      <c r="J1613" s="457">
        <v>1.57656603224133</v>
      </c>
      <c r="K1613" s="457">
        <v>1.0773006458393199</v>
      </c>
      <c r="L1613" s="457">
        <v>1.1765076958126</v>
      </c>
      <c r="M1613" s="457">
        <v>-0.66559529217481705</v>
      </c>
      <c r="N1613" s="457">
        <v>7.71193580609848E-2</v>
      </c>
      <c r="O1613" s="457">
        <v>-0.28649630339098697</v>
      </c>
      <c r="P1613" s="457">
        <v>-0.82525981264942005</v>
      </c>
      <c r="Q1613" s="457">
        <v>0.30961061337145901</v>
      </c>
      <c r="R1613" s="457">
        <v>1.73516098766588</v>
      </c>
      <c r="S1613" s="453"/>
      <c r="V1613" s="387"/>
      <c r="W1613" s="323" t="s">
        <v>255</v>
      </c>
      <c r="X1613" s="323" t="s">
        <v>226</v>
      </c>
      <c r="Y1613" s="323"/>
      <c r="Z1613" s="327">
        <v>0</v>
      </c>
      <c r="AA1613" s="327">
        <v>0</v>
      </c>
      <c r="AB1613" s="327">
        <v>0</v>
      </c>
      <c r="AC1613" s="327">
        <v>0</v>
      </c>
      <c r="AD1613" s="327">
        <v>0</v>
      </c>
      <c r="AE1613" s="327">
        <v>0</v>
      </c>
      <c r="AF1613" s="327">
        <v>0</v>
      </c>
      <c r="AG1613" s="327">
        <v>0</v>
      </c>
      <c r="AH1613" s="327">
        <v>0</v>
      </c>
      <c r="AI1613" s="327">
        <v>0</v>
      </c>
      <c r="AJ1613" s="327">
        <v>0</v>
      </c>
      <c r="AK1613" s="327">
        <v>0</v>
      </c>
      <c r="AL1613" s="327">
        <v>0</v>
      </c>
      <c r="AM1613" s="489"/>
      <c r="AN1613" s="382"/>
    </row>
    <row r="1614" spans="1:40" ht="19.5" customHeight="1" x14ac:dyDescent="0.2">
      <c r="A1614" s="477" t="s">
        <v>83</v>
      </c>
      <c r="B1614" s="475" t="s">
        <v>45</v>
      </c>
      <c r="C1614" s="456" t="s">
        <v>40</v>
      </c>
      <c r="D1614" s="302" t="s">
        <v>43</v>
      </c>
      <c r="E1614" s="457"/>
      <c r="F1614" s="457">
        <v>0</v>
      </c>
      <c r="G1614" s="457">
        <v>0.57256020819176101</v>
      </c>
      <c r="H1614" s="457">
        <v>-0.39727845024719999</v>
      </c>
      <c r="I1614" s="457">
        <v>0.129580744791819</v>
      </c>
      <c r="J1614" s="457">
        <v>3.1848710280701999E-2</v>
      </c>
      <c r="K1614" s="457">
        <v>-2.4951322674807E-2</v>
      </c>
      <c r="L1614" s="457">
        <v>4.2326364570115502E-2</v>
      </c>
      <c r="M1614" s="457">
        <v>-7.2207506817912506E-2</v>
      </c>
      <c r="N1614" s="457">
        <v>-0.104856463135444</v>
      </c>
      <c r="O1614" s="457">
        <v>8.9923252535619599E-2</v>
      </c>
      <c r="P1614" s="457">
        <v>-0.124780398722509</v>
      </c>
      <c r="Q1614" s="457">
        <v>6.13894029044208E-3</v>
      </c>
      <c r="R1614" s="457">
        <v>0.148304079062587</v>
      </c>
      <c r="S1614" s="453"/>
      <c r="V1614" s="387"/>
      <c r="W1614" s="323" t="s">
        <v>255</v>
      </c>
      <c r="X1614" s="323" t="s">
        <v>227</v>
      </c>
      <c r="Y1614" s="323"/>
      <c r="Z1614" s="327">
        <v>0</v>
      </c>
      <c r="AA1614" s="327">
        <v>0</v>
      </c>
      <c r="AB1614" s="327">
        <v>0</v>
      </c>
      <c r="AC1614" s="327">
        <v>0</v>
      </c>
      <c r="AD1614" s="327">
        <v>0</v>
      </c>
      <c r="AE1614" s="327">
        <v>0</v>
      </c>
      <c r="AF1614" s="327">
        <v>0</v>
      </c>
      <c r="AG1614" s="327">
        <v>0</v>
      </c>
      <c r="AH1614" s="327">
        <v>0</v>
      </c>
      <c r="AI1614" s="327">
        <v>0</v>
      </c>
      <c r="AJ1614" s="327">
        <v>0</v>
      </c>
      <c r="AK1614" s="327">
        <v>0</v>
      </c>
      <c r="AL1614" s="327">
        <v>0</v>
      </c>
      <c r="AM1614" s="489"/>
      <c r="AN1614" s="382"/>
    </row>
    <row r="1615" spans="1:40" ht="19.5" customHeight="1" x14ac:dyDescent="0.2">
      <c r="A1615" s="477" t="s">
        <v>83</v>
      </c>
      <c r="B1615" s="475" t="s">
        <v>45</v>
      </c>
      <c r="C1615" s="456" t="s">
        <v>61</v>
      </c>
      <c r="D1615" s="302" t="s">
        <v>24</v>
      </c>
      <c r="E1615" s="457"/>
      <c r="F1615" s="457">
        <v>-13.510545462139399</v>
      </c>
      <c r="G1615" s="457">
        <v>-4.3592596408318602</v>
      </c>
      <c r="H1615" s="457">
        <v>-12.3754730763466</v>
      </c>
      <c r="I1615" s="457">
        <v>-17.235085640529299</v>
      </c>
      <c r="J1615" s="457">
        <v>-19.5086634667522</v>
      </c>
      <c r="K1615" s="457">
        <v>-22.034273534228301</v>
      </c>
      <c r="L1615" s="457">
        <v>-23.547642715006901</v>
      </c>
      <c r="M1615" s="457">
        <v>-23.330235837894101</v>
      </c>
      <c r="N1615" s="457">
        <v>-21.6789540499095</v>
      </c>
      <c r="O1615" s="457">
        <v>-19.163127018705701</v>
      </c>
      <c r="P1615" s="457">
        <v>-21.430485958927701</v>
      </c>
      <c r="Q1615" s="457">
        <v>-22.060086598734301</v>
      </c>
      <c r="R1615" s="457">
        <v>-220.233833000006</v>
      </c>
      <c r="S1615" s="453"/>
      <c r="V1615" s="387"/>
      <c r="W1615" s="323" t="s">
        <v>255</v>
      </c>
      <c r="X1615" s="323" t="s">
        <v>367</v>
      </c>
      <c r="Y1615" s="323"/>
      <c r="Z1615" s="327">
        <v>0</v>
      </c>
      <c r="AA1615" s="327">
        <v>0</v>
      </c>
      <c r="AB1615" s="327">
        <v>0</v>
      </c>
      <c r="AC1615" s="327">
        <v>0</v>
      </c>
      <c r="AD1615" s="327">
        <v>0</v>
      </c>
      <c r="AE1615" s="327">
        <v>0</v>
      </c>
      <c r="AF1615" s="327">
        <v>0</v>
      </c>
      <c r="AG1615" s="327">
        <v>0</v>
      </c>
      <c r="AH1615" s="327">
        <v>0</v>
      </c>
      <c r="AI1615" s="327">
        <v>0</v>
      </c>
      <c r="AJ1615" s="327">
        <v>0</v>
      </c>
      <c r="AK1615" s="327">
        <v>0</v>
      </c>
      <c r="AL1615" s="327">
        <v>0</v>
      </c>
      <c r="AM1615" s="489"/>
      <c r="AN1615" s="382"/>
    </row>
    <row r="1616" spans="1:40" ht="19.5" customHeight="1" x14ac:dyDescent="0.2">
      <c r="A1616" s="477" t="s">
        <v>83</v>
      </c>
      <c r="B1616" s="475" t="s">
        <v>45</v>
      </c>
      <c r="C1616" s="456" t="s">
        <v>61</v>
      </c>
      <c r="D1616" s="302" t="s">
        <v>51</v>
      </c>
      <c r="E1616" s="457"/>
      <c r="F1616" s="457">
        <v>12.3411908715194</v>
      </c>
      <c r="G1616" s="457">
        <v>5.0286327065394696</v>
      </c>
      <c r="H1616" s="457">
        <v>16.540941839086798</v>
      </c>
      <c r="I1616" s="457">
        <v>21.752359536863601</v>
      </c>
      <c r="J1616" s="457">
        <v>26.360833083438401</v>
      </c>
      <c r="K1616" s="457">
        <v>30.051189724492101</v>
      </c>
      <c r="L1616" s="457">
        <v>30.135202548650501</v>
      </c>
      <c r="M1616" s="457">
        <v>30.079903584933799</v>
      </c>
      <c r="N1616" s="457">
        <v>29.958485026624601</v>
      </c>
      <c r="O1616" s="457">
        <v>24.447308364411001</v>
      </c>
      <c r="P1616" s="457">
        <v>25.2683168898897</v>
      </c>
      <c r="Q1616" s="457">
        <v>25.542234823561898</v>
      </c>
      <c r="R1616" s="457">
        <v>277.50659900001102</v>
      </c>
      <c r="S1616" s="453"/>
      <c r="V1616" s="387"/>
      <c r="W1616" s="323" t="s">
        <v>255</v>
      </c>
      <c r="X1616" s="323" t="s">
        <v>229</v>
      </c>
      <c r="Y1616" s="323"/>
      <c r="Z1616" s="327">
        <v>0</v>
      </c>
      <c r="AA1616" s="327">
        <v>0</v>
      </c>
      <c r="AB1616" s="327">
        <v>0</v>
      </c>
      <c r="AC1616" s="327">
        <v>0</v>
      </c>
      <c r="AD1616" s="327">
        <v>0</v>
      </c>
      <c r="AE1616" s="327">
        <v>0</v>
      </c>
      <c r="AF1616" s="327">
        <v>0</v>
      </c>
      <c r="AG1616" s="327">
        <v>0</v>
      </c>
      <c r="AH1616" s="327">
        <v>0</v>
      </c>
      <c r="AI1616" s="327">
        <v>0</v>
      </c>
      <c r="AJ1616" s="327">
        <v>0</v>
      </c>
      <c r="AK1616" s="327">
        <v>0</v>
      </c>
      <c r="AL1616" s="327">
        <v>0</v>
      </c>
      <c r="AM1616" s="489"/>
      <c r="AN1616" s="382"/>
    </row>
    <row r="1617" spans="1:40" ht="19.5" customHeight="1" x14ac:dyDescent="0.2">
      <c r="A1617" s="477" t="s">
        <v>83</v>
      </c>
      <c r="B1617" s="475" t="s">
        <v>45</v>
      </c>
      <c r="C1617" s="456" t="s">
        <v>61</v>
      </c>
      <c r="D1617" s="302" t="s">
        <v>52</v>
      </c>
      <c r="E1617" s="457"/>
      <c r="F1617" s="457">
        <v>-19.449224956866701</v>
      </c>
      <c r="G1617" s="457">
        <v>-5.8416860276973397</v>
      </c>
      <c r="H1617" s="457">
        <v>-18.651038405098301</v>
      </c>
      <c r="I1617" s="457">
        <v>-26.915464487388199</v>
      </c>
      <c r="J1617" s="457">
        <v>-29.819974576691099</v>
      </c>
      <c r="K1617" s="457">
        <v>-35.2389723274608</v>
      </c>
      <c r="L1617" s="457">
        <v>-37.1891696547629</v>
      </c>
      <c r="M1617" s="457">
        <v>-40.057926036430899</v>
      </c>
      <c r="N1617" s="457">
        <v>-37.9946823849818</v>
      </c>
      <c r="O1617" s="457">
        <v>-32.011505635018104</v>
      </c>
      <c r="P1617" s="457">
        <v>-35.335774710693897</v>
      </c>
      <c r="Q1617" s="457">
        <v>-37.386683796904698</v>
      </c>
      <c r="R1617" s="457">
        <v>-355.89210299999502</v>
      </c>
      <c r="S1617" s="453"/>
      <c r="V1617" s="387"/>
      <c r="W1617" s="323" t="s">
        <v>255</v>
      </c>
      <c r="X1617" s="323" t="s">
        <v>230</v>
      </c>
      <c r="Y1617" s="323"/>
      <c r="Z1617" s="327">
        <v>0</v>
      </c>
      <c r="AA1617" s="327">
        <v>0</v>
      </c>
      <c r="AB1617" s="327">
        <v>0</v>
      </c>
      <c r="AC1617" s="327">
        <v>0</v>
      </c>
      <c r="AD1617" s="327">
        <v>0</v>
      </c>
      <c r="AE1617" s="327">
        <v>0</v>
      </c>
      <c r="AF1617" s="327">
        <v>0</v>
      </c>
      <c r="AG1617" s="327">
        <v>0</v>
      </c>
      <c r="AH1617" s="327">
        <v>0</v>
      </c>
      <c r="AI1617" s="327">
        <v>0</v>
      </c>
      <c r="AJ1617" s="327">
        <v>0</v>
      </c>
      <c r="AK1617" s="327">
        <v>0</v>
      </c>
      <c r="AL1617" s="327">
        <v>0</v>
      </c>
      <c r="AM1617" s="489"/>
      <c r="AN1617" s="382"/>
    </row>
    <row r="1618" spans="1:40" ht="19.5" customHeight="1" x14ac:dyDescent="0.2">
      <c r="A1618" s="477" t="s">
        <v>83</v>
      </c>
      <c r="B1618" s="475" t="s">
        <v>45</v>
      </c>
      <c r="C1618" s="456" t="s">
        <v>61</v>
      </c>
      <c r="D1618" s="302" t="s">
        <v>53</v>
      </c>
      <c r="E1618" s="457"/>
      <c r="F1618" s="457">
        <v>-13.5869276753028</v>
      </c>
      <c r="G1618" s="457">
        <v>-4.1143821289387503</v>
      </c>
      <c r="H1618" s="457">
        <v>-11.550736428726299</v>
      </c>
      <c r="I1618" s="457">
        <v>-15.249885857128399</v>
      </c>
      <c r="J1618" s="457">
        <v>-15.5130161584737</v>
      </c>
      <c r="K1618" s="457">
        <v>-20.693831309530299</v>
      </c>
      <c r="L1618" s="457">
        <v>-22.453998530957399</v>
      </c>
      <c r="M1618" s="457">
        <v>-25.519193085097399</v>
      </c>
      <c r="N1618" s="457">
        <v>-24.019871449016101</v>
      </c>
      <c r="O1618" s="457">
        <v>-22.667086213426899</v>
      </c>
      <c r="P1618" s="457">
        <v>-24.494178001265698</v>
      </c>
      <c r="Q1618" s="457">
        <v>-26.5398011621362</v>
      </c>
      <c r="R1618" s="457">
        <v>-226.402908</v>
      </c>
      <c r="S1618" s="453"/>
      <c r="V1618" s="387"/>
      <c r="W1618" s="323" t="s">
        <v>255</v>
      </c>
      <c r="X1618" s="323" t="s">
        <v>231</v>
      </c>
      <c r="Y1618" s="323"/>
      <c r="Z1618" s="327">
        <v>0</v>
      </c>
      <c r="AA1618" s="327">
        <v>0</v>
      </c>
      <c r="AB1618" s="327">
        <v>0</v>
      </c>
      <c r="AC1618" s="327">
        <v>0</v>
      </c>
      <c r="AD1618" s="327">
        <v>0</v>
      </c>
      <c r="AE1618" s="327">
        <v>0</v>
      </c>
      <c r="AF1618" s="327">
        <v>0</v>
      </c>
      <c r="AG1618" s="327">
        <v>0</v>
      </c>
      <c r="AH1618" s="327">
        <v>0</v>
      </c>
      <c r="AI1618" s="327">
        <v>0</v>
      </c>
      <c r="AJ1618" s="327">
        <v>0</v>
      </c>
      <c r="AK1618" s="327">
        <v>0</v>
      </c>
      <c r="AL1618" s="327">
        <v>0</v>
      </c>
      <c r="AM1618" s="489"/>
      <c r="AN1618" s="382"/>
    </row>
    <row r="1619" spans="1:40" ht="19.5" customHeight="1" x14ac:dyDescent="0.2">
      <c r="A1619" s="477" t="s">
        <v>83</v>
      </c>
      <c r="B1619" s="475" t="s">
        <v>45</v>
      </c>
      <c r="C1619" s="456" t="s">
        <v>61</v>
      </c>
      <c r="D1619" s="302" t="s">
        <v>54</v>
      </c>
      <c r="E1619" s="457"/>
      <c r="F1619" s="457">
        <v>40.063308137681098</v>
      </c>
      <c r="G1619" s="457">
        <v>11.243977132936701</v>
      </c>
      <c r="H1619" s="457">
        <v>41.098900661512999</v>
      </c>
      <c r="I1619" s="457">
        <v>47.238852213371104</v>
      </c>
      <c r="J1619" s="457">
        <v>55.398874059706202</v>
      </c>
      <c r="K1619" s="457">
        <v>57.440769972580497</v>
      </c>
      <c r="L1619" s="457">
        <v>65.092018833494507</v>
      </c>
      <c r="M1619" s="457">
        <v>65.398689899468707</v>
      </c>
      <c r="N1619" s="457">
        <v>62.250967247399103</v>
      </c>
      <c r="O1619" s="457">
        <v>52.577638224455399</v>
      </c>
      <c r="P1619" s="457">
        <v>53.617921051634703</v>
      </c>
      <c r="Q1619" s="457">
        <v>64.698414565757503</v>
      </c>
      <c r="R1619" s="457">
        <v>616.12033199999803</v>
      </c>
      <c r="S1619" s="453"/>
      <c r="V1619" s="387"/>
      <c r="W1619" s="323" t="s">
        <v>255</v>
      </c>
      <c r="X1619" s="323" t="s">
        <v>232</v>
      </c>
      <c r="Y1619" s="323"/>
      <c r="Z1619" s="327">
        <v>0</v>
      </c>
      <c r="AA1619" s="327">
        <v>0</v>
      </c>
      <c r="AB1619" s="327">
        <v>0</v>
      </c>
      <c r="AC1619" s="327">
        <v>0</v>
      </c>
      <c r="AD1619" s="327">
        <v>0</v>
      </c>
      <c r="AE1619" s="327">
        <v>0</v>
      </c>
      <c r="AF1619" s="327">
        <v>0</v>
      </c>
      <c r="AG1619" s="327">
        <v>0</v>
      </c>
      <c r="AH1619" s="327">
        <v>0</v>
      </c>
      <c r="AI1619" s="327">
        <v>0</v>
      </c>
      <c r="AJ1619" s="327">
        <v>0</v>
      </c>
      <c r="AK1619" s="327">
        <v>0</v>
      </c>
      <c r="AL1619" s="327">
        <v>0</v>
      </c>
      <c r="AM1619" s="489"/>
      <c r="AN1619" s="382"/>
    </row>
    <row r="1620" spans="1:40" ht="19.5" customHeight="1" x14ac:dyDescent="0.2">
      <c r="A1620" s="477" t="s">
        <v>83</v>
      </c>
      <c r="B1620" s="475" t="s">
        <v>45</v>
      </c>
      <c r="C1620" s="456" t="s">
        <v>61</v>
      </c>
      <c r="D1620" s="302" t="s">
        <v>55</v>
      </c>
      <c r="E1620" s="457"/>
      <c r="F1620" s="457">
        <v>-6.3438732185267197</v>
      </c>
      <c r="G1620" s="457">
        <v>-2.0677044730643899</v>
      </c>
      <c r="H1620" s="457">
        <v>-4.75271240586736</v>
      </c>
      <c r="I1620" s="457">
        <v>-6.3335318886479897</v>
      </c>
      <c r="J1620" s="457">
        <v>-6.9277436859396904</v>
      </c>
      <c r="K1620" s="457">
        <v>-8.2818792321839094</v>
      </c>
      <c r="L1620" s="457">
        <v>-8.5747634224319</v>
      </c>
      <c r="M1620" s="457">
        <v>-9.7050033700196199</v>
      </c>
      <c r="N1620" s="457">
        <v>-9.1626602862388093</v>
      </c>
      <c r="O1620" s="457">
        <v>-8.34481964659048</v>
      </c>
      <c r="P1620" s="457">
        <v>-9.8959563440182592</v>
      </c>
      <c r="Q1620" s="457">
        <v>-10.707438132043199</v>
      </c>
      <c r="R1620" s="457">
        <v>-91.098086105572307</v>
      </c>
      <c r="S1620" s="453"/>
      <c r="V1620" s="387"/>
      <c r="W1620" s="323" t="s">
        <v>255</v>
      </c>
      <c r="X1620" s="323" t="s">
        <v>233</v>
      </c>
      <c r="Y1620" s="323"/>
      <c r="Z1620" s="327">
        <v>0</v>
      </c>
      <c r="AA1620" s="327">
        <v>0</v>
      </c>
      <c r="AB1620" s="327">
        <v>0</v>
      </c>
      <c r="AC1620" s="327">
        <v>0</v>
      </c>
      <c r="AD1620" s="327">
        <v>0</v>
      </c>
      <c r="AE1620" s="327">
        <v>0</v>
      </c>
      <c r="AF1620" s="327">
        <v>0</v>
      </c>
      <c r="AG1620" s="327">
        <v>0</v>
      </c>
      <c r="AH1620" s="327">
        <v>0</v>
      </c>
      <c r="AI1620" s="327">
        <v>0</v>
      </c>
      <c r="AJ1620" s="327">
        <v>0</v>
      </c>
      <c r="AK1620" s="327">
        <v>0</v>
      </c>
      <c r="AL1620" s="327">
        <v>0</v>
      </c>
      <c r="AM1620" s="489"/>
      <c r="AN1620" s="382"/>
    </row>
    <row r="1621" spans="1:40" ht="19.5" customHeight="1" x14ac:dyDescent="0.2">
      <c r="A1621" s="477" t="s">
        <v>83</v>
      </c>
      <c r="B1621" s="475" t="s">
        <v>45</v>
      </c>
      <c r="C1621" s="456" t="s">
        <v>61</v>
      </c>
      <c r="D1621" s="302" t="s">
        <v>365</v>
      </c>
      <c r="E1621" s="457"/>
      <c r="F1621" s="457">
        <v>0</v>
      </c>
      <c r="G1621" s="457">
        <v>0</v>
      </c>
      <c r="H1621" s="457">
        <v>0</v>
      </c>
      <c r="I1621" s="457">
        <v>0</v>
      </c>
      <c r="J1621" s="457">
        <v>0</v>
      </c>
      <c r="K1621" s="457">
        <v>0</v>
      </c>
      <c r="L1621" s="457">
        <v>0</v>
      </c>
      <c r="M1621" s="457">
        <v>0</v>
      </c>
      <c r="N1621" s="457">
        <v>0</v>
      </c>
      <c r="O1621" s="457">
        <v>0</v>
      </c>
      <c r="P1621" s="457">
        <v>0</v>
      </c>
      <c r="Q1621" s="457">
        <v>0</v>
      </c>
      <c r="R1621" s="457">
        <v>0</v>
      </c>
      <c r="S1621" s="453"/>
      <c r="V1621" s="387"/>
      <c r="W1621" s="323" t="s">
        <v>255</v>
      </c>
      <c r="X1621" s="323" t="s">
        <v>234</v>
      </c>
      <c r="Y1621" s="323"/>
      <c r="Z1621" s="327">
        <v>0</v>
      </c>
      <c r="AA1621" s="327">
        <v>0</v>
      </c>
      <c r="AB1621" s="327">
        <v>0</v>
      </c>
      <c r="AC1621" s="327">
        <v>0</v>
      </c>
      <c r="AD1621" s="327">
        <v>0</v>
      </c>
      <c r="AE1621" s="327">
        <v>0</v>
      </c>
      <c r="AF1621" s="327">
        <v>0</v>
      </c>
      <c r="AG1621" s="327">
        <v>0</v>
      </c>
      <c r="AH1621" s="327">
        <v>0</v>
      </c>
      <c r="AI1621" s="327">
        <v>0</v>
      </c>
      <c r="AJ1621" s="327">
        <v>0</v>
      </c>
      <c r="AK1621" s="327">
        <v>0</v>
      </c>
      <c r="AL1621" s="327">
        <v>0</v>
      </c>
      <c r="AM1621" s="489"/>
      <c r="AN1621" s="382"/>
    </row>
    <row r="1622" spans="1:40" ht="19.5" customHeight="1" x14ac:dyDescent="0.2">
      <c r="A1622" s="477" t="s">
        <v>83</v>
      </c>
      <c r="B1622" s="475" t="s">
        <v>45</v>
      </c>
      <c r="C1622" s="456" t="s">
        <v>61</v>
      </c>
      <c r="D1622" s="302" t="s">
        <v>75</v>
      </c>
      <c r="E1622" s="457"/>
      <c r="F1622" s="457">
        <v>0</v>
      </c>
      <c r="G1622" s="457">
        <v>0</v>
      </c>
      <c r="H1622" s="457">
        <v>0</v>
      </c>
      <c r="I1622" s="457">
        <v>0</v>
      </c>
      <c r="J1622" s="457">
        <v>0</v>
      </c>
      <c r="K1622" s="457">
        <v>0</v>
      </c>
      <c r="L1622" s="457">
        <v>0</v>
      </c>
      <c r="M1622" s="457">
        <v>0</v>
      </c>
      <c r="N1622" s="457">
        <v>0</v>
      </c>
      <c r="O1622" s="457">
        <v>0</v>
      </c>
      <c r="P1622" s="457">
        <v>0</v>
      </c>
      <c r="Q1622" s="457">
        <v>0</v>
      </c>
      <c r="R1622" s="457">
        <v>0</v>
      </c>
      <c r="S1622" s="453"/>
      <c r="V1622" s="387"/>
      <c r="W1622" s="323" t="s">
        <v>255</v>
      </c>
      <c r="X1622" s="323" t="s">
        <v>127</v>
      </c>
      <c r="Y1622" s="323"/>
      <c r="Z1622" s="327">
        <v>0</v>
      </c>
      <c r="AA1622" s="327">
        <v>0</v>
      </c>
      <c r="AB1622" s="327">
        <v>0</v>
      </c>
      <c r="AC1622" s="327">
        <v>0</v>
      </c>
      <c r="AD1622" s="327">
        <v>0</v>
      </c>
      <c r="AE1622" s="327">
        <v>-0.76164900000000002</v>
      </c>
      <c r="AF1622" s="327">
        <v>0</v>
      </c>
      <c r="AG1622" s="327">
        <v>0</v>
      </c>
      <c r="AH1622" s="327">
        <v>0</v>
      </c>
      <c r="AI1622" s="327">
        <v>0</v>
      </c>
      <c r="AJ1622" s="327">
        <v>0</v>
      </c>
      <c r="AK1622" s="327">
        <v>0</v>
      </c>
      <c r="AL1622" s="327">
        <v>-0.76164900000000002</v>
      </c>
      <c r="AM1622" s="489"/>
      <c r="AN1622" s="382"/>
    </row>
    <row r="1623" spans="1:40" ht="19.5" customHeight="1" x14ac:dyDescent="0.2">
      <c r="A1623" s="477" t="s">
        <v>83</v>
      </c>
      <c r="B1623" s="475" t="s">
        <v>88</v>
      </c>
      <c r="C1623" s="456" t="s">
        <v>88</v>
      </c>
      <c r="D1623" s="302" t="s">
        <v>88</v>
      </c>
      <c r="E1623" s="457"/>
      <c r="F1623" s="457">
        <v>-0.48607230363508902</v>
      </c>
      <c r="G1623" s="457">
        <v>-0.11042243105616301</v>
      </c>
      <c r="H1623" s="457">
        <v>10.3098821845613</v>
      </c>
      <c r="I1623" s="457">
        <v>3.2572438765407599</v>
      </c>
      <c r="J1623" s="457">
        <v>9.9903092552878991</v>
      </c>
      <c r="K1623" s="457">
        <v>1.24300329366935</v>
      </c>
      <c r="L1623" s="457">
        <v>3.4616470589859101</v>
      </c>
      <c r="M1623" s="457">
        <v>-3.1337648450395101</v>
      </c>
      <c r="N1623" s="457">
        <v>-0.64671589612258296</v>
      </c>
      <c r="O1623" s="457">
        <v>-5.1615919248748403</v>
      </c>
      <c r="P1623" s="457">
        <v>-12.270157073381201</v>
      </c>
      <c r="Q1623" s="457">
        <v>-6.45336030049888</v>
      </c>
      <c r="R1623" s="457">
        <v>8.9443694939461704E-7</v>
      </c>
      <c r="S1623" s="453"/>
      <c r="V1623" s="387"/>
      <c r="W1623" s="323" t="s">
        <v>255</v>
      </c>
      <c r="X1623" s="323" t="s">
        <v>235</v>
      </c>
      <c r="Y1623" s="323"/>
      <c r="Z1623" s="327">
        <v>0</v>
      </c>
      <c r="AA1623" s="327">
        <v>0</v>
      </c>
      <c r="AB1623" s="327">
        <v>0</v>
      </c>
      <c r="AC1623" s="327">
        <v>0</v>
      </c>
      <c r="AD1623" s="327">
        <v>0</v>
      </c>
      <c r="AE1623" s="327">
        <v>0</v>
      </c>
      <c r="AF1623" s="327">
        <v>0</v>
      </c>
      <c r="AG1623" s="327">
        <v>0</v>
      </c>
      <c r="AH1623" s="327">
        <v>0</v>
      </c>
      <c r="AI1623" s="327">
        <v>0</v>
      </c>
      <c r="AJ1623" s="327">
        <v>0</v>
      </c>
      <c r="AK1623" s="327">
        <v>0</v>
      </c>
      <c r="AL1623" s="327">
        <v>0</v>
      </c>
      <c r="AM1623" s="489"/>
      <c r="AN1623" s="382"/>
    </row>
    <row r="1624" spans="1:40" ht="19.5" customHeight="1" x14ac:dyDescent="0.2">
      <c r="A1624" s="477" t="s">
        <v>83</v>
      </c>
      <c r="B1624" s="475" t="s">
        <v>89</v>
      </c>
      <c r="C1624" s="456" t="s">
        <v>89</v>
      </c>
      <c r="D1624" s="302" t="s">
        <v>89</v>
      </c>
      <c r="E1624" s="457"/>
      <c r="F1624" s="457">
        <v>0</v>
      </c>
      <c r="G1624" s="457">
        <v>0</v>
      </c>
      <c r="H1624" s="457">
        <v>0</v>
      </c>
      <c r="I1624" s="457">
        <v>0</v>
      </c>
      <c r="J1624" s="457">
        <v>0</v>
      </c>
      <c r="K1624" s="457">
        <v>0</v>
      </c>
      <c r="L1624" s="457">
        <v>0</v>
      </c>
      <c r="M1624" s="457">
        <v>0</v>
      </c>
      <c r="N1624" s="457">
        <v>0</v>
      </c>
      <c r="O1624" s="457">
        <v>0</v>
      </c>
      <c r="P1624" s="457">
        <v>0</v>
      </c>
      <c r="Q1624" s="457">
        <v>0</v>
      </c>
      <c r="R1624" s="457">
        <v>0</v>
      </c>
      <c r="S1624" s="453"/>
      <c r="V1624" s="387"/>
      <c r="W1624" s="323" t="s">
        <v>255</v>
      </c>
      <c r="X1624" s="323" t="s">
        <v>236</v>
      </c>
      <c r="Y1624" s="323"/>
      <c r="Z1624" s="327">
        <v>0</v>
      </c>
      <c r="AA1624" s="327">
        <v>0</v>
      </c>
      <c r="AB1624" s="327">
        <v>0</v>
      </c>
      <c r="AC1624" s="327">
        <v>0</v>
      </c>
      <c r="AD1624" s="327">
        <v>0</v>
      </c>
      <c r="AE1624" s="327">
        <v>0</v>
      </c>
      <c r="AF1624" s="327">
        <v>0</v>
      </c>
      <c r="AG1624" s="327">
        <v>0</v>
      </c>
      <c r="AH1624" s="327">
        <v>0</v>
      </c>
      <c r="AI1624" s="327">
        <v>0</v>
      </c>
      <c r="AJ1624" s="327">
        <v>0</v>
      </c>
      <c r="AK1624" s="327">
        <v>0</v>
      </c>
      <c r="AL1624" s="327">
        <v>0</v>
      </c>
      <c r="AM1624" s="489"/>
      <c r="AN1624" s="382"/>
    </row>
    <row r="1625" spans="1:40" ht="19.5" customHeight="1" x14ac:dyDescent="0.2">
      <c r="A1625" s="477" t="s">
        <v>83</v>
      </c>
      <c r="B1625" s="475" t="s">
        <v>115</v>
      </c>
      <c r="C1625" s="456" t="s">
        <v>115</v>
      </c>
      <c r="D1625" s="302" t="s">
        <v>115</v>
      </c>
      <c r="E1625" s="457"/>
      <c r="F1625" s="457">
        <v>0</v>
      </c>
      <c r="G1625" s="457">
        <v>0</v>
      </c>
      <c r="H1625" s="457">
        <v>0</v>
      </c>
      <c r="I1625" s="457">
        <v>0</v>
      </c>
      <c r="J1625" s="457">
        <v>0</v>
      </c>
      <c r="K1625" s="457">
        <v>0</v>
      </c>
      <c r="L1625" s="457">
        <v>0</v>
      </c>
      <c r="M1625" s="457">
        <v>0</v>
      </c>
      <c r="N1625" s="457">
        <v>0</v>
      </c>
      <c r="O1625" s="457">
        <v>0</v>
      </c>
      <c r="P1625" s="457">
        <v>0</v>
      </c>
      <c r="Q1625" s="457">
        <v>0</v>
      </c>
      <c r="R1625" s="457">
        <v>0</v>
      </c>
      <c r="S1625" s="453"/>
      <c r="V1625" s="387"/>
      <c r="W1625" s="323" t="s">
        <v>255</v>
      </c>
      <c r="X1625" s="323" t="s">
        <v>237</v>
      </c>
      <c r="Y1625" s="323"/>
      <c r="Z1625" s="327">
        <v>0</v>
      </c>
      <c r="AA1625" s="327">
        <v>0</v>
      </c>
      <c r="AB1625" s="327">
        <v>0</v>
      </c>
      <c r="AC1625" s="327">
        <v>0</v>
      </c>
      <c r="AD1625" s="327">
        <v>0</v>
      </c>
      <c r="AE1625" s="327">
        <v>0</v>
      </c>
      <c r="AF1625" s="327">
        <v>0</v>
      </c>
      <c r="AG1625" s="327">
        <v>0</v>
      </c>
      <c r="AH1625" s="327">
        <v>0</v>
      </c>
      <c r="AI1625" s="327">
        <v>0</v>
      </c>
      <c r="AJ1625" s="327">
        <v>0</v>
      </c>
      <c r="AK1625" s="327">
        <v>0</v>
      </c>
      <c r="AL1625" s="327">
        <v>0</v>
      </c>
      <c r="AM1625" s="489"/>
      <c r="AN1625" s="382"/>
    </row>
    <row r="1626" spans="1:40" ht="19.5" customHeight="1" x14ac:dyDescent="0.2">
      <c r="A1626" s="477" t="s">
        <v>83</v>
      </c>
      <c r="B1626" s="475" t="s">
        <v>116</v>
      </c>
      <c r="C1626" s="456" t="s">
        <v>116</v>
      </c>
      <c r="D1626" s="302" t="s">
        <v>116</v>
      </c>
      <c r="E1626" s="457"/>
      <c r="F1626" s="457">
        <v>0</v>
      </c>
      <c r="G1626" s="457">
        <v>0</v>
      </c>
      <c r="H1626" s="457">
        <v>0</v>
      </c>
      <c r="I1626" s="457">
        <v>0</v>
      </c>
      <c r="J1626" s="457">
        <v>0</v>
      </c>
      <c r="K1626" s="457">
        <v>0</v>
      </c>
      <c r="L1626" s="457">
        <v>0</v>
      </c>
      <c r="M1626" s="457">
        <v>0</v>
      </c>
      <c r="N1626" s="457">
        <v>0</v>
      </c>
      <c r="O1626" s="457">
        <v>0</v>
      </c>
      <c r="P1626" s="457">
        <v>0</v>
      </c>
      <c r="Q1626" s="457">
        <v>0</v>
      </c>
      <c r="R1626" s="457">
        <v>0</v>
      </c>
      <c r="S1626" s="453"/>
      <c r="V1626" s="387"/>
      <c r="W1626" s="323" t="s">
        <v>255</v>
      </c>
      <c r="X1626" s="323" t="s">
        <v>238</v>
      </c>
      <c r="Y1626" s="323"/>
      <c r="Z1626" s="327">
        <v>0</v>
      </c>
      <c r="AA1626" s="327">
        <v>0</v>
      </c>
      <c r="AB1626" s="327">
        <v>0</v>
      </c>
      <c r="AC1626" s="327">
        <v>0</v>
      </c>
      <c r="AD1626" s="327">
        <v>0</v>
      </c>
      <c r="AE1626" s="327">
        <v>0</v>
      </c>
      <c r="AF1626" s="327">
        <v>0</v>
      </c>
      <c r="AG1626" s="327">
        <v>0</v>
      </c>
      <c r="AH1626" s="327">
        <v>0</v>
      </c>
      <c r="AI1626" s="327">
        <v>0</v>
      </c>
      <c r="AJ1626" s="327">
        <v>0</v>
      </c>
      <c r="AK1626" s="327">
        <v>0</v>
      </c>
      <c r="AL1626" s="327">
        <v>0</v>
      </c>
      <c r="AM1626" s="489"/>
      <c r="AN1626" s="382"/>
    </row>
    <row r="1627" spans="1:40" ht="19.5" customHeight="1" x14ac:dyDescent="0.2">
      <c r="A1627" s="477" t="s">
        <v>83</v>
      </c>
      <c r="B1627" s="475" t="s">
        <v>92</v>
      </c>
      <c r="C1627" s="456" t="s">
        <v>92</v>
      </c>
      <c r="D1627" s="302" t="s">
        <v>92</v>
      </c>
      <c r="E1627" s="457"/>
      <c r="F1627" s="457">
        <v>0</v>
      </c>
      <c r="G1627" s="457">
        <v>0</v>
      </c>
      <c r="H1627" s="457">
        <v>0</v>
      </c>
      <c r="I1627" s="457">
        <v>0</v>
      </c>
      <c r="J1627" s="457">
        <v>0</v>
      </c>
      <c r="K1627" s="457">
        <v>0</v>
      </c>
      <c r="L1627" s="457">
        <v>0</v>
      </c>
      <c r="M1627" s="457">
        <v>0</v>
      </c>
      <c r="N1627" s="457">
        <v>0</v>
      </c>
      <c r="O1627" s="457">
        <v>0</v>
      </c>
      <c r="P1627" s="457">
        <v>0</v>
      </c>
      <c r="Q1627" s="457">
        <v>0</v>
      </c>
      <c r="R1627" s="457">
        <v>0</v>
      </c>
      <c r="S1627" s="453"/>
      <c r="V1627" s="387"/>
      <c r="W1627" s="323" t="s">
        <v>255</v>
      </c>
      <c r="X1627" s="323" t="s">
        <v>239</v>
      </c>
      <c r="Y1627" s="323"/>
      <c r="Z1627" s="327">
        <v>0</v>
      </c>
      <c r="AA1627" s="327">
        <v>0</v>
      </c>
      <c r="AB1627" s="327">
        <v>0</v>
      </c>
      <c r="AC1627" s="327">
        <v>0</v>
      </c>
      <c r="AD1627" s="327">
        <v>0</v>
      </c>
      <c r="AE1627" s="327">
        <v>0</v>
      </c>
      <c r="AF1627" s="327">
        <v>0</v>
      </c>
      <c r="AG1627" s="327">
        <v>0</v>
      </c>
      <c r="AH1627" s="327">
        <v>0</v>
      </c>
      <c r="AI1627" s="327">
        <v>0</v>
      </c>
      <c r="AJ1627" s="327">
        <v>0</v>
      </c>
      <c r="AK1627" s="327">
        <v>0</v>
      </c>
      <c r="AL1627" s="327">
        <v>0</v>
      </c>
      <c r="AM1627" s="489"/>
      <c r="AN1627" s="382"/>
    </row>
    <row r="1628" spans="1:40" ht="19.5" customHeight="1" x14ac:dyDescent="0.2">
      <c r="A1628" s="477" t="s">
        <v>83</v>
      </c>
      <c r="B1628" s="475" t="s">
        <v>47</v>
      </c>
      <c r="C1628" s="456" t="s">
        <v>47</v>
      </c>
      <c r="D1628" s="302" t="s">
        <v>47</v>
      </c>
      <c r="E1628" s="457"/>
      <c r="F1628" s="457">
        <v>-0.48607230363508902</v>
      </c>
      <c r="G1628" s="457">
        <v>-0.11042243105616301</v>
      </c>
      <c r="H1628" s="457">
        <v>10.3098821845613</v>
      </c>
      <c r="I1628" s="457">
        <v>3.2572438765407599</v>
      </c>
      <c r="J1628" s="457">
        <v>9.9903092552878991</v>
      </c>
      <c r="K1628" s="457">
        <v>1.24300329366935</v>
      </c>
      <c r="L1628" s="457">
        <v>3.4616470589859101</v>
      </c>
      <c r="M1628" s="457">
        <v>-3.1337648450395101</v>
      </c>
      <c r="N1628" s="457">
        <v>-0.64671589612258296</v>
      </c>
      <c r="O1628" s="457">
        <v>-5.1615919248748403</v>
      </c>
      <c r="P1628" s="457">
        <v>-12.270157073381201</v>
      </c>
      <c r="Q1628" s="457">
        <v>-6.45336030049888</v>
      </c>
      <c r="R1628" s="457">
        <v>8.9443694939461704E-7</v>
      </c>
      <c r="S1628" s="453"/>
      <c r="V1628" s="387"/>
      <c r="W1628" s="323" t="s">
        <v>255</v>
      </c>
      <c r="X1628" s="323" t="s">
        <v>240</v>
      </c>
      <c r="Y1628" s="323"/>
      <c r="Z1628" s="327">
        <v>0</v>
      </c>
      <c r="AA1628" s="327">
        <v>0</v>
      </c>
      <c r="AB1628" s="327">
        <v>0</v>
      </c>
      <c r="AC1628" s="327">
        <v>0</v>
      </c>
      <c r="AD1628" s="327">
        <v>0</v>
      </c>
      <c r="AE1628" s="327">
        <v>0</v>
      </c>
      <c r="AF1628" s="327">
        <v>0</v>
      </c>
      <c r="AG1628" s="327">
        <v>0</v>
      </c>
      <c r="AH1628" s="327">
        <v>0</v>
      </c>
      <c r="AI1628" s="327">
        <v>0</v>
      </c>
      <c r="AJ1628" s="327">
        <v>0</v>
      </c>
      <c r="AK1628" s="327">
        <v>0</v>
      </c>
      <c r="AL1628" s="327">
        <v>0</v>
      </c>
      <c r="AM1628" s="489"/>
      <c r="AN1628" s="382"/>
    </row>
    <row r="1629" spans="1:40" ht="19.5" customHeight="1" x14ac:dyDescent="0.2">
      <c r="A1629" s="477" t="s">
        <v>83</v>
      </c>
      <c r="B1629" s="475" t="s">
        <v>96</v>
      </c>
      <c r="C1629" s="456" t="s">
        <v>26</v>
      </c>
      <c r="D1629" s="302" t="s">
        <v>27</v>
      </c>
      <c r="E1629" s="457"/>
      <c r="F1629" s="457" t="e">
        <v>#DIV/0!</v>
      </c>
      <c r="G1629" s="457" t="e">
        <v>#DIV/0!</v>
      </c>
      <c r="H1629" s="457" t="e">
        <v>#DIV/0!</v>
      </c>
      <c r="I1629" s="457" t="e">
        <v>#DIV/0!</v>
      </c>
      <c r="J1629" s="457" t="e">
        <v>#DIV/0!</v>
      </c>
      <c r="K1629" s="457" t="e">
        <v>#DIV/0!</v>
      </c>
      <c r="L1629" s="457" t="e">
        <v>#DIV/0!</v>
      </c>
      <c r="M1629" s="457" t="e">
        <v>#DIV/0!</v>
      </c>
      <c r="N1629" s="457" t="e">
        <v>#DIV/0!</v>
      </c>
      <c r="O1629" s="457" t="e">
        <v>#DIV/0!</v>
      </c>
      <c r="P1629" s="457" t="e">
        <v>#DIV/0!</v>
      </c>
      <c r="Q1629" s="457" t="e">
        <v>#DIV/0!</v>
      </c>
      <c r="R1629" s="457" t="e">
        <v>#DIV/0!</v>
      </c>
      <c r="S1629" s="453"/>
      <c r="V1629" s="387"/>
      <c r="W1629" s="323" t="s">
        <v>255</v>
      </c>
      <c r="X1629" s="323" t="s">
        <v>241</v>
      </c>
      <c r="Y1629" s="323"/>
      <c r="Z1629" s="327">
        <v>0</v>
      </c>
      <c r="AA1629" s="327">
        <v>0</v>
      </c>
      <c r="AB1629" s="327">
        <v>0</v>
      </c>
      <c r="AC1629" s="327">
        <v>0</v>
      </c>
      <c r="AD1629" s="327">
        <v>0</v>
      </c>
      <c r="AE1629" s="327">
        <v>0</v>
      </c>
      <c r="AF1629" s="327">
        <v>0</v>
      </c>
      <c r="AG1629" s="327">
        <v>0</v>
      </c>
      <c r="AH1629" s="327">
        <v>0</v>
      </c>
      <c r="AI1629" s="327">
        <v>0</v>
      </c>
      <c r="AJ1629" s="327">
        <v>0</v>
      </c>
      <c r="AK1629" s="327">
        <v>0</v>
      </c>
      <c r="AL1629" s="327">
        <v>0</v>
      </c>
      <c r="AM1629" s="489"/>
      <c r="AN1629" s="382"/>
    </row>
    <row r="1630" spans="1:40" ht="19.5" customHeight="1" x14ac:dyDescent="0.2">
      <c r="A1630" s="477" t="s">
        <v>83</v>
      </c>
      <c r="B1630" s="475" t="s">
        <v>96</v>
      </c>
      <c r="C1630" s="456" t="s">
        <v>26</v>
      </c>
      <c r="D1630" s="302" t="s">
        <v>28</v>
      </c>
      <c r="E1630" s="457"/>
      <c r="F1630" s="457" t="e">
        <v>#DIV/0!</v>
      </c>
      <c r="G1630" s="457" t="e">
        <v>#DIV/0!</v>
      </c>
      <c r="H1630" s="457" t="e">
        <v>#DIV/0!</v>
      </c>
      <c r="I1630" s="457" t="e">
        <v>#DIV/0!</v>
      </c>
      <c r="J1630" s="457" t="e">
        <v>#DIV/0!</v>
      </c>
      <c r="K1630" s="457" t="e">
        <v>#DIV/0!</v>
      </c>
      <c r="L1630" s="457" t="e">
        <v>#DIV/0!</v>
      </c>
      <c r="M1630" s="457" t="e">
        <v>#DIV/0!</v>
      </c>
      <c r="N1630" s="457" t="e">
        <v>#DIV/0!</v>
      </c>
      <c r="O1630" s="457" t="e">
        <v>#DIV/0!</v>
      </c>
      <c r="P1630" s="457" t="e">
        <v>#DIV/0!</v>
      </c>
      <c r="Q1630" s="457" t="e">
        <v>#DIV/0!</v>
      </c>
      <c r="R1630" s="457" t="e">
        <v>#DIV/0!</v>
      </c>
      <c r="S1630" s="453"/>
      <c r="V1630" s="387"/>
      <c r="W1630" s="323" t="s">
        <v>255</v>
      </c>
      <c r="X1630" s="323" t="s">
        <v>242</v>
      </c>
      <c r="Y1630" s="323"/>
      <c r="Z1630" s="327">
        <v>0</v>
      </c>
      <c r="AA1630" s="327">
        <v>0</v>
      </c>
      <c r="AB1630" s="327">
        <v>0</v>
      </c>
      <c r="AC1630" s="327">
        <v>0</v>
      </c>
      <c r="AD1630" s="327">
        <v>0</v>
      </c>
      <c r="AE1630" s="327">
        <v>0</v>
      </c>
      <c r="AF1630" s="327">
        <v>0</v>
      </c>
      <c r="AG1630" s="327">
        <v>0</v>
      </c>
      <c r="AH1630" s="327">
        <v>0</v>
      </c>
      <c r="AI1630" s="327">
        <v>0</v>
      </c>
      <c r="AJ1630" s="327">
        <v>0</v>
      </c>
      <c r="AK1630" s="327">
        <v>0</v>
      </c>
      <c r="AL1630" s="327">
        <v>0</v>
      </c>
      <c r="AM1630" s="489"/>
      <c r="AN1630" s="382"/>
    </row>
    <row r="1631" spans="1:40" ht="19.5" customHeight="1" x14ac:dyDescent="0.2">
      <c r="A1631" s="477" t="s">
        <v>83</v>
      </c>
      <c r="B1631" s="475" t="s">
        <v>96</v>
      </c>
      <c r="C1631" s="456" t="s">
        <v>26</v>
      </c>
      <c r="D1631" s="302" t="s">
        <v>29</v>
      </c>
      <c r="E1631" s="457"/>
      <c r="F1631" s="457" t="e">
        <v>#DIV/0!</v>
      </c>
      <c r="G1631" s="457" t="e">
        <v>#DIV/0!</v>
      </c>
      <c r="H1631" s="457" t="e">
        <v>#DIV/0!</v>
      </c>
      <c r="I1631" s="457" t="e">
        <v>#DIV/0!</v>
      </c>
      <c r="J1631" s="457" t="e">
        <v>#DIV/0!</v>
      </c>
      <c r="K1631" s="457" t="e">
        <v>#DIV/0!</v>
      </c>
      <c r="L1631" s="457" t="e">
        <v>#DIV/0!</v>
      </c>
      <c r="M1631" s="457" t="e">
        <v>#DIV/0!</v>
      </c>
      <c r="N1631" s="457" t="e">
        <v>#DIV/0!</v>
      </c>
      <c r="O1631" s="457" t="e">
        <v>#DIV/0!</v>
      </c>
      <c r="P1631" s="457" t="e">
        <v>#DIV/0!</v>
      </c>
      <c r="Q1631" s="457" t="e">
        <v>#DIV/0!</v>
      </c>
      <c r="R1631" s="457" t="e">
        <v>#DIV/0!</v>
      </c>
      <c r="S1631" s="453"/>
      <c r="V1631" s="387"/>
      <c r="W1631" s="323" t="s">
        <v>255</v>
      </c>
      <c r="X1631" s="323" t="s">
        <v>243</v>
      </c>
      <c r="Y1631" s="323"/>
      <c r="Z1631" s="327">
        <v>0</v>
      </c>
      <c r="AA1631" s="327">
        <v>0</v>
      </c>
      <c r="AB1631" s="327">
        <v>0</v>
      </c>
      <c r="AC1631" s="327">
        <v>0</v>
      </c>
      <c r="AD1631" s="327">
        <v>0</v>
      </c>
      <c r="AE1631" s="327">
        <v>0</v>
      </c>
      <c r="AF1631" s="327">
        <v>0</v>
      </c>
      <c r="AG1631" s="327">
        <v>0</v>
      </c>
      <c r="AH1631" s="327">
        <v>0</v>
      </c>
      <c r="AI1631" s="327">
        <v>0</v>
      </c>
      <c r="AJ1631" s="327">
        <v>0</v>
      </c>
      <c r="AK1631" s="327">
        <v>0</v>
      </c>
      <c r="AL1631" s="327">
        <v>0</v>
      </c>
      <c r="AM1631" s="489"/>
      <c r="AN1631" s="382"/>
    </row>
    <row r="1632" spans="1:40" ht="19.5" customHeight="1" x14ac:dyDescent="0.2">
      <c r="A1632" s="477" t="s">
        <v>83</v>
      </c>
      <c r="B1632" s="475" t="s">
        <v>96</v>
      </c>
      <c r="C1632" s="456" t="s">
        <v>26</v>
      </c>
      <c r="D1632" s="302" t="s">
        <v>30</v>
      </c>
      <c r="E1632" s="457"/>
      <c r="F1632" s="457" t="e">
        <v>#DIV/0!</v>
      </c>
      <c r="G1632" s="457" t="e">
        <v>#DIV/0!</v>
      </c>
      <c r="H1632" s="457" t="e">
        <v>#DIV/0!</v>
      </c>
      <c r="I1632" s="457" t="e">
        <v>#DIV/0!</v>
      </c>
      <c r="J1632" s="457" t="e">
        <v>#DIV/0!</v>
      </c>
      <c r="K1632" s="457" t="e">
        <v>#DIV/0!</v>
      </c>
      <c r="L1632" s="457" t="e">
        <v>#DIV/0!</v>
      </c>
      <c r="M1632" s="457" t="e">
        <v>#DIV/0!</v>
      </c>
      <c r="N1632" s="457" t="e">
        <v>#DIV/0!</v>
      </c>
      <c r="O1632" s="457" t="e">
        <v>#DIV/0!</v>
      </c>
      <c r="P1632" s="457" t="e">
        <v>#DIV/0!</v>
      </c>
      <c r="Q1632" s="457" t="e">
        <v>#DIV/0!</v>
      </c>
      <c r="R1632" s="457" t="e">
        <v>#DIV/0!</v>
      </c>
      <c r="S1632" s="453"/>
      <c r="V1632" s="387"/>
      <c r="W1632" s="323" t="s">
        <v>255</v>
      </c>
      <c r="X1632" s="323" t="s">
        <v>244</v>
      </c>
      <c r="Y1632" s="323"/>
      <c r="Z1632" s="327">
        <v>0</v>
      </c>
      <c r="AA1632" s="327">
        <v>0</v>
      </c>
      <c r="AB1632" s="327">
        <v>0</v>
      </c>
      <c r="AC1632" s="327">
        <v>0</v>
      </c>
      <c r="AD1632" s="327">
        <v>0</v>
      </c>
      <c r="AE1632" s="327">
        <v>0</v>
      </c>
      <c r="AF1632" s="327">
        <v>0</v>
      </c>
      <c r="AG1632" s="327">
        <v>0</v>
      </c>
      <c r="AH1632" s="327">
        <v>0</v>
      </c>
      <c r="AI1632" s="327">
        <v>0</v>
      </c>
      <c r="AJ1632" s="327">
        <v>0</v>
      </c>
      <c r="AK1632" s="327">
        <v>0</v>
      </c>
      <c r="AL1632" s="327">
        <v>0</v>
      </c>
      <c r="AM1632" s="489"/>
      <c r="AN1632" s="382"/>
    </row>
    <row r="1633" spans="1:40" ht="19.5" customHeight="1" x14ac:dyDescent="0.2">
      <c r="A1633" s="477" t="s">
        <v>83</v>
      </c>
      <c r="B1633" s="475" t="s">
        <v>96</v>
      </c>
      <c r="C1633" s="456" t="s">
        <v>26</v>
      </c>
      <c r="D1633" s="302" t="s">
        <v>31</v>
      </c>
      <c r="E1633" s="457"/>
      <c r="F1633" s="457" t="e">
        <v>#DIV/0!</v>
      </c>
      <c r="G1633" s="457" t="e">
        <v>#DIV/0!</v>
      </c>
      <c r="H1633" s="457" t="e">
        <v>#DIV/0!</v>
      </c>
      <c r="I1633" s="457" t="e">
        <v>#DIV/0!</v>
      </c>
      <c r="J1633" s="457" t="e">
        <v>#DIV/0!</v>
      </c>
      <c r="K1633" s="457" t="e">
        <v>#DIV/0!</v>
      </c>
      <c r="L1633" s="457" t="e">
        <v>#DIV/0!</v>
      </c>
      <c r="M1633" s="457" t="e">
        <v>#DIV/0!</v>
      </c>
      <c r="N1633" s="457" t="e">
        <v>#DIV/0!</v>
      </c>
      <c r="O1633" s="457" t="e">
        <v>#DIV/0!</v>
      </c>
      <c r="P1633" s="457" t="e">
        <v>#DIV/0!</v>
      </c>
      <c r="Q1633" s="457" t="e">
        <v>#DIV/0!</v>
      </c>
      <c r="R1633" s="457" t="e">
        <v>#DIV/0!</v>
      </c>
      <c r="S1633" s="453"/>
      <c r="V1633" s="387"/>
      <c r="W1633" s="323" t="s">
        <v>255</v>
      </c>
      <c r="X1633" s="323" t="s">
        <v>245</v>
      </c>
      <c r="Y1633" s="323"/>
      <c r="Z1633" s="327">
        <v>0</v>
      </c>
      <c r="AA1633" s="327">
        <v>0</v>
      </c>
      <c r="AB1633" s="327">
        <v>0</v>
      </c>
      <c r="AC1633" s="327">
        <v>0</v>
      </c>
      <c r="AD1633" s="327">
        <v>0</v>
      </c>
      <c r="AE1633" s="327">
        <v>0</v>
      </c>
      <c r="AF1633" s="327">
        <v>0</v>
      </c>
      <c r="AG1633" s="327">
        <v>0</v>
      </c>
      <c r="AH1633" s="327">
        <v>0</v>
      </c>
      <c r="AI1633" s="327">
        <v>0</v>
      </c>
      <c r="AJ1633" s="327">
        <v>0</v>
      </c>
      <c r="AK1633" s="327">
        <v>0</v>
      </c>
      <c r="AL1633" s="327">
        <v>0</v>
      </c>
      <c r="AM1633" s="489"/>
      <c r="AN1633" s="382"/>
    </row>
    <row r="1634" spans="1:40" ht="19.5" customHeight="1" x14ac:dyDescent="0.2">
      <c r="A1634" s="477" t="s">
        <v>83</v>
      </c>
      <c r="B1634" s="475" t="s">
        <v>96</v>
      </c>
      <c r="C1634" s="456" t="s">
        <v>26</v>
      </c>
      <c r="D1634" s="302" t="s">
        <v>32</v>
      </c>
      <c r="E1634" s="457"/>
      <c r="F1634" s="457" t="e">
        <v>#DIV/0!</v>
      </c>
      <c r="G1634" s="457" t="e">
        <v>#DIV/0!</v>
      </c>
      <c r="H1634" s="457" t="e">
        <v>#DIV/0!</v>
      </c>
      <c r="I1634" s="457" t="e">
        <v>#DIV/0!</v>
      </c>
      <c r="J1634" s="457" t="e">
        <v>#DIV/0!</v>
      </c>
      <c r="K1634" s="457" t="e">
        <v>#DIV/0!</v>
      </c>
      <c r="L1634" s="457" t="e">
        <v>#DIV/0!</v>
      </c>
      <c r="M1634" s="457" t="e">
        <v>#DIV/0!</v>
      </c>
      <c r="N1634" s="457" t="e">
        <v>#DIV/0!</v>
      </c>
      <c r="O1634" s="457" t="e">
        <v>#DIV/0!</v>
      </c>
      <c r="P1634" s="457" t="e">
        <v>#DIV/0!</v>
      </c>
      <c r="Q1634" s="457" t="e">
        <v>#DIV/0!</v>
      </c>
      <c r="R1634" s="457" t="e">
        <v>#DIV/0!</v>
      </c>
      <c r="S1634" s="453"/>
      <c r="V1634" s="387"/>
      <c r="W1634" s="323" t="s">
        <v>255</v>
      </c>
      <c r="X1634" s="323" t="s">
        <v>246</v>
      </c>
      <c r="Y1634" s="323"/>
      <c r="Z1634" s="327">
        <v>0</v>
      </c>
      <c r="AA1634" s="327">
        <v>0</v>
      </c>
      <c r="AB1634" s="327">
        <v>0</v>
      </c>
      <c r="AC1634" s="327">
        <v>0</v>
      </c>
      <c r="AD1634" s="327">
        <v>0</v>
      </c>
      <c r="AE1634" s="327">
        <v>0</v>
      </c>
      <c r="AF1634" s="327">
        <v>0</v>
      </c>
      <c r="AG1634" s="327">
        <v>0</v>
      </c>
      <c r="AH1634" s="327">
        <v>0</v>
      </c>
      <c r="AI1634" s="327">
        <v>0</v>
      </c>
      <c r="AJ1634" s="327">
        <v>0</v>
      </c>
      <c r="AK1634" s="327">
        <v>0</v>
      </c>
      <c r="AL1634" s="327">
        <v>0</v>
      </c>
      <c r="AM1634" s="489"/>
      <c r="AN1634" s="382"/>
    </row>
    <row r="1635" spans="1:40" ht="19.5" customHeight="1" x14ac:dyDescent="0.2">
      <c r="A1635" s="477" t="s">
        <v>83</v>
      </c>
      <c r="B1635" s="475" t="s">
        <v>96</v>
      </c>
      <c r="C1635" s="456" t="s">
        <v>61</v>
      </c>
      <c r="D1635" s="302" t="s">
        <v>24</v>
      </c>
      <c r="E1635" s="457"/>
      <c r="F1635" s="457" t="e">
        <v>#DIV/0!</v>
      </c>
      <c r="G1635" s="457" t="e">
        <v>#DIV/0!</v>
      </c>
      <c r="H1635" s="457" t="e">
        <v>#DIV/0!</v>
      </c>
      <c r="I1635" s="457" t="e">
        <v>#DIV/0!</v>
      </c>
      <c r="J1635" s="457" t="e">
        <v>#DIV/0!</v>
      </c>
      <c r="K1635" s="457" t="e">
        <v>#DIV/0!</v>
      </c>
      <c r="L1635" s="457" t="e">
        <v>#DIV/0!</v>
      </c>
      <c r="M1635" s="457" t="e">
        <v>#DIV/0!</v>
      </c>
      <c r="N1635" s="457" t="e">
        <v>#DIV/0!</v>
      </c>
      <c r="O1635" s="457" t="e">
        <v>#DIV/0!</v>
      </c>
      <c r="P1635" s="457" t="e">
        <v>#DIV/0!</v>
      </c>
      <c r="Q1635" s="457" t="e">
        <v>#DIV/0!</v>
      </c>
      <c r="R1635" s="457" t="e">
        <v>#DIV/0!</v>
      </c>
      <c r="S1635" s="453"/>
      <c r="V1635" s="387"/>
      <c r="W1635" s="323" t="s">
        <v>255</v>
      </c>
      <c r="X1635" s="323" t="s">
        <v>247</v>
      </c>
      <c r="Y1635" s="323"/>
      <c r="Z1635" s="327">
        <v>0</v>
      </c>
      <c r="AA1635" s="327">
        <v>0</v>
      </c>
      <c r="AB1635" s="327">
        <v>0</v>
      </c>
      <c r="AC1635" s="327">
        <v>0</v>
      </c>
      <c r="AD1635" s="327">
        <v>0</v>
      </c>
      <c r="AE1635" s="327">
        <v>0</v>
      </c>
      <c r="AF1635" s="327">
        <v>0</v>
      </c>
      <c r="AG1635" s="327">
        <v>0</v>
      </c>
      <c r="AH1635" s="327">
        <v>0</v>
      </c>
      <c r="AI1635" s="327">
        <v>0</v>
      </c>
      <c r="AJ1635" s="327">
        <v>0</v>
      </c>
      <c r="AK1635" s="327">
        <v>0</v>
      </c>
      <c r="AL1635" s="327">
        <v>0</v>
      </c>
      <c r="AM1635" s="489"/>
      <c r="AN1635" s="382"/>
    </row>
    <row r="1636" spans="1:40" ht="19.5" customHeight="1" x14ac:dyDescent="0.2">
      <c r="A1636" s="477" t="s">
        <v>83</v>
      </c>
      <c r="B1636" s="475" t="s">
        <v>96</v>
      </c>
      <c r="C1636" s="456" t="s">
        <v>61</v>
      </c>
      <c r="D1636" s="302" t="s">
        <v>51</v>
      </c>
      <c r="E1636" s="457"/>
      <c r="F1636" s="457" t="e">
        <v>#DIV/0!</v>
      </c>
      <c r="G1636" s="457" t="e">
        <v>#DIV/0!</v>
      </c>
      <c r="H1636" s="457" t="e">
        <v>#DIV/0!</v>
      </c>
      <c r="I1636" s="457" t="e">
        <v>#DIV/0!</v>
      </c>
      <c r="J1636" s="457" t="e">
        <v>#DIV/0!</v>
      </c>
      <c r="K1636" s="457" t="e">
        <v>#DIV/0!</v>
      </c>
      <c r="L1636" s="457" t="e">
        <v>#DIV/0!</v>
      </c>
      <c r="M1636" s="457" t="e">
        <v>#DIV/0!</v>
      </c>
      <c r="N1636" s="457" t="e">
        <v>#DIV/0!</v>
      </c>
      <c r="O1636" s="457" t="e">
        <v>#DIV/0!</v>
      </c>
      <c r="P1636" s="457" t="e">
        <v>#DIV/0!</v>
      </c>
      <c r="Q1636" s="457" t="e">
        <v>#DIV/0!</v>
      </c>
      <c r="R1636" s="457" t="e">
        <v>#DIV/0!</v>
      </c>
      <c r="S1636" s="453"/>
      <c r="V1636" s="387"/>
      <c r="W1636" s="323" t="s">
        <v>255</v>
      </c>
      <c r="X1636" s="323" t="s">
        <v>248</v>
      </c>
      <c r="Y1636" s="323"/>
      <c r="Z1636" s="327">
        <v>0</v>
      </c>
      <c r="AA1636" s="327">
        <v>0</v>
      </c>
      <c r="AB1636" s="327">
        <v>0</v>
      </c>
      <c r="AC1636" s="327">
        <v>0</v>
      </c>
      <c r="AD1636" s="327">
        <v>0</v>
      </c>
      <c r="AE1636" s="327">
        <v>0</v>
      </c>
      <c r="AF1636" s="327">
        <v>0</v>
      </c>
      <c r="AG1636" s="327">
        <v>0</v>
      </c>
      <c r="AH1636" s="327">
        <v>0</v>
      </c>
      <c r="AI1636" s="327">
        <v>0</v>
      </c>
      <c r="AJ1636" s="327">
        <v>0</v>
      </c>
      <c r="AK1636" s="327">
        <v>0</v>
      </c>
      <c r="AL1636" s="327">
        <v>0</v>
      </c>
      <c r="AM1636" s="489"/>
      <c r="AN1636" s="382"/>
    </row>
    <row r="1637" spans="1:40" ht="19.5" customHeight="1" x14ac:dyDescent="0.2">
      <c r="A1637" s="477" t="s">
        <v>83</v>
      </c>
      <c r="B1637" s="475" t="s">
        <v>96</v>
      </c>
      <c r="C1637" s="456" t="s">
        <v>61</v>
      </c>
      <c r="D1637" s="302" t="s">
        <v>52</v>
      </c>
      <c r="E1637" s="457"/>
      <c r="F1637" s="457" t="e">
        <v>#DIV/0!</v>
      </c>
      <c r="G1637" s="457" t="e">
        <v>#DIV/0!</v>
      </c>
      <c r="H1637" s="457" t="e">
        <v>#DIV/0!</v>
      </c>
      <c r="I1637" s="457" t="e">
        <v>#DIV/0!</v>
      </c>
      <c r="J1637" s="457" t="e">
        <v>#DIV/0!</v>
      </c>
      <c r="K1637" s="457" t="e">
        <v>#DIV/0!</v>
      </c>
      <c r="L1637" s="457" t="e">
        <v>#DIV/0!</v>
      </c>
      <c r="M1637" s="457" t="e">
        <v>#DIV/0!</v>
      </c>
      <c r="N1637" s="457" t="e">
        <v>#DIV/0!</v>
      </c>
      <c r="O1637" s="457" t="e">
        <v>#DIV/0!</v>
      </c>
      <c r="P1637" s="457" t="e">
        <v>#DIV/0!</v>
      </c>
      <c r="Q1637" s="457" t="e">
        <v>#DIV/0!</v>
      </c>
      <c r="R1637" s="457" t="e">
        <v>#DIV/0!</v>
      </c>
      <c r="S1637" s="453"/>
      <c r="V1637" s="387"/>
      <c r="W1637" s="323" t="s">
        <v>255</v>
      </c>
      <c r="X1637" s="323" t="s">
        <v>210</v>
      </c>
      <c r="Y1637" s="323"/>
      <c r="Z1637" s="327">
        <v>0</v>
      </c>
      <c r="AA1637" s="327">
        <v>-30.8677524481623</v>
      </c>
      <c r="AB1637" s="327">
        <v>-8.1885072391428403E-3</v>
      </c>
      <c r="AC1637" s="327">
        <v>-2.1989177756415599E-2</v>
      </c>
      <c r="AD1637" s="327">
        <v>-2.1989177756415599E-2</v>
      </c>
      <c r="AE1637" s="327">
        <v>-0.78363817775641598</v>
      </c>
      <c r="AF1637" s="327">
        <v>-2.1989177756415599E-2</v>
      </c>
      <c r="AG1637" s="327">
        <v>-2.1989177756415599E-2</v>
      </c>
      <c r="AH1637" s="327">
        <v>-2.1989177756415599E-2</v>
      </c>
      <c r="AI1637" s="327">
        <v>-2.1989177756415599E-2</v>
      </c>
      <c r="AJ1637" s="327">
        <v>-2.1989177756415599E-2</v>
      </c>
      <c r="AK1637" s="327">
        <v>148.63801382224401</v>
      </c>
      <c r="AL1637" s="327">
        <v>116.824510444791</v>
      </c>
      <c r="AM1637" s="489"/>
      <c r="AN1637" s="382"/>
    </row>
    <row r="1638" spans="1:40" ht="19.5" customHeight="1" x14ac:dyDescent="0.2">
      <c r="A1638" s="477" t="s">
        <v>83</v>
      </c>
      <c r="B1638" s="475" t="s">
        <v>96</v>
      </c>
      <c r="C1638" s="456" t="s">
        <v>61</v>
      </c>
      <c r="D1638" s="302" t="s">
        <v>53</v>
      </c>
      <c r="E1638" s="457"/>
      <c r="F1638" s="457" t="e">
        <v>#DIV/0!</v>
      </c>
      <c r="G1638" s="457" t="e">
        <v>#DIV/0!</v>
      </c>
      <c r="H1638" s="457" t="e">
        <v>#DIV/0!</v>
      </c>
      <c r="I1638" s="457" t="e">
        <v>#DIV/0!</v>
      </c>
      <c r="J1638" s="457" t="e">
        <v>#DIV/0!</v>
      </c>
      <c r="K1638" s="457" t="e">
        <v>#DIV/0!</v>
      </c>
      <c r="L1638" s="457" t="e">
        <v>#DIV/0!</v>
      </c>
      <c r="M1638" s="457" t="e">
        <v>#DIV/0!</v>
      </c>
      <c r="N1638" s="457" t="e">
        <v>#DIV/0!</v>
      </c>
      <c r="O1638" s="457" t="e">
        <v>#DIV/0!</v>
      </c>
      <c r="P1638" s="457" t="e">
        <v>#DIV/0!</v>
      </c>
      <c r="Q1638" s="457" t="e">
        <v>#DIV/0!</v>
      </c>
      <c r="R1638" s="457" t="e">
        <v>#DIV/0!</v>
      </c>
      <c r="S1638" s="453"/>
      <c r="V1638" s="387"/>
      <c r="W1638" s="321"/>
      <c r="X1638" s="321"/>
      <c r="Y1638" s="321"/>
      <c r="Z1638" s="329"/>
      <c r="AA1638" s="329"/>
      <c r="AB1638" s="329"/>
      <c r="AC1638" s="329"/>
      <c r="AD1638" s="329"/>
      <c r="AE1638" s="329"/>
      <c r="AF1638" s="329"/>
      <c r="AG1638" s="329"/>
      <c r="AH1638" s="329"/>
      <c r="AI1638" s="329"/>
      <c r="AJ1638" s="329"/>
      <c r="AK1638" s="329"/>
      <c r="AL1638" s="329"/>
      <c r="AM1638" s="489"/>
      <c r="AN1638" s="382"/>
    </row>
    <row r="1639" spans="1:40" ht="19.5" customHeight="1" x14ac:dyDescent="0.2">
      <c r="A1639" s="477" t="s">
        <v>83</v>
      </c>
      <c r="B1639" s="475" t="s">
        <v>96</v>
      </c>
      <c r="C1639" s="456" t="s">
        <v>61</v>
      </c>
      <c r="D1639" s="302" t="s">
        <v>54</v>
      </c>
      <c r="E1639" s="457"/>
      <c r="F1639" s="457" t="e">
        <v>#DIV/0!</v>
      </c>
      <c r="G1639" s="457" t="e">
        <v>#DIV/0!</v>
      </c>
      <c r="H1639" s="457" t="e">
        <v>#DIV/0!</v>
      </c>
      <c r="I1639" s="457" t="e">
        <v>#DIV/0!</v>
      </c>
      <c r="J1639" s="457" t="e">
        <v>#DIV/0!</v>
      </c>
      <c r="K1639" s="457" t="e">
        <v>#DIV/0!</v>
      </c>
      <c r="L1639" s="457" t="e">
        <v>#DIV/0!</v>
      </c>
      <c r="M1639" s="457" t="e">
        <v>#DIV/0!</v>
      </c>
      <c r="N1639" s="457" t="e">
        <v>#DIV/0!</v>
      </c>
      <c r="O1639" s="457" t="e">
        <v>#DIV/0!</v>
      </c>
      <c r="P1639" s="457" t="e">
        <v>#DIV/0!</v>
      </c>
      <c r="Q1639" s="457" t="e">
        <v>#DIV/0!</v>
      </c>
      <c r="R1639" s="457" t="e">
        <v>#DIV/0!</v>
      </c>
      <c r="S1639" s="453"/>
      <c r="V1639" s="387"/>
      <c r="W1639" s="321"/>
      <c r="X1639" s="321"/>
      <c r="Y1639" s="321"/>
      <c r="Z1639" s="329"/>
      <c r="AA1639" s="329"/>
      <c r="AB1639" s="329"/>
      <c r="AC1639" s="329"/>
      <c r="AD1639" s="329"/>
      <c r="AE1639" s="329"/>
      <c r="AF1639" s="329"/>
      <c r="AG1639" s="329"/>
      <c r="AH1639" s="329"/>
      <c r="AI1639" s="329"/>
      <c r="AJ1639" s="329"/>
      <c r="AK1639" s="329"/>
      <c r="AL1639" s="329"/>
      <c r="AM1639" s="489"/>
      <c r="AN1639" s="382"/>
    </row>
    <row r="1640" spans="1:40" ht="19.5" customHeight="1" x14ac:dyDescent="0.2">
      <c r="A1640" s="477" t="s">
        <v>83</v>
      </c>
      <c r="B1640" s="475" t="s">
        <v>96</v>
      </c>
      <c r="C1640" s="456" t="s">
        <v>61</v>
      </c>
      <c r="D1640" s="302" t="s">
        <v>55</v>
      </c>
      <c r="E1640" s="457"/>
      <c r="F1640" s="457" t="e">
        <v>#DIV/0!</v>
      </c>
      <c r="G1640" s="457" t="e">
        <v>#DIV/0!</v>
      </c>
      <c r="H1640" s="457" t="e">
        <v>#DIV/0!</v>
      </c>
      <c r="I1640" s="457" t="e">
        <v>#DIV/0!</v>
      </c>
      <c r="J1640" s="457" t="e">
        <v>#DIV/0!</v>
      </c>
      <c r="K1640" s="457" t="e">
        <v>#DIV/0!</v>
      </c>
      <c r="L1640" s="457" t="e">
        <v>#DIV/0!</v>
      </c>
      <c r="M1640" s="457" t="e">
        <v>#DIV/0!</v>
      </c>
      <c r="N1640" s="457" t="e">
        <v>#DIV/0!</v>
      </c>
      <c r="O1640" s="457" t="e">
        <v>#DIV/0!</v>
      </c>
      <c r="P1640" s="457" t="e">
        <v>#DIV/0!</v>
      </c>
      <c r="Q1640" s="457" t="e">
        <v>#DIV/0!</v>
      </c>
      <c r="R1640" s="457" t="e">
        <v>#DIV/0!</v>
      </c>
      <c r="S1640" s="453"/>
      <c r="V1640" s="387"/>
      <c r="W1640" s="323" t="s">
        <v>3</v>
      </c>
      <c r="X1640" s="323" t="s">
        <v>4</v>
      </c>
      <c r="Y1640" s="323"/>
      <c r="Z1640" s="327" t="s">
        <v>8</v>
      </c>
      <c r="AA1640" s="327" t="s">
        <v>9</v>
      </c>
      <c r="AB1640" s="327" t="s">
        <v>10</v>
      </c>
      <c r="AC1640" s="327" t="s">
        <v>11</v>
      </c>
      <c r="AD1640" s="327" t="s">
        <v>12</v>
      </c>
      <c r="AE1640" s="327" t="s">
        <v>13</v>
      </c>
      <c r="AF1640" s="327" t="s">
        <v>14</v>
      </c>
      <c r="AG1640" s="327" t="s">
        <v>15</v>
      </c>
      <c r="AH1640" s="327" t="s">
        <v>16</v>
      </c>
      <c r="AI1640" s="327" t="s">
        <v>17</v>
      </c>
      <c r="AJ1640" s="327" t="s">
        <v>111</v>
      </c>
      <c r="AK1640" s="327" t="s">
        <v>19</v>
      </c>
      <c r="AL1640" s="327" t="s">
        <v>20</v>
      </c>
      <c r="AM1640" s="489"/>
      <c r="AN1640" s="382"/>
    </row>
    <row r="1641" spans="1:40" ht="19.5" customHeight="1" x14ac:dyDescent="0.2">
      <c r="A1641" s="477" t="s">
        <v>83</v>
      </c>
      <c r="B1641" s="475" t="s">
        <v>96</v>
      </c>
      <c r="C1641" s="456" t="s">
        <v>61</v>
      </c>
      <c r="D1641" s="302" t="s">
        <v>365</v>
      </c>
      <c r="E1641" s="457"/>
      <c r="F1641" s="457" t="e">
        <v>#DIV/0!</v>
      </c>
      <c r="G1641" s="457" t="e">
        <v>#DIV/0!</v>
      </c>
      <c r="H1641" s="457" t="e">
        <v>#DIV/0!</v>
      </c>
      <c r="I1641" s="457" t="e">
        <v>#DIV/0!</v>
      </c>
      <c r="J1641" s="457" t="e">
        <v>#DIV/0!</v>
      </c>
      <c r="K1641" s="457" t="e">
        <v>#DIV/0!</v>
      </c>
      <c r="L1641" s="457" t="e">
        <v>#DIV/0!</v>
      </c>
      <c r="M1641" s="457" t="e">
        <v>#DIV/0!</v>
      </c>
      <c r="N1641" s="457" t="e">
        <v>#DIV/0!</v>
      </c>
      <c r="O1641" s="457" t="e">
        <v>#DIV/0!</v>
      </c>
      <c r="P1641" s="457" t="e">
        <v>#DIV/0!</v>
      </c>
      <c r="Q1641" s="457" t="e">
        <v>#DIV/0!</v>
      </c>
      <c r="R1641" s="457" t="e">
        <v>#DIV/0!</v>
      </c>
      <c r="S1641" s="453"/>
      <c r="V1641" s="387"/>
      <c r="W1641" s="323" t="s">
        <v>256</v>
      </c>
      <c r="X1641" s="323" t="s">
        <v>217</v>
      </c>
      <c r="Y1641" s="323"/>
      <c r="Z1641" s="327">
        <v>0</v>
      </c>
      <c r="AA1641" s="327">
        <v>0</v>
      </c>
      <c r="AB1641" s="327">
        <v>0</v>
      </c>
      <c r="AC1641" s="327">
        <v>0</v>
      </c>
      <c r="AD1641" s="327">
        <v>0</v>
      </c>
      <c r="AE1641" s="327">
        <v>0</v>
      </c>
      <c r="AF1641" s="327">
        <v>0</v>
      </c>
      <c r="AG1641" s="327">
        <v>0</v>
      </c>
      <c r="AH1641" s="327">
        <v>0</v>
      </c>
      <c r="AI1641" s="327">
        <v>0</v>
      </c>
      <c r="AJ1641" s="327">
        <v>0.28078399999999998</v>
      </c>
      <c r="AK1641" s="327">
        <v>0.28078399999999998</v>
      </c>
      <c r="AL1641" s="327">
        <v>0.56156799999999996</v>
      </c>
      <c r="AM1641" s="489"/>
      <c r="AN1641" s="382"/>
    </row>
    <row r="1642" spans="1:40" ht="19.5" customHeight="1" x14ac:dyDescent="0.2">
      <c r="A1642" s="477" t="s">
        <v>83</v>
      </c>
      <c r="B1642" s="475" t="s">
        <v>96</v>
      </c>
      <c r="C1642" s="456" t="s">
        <v>61</v>
      </c>
      <c r="D1642" s="302" t="s">
        <v>75</v>
      </c>
      <c r="E1642" s="457"/>
      <c r="F1642" s="457" t="e">
        <v>#DIV/0!</v>
      </c>
      <c r="G1642" s="457" t="e">
        <v>#DIV/0!</v>
      </c>
      <c r="H1642" s="457" t="e">
        <v>#DIV/0!</v>
      </c>
      <c r="I1642" s="457" t="e">
        <v>#DIV/0!</v>
      </c>
      <c r="J1642" s="457" t="e">
        <v>#DIV/0!</v>
      </c>
      <c r="K1642" s="457" t="e">
        <v>#DIV/0!</v>
      </c>
      <c r="L1642" s="457" t="e">
        <v>#DIV/0!</v>
      </c>
      <c r="M1642" s="457" t="e">
        <v>#DIV/0!</v>
      </c>
      <c r="N1642" s="457" t="e">
        <v>#DIV/0!</v>
      </c>
      <c r="O1642" s="457" t="e">
        <v>#DIV/0!</v>
      </c>
      <c r="P1642" s="457" t="e">
        <v>#DIV/0!</v>
      </c>
      <c r="Q1642" s="457" t="e">
        <v>#DIV/0!</v>
      </c>
      <c r="R1642" s="457" t="e">
        <v>#DIV/0!</v>
      </c>
      <c r="S1642" s="453"/>
      <c r="V1642" s="387"/>
      <c r="W1642" s="323" t="s">
        <v>256</v>
      </c>
      <c r="X1642" s="323" t="s">
        <v>218</v>
      </c>
      <c r="Y1642" s="323"/>
      <c r="Z1642" s="327">
        <v>0</v>
      </c>
      <c r="AA1642" s="327">
        <v>0</v>
      </c>
      <c r="AB1642" s="327">
        <v>0</v>
      </c>
      <c r="AC1642" s="327">
        <v>0</v>
      </c>
      <c r="AD1642" s="327">
        <v>0</v>
      </c>
      <c r="AE1642" s="327">
        <v>0</v>
      </c>
      <c r="AF1642" s="327">
        <v>0</v>
      </c>
      <c r="AG1642" s="327">
        <v>0</v>
      </c>
      <c r="AH1642" s="327">
        <v>0</v>
      </c>
      <c r="AI1642" s="327">
        <v>0</v>
      </c>
      <c r="AJ1642" s="327">
        <v>0</v>
      </c>
      <c r="AK1642" s="327">
        <v>4.2768E-2</v>
      </c>
      <c r="AL1642" s="327">
        <v>4.2768E-2</v>
      </c>
      <c r="AM1642" s="489"/>
      <c r="AN1642" s="382"/>
    </row>
    <row r="1643" spans="1:40" ht="19.5" customHeight="1" x14ac:dyDescent="0.2">
      <c r="A1643" s="477" t="s">
        <v>83</v>
      </c>
      <c r="B1643" s="475" t="s">
        <v>96</v>
      </c>
      <c r="C1643" s="456" t="s">
        <v>33</v>
      </c>
      <c r="D1643" s="302" t="s">
        <v>34</v>
      </c>
      <c r="E1643" s="457"/>
      <c r="F1643" s="457" t="e">
        <v>#DIV/0!</v>
      </c>
      <c r="G1643" s="457" t="e">
        <v>#DIV/0!</v>
      </c>
      <c r="H1643" s="457" t="e">
        <v>#DIV/0!</v>
      </c>
      <c r="I1643" s="457" t="e">
        <v>#DIV/0!</v>
      </c>
      <c r="J1643" s="457" t="e">
        <v>#DIV/0!</v>
      </c>
      <c r="K1643" s="457" t="e">
        <v>#DIV/0!</v>
      </c>
      <c r="L1643" s="457" t="e">
        <v>#DIV/0!</v>
      </c>
      <c r="M1643" s="457" t="e">
        <v>#DIV/0!</v>
      </c>
      <c r="N1643" s="457" t="e">
        <v>#DIV/0!</v>
      </c>
      <c r="O1643" s="457" t="e">
        <v>#DIV/0!</v>
      </c>
      <c r="P1643" s="457" t="e">
        <v>#DIV/0!</v>
      </c>
      <c r="Q1643" s="457" t="e">
        <v>#DIV/0!</v>
      </c>
      <c r="R1643" s="457" t="e">
        <v>#DIV/0!</v>
      </c>
      <c r="S1643" s="453"/>
      <c r="V1643" s="387"/>
      <c r="W1643" s="323" t="s">
        <v>256</v>
      </c>
      <c r="X1643" s="323" t="s">
        <v>219</v>
      </c>
      <c r="Y1643" s="323"/>
      <c r="Z1643" s="327">
        <v>0</v>
      </c>
      <c r="AA1643" s="327">
        <v>0</v>
      </c>
      <c r="AB1643" s="327">
        <v>0</v>
      </c>
      <c r="AC1643" s="327">
        <v>0</v>
      </c>
      <c r="AD1643" s="327">
        <v>0</v>
      </c>
      <c r="AE1643" s="327">
        <v>0</v>
      </c>
      <c r="AF1643" s="327">
        <v>0</v>
      </c>
      <c r="AG1643" s="327">
        <v>0</v>
      </c>
      <c r="AH1643" s="327">
        <v>0</v>
      </c>
      <c r="AI1643" s="327">
        <v>0</v>
      </c>
      <c r="AJ1643" s="327">
        <v>9.6519999999999995E-2</v>
      </c>
      <c r="AK1643" s="327">
        <v>8.1604999999999997E-2</v>
      </c>
      <c r="AL1643" s="327">
        <v>0.17812500000000001</v>
      </c>
      <c r="AM1643" s="489"/>
      <c r="AN1643" s="382"/>
    </row>
    <row r="1644" spans="1:40" ht="19.5" customHeight="1" x14ac:dyDescent="0.2">
      <c r="A1644" s="477" t="s">
        <v>83</v>
      </c>
      <c r="B1644" s="475" t="s">
        <v>96</v>
      </c>
      <c r="C1644" s="456" t="s">
        <v>33</v>
      </c>
      <c r="D1644" s="302" t="s">
        <v>35</v>
      </c>
      <c r="E1644" s="457"/>
      <c r="F1644" s="457" t="e">
        <v>#DIV/0!</v>
      </c>
      <c r="G1644" s="457" t="e">
        <v>#DIV/0!</v>
      </c>
      <c r="H1644" s="457" t="e">
        <v>#DIV/0!</v>
      </c>
      <c r="I1644" s="457" t="e">
        <v>#DIV/0!</v>
      </c>
      <c r="J1644" s="457" t="e">
        <v>#DIV/0!</v>
      </c>
      <c r="K1644" s="457" t="e">
        <v>#DIV/0!</v>
      </c>
      <c r="L1644" s="457" t="e">
        <v>#DIV/0!</v>
      </c>
      <c r="M1644" s="457" t="e">
        <v>#DIV/0!</v>
      </c>
      <c r="N1644" s="457" t="e">
        <v>#DIV/0!</v>
      </c>
      <c r="O1644" s="457" t="e">
        <v>#DIV/0!</v>
      </c>
      <c r="P1644" s="457" t="e">
        <v>#DIV/0!</v>
      </c>
      <c r="Q1644" s="457" t="e">
        <v>#DIV/0!</v>
      </c>
      <c r="R1644" s="457" t="e">
        <v>#DIV/0!</v>
      </c>
      <c r="S1644" s="453"/>
      <c r="V1644" s="387"/>
      <c r="W1644" s="323" t="s">
        <v>256</v>
      </c>
      <c r="X1644" s="323" t="s">
        <v>220</v>
      </c>
      <c r="Y1644" s="323"/>
      <c r="Z1644" s="327">
        <v>0</v>
      </c>
      <c r="AA1644" s="327">
        <v>0</v>
      </c>
      <c r="AB1644" s="327">
        <v>0</v>
      </c>
      <c r="AC1644" s="327">
        <v>0</v>
      </c>
      <c r="AD1644" s="327">
        <v>0</v>
      </c>
      <c r="AE1644" s="327">
        <v>0</v>
      </c>
      <c r="AF1644" s="327">
        <v>0</v>
      </c>
      <c r="AG1644" s="327">
        <v>0</v>
      </c>
      <c r="AH1644" s="327">
        <v>0</v>
      </c>
      <c r="AI1644" s="327">
        <v>0.14896799999999999</v>
      </c>
      <c r="AJ1644" s="327">
        <v>4.0152E-2</v>
      </c>
      <c r="AK1644" s="327">
        <v>2.3193389999999998</v>
      </c>
      <c r="AL1644" s="327">
        <v>2.5084590000000002</v>
      </c>
      <c r="AM1644" s="489"/>
      <c r="AN1644" s="382"/>
    </row>
    <row r="1645" spans="1:40" ht="19.5" customHeight="1" x14ac:dyDescent="0.2">
      <c r="A1645" s="477" t="s">
        <v>83</v>
      </c>
      <c r="B1645" s="475" t="s">
        <v>96</v>
      </c>
      <c r="C1645" s="456" t="s">
        <v>33</v>
      </c>
      <c r="D1645" s="302" t="s">
        <v>36</v>
      </c>
      <c r="E1645" s="457"/>
      <c r="F1645" s="457" t="e">
        <v>#DIV/0!</v>
      </c>
      <c r="G1645" s="457" t="e">
        <v>#DIV/0!</v>
      </c>
      <c r="H1645" s="457" t="e">
        <v>#DIV/0!</v>
      </c>
      <c r="I1645" s="457" t="e">
        <v>#DIV/0!</v>
      </c>
      <c r="J1645" s="457" t="e">
        <v>#DIV/0!</v>
      </c>
      <c r="K1645" s="457" t="e">
        <v>#DIV/0!</v>
      </c>
      <c r="L1645" s="457" t="e">
        <v>#DIV/0!</v>
      </c>
      <c r="M1645" s="457" t="e">
        <v>#DIV/0!</v>
      </c>
      <c r="N1645" s="457" t="e">
        <v>#DIV/0!</v>
      </c>
      <c r="O1645" s="457" t="e">
        <v>#DIV/0!</v>
      </c>
      <c r="P1645" s="457" t="e">
        <v>#DIV/0!</v>
      </c>
      <c r="Q1645" s="457" t="e">
        <v>#DIV/0!</v>
      </c>
      <c r="R1645" s="457" t="e">
        <v>#DIV/0!</v>
      </c>
      <c r="S1645" s="453"/>
      <c r="V1645" s="387"/>
      <c r="W1645" s="323" t="s">
        <v>256</v>
      </c>
      <c r="X1645" s="323" t="s">
        <v>211</v>
      </c>
      <c r="Y1645" s="323"/>
      <c r="Z1645" s="327">
        <v>13.814256</v>
      </c>
      <c r="AA1645" s="327">
        <v>25.992706999999999</v>
      </c>
      <c r="AB1645" s="327">
        <v>21.287037999999999</v>
      </c>
      <c r="AC1645" s="327">
        <v>22.859556000000001</v>
      </c>
      <c r="AD1645" s="327">
        <v>17.693103000000001</v>
      </c>
      <c r="AE1645" s="327">
        <v>20.305592999999998</v>
      </c>
      <c r="AF1645" s="327">
        <v>19.431083000000001</v>
      </c>
      <c r="AG1645" s="327">
        <v>0</v>
      </c>
      <c r="AH1645" s="327">
        <v>0</v>
      </c>
      <c r="AI1645" s="327">
        <v>60.032279000000003</v>
      </c>
      <c r="AJ1645" s="327">
        <v>22.626396</v>
      </c>
      <c r="AK1645" s="327">
        <v>39.664050000000003</v>
      </c>
      <c r="AL1645" s="327">
        <v>263.70606099999998</v>
      </c>
      <c r="AM1645" s="489"/>
      <c r="AN1645" s="382"/>
    </row>
    <row r="1646" spans="1:40" ht="19.5" customHeight="1" x14ac:dyDescent="0.2">
      <c r="A1646" s="477" t="s">
        <v>83</v>
      </c>
      <c r="B1646" s="475" t="s">
        <v>96</v>
      </c>
      <c r="C1646" s="456" t="s">
        <v>33</v>
      </c>
      <c r="D1646" s="302" t="s">
        <v>37</v>
      </c>
      <c r="E1646" s="457"/>
      <c r="F1646" s="457" t="e">
        <v>#DIV/0!</v>
      </c>
      <c r="G1646" s="457" t="e">
        <v>#DIV/0!</v>
      </c>
      <c r="H1646" s="457" t="e">
        <v>#DIV/0!</v>
      </c>
      <c r="I1646" s="457" t="e">
        <v>#DIV/0!</v>
      </c>
      <c r="J1646" s="457" t="e">
        <v>#DIV/0!</v>
      </c>
      <c r="K1646" s="457" t="e">
        <v>#DIV/0!</v>
      </c>
      <c r="L1646" s="457" t="e">
        <v>#DIV/0!</v>
      </c>
      <c r="M1646" s="457" t="e">
        <v>#DIV/0!</v>
      </c>
      <c r="N1646" s="457" t="e">
        <v>#DIV/0!</v>
      </c>
      <c r="O1646" s="457" t="e">
        <v>#DIV/0!</v>
      </c>
      <c r="P1646" s="457" t="e">
        <v>#DIV/0!</v>
      </c>
      <c r="Q1646" s="457" t="e">
        <v>#DIV/0!</v>
      </c>
      <c r="R1646" s="457" t="e">
        <v>#DIV/0!</v>
      </c>
      <c r="S1646" s="453"/>
      <c r="V1646" s="387"/>
      <c r="W1646" s="323" t="s">
        <v>256</v>
      </c>
      <c r="X1646" s="323" t="s">
        <v>221</v>
      </c>
      <c r="Y1646" s="323"/>
      <c r="Z1646" s="327">
        <v>1.7277228608695701</v>
      </c>
      <c r="AA1646" s="327">
        <v>1.5454790839694701</v>
      </c>
      <c r="AB1646" s="327">
        <v>1.65760395683453</v>
      </c>
      <c r="AC1646" s="327">
        <v>1.74752797183099</v>
      </c>
      <c r="AD1646" s="327">
        <v>1.8255874532374099</v>
      </c>
      <c r="AE1646" s="327">
        <v>1.73783657971015</v>
      </c>
      <c r="AF1646" s="327">
        <v>1.77128525</v>
      </c>
      <c r="AG1646" s="327">
        <v>0</v>
      </c>
      <c r="AH1646" s="327">
        <v>0</v>
      </c>
      <c r="AI1646" s="327">
        <v>5.9555179999999996</v>
      </c>
      <c r="AJ1646" s="327">
        <v>2.0391219999999999</v>
      </c>
      <c r="AK1646" s="327">
        <v>2.0470220000000001</v>
      </c>
      <c r="AL1646" s="327">
        <v>22.054705156452101</v>
      </c>
      <c r="AM1646" s="489"/>
      <c r="AN1646" s="382"/>
    </row>
    <row r="1647" spans="1:40" ht="19.5" customHeight="1" x14ac:dyDescent="0.2">
      <c r="A1647" s="477" t="s">
        <v>83</v>
      </c>
      <c r="B1647" s="475" t="s">
        <v>96</v>
      </c>
      <c r="C1647" s="456" t="s">
        <v>33</v>
      </c>
      <c r="D1647" s="302" t="s">
        <v>38</v>
      </c>
      <c r="E1647" s="457"/>
      <c r="F1647" s="457" t="e">
        <v>#DIV/0!</v>
      </c>
      <c r="G1647" s="457" t="e">
        <v>#DIV/0!</v>
      </c>
      <c r="H1647" s="457" t="e">
        <v>#DIV/0!</v>
      </c>
      <c r="I1647" s="457" t="e">
        <v>#DIV/0!</v>
      </c>
      <c r="J1647" s="457" t="e">
        <v>#DIV/0!</v>
      </c>
      <c r="K1647" s="457" t="e">
        <v>#DIV/0!</v>
      </c>
      <c r="L1647" s="457" t="e">
        <v>#DIV/0!</v>
      </c>
      <c r="M1647" s="457" t="e">
        <v>#DIV/0!</v>
      </c>
      <c r="N1647" s="457" t="e">
        <v>#DIV/0!</v>
      </c>
      <c r="O1647" s="457" t="e">
        <v>#DIV/0!</v>
      </c>
      <c r="P1647" s="457" t="e">
        <v>#DIV/0!</v>
      </c>
      <c r="Q1647" s="457" t="e">
        <v>#DIV/0!</v>
      </c>
      <c r="R1647" s="457" t="e">
        <v>#DIV/0!</v>
      </c>
      <c r="S1647" s="453"/>
      <c r="V1647" s="387"/>
      <c r="W1647" s="323" t="s">
        <v>256</v>
      </c>
      <c r="X1647" s="323" t="s">
        <v>222</v>
      </c>
      <c r="Y1647" s="323"/>
      <c r="Z1647" s="327">
        <v>0</v>
      </c>
      <c r="AA1647" s="327">
        <v>0</v>
      </c>
      <c r="AB1647" s="327">
        <v>0</v>
      </c>
      <c r="AC1647" s="327">
        <v>0</v>
      </c>
      <c r="AD1647" s="327">
        <v>0</v>
      </c>
      <c r="AE1647" s="327">
        <v>0</v>
      </c>
      <c r="AF1647" s="327">
        <v>0</v>
      </c>
      <c r="AG1647" s="327">
        <v>0</v>
      </c>
      <c r="AH1647" s="327">
        <v>0</v>
      </c>
      <c r="AI1647" s="327">
        <v>8.9999999999999993E-3</v>
      </c>
      <c r="AJ1647" s="327">
        <v>0</v>
      </c>
      <c r="AK1647" s="327">
        <v>0</v>
      </c>
      <c r="AL1647" s="327">
        <v>8.9999999999999993E-3</v>
      </c>
      <c r="AM1647" s="489"/>
      <c r="AN1647" s="382"/>
    </row>
    <row r="1648" spans="1:40" ht="19.5" customHeight="1" x14ac:dyDescent="0.2">
      <c r="A1648" s="477" t="s">
        <v>83</v>
      </c>
      <c r="B1648" s="475" t="s">
        <v>96</v>
      </c>
      <c r="C1648" s="456" t="s">
        <v>33</v>
      </c>
      <c r="D1648" s="302" t="s">
        <v>39</v>
      </c>
      <c r="E1648" s="457"/>
      <c r="F1648" s="457" t="e">
        <v>#DIV/0!</v>
      </c>
      <c r="G1648" s="457" t="e">
        <v>#DIV/0!</v>
      </c>
      <c r="H1648" s="457" t="e">
        <v>#DIV/0!</v>
      </c>
      <c r="I1648" s="457" t="e">
        <v>#DIV/0!</v>
      </c>
      <c r="J1648" s="457" t="e">
        <v>#DIV/0!</v>
      </c>
      <c r="K1648" s="457" t="e">
        <v>#DIV/0!</v>
      </c>
      <c r="L1648" s="457" t="e">
        <v>#DIV/0!</v>
      </c>
      <c r="M1648" s="457" t="e">
        <v>#DIV/0!</v>
      </c>
      <c r="N1648" s="457" t="e">
        <v>#DIV/0!</v>
      </c>
      <c r="O1648" s="457" t="e">
        <v>#DIV/0!</v>
      </c>
      <c r="P1648" s="457" t="e">
        <v>#DIV/0!</v>
      </c>
      <c r="Q1648" s="457" t="e">
        <v>#DIV/0!</v>
      </c>
      <c r="R1648" s="457" t="e">
        <v>#DIV/0!</v>
      </c>
      <c r="S1648" s="453"/>
      <c r="V1648" s="387"/>
      <c r="W1648" s="323" t="s">
        <v>256</v>
      </c>
      <c r="X1648" s="323" t="s">
        <v>223</v>
      </c>
      <c r="Y1648" s="323"/>
      <c r="Z1648" s="327">
        <v>0</v>
      </c>
      <c r="AA1648" s="327">
        <v>0</v>
      </c>
      <c r="AB1648" s="327">
        <v>0</v>
      </c>
      <c r="AC1648" s="327">
        <v>0</v>
      </c>
      <c r="AD1648" s="327">
        <v>0</v>
      </c>
      <c r="AE1648" s="327">
        <v>0</v>
      </c>
      <c r="AF1648" s="327">
        <v>0</v>
      </c>
      <c r="AG1648" s="327">
        <v>0</v>
      </c>
      <c r="AH1648" s="327">
        <v>0</v>
      </c>
      <c r="AI1648" s="327">
        <v>0</v>
      </c>
      <c r="AJ1648" s="327">
        <v>0</v>
      </c>
      <c r="AK1648" s="327">
        <v>0</v>
      </c>
      <c r="AL1648" s="327">
        <v>0</v>
      </c>
      <c r="AM1648" s="489"/>
      <c r="AN1648" s="382"/>
    </row>
    <row r="1649" spans="1:40" ht="19.5" customHeight="1" x14ac:dyDescent="0.2">
      <c r="A1649" s="477" t="s">
        <v>83</v>
      </c>
      <c r="B1649" s="475" t="s">
        <v>96</v>
      </c>
      <c r="C1649" s="456" t="s">
        <v>40</v>
      </c>
      <c r="D1649" s="302" t="s">
        <v>41</v>
      </c>
      <c r="E1649" s="457"/>
      <c r="F1649" s="457" t="e">
        <v>#DIV/0!</v>
      </c>
      <c r="G1649" s="457" t="e">
        <v>#DIV/0!</v>
      </c>
      <c r="H1649" s="457" t="e">
        <v>#DIV/0!</v>
      </c>
      <c r="I1649" s="457" t="e">
        <v>#DIV/0!</v>
      </c>
      <c r="J1649" s="457" t="e">
        <v>#DIV/0!</v>
      </c>
      <c r="K1649" s="457" t="e">
        <v>#DIV/0!</v>
      </c>
      <c r="L1649" s="457" t="e">
        <v>#DIV/0!</v>
      </c>
      <c r="M1649" s="457" t="e">
        <v>#DIV/0!</v>
      </c>
      <c r="N1649" s="457" t="e">
        <v>#DIV/0!</v>
      </c>
      <c r="O1649" s="457" t="e">
        <v>#DIV/0!</v>
      </c>
      <c r="P1649" s="457" t="e">
        <v>#DIV/0!</v>
      </c>
      <c r="Q1649" s="457" t="e">
        <v>#DIV/0!</v>
      </c>
      <c r="R1649" s="457" t="e">
        <v>#DIV/0!</v>
      </c>
      <c r="S1649" s="453"/>
      <c r="V1649" s="387"/>
      <c r="W1649" s="323" t="s">
        <v>256</v>
      </c>
      <c r="X1649" s="323" t="s">
        <v>224</v>
      </c>
      <c r="Y1649" s="323"/>
      <c r="Z1649" s="327">
        <v>2.3735597346866402</v>
      </c>
      <c r="AA1649" s="327">
        <v>2.6988500000000002</v>
      </c>
      <c r="AB1649" s="327">
        <v>7.5779500000000004</v>
      </c>
      <c r="AC1649" s="327">
        <v>11.66065</v>
      </c>
      <c r="AD1649" s="327">
        <v>7.8564499999999997</v>
      </c>
      <c r="AE1649" s="327">
        <v>5.8677999999999999</v>
      </c>
      <c r="AF1649" s="327">
        <v>9.5245999999999995</v>
      </c>
      <c r="AG1649" s="327">
        <v>0</v>
      </c>
      <c r="AH1649" s="327">
        <v>0</v>
      </c>
      <c r="AI1649" s="327">
        <v>16.309000000000001</v>
      </c>
      <c r="AJ1649" s="327">
        <v>10.0167</v>
      </c>
      <c r="AK1649" s="327">
        <v>18.657550000000001</v>
      </c>
      <c r="AL1649" s="327">
        <v>92.543109734686695</v>
      </c>
      <c r="AM1649" s="489"/>
      <c r="AN1649" s="382"/>
    </row>
    <row r="1650" spans="1:40" ht="19.5" customHeight="1" x14ac:dyDescent="0.2">
      <c r="A1650" s="477" t="s">
        <v>83</v>
      </c>
      <c r="B1650" s="475" t="s">
        <v>96</v>
      </c>
      <c r="C1650" s="456" t="s">
        <v>40</v>
      </c>
      <c r="D1650" s="302" t="s">
        <v>42</v>
      </c>
      <c r="E1650" s="457"/>
      <c r="F1650" s="457" t="e">
        <v>#DIV/0!</v>
      </c>
      <c r="G1650" s="457" t="e">
        <v>#DIV/0!</v>
      </c>
      <c r="H1650" s="457" t="e">
        <v>#DIV/0!</v>
      </c>
      <c r="I1650" s="457" t="e">
        <v>#DIV/0!</v>
      </c>
      <c r="J1650" s="457" t="e">
        <v>#DIV/0!</v>
      </c>
      <c r="K1650" s="457" t="e">
        <v>#DIV/0!</v>
      </c>
      <c r="L1650" s="457" t="e">
        <v>#DIV/0!</v>
      </c>
      <c r="M1650" s="457" t="e">
        <v>#DIV/0!</v>
      </c>
      <c r="N1650" s="457" t="e">
        <v>#DIV/0!</v>
      </c>
      <c r="O1650" s="457" t="e">
        <v>#DIV/0!</v>
      </c>
      <c r="P1650" s="457" t="e">
        <v>#DIV/0!</v>
      </c>
      <c r="Q1650" s="457" t="e">
        <v>#DIV/0!</v>
      </c>
      <c r="R1650" s="457" t="e">
        <v>#DIV/0!</v>
      </c>
      <c r="S1650" s="453"/>
      <c r="V1650" s="387"/>
      <c r="W1650" s="323" t="s">
        <v>256</v>
      </c>
      <c r="X1650" s="323" t="s">
        <v>225</v>
      </c>
      <c r="Y1650" s="323"/>
      <c r="Z1650" s="327">
        <v>0</v>
      </c>
      <c r="AA1650" s="327">
        <v>0</v>
      </c>
      <c r="AB1650" s="327">
        <v>0</v>
      </c>
      <c r="AC1650" s="327">
        <v>0</v>
      </c>
      <c r="AD1650" s="327">
        <v>0</v>
      </c>
      <c r="AE1650" s="327">
        <v>0</v>
      </c>
      <c r="AF1650" s="327">
        <v>0</v>
      </c>
      <c r="AG1650" s="327">
        <v>0</v>
      </c>
      <c r="AH1650" s="327">
        <v>0</v>
      </c>
      <c r="AI1650" s="327">
        <v>0</v>
      </c>
      <c r="AJ1650" s="327">
        <v>4.3410000000000002E-3</v>
      </c>
      <c r="AK1650" s="327">
        <v>6.701E-2</v>
      </c>
      <c r="AL1650" s="327">
        <v>7.1350999999999998E-2</v>
      </c>
      <c r="AM1650" s="489"/>
      <c r="AN1650" s="382"/>
    </row>
    <row r="1651" spans="1:40" ht="19.5" customHeight="1" x14ac:dyDescent="0.2">
      <c r="A1651" s="477" t="s">
        <v>83</v>
      </c>
      <c r="B1651" s="475" t="s">
        <v>96</v>
      </c>
      <c r="C1651" s="456" t="s">
        <v>40</v>
      </c>
      <c r="D1651" s="302" t="s">
        <v>43</v>
      </c>
      <c r="E1651" s="457"/>
      <c r="F1651" s="457" t="e">
        <v>#DIV/0!</v>
      </c>
      <c r="G1651" s="457" t="e">
        <v>#DIV/0!</v>
      </c>
      <c r="H1651" s="457" t="e">
        <v>#DIV/0!</v>
      </c>
      <c r="I1651" s="457" t="e">
        <v>#DIV/0!</v>
      </c>
      <c r="J1651" s="457" t="e">
        <v>#DIV/0!</v>
      </c>
      <c r="K1651" s="457" t="e">
        <v>#DIV/0!</v>
      </c>
      <c r="L1651" s="457" t="e">
        <v>#DIV/0!</v>
      </c>
      <c r="M1651" s="457" t="e">
        <v>#DIV/0!</v>
      </c>
      <c r="N1651" s="457" t="e">
        <v>#DIV/0!</v>
      </c>
      <c r="O1651" s="457" t="e">
        <v>#DIV/0!</v>
      </c>
      <c r="P1651" s="457" t="e">
        <v>#DIV/0!</v>
      </c>
      <c r="Q1651" s="457" t="e">
        <v>#DIV/0!</v>
      </c>
      <c r="R1651" s="457" t="e">
        <v>#DIV/0!</v>
      </c>
      <c r="S1651" s="453"/>
      <c r="V1651" s="387"/>
      <c r="W1651" s="323" t="s">
        <v>256</v>
      </c>
      <c r="X1651" s="323" t="s">
        <v>226</v>
      </c>
      <c r="Y1651" s="323"/>
      <c r="Z1651" s="327">
        <v>0</v>
      </c>
      <c r="AA1651" s="327">
        <v>0</v>
      </c>
      <c r="AB1651" s="327">
        <v>0</v>
      </c>
      <c r="AC1651" s="327">
        <v>0</v>
      </c>
      <c r="AD1651" s="327">
        <v>0</v>
      </c>
      <c r="AE1651" s="327">
        <v>0</v>
      </c>
      <c r="AF1651" s="327">
        <v>0</v>
      </c>
      <c r="AG1651" s="327">
        <v>0</v>
      </c>
      <c r="AH1651" s="327">
        <v>0</v>
      </c>
      <c r="AI1651" s="327">
        <v>0</v>
      </c>
      <c r="AJ1651" s="327">
        <v>1.2386999999999999</v>
      </c>
      <c r="AK1651" s="327">
        <v>0</v>
      </c>
      <c r="AL1651" s="327">
        <v>1.2386999999999999</v>
      </c>
      <c r="AM1651" s="489"/>
      <c r="AN1651" s="382"/>
    </row>
    <row r="1652" spans="1:40" ht="19.5" customHeight="1" x14ac:dyDescent="0.2">
      <c r="A1652" s="477" t="s">
        <v>83</v>
      </c>
      <c r="B1652" s="475" t="s">
        <v>96</v>
      </c>
      <c r="C1652" s="456" t="s">
        <v>96</v>
      </c>
      <c r="D1652" s="302" t="s">
        <v>96</v>
      </c>
      <c r="E1652" s="457"/>
      <c r="F1652" s="457" t="e">
        <v>#DIV/0!</v>
      </c>
      <c r="G1652" s="457" t="e">
        <v>#DIV/0!</v>
      </c>
      <c r="H1652" s="457" t="e">
        <v>#DIV/0!</v>
      </c>
      <c r="I1652" s="457" t="e">
        <v>#DIV/0!</v>
      </c>
      <c r="J1652" s="457" t="e">
        <v>#DIV/0!</v>
      </c>
      <c r="K1652" s="457" t="e">
        <v>#DIV/0!</v>
      </c>
      <c r="L1652" s="457" t="e">
        <v>#DIV/0!</v>
      </c>
      <c r="M1652" s="457" t="e">
        <v>#DIV/0!</v>
      </c>
      <c r="N1652" s="457" t="e">
        <v>#DIV/0!</v>
      </c>
      <c r="O1652" s="457" t="e">
        <v>#DIV/0!</v>
      </c>
      <c r="P1652" s="457" t="e">
        <v>#DIV/0!</v>
      </c>
      <c r="Q1652" s="457" t="e">
        <v>#DIV/0!</v>
      </c>
      <c r="R1652" s="457" t="e">
        <v>#DIV/0!</v>
      </c>
      <c r="S1652" s="453"/>
      <c r="V1652" s="387"/>
      <c r="W1652" s="323" t="s">
        <v>256</v>
      </c>
      <c r="X1652" s="323" t="s">
        <v>227</v>
      </c>
      <c r="Y1652" s="323"/>
      <c r="Z1652" s="327">
        <v>0</v>
      </c>
      <c r="AA1652" s="327">
        <v>0</v>
      </c>
      <c r="AB1652" s="327">
        <v>0</v>
      </c>
      <c r="AC1652" s="327">
        <v>0</v>
      </c>
      <c r="AD1652" s="327">
        <v>0</v>
      </c>
      <c r="AE1652" s="327">
        <v>0</v>
      </c>
      <c r="AF1652" s="327">
        <v>0</v>
      </c>
      <c r="AG1652" s="327">
        <v>0</v>
      </c>
      <c r="AH1652" s="327">
        <v>0</v>
      </c>
      <c r="AI1652" s="327">
        <v>0</v>
      </c>
      <c r="AJ1652" s="327">
        <v>0</v>
      </c>
      <c r="AK1652" s="327">
        <v>0</v>
      </c>
      <c r="AL1652" s="327">
        <v>0</v>
      </c>
      <c r="AM1652" s="489"/>
      <c r="AN1652" s="382"/>
    </row>
    <row r="1653" spans="1:40" ht="19.5" customHeight="1" x14ac:dyDescent="0.2">
      <c r="A1653" s="477" t="s">
        <v>83</v>
      </c>
      <c r="B1653" s="475" t="s">
        <v>97</v>
      </c>
      <c r="C1653" s="456" t="s">
        <v>97</v>
      </c>
      <c r="D1653" s="302" t="s">
        <v>97</v>
      </c>
      <c r="E1653" s="457"/>
      <c r="F1653" s="457" t="e">
        <v>#DIV/0!</v>
      </c>
      <c r="G1653" s="457" t="e">
        <v>#DIV/0!</v>
      </c>
      <c r="H1653" s="457" t="e">
        <v>#DIV/0!</v>
      </c>
      <c r="I1653" s="457" t="e">
        <v>#DIV/0!</v>
      </c>
      <c r="J1653" s="457" t="e">
        <v>#DIV/0!</v>
      </c>
      <c r="K1653" s="457" t="e">
        <v>#DIV/0!</v>
      </c>
      <c r="L1653" s="457" t="e">
        <v>#DIV/0!</v>
      </c>
      <c r="M1653" s="457" t="e">
        <v>#DIV/0!</v>
      </c>
      <c r="N1653" s="457" t="e">
        <v>#DIV/0!</v>
      </c>
      <c r="O1653" s="457" t="e">
        <v>#DIV/0!</v>
      </c>
      <c r="P1653" s="457" t="e">
        <v>#DIV/0!</v>
      </c>
      <c r="Q1653" s="457" t="e">
        <v>#DIV/0!</v>
      </c>
      <c r="R1653" s="457" t="e">
        <v>#DIV/0!</v>
      </c>
      <c r="S1653" s="453"/>
      <c r="V1653" s="387"/>
      <c r="W1653" s="323" t="s">
        <v>256</v>
      </c>
      <c r="X1653" s="323" t="s">
        <v>367</v>
      </c>
      <c r="Y1653" s="323"/>
      <c r="Z1653" s="327">
        <v>0</v>
      </c>
      <c r="AA1653" s="327">
        <v>0</v>
      </c>
      <c r="AB1653" s="327">
        <v>0</v>
      </c>
      <c r="AC1653" s="327">
        <v>0</v>
      </c>
      <c r="AD1653" s="327">
        <v>0</v>
      </c>
      <c r="AE1653" s="327">
        <v>0</v>
      </c>
      <c r="AF1653" s="327">
        <v>0</v>
      </c>
      <c r="AG1653" s="327">
        <v>0</v>
      </c>
      <c r="AH1653" s="327">
        <v>0</v>
      </c>
      <c r="AI1653" s="327">
        <v>0</v>
      </c>
      <c r="AJ1653" s="327">
        <v>0</v>
      </c>
      <c r="AK1653" s="327">
        <v>0</v>
      </c>
      <c r="AL1653" s="327">
        <v>0</v>
      </c>
      <c r="AM1653" s="489"/>
      <c r="AN1653" s="382"/>
    </row>
    <row r="1654" spans="1:40" ht="19.5" customHeight="1" x14ac:dyDescent="0.2">
      <c r="A1654" s="477" t="s">
        <v>83</v>
      </c>
      <c r="B1654" s="475" t="s">
        <v>117</v>
      </c>
      <c r="C1654" s="456" t="s">
        <v>117</v>
      </c>
      <c r="D1654" s="302" t="s">
        <v>117</v>
      </c>
      <c r="E1654" s="457"/>
      <c r="F1654" s="457" t="e">
        <v>#DIV/0!</v>
      </c>
      <c r="G1654" s="457" t="e">
        <v>#DIV/0!</v>
      </c>
      <c r="H1654" s="457" t="e">
        <v>#DIV/0!</v>
      </c>
      <c r="I1654" s="457" t="e">
        <v>#DIV/0!</v>
      </c>
      <c r="J1654" s="457" t="e">
        <v>#DIV/0!</v>
      </c>
      <c r="K1654" s="457" t="e">
        <v>#DIV/0!</v>
      </c>
      <c r="L1654" s="457" t="e">
        <v>#DIV/0!</v>
      </c>
      <c r="M1654" s="457" t="e">
        <v>#DIV/0!</v>
      </c>
      <c r="N1654" s="457" t="e">
        <v>#DIV/0!</v>
      </c>
      <c r="O1654" s="457" t="e">
        <v>#DIV/0!</v>
      </c>
      <c r="P1654" s="457" t="e">
        <v>#DIV/0!</v>
      </c>
      <c r="Q1654" s="457" t="e">
        <v>#DIV/0!</v>
      </c>
      <c r="R1654" s="457" t="e">
        <v>#DIV/0!</v>
      </c>
      <c r="S1654" s="453"/>
      <c r="V1654" s="387"/>
      <c r="W1654" s="323" t="s">
        <v>256</v>
      </c>
      <c r="X1654" s="323" t="s">
        <v>229</v>
      </c>
      <c r="Y1654" s="323"/>
      <c r="Z1654" s="327">
        <v>-24.9038</v>
      </c>
      <c r="AA1654" s="327">
        <v>-8.0380000000000003</v>
      </c>
      <c r="AB1654" s="327">
        <v>-2.2599999999999998</v>
      </c>
      <c r="AC1654" s="327">
        <v>-12.8653</v>
      </c>
      <c r="AD1654" s="327">
        <v>-20.728899999999999</v>
      </c>
      <c r="AE1654" s="327">
        <v>-12.939</v>
      </c>
      <c r="AF1654" s="327">
        <v>-29.607700000000001</v>
      </c>
      <c r="AG1654" s="327">
        <v>0</v>
      </c>
      <c r="AH1654" s="327">
        <v>0</v>
      </c>
      <c r="AI1654" s="327">
        <v>-19.354099999999999</v>
      </c>
      <c r="AJ1654" s="327">
        <v>-16.0929</v>
      </c>
      <c r="AK1654" s="327">
        <v>-9.58</v>
      </c>
      <c r="AL1654" s="327">
        <v>-156.36969999999999</v>
      </c>
      <c r="AM1654" s="489"/>
      <c r="AN1654" s="382"/>
    </row>
    <row r="1655" spans="1:40" ht="19.5" customHeight="1" x14ac:dyDescent="0.2">
      <c r="A1655" s="477" t="s">
        <v>83</v>
      </c>
      <c r="B1655" s="475" t="s">
        <v>99</v>
      </c>
      <c r="C1655" s="456" t="s">
        <v>99</v>
      </c>
      <c r="D1655" s="302" t="s">
        <v>99</v>
      </c>
      <c r="E1655" s="457"/>
      <c r="F1655" s="457" t="e">
        <v>#DIV/0!</v>
      </c>
      <c r="G1655" s="457" t="e">
        <v>#DIV/0!</v>
      </c>
      <c r="H1655" s="457" t="e">
        <v>#DIV/0!</v>
      </c>
      <c r="I1655" s="457" t="e">
        <v>#DIV/0!</v>
      </c>
      <c r="J1655" s="457" t="e">
        <v>#DIV/0!</v>
      </c>
      <c r="K1655" s="457" t="e">
        <v>#DIV/0!</v>
      </c>
      <c r="L1655" s="457" t="e">
        <v>#DIV/0!</v>
      </c>
      <c r="M1655" s="457" t="e">
        <v>#DIV/0!</v>
      </c>
      <c r="N1655" s="457" t="e">
        <v>#DIV/0!</v>
      </c>
      <c r="O1655" s="457" t="e">
        <v>#DIV/0!</v>
      </c>
      <c r="P1655" s="457" t="e">
        <v>#DIV/0!</v>
      </c>
      <c r="Q1655" s="457" t="e">
        <v>#DIV/0!</v>
      </c>
      <c r="R1655" s="457" t="e">
        <v>#DIV/0!</v>
      </c>
      <c r="S1655" s="453"/>
      <c r="V1655" s="387"/>
      <c r="W1655" s="323" t="s">
        <v>256</v>
      </c>
      <c r="X1655" s="323" t="s">
        <v>230</v>
      </c>
      <c r="Y1655" s="323"/>
      <c r="Z1655" s="327">
        <v>0</v>
      </c>
      <c r="AA1655" s="327">
        <v>0</v>
      </c>
      <c r="AB1655" s="327">
        <v>0</v>
      </c>
      <c r="AC1655" s="327">
        <v>0</v>
      </c>
      <c r="AD1655" s="327">
        <v>0</v>
      </c>
      <c r="AE1655" s="327">
        <v>0</v>
      </c>
      <c r="AF1655" s="327">
        <v>0</v>
      </c>
      <c r="AG1655" s="327">
        <v>0</v>
      </c>
      <c r="AH1655" s="327">
        <v>0</v>
      </c>
      <c r="AI1655" s="327">
        <v>0</v>
      </c>
      <c r="AJ1655" s="327">
        <v>0</v>
      </c>
      <c r="AK1655" s="327">
        <v>0</v>
      </c>
      <c r="AL1655" s="327">
        <v>0</v>
      </c>
      <c r="AM1655" s="489"/>
      <c r="AN1655" s="382"/>
    </row>
    <row r="1656" spans="1:40" ht="19.5" customHeight="1" x14ac:dyDescent="0.2">
      <c r="A1656" s="477" t="s">
        <v>83</v>
      </c>
      <c r="B1656" s="462" t="s">
        <v>100</v>
      </c>
      <c r="C1656" s="462" t="s">
        <v>100</v>
      </c>
      <c r="D1656" s="462" t="s">
        <v>100</v>
      </c>
      <c r="E1656" s="457"/>
      <c r="F1656" s="457" t="e">
        <v>#DIV/0!</v>
      </c>
      <c r="G1656" s="457" t="e">
        <v>#DIV/0!</v>
      </c>
      <c r="H1656" s="457" t="e">
        <v>#DIV/0!</v>
      </c>
      <c r="I1656" s="457" t="e">
        <v>#DIV/0!</v>
      </c>
      <c r="J1656" s="457" t="e">
        <v>#DIV/0!</v>
      </c>
      <c r="K1656" s="457" t="e">
        <v>#DIV/0!</v>
      </c>
      <c r="L1656" s="457" t="e">
        <v>#DIV/0!</v>
      </c>
      <c r="M1656" s="457" t="e">
        <v>#DIV/0!</v>
      </c>
      <c r="N1656" s="457" t="e">
        <v>#DIV/0!</v>
      </c>
      <c r="O1656" s="457" t="e">
        <v>#DIV/0!</v>
      </c>
      <c r="P1656" s="457" t="e">
        <v>#DIV/0!</v>
      </c>
      <c r="Q1656" s="457" t="e">
        <v>#DIV/0!</v>
      </c>
      <c r="R1656" s="305" t="e">
        <v>#DIV/0!</v>
      </c>
      <c r="S1656" s="382"/>
      <c r="V1656" s="387"/>
      <c r="W1656" s="323" t="s">
        <v>256</v>
      </c>
      <c r="X1656" s="323" t="s">
        <v>231</v>
      </c>
      <c r="Y1656" s="323"/>
      <c r="Z1656" s="327">
        <v>0</v>
      </c>
      <c r="AA1656" s="327">
        <v>0</v>
      </c>
      <c r="AB1656" s="327">
        <v>0</v>
      </c>
      <c r="AC1656" s="327">
        <v>0</v>
      </c>
      <c r="AD1656" s="327">
        <v>0</v>
      </c>
      <c r="AE1656" s="327">
        <v>0</v>
      </c>
      <c r="AF1656" s="327">
        <v>0</v>
      </c>
      <c r="AG1656" s="327">
        <v>0</v>
      </c>
      <c r="AH1656" s="327">
        <v>0</v>
      </c>
      <c r="AI1656" s="327">
        <v>0</v>
      </c>
      <c r="AJ1656" s="327">
        <v>0</v>
      </c>
      <c r="AK1656" s="327">
        <v>0</v>
      </c>
      <c r="AL1656" s="327">
        <v>0</v>
      </c>
      <c r="AM1656" s="489"/>
      <c r="AN1656" s="382"/>
    </row>
    <row r="1657" spans="1:40" ht="19.5" customHeight="1" x14ac:dyDescent="0.2">
      <c r="A1657" s="477" t="s">
        <v>83</v>
      </c>
      <c r="B1657" s="462" t="s">
        <v>50</v>
      </c>
      <c r="C1657" s="462" t="s">
        <v>50</v>
      </c>
      <c r="D1657" s="462" t="s">
        <v>50</v>
      </c>
      <c r="E1657" s="457"/>
      <c r="F1657" s="457" t="e">
        <v>#DIV/0!</v>
      </c>
      <c r="G1657" s="457" t="e">
        <v>#DIV/0!</v>
      </c>
      <c r="H1657" s="457" t="e">
        <v>#DIV/0!</v>
      </c>
      <c r="I1657" s="457" t="e">
        <v>#DIV/0!</v>
      </c>
      <c r="J1657" s="457" t="e">
        <v>#DIV/0!</v>
      </c>
      <c r="K1657" s="457" t="e">
        <v>#DIV/0!</v>
      </c>
      <c r="L1657" s="457" t="e">
        <v>#DIV/0!</v>
      </c>
      <c r="M1657" s="457" t="e">
        <v>#DIV/0!</v>
      </c>
      <c r="N1657" s="457" t="e">
        <v>#DIV/0!</v>
      </c>
      <c r="O1657" s="457" t="e">
        <v>#DIV/0!</v>
      </c>
      <c r="P1657" s="457" t="e">
        <v>#DIV/0!</v>
      </c>
      <c r="Q1657" s="457" t="e">
        <v>#DIV/0!</v>
      </c>
      <c r="R1657" s="305" t="e">
        <v>#DIV/0!</v>
      </c>
      <c r="S1657" s="382"/>
      <c r="V1657" s="387"/>
      <c r="W1657" s="323" t="s">
        <v>256</v>
      </c>
      <c r="X1657" s="323" t="s">
        <v>232</v>
      </c>
      <c r="Y1657" s="323"/>
      <c r="Z1657" s="327">
        <v>0</v>
      </c>
      <c r="AA1657" s="327">
        <v>0</v>
      </c>
      <c r="AB1657" s="327">
        <v>0</v>
      </c>
      <c r="AC1657" s="327">
        <v>0</v>
      </c>
      <c r="AD1657" s="327">
        <v>0</v>
      </c>
      <c r="AE1657" s="327">
        <v>0</v>
      </c>
      <c r="AF1657" s="327">
        <v>0</v>
      </c>
      <c r="AG1657" s="327">
        <v>0</v>
      </c>
      <c r="AH1657" s="327">
        <v>0</v>
      </c>
      <c r="AI1657" s="327">
        <v>0</v>
      </c>
      <c r="AJ1657" s="327">
        <v>0</v>
      </c>
      <c r="AK1657" s="327">
        <v>0</v>
      </c>
      <c r="AL1657" s="327">
        <v>0</v>
      </c>
      <c r="AM1657" s="489"/>
      <c r="AN1657" s="382"/>
    </row>
    <row r="1658" spans="1:40" ht="19.5" customHeight="1" x14ac:dyDescent="0.2">
      <c r="A1658" s="477" t="s">
        <v>102</v>
      </c>
      <c r="B1658" s="462" t="s">
        <v>25</v>
      </c>
      <c r="C1658" s="462" t="s">
        <v>25</v>
      </c>
      <c r="D1658" s="462" t="s">
        <v>25</v>
      </c>
      <c r="E1658" s="457"/>
      <c r="F1658" s="457">
        <v>0</v>
      </c>
      <c r="G1658" s="457">
        <v>0</v>
      </c>
      <c r="H1658" s="457">
        <v>0</v>
      </c>
      <c r="I1658" s="457">
        <v>0</v>
      </c>
      <c r="J1658" s="457">
        <v>0</v>
      </c>
      <c r="K1658" s="457">
        <v>0</v>
      </c>
      <c r="L1658" s="457">
        <v>0</v>
      </c>
      <c r="M1658" s="457">
        <v>0</v>
      </c>
      <c r="N1658" s="457">
        <v>0</v>
      </c>
      <c r="O1658" s="457">
        <v>0</v>
      </c>
      <c r="P1658" s="457">
        <v>0</v>
      </c>
      <c r="Q1658" s="457">
        <v>0</v>
      </c>
      <c r="R1658" s="305">
        <v>0</v>
      </c>
      <c r="S1658" s="382"/>
      <c r="V1658" s="387"/>
      <c r="W1658" s="323" t="s">
        <v>256</v>
      </c>
      <c r="X1658" s="323" t="s">
        <v>233</v>
      </c>
      <c r="Y1658" s="323"/>
      <c r="Z1658" s="327">
        <v>0</v>
      </c>
      <c r="AA1658" s="327">
        <v>0</v>
      </c>
      <c r="AB1658" s="327">
        <v>0</v>
      </c>
      <c r="AC1658" s="327">
        <v>0</v>
      </c>
      <c r="AD1658" s="327">
        <v>0</v>
      </c>
      <c r="AE1658" s="327">
        <v>0</v>
      </c>
      <c r="AF1658" s="327">
        <v>0</v>
      </c>
      <c r="AG1658" s="327">
        <v>0</v>
      </c>
      <c r="AH1658" s="327">
        <v>0</v>
      </c>
      <c r="AI1658" s="327">
        <v>0</v>
      </c>
      <c r="AJ1658" s="327">
        <v>0</v>
      </c>
      <c r="AK1658" s="327">
        <v>5.7200000000000001E-2</v>
      </c>
      <c r="AL1658" s="327">
        <v>5.7200000000000001E-2</v>
      </c>
      <c r="AM1658" s="489"/>
      <c r="AN1658" s="382"/>
    </row>
    <row r="1659" spans="1:40" ht="19.5" customHeight="1" x14ac:dyDescent="0.2">
      <c r="A1659" s="477" t="s">
        <v>102</v>
      </c>
      <c r="B1659" s="462" t="s">
        <v>44</v>
      </c>
      <c r="C1659" s="462" t="s">
        <v>44</v>
      </c>
      <c r="D1659" s="462" t="s">
        <v>44</v>
      </c>
      <c r="E1659" s="457"/>
      <c r="F1659" s="457">
        <v>0</v>
      </c>
      <c r="G1659" s="457">
        <v>0</v>
      </c>
      <c r="H1659" s="457">
        <v>0</v>
      </c>
      <c r="I1659" s="457">
        <v>0</v>
      </c>
      <c r="J1659" s="457">
        <v>0</v>
      </c>
      <c r="K1659" s="457">
        <v>0</v>
      </c>
      <c r="L1659" s="457">
        <v>0</v>
      </c>
      <c r="M1659" s="457">
        <v>0</v>
      </c>
      <c r="N1659" s="457">
        <v>0</v>
      </c>
      <c r="O1659" s="457">
        <v>0</v>
      </c>
      <c r="P1659" s="457">
        <v>0</v>
      </c>
      <c r="Q1659" s="457">
        <v>0</v>
      </c>
      <c r="R1659" s="305">
        <v>0</v>
      </c>
      <c r="S1659" s="382"/>
      <c r="V1659" s="387"/>
      <c r="W1659" s="323" t="s">
        <v>256</v>
      </c>
      <c r="X1659" s="323" t="s">
        <v>234</v>
      </c>
      <c r="Y1659" s="323"/>
      <c r="Z1659" s="327">
        <v>0</v>
      </c>
      <c r="AA1659" s="327">
        <v>0</v>
      </c>
      <c r="AB1659" s="327">
        <v>0</v>
      </c>
      <c r="AC1659" s="327">
        <v>0</v>
      </c>
      <c r="AD1659" s="327">
        <v>0</v>
      </c>
      <c r="AE1659" s="327">
        <v>0</v>
      </c>
      <c r="AF1659" s="327">
        <v>0</v>
      </c>
      <c r="AG1659" s="327">
        <v>0</v>
      </c>
      <c r="AH1659" s="327">
        <v>0</v>
      </c>
      <c r="AI1659" s="327">
        <v>0</v>
      </c>
      <c r="AJ1659" s="327">
        <v>0</v>
      </c>
      <c r="AK1659" s="327">
        <v>0</v>
      </c>
      <c r="AL1659" s="327">
        <v>0</v>
      </c>
      <c r="AM1659" s="489"/>
      <c r="AN1659" s="382"/>
    </row>
    <row r="1660" spans="1:40" ht="19.5" customHeight="1" x14ac:dyDescent="0.2">
      <c r="A1660" s="477" t="s">
        <v>102</v>
      </c>
      <c r="B1660" s="462" t="s">
        <v>382</v>
      </c>
      <c r="C1660" s="462" t="s">
        <v>382</v>
      </c>
      <c r="D1660" s="462" t="s">
        <v>382</v>
      </c>
      <c r="E1660" s="483"/>
      <c r="F1660" s="483">
        <v>0</v>
      </c>
      <c r="G1660" s="483">
        <v>0</v>
      </c>
      <c r="H1660" s="483">
        <v>0</v>
      </c>
      <c r="I1660" s="483">
        <v>0</v>
      </c>
      <c r="J1660" s="483">
        <v>0</v>
      </c>
      <c r="K1660" s="483">
        <v>0</v>
      </c>
      <c r="L1660" s="483">
        <v>0</v>
      </c>
      <c r="M1660" s="483">
        <v>0</v>
      </c>
      <c r="N1660" s="483">
        <v>0</v>
      </c>
      <c r="O1660" s="483">
        <v>0</v>
      </c>
      <c r="P1660" s="483">
        <v>0</v>
      </c>
      <c r="Q1660" s="483">
        <v>0</v>
      </c>
      <c r="R1660" s="483">
        <v>0</v>
      </c>
      <c r="S1660" s="484"/>
      <c r="V1660" s="387"/>
      <c r="W1660" s="323" t="s">
        <v>256</v>
      </c>
      <c r="X1660" s="323" t="s">
        <v>127</v>
      </c>
      <c r="Y1660" s="323"/>
      <c r="Z1660" s="327">
        <v>0</v>
      </c>
      <c r="AA1660" s="327">
        <v>0</v>
      </c>
      <c r="AB1660" s="327">
        <v>0</v>
      </c>
      <c r="AC1660" s="327">
        <v>0</v>
      </c>
      <c r="AD1660" s="327">
        <v>0</v>
      </c>
      <c r="AE1660" s="327">
        <v>-1.523298</v>
      </c>
      <c r="AF1660" s="327">
        <v>0</v>
      </c>
      <c r="AG1660" s="327">
        <v>0</v>
      </c>
      <c r="AH1660" s="327">
        <v>0</v>
      </c>
      <c r="AI1660" s="327">
        <v>2.7911999999999999E-2</v>
      </c>
      <c r="AJ1660" s="327">
        <v>0</v>
      </c>
      <c r="AK1660" s="327">
        <v>0.5</v>
      </c>
      <c r="AL1660" s="327">
        <v>-0.99538599999999999</v>
      </c>
      <c r="AM1660" s="489"/>
      <c r="AN1660" s="382"/>
    </row>
    <row r="1661" spans="1:40" ht="19.5" customHeight="1" x14ac:dyDescent="0.2">
      <c r="A1661" s="477" t="s">
        <v>102</v>
      </c>
      <c r="B1661" s="462" t="s">
        <v>46</v>
      </c>
      <c r="C1661" s="462" t="s">
        <v>46</v>
      </c>
      <c r="D1661" s="462" t="s">
        <v>46</v>
      </c>
      <c r="E1661" s="483"/>
      <c r="F1661" s="483">
        <v>0</v>
      </c>
      <c r="G1661" s="483">
        <v>0</v>
      </c>
      <c r="H1661" s="483">
        <v>0</v>
      </c>
      <c r="I1661" s="483">
        <v>0</v>
      </c>
      <c r="J1661" s="483">
        <v>0</v>
      </c>
      <c r="K1661" s="483">
        <v>0</v>
      </c>
      <c r="L1661" s="483">
        <v>0</v>
      </c>
      <c r="M1661" s="483">
        <v>0</v>
      </c>
      <c r="N1661" s="483">
        <v>0</v>
      </c>
      <c r="O1661" s="483">
        <v>0</v>
      </c>
      <c r="P1661" s="483">
        <v>0</v>
      </c>
      <c r="Q1661" s="483">
        <v>0</v>
      </c>
      <c r="R1661" s="483">
        <v>0</v>
      </c>
      <c r="S1661" s="484"/>
      <c r="V1661" s="387"/>
      <c r="W1661" s="323" t="s">
        <v>256</v>
      </c>
      <c r="X1661" s="323" t="s">
        <v>235</v>
      </c>
      <c r="Y1661" s="323"/>
      <c r="Z1661" s="327">
        <v>0</v>
      </c>
      <c r="AA1661" s="327">
        <v>0</v>
      </c>
      <c r="AB1661" s="327">
        <v>0</v>
      </c>
      <c r="AC1661" s="327">
        <v>0</v>
      </c>
      <c r="AD1661" s="327">
        <v>0</v>
      </c>
      <c r="AE1661" s="327">
        <v>0</v>
      </c>
      <c r="AF1661" s="327">
        <v>0</v>
      </c>
      <c r="AG1661" s="327">
        <v>0</v>
      </c>
      <c r="AH1661" s="327">
        <v>0</v>
      </c>
      <c r="AI1661" s="327">
        <v>0</v>
      </c>
      <c r="AJ1661" s="327">
        <v>0</v>
      </c>
      <c r="AK1661" s="327">
        <v>0</v>
      </c>
      <c r="AL1661" s="327">
        <v>0</v>
      </c>
      <c r="AM1661" s="489"/>
      <c r="AN1661" s="382"/>
    </row>
    <row r="1662" spans="1:40" ht="19.5" customHeight="1" x14ac:dyDescent="0.2">
      <c r="A1662" s="477" t="s">
        <v>102</v>
      </c>
      <c r="B1662" s="462" t="s">
        <v>47</v>
      </c>
      <c r="C1662" s="462" t="s">
        <v>47</v>
      </c>
      <c r="D1662" s="462" t="s">
        <v>47</v>
      </c>
      <c r="E1662" s="483"/>
      <c r="F1662" s="483">
        <v>0</v>
      </c>
      <c r="G1662" s="483">
        <v>0</v>
      </c>
      <c r="H1662" s="483">
        <v>0</v>
      </c>
      <c r="I1662" s="483">
        <v>0</v>
      </c>
      <c r="J1662" s="483">
        <v>0</v>
      </c>
      <c r="K1662" s="483">
        <v>0</v>
      </c>
      <c r="L1662" s="483">
        <v>0</v>
      </c>
      <c r="M1662" s="483">
        <v>0</v>
      </c>
      <c r="N1662" s="483">
        <v>0</v>
      </c>
      <c r="O1662" s="483">
        <v>0</v>
      </c>
      <c r="P1662" s="483">
        <v>0</v>
      </c>
      <c r="Q1662" s="483">
        <v>0</v>
      </c>
      <c r="R1662" s="483">
        <v>0</v>
      </c>
      <c r="S1662" s="484"/>
      <c r="V1662" s="387"/>
      <c r="W1662" s="323" t="s">
        <v>256</v>
      </c>
      <c r="X1662" s="323" t="s">
        <v>236</v>
      </c>
      <c r="Y1662" s="323"/>
      <c r="Z1662" s="327">
        <v>0</v>
      </c>
      <c r="AA1662" s="327">
        <v>0</v>
      </c>
      <c r="AB1662" s="327">
        <v>0</v>
      </c>
      <c r="AC1662" s="327">
        <v>0</v>
      </c>
      <c r="AD1662" s="327">
        <v>0</v>
      </c>
      <c r="AE1662" s="327">
        <v>0</v>
      </c>
      <c r="AF1662" s="327">
        <v>0</v>
      </c>
      <c r="AG1662" s="327">
        <v>0</v>
      </c>
      <c r="AH1662" s="327">
        <v>0</v>
      </c>
      <c r="AI1662" s="327">
        <v>0</v>
      </c>
      <c r="AJ1662" s="327">
        <v>0</v>
      </c>
      <c r="AK1662" s="327">
        <v>0</v>
      </c>
      <c r="AL1662" s="327">
        <v>0</v>
      </c>
      <c r="AM1662" s="489"/>
      <c r="AN1662" s="382"/>
    </row>
    <row r="1663" spans="1:40" ht="19.5" customHeight="1" x14ac:dyDescent="0.2">
      <c r="A1663" s="490" t="s">
        <v>102</v>
      </c>
      <c r="B1663" s="462" t="s">
        <v>48</v>
      </c>
      <c r="C1663" s="491" t="s">
        <v>48</v>
      </c>
      <c r="D1663" s="492" t="s">
        <v>48</v>
      </c>
      <c r="E1663" s="457"/>
      <c r="F1663" s="457" t="e">
        <v>#DIV/0!</v>
      </c>
      <c r="G1663" s="457" t="e">
        <v>#DIV/0!</v>
      </c>
      <c r="H1663" s="457" t="e">
        <v>#DIV/0!</v>
      </c>
      <c r="I1663" s="457" t="e">
        <v>#DIV/0!</v>
      </c>
      <c r="J1663" s="457" t="e">
        <v>#DIV/0!</v>
      </c>
      <c r="K1663" s="457" t="e">
        <v>#DIV/0!</v>
      </c>
      <c r="L1663" s="457" t="e">
        <v>#DIV/0!</v>
      </c>
      <c r="M1663" s="457" t="e">
        <v>#DIV/0!</v>
      </c>
      <c r="N1663" s="457" t="e">
        <v>#DIV/0!</v>
      </c>
      <c r="O1663" s="457" t="e">
        <v>#DIV/0!</v>
      </c>
      <c r="P1663" s="457" t="e">
        <v>#DIV/0!</v>
      </c>
      <c r="Q1663" s="457" t="e">
        <v>#DIV/0!</v>
      </c>
      <c r="R1663" s="457" t="e">
        <v>#DIV/0!</v>
      </c>
      <c r="S1663" s="453"/>
      <c r="V1663" s="387"/>
      <c r="W1663" s="323" t="s">
        <v>256</v>
      </c>
      <c r="X1663" s="323" t="s">
        <v>237</v>
      </c>
      <c r="Y1663" s="323"/>
      <c r="Z1663" s="327">
        <v>0</v>
      </c>
      <c r="AA1663" s="327">
        <v>0</v>
      </c>
      <c r="AB1663" s="327">
        <v>0</v>
      </c>
      <c r="AC1663" s="327">
        <v>0</v>
      </c>
      <c r="AD1663" s="327">
        <v>0</v>
      </c>
      <c r="AE1663" s="327">
        <v>0</v>
      </c>
      <c r="AF1663" s="327">
        <v>0</v>
      </c>
      <c r="AG1663" s="327">
        <v>0</v>
      </c>
      <c r="AH1663" s="327">
        <v>0</v>
      </c>
      <c r="AI1663" s="327">
        <v>0</v>
      </c>
      <c r="AJ1663" s="327">
        <v>0</v>
      </c>
      <c r="AK1663" s="327">
        <v>0</v>
      </c>
      <c r="AL1663" s="327">
        <v>0</v>
      </c>
      <c r="AM1663" s="489"/>
      <c r="AN1663" s="382"/>
    </row>
    <row r="1664" spans="1:40" ht="19.5" customHeight="1" x14ac:dyDescent="0.2">
      <c r="A1664" s="490" t="s">
        <v>102</v>
      </c>
      <c r="B1664" s="462" t="s">
        <v>49</v>
      </c>
      <c r="C1664" s="491" t="s">
        <v>49</v>
      </c>
      <c r="D1664" s="492" t="s">
        <v>49</v>
      </c>
      <c r="E1664" s="457"/>
      <c r="F1664" s="457" t="e">
        <v>#DIV/0!</v>
      </c>
      <c r="G1664" s="457" t="e">
        <v>#DIV/0!</v>
      </c>
      <c r="H1664" s="457" t="e">
        <v>#DIV/0!</v>
      </c>
      <c r="I1664" s="457" t="e">
        <v>#DIV/0!</v>
      </c>
      <c r="J1664" s="457" t="e">
        <v>#DIV/0!</v>
      </c>
      <c r="K1664" s="457" t="e">
        <v>#DIV/0!</v>
      </c>
      <c r="L1664" s="457" t="e">
        <v>#DIV/0!</v>
      </c>
      <c r="M1664" s="457" t="e">
        <v>#DIV/0!</v>
      </c>
      <c r="N1664" s="457" t="e">
        <v>#DIV/0!</v>
      </c>
      <c r="O1664" s="457" t="e">
        <v>#DIV/0!</v>
      </c>
      <c r="P1664" s="457" t="e">
        <v>#DIV/0!</v>
      </c>
      <c r="Q1664" s="457" t="e">
        <v>#DIV/0!</v>
      </c>
      <c r="R1664" s="457" t="e">
        <v>#DIV/0!</v>
      </c>
      <c r="S1664" s="453"/>
      <c r="V1664" s="387"/>
      <c r="W1664" s="323" t="s">
        <v>256</v>
      </c>
      <c r="X1664" s="323" t="s">
        <v>238</v>
      </c>
      <c r="Y1664" s="323"/>
      <c r="Z1664" s="327">
        <v>0</v>
      </c>
      <c r="AA1664" s="327">
        <v>0</v>
      </c>
      <c r="AB1664" s="327">
        <v>0</v>
      </c>
      <c r="AC1664" s="327">
        <v>0</v>
      </c>
      <c r="AD1664" s="327">
        <v>0</v>
      </c>
      <c r="AE1664" s="327">
        <v>0</v>
      </c>
      <c r="AF1664" s="327">
        <v>0</v>
      </c>
      <c r="AG1664" s="327">
        <v>0</v>
      </c>
      <c r="AH1664" s="327">
        <v>0</v>
      </c>
      <c r="AI1664" s="327">
        <v>0</v>
      </c>
      <c r="AJ1664" s="327">
        <v>0</v>
      </c>
      <c r="AK1664" s="327">
        <v>0</v>
      </c>
      <c r="AL1664" s="327">
        <v>0</v>
      </c>
      <c r="AM1664" s="489"/>
      <c r="AN1664" s="382"/>
    </row>
    <row r="1665" spans="1:40" ht="19.5" customHeight="1" x14ac:dyDescent="0.2">
      <c r="A1665" s="490" t="s">
        <v>102</v>
      </c>
      <c r="B1665" s="462" t="s">
        <v>50</v>
      </c>
      <c r="C1665" s="492" t="s">
        <v>50</v>
      </c>
      <c r="D1665" s="492" t="s">
        <v>50</v>
      </c>
      <c r="E1665" s="457"/>
      <c r="F1665" s="457" t="e">
        <v>#DIV/0!</v>
      </c>
      <c r="G1665" s="457" t="e">
        <v>#DIV/0!</v>
      </c>
      <c r="H1665" s="457" t="e">
        <v>#DIV/0!</v>
      </c>
      <c r="I1665" s="457" t="e">
        <v>#DIV/0!</v>
      </c>
      <c r="J1665" s="457" t="e">
        <v>#DIV/0!</v>
      </c>
      <c r="K1665" s="457" t="e">
        <v>#DIV/0!</v>
      </c>
      <c r="L1665" s="457" t="e">
        <v>#DIV/0!</v>
      </c>
      <c r="M1665" s="457" t="e">
        <v>#DIV/0!</v>
      </c>
      <c r="N1665" s="457" t="e">
        <v>#DIV/0!</v>
      </c>
      <c r="O1665" s="457" t="e">
        <v>#DIV/0!</v>
      </c>
      <c r="P1665" s="457" t="e">
        <v>#DIV/0!</v>
      </c>
      <c r="Q1665" s="457" t="e">
        <v>#DIV/0!</v>
      </c>
      <c r="R1665" s="457" t="e">
        <v>#DIV/0!</v>
      </c>
      <c r="S1665" s="453"/>
      <c r="V1665" s="387"/>
      <c r="W1665" s="323" t="s">
        <v>256</v>
      </c>
      <c r="X1665" s="323" t="s">
        <v>239</v>
      </c>
      <c r="Y1665" s="323"/>
      <c r="Z1665" s="327">
        <v>0</v>
      </c>
      <c r="AA1665" s="327">
        <v>0</v>
      </c>
      <c r="AB1665" s="327">
        <v>0</v>
      </c>
      <c r="AC1665" s="327">
        <v>0</v>
      </c>
      <c r="AD1665" s="327">
        <v>0</v>
      </c>
      <c r="AE1665" s="327">
        <v>0</v>
      </c>
      <c r="AF1665" s="327">
        <v>0</v>
      </c>
      <c r="AG1665" s="327">
        <v>0</v>
      </c>
      <c r="AH1665" s="327">
        <v>0</v>
      </c>
      <c r="AI1665" s="327">
        <v>0</v>
      </c>
      <c r="AJ1665" s="327">
        <v>0</v>
      </c>
      <c r="AK1665" s="327">
        <v>0</v>
      </c>
      <c r="AL1665" s="327">
        <v>0</v>
      </c>
      <c r="AM1665" s="489"/>
      <c r="AN1665" s="382"/>
    </row>
    <row r="1666" spans="1:40" ht="19.5" customHeight="1" x14ac:dyDescent="0.2">
      <c r="A1666" s="496"/>
      <c r="B1666" s="497"/>
      <c r="C1666" s="498"/>
      <c r="D1666" s="498"/>
      <c r="E1666" s="453"/>
      <c r="F1666" s="453"/>
      <c r="G1666" s="453"/>
      <c r="H1666" s="453"/>
      <c r="I1666" s="453"/>
      <c r="J1666" s="453"/>
      <c r="K1666" s="453"/>
      <c r="L1666" s="453"/>
      <c r="M1666" s="453"/>
      <c r="N1666" s="453"/>
      <c r="O1666" s="453"/>
      <c r="P1666" s="453"/>
      <c r="Q1666" s="453"/>
      <c r="R1666" s="453"/>
      <c r="S1666" s="453"/>
      <c r="V1666" s="387"/>
      <c r="W1666" s="323" t="s">
        <v>256</v>
      </c>
      <c r="X1666" s="323" t="s">
        <v>240</v>
      </c>
      <c r="Y1666" s="323"/>
      <c r="Z1666" s="327">
        <v>0</v>
      </c>
      <c r="AA1666" s="327">
        <v>0</v>
      </c>
      <c r="AB1666" s="327">
        <v>0</v>
      </c>
      <c r="AC1666" s="327">
        <v>0</v>
      </c>
      <c r="AD1666" s="327">
        <v>0</v>
      </c>
      <c r="AE1666" s="327">
        <v>0</v>
      </c>
      <c r="AF1666" s="327">
        <v>0</v>
      </c>
      <c r="AG1666" s="327">
        <v>0</v>
      </c>
      <c r="AH1666" s="327">
        <v>0</v>
      </c>
      <c r="AI1666" s="327">
        <v>0</v>
      </c>
      <c r="AJ1666" s="327">
        <v>0</v>
      </c>
      <c r="AK1666" s="327">
        <v>0</v>
      </c>
      <c r="AL1666" s="327">
        <v>0</v>
      </c>
      <c r="AM1666" s="489"/>
      <c r="AN1666" s="382"/>
    </row>
    <row r="1667" spans="1:40" ht="19.5" customHeight="1" x14ac:dyDescent="0.2">
      <c r="A1667" s="496"/>
      <c r="B1667" s="497"/>
      <c r="C1667" s="498"/>
      <c r="D1667" s="498"/>
      <c r="E1667" s="453"/>
      <c r="F1667" s="453"/>
      <c r="G1667" s="453"/>
      <c r="H1667" s="453"/>
      <c r="I1667" s="453"/>
      <c r="J1667" s="453"/>
      <c r="K1667" s="453"/>
      <c r="L1667" s="453"/>
      <c r="M1667" s="453"/>
      <c r="N1667" s="453"/>
      <c r="O1667" s="453"/>
      <c r="P1667" s="453"/>
      <c r="Q1667" s="453"/>
      <c r="R1667" s="453"/>
      <c r="S1667" s="453"/>
      <c r="V1667" s="387"/>
      <c r="W1667" s="323" t="s">
        <v>256</v>
      </c>
      <c r="X1667" s="323" t="s">
        <v>241</v>
      </c>
      <c r="Y1667" s="323"/>
      <c r="Z1667" s="327">
        <v>0</v>
      </c>
      <c r="AA1667" s="327">
        <v>0</v>
      </c>
      <c r="AB1667" s="327">
        <v>0</v>
      </c>
      <c r="AC1667" s="327">
        <v>0</v>
      </c>
      <c r="AD1667" s="327">
        <v>0</v>
      </c>
      <c r="AE1667" s="327">
        <v>0</v>
      </c>
      <c r="AF1667" s="327">
        <v>0</v>
      </c>
      <c r="AG1667" s="327">
        <v>0</v>
      </c>
      <c r="AH1667" s="327">
        <v>0</v>
      </c>
      <c r="AI1667" s="327">
        <v>0</v>
      </c>
      <c r="AJ1667" s="327">
        <v>0</v>
      </c>
      <c r="AK1667" s="327">
        <v>0</v>
      </c>
      <c r="AL1667" s="327">
        <v>0</v>
      </c>
      <c r="AM1667" s="489"/>
      <c r="AN1667" s="382"/>
    </row>
    <row r="1668" spans="1:40" ht="19.5" customHeight="1" x14ac:dyDescent="0.2">
      <c r="A1668" s="490" t="s">
        <v>405</v>
      </c>
      <c r="B1668" s="462"/>
      <c r="C1668" s="491"/>
      <c r="D1668" s="492"/>
      <c r="E1668" s="457"/>
      <c r="F1668" s="457">
        <v>0</v>
      </c>
      <c r="G1668" s="457"/>
      <c r="H1668" s="457"/>
      <c r="I1668" s="457"/>
      <c r="J1668" s="457"/>
      <c r="K1668" s="457"/>
      <c r="L1668" s="457"/>
      <c r="M1668" s="457"/>
      <c r="N1668" s="457"/>
      <c r="O1668" s="457"/>
      <c r="P1668" s="457"/>
      <c r="Q1668" s="457"/>
      <c r="R1668" s="457"/>
      <c r="S1668" s="453"/>
      <c r="V1668" s="387"/>
      <c r="W1668" s="323" t="s">
        <v>256</v>
      </c>
      <c r="X1668" s="323" t="s">
        <v>242</v>
      </c>
      <c r="Y1668" s="323"/>
      <c r="Z1668" s="327">
        <v>0</v>
      </c>
      <c r="AA1668" s="327">
        <v>0</v>
      </c>
      <c r="AB1668" s="327">
        <v>0</v>
      </c>
      <c r="AC1668" s="327">
        <v>0</v>
      </c>
      <c r="AD1668" s="327">
        <v>0</v>
      </c>
      <c r="AE1668" s="327">
        <v>0</v>
      </c>
      <c r="AF1668" s="327">
        <v>0</v>
      </c>
      <c r="AG1668" s="327">
        <v>0</v>
      </c>
      <c r="AH1668" s="327">
        <v>0</v>
      </c>
      <c r="AI1668" s="327">
        <v>0</v>
      </c>
      <c r="AJ1668" s="327">
        <v>0</v>
      </c>
      <c r="AK1668" s="327">
        <v>0</v>
      </c>
      <c r="AL1668" s="327">
        <v>0</v>
      </c>
      <c r="AM1668" s="489"/>
      <c r="AN1668" s="382"/>
    </row>
    <row r="1669" spans="1:40" ht="19.5" customHeight="1" x14ac:dyDescent="0.2">
      <c r="A1669" s="490" t="s">
        <v>3</v>
      </c>
      <c r="B1669" s="462" t="s">
        <v>4</v>
      </c>
      <c r="C1669" s="491" t="s">
        <v>5</v>
      </c>
      <c r="D1669" s="492" t="s">
        <v>6</v>
      </c>
      <c r="E1669" s="457" t="s">
        <v>7</v>
      </c>
      <c r="F1669" s="457" t="s">
        <v>8</v>
      </c>
      <c r="G1669" s="457" t="s">
        <v>9</v>
      </c>
      <c r="H1669" s="457" t="s">
        <v>10</v>
      </c>
      <c r="I1669" s="457" t="s">
        <v>11</v>
      </c>
      <c r="J1669" s="457" t="s">
        <v>12</v>
      </c>
      <c r="K1669" s="457" t="s">
        <v>13</v>
      </c>
      <c r="L1669" s="457" t="s">
        <v>14</v>
      </c>
      <c r="M1669" s="457" t="s">
        <v>15</v>
      </c>
      <c r="N1669" s="457" t="s">
        <v>16</v>
      </c>
      <c r="O1669" s="457" t="s">
        <v>17</v>
      </c>
      <c r="P1669" s="457" t="s">
        <v>111</v>
      </c>
      <c r="Q1669" s="457" t="s">
        <v>19</v>
      </c>
      <c r="R1669" s="457" t="s">
        <v>20</v>
      </c>
      <c r="S1669" s="453"/>
      <c r="V1669" s="387"/>
      <c r="W1669" s="323" t="s">
        <v>256</v>
      </c>
      <c r="X1669" s="323" t="s">
        <v>243</v>
      </c>
      <c r="Y1669" s="323"/>
      <c r="Z1669" s="327">
        <v>0</v>
      </c>
      <c r="AA1669" s="327">
        <v>0</v>
      </c>
      <c r="AB1669" s="327">
        <v>0</v>
      </c>
      <c r="AC1669" s="327">
        <v>0</v>
      </c>
      <c r="AD1669" s="327">
        <v>0</v>
      </c>
      <c r="AE1669" s="327">
        <v>0</v>
      </c>
      <c r="AF1669" s="327">
        <v>0</v>
      </c>
      <c r="AG1669" s="327">
        <v>0</v>
      </c>
      <c r="AH1669" s="327">
        <v>0</v>
      </c>
      <c r="AI1669" s="327">
        <v>0</v>
      </c>
      <c r="AJ1669" s="327">
        <v>0</v>
      </c>
      <c r="AK1669" s="327">
        <v>0</v>
      </c>
      <c r="AL1669" s="327">
        <v>0</v>
      </c>
      <c r="AM1669" s="489"/>
      <c r="AN1669" s="382"/>
    </row>
    <row r="1670" spans="1:40" ht="19.5" customHeight="1" x14ac:dyDescent="0.2">
      <c r="A1670" s="490" t="s">
        <v>24</v>
      </c>
      <c r="B1670" s="462" t="s">
        <v>25</v>
      </c>
      <c r="C1670" s="492" t="s">
        <v>26</v>
      </c>
      <c r="D1670" s="492" t="s">
        <v>27</v>
      </c>
      <c r="E1670" s="457"/>
      <c r="F1670" s="457"/>
      <c r="G1670" s="457"/>
      <c r="H1670" s="457"/>
      <c r="I1670" s="457"/>
      <c r="J1670" s="457"/>
      <c r="K1670" s="457"/>
      <c r="L1670" s="457"/>
      <c r="M1670" s="457"/>
      <c r="N1670" s="457"/>
      <c r="O1670" s="457"/>
      <c r="P1670" s="457"/>
      <c r="Q1670" s="457"/>
      <c r="R1670" s="457"/>
      <c r="S1670" s="453"/>
      <c r="V1670" s="387"/>
      <c r="W1670" s="323" t="s">
        <v>256</v>
      </c>
      <c r="X1670" s="323" t="s">
        <v>244</v>
      </c>
      <c r="Y1670" s="323"/>
      <c r="Z1670" s="327">
        <v>0</v>
      </c>
      <c r="AA1670" s="327">
        <v>0</v>
      </c>
      <c r="AB1670" s="327">
        <v>0</v>
      </c>
      <c r="AC1670" s="327">
        <v>0</v>
      </c>
      <c r="AD1670" s="327">
        <v>0</v>
      </c>
      <c r="AE1670" s="327">
        <v>0</v>
      </c>
      <c r="AF1670" s="327">
        <v>0</v>
      </c>
      <c r="AG1670" s="327">
        <v>0</v>
      </c>
      <c r="AH1670" s="327">
        <v>0</v>
      </c>
      <c r="AI1670" s="327">
        <v>0</v>
      </c>
      <c r="AJ1670" s="327">
        <v>0</v>
      </c>
      <c r="AK1670" s="327">
        <v>0</v>
      </c>
      <c r="AL1670" s="327">
        <v>0</v>
      </c>
      <c r="AM1670" s="489"/>
      <c r="AN1670" s="382"/>
    </row>
    <row r="1671" spans="1:40" ht="19.5" customHeight="1" x14ac:dyDescent="0.2">
      <c r="A1671" s="490" t="s">
        <v>24</v>
      </c>
      <c r="B1671" s="462" t="s">
        <v>25</v>
      </c>
      <c r="C1671" s="492" t="s">
        <v>26</v>
      </c>
      <c r="D1671" s="492" t="s">
        <v>28</v>
      </c>
      <c r="E1671" s="457"/>
      <c r="F1671" s="457"/>
      <c r="G1671" s="457"/>
      <c r="H1671" s="457"/>
      <c r="I1671" s="457"/>
      <c r="J1671" s="457"/>
      <c r="K1671" s="457"/>
      <c r="L1671" s="457"/>
      <c r="M1671" s="457"/>
      <c r="N1671" s="457"/>
      <c r="O1671" s="457"/>
      <c r="P1671" s="457"/>
      <c r="Q1671" s="457"/>
      <c r="R1671" s="457"/>
      <c r="S1671" s="453"/>
      <c r="V1671" s="387"/>
      <c r="W1671" s="323" t="s">
        <v>256</v>
      </c>
      <c r="X1671" s="323" t="s">
        <v>245</v>
      </c>
      <c r="Y1671" s="323"/>
      <c r="Z1671" s="327">
        <v>0</v>
      </c>
      <c r="AA1671" s="327">
        <v>0</v>
      </c>
      <c r="AB1671" s="327">
        <v>0</v>
      </c>
      <c r="AC1671" s="327">
        <v>0</v>
      </c>
      <c r="AD1671" s="327">
        <v>0</v>
      </c>
      <c r="AE1671" s="327">
        <v>0</v>
      </c>
      <c r="AF1671" s="327">
        <v>0</v>
      </c>
      <c r="AG1671" s="327">
        <v>0</v>
      </c>
      <c r="AH1671" s="327">
        <v>0</v>
      </c>
      <c r="AI1671" s="327">
        <v>0</v>
      </c>
      <c r="AJ1671" s="327">
        <v>0</v>
      </c>
      <c r="AK1671" s="327">
        <v>0</v>
      </c>
      <c r="AL1671" s="327">
        <v>0</v>
      </c>
      <c r="AM1671" s="489"/>
      <c r="AN1671" s="382"/>
    </row>
    <row r="1672" spans="1:40" ht="19.5" customHeight="1" x14ac:dyDescent="0.2">
      <c r="A1672" s="490" t="s">
        <v>24</v>
      </c>
      <c r="B1672" s="462" t="s">
        <v>25</v>
      </c>
      <c r="C1672" s="492" t="s">
        <v>26</v>
      </c>
      <c r="D1672" s="492" t="s">
        <v>29</v>
      </c>
      <c r="E1672" s="457"/>
      <c r="F1672" s="457"/>
      <c r="G1672" s="457"/>
      <c r="H1672" s="457"/>
      <c r="I1672" s="457"/>
      <c r="J1672" s="457"/>
      <c r="K1672" s="457"/>
      <c r="L1672" s="457"/>
      <c r="M1672" s="457"/>
      <c r="N1672" s="457"/>
      <c r="O1672" s="457"/>
      <c r="P1672" s="457"/>
      <c r="Q1672" s="457"/>
      <c r="R1672" s="457"/>
      <c r="S1672" s="453"/>
      <c r="V1672" s="387"/>
      <c r="W1672" s="323" t="s">
        <v>256</v>
      </c>
      <c r="X1672" s="323" t="s">
        <v>246</v>
      </c>
      <c r="Y1672" s="323"/>
      <c r="Z1672" s="327">
        <v>0</v>
      </c>
      <c r="AA1672" s="327">
        <v>0</v>
      </c>
      <c r="AB1672" s="327">
        <v>0</v>
      </c>
      <c r="AC1672" s="327">
        <v>0</v>
      </c>
      <c r="AD1672" s="327">
        <v>0</v>
      </c>
      <c r="AE1672" s="327">
        <v>0</v>
      </c>
      <c r="AF1672" s="327">
        <v>0</v>
      </c>
      <c r="AG1672" s="327">
        <v>0</v>
      </c>
      <c r="AH1672" s="327">
        <v>0</v>
      </c>
      <c r="AI1672" s="327">
        <v>0</v>
      </c>
      <c r="AJ1672" s="327">
        <v>0</v>
      </c>
      <c r="AK1672" s="327">
        <v>0</v>
      </c>
      <c r="AL1672" s="327">
        <v>0</v>
      </c>
      <c r="AM1672" s="489"/>
      <c r="AN1672" s="382"/>
    </row>
    <row r="1673" spans="1:40" ht="19.5" customHeight="1" x14ac:dyDescent="0.2">
      <c r="A1673" s="490" t="s">
        <v>24</v>
      </c>
      <c r="B1673" s="462" t="s">
        <v>25</v>
      </c>
      <c r="C1673" s="491" t="s">
        <v>26</v>
      </c>
      <c r="D1673" s="492" t="s">
        <v>30</v>
      </c>
      <c r="E1673" s="457"/>
      <c r="F1673" s="457"/>
      <c r="G1673" s="457"/>
      <c r="H1673" s="457"/>
      <c r="I1673" s="457"/>
      <c r="J1673" s="457"/>
      <c r="K1673" s="457"/>
      <c r="L1673" s="457"/>
      <c r="M1673" s="457"/>
      <c r="N1673" s="457"/>
      <c r="O1673" s="457"/>
      <c r="P1673" s="457"/>
      <c r="Q1673" s="457"/>
      <c r="R1673" s="457"/>
      <c r="S1673" s="453"/>
      <c r="V1673" s="387"/>
      <c r="W1673" s="323" t="s">
        <v>256</v>
      </c>
      <c r="X1673" s="323" t="s">
        <v>247</v>
      </c>
      <c r="Y1673" s="323"/>
      <c r="Z1673" s="327">
        <v>0</v>
      </c>
      <c r="AA1673" s="327">
        <v>0</v>
      </c>
      <c r="AB1673" s="327">
        <v>0</v>
      </c>
      <c r="AC1673" s="327">
        <v>0</v>
      </c>
      <c r="AD1673" s="327">
        <v>0</v>
      </c>
      <c r="AE1673" s="327">
        <v>0</v>
      </c>
      <c r="AF1673" s="327">
        <v>0</v>
      </c>
      <c r="AG1673" s="327">
        <v>0</v>
      </c>
      <c r="AH1673" s="327">
        <v>0</v>
      </c>
      <c r="AI1673" s="327">
        <v>0</v>
      </c>
      <c r="AJ1673" s="327">
        <v>0</v>
      </c>
      <c r="AK1673" s="327">
        <v>0</v>
      </c>
      <c r="AL1673" s="327">
        <v>0</v>
      </c>
      <c r="AM1673" s="489"/>
      <c r="AN1673" s="382"/>
    </row>
    <row r="1674" spans="1:40" ht="19.5" customHeight="1" x14ac:dyDescent="0.2">
      <c r="A1674" s="490" t="s">
        <v>24</v>
      </c>
      <c r="B1674" s="462" t="s">
        <v>25</v>
      </c>
      <c r="C1674" s="491" t="s">
        <v>26</v>
      </c>
      <c r="D1674" s="492" t="s">
        <v>31</v>
      </c>
      <c r="E1674" s="457"/>
      <c r="F1674" s="457"/>
      <c r="G1674" s="457"/>
      <c r="H1674" s="457"/>
      <c r="I1674" s="457"/>
      <c r="J1674" s="457"/>
      <c r="K1674" s="457"/>
      <c r="L1674" s="457"/>
      <c r="M1674" s="457"/>
      <c r="N1674" s="457"/>
      <c r="O1674" s="457"/>
      <c r="P1674" s="457"/>
      <c r="Q1674" s="457"/>
      <c r="R1674" s="457"/>
      <c r="S1674" s="453"/>
      <c r="V1674" s="387"/>
      <c r="W1674" s="323" t="s">
        <v>256</v>
      </c>
      <c r="X1674" s="323" t="s">
        <v>248</v>
      </c>
      <c r="Y1674" s="323"/>
      <c r="Z1674" s="327">
        <v>0</v>
      </c>
      <c r="AA1674" s="327">
        <v>0</v>
      </c>
      <c r="AB1674" s="327">
        <v>0</v>
      </c>
      <c r="AC1674" s="327">
        <v>0</v>
      </c>
      <c r="AD1674" s="327">
        <v>0</v>
      </c>
      <c r="AE1674" s="327">
        <v>0</v>
      </c>
      <c r="AF1674" s="327">
        <v>0</v>
      </c>
      <c r="AG1674" s="327">
        <v>0</v>
      </c>
      <c r="AH1674" s="327">
        <v>0</v>
      </c>
      <c r="AI1674" s="327">
        <v>0</v>
      </c>
      <c r="AJ1674" s="327">
        <v>0</v>
      </c>
      <c r="AK1674" s="327">
        <v>0</v>
      </c>
      <c r="AL1674" s="327">
        <v>0</v>
      </c>
      <c r="AM1674" s="489"/>
      <c r="AN1674" s="382"/>
    </row>
    <row r="1675" spans="1:40" ht="19.5" customHeight="1" x14ac:dyDescent="0.2">
      <c r="A1675" s="490" t="s">
        <v>24</v>
      </c>
      <c r="B1675" s="462" t="s">
        <v>25</v>
      </c>
      <c r="C1675" s="492" t="s">
        <v>26</v>
      </c>
      <c r="D1675" s="492" t="s">
        <v>32</v>
      </c>
      <c r="E1675" s="457"/>
      <c r="F1675" s="457"/>
      <c r="G1675" s="457"/>
      <c r="H1675" s="457"/>
      <c r="I1675" s="457"/>
      <c r="J1675" s="457"/>
      <c r="K1675" s="457"/>
      <c r="L1675" s="457"/>
      <c r="M1675" s="457"/>
      <c r="N1675" s="457"/>
      <c r="O1675" s="457"/>
      <c r="P1675" s="457"/>
      <c r="Q1675" s="457"/>
      <c r="R1675" s="457"/>
      <c r="S1675" s="453"/>
      <c r="V1675" s="387"/>
      <c r="W1675" s="323" t="s">
        <v>256</v>
      </c>
      <c r="X1675" s="323" t="s">
        <v>210</v>
      </c>
      <c r="Y1675" s="323"/>
      <c r="Z1675" s="327">
        <v>-6.9882614044437901</v>
      </c>
      <c r="AA1675" s="327">
        <v>22.199036083969499</v>
      </c>
      <c r="AB1675" s="327">
        <v>28.262591956834498</v>
      </c>
      <c r="AC1675" s="327">
        <v>23.402433971831002</v>
      </c>
      <c r="AD1675" s="327">
        <v>6.64624045323741</v>
      </c>
      <c r="AE1675" s="327">
        <v>13.4489315797101</v>
      </c>
      <c r="AF1675" s="327">
        <v>1.11926825</v>
      </c>
      <c r="AG1675" s="327">
        <v>0</v>
      </c>
      <c r="AH1675" s="327">
        <v>0</v>
      </c>
      <c r="AI1675" s="327">
        <v>63.128577</v>
      </c>
      <c r="AJ1675" s="327">
        <v>20.249815000000002</v>
      </c>
      <c r="AK1675" s="327">
        <v>54.137327999999997</v>
      </c>
      <c r="AL1675" s="327">
        <v>225.60596089113901</v>
      </c>
      <c r="AM1675" s="489"/>
      <c r="AN1675" s="382"/>
    </row>
    <row r="1676" spans="1:40" ht="19.5" customHeight="1" x14ac:dyDescent="0.2">
      <c r="A1676" s="490" t="s">
        <v>24</v>
      </c>
      <c r="B1676" s="462" t="s">
        <v>25</v>
      </c>
      <c r="C1676" s="492" t="s">
        <v>33</v>
      </c>
      <c r="D1676" s="492" t="s">
        <v>34</v>
      </c>
      <c r="E1676" s="457"/>
      <c r="F1676" s="457"/>
      <c r="G1676" s="457"/>
      <c r="H1676" s="457"/>
      <c r="I1676" s="457"/>
      <c r="J1676" s="457"/>
      <c r="K1676" s="457"/>
      <c r="L1676" s="457"/>
      <c r="M1676" s="457"/>
      <c r="N1676" s="457"/>
      <c r="O1676" s="457"/>
      <c r="P1676" s="457"/>
      <c r="Q1676" s="457"/>
      <c r="R1676" s="457"/>
      <c r="S1676" s="453"/>
      <c r="V1676" s="387"/>
      <c r="W1676" s="321"/>
      <c r="X1676" s="321"/>
      <c r="Y1676" s="321"/>
      <c r="Z1676" s="329"/>
      <c r="AA1676" s="329"/>
      <c r="AB1676" s="329"/>
      <c r="AC1676" s="329"/>
      <c r="AD1676" s="329"/>
      <c r="AE1676" s="329"/>
      <c r="AF1676" s="329"/>
      <c r="AG1676" s="329"/>
      <c r="AH1676" s="329"/>
      <c r="AI1676" s="329"/>
      <c r="AJ1676" s="329"/>
      <c r="AK1676" s="329"/>
      <c r="AL1676" s="329"/>
      <c r="AM1676" s="489"/>
      <c r="AN1676" s="382"/>
    </row>
    <row r="1677" spans="1:40" ht="19.5" customHeight="1" x14ac:dyDescent="0.2">
      <c r="A1677" s="490" t="s">
        <v>24</v>
      </c>
      <c r="B1677" s="462" t="s">
        <v>25</v>
      </c>
      <c r="C1677" s="492" t="s">
        <v>33</v>
      </c>
      <c r="D1677" s="492" t="s">
        <v>35</v>
      </c>
      <c r="E1677" s="457"/>
      <c r="F1677" s="457"/>
      <c r="G1677" s="457"/>
      <c r="H1677" s="457"/>
      <c r="I1677" s="457"/>
      <c r="J1677" s="457"/>
      <c r="K1677" s="457"/>
      <c r="L1677" s="457"/>
      <c r="M1677" s="457"/>
      <c r="N1677" s="457"/>
      <c r="O1677" s="457"/>
      <c r="P1677" s="457"/>
      <c r="Q1677" s="457"/>
      <c r="R1677" s="457"/>
      <c r="S1677" s="453"/>
      <c r="V1677" s="387"/>
      <c r="W1677" s="321"/>
      <c r="X1677" s="321"/>
      <c r="Y1677" s="321"/>
      <c r="Z1677" s="329"/>
      <c r="AA1677" s="329"/>
      <c r="AB1677" s="329"/>
      <c r="AC1677" s="329"/>
      <c r="AD1677" s="329"/>
      <c r="AE1677" s="329"/>
      <c r="AF1677" s="329"/>
      <c r="AG1677" s="329"/>
      <c r="AH1677" s="329"/>
      <c r="AI1677" s="329"/>
      <c r="AJ1677" s="329"/>
      <c r="AK1677" s="329"/>
      <c r="AL1677" s="329"/>
      <c r="AM1677" s="489"/>
      <c r="AN1677" s="382"/>
    </row>
    <row r="1678" spans="1:40" ht="19.5" customHeight="1" x14ac:dyDescent="0.2">
      <c r="A1678" s="490" t="s">
        <v>24</v>
      </c>
      <c r="B1678" s="462" t="s">
        <v>25</v>
      </c>
      <c r="C1678" s="462" t="s">
        <v>33</v>
      </c>
      <c r="D1678" s="462" t="s">
        <v>36</v>
      </c>
      <c r="E1678" s="457"/>
      <c r="F1678" s="457"/>
      <c r="G1678" s="457"/>
      <c r="H1678" s="457"/>
      <c r="I1678" s="457"/>
      <c r="J1678" s="457"/>
      <c r="K1678" s="457"/>
      <c r="L1678" s="457"/>
      <c r="M1678" s="457"/>
      <c r="N1678" s="457"/>
      <c r="O1678" s="457"/>
      <c r="P1678" s="457"/>
      <c r="Q1678" s="457"/>
      <c r="R1678" s="305"/>
      <c r="S1678" s="382"/>
      <c r="V1678" s="387"/>
      <c r="W1678" s="323" t="s">
        <v>3</v>
      </c>
      <c r="X1678" s="323" t="s">
        <v>4</v>
      </c>
      <c r="Y1678" s="323"/>
      <c r="Z1678" s="327" t="s">
        <v>8</v>
      </c>
      <c r="AA1678" s="327" t="s">
        <v>9</v>
      </c>
      <c r="AB1678" s="327" t="s">
        <v>10</v>
      </c>
      <c r="AC1678" s="327" t="s">
        <v>11</v>
      </c>
      <c r="AD1678" s="327" t="s">
        <v>12</v>
      </c>
      <c r="AE1678" s="327" t="s">
        <v>13</v>
      </c>
      <c r="AF1678" s="327" t="s">
        <v>14</v>
      </c>
      <c r="AG1678" s="327" t="s">
        <v>15</v>
      </c>
      <c r="AH1678" s="327" t="s">
        <v>16</v>
      </c>
      <c r="AI1678" s="327" t="s">
        <v>17</v>
      </c>
      <c r="AJ1678" s="327" t="s">
        <v>111</v>
      </c>
      <c r="AK1678" s="327" t="s">
        <v>19</v>
      </c>
      <c r="AL1678" s="327" t="s">
        <v>20</v>
      </c>
      <c r="AM1678" s="489"/>
      <c r="AN1678" s="382"/>
    </row>
    <row r="1679" spans="1:40" ht="19.5" customHeight="1" x14ac:dyDescent="0.2">
      <c r="A1679" s="490" t="s">
        <v>24</v>
      </c>
      <c r="B1679" s="462" t="s">
        <v>25</v>
      </c>
      <c r="C1679" s="462" t="s">
        <v>33</v>
      </c>
      <c r="D1679" s="462" t="s">
        <v>37</v>
      </c>
      <c r="E1679" s="457"/>
      <c r="F1679" s="457"/>
      <c r="G1679" s="457"/>
      <c r="H1679" s="457"/>
      <c r="I1679" s="457"/>
      <c r="J1679" s="457"/>
      <c r="K1679" s="457"/>
      <c r="L1679" s="457"/>
      <c r="M1679" s="457"/>
      <c r="N1679" s="457"/>
      <c r="O1679" s="457"/>
      <c r="P1679" s="457"/>
      <c r="Q1679" s="457"/>
      <c r="R1679" s="305"/>
      <c r="S1679" s="382"/>
      <c r="V1679" s="387"/>
      <c r="W1679" s="323" t="s">
        <v>406</v>
      </c>
      <c r="X1679" s="323" t="s">
        <v>217</v>
      </c>
      <c r="Y1679" s="323"/>
      <c r="Z1679" s="327">
        <v>-3.6889307161509198E-2</v>
      </c>
      <c r="AA1679" s="327">
        <v>-3.6889307161509198E-2</v>
      </c>
      <c r="AB1679" s="327">
        <v>-3.6889307161509198E-2</v>
      </c>
      <c r="AC1679" s="327">
        <v>0</v>
      </c>
      <c r="AD1679" s="327">
        <v>0</v>
      </c>
      <c r="AE1679" s="327">
        <v>0</v>
      </c>
      <c r="AF1679" s="327">
        <v>0</v>
      </c>
      <c r="AG1679" s="327">
        <v>0</v>
      </c>
      <c r="AH1679" s="327">
        <v>0</v>
      </c>
      <c r="AI1679" s="327">
        <v>0</v>
      </c>
      <c r="AJ1679" s="327">
        <v>0</v>
      </c>
      <c r="AK1679" s="327">
        <v>0</v>
      </c>
      <c r="AL1679" s="327">
        <v>-0.110667921484528</v>
      </c>
      <c r="AM1679" s="489"/>
      <c r="AN1679" s="382"/>
    </row>
    <row r="1680" spans="1:40" ht="19.5" customHeight="1" x14ac:dyDescent="0.2">
      <c r="A1680" s="490" t="s">
        <v>24</v>
      </c>
      <c r="B1680" s="490" t="s">
        <v>25</v>
      </c>
      <c r="C1680" s="490" t="s">
        <v>33</v>
      </c>
      <c r="D1680" s="490" t="s">
        <v>38</v>
      </c>
      <c r="E1680" s="464"/>
      <c r="F1680" s="464"/>
      <c r="G1680" s="464"/>
      <c r="H1680" s="464"/>
      <c r="I1680" s="464"/>
      <c r="J1680" s="464"/>
      <c r="K1680" s="464"/>
      <c r="L1680" s="464"/>
      <c r="M1680" s="464"/>
      <c r="N1680" s="464"/>
      <c r="O1680" s="464"/>
      <c r="P1680" s="464"/>
      <c r="Q1680" s="464"/>
      <c r="R1680" s="483"/>
      <c r="S1680" s="484"/>
      <c r="V1680" s="387"/>
      <c r="W1680" s="323" t="s">
        <v>406</v>
      </c>
      <c r="X1680" s="323" t="s">
        <v>218</v>
      </c>
      <c r="Y1680" s="323"/>
      <c r="Z1680" s="327">
        <v>0</v>
      </c>
      <c r="AA1680" s="327">
        <v>0</v>
      </c>
      <c r="AB1680" s="327">
        <v>0</v>
      </c>
      <c r="AC1680" s="327">
        <v>0</v>
      </c>
      <c r="AD1680" s="327">
        <v>0</v>
      </c>
      <c r="AE1680" s="327">
        <v>0</v>
      </c>
      <c r="AF1680" s="327">
        <v>0</v>
      </c>
      <c r="AG1680" s="327">
        <v>0</v>
      </c>
      <c r="AH1680" s="327">
        <v>0</v>
      </c>
      <c r="AI1680" s="327">
        <v>0</v>
      </c>
      <c r="AJ1680" s="327">
        <v>0</v>
      </c>
      <c r="AK1680" s="327">
        <v>0</v>
      </c>
      <c r="AL1680" s="327">
        <v>0</v>
      </c>
      <c r="AM1680" s="489"/>
      <c r="AN1680" s="382"/>
    </row>
    <row r="1681" spans="1:40" ht="19.5" customHeight="1" x14ac:dyDescent="0.2">
      <c r="A1681" s="493" t="s">
        <v>24</v>
      </c>
      <c r="B1681" s="494" t="s">
        <v>25</v>
      </c>
      <c r="C1681" s="495" t="s">
        <v>33</v>
      </c>
      <c r="D1681" s="495" t="s">
        <v>39</v>
      </c>
      <c r="E1681" s="461"/>
      <c r="F1681" s="461"/>
      <c r="G1681" s="461"/>
      <c r="H1681" s="461"/>
      <c r="I1681" s="461"/>
      <c r="J1681" s="461"/>
      <c r="K1681" s="461"/>
      <c r="L1681" s="461"/>
      <c r="M1681" s="461"/>
      <c r="N1681" s="461"/>
      <c r="O1681" s="461"/>
      <c r="P1681" s="461"/>
      <c r="Q1681" s="461"/>
      <c r="R1681" s="457"/>
      <c r="S1681" s="453"/>
      <c r="V1681" s="387"/>
      <c r="W1681" s="323" t="s">
        <v>406</v>
      </c>
      <c r="X1681" s="323" t="s">
        <v>219</v>
      </c>
      <c r="Y1681" s="323"/>
      <c r="Z1681" s="327">
        <v>0</v>
      </c>
      <c r="AA1681" s="327">
        <v>0</v>
      </c>
      <c r="AB1681" s="327">
        <v>0</v>
      </c>
      <c r="AC1681" s="327">
        <v>0</v>
      </c>
      <c r="AD1681" s="327">
        <v>0</v>
      </c>
      <c r="AE1681" s="327">
        <v>0</v>
      </c>
      <c r="AF1681" s="327">
        <v>0</v>
      </c>
      <c r="AG1681" s="327">
        <v>0</v>
      </c>
      <c r="AH1681" s="327">
        <v>0</v>
      </c>
      <c r="AI1681" s="327">
        <v>0</v>
      </c>
      <c r="AJ1681" s="327">
        <v>0</v>
      </c>
      <c r="AK1681" s="327">
        <v>0</v>
      </c>
      <c r="AL1681" s="327">
        <v>0</v>
      </c>
      <c r="AM1681" s="489"/>
      <c r="AN1681" s="382"/>
    </row>
    <row r="1682" spans="1:40" ht="19.5" customHeight="1" x14ac:dyDescent="0.2">
      <c r="A1682" s="493" t="s">
        <v>24</v>
      </c>
      <c r="B1682" s="494" t="s">
        <v>25</v>
      </c>
      <c r="C1682" s="495" t="s">
        <v>40</v>
      </c>
      <c r="D1682" s="495" t="s">
        <v>41</v>
      </c>
      <c r="E1682" s="461"/>
      <c r="F1682" s="461"/>
      <c r="G1682" s="461"/>
      <c r="H1682" s="461"/>
      <c r="I1682" s="461"/>
      <c r="J1682" s="461"/>
      <c r="K1682" s="461"/>
      <c r="L1682" s="461"/>
      <c r="M1682" s="461"/>
      <c r="N1682" s="461"/>
      <c r="O1682" s="461"/>
      <c r="P1682" s="461"/>
      <c r="Q1682" s="461"/>
      <c r="R1682" s="457"/>
      <c r="S1682" s="453"/>
      <c r="V1682" s="387"/>
      <c r="W1682" s="323" t="s">
        <v>406</v>
      </c>
      <c r="X1682" s="323" t="s">
        <v>220</v>
      </c>
      <c r="Y1682" s="323"/>
      <c r="Z1682" s="327">
        <v>0</v>
      </c>
      <c r="AA1682" s="327">
        <v>0</v>
      </c>
      <c r="AB1682" s="327">
        <v>0</v>
      </c>
      <c r="AC1682" s="327">
        <v>0</v>
      </c>
      <c r="AD1682" s="327">
        <v>0</v>
      </c>
      <c r="AE1682" s="327">
        <v>0</v>
      </c>
      <c r="AF1682" s="327">
        <v>0</v>
      </c>
      <c r="AG1682" s="327">
        <v>0</v>
      </c>
      <c r="AH1682" s="327">
        <v>0</v>
      </c>
      <c r="AI1682" s="327">
        <v>0</v>
      </c>
      <c r="AJ1682" s="327">
        <v>0</v>
      </c>
      <c r="AK1682" s="327">
        <v>0</v>
      </c>
      <c r="AL1682" s="327">
        <v>0</v>
      </c>
      <c r="AM1682" s="489"/>
      <c r="AN1682" s="382"/>
    </row>
    <row r="1683" spans="1:40" ht="19.5" customHeight="1" x14ac:dyDescent="0.2">
      <c r="A1683" s="493" t="s">
        <v>24</v>
      </c>
      <c r="B1683" s="494" t="s">
        <v>25</v>
      </c>
      <c r="C1683" s="495" t="s">
        <v>40</v>
      </c>
      <c r="D1683" s="495" t="s">
        <v>42</v>
      </c>
      <c r="E1683" s="461"/>
      <c r="F1683" s="461"/>
      <c r="G1683" s="461"/>
      <c r="H1683" s="461"/>
      <c r="I1683" s="461"/>
      <c r="J1683" s="461"/>
      <c r="K1683" s="461"/>
      <c r="L1683" s="461"/>
      <c r="M1683" s="461"/>
      <c r="N1683" s="461"/>
      <c r="O1683" s="461"/>
      <c r="P1683" s="461"/>
      <c r="Q1683" s="461"/>
      <c r="R1683" s="457"/>
      <c r="S1683" s="453"/>
      <c r="V1683" s="387"/>
      <c r="W1683" s="323" t="s">
        <v>406</v>
      </c>
      <c r="X1683" s="323" t="s">
        <v>211</v>
      </c>
      <c r="Y1683" s="323"/>
      <c r="Z1683" s="327">
        <v>0</v>
      </c>
      <c r="AA1683" s="327">
        <v>-449.91217791226001</v>
      </c>
      <c r="AB1683" s="327">
        <v>0</v>
      </c>
      <c r="AC1683" s="327">
        <v>0</v>
      </c>
      <c r="AD1683" s="327">
        <v>0</v>
      </c>
      <c r="AE1683" s="327">
        <v>0</v>
      </c>
      <c r="AF1683" s="327">
        <v>0</v>
      </c>
      <c r="AG1683" s="327">
        <v>0</v>
      </c>
      <c r="AH1683" s="327">
        <v>0</v>
      </c>
      <c r="AI1683" s="327">
        <v>0</v>
      </c>
      <c r="AJ1683" s="327">
        <v>0</v>
      </c>
      <c r="AK1683" s="327">
        <v>97.446106</v>
      </c>
      <c r="AL1683" s="327">
        <v>-352.46607191226002</v>
      </c>
      <c r="AM1683" s="489"/>
      <c r="AN1683" s="382"/>
    </row>
    <row r="1684" spans="1:40" ht="19.5" customHeight="1" x14ac:dyDescent="0.2">
      <c r="A1684" s="493" t="s">
        <v>24</v>
      </c>
      <c r="B1684" s="494" t="s">
        <v>25</v>
      </c>
      <c r="C1684" s="495" t="s">
        <v>40</v>
      </c>
      <c r="D1684" s="495" t="s">
        <v>43</v>
      </c>
      <c r="E1684" s="461"/>
      <c r="F1684" s="461"/>
      <c r="G1684" s="461"/>
      <c r="H1684" s="461"/>
      <c r="I1684" s="461"/>
      <c r="J1684" s="461"/>
      <c r="K1684" s="461"/>
      <c r="L1684" s="461"/>
      <c r="M1684" s="461"/>
      <c r="N1684" s="461"/>
      <c r="O1684" s="461"/>
      <c r="P1684" s="461"/>
      <c r="Q1684" s="461"/>
      <c r="R1684" s="457"/>
      <c r="S1684" s="453"/>
      <c r="V1684" s="387"/>
      <c r="W1684" s="323" t="s">
        <v>406</v>
      </c>
      <c r="X1684" s="323" t="s">
        <v>221</v>
      </c>
      <c r="Y1684" s="323"/>
      <c r="Z1684" s="327">
        <v>0</v>
      </c>
      <c r="AA1684" s="327">
        <v>0</v>
      </c>
      <c r="AB1684" s="327">
        <v>0</v>
      </c>
      <c r="AC1684" s="327">
        <v>0</v>
      </c>
      <c r="AD1684" s="327">
        <v>0</v>
      </c>
      <c r="AE1684" s="327">
        <v>0</v>
      </c>
      <c r="AF1684" s="327">
        <v>0</v>
      </c>
      <c r="AG1684" s="327">
        <v>0</v>
      </c>
      <c r="AH1684" s="327">
        <v>0</v>
      </c>
      <c r="AI1684" s="327">
        <v>0</v>
      </c>
      <c r="AJ1684" s="327">
        <v>0</v>
      </c>
      <c r="AK1684" s="327">
        <v>0</v>
      </c>
      <c r="AL1684" s="327">
        <v>0</v>
      </c>
      <c r="AM1684" s="489"/>
      <c r="AN1684" s="382"/>
    </row>
    <row r="1685" spans="1:40" ht="19.5" customHeight="1" x14ac:dyDescent="0.2">
      <c r="A1685" s="493" t="s">
        <v>24</v>
      </c>
      <c r="B1685" s="494" t="s">
        <v>44</v>
      </c>
      <c r="C1685" s="495" t="s">
        <v>26</v>
      </c>
      <c r="D1685" s="495" t="s">
        <v>27</v>
      </c>
      <c r="E1685" s="461"/>
      <c r="F1685" s="461"/>
      <c r="G1685" s="461"/>
      <c r="H1685" s="461"/>
      <c r="I1685" s="461"/>
      <c r="J1685" s="461"/>
      <c r="K1685" s="461"/>
      <c r="L1685" s="461"/>
      <c r="M1685" s="461"/>
      <c r="N1685" s="461"/>
      <c r="O1685" s="461"/>
      <c r="P1685" s="461"/>
      <c r="Q1685" s="461"/>
      <c r="R1685" s="457"/>
      <c r="S1685" s="453"/>
      <c r="V1685" s="387"/>
      <c r="W1685" s="323" t="s">
        <v>406</v>
      </c>
      <c r="X1685" s="323" t="s">
        <v>222</v>
      </c>
      <c r="Y1685" s="323"/>
      <c r="Z1685" s="327">
        <v>0</v>
      </c>
      <c r="AA1685" s="327">
        <v>0</v>
      </c>
      <c r="AB1685" s="327">
        <v>0</v>
      </c>
      <c r="AC1685" s="327">
        <v>0</v>
      </c>
      <c r="AD1685" s="327">
        <v>0</v>
      </c>
      <c r="AE1685" s="327">
        <v>0</v>
      </c>
      <c r="AF1685" s="327">
        <v>0</v>
      </c>
      <c r="AG1685" s="327">
        <v>0</v>
      </c>
      <c r="AH1685" s="327">
        <v>0</v>
      </c>
      <c r="AI1685" s="327">
        <v>0</v>
      </c>
      <c r="AJ1685" s="327">
        <v>0</v>
      </c>
      <c r="AK1685" s="327">
        <v>0</v>
      </c>
      <c r="AL1685" s="327">
        <v>0</v>
      </c>
      <c r="AM1685" s="489"/>
      <c r="AN1685" s="382"/>
    </row>
    <row r="1686" spans="1:40" ht="19.5" customHeight="1" x14ac:dyDescent="0.2">
      <c r="A1686" s="493" t="s">
        <v>24</v>
      </c>
      <c r="B1686" s="494" t="s">
        <v>44</v>
      </c>
      <c r="C1686" s="495" t="s">
        <v>26</v>
      </c>
      <c r="D1686" s="495" t="s">
        <v>28</v>
      </c>
      <c r="E1686" s="461"/>
      <c r="F1686" s="461"/>
      <c r="G1686" s="461"/>
      <c r="H1686" s="461"/>
      <c r="I1686" s="461"/>
      <c r="J1686" s="461"/>
      <c r="K1686" s="461"/>
      <c r="L1686" s="461"/>
      <c r="M1686" s="461"/>
      <c r="N1686" s="461"/>
      <c r="O1686" s="461"/>
      <c r="P1686" s="461"/>
      <c r="Q1686" s="461"/>
      <c r="R1686" s="457"/>
      <c r="S1686" s="453"/>
      <c r="V1686" s="387"/>
      <c r="W1686" s="323" t="s">
        <v>406</v>
      </c>
      <c r="X1686" s="323" t="s">
        <v>223</v>
      </c>
      <c r="Y1686" s="323"/>
      <c r="Z1686" s="327">
        <v>0</v>
      </c>
      <c r="AA1686" s="327">
        <v>0</v>
      </c>
      <c r="AB1686" s="327">
        <v>0</v>
      </c>
      <c r="AC1686" s="327">
        <v>0</v>
      </c>
      <c r="AD1686" s="327">
        <v>0</v>
      </c>
      <c r="AE1686" s="327">
        <v>0</v>
      </c>
      <c r="AF1686" s="327">
        <v>0</v>
      </c>
      <c r="AG1686" s="327">
        <v>0</v>
      </c>
      <c r="AH1686" s="327">
        <v>0</v>
      </c>
      <c r="AI1686" s="327">
        <v>0</v>
      </c>
      <c r="AJ1686" s="327">
        <v>0</v>
      </c>
      <c r="AK1686" s="327">
        <v>0</v>
      </c>
      <c r="AL1686" s="327">
        <v>0</v>
      </c>
      <c r="AM1686" s="489"/>
      <c r="AN1686" s="382"/>
    </row>
    <row r="1687" spans="1:40" ht="19.5" customHeight="1" x14ac:dyDescent="0.2">
      <c r="A1687" s="493" t="s">
        <v>24</v>
      </c>
      <c r="B1687" s="494" t="s">
        <v>44</v>
      </c>
      <c r="C1687" s="495" t="s">
        <v>26</v>
      </c>
      <c r="D1687" s="495" t="s">
        <v>29</v>
      </c>
      <c r="E1687" s="461"/>
      <c r="F1687" s="461"/>
      <c r="G1687" s="461"/>
      <c r="H1687" s="461"/>
      <c r="I1687" s="461"/>
      <c r="J1687" s="461"/>
      <c r="K1687" s="461"/>
      <c r="L1687" s="461"/>
      <c r="M1687" s="461"/>
      <c r="N1687" s="461"/>
      <c r="O1687" s="461"/>
      <c r="P1687" s="461"/>
      <c r="Q1687" s="461"/>
      <c r="R1687" s="457"/>
      <c r="S1687" s="453"/>
      <c r="V1687" s="387"/>
      <c r="W1687" s="323" t="s">
        <v>406</v>
      </c>
      <c r="X1687" s="323" t="s">
        <v>224</v>
      </c>
      <c r="Y1687" s="323"/>
      <c r="Z1687" s="327">
        <v>0</v>
      </c>
      <c r="AA1687" s="327">
        <v>0</v>
      </c>
      <c r="AB1687" s="327">
        <v>0</v>
      </c>
      <c r="AC1687" s="327">
        <v>0</v>
      </c>
      <c r="AD1687" s="327">
        <v>0</v>
      </c>
      <c r="AE1687" s="327">
        <v>0</v>
      </c>
      <c r="AF1687" s="327">
        <v>0</v>
      </c>
      <c r="AG1687" s="327">
        <v>0</v>
      </c>
      <c r="AH1687" s="327">
        <v>0</v>
      </c>
      <c r="AI1687" s="327">
        <v>0</v>
      </c>
      <c r="AJ1687" s="327">
        <v>0</v>
      </c>
      <c r="AK1687" s="327">
        <v>0</v>
      </c>
      <c r="AL1687" s="327">
        <v>0</v>
      </c>
      <c r="AM1687" s="489"/>
      <c r="AN1687" s="382"/>
    </row>
    <row r="1688" spans="1:40" ht="19.5" customHeight="1" x14ac:dyDescent="0.2">
      <c r="A1688" s="493" t="s">
        <v>24</v>
      </c>
      <c r="B1688" s="494" t="s">
        <v>44</v>
      </c>
      <c r="C1688" s="495" t="s">
        <v>26</v>
      </c>
      <c r="D1688" s="495" t="s">
        <v>30</v>
      </c>
      <c r="E1688" s="461"/>
      <c r="F1688" s="461"/>
      <c r="G1688" s="461"/>
      <c r="H1688" s="461"/>
      <c r="I1688" s="461"/>
      <c r="J1688" s="461"/>
      <c r="K1688" s="461"/>
      <c r="L1688" s="461"/>
      <c r="M1688" s="461"/>
      <c r="N1688" s="461"/>
      <c r="O1688" s="461"/>
      <c r="P1688" s="461"/>
      <c r="Q1688" s="461"/>
      <c r="R1688" s="457"/>
      <c r="S1688" s="453"/>
      <c r="V1688" s="387"/>
      <c r="W1688" s="323" t="s">
        <v>406</v>
      </c>
      <c r="X1688" s="323" t="s">
        <v>225</v>
      </c>
      <c r="Y1688" s="323"/>
      <c r="Z1688" s="327">
        <v>0</v>
      </c>
      <c r="AA1688" s="327">
        <v>0</v>
      </c>
      <c r="AB1688" s="327">
        <v>0</v>
      </c>
      <c r="AC1688" s="327">
        <v>0</v>
      </c>
      <c r="AD1688" s="327">
        <v>0</v>
      </c>
      <c r="AE1688" s="327">
        <v>0</v>
      </c>
      <c r="AF1688" s="327">
        <v>0</v>
      </c>
      <c r="AG1688" s="327">
        <v>0</v>
      </c>
      <c r="AH1688" s="327">
        <v>0</v>
      </c>
      <c r="AI1688" s="327">
        <v>0</v>
      </c>
      <c r="AJ1688" s="327">
        <v>0</v>
      </c>
      <c r="AK1688" s="327">
        <v>0</v>
      </c>
      <c r="AL1688" s="327">
        <v>0</v>
      </c>
      <c r="AM1688" s="489"/>
      <c r="AN1688" s="382"/>
    </row>
    <row r="1689" spans="1:40" ht="19.5" customHeight="1" x14ac:dyDescent="0.2">
      <c r="A1689" s="493" t="s">
        <v>24</v>
      </c>
      <c r="B1689" s="494" t="s">
        <v>44</v>
      </c>
      <c r="C1689" s="495" t="s">
        <v>26</v>
      </c>
      <c r="D1689" s="495" t="s">
        <v>31</v>
      </c>
      <c r="E1689" s="461"/>
      <c r="F1689" s="461"/>
      <c r="G1689" s="461"/>
      <c r="H1689" s="461"/>
      <c r="I1689" s="461"/>
      <c r="J1689" s="461"/>
      <c r="K1689" s="461"/>
      <c r="L1689" s="461"/>
      <c r="M1689" s="461"/>
      <c r="N1689" s="461"/>
      <c r="O1689" s="461"/>
      <c r="P1689" s="461"/>
      <c r="Q1689" s="461"/>
      <c r="R1689" s="457"/>
      <c r="S1689" s="453"/>
      <c r="V1689" s="387"/>
      <c r="W1689" s="323" t="s">
        <v>406</v>
      </c>
      <c r="X1689" s="323" t="s">
        <v>226</v>
      </c>
      <c r="Y1689" s="323"/>
      <c r="Z1689" s="327">
        <v>0</v>
      </c>
      <c r="AA1689" s="327">
        <v>0</v>
      </c>
      <c r="AB1689" s="327">
        <v>0</v>
      </c>
      <c r="AC1689" s="327">
        <v>0</v>
      </c>
      <c r="AD1689" s="327">
        <v>0</v>
      </c>
      <c r="AE1689" s="327">
        <v>0</v>
      </c>
      <c r="AF1689" s="327">
        <v>0</v>
      </c>
      <c r="AG1689" s="327">
        <v>0</v>
      </c>
      <c r="AH1689" s="327">
        <v>0</v>
      </c>
      <c r="AI1689" s="327">
        <v>0</v>
      </c>
      <c r="AJ1689" s="327">
        <v>0</v>
      </c>
      <c r="AK1689" s="327">
        <v>0</v>
      </c>
      <c r="AL1689" s="327">
        <v>0</v>
      </c>
      <c r="AM1689" s="489"/>
      <c r="AN1689" s="382"/>
    </row>
    <row r="1690" spans="1:40" ht="19.5" customHeight="1" x14ac:dyDescent="0.2">
      <c r="A1690" s="493" t="s">
        <v>24</v>
      </c>
      <c r="B1690" s="494" t="s">
        <v>44</v>
      </c>
      <c r="C1690" s="495" t="s">
        <v>26</v>
      </c>
      <c r="D1690" s="495" t="s">
        <v>32</v>
      </c>
      <c r="E1690" s="461"/>
      <c r="F1690" s="461"/>
      <c r="G1690" s="461"/>
      <c r="H1690" s="461"/>
      <c r="I1690" s="461"/>
      <c r="J1690" s="461"/>
      <c r="K1690" s="461"/>
      <c r="L1690" s="461"/>
      <c r="M1690" s="461"/>
      <c r="N1690" s="461"/>
      <c r="O1690" s="461"/>
      <c r="P1690" s="461"/>
      <c r="Q1690" s="461"/>
      <c r="R1690" s="457"/>
      <c r="S1690" s="453"/>
      <c r="V1690" s="387"/>
      <c r="W1690" s="323" t="s">
        <v>406</v>
      </c>
      <c r="X1690" s="323" t="s">
        <v>227</v>
      </c>
      <c r="Y1690" s="323"/>
      <c r="Z1690" s="327">
        <v>0</v>
      </c>
      <c r="AA1690" s="327">
        <v>0</v>
      </c>
      <c r="AB1690" s="327">
        <v>0</v>
      </c>
      <c r="AC1690" s="327">
        <v>0</v>
      </c>
      <c r="AD1690" s="327">
        <v>0</v>
      </c>
      <c r="AE1690" s="327">
        <v>0</v>
      </c>
      <c r="AF1690" s="327">
        <v>0</v>
      </c>
      <c r="AG1690" s="327">
        <v>0</v>
      </c>
      <c r="AH1690" s="327">
        <v>0</v>
      </c>
      <c r="AI1690" s="327">
        <v>0</v>
      </c>
      <c r="AJ1690" s="327">
        <v>0</v>
      </c>
      <c r="AK1690" s="327">
        <v>0</v>
      </c>
      <c r="AL1690" s="327">
        <v>0</v>
      </c>
      <c r="AM1690" s="489"/>
      <c r="AN1690" s="382"/>
    </row>
    <row r="1691" spans="1:40" ht="19.5" customHeight="1" x14ac:dyDescent="0.2">
      <c r="A1691" s="493" t="s">
        <v>24</v>
      </c>
      <c r="B1691" s="494" t="s">
        <v>44</v>
      </c>
      <c r="C1691" s="495" t="s">
        <v>33</v>
      </c>
      <c r="D1691" s="495" t="s">
        <v>34</v>
      </c>
      <c r="E1691" s="461"/>
      <c r="F1691" s="461"/>
      <c r="G1691" s="461"/>
      <c r="H1691" s="461"/>
      <c r="I1691" s="461"/>
      <c r="J1691" s="461"/>
      <c r="K1691" s="461"/>
      <c r="L1691" s="461"/>
      <c r="M1691" s="461"/>
      <c r="N1691" s="461"/>
      <c r="O1691" s="461"/>
      <c r="P1691" s="461"/>
      <c r="Q1691" s="461"/>
      <c r="R1691" s="457"/>
      <c r="S1691" s="453"/>
      <c r="V1691" s="387"/>
      <c r="W1691" s="323" t="s">
        <v>406</v>
      </c>
      <c r="X1691" s="323" t="s">
        <v>367</v>
      </c>
      <c r="Y1691" s="323"/>
      <c r="Z1691" s="327">
        <v>0.93138042134552801</v>
      </c>
      <c r="AA1691" s="327">
        <v>0.43737998593024802</v>
      </c>
      <c r="AB1691" s="327">
        <v>1.1639571422883299</v>
      </c>
      <c r="AC1691" s="327">
        <v>5.2606226996057597</v>
      </c>
      <c r="AD1691" s="327">
        <v>7.5286266614857098</v>
      </c>
      <c r="AE1691" s="327">
        <v>11.4963252641447</v>
      </c>
      <c r="AF1691" s="327">
        <v>9.8228982408632497</v>
      </c>
      <c r="AG1691" s="327">
        <v>11.0884091518299</v>
      </c>
      <c r="AH1691" s="327">
        <v>13.330805433235099</v>
      </c>
      <c r="AI1691" s="327">
        <v>12.7680797772963</v>
      </c>
      <c r="AJ1691" s="327">
        <v>18.958738321294302</v>
      </c>
      <c r="AK1691" s="327">
        <v>27.621945404234499</v>
      </c>
      <c r="AL1691" s="327">
        <v>120.409168503554</v>
      </c>
      <c r="AM1691" s="489"/>
      <c r="AN1691" s="382"/>
    </row>
    <row r="1692" spans="1:40" ht="19.5" customHeight="1" x14ac:dyDescent="0.2">
      <c r="A1692" s="493" t="s">
        <v>24</v>
      </c>
      <c r="B1692" s="494" t="s">
        <v>44</v>
      </c>
      <c r="C1692" s="495" t="s">
        <v>33</v>
      </c>
      <c r="D1692" s="495" t="s">
        <v>35</v>
      </c>
      <c r="E1692" s="461"/>
      <c r="F1692" s="461"/>
      <c r="G1692" s="461"/>
      <c r="H1692" s="461"/>
      <c r="I1692" s="461"/>
      <c r="J1692" s="461"/>
      <c r="K1692" s="461"/>
      <c r="L1692" s="461"/>
      <c r="M1692" s="461"/>
      <c r="N1692" s="461"/>
      <c r="O1692" s="461"/>
      <c r="P1692" s="461"/>
      <c r="Q1692" s="461"/>
      <c r="R1692" s="457"/>
      <c r="S1692" s="453"/>
      <c r="V1692" s="387"/>
      <c r="W1692" s="323" t="s">
        <v>406</v>
      </c>
      <c r="X1692" s="323" t="s">
        <v>229</v>
      </c>
      <c r="Y1692" s="323"/>
      <c r="Z1692" s="327">
        <v>0</v>
      </c>
      <c r="AA1692" s="327">
        <v>0</v>
      </c>
      <c r="AB1692" s="327">
        <v>0</v>
      </c>
      <c r="AC1692" s="327">
        <v>0</v>
      </c>
      <c r="AD1692" s="327">
        <v>0</v>
      </c>
      <c r="AE1692" s="327">
        <v>0</v>
      </c>
      <c r="AF1692" s="327">
        <v>0</v>
      </c>
      <c r="AG1692" s="327">
        <v>0</v>
      </c>
      <c r="AH1692" s="327">
        <v>0</v>
      </c>
      <c r="AI1692" s="327">
        <v>0</v>
      </c>
      <c r="AJ1692" s="327">
        <v>0</v>
      </c>
      <c r="AK1692" s="327">
        <v>0</v>
      </c>
      <c r="AL1692" s="327">
        <v>0</v>
      </c>
      <c r="AM1692" s="489"/>
      <c r="AN1692" s="382"/>
    </row>
    <row r="1693" spans="1:40" ht="19.5" customHeight="1" x14ac:dyDescent="0.2">
      <c r="A1693" s="493" t="s">
        <v>24</v>
      </c>
      <c r="B1693" s="494" t="s">
        <v>44</v>
      </c>
      <c r="C1693" s="495" t="s">
        <v>33</v>
      </c>
      <c r="D1693" s="495" t="s">
        <v>36</v>
      </c>
      <c r="E1693" s="461"/>
      <c r="F1693" s="461"/>
      <c r="G1693" s="461"/>
      <c r="H1693" s="461"/>
      <c r="I1693" s="461"/>
      <c r="J1693" s="461"/>
      <c r="K1693" s="461"/>
      <c r="L1693" s="461"/>
      <c r="M1693" s="461"/>
      <c r="N1693" s="461"/>
      <c r="O1693" s="461"/>
      <c r="P1693" s="461"/>
      <c r="Q1693" s="461"/>
      <c r="R1693" s="457"/>
      <c r="S1693" s="453"/>
      <c r="V1693" s="387"/>
      <c r="W1693" s="323" t="s">
        <v>406</v>
      </c>
      <c r="X1693" s="323" t="s">
        <v>230</v>
      </c>
      <c r="Y1693" s="323"/>
      <c r="Z1693" s="327">
        <v>0</v>
      </c>
      <c r="AA1693" s="327">
        <v>0</v>
      </c>
      <c r="AB1693" s="327">
        <v>0</v>
      </c>
      <c r="AC1693" s="327">
        <v>0</v>
      </c>
      <c r="AD1693" s="327">
        <v>0</v>
      </c>
      <c r="AE1693" s="327">
        <v>0</v>
      </c>
      <c r="AF1693" s="327">
        <v>0</v>
      </c>
      <c r="AG1693" s="327">
        <v>0</v>
      </c>
      <c r="AH1693" s="327">
        <v>0</v>
      </c>
      <c r="AI1693" s="327">
        <v>0</v>
      </c>
      <c r="AJ1693" s="327">
        <v>0</v>
      </c>
      <c r="AK1693" s="327">
        <v>0</v>
      </c>
      <c r="AL1693" s="327">
        <v>0</v>
      </c>
      <c r="AM1693" s="489"/>
      <c r="AN1693" s="382"/>
    </row>
    <row r="1694" spans="1:40" ht="19.5" customHeight="1" x14ac:dyDescent="0.2">
      <c r="A1694" s="493" t="s">
        <v>24</v>
      </c>
      <c r="B1694" s="494" t="s">
        <v>44</v>
      </c>
      <c r="C1694" s="495" t="s">
        <v>33</v>
      </c>
      <c r="D1694" s="495" t="s">
        <v>37</v>
      </c>
      <c r="E1694" s="461"/>
      <c r="F1694" s="461"/>
      <c r="G1694" s="461"/>
      <c r="H1694" s="461"/>
      <c r="I1694" s="461"/>
      <c r="J1694" s="461"/>
      <c r="K1694" s="461"/>
      <c r="L1694" s="461"/>
      <c r="M1694" s="461"/>
      <c r="N1694" s="461"/>
      <c r="O1694" s="461"/>
      <c r="P1694" s="461"/>
      <c r="Q1694" s="461"/>
      <c r="R1694" s="457"/>
      <c r="S1694" s="453"/>
      <c r="V1694" s="387"/>
      <c r="W1694" s="323" t="s">
        <v>406</v>
      </c>
      <c r="X1694" s="323" t="s">
        <v>231</v>
      </c>
      <c r="Y1694" s="323"/>
      <c r="Z1694" s="327">
        <v>0</v>
      </c>
      <c r="AA1694" s="327">
        <v>0</v>
      </c>
      <c r="AB1694" s="327">
        <v>-1.4897800000000001</v>
      </c>
      <c r="AC1694" s="327">
        <v>-3.094373</v>
      </c>
      <c r="AD1694" s="327">
        <v>-4.428445</v>
      </c>
      <c r="AE1694" s="327">
        <v>-6.7623009999999999</v>
      </c>
      <c r="AF1694" s="327">
        <v>-5.7899529999999997</v>
      </c>
      <c r="AG1694" s="327">
        <v>-6.5223589999999998</v>
      </c>
      <c r="AH1694" s="327">
        <v>-7.8512680000000001</v>
      </c>
      <c r="AI1694" s="327">
        <v>-7.5103650000000002</v>
      </c>
      <c r="AJ1694" s="327">
        <v>-11.151797999999999</v>
      </c>
      <c r="AK1694" s="327">
        <v>-16.247619</v>
      </c>
      <c r="AL1694" s="327">
        <v>-70.848260999999994</v>
      </c>
      <c r="AM1694" s="489"/>
      <c r="AN1694" s="382"/>
    </row>
    <row r="1695" spans="1:40" ht="19.5" customHeight="1" x14ac:dyDescent="0.2">
      <c r="A1695" s="493" t="s">
        <v>24</v>
      </c>
      <c r="B1695" s="494" t="s">
        <v>44</v>
      </c>
      <c r="C1695" s="495" t="s">
        <v>33</v>
      </c>
      <c r="D1695" s="495" t="s">
        <v>38</v>
      </c>
      <c r="E1695" s="461"/>
      <c r="F1695" s="461"/>
      <c r="G1695" s="461"/>
      <c r="H1695" s="461"/>
      <c r="I1695" s="461"/>
      <c r="J1695" s="461"/>
      <c r="K1695" s="461"/>
      <c r="L1695" s="461"/>
      <c r="M1695" s="461"/>
      <c r="N1695" s="461"/>
      <c r="O1695" s="461"/>
      <c r="P1695" s="461"/>
      <c r="Q1695" s="461"/>
      <c r="R1695" s="457"/>
      <c r="S1695" s="453"/>
      <c r="V1695" s="387"/>
      <c r="W1695" s="323" t="s">
        <v>406</v>
      </c>
      <c r="X1695" s="323" t="s">
        <v>232</v>
      </c>
      <c r="Y1695" s="323"/>
      <c r="Z1695" s="327">
        <v>0</v>
      </c>
      <c r="AA1695" s="327">
        <v>0</v>
      </c>
      <c r="AB1695" s="327">
        <v>0</v>
      </c>
      <c r="AC1695" s="327">
        <v>0</v>
      </c>
      <c r="AD1695" s="327">
        <v>0</v>
      </c>
      <c r="AE1695" s="327">
        <v>0</v>
      </c>
      <c r="AF1695" s="327">
        <v>0</v>
      </c>
      <c r="AG1695" s="327">
        <v>0</v>
      </c>
      <c r="AH1695" s="327">
        <v>0</v>
      </c>
      <c r="AI1695" s="327">
        <v>0</v>
      </c>
      <c r="AJ1695" s="327">
        <v>0</v>
      </c>
      <c r="AK1695" s="327">
        <v>0</v>
      </c>
      <c r="AL1695" s="327">
        <v>0</v>
      </c>
      <c r="AM1695" s="489"/>
      <c r="AN1695" s="382"/>
    </row>
    <row r="1696" spans="1:40" ht="19.5" customHeight="1" x14ac:dyDescent="0.2">
      <c r="A1696" s="493" t="s">
        <v>24</v>
      </c>
      <c r="B1696" s="494" t="s">
        <v>44</v>
      </c>
      <c r="C1696" s="495" t="s">
        <v>33</v>
      </c>
      <c r="D1696" s="495" t="s">
        <v>39</v>
      </c>
      <c r="E1696" s="461"/>
      <c r="F1696" s="461"/>
      <c r="G1696" s="461"/>
      <c r="H1696" s="461"/>
      <c r="I1696" s="461"/>
      <c r="J1696" s="461"/>
      <c r="K1696" s="461"/>
      <c r="L1696" s="461"/>
      <c r="M1696" s="461"/>
      <c r="N1696" s="461"/>
      <c r="O1696" s="461"/>
      <c r="P1696" s="461"/>
      <c r="Q1696" s="461"/>
      <c r="R1696" s="457"/>
      <c r="S1696" s="453"/>
      <c r="V1696" s="387"/>
      <c r="W1696" s="323" t="s">
        <v>406</v>
      </c>
      <c r="X1696" s="323" t="s">
        <v>233</v>
      </c>
      <c r="Y1696" s="323"/>
      <c r="Z1696" s="327">
        <v>0</v>
      </c>
      <c r="AA1696" s="327">
        <v>0</v>
      </c>
      <c r="AB1696" s="327">
        <v>0</v>
      </c>
      <c r="AC1696" s="327">
        <v>0</v>
      </c>
      <c r="AD1696" s="327">
        <v>0</v>
      </c>
      <c r="AE1696" s="327">
        <v>0</v>
      </c>
      <c r="AF1696" s="327">
        <v>0</v>
      </c>
      <c r="AG1696" s="327">
        <v>0</v>
      </c>
      <c r="AH1696" s="327">
        <v>0</v>
      </c>
      <c r="AI1696" s="327">
        <v>0</v>
      </c>
      <c r="AJ1696" s="327">
        <v>0</v>
      </c>
      <c r="AK1696" s="327">
        <v>0</v>
      </c>
      <c r="AL1696" s="327">
        <v>0</v>
      </c>
      <c r="AM1696" s="489"/>
      <c r="AN1696" s="382"/>
    </row>
    <row r="1697" spans="1:40" ht="19.5" customHeight="1" x14ac:dyDescent="0.2">
      <c r="A1697" s="493" t="s">
        <v>24</v>
      </c>
      <c r="B1697" s="494" t="s">
        <v>44</v>
      </c>
      <c r="C1697" s="495" t="s">
        <v>40</v>
      </c>
      <c r="D1697" s="495" t="s">
        <v>41</v>
      </c>
      <c r="E1697" s="461"/>
      <c r="F1697" s="461"/>
      <c r="G1697" s="461"/>
      <c r="H1697" s="461"/>
      <c r="I1697" s="461"/>
      <c r="J1697" s="461"/>
      <c r="K1697" s="461"/>
      <c r="L1697" s="461"/>
      <c r="M1697" s="461"/>
      <c r="N1697" s="461"/>
      <c r="O1697" s="461"/>
      <c r="P1697" s="461"/>
      <c r="Q1697" s="461"/>
      <c r="R1697" s="457"/>
      <c r="S1697" s="453"/>
      <c r="V1697" s="387"/>
      <c r="W1697" s="323" t="s">
        <v>406</v>
      </c>
      <c r="X1697" s="323" t="s">
        <v>234</v>
      </c>
      <c r="Y1697" s="323"/>
      <c r="Z1697" s="327">
        <v>0</v>
      </c>
      <c r="AA1697" s="327">
        <v>0</v>
      </c>
      <c r="AB1697" s="327">
        <v>0</v>
      </c>
      <c r="AC1697" s="327">
        <v>0</v>
      </c>
      <c r="AD1697" s="327">
        <v>0</v>
      </c>
      <c r="AE1697" s="327">
        <v>0</v>
      </c>
      <c r="AF1697" s="327">
        <v>0</v>
      </c>
      <c r="AG1697" s="327">
        <v>0</v>
      </c>
      <c r="AH1697" s="327">
        <v>0</v>
      </c>
      <c r="AI1697" s="327">
        <v>0</v>
      </c>
      <c r="AJ1697" s="327">
        <v>0</v>
      </c>
      <c r="AK1697" s="327">
        <v>0</v>
      </c>
      <c r="AL1697" s="327">
        <v>0</v>
      </c>
      <c r="AM1697" s="489"/>
      <c r="AN1697" s="382"/>
    </row>
    <row r="1698" spans="1:40" ht="19.5" customHeight="1" x14ac:dyDescent="0.2">
      <c r="A1698" s="493" t="s">
        <v>24</v>
      </c>
      <c r="B1698" s="494" t="s">
        <v>44</v>
      </c>
      <c r="C1698" s="495" t="s">
        <v>40</v>
      </c>
      <c r="D1698" s="495" t="s">
        <v>42</v>
      </c>
      <c r="E1698" s="461"/>
      <c r="F1698" s="461"/>
      <c r="G1698" s="461"/>
      <c r="H1698" s="461"/>
      <c r="I1698" s="461"/>
      <c r="J1698" s="461"/>
      <c r="K1698" s="461"/>
      <c r="L1698" s="461"/>
      <c r="M1698" s="461"/>
      <c r="N1698" s="461"/>
      <c r="O1698" s="461"/>
      <c r="P1698" s="461"/>
      <c r="Q1698" s="461"/>
      <c r="R1698" s="457"/>
      <c r="S1698" s="453"/>
      <c r="V1698" s="387"/>
      <c r="W1698" s="323" t="s">
        <v>406</v>
      </c>
      <c r="X1698" s="323" t="s">
        <v>127</v>
      </c>
      <c r="Y1698" s="323"/>
      <c r="Z1698" s="327">
        <v>0</v>
      </c>
      <c r="AA1698" s="327">
        <v>0</v>
      </c>
      <c r="AB1698" s="327">
        <v>0</v>
      </c>
      <c r="AC1698" s="327">
        <v>0</v>
      </c>
      <c r="AD1698" s="327">
        <v>0</v>
      </c>
      <c r="AE1698" s="327">
        <v>-7.6164899999999998</v>
      </c>
      <c r="AF1698" s="327">
        <v>0</v>
      </c>
      <c r="AG1698" s="327">
        <v>0</v>
      </c>
      <c r="AH1698" s="327">
        <v>0</v>
      </c>
      <c r="AI1698" s="327">
        <v>0</v>
      </c>
      <c r="AJ1698" s="327">
        <v>0</v>
      </c>
      <c r="AK1698" s="327">
        <v>0</v>
      </c>
      <c r="AL1698" s="327">
        <v>-7.6164899999999998</v>
      </c>
      <c r="AM1698" s="489"/>
      <c r="AN1698" s="382"/>
    </row>
    <row r="1699" spans="1:40" ht="19.5" customHeight="1" x14ac:dyDescent="0.2">
      <c r="A1699" s="493" t="s">
        <v>24</v>
      </c>
      <c r="B1699" s="470" t="s">
        <v>44</v>
      </c>
      <c r="C1699" s="470" t="s">
        <v>40</v>
      </c>
      <c r="D1699" s="470" t="s">
        <v>43</v>
      </c>
      <c r="E1699" s="461"/>
      <c r="F1699" s="461"/>
      <c r="G1699" s="461"/>
      <c r="H1699" s="461"/>
      <c r="I1699" s="461"/>
      <c r="J1699" s="461"/>
      <c r="K1699" s="461"/>
      <c r="L1699" s="461"/>
      <c r="M1699" s="461"/>
      <c r="N1699" s="461"/>
      <c r="O1699" s="461"/>
      <c r="P1699" s="461"/>
      <c r="Q1699" s="461"/>
      <c r="R1699" s="305"/>
      <c r="S1699" s="382"/>
      <c r="V1699" s="387"/>
      <c r="W1699" s="323" t="s">
        <v>406</v>
      </c>
      <c r="X1699" s="323" t="s">
        <v>235</v>
      </c>
      <c r="Y1699" s="323"/>
      <c r="Z1699" s="327">
        <v>0</v>
      </c>
      <c r="AA1699" s="327">
        <v>0</v>
      </c>
      <c r="AB1699" s="327">
        <v>0</v>
      </c>
      <c r="AC1699" s="327">
        <v>0</v>
      </c>
      <c r="AD1699" s="327">
        <v>0</v>
      </c>
      <c r="AE1699" s="327">
        <v>0</v>
      </c>
      <c r="AF1699" s="327">
        <v>0</v>
      </c>
      <c r="AG1699" s="327">
        <v>0</v>
      </c>
      <c r="AH1699" s="327">
        <v>0</v>
      </c>
      <c r="AI1699" s="327">
        <v>0</v>
      </c>
      <c r="AJ1699" s="327">
        <v>0</v>
      </c>
      <c r="AK1699" s="327">
        <v>0</v>
      </c>
      <c r="AL1699" s="327">
        <v>0</v>
      </c>
      <c r="AM1699" s="489"/>
      <c r="AN1699" s="382"/>
    </row>
    <row r="1700" spans="1:40" ht="19.5" customHeight="1" x14ac:dyDescent="0.2">
      <c r="A1700" s="454" t="s">
        <v>24</v>
      </c>
      <c r="B1700" s="455" t="s">
        <v>45</v>
      </c>
      <c r="C1700" s="456" t="s">
        <v>26</v>
      </c>
      <c r="D1700" s="302" t="s">
        <v>27</v>
      </c>
      <c r="E1700" s="457"/>
      <c r="F1700" s="457"/>
      <c r="G1700" s="457"/>
      <c r="H1700" s="457"/>
      <c r="I1700" s="457"/>
      <c r="J1700" s="457"/>
      <c r="K1700" s="457"/>
      <c r="L1700" s="457"/>
      <c r="M1700" s="457"/>
      <c r="N1700" s="457"/>
      <c r="O1700" s="457"/>
      <c r="P1700" s="457"/>
      <c r="Q1700" s="457"/>
      <c r="R1700" s="457"/>
      <c r="S1700" s="453"/>
      <c r="V1700" s="387"/>
      <c r="W1700" s="323" t="s">
        <v>406</v>
      </c>
      <c r="X1700" s="323" t="s">
        <v>236</v>
      </c>
      <c r="Y1700" s="323"/>
      <c r="Z1700" s="327">
        <v>0</v>
      </c>
      <c r="AA1700" s="327">
        <v>0</v>
      </c>
      <c r="AB1700" s="327">
        <v>0</v>
      </c>
      <c r="AC1700" s="327">
        <v>0</v>
      </c>
      <c r="AD1700" s="327">
        <v>0</v>
      </c>
      <c r="AE1700" s="327">
        <v>0</v>
      </c>
      <c r="AF1700" s="327">
        <v>0</v>
      </c>
      <c r="AG1700" s="327">
        <v>0</v>
      </c>
      <c r="AH1700" s="327">
        <v>0</v>
      </c>
      <c r="AI1700" s="327">
        <v>0</v>
      </c>
      <c r="AJ1700" s="327">
        <v>0</v>
      </c>
      <c r="AK1700" s="327">
        <v>0</v>
      </c>
      <c r="AL1700" s="327">
        <v>0</v>
      </c>
      <c r="AM1700" s="489"/>
      <c r="AN1700" s="382"/>
    </row>
    <row r="1701" spans="1:40" ht="19.5" customHeight="1" x14ac:dyDescent="0.2">
      <c r="A1701" s="454" t="s">
        <v>24</v>
      </c>
      <c r="B1701" s="455" t="s">
        <v>45</v>
      </c>
      <c r="C1701" s="456" t="s">
        <v>26</v>
      </c>
      <c r="D1701" s="302" t="s">
        <v>28</v>
      </c>
      <c r="E1701" s="457"/>
      <c r="F1701" s="457"/>
      <c r="G1701" s="457"/>
      <c r="H1701" s="457"/>
      <c r="I1701" s="457"/>
      <c r="J1701" s="457"/>
      <c r="K1701" s="457"/>
      <c r="L1701" s="457"/>
      <c r="M1701" s="457"/>
      <c r="N1701" s="457"/>
      <c r="O1701" s="457"/>
      <c r="P1701" s="457"/>
      <c r="Q1701" s="457"/>
      <c r="R1701" s="457"/>
      <c r="S1701" s="453"/>
      <c r="V1701" s="387"/>
      <c r="W1701" s="323" t="s">
        <v>406</v>
      </c>
      <c r="X1701" s="323" t="s">
        <v>237</v>
      </c>
      <c r="Y1701" s="323"/>
      <c r="Z1701" s="327">
        <v>0</v>
      </c>
      <c r="AA1701" s="327">
        <v>0</v>
      </c>
      <c r="AB1701" s="327">
        <v>0</v>
      </c>
      <c r="AC1701" s="327">
        <v>0</v>
      </c>
      <c r="AD1701" s="327">
        <v>0</v>
      </c>
      <c r="AE1701" s="327">
        <v>0</v>
      </c>
      <c r="AF1701" s="327">
        <v>0</v>
      </c>
      <c r="AG1701" s="327">
        <v>0</v>
      </c>
      <c r="AH1701" s="327">
        <v>0</v>
      </c>
      <c r="AI1701" s="327">
        <v>0</v>
      </c>
      <c r="AJ1701" s="327">
        <v>0</v>
      </c>
      <c r="AK1701" s="327">
        <v>0</v>
      </c>
      <c r="AL1701" s="327">
        <v>0</v>
      </c>
      <c r="AM1701" s="489"/>
      <c r="AN1701" s="382"/>
    </row>
    <row r="1702" spans="1:40" ht="19.5" customHeight="1" x14ac:dyDescent="0.2">
      <c r="A1702" s="454" t="s">
        <v>24</v>
      </c>
      <c r="B1702" s="455" t="s">
        <v>45</v>
      </c>
      <c r="C1702" s="456" t="s">
        <v>26</v>
      </c>
      <c r="D1702" s="302" t="s">
        <v>29</v>
      </c>
      <c r="E1702" s="457"/>
      <c r="F1702" s="457"/>
      <c r="G1702" s="457"/>
      <c r="H1702" s="457"/>
      <c r="I1702" s="457"/>
      <c r="J1702" s="457"/>
      <c r="K1702" s="457"/>
      <c r="L1702" s="457"/>
      <c r="M1702" s="457"/>
      <c r="N1702" s="457"/>
      <c r="O1702" s="457"/>
      <c r="P1702" s="457"/>
      <c r="Q1702" s="457"/>
      <c r="R1702" s="457"/>
      <c r="S1702" s="453"/>
      <c r="V1702" s="387"/>
      <c r="W1702" s="323" t="s">
        <v>406</v>
      </c>
      <c r="X1702" s="323" t="s">
        <v>238</v>
      </c>
      <c r="Y1702" s="323"/>
      <c r="Z1702" s="327">
        <v>0</v>
      </c>
      <c r="AA1702" s="327">
        <v>0</v>
      </c>
      <c r="AB1702" s="327">
        <v>0</v>
      </c>
      <c r="AC1702" s="327">
        <v>0</v>
      </c>
      <c r="AD1702" s="327">
        <v>0</v>
      </c>
      <c r="AE1702" s="327">
        <v>0</v>
      </c>
      <c r="AF1702" s="327">
        <v>0</v>
      </c>
      <c r="AG1702" s="327">
        <v>0</v>
      </c>
      <c r="AH1702" s="327">
        <v>0</v>
      </c>
      <c r="AI1702" s="327">
        <v>0</v>
      </c>
      <c r="AJ1702" s="327">
        <v>0</v>
      </c>
      <c r="AK1702" s="327">
        <v>0</v>
      </c>
      <c r="AL1702" s="327">
        <v>0</v>
      </c>
      <c r="AM1702" s="489"/>
      <c r="AN1702" s="382"/>
    </row>
    <row r="1703" spans="1:40" ht="19.5" customHeight="1" x14ac:dyDescent="0.2">
      <c r="A1703" s="454" t="s">
        <v>24</v>
      </c>
      <c r="B1703" s="455" t="s">
        <v>45</v>
      </c>
      <c r="C1703" s="456" t="s">
        <v>26</v>
      </c>
      <c r="D1703" s="302" t="s">
        <v>30</v>
      </c>
      <c r="E1703" s="457"/>
      <c r="F1703" s="457"/>
      <c r="G1703" s="457"/>
      <c r="H1703" s="457"/>
      <c r="I1703" s="457"/>
      <c r="J1703" s="457"/>
      <c r="K1703" s="457"/>
      <c r="L1703" s="457"/>
      <c r="M1703" s="457"/>
      <c r="N1703" s="457"/>
      <c r="O1703" s="457"/>
      <c r="P1703" s="457"/>
      <c r="Q1703" s="457"/>
      <c r="R1703" s="457"/>
      <c r="S1703" s="453"/>
      <c r="V1703" s="387"/>
      <c r="W1703" s="323" t="s">
        <v>406</v>
      </c>
      <c r="X1703" s="323" t="s">
        <v>239</v>
      </c>
      <c r="Y1703" s="323"/>
      <c r="Z1703" s="327">
        <v>0</v>
      </c>
      <c r="AA1703" s="327">
        <v>0</v>
      </c>
      <c r="AB1703" s="327">
        <v>0</v>
      </c>
      <c r="AC1703" s="327">
        <v>0</v>
      </c>
      <c r="AD1703" s="327">
        <v>0</v>
      </c>
      <c r="AE1703" s="327">
        <v>0</v>
      </c>
      <c r="AF1703" s="327">
        <v>0</v>
      </c>
      <c r="AG1703" s="327">
        <v>0</v>
      </c>
      <c r="AH1703" s="327">
        <v>0</v>
      </c>
      <c r="AI1703" s="327">
        <v>0</v>
      </c>
      <c r="AJ1703" s="327">
        <v>0</v>
      </c>
      <c r="AK1703" s="327">
        <v>0</v>
      </c>
      <c r="AL1703" s="327">
        <v>0</v>
      </c>
      <c r="AM1703" s="489"/>
      <c r="AN1703" s="382"/>
    </row>
    <row r="1704" spans="1:40" ht="19.5" customHeight="1" x14ac:dyDescent="0.2">
      <c r="A1704" s="454" t="s">
        <v>24</v>
      </c>
      <c r="B1704" s="455" t="s">
        <v>45</v>
      </c>
      <c r="C1704" s="456" t="s">
        <v>26</v>
      </c>
      <c r="D1704" s="302" t="s">
        <v>31</v>
      </c>
      <c r="E1704" s="457"/>
      <c r="F1704" s="457"/>
      <c r="G1704" s="457"/>
      <c r="H1704" s="457"/>
      <c r="I1704" s="457"/>
      <c r="J1704" s="457"/>
      <c r="K1704" s="457"/>
      <c r="L1704" s="457"/>
      <c r="M1704" s="457"/>
      <c r="N1704" s="457"/>
      <c r="O1704" s="457"/>
      <c r="P1704" s="457"/>
      <c r="Q1704" s="457"/>
      <c r="R1704" s="457"/>
      <c r="S1704" s="453"/>
      <c r="V1704" s="387"/>
      <c r="W1704" s="323" t="s">
        <v>406</v>
      </c>
      <c r="X1704" s="323" t="s">
        <v>240</v>
      </c>
      <c r="Y1704" s="323"/>
      <c r="Z1704" s="327">
        <v>0</v>
      </c>
      <c r="AA1704" s="327">
        <v>0</v>
      </c>
      <c r="AB1704" s="327">
        <v>0</v>
      </c>
      <c r="AC1704" s="327">
        <v>0</v>
      </c>
      <c r="AD1704" s="327">
        <v>0</v>
      </c>
      <c r="AE1704" s="327">
        <v>0</v>
      </c>
      <c r="AF1704" s="327">
        <v>0</v>
      </c>
      <c r="AG1704" s="327">
        <v>0</v>
      </c>
      <c r="AH1704" s="327">
        <v>0</v>
      </c>
      <c r="AI1704" s="327">
        <v>0</v>
      </c>
      <c r="AJ1704" s="327">
        <v>0</v>
      </c>
      <c r="AK1704" s="327">
        <v>0</v>
      </c>
      <c r="AL1704" s="327">
        <v>0</v>
      </c>
      <c r="AM1704" s="489"/>
      <c r="AN1704" s="382"/>
    </row>
    <row r="1705" spans="1:40" ht="19.5" customHeight="1" x14ac:dyDescent="0.2">
      <c r="A1705" s="454" t="s">
        <v>24</v>
      </c>
      <c r="B1705" s="455" t="s">
        <v>45</v>
      </c>
      <c r="C1705" s="456" t="s">
        <v>26</v>
      </c>
      <c r="D1705" s="302" t="s">
        <v>32</v>
      </c>
      <c r="E1705" s="457"/>
      <c r="F1705" s="457"/>
      <c r="G1705" s="457"/>
      <c r="H1705" s="457"/>
      <c r="I1705" s="457"/>
      <c r="J1705" s="457"/>
      <c r="K1705" s="457"/>
      <c r="L1705" s="457"/>
      <c r="M1705" s="457"/>
      <c r="N1705" s="457"/>
      <c r="O1705" s="457"/>
      <c r="P1705" s="457"/>
      <c r="Q1705" s="457"/>
      <c r="R1705" s="457"/>
      <c r="S1705" s="453"/>
      <c r="V1705" s="387"/>
      <c r="W1705" s="323" t="s">
        <v>406</v>
      </c>
      <c r="X1705" s="323" t="s">
        <v>241</v>
      </c>
      <c r="Y1705" s="323"/>
      <c r="Z1705" s="327">
        <v>0</v>
      </c>
      <c r="AA1705" s="327">
        <v>0</v>
      </c>
      <c r="AB1705" s="327">
        <v>0</v>
      </c>
      <c r="AC1705" s="327">
        <v>0</v>
      </c>
      <c r="AD1705" s="327">
        <v>0</v>
      </c>
      <c r="AE1705" s="327">
        <v>0</v>
      </c>
      <c r="AF1705" s="327">
        <v>0</v>
      </c>
      <c r="AG1705" s="327">
        <v>0</v>
      </c>
      <c r="AH1705" s="327">
        <v>0</v>
      </c>
      <c r="AI1705" s="327">
        <v>0</v>
      </c>
      <c r="AJ1705" s="327">
        <v>0</v>
      </c>
      <c r="AK1705" s="327">
        <v>0</v>
      </c>
      <c r="AL1705" s="327">
        <v>0</v>
      </c>
      <c r="AM1705" s="489"/>
      <c r="AN1705" s="382"/>
    </row>
    <row r="1706" spans="1:40" ht="19.5" customHeight="1" x14ac:dyDescent="0.2">
      <c r="A1706" s="454" t="s">
        <v>24</v>
      </c>
      <c r="B1706" s="455" t="s">
        <v>45</v>
      </c>
      <c r="C1706" s="456" t="s">
        <v>33</v>
      </c>
      <c r="D1706" s="302" t="s">
        <v>34</v>
      </c>
      <c r="E1706" s="457"/>
      <c r="F1706" s="457"/>
      <c r="G1706" s="457"/>
      <c r="H1706" s="457"/>
      <c r="I1706" s="457"/>
      <c r="J1706" s="457"/>
      <c r="K1706" s="457"/>
      <c r="L1706" s="457"/>
      <c r="M1706" s="457"/>
      <c r="N1706" s="457"/>
      <c r="O1706" s="457"/>
      <c r="P1706" s="457"/>
      <c r="Q1706" s="457"/>
      <c r="R1706" s="457"/>
      <c r="S1706" s="453"/>
      <c r="V1706" s="387"/>
      <c r="W1706" s="323" t="s">
        <v>406</v>
      </c>
      <c r="X1706" s="323" t="s">
        <v>242</v>
      </c>
      <c r="Y1706" s="323"/>
      <c r="Z1706" s="327">
        <v>0</v>
      </c>
      <c r="AA1706" s="327">
        <v>0</v>
      </c>
      <c r="AB1706" s="327">
        <v>0</v>
      </c>
      <c r="AC1706" s="327">
        <v>0</v>
      </c>
      <c r="AD1706" s="327">
        <v>0</v>
      </c>
      <c r="AE1706" s="327">
        <v>0</v>
      </c>
      <c r="AF1706" s="327">
        <v>0</v>
      </c>
      <c r="AG1706" s="327">
        <v>0</v>
      </c>
      <c r="AH1706" s="327">
        <v>0</v>
      </c>
      <c r="AI1706" s="327">
        <v>0</v>
      </c>
      <c r="AJ1706" s="327">
        <v>0</v>
      </c>
      <c r="AK1706" s="327">
        <v>0</v>
      </c>
      <c r="AL1706" s="327">
        <v>0</v>
      </c>
      <c r="AM1706" s="489"/>
      <c r="AN1706" s="382"/>
    </row>
    <row r="1707" spans="1:40" ht="19.5" customHeight="1" x14ac:dyDescent="0.2">
      <c r="A1707" s="454" t="s">
        <v>24</v>
      </c>
      <c r="B1707" s="455" t="s">
        <v>45</v>
      </c>
      <c r="C1707" s="456" t="s">
        <v>33</v>
      </c>
      <c r="D1707" s="302" t="s">
        <v>35</v>
      </c>
      <c r="E1707" s="457"/>
      <c r="F1707" s="457"/>
      <c r="G1707" s="457"/>
      <c r="H1707" s="457"/>
      <c r="I1707" s="457"/>
      <c r="J1707" s="457"/>
      <c r="K1707" s="457"/>
      <c r="L1707" s="457"/>
      <c r="M1707" s="457"/>
      <c r="N1707" s="457"/>
      <c r="O1707" s="457"/>
      <c r="P1707" s="457"/>
      <c r="Q1707" s="457"/>
      <c r="R1707" s="457"/>
      <c r="S1707" s="453"/>
      <c r="V1707" s="387"/>
      <c r="W1707" s="323" t="s">
        <v>406</v>
      </c>
      <c r="X1707" s="323" t="s">
        <v>243</v>
      </c>
      <c r="Y1707" s="323"/>
      <c r="Z1707" s="327">
        <v>0</v>
      </c>
      <c r="AA1707" s="327">
        <v>0</v>
      </c>
      <c r="AB1707" s="327">
        <v>0</v>
      </c>
      <c r="AC1707" s="327">
        <v>0</v>
      </c>
      <c r="AD1707" s="327">
        <v>0</v>
      </c>
      <c r="AE1707" s="327">
        <v>0</v>
      </c>
      <c r="AF1707" s="327">
        <v>0</v>
      </c>
      <c r="AG1707" s="327">
        <v>0</v>
      </c>
      <c r="AH1707" s="327">
        <v>0</v>
      </c>
      <c r="AI1707" s="327">
        <v>0</v>
      </c>
      <c r="AJ1707" s="327">
        <v>0</v>
      </c>
      <c r="AK1707" s="327">
        <v>0</v>
      </c>
      <c r="AL1707" s="327">
        <v>0</v>
      </c>
      <c r="AM1707" s="489"/>
      <c r="AN1707" s="382"/>
    </row>
    <row r="1708" spans="1:40" ht="19.5" customHeight="1" x14ac:dyDescent="0.2">
      <c r="A1708" s="454" t="s">
        <v>24</v>
      </c>
      <c r="B1708" s="455" t="s">
        <v>45</v>
      </c>
      <c r="C1708" s="456" t="s">
        <v>33</v>
      </c>
      <c r="D1708" s="302" t="s">
        <v>36</v>
      </c>
      <c r="E1708" s="457"/>
      <c r="F1708" s="457"/>
      <c r="G1708" s="457"/>
      <c r="H1708" s="457"/>
      <c r="I1708" s="457"/>
      <c r="J1708" s="457"/>
      <c r="K1708" s="457"/>
      <c r="L1708" s="457"/>
      <c r="M1708" s="457"/>
      <c r="N1708" s="457"/>
      <c r="O1708" s="457"/>
      <c r="P1708" s="457"/>
      <c r="Q1708" s="457"/>
      <c r="R1708" s="457"/>
      <c r="S1708" s="453"/>
      <c r="V1708" s="387"/>
      <c r="W1708" s="323" t="s">
        <v>406</v>
      </c>
      <c r="X1708" s="323" t="s">
        <v>244</v>
      </c>
      <c r="Y1708" s="323"/>
      <c r="Z1708" s="327">
        <v>0</v>
      </c>
      <c r="AA1708" s="327">
        <v>0</v>
      </c>
      <c r="AB1708" s="327">
        <v>0</v>
      </c>
      <c r="AC1708" s="327">
        <v>0</v>
      </c>
      <c r="AD1708" s="327">
        <v>0</v>
      </c>
      <c r="AE1708" s="327">
        <v>0</v>
      </c>
      <c r="AF1708" s="327">
        <v>0</v>
      </c>
      <c r="AG1708" s="327">
        <v>0</v>
      </c>
      <c r="AH1708" s="327">
        <v>0</v>
      </c>
      <c r="AI1708" s="327">
        <v>0</v>
      </c>
      <c r="AJ1708" s="327">
        <v>0</v>
      </c>
      <c r="AK1708" s="327">
        <v>0</v>
      </c>
      <c r="AL1708" s="327">
        <v>0</v>
      </c>
      <c r="AM1708" s="489"/>
      <c r="AN1708" s="382"/>
    </row>
    <row r="1709" spans="1:40" ht="19.5" customHeight="1" x14ac:dyDescent="0.2">
      <c r="A1709" s="454" t="s">
        <v>24</v>
      </c>
      <c r="B1709" s="455" t="s">
        <v>45</v>
      </c>
      <c r="C1709" s="456" t="s">
        <v>33</v>
      </c>
      <c r="D1709" s="302" t="s">
        <v>37</v>
      </c>
      <c r="E1709" s="457"/>
      <c r="F1709" s="457"/>
      <c r="G1709" s="457"/>
      <c r="H1709" s="457"/>
      <c r="I1709" s="457"/>
      <c r="J1709" s="457"/>
      <c r="K1709" s="457"/>
      <c r="L1709" s="457"/>
      <c r="M1709" s="457"/>
      <c r="N1709" s="457"/>
      <c r="O1709" s="457"/>
      <c r="P1709" s="457"/>
      <c r="Q1709" s="457"/>
      <c r="R1709" s="457"/>
      <c r="S1709" s="453"/>
      <c r="V1709" s="387"/>
      <c r="W1709" s="323" t="s">
        <v>406</v>
      </c>
      <c r="X1709" s="323" t="s">
        <v>245</v>
      </c>
      <c r="Y1709" s="323"/>
      <c r="Z1709" s="327">
        <v>0</v>
      </c>
      <c r="AA1709" s="327">
        <v>0</v>
      </c>
      <c r="AB1709" s="327">
        <v>0</v>
      </c>
      <c r="AC1709" s="327">
        <v>0</v>
      </c>
      <c r="AD1709" s="327">
        <v>0</v>
      </c>
      <c r="AE1709" s="327">
        <v>0</v>
      </c>
      <c r="AF1709" s="327">
        <v>0</v>
      </c>
      <c r="AG1709" s="327">
        <v>0</v>
      </c>
      <c r="AH1709" s="327">
        <v>0</v>
      </c>
      <c r="AI1709" s="327">
        <v>0</v>
      </c>
      <c r="AJ1709" s="327">
        <v>0</v>
      </c>
      <c r="AK1709" s="327">
        <v>0</v>
      </c>
      <c r="AL1709" s="327">
        <v>0</v>
      </c>
      <c r="AM1709" s="489"/>
      <c r="AN1709" s="382"/>
    </row>
    <row r="1710" spans="1:40" ht="19.5" customHeight="1" x14ac:dyDescent="0.2">
      <c r="A1710" s="454" t="s">
        <v>24</v>
      </c>
      <c r="B1710" s="455" t="s">
        <v>45</v>
      </c>
      <c r="C1710" s="456" t="s">
        <v>33</v>
      </c>
      <c r="D1710" s="302" t="s">
        <v>38</v>
      </c>
      <c r="E1710" s="457"/>
      <c r="F1710" s="457"/>
      <c r="G1710" s="457"/>
      <c r="H1710" s="457"/>
      <c r="I1710" s="457"/>
      <c r="J1710" s="457"/>
      <c r="K1710" s="457"/>
      <c r="L1710" s="457"/>
      <c r="M1710" s="457"/>
      <c r="N1710" s="457"/>
      <c r="O1710" s="457"/>
      <c r="P1710" s="457"/>
      <c r="Q1710" s="457"/>
      <c r="R1710" s="457"/>
      <c r="S1710" s="453"/>
      <c r="V1710" s="387"/>
      <c r="W1710" s="323" t="s">
        <v>406</v>
      </c>
      <c r="X1710" s="323" t="s">
        <v>246</v>
      </c>
      <c r="Y1710" s="323"/>
      <c r="Z1710" s="327">
        <v>0</v>
      </c>
      <c r="AA1710" s="327">
        <v>0</v>
      </c>
      <c r="AB1710" s="327">
        <v>0</v>
      </c>
      <c r="AC1710" s="327">
        <v>0</v>
      </c>
      <c r="AD1710" s="327">
        <v>0</v>
      </c>
      <c r="AE1710" s="327">
        <v>0</v>
      </c>
      <c r="AF1710" s="327">
        <v>0</v>
      </c>
      <c r="AG1710" s="327">
        <v>0</v>
      </c>
      <c r="AH1710" s="327">
        <v>0</v>
      </c>
      <c r="AI1710" s="327">
        <v>0</v>
      </c>
      <c r="AJ1710" s="327">
        <v>0</v>
      </c>
      <c r="AK1710" s="327">
        <v>0</v>
      </c>
      <c r="AL1710" s="327">
        <v>0</v>
      </c>
      <c r="AM1710" s="489"/>
      <c r="AN1710" s="382"/>
    </row>
    <row r="1711" spans="1:40" ht="19.5" customHeight="1" x14ac:dyDescent="0.2">
      <c r="A1711" s="454" t="s">
        <v>24</v>
      </c>
      <c r="B1711" s="455" t="s">
        <v>45</v>
      </c>
      <c r="C1711" s="456" t="s">
        <v>33</v>
      </c>
      <c r="D1711" s="302" t="s">
        <v>39</v>
      </c>
      <c r="E1711" s="457"/>
      <c r="F1711" s="457"/>
      <c r="G1711" s="457"/>
      <c r="H1711" s="457"/>
      <c r="I1711" s="457"/>
      <c r="J1711" s="457"/>
      <c r="K1711" s="457"/>
      <c r="L1711" s="457"/>
      <c r="M1711" s="457"/>
      <c r="N1711" s="457"/>
      <c r="O1711" s="457"/>
      <c r="P1711" s="457"/>
      <c r="Q1711" s="457"/>
      <c r="R1711" s="457"/>
      <c r="S1711" s="453"/>
      <c r="V1711" s="387"/>
      <c r="W1711" s="323" t="s">
        <v>406</v>
      </c>
      <c r="X1711" s="323" t="s">
        <v>247</v>
      </c>
      <c r="Y1711" s="323"/>
      <c r="Z1711" s="327">
        <v>0</v>
      </c>
      <c r="AA1711" s="327">
        <v>0</v>
      </c>
      <c r="AB1711" s="327">
        <v>0</v>
      </c>
      <c r="AC1711" s="327">
        <v>0</v>
      </c>
      <c r="AD1711" s="327">
        <v>0</v>
      </c>
      <c r="AE1711" s="327">
        <v>0</v>
      </c>
      <c r="AF1711" s="327">
        <v>0</v>
      </c>
      <c r="AG1711" s="327">
        <v>0</v>
      </c>
      <c r="AH1711" s="327">
        <v>0</v>
      </c>
      <c r="AI1711" s="327">
        <v>0</v>
      </c>
      <c r="AJ1711" s="327">
        <v>0</v>
      </c>
      <c r="AK1711" s="327">
        <v>0</v>
      </c>
      <c r="AL1711" s="327">
        <v>0</v>
      </c>
      <c r="AM1711" s="489"/>
      <c r="AN1711" s="382"/>
    </row>
    <row r="1712" spans="1:40" ht="19.5" customHeight="1" x14ac:dyDescent="0.2">
      <c r="A1712" s="454" t="s">
        <v>24</v>
      </c>
      <c r="B1712" s="455" t="s">
        <v>45</v>
      </c>
      <c r="C1712" s="456" t="s">
        <v>40</v>
      </c>
      <c r="D1712" s="302" t="s">
        <v>41</v>
      </c>
      <c r="E1712" s="457"/>
      <c r="F1712" s="457"/>
      <c r="G1712" s="457"/>
      <c r="H1712" s="457"/>
      <c r="I1712" s="457"/>
      <c r="J1712" s="457"/>
      <c r="K1712" s="457"/>
      <c r="L1712" s="457"/>
      <c r="M1712" s="457"/>
      <c r="N1712" s="457"/>
      <c r="O1712" s="457"/>
      <c r="P1712" s="457"/>
      <c r="Q1712" s="457"/>
      <c r="R1712" s="457"/>
      <c r="S1712" s="453"/>
      <c r="V1712" s="387"/>
      <c r="W1712" s="323" t="s">
        <v>406</v>
      </c>
      <c r="X1712" s="323" t="s">
        <v>248</v>
      </c>
      <c r="Y1712" s="323"/>
      <c r="Z1712" s="327">
        <v>0</v>
      </c>
      <c r="AA1712" s="327">
        <v>0</v>
      </c>
      <c r="AB1712" s="327">
        <v>0</v>
      </c>
      <c r="AC1712" s="327">
        <v>0</v>
      </c>
      <c r="AD1712" s="327">
        <v>0</v>
      </c>
      <c r="AE1712" s="327">
        <v>0</v>
      </c>
      <c r="AF1712" s="327">
        <v>0</v>
      </c>
      <c r="AG1712" s="327">
        <v>0</v>
      </c>
      <c r="AH1712" s="327">
        <v>0</v>
      </c>
      <c r="AI1712" s="327">
        <v>0</v>
      </c>
      <c r="AJ1712" s="327">
        <v>0</v>
      </c>
      <c r="AK1712" s="327">
        <v>0</v>
      </c>
      <c r="AL1712" s="327">
        <v>0</v>
      </c>
      <c r="AM1712" s="489"/>
      <c r="AN1712" s="382"/>
    </row>
    <row r="1713" spans="1:40" ht="19.5" customHeight="1" x14ac:dyDescent="0.2">
      <c r="A1713" s="454" t="s">
        <v>24</v>
      </c>
      <c r="B1713" s="455" t="s">
        <v>45</v>
      </c>
      <c r="C1713" s="456" t="s">
        <v>40</v>
      </c>
      <c r="D1713" s="302" t="s">
        <v>42</v>
      </c>
      <c r="E1713" s="457"/>
      <c r="F1713" s="457"/>
      <c r="G1713" s="457"/>
      <c r="H1713" s="457"/>
      <c r="I1713" s="457"/>
      <c r="J1713" s="457"/>
      <c r="K1713" s="457"/>
      <c r="L1713" s="457"/>
      <c r="M1713" s="457"/>
      <c r="N1713" s="457"/>
      <c r="O1713" s="457"/>
      <c r="P1713" s="457"/>
      <c r="Q1713" s="457"/>
      <c r="R1713" s="457"/>
      <c r="S1713" s="453"/>
      <c r="V1713" s="387"/>
      <c r="W1713" s="323" t="s">
        <v>406</v>
      </c>
      <c r="X1713" s="323" t="s">
        <v>210</v>
      </c>
      <c r="Y1713" s="323"/>
      <c r="Z1713" s="327">
        <v>0.89449111418401905</v>
      </c>
      <c r="AA1713" s="327">
        <v>-449.51168723349099</v>
      </c>
      <c r="AB1713" s="327">
        <v>-0.36271216487318297</v>
      </c>
      <c r="AC1713" s="327">
        <v>2.1662496996057601</v>
      </c>
      <c r="AD1713" s="327">
        <v>3.1001816614857098</v>
      </c>
      <c r="AE1713" s="327">
        <v>-2.8824657358552801</v>
      </c>
      <c r="AF1713" s="327">
        <v>4.03294524086325</v>
      </c>
      <c r="AG1713" s="327">
        <v>4.5660501518298702</v>
      </c>
      <c r="AH1713" s="327">
        <v>5.4795374332350804</v>
      </c>
      <c r="AI1713" s="327">
        <v>5.2577147772963402</v>
      </c>
      <c r="AJ1713" s="327">
        <v>7.80694032129432</v>
      </c>
      <c r="AK1713" s="327">
        <v>108.820432404234</v>
      </c>
      <c r="AL1713" s="327">
        <v>-310.63232233019102</v>
      </c>
      <c r="AM1713" s="489"/>
      <c r="AN1713" s="382"/>
    </row>
    <row r="1714" spans="1:40" ht="19.5" customHeight="1" x14ac:dyDescent="0.2">
      <c r="A1714" s="454" t="s">
        <v>24</v>
      </c>
      <c r="B1714" s="455" t="s">
        <v>45</v>
      </c>
      <c r="C1714" s="456" t="s">
        <v>40</v>
      </c>
      <c r="D1714" s="302" t="s">
        <v>43</v>
      </c>
      <c r="E1714" s="457"/>
      <c r="F1714" s="457"/>
      <c r="G1714" s="457"/>
      <c r="H1714" s="457"/>
      <c r="I1714" s="457"/>
      <c r="J1714" s="457"/>
      <c r="K1714" s="457"/>
      <c r="L1714" s="457"/>
      <c r="M1714" s="457"/>
      <c r="N1714" s="457"/>
      <c r="O1714" s="457"/>
      <c r="P1714" s="457"/>
      <c r="Q1714" s="457"/>
      <c r="R1714" s="457"/>
      <c r="S1714" s="453"/>
      <c r="V1714" s="387"/>
      <c r="W1714" s="321"/>
      <c r="X1714" s="321"/>
      <c r="Y1714" s="321"/>
      <c r="Z1714" s="329"/>
      <c r="AA1714" s="329"/>
      <c r="AB1714" s="329"/>
      <c r="AC1714" s="329"/>
      <c r="AD1714" s="329"/>
      <c r="AE1714" s="329"/>
      <c r="AF1714" s="329"/>
      <c r="AG1714" s="329"/>
      <c r="AH1714" s="329"/>
      <c r="AI1714" s="329"/>
      <c r="AJ1714" s="329"/>
      <c r="AK1714" s="329"/>
      <c r="AL1714" s="329"/>
      <c r="AM1714" s="489"/>
      <c r="AN1714" s="382"/>
    </row>
    <row r="1715" spans="1:40" ht="19.5" customHeight="1" x14ac:dyDescent="0.2">
      <c r="A1715" s="454" t="s">
        <v>24</v>
      </c>
      <c r="B1715" s="455" t="s">
        <v>25</v>
      </c>
      <c r="C1715" s="456" t="s">
        <v>378</v>
      </c>
      <c r="D1715" s="302" t="s">
        <v>378</v>
      </c>
      <c r="E1715" s="457"/>
      <c r="F1715" s="457"/>
      <c r="G1715" s="457"/>
      <c r="H1715" s="457"/>
      <c r="I1715" s="457"/>
      <c r="J1715" s="457"/>
      <c r="K1715" s="457"/>
      <c r="L1715" s="457"/>
      <c r="M1715" s="457"/>
      <c r="N1715" s="457"/>
      <c r="O1715" s="457"/>
      <c r="P1715" s="457"/>
      <c r="Q1715" s="457"/>
      <c r="R1715" s="457"/>
      <c r="S1715" s="453"/>
      <c r="V1715" s="387"/>
      <c r="W1715" s="321"/>
      <c r="X1715" s="321"/>
      <c r="Y1715" s="321"/>
      <c r="Z1715" s="329"/>
      <c r="AA1715" s="329"/>
      <c r="AB1715" s="329"/>
      <c r="AC1715" s="329"/>
      <c r="AD1715" s="329"/>
      <c r="AE1715" s="329"/>
      <c r="AF1715" s="329"/>
      <c r="AG1715" s="329"/>
      <c r="AH1715" s="329"/>
      <c r="AI1715" s="329"/>
      <c r="AJ1715" s="329"/>
      <c r="AK1715" s="329"/>
      <c r="AL1715" s="329"/>
      <c r="AM1715" s="489"/>
      <c r="AN1715" s="382"/>
    </row>
    <row r="1716" spans="1:40" ht="19.5" customHeight="1" x14ac:dyDescent="0.2">
      <c r="A1716" s="454" t="s">
        <v>24</v>
      </c>
      <c r="B1716" s="455" t="s">
        <v>44</v>
      </c>
      <c r="C1716" s="456" t="s">
        <v>380</v>
      </c>
      <c r="D1716" s="302" t="s">
        <v>380</v>
      </c>
      <c r="E1716" s="457"/>
      <c r="F1716" s="457"/>
      <c r="G1716" s="457"/>
      <c r="H1716" s="457"/>
      <c r="I1716" s="457"/>
      <c r="J1716" s="457"/>
      <c r="K1716" s="457"/>
      <c r="L1716" s="457"/>
      <c r="M1716" s="457"/>
      <c r="N1716" s="457"/>
      <c r="O1716" s="457"/>
      <c r="P1716" s="457"/>
      <c r="Q1716" s="457"/>
      <c r="R1716" s="457"/>
      <c r="S1716" s="453"/>
      <c r="V1716" s="387"/>
      <c r="W1716" s="323" t="s">
        <v>3</v>
      </c>
      <c r="X1716" s="323" t="s">
        <v>4</v>
      </c>
      <c r="Y1716" s="323"/>
      <c r="Z1716" s="327" t="s">
        <v>8</v>
      </c>
      <c r="AA1716" s="327" t="s">
        <v>9</v>
      </c>
      <c r="AB1716" s="327" t="s">
        <v>10</v>
      </c>
      <c r="AC1716" s="327" t="s">
        <v>11</v>
      </c>
      <c r="AD1716" s="327" t="s">
        <v>12</v>
      </c>
      <c r="AE1716" s="327" t="s">
        <v>13</v>
      </c>
      <c r="AF1716" s="327" t="s">
        <v>14</v>
      </c>
      <c r="AG1716" s="327" t="s">
        <v>15</v>
      </c>
      <c r="AH1716" s="327" t="s">
        <v>16</v>
      </c>
      <c r="AI1716" s="327" t="s">
        <v>17</v>
      </c>
      <c r="AJ1716" s="327" t="s">
        <v>111</v>
      </c>
      <c r="AK1716" s="327" t="s">
        <v>19</v>
      </c>
      <c r="AL1716" s="327" t="s">
        <v>20</v>
      </c>
      <c r="AM1716" s="489"/>
      <c r="AN1716" s="382"/>
    </row>
    <row r="1717" spans="1:40" ht="19.5" customHeight="1" x14ac:dyDescent="0.2">
      <c r="A1717" s="454" t="s">
        <v>24</v>
      </c>
      <c r="B1717" s="455" t="s">
        <v>45</v>
      </c>
      <c r="C1717" s="456" t="s">
        <v>382</v>
      </c>
      <c r="D1717" s="302" t="s">
        <v>382</v>
      </c>
      <c r="E1717" s="457"/>
      <c r="F1717" s="457"/>
      <c r="G1717" s="457"/>
      <c r="H1717" s="457"/>
      <c r="I1717" s="457"/>
      <c r="J1717" s="457"/>
      <c r="K1717" s="457"/>
      <c r="L1717" s="457"/>
      <c r="M1717" s="457"/>
      <c r="N1717" s="457"/>
      <c r="O1717" s="457"/>
      <c r="P1717" s="457"/>
      <c r="Q1717" s="457"/>
      <c r="R1717" s="457"/>
      <c r="S1717" s="453"/>
      <c r="V1717" s="387"/>
      <c r="W1717" s="323" t="s">
        <v>257</v>
      </c>
      <c r="X1717" s="323" t="s">
        <v>217</v>
      </c>
      <c r="Y1717" s="323"/>
      <c r="Z1717" s="327">
        <v>-1.8922126829802401E-2</v>
      </c>
      <c r="AA1717" s="327">
        <v>-7.1394999555378499E-3</v>
      </c>
      <c r="AB1717" s="327">
        <v>-7.1394999555378499E-3</v>
      </c>
      <c r="AC1717" s="327">
        <v>-7.1394999555378499E-3</v>
      </c>
      <c r="AD1717" s="327">
        <v>-7.1394999555378499E-3</v>
      </c>
      <c r="AE1717" s="327">
        <v>-7.1394999555378499E-3</v>
      </c>
      <c r="AF1717" s="327">
        <v>-7.1394999555378499E-3</v>
      </c>
      <c r="AG1717" s="327">
        <v>-7.1394999555378499E-3</v>
      </c>
      <c r="AH1717" s="327">
        <v>-7.1394999555378499E-3</v>
      </c>
      <c r="AI1717" s="327">
        <v>-7.1394999555378499E-3</v>
      </c>
      <c r="AJ1717" s="327">
        <v>-7.1394999555378499E-3</v>
      </c>
      <c r="AK1717" s="327">
        <v>-7.1394999555378499E-3</v>
      </c>
      <c r="AL1717" s="327">
        <v>-9.7456626340718694E-2</v>
      </c>
      <c r="AM1717" s="489"/>
      <c r="AN1717" s="382"/>
    </row>
    <row r="1718" spans="1:40" ht="19.5" customHeight="1" x14ac:dyDescent="0.2">
      <c r="A1718" s="454" t="s">
        <v>24</v>
      </c>
      <c r="B1718" s="455" t="s">
        <v>46</v>
      </c>
      <c r="C1718" s="456" t="s">
        <v>384</v>
      </c>
      <c r="D1718" s="302" t="s">
        <v>384</v>
      </c>
      <c r="E1718" s="457"/>
      <c r="F1718" s="457"/>
      <c r="G1718" s="457"/>
      <c r="H1718" s="457"/>
      <c r="I1718" s="457"/>
      <c r="J1718" s="457"/>
      <c r="K1718" s="457"/>
      <c r="L1718" s="457"/>
      <c r="M1718" s="457"/>
      <c r="N1718" s="457"/>
      <c r="O1718" s="457"/>
      <c r="P1718" s="457"/>
      <c r="Q1718" s="457"/>
      <c r="R1718" s="457"/>
      <c r="S1718" s="453"/>
      <c r="V1718" s="387"/>
      <c r="W1718" s="323" t="s">
        <v>257</v>
      </c>
      <c r="X1718" s="323" t="s">
        <v>218</v>
      </c>
      <c r="Y1718" s="323"/>
      <c r="Z1718" s="327">
        <v>0</v>
      </c>
      <c r="AA1718" s="327">
        <v>0</v>
      </c>
      <c r="AB1718" s="327">
        <v>0</v>
      </c>
      <c r="AC1718" s="327">
        <v>0</v>
      </c>
      <c r="AD1718" s="327">
        <v>0</v>
      </c>
      <c r="AE1718" s="327">
        <v>0</v>
      </c>
      <c r="AF1718" s="327">
        <v>0</v>
      </c>
      <c r="AG1718" s="327">
        <v>0</v>
      </c>
      <c r="AH1718" s="327">
        <v>0</v>
      </c>
      <c r="AI1718" s="327">
        <v>0</v>
      </c>
      <c r="AJ1718" s="327">
        <v>0</v>
      </c>
      <c r="AK1718" s="327">
        <v>0</v>
      </c>
      <c r="AL1718" s="327">
        <v>0</v>
      </c>
      <c r="AM1718" s="489"/>
      <c r="AN1718" s="382"/>
    </row>
    <row r="1719" spans="1:40" ht="19.5" customHeight="1" x14ac:dyDescent="0.2">
      <c r="A1719" s="454" t="s">
        <v>24</v>
      </c>
      <c r="B1719" s="458" t="s">
        <v>47</v>
      </c>
      <c r="C1719" s="458" t="s">
        <v>386</v>
      </c>
      <c r="D1719" s="458" t="s">
        <v>386</v>
      </c>
      <c r="E1719" s="459"/>
      <c r="F1719" s="459"/>
      <c r="G1719" s="459"/>
      <c r="H1719" s="459"/>
      <c r="I1719" s="459"/>
      <c r="J1719" s="459"/>
      <c r="K1719" s="459"/>
      <c r="L1719" s="459"/>
      <c r="M1719" s="459"/>
      <c r="N1719" s="459"/>
      <c r="O1719" s="459"/>
      <c r="P1719" s="459"/>
      <c r="Q1719" s="459"/>
      <c r="R1719" s="499"/>
      <c r="S1719" s="500"/>
      <c r="V1719" s="387"/>
      <c r="W1719" s="323" t="s">
        <v>257</v>
      </c>
      <c r="X1719" s="323" t="s">
        <v>219</v>
      </c>
      <c r="Y1719" s="323"/>
      <c r="Z1719" s="327">
        <v>0</v>
      </c>
      <c r="AA1719" s="327">
        <v>0</v>
      </c>
      <c r="AB1719" s="327">
        <v>0</v>
      </c>
      <c r="AC1719" s="327">
        <v>0</v>
      </c>
      <c r="AD1719" s="327">
        <v>0</v>
      </c>
      <c r="AE1719" s="327">
        <v>0</v>
      </c>
      <c r="AF1719" s="327">
        <v>0</v>
      </c>
      <c r="AG1719" s="327">
        <v>0</v>
      </c>
      <c r="AH1719" s="327">
        <v>0</v>
      </c>
      <c r="AI1719" s="327">
        <v>0</v>
      </c>
      <c r="AJ1719" s="327">
        <v>0</v>
      </c>
      <c r="AK1719" s="327">
        <v>0</v>
      </c>
      <c r="AL1719" s="327">
        <v>0</v>
      </c>
      <c r="AM1719" s="489"/>
      <c r="AN1719" s="382"/>
    </row>
    <row r="1720" spans="1:40" ht="19.5" customHeight="1" x14ac:dyDescent="0.2">
      <c r="A1720" s="454" t="s">
        <v>24</v>
      </c>
      <c r="B1720" s="462" t="s">
        <v>48</v>
      </c>
      <c r="C1720" s="462" t="s">
        <v>48</v>
      </c>
      <c r="D1720" s="462" t="s">
        <v>48</v>
      </c>
      <c r="E1720" s="457"/>
      <c r="F1720" s="457"/>
      <c r="G1720" s="457"/>
      <c r="H1720" s="457"/>
      <c r="I1720" s="457"/>
      <c r="J1720" s="457"/>
      <c r="K1720" s="457"/>
      <c r="L1720" s="457"/>
      <c r="M1720" s="457"/>
      <c r="N1720" s="457"/>
      <c r="O1720" s="457"/>
      <c r="P1720" s="457"/>
      <c r="Q1720" s="457"/>
      <c r="R1720" s="305"/>
      <c r="S1720" s="382"/>
      <c r="V1720" s="387"/>
      <c r="W1720" s="323" t="s">
        <v>257</v>
      </c>
      <c r="X1720" s="323" t="s">
        <v>220</v>
      </c>
      <c r="Y1720" s="323"/>
      <c r="Z1720" s="327">
        <v>0</v>
      </c>
      <c r="AA1720" s="327">
        <v>0</v>
      </c>
      <c r="AB1720" s="327">
        <v>0</v>
      </c>
      <c r="AC1720" s="327">
        <v>0</v>
      </c>
      <c r="AD1720" s="327">
        <v>0</v>
      </c>
      <c r="AE1720" s="327">
        <v>0</v>
      </c>
      <c r="AF1720" s="327">
        <v>0</v>
      </c>
      <c r="AG1720" s="327">
        <v>0</v>
      </c>
      <c r="AH1720" s="327">
        <v>0</v>
      </c>
      <c r="AI1720" s="327">
        <v>0</v>
      </c>
      <c r="AJ1720" s="327">
        <v>0</v>
      </c>
      <c r="AK1720" s="327">
        <v>0</v>
      </c>
      <c r="AL1720" s="327">
        <v>0</v>
      </c>
      <c r="AM1720" s="489"/>
      <c r="AN1720" s="382"/>
    </row>
    <row r="1721" spans="1:40" ht="19.5" customHeight="1" x14ac:dyDescent="0.2">
      <c r="A1721" s="454" t="s">
        <v>24</v>
      </c>
      <c r="B1721" s="458" t="s">
        <v>49</v>
      </c>
      <c r="C1721" s="458" t="s">
        <v>49</v>
      </c>
      <c r="D1721" s="458" t="s">
        <v>49</v>
      </c>
      <c r="E1721" s="459"/>
      <c r="F1721" s="459"/>
      <c r="G1721" s="459"/>
      <c r="H1721" s="459"/>
      <c r="I1721" s="459"/>
      <c r="J1721" s="459"/>
      <c r="K1721" s="459"/>
      <c r="L1721" s="459"/>
      <c r="M1721" s="459"/>
      <c r="N1721" s="459"/>
      <c r="O1721" s="459"/>
      <c r="P1721" s="459"/>
      <c r="Q1721" s="459"/>
      <c r="R1721" s="499"/>
      <c r="S1721" s="500"/>
      <c r="V1721" s="387"/>
      <c r="W1721" s="323" t="s">
        <v>257</v>
      </c>
      <c r="X1721" s="323" t="s">
        <v>211</v>
      </c>
      <c r="Y1721" s="323"/>
      <c r="Z1721" s="327">
        <v>0</v>
      </c>
      <c r="AA1721" s="327">
        <v>-6.5145435408532801</v>
      </c>
      <c r="AB1721" s="327">
        <v>0</v>
      </c>
      <c r="AC1721" s="327">
        <v>0</v>
      </c>
      <c r="AD1721" s="327">
        <v>0</v>
      </c>
      <c r="AE1721" s="327">
        <v>0</v>
      </c>
      <c r="AF1721" s="327">
        <v>0</v>
      </c>
      <c r="AG1721" s="327">
        <v>0</v>
      </c>
      <c r="AH1721" s="327">
        <v>0</v>
      </c>
      <c r="AI1721" s="327">
        <v>0</v>
      </c>
      <c r="AJ1721" s="327">
        <v>0</v>
      </c>
      <c r="AK1721" s="327">
        <v>14.055464000000001</v>
      </c>
      <c r="AL1721" s="327">
        <v>7.5409204591467196</v>
      </c>
      <c r="AM1721" s="489"/>
      <c r="AN1721" s="382"/>
    </row>
    <row r="1722" spans="1:40" ht="19.5" customHeight="1" x14ac:dyDescent="0.2">
      <c r="A1722" s="454" t="s">
        <v>24</v>
      </c>
      <c r="B1722" s="455" t="s">
        <v>50</v>
      </c>
      <c r="C1722" s="456" t="s">
        <v>50</v>
      </c>
      <c r="D1722" s="302" t="s">
        <v>50</v>
      </c>
      <c r="E1722" s="457"/>
      <c r="F1722" s="457"/>
      <c r="G1722" s="457"/>
      <c r="H1722" s="457"/>
      <c r="I1722" s="457"/>
      <c r="J1722" s="457"/>
      <c r="K1722" s="457"/>
      <c r="L1722" s="457"/>
      <c r="M1722" s="457"/>
      <c r="N1722" s="457"/>
      <c r="O1722" s="457"/>
      <c r="P1722" s="457"/>
      <c r="Q1722" s="457"/>
      <c r="R1722" s="457"/>
      <c r="S1722" s="453"/>
      <c r="V1722" s="387"/>
      <c r="W1722" s="323" t="s">
        <v>257</v>
      </c>
      <c r="X1722" s="323" t="s">
        <v>221</v>
      </c>
      <c r="Y1722" s="323"/>
      <c r="Z1722" s="327">
        <v>0</v>
      </c>
      <c r="AA1722" s="327">
        <v>0</v>
      </c>
      <c r="AB1722" s="327">
        <v>0</v>
      </c>
      <c r="AC1722" s="327">
        <v>0</v>
      </c>
      <c r="AD1722" s="327">
        <v>0</v>
      </c>
      <c r="AE1722" s="327">
        <v>0</v>
      </c>
      <c r="AF1722" s="327">
        <v>0</v>
      </c>
      <c r="AG1722" s="327">
        <v>0</v>
      </c>
      <c r="AH1722" s="327">
        <v>0</v>
      </c>
      <c r="AI1722" s="327">
        <v>0</v>
      </c>
      <c r="AJ1722" s="327">
        <v>0</v>
      </c>
      <c r="AK1722" s="327">
        <v>0</v>
      </c>
      <c r="AL1722" s="327">
        <v>0</v>
      </c>
      <c r="AM1722" s="489"/>
      <c r="AN1722" s="382"/>
    </row>
    <row r="1723" spans="1:40" ht="19.5" customHeight="1" x14ac:dyDescent="0.2">
      <c r="A1723" s="454" t="s">
        <v>51</v>
      </c>
      <c r="B1723" s="455" t="s">
        <v>25</v>
      </c>
      <c r="C1723" s="456" t="s">
        <v>26</v>
      </c>
      <c r="D1723" s="302" t="s">
        <v>27</v>
      </c>
      <c r="E1723" s="457"/>
      <c r="F1723" s="457"/>
      <c r="G1723" s="457"/>
      <c r="H1723" s="457"/>
      <c r="I1723" s="457"/>
      <c r="J1723" s="457"/>
      <c r="K1723" s="457"/>
      <c r="L1723" s="457"/>
      <c r="M1723" s="457"/>
      <c r="N1723" s="457"/>
      <c r="O1723" s="457"/>
      <c r="P1723" s="457"/>
      <c r="Q1723" s="457"/>
      <c r="R1723" s="457"/>
      <c r="S1723" s="453"/>
      <c r="V1723" s="387"/>
      <c r="W1723" s="323" t="s">
        <v>257</v>
      </c>
      <c r="X1723" s="323" t="s">
        <v>222</v>
      </c>
      <c r="Y1723" s="323"/>
      <c r="Z1723" s="327">
        <v>0</v>
      </c>
      <c r="AA1723" s="327">
        <v>0</v>
      </c>
      <c r="AB1723" s="327">
        <v>0</v>
      </c>
      <c r="AC1723" s="327">
        <v>0</v>
      </c>
      <c r="AD1723" s="327">
        <v>0</v>
      </c>
      <c r="AE1723" s="327">
        <v>0</v>
      </c>
      <c r="AF1723" s="327">
        <v>0</v>
      </c>
      <c r="AG1723" s="327">
        <v>0</v>
      </c>
      <c r="AH1723" s="327">
        <v>0</v>
      </c>
      <c r="AI1723" s="327">
        <v>0</v>
      </c>
      <c r="AJ1723" s="327">
        <v>0</v>
      </c>
      <c r="AK1723" s="327">
        <v>0</v>
      </c>
      <c r="AL1723" s="327">
        <v>0</v>
      </c>
      <c r="AM1723" s="489"/>
      <c r="AN1723" s="382"/>
    </row>
    <row r="1724" spans="1:40" ht="19.5" customHeight="1" x14ac:dyDescent="0.2">
      <c r="A1724" s="454" t="s">
        <v>51</v>
      </c>
      <c r="B1724" s="455" t="s">
        <v>25</v>
      </c>
      <c r="C1724" s="456" t="s">
        <v>26</v>
      </c>
      <c r="D1724" s="302" t="s">
        <v>28</v>
      </c>
      <c r="E1724" s="457"/>
      <c r="F1724" s="457"/>
      <c r="G1724" s="457"/>
      <c r="H1724" s="457"/>
      <c r="I1724" s="457"/>
      <c r="J1724" s="457"/>
      <c r="K1724" s="457"/>
      <c r="L1724" s="457"/>
      <c r="M1724" s="457"/>
      <c r="N1724" s="457"/>
      <c r="O1724" s="457"/>
      <c r="P1724" s="457"/>
      <c r="Q1724" s="457"/>
      <c r="R1724" s="457"/>
      <c r="S1724" s="453"/>
      <c r="V1724" s="387"/>
      <c r="W1724" s="323" t="s">
        <v>257</v>
      </c>
      <c r="X1724" s="323" t="s">
        <v>223</v>
      </c>
      <c r="Y1724" s="323"/>
      <c r="Z1724" s="327">
        <v>0</v>
      </c>
      <c r="AA1724" s="327">
        <v>0</v>
      </c>
      <c r="AB1724" s="327">
        <v>0</v>
      </c>
      <c r="AC1724" s="327">
        <v>0</v>
      </c>
      <c r="AD1724" s="327">
        <v>0</v>
      </c>
      <c r="AE1724" s="327">
        <v>0</v>
      </c>
      <c r="AF1724" s="327">
        <v>0</v>
      </c>
      <c r="AG1724" s="327">
        <v>0</v>
      </c>
      <c r="AH1724" s="327">
        <v>0</v>
      </c>
      <c r="AI1724" s="327">
        <v>0</v>
      </c>
      <c r="AJ1724" s="327">
        <v>0</v>
      </c>
      <c r="AK1724" s="327">
        <v>0</v>
      </c>
      <c r="AL1724" s="327">
        <v>0</v>
      </c>
      <c r="AM1724" s="489"/>
      <c r="AN1724" s="382"/>
    </row>
    <row r="1725" spans="1:40" ht="19.5" customHeight="1" x14ac:dyDescent="0.2">
      <c r="A1725" s="454" t="s">
        <v>51</v>
      </c>
      <c r="B1725" s="455" t="s">
        <v>25</v>
      </c>
      <c r="C1725" s="456" t="s">
        <v>26</v>
      </c>
      <c r="D1725" s="302" t="s">
        <v>29</v>
      </c>
      <c r="E1725" s="457"/>
      <c r="F1725" s="457"/>
      <c r="G1725" s="457"/>
      <c r="H1725" s="457"/>
      <c r="I1725" s="457"/>
      <c r="J1725" s="457"/>
      <c r="K1725" s="457"/>
      <c r="L1725" s="457"/>
      <c r="M1725" s="457"/>
      <c r="N1725" s="457"/>
      <c r="O1725" s="457"/>
      <c r="P1725" s="457"/>
      <c r="Q1725" s="457"/>
      <c r="R1725" s="457"/>
      <c r="S1725" s="453"/>
      <c r="V1725" s="387"/>
      <c r="W1725" s="323" t="s">
        <v>257</v>
      </c>
      <c r="X1725" s="323" t="s">
        <v>224</v>
      </c>
      <c r="Y1725" s="323"/>
      <c r="Z1725" s="327">
        <v>0</v>
      </c>
      <c r="AA1725" s="327">
        <v>0</v>
      </c>
      <c r="AB1725" s="327">
        <v>0</v>
      </c>
      <c r="AC1725" s="327">
        <v>0</v>
      </c>
      <c r="AD1725" s="327">
        <v>0</v>
      </c>
      <c r="AE1725" s="327">
        <v>0</v>
      </c>
      <c r="AF1725" s="327">
        <v>0</v>
      </c>
      <c r="AG1725" s="327">
        <v>0</v>
      </c>
      <c r="AH1725" s="327">
        <v>0</v>
      </c>
      <c r="AI1725" s="327">
        <v>0</v>
      </c>
      <c r="AJ1725" s="327">
        <v>0</v>
      </c>
      <c r="AK1725" s="327">
        <v>0</v>
      </c>
      <c r="AL1725" s="327">
        <v>0</v>
      </c>
      <c r="AM1725" s="489"/>
      <c r="AN1725" s="382"/>
    </row>
    <row r="1726" spans="1:40" ht="19.5" customHeight="1" x14ac:dyDescent="0.2">
      <c r="A1726" s="454" t="s">
        <v>51</v>
      </c>
      <c r="B1726" s="455" t="s">
        <v>25</v>
      </c>
      <c r="C1726" s="456" t="s">
        <v>26</v>
      </c>
      <c r="D1726" s="302" t="s">
        <v>30</v>
      </c>
      <c r="E1726" s="457"/>
      <c r="F1726" s="457"/>
      <c r="G1726" s="457"/>
      <c r="H1726" s="457"/>
      <c r="I1726" s="457"/>
      <c r="J1726" s="457"/>
      <c r="K1726" s="457"/>
      <c r="L1726" s="457"/>
      <c r="M1726" s="457"/>
      <c r="N1726" s="457"/>
      <c r="O1726" s="457"/>
      <c r="P1726" s="457"/>
      <c r="Q1726" s="457"/>
      <c r="R1726" s="457"/>
      <c r="S1726" s="453"/>
      <c r="V1726" s="387"/>
      <c r="W1726" s="323" t="s">
        <v>257</v>
      </c>
      <c r="X1726" s="323" t="s">
        <v>225</v>
      </c>
      <c r="Y1726" s="323"/>
      <c r="Z1726" s="327">
        <v>0</v>
      </c>
      <c r="AA1726" s="327">
        <v>0</v>
      </c>
      <c r="AB1726" s="327">
        <v>0</v>
      </c>
      <c r="AC1726" s="327">
        <v>0</v>
      </c>
      <c r="AD1726" s="327">
        <v>0</v>
      </c>
      <c r="AE1726" s="327">
        <v>0</v>
      </c>
      <c r="AF1726" s="327">
        <v>0</v>
      </c>
      <c r="AG1726" s="327">
        <v>0</v>
      </c>
      <c r="AH1726" s="327">
        <v>0</v>
      </c>
      <c r="AI1726" s="327">
        <v>0</v>
      </c>
      <c r="AJ1726" s="327">
        <v>0</v>
      </c>
      <c r="AK1726" s="327">
        <v>0</v>
      </c>
      <c r="AL1726" s="327">
        <v>0</v>
      </c>
      <c r="AM1726" s="489"/>
      <c r="AN1726" s="382"/>
    </row>
    <row r="1727" spans="1:40" ht="19.5" customHeight="1" x14ac:dyDescent="0.2">
      <c r="A1727" s="454" t="s">
        <v>51</v>
      </c>
      <c r="B1727" s="455" t="s">
        <v>25</v>
      </c>
      <c r="C1727" s="456" t="s">
        <v>26</v>
      </c>
      <c r="D1727" s="302" t="s">
        <v>31</v>
      </c>
      <c r="E1727" s="457"/>
      <c r="F1727" s="457"/>
      <c r="G1727" s="457"/>
      <c r="H1727" s="457"/>
      <c r="I1727" s="457"/>
      <c r="J1727" s="457"/>
      <c r="K1727" s="457"/>
      <c r="L1727" s="457"/>
      <c r="M1727" s="457"/>
      <c r="N1727" s="457"/>
      <c r="O1727" s="457"/>
      <c r="P1727" s="457"/>
      <c r="Q1727" s="457"/>
      <c r="R1727" s="457"/>
      <c r="S1727" s="453"/>
      <c r="V1727" s="387"/>
      <c r="W1727" s="323" t="s">
        <v>257</v>
      </c>
      <c r="X1727" s="323" t="s">
        <v>226</v>
      </c>
      <c r="Y1727" s="323"/>
      <c r="Z1727" s="327">
        <v>0</v>
      </c>
      <c r="AA1727" s="327">
        <v>0</v>
      </c>
      <c r="AB1727" s="327">
        <v>0</v>
      </c>
      <c r="AC1727" s="327">
        <v>0</v>
      </c>
      <c r="AD1727" s="327">
        <v>0</v>
      </c>
      <c r="AE1727" s="327">
        <v>0</v>
      </c>
      <c r="AF1727" s="327">
        <v>0</v>
      </c>
      <c r="AG1727" s="327">
        <v>0</v>
      </c>
      <c r="AH1727" s="327">
        <v>0</v>
      </c>
      <c r="AI1727" s="327">
        <v>0</v>
      </c>
      <c r="AJ1727" s="327">
        <v>0</v>
      </c>
      <c r="AK1727" s="327">
        <v>0</v>
      </c>
      <c r="AL1727" s="327">
        <v>0</v>
      </c>
      <c r="AM1727" s="489"/>
      <c r="AN1727" s="382"/>
    </row>
    <row r="1728" spans="1:40" ht="19.5" customHeight="1" x14ac:dyDescent="0.2">
      <c r="A1728" s="454" t="s">
        <v>51</v>
      </c>
      <c r="B1728" s="455" t="s">
        <v>25</v>
      </c>
      <c r="C1728" s="456" t="s">
        <v>26</v>
      </c>
      <c r="D1728" s="302" t="s">
        <v>32</v>
      </c>
      <c r="E1728" s="457"/>
      <c r="F1728" s="457"/>
      <c r="G1728" s="457"/>
      <c r="H1728" s="457"/>
      <c r="I1728" s="457"/>
      <c r="J1728" s="457"/>
      <c r="K1728" s="457"/>
      <c r="L1728" s="457"/>
      <c r="M1728" s="457"/>
      <c r="N1728" s="457"/>
      <c r="O1728" s="457"/>
      <c r="P1728" s="457"/>
      <c r="Q1728" s="457"/>
      <c r="R1728" s="457"/>
      <c r="S1728" s="453"/>
      <c r="V1728" s="387"/>
      <c r="W1728" s="323" t="s">
        <v>257</v>
      </c>
      <c r="X1728" s="323" t="s">
        <v>227</v>
      </c>
      <c r="Y1728" s="323"/>
      <c r="Z1728" s="327">
        <v>0</v>
      </c>
      <c r="AA1728" s="327">
        <v>0</v>
      </c>
      <c r="AB1728" s="327">
        <v>0</v>
      </c>
      <c r="AC1728" s="327">
        <v>0</v>
      </c>
      <c r="AD1728" s="327">
        <v>0</v>
      </c>
      <c r="AE1728" s="327">
        <v>0</v>
      </c>
      <c r="AF1728" s="327">
        <v>0</v>
      </c>
      <c r="AG1728" s="327">
        <v>0</v>
      </c>
      <c r="AH1728" s="327">
        <v>0</v>
      </c>
      <c r="AI1728" s="327">
        <v>0</v>
      </c>
      <c r="AJ1728" s="327">
        <v>0</v>
      </c>
      <c r="AK1728" s="327">
        <v>0</v>
      </c>
      <c r="AL1728" s="327">
        <v>0</v>
      </c>
      <c r="AM1728" s="489"/>
      <c r="AN1728" s="382"/>
    </row>
    <row r="1729" spans="1:40" ht="19.5" customHeight="1" x14ac:dyDescent="0.2">
      <c r="A1729" s="454" t="s">
        <v>51</v>
      </c>
      <c r="B1729" s="455" t="s">
        <v>25</v>
      </c>
      <c r="C1729" s="456" t="s">
        <v>33</v>
      </c>
      <c r="D1729" s="302" t="s">
        <v>34</v>
      </c>
      <c r="E1729" s="457"/>
      <c r="F1729" s="457"/>
      <c r="G1729" s="457"/>
      <c r="H1729" s="457"/>
      <c r="I1729" s="457"/>
      <c r="J1729" s="457"/>
      <c r="K1729" s="457"/>
      <c r="L1729" s="457"/>
      <c r="M1729" s="457"/>
      <c r="N1729" s="457"/>
      <c r="O1729" s="457"/>
      <c r="P1729" s="457"/>
      <c r="Q1729" s="457"/>
      <c r="R1729" s="457"/>
      <c r="S1729" s="453"/>
      <c r="V1729" s="387"/>
      <c r="W1729" s="323" t="s">
        <v>257</v>
      </c>
      <c r="X1729" s="323" t="s">
        <v>367</v>
      </c>
      <c r="Y1729" s="323"/>
      <c r="Z1729" s="327">
        <v>0</v>
      </c>
      <c r="AA1729" s="327">
        <v>0</v>
      </c>
      <c r="AB1729" s="327">
        <v>0</v>
      </c>
      <c r="AC1729" s="327">
        <v>0</v>
      </c>
      <c r="AD1729" s="327">
        <v>0</v>
      </c>
      <c r="AE1729" s="327">
        <v>0</v>
      </c>
      <c r="AF1729" s="327">
        <v>0</v>
      </c>
      <c r="AG1729" s="327">
        <v>0</v>
      </c>
      <c r="AH1729" s="327">
        <v>0</v>
      </c>
      <c r="AI1729" s="327">
        <v>0</v>
      </c>
      <c r="AJ1729" s="327">
        <v>0</v>
      </c>
      <c r="AK1729" s="327">
        <v>0</v>
      </c>
      <c r="AL1729" s="327">
        <v>0</v>
      </c>
      <c r="AM1729" s="489"/>
      <c r="AN1729" s="382"/>
    </row>
    <row r="1730" spans="1:40" ht="19.5" customHeight="1" x14ac:dyDescent="0.2">
      <c r="A1730" s="454" t="s">
        <v>51</v>
      </c>
      <c r="B1730" s="455" t="s">
        <v>25</v>
      </c>
      <c r="C1730" s="456" t="s">
        <v>33</v>
      </c>
      <c r="D1730" s="302" t="s">
        <v>35</v>
      </c>
      <c r="E1730" s="457"/>
      <c r="F1730" s="457"/>
      <c r="G1730" s="457"/>
      <c r="H1730" s="457"/>
      <c r="I1730" s="457"/>
      <c r="J1730" s="457"/>
      <c r="K1730" s="457"/>
      <c r="L1730" s="457"/>
      <c r="M1730" s="457"/>
      <c r="N1730" s="457"/>
      <c r="O1730" s="457"/>
      <c r="P1730" s="457"/>
      <c r="Q1730" s="457"/>
      <c r="R1730" s="457"/>
      <c r="S1730" s="453"/>
      <c r="V1730" s="387"/>
      <c r="W1730" s="323" t="s">
        <v>257</v>
      </c>
      <c r="X1730" s="323" t="s">
        <v>229</v>
      </c>
      <c r="Y1730" s="323"/>
      <c r="Z1730" s="327">
        <v>0</v>
      </c>
      <c r="AA1730" s="327">
        <v>0</v>
      </c>
      <c r="AB1730" s="327">
        <v>0</v>
      </c>
      <c r="AC1730" s="327">
        <v>0</v>
      </c>
      <c r="AD1730" s="327">
        <v>0</v>
      </c>
      <c r="AE1730" s="327">
        <v>0</v>
      </c>
      <c r="AF1730" s="327">
        <v>0</v>
      </c>
      <c r="AG1730" s="327">
        <v>0</v>
      </c>
      <c r="AH1730" s="327">
        <v>0</v>
      </c>
      <c r="AI1730" s="327">
        <v>0</v>
      </c>
      <c r="AJ1730" s="327">
        <v>0</v>
      </c>
      <c r="AK1730" s="327">
        <v>0</v>
      </c>
      <c r="AL1730" s="327">
        <v>0</v>
      </c>
      <c r="AM1730" s="489"/>
      <c r="AN1730" s="382"/>
    </row>
    <row r="1731" spans="1:40" ht="19.5" customHeight="1" x14ac:dyDescent="0.2">
      <c r="A1731" s="454" t="s">
        <v>51</v>
      </c>
      <c r="B1731" s="455" t="s">
        <v>25</v>
      </c>
      <c r="C1731" s="456" t="s">
        <v>33</v>
      </c>
      <c r="D1731" s="302" t="s">
        <v>36</v>
      </c>
      <c r="E1731" s="457"/>
      <c r="F1731" s="457"/>
      <c r="G1731" s="457"/>
      <c r="H1731" s="457"/>
      <c r="I1731" s="457"/>
      <c r="J1731" s="457"/>
      <c r="K1731" s="457"/>
      <c r="L1731" s="457"/>
      <c r="M1731" s="457"/>
      <c r="N1731" s="457"/>
      <c r="O1731" s="457"/>
      <c r="P1731" s="457"/>
      <c r="Q1731" s="457"/>
      <c r="R1731" s="457"/>
      <c r="S1731" s="453"/>
      <c r="V1731" s="387"/>
      <c r="W1731" s="323" t="s">
        <v>257</v>
      </c>
      <c r="X1731" s="323" t="s">
        <v>230</v>
      </c>
      <c r="Y1731" s="323"/>
      <c r="Z1731" s="327">
        <v>0</v>
      </c>
      <c r="AA1731" s="327">
        <v>0</v>
      </c>
      <c r="AB1731" s="327">
        <v>0</v>
      </c>
      <c r="AC1731" s="327">
        <v>0</v>
      </c>
      <c r="AD1731" s="327">
        <v>0</v>
      </c>
      <c r="AE1731" s="327">
        <v>0</v>
      </c>
      <c r="AF1731" s="327">
        <v>0</v>
      </c>
      <c r="AG1731" s="327">
        <v>0</v>
      </c>
      <c r="AH1731" s="327">
        <v>0</v>
      </c>
      <c r="AI1731" s="327">
        <v>0</v>
      </c>
      <c r="AJ1731" s="327">
        <v>0</v>
      </c>
      <c r="AK1731" s="327">
        <v>0</v>
      </c>
      <c r="AL1731" s="327">
        <v>0</v>
      </c>
      <c r="AM1731" s="489"/>
      <c r="AN1731" s="382"/>
    </row>
    <row r="1732" spans="1:40" ht="19.5" customHeight="1" x14ac:dyDescent="0.2">
      <c r="A1732" s="454" t="s">
        <v>51</v>
      </c>
      <c r="B1732" s="455" t="s">
        <v>25</v>
      </c>
      <c r="C1732" s="456" t="s">
        <v>33</v>
      </c>
      <c r="D1732" s="302" t="s">
        <v>37</v>
      </c>
      <c r="E1732" s="457"/>
      <c r="F1732" s="457"/>
      <c r="G1732" s="457"/>
      <c r="H1732" s="457"/>
      <c r="I1732" s="457"/>
      <c r="J1732" s="457"/>
      <c r="K1732" s="457"/>
      <c r="L1732" s="457"/>
      <c r="M1732" s="457"/>
      <c r="N1732" s="457"/>
      <c r="O1732" s="457"/>
      <c r="P1732" s="457"/>
      <c r="Q1732" s="457"/>
      <c r="R1732" s="457"/>
      <c r="S1732" s="453"/>
      <c r="V1732" s="387"/>
      <c r="W1732" s="323" t="s">
        <v>257</v>
      </c>
      <c r="X1732" s="323" t="s">
        <v>231</v>
      </c>
      <c r="Y1732" s="323"/>
      <c r="Z1732" s="327">
        <v>0</v>
      </c>
      <c r="AA1732" s="327">
        <v>0</v>
      </c>
      <c r="AB1732" s="327">
        <v>0</v>
      </c>
      <c r="AC1732" s="327">
        <v>0</v>
      </c>
      <c r="AD1732" s="327">
        <v>0</v>
      </c>
      <c r="AE1732" s="327">
        <v>0</v>
      </c>
      <c r="AF1732" s="327">
        <v>0</v>
      </c>
      <c r="AG1732" s="327">
        <v>0</v>
      </c>
      <c r="AH1732" s="327">
        <v>0</v>
      </c>
      <c r="AI1732" s="327">
        <v>0</v>
      </c>
      <c r="AJ1732" s="327">
        <v>0</v>
      </c>
      <c r="AK1732" s="327">
        <v>0</v>
      </c>
      <c r="AL1732" s="327">
        <v>0</v>
      </c>
      <c r="AM1732" s="489"/>
      <c r="AN1732" s="382"/>
    </row>
    <row r="1733" spans="1:40" ht="19.5" customHeight="1" x14ac:dyDescent="0.2">
      <c r="A1733" s="454" t="s">
        <v>51</v>
      </c>
      <c r="B1733" s="455" t="s">
        <v>25</v>
      </c>
      <c r="C1733" s="456" t="s">
        <v>33</v>
      </c>
      <c r="D1733" s="302" t="s">
        <v>38</v>
      </c>
      <c r="E1733" s="457"/>
      <c r="F1733" s="457"/>
      <c r="G1733" s="457"/>
      <c r="H1733" s="457"/>
      <c r="I1733" s="457"/>
      <c r="J1733" s="457"/>
      <c r="K1733" s="457"/>
      <c r="L1733" s="457"/>
      <c r="M1733" s="457"/>
      <c r="N1733" s="457"/>
      <c r="O1733" s="457"/>
      <c r="P1733" s="457"/>
      <c r="Q1733" s="457"/>
      <c r="R1733" s="457"/>
      <c r="S1733" s="453"/>
      <c r="V1733" s="387"/>
      <c r="W1733" s="323" t="s">
        <v>257</v>
      </c>
      <c r="X1733" s="323" t="s">
        <v>232</v>
      </c>
      <c r="Y1733" s="323"/>
      <c r="Z1733" s="327">
        <v>0</v>
      </c>
      <c r="AA1733" s="327">
        <v>0</v>
      </c>
      <c r="AB1733" s="327">
        <v>0</v>
      </c>
      <c r="AC1733" s="327">
        <v>0</v>
      </c>
      <c r="AD1733" s="327">
        <v>0</v>
      </c>
      <c r="AE1733" s="327">
        <v>0</v>
      </c>
      <c r="AF1733" s="327">
        <v>0</v>
      </c>
      <c r="AG1733" s="327">
        <v>0</v>
      </c>
      <c r="AH1733" s="327">
        <v>0</v>
      </c>
      <c r="AI1733" s="327">
        <v>0</v>
      </c>
      <c r="AJ1733" s="327">
        <v>0</v>
      </c>
      <c r="AK1733" s="327">
        <v>0</v>
      </c>
      <c r="AL1733" s="327">
        <v>0</v>
      </c>
      <c r="AM1733" s="489"/>
      <c r="AN1733" s="382"/>
    </row>
    <row r="1734" spans="1:40" ht="19.5" customHeight="1" x14ac:dyDescent="0.2">
      <c r="A1734" s="454" t="s">
        <v>51</v>
      </c>
      <c r="B1734" s="455" t="s">
        <v>25</v>
      </c>
      <c r="C1734" s="456" t="s">
        <v>33</v>
      </c>
      <c r="D1734" s="302" t="s">
        <v>39</v>
      </c>
      <c r="E1734" s="457"/>
      <c r="F1734" s="457"/>
      <c r="G1734" s="457"/>
      <c r="H1734" s="457"/>
      <c r="I1734" s="457"/>
      <c r="J1734" s="457"/>
      <c r="K1734" s="457"/>
      <c r="L1734" s="457"/>
      <c r="M1734" s="457"/>
      <c r="N1734" s="457"/>
      <c r="O1734" s="457"/>
      <c r="P1734" s="457"/>
      <c r="Q1734" s="457"/>
      <c r="R1734" s="457"/>
      <c r="S1734" s="453"/>
      <c r="V1734" s="387"/>
      <c r="W1734" s="323" t="s">
        <v>257</v>
      </c>
      <c r="X1734" s="323" t="s">
        <v>233</v>
      </c>
      <c r="Y1734" s="323"/>
      <c r="Z1734" s="327">
        <v>0</v>
      </c>
      <c r="AA1734" s="327">
        <v>0</v>
      </c>
      <c r="AB1734" s="327">
        <v>0</v>
      </c>
      <c r="AC1734" s="327">
        <v>0</v>
      </c>
      <c r="AD1734" s="327">
        <v>0</v>
      </c>
      <c r="AE1734" s="327">
        <v>0</v>
      </c>
      <c r="AF1734" s="327">
        <v>0</v>
      </c>
      <c r="AG1734" s="327">
        <v>0</v>
      </c>
      <c r="AH1734" s="327">
        <v>0</v>
      </c>
      <c r="AI1734" s="327">
        <v>0</v>
      </c>
      <c r="AJ1734" s="327">
        <v>0</v>
      </c>
      <c r="AK1734" s="327">
        <v>0</v>
      </c>
      <c r="AL1734" s="327">
        <v>0</v>
      </c>
      <c r="AM1734" s="489"/>
      <c r="AN1734" s="382"/>
    </row>
    <row r="1735" spans="1:40" ht="19.5" customHeight="1" x14ac:dyDescent="0.2">
      <c r="A1735" s="454" t="s">
        <v>51</v>
      </c>
      <c r="B1735" s="455" t="s">
        <v>25</v>
      </c>
      <c r="C1735" s="456" t="s">
        <v>40</v>
      </c>
      <c r="D1735" s="302" t="s">
        <v>41</v>
      </c>
      <c r="E1735" s="457"/>
      <c r="F1735" s="457"/>
      <c r="G1735" s="457"/>
      <c r="H1735" s="457"/>
      <c r="I1735" s="457"/>
      <c r="J1735" s="457"/>
      <c r="K1735" s="457"/>
      <c r="L1735" s="457"/>
      <c r="M1735" s="457"/>
      <c r="N1735" s="457"/>
      <c r="O1735" s="457"/>
      <c r="P1735" s="457"/>
      <c r="Q1735" s="457"/>
      <c r="R1735" s="457"/>
      <c r="S1735" s="453"/>
      <c r="V1735" s="387"/>
      <c r="W1735" s="323" t="s">
        <v>257</v>
      </c>
      <c r="X1735" s="323" t="s">
        <v>234</v>
      </c>
      <c r="Y1735" s="323"/>
      <c r="Z1735" s="327">
        <v>0</v>
      </c>
      <c r="AA1735" s="327">
        <v>0</v>
      </c>
      <c r="AB1735" s="327">
        <v>0</v>
      </c>
      <c r="AC1735" s="327">
        <v>0</v>
      </c>
      <c r="AD1735" s="327">
        <v>0</v>
      </c>
      <c r="AE1735" s="327">
        <v>0</v>
      </c>
      <c r="AF1735" s="327">
        <v>0</v>
      </c>
      <c r="AG1735" s="327">
        <v>0</v>
      </c>
      <c r="AH1735" s="327">
        <v>0</v>
      </c>
      <c r="AI1735" s="327">
        <v>0</v>
      </c>
      <c r="AJ1735" s="327">
        <v>0</v>
      </c>
      <c r="AK1735" s="327">
        <v>0</v>
      </c>
      <c r="AL1735" s="327">
        <v>0</v>
      </c>
      <c r="AM1735" s="489"/>
      <c r="AN1735" s="382"/>
    </row>
    <row r="1736" spans="1:40" ht="19.5" customHeight="1" x14ac:dyDescent="0.2">
      <c r="A1736" s="454" t="s">
        <v>51</v>
      </c>
      <c r="B1736" s="455" t="s">
        <v>25</v>
      </c>
      <c r="C1736" s="456" t="s">
        <v>40</v>
      </c>
      <c r="D1736" s="302" t="s">
        <v>42</v>
      </c>
      <c r="E1736" s="457"/>
      <c r="F1736" s="457"/>
      <c r="G1736" s="457"/>
      <c r="H1736" s="457"/>
      <c r="I1736" s="457"/>
      <c r="J1736" s="457"/>
      <c r="K1736" s="457"/>
      <c r="L1736" s="457"/>
      <c r="M1736" s="457"/>
      <c r="N1736" s="457"/>
      <c r="O1736" s="457"/>
      <c r="P1736" s="457"/>
      <c r="Q1736" s="457"/>
      <c r="R1736" s="457"/>
      <c r="S1736" s="453"/>
      <c r="V1736" s="387"/>
      <c r="W1736" s="323" t="s">
        <v>257</v>
      </c>
      <c r="X1736" s="323" t="s">
        <v>127</v>
      </c>
      <c r="Y1736" s="323"/>
      <c r="Z1736" s="327">
        <v>0</v>
      </c>
      <c r="AA1736" s="327">
        <v>0</v>
      </c>
      <c r="AB1736" s="327">
        <v>0</v>
      </c>
      <c r="AC1736" s="327">
        <v>0</v>
      </c>
      <c r="AD1736" s="327">
        <v>0</v>
      </c>
      <c r="AE1736" s="327">
        <v>-1.523298</v>
      </c>
      <c r="AF1736" s="327">
        <v>0</v>
      </c>
      <c r="AG1736" s="327">
        <v>0</v>
      </c>
      <c r="AH1736" s="327">
        <v>0</v>
      </c>
      <c r="AI1736" s="327">
        <v>0</v>
      </c>
      <c r="AJ1736" s="327">
        <v>0</v>
      </c>
      <c r="AK1736" s="327">
        <v>0</v>
      </c>
      <c r="AL1736" s="327">
        <v>-1.523298</v>
      </c>
      <c r="AM1736" s="489"/>
      <c r="AN1736" s="382"/>
    </row>
    <row r="1737" spans="1:40" ht="19.5" customHeight="1" x14ac:dyDescent="0.2">
      <c r="A1737" s="454" t="s">
        <v>51</v>
      </c>
      <c r="B1737" s="455" t="s">
        <v>25</v>
      </c>
      <c r="C1737" s="456" t="s">
        <v>40</v>
      </c>
      <c r="D1737" s="302" t="s">
        <v>43</v>
      </c>
      <c r="E1737" s="457"/>
      <c r="F1737" s="457"/>
      <c r="G1737" s="457"/>
      <c r="H1737" s="457"/>
      <c r="I1737" s="457"/>
      <c r="J1737" s="457"/>
      <c r="K1737" s="457"/>
      <c r="L1737" s="457"/>
      <c r="M1737" s="457"/>
      <c r="N1737" s="457"/>
      <c r="O1737" s="457"/>
      <c r="P1737" s="457"/>
      <c r="Q1737" s="457"/>
      <c r="R1737" s="457"/>
      <c r="S1737" s="453"/>
      <c r="V1737" s="387"/>
      <c r="W1737" s="323" t="s">
        <v>257</v>
      </c>
      <c r="X1737" s="323" t="s">
        <v>235</v>
      </c>
      <c r="Y1737" s="323"/>
      <c r="Z1737" s="327">
        <v>0</v>
      </c>
      <c r="AA1737" s="327">
        <v>0</v>
      </c>
      <c r="AB1737" s="327">
        <v>0</v>
      </c>
      <c r="AC1737" s="327">
        <v>0</v>
      </c>
      <c r="AD1737" s="327">
        <v>0</v>
      </c>
      <c r="AE1737" s="327">
        <v>0</v>
      </c>
      <c r="AF1737" s="327">
        <v>0</v>
      </c>
      <c r="AG1737" s="327">
        <v>0</v>
      </c>
      <c r="AH1737" s="327">
        <v>0</v>
      </c>
      <c r="AI1737" s="327">
        <v>0</v>
      </c>
      <c r="AJ1737" s="327">
        <v>0</v>
      </c>
      <c r="AK1737" s="327">
        <v>0</v>
      </c>
      <c r="AL1737" s="327">
        <v>0</v>
      </c>
      <c r="AM1737" s="489"/>
      <c r="AN1737" s="382"/>
    </row>
    <row r="1738" spans="1:40" ht="19.5" customHeight="1" x14ac:dyDescent="0.2">
      <c r="A1738" s="454" t="s">
        <v>51</v>
      </c>
      <c r="B1738" s="455" t="s">
        <v>44</v>
      </c>
      <c r="C1738" s="456" t="s">
        <v>26</v>
      </c>
      <c r="D1738" s="302" t="s">
        <v>27</v>
      </c>
      <c r="E1738" s="457"/>
      <c r="F1738" s="457"/>
      <c r="G1738" s="457"/>
      <c r="H1738" s="457"/>
      <c r="I1738" s="457"/>
      <c r="J1738" s="457"/>
      <c r="K1738" s="457"/>
      <c r="L1738" s="457"/>
      <c r="M1738" s="457"/>
      <c r="N1738" s="457"/>
      <c r="O1738" s="457"/>
      <c r="P1738" s="457"/>
      <c r="Q1738" s="457"/>
      <c r="R1738" s="457"/>
      <c r="S1738" s="453"/>
      <c r="V1738" s="387"/>
      <c r="W1738" s="323" t="s">
        <v>257</v>
      </c>
      <c r="X1738" s="323" t="s">
        <v>236</v>
      </c>
      <c r="Y1738" s="323"/>
      <c r="Z1738" s="327">
        <v>0</v>
      </c>
      <c r="AA1738" s="327">
        <v>0</v>
      </c>
      <c r="AB1738" s="327">
        <v>0</v>
      </c>
      <c r="AC1738" s="327">
        <v>0</v>
      </c>
      <c r="AD1738" s="327">
        <v>0</v>
      </c>
      <c r="AE1738" s="327">
        <v>0</v>
      </c>
      <c r="AF1738" s="327">
        <v>0</v>
      </c>
      <c r="AG1738" s="327">
        <v>0</v>
      </c>
      <c r="AH1738" s="327">
        <v>0</v>
      </c>
      <c r="AI1738" s="327">
        <v>0</v>
      </c>
      <c r="AJ1738" s="327">
        <v>0</v>
      </c>
      <c r="AK1738" s="327">
        <v>0</v>
      </c>
      <c r="AL1738" s="327">
        <v>0</v>
      </c>
      <c r="AM1738" s="489"/>
      <c r="AN1738" s="382"/>
    </row>
    <row r="1739" spans="1:40" ht="19.5" customHeight="1" x14ac:dyDescent="0.2">
      <c r="A1739" s="454" t="s">
        <v>51</v>
      </c>
      <c r="B1739" s="455" t="s">
        <v>44</v>
      </c>
      <c r="C1739" s="456" t="s">
        <v>26</v>
      </c>
      <c r="D1739" s="302" t="s">
        <v>28</v>
      </c>
      <c r="E1739" s="457"/>
      <c r="F1739" s="457"/>
      <c r="G1739" s="457"/>
      <c r="H1739" s="457"/>
      <c r="I1739" s="457"/>
      <c r="J1739" s="457"/>
      <c r="K1739" s="457"/>
      <c r="L1739" s="457"/>
      <c r="M1739" s="457"/>
      <c r="N1739" s="457"/>
      <c r="O1739" s="457"/>
      <c r="P1739" s="457"/>
      <c r="Q1739" s="457"/>
      <c r="R1739" s="457"/>
      <c r="S1739" s="453"/>
      <c r="V1739" s="387"/>
      <c r="W1739" s="323" t="s">
        <v>257</v>
      </c>
      <c r="X1739" s="323" t="s">
        <v>237</v>
      </c>
      <c r="Y1739" s="323"/>
      <c r="Z1739" s="327">
        <v>0</v>
      </c>
      <c r="AA1739" s="327">
        <v>0</v>
      </c>
      <c r="AB1739" s="327">
        <v>0</v>
      </c>
      <c r="AC1739" s="327">
        <v>0</v>
      </c>
      <c r="AD1739" s="327">
        <v>0</v>
      </c>
      <c r="AE1739" s="327">
        <v>0</v>
      </c>
      <c r="AF1739" s="327">
        <v>0</v>
      </c>
      <c r="AG1739" s="327">
        <v>0</v>
      </c>
      <c r="AH1739" s="327">
        <v>0</v>
      </c>
      <c r="AI1739" s="327">
        <v>0</v>
      </c>
      <c r="AJ1739" s="327">
        <v>0</v>
      </c>
      <c r="AK1739" s="327">
        <v>0</v>
      </c>
      <c r="AL1739" s="327">
        <v>0</v>
      </c>
      <c r="AM1739" s="489"/>
      <c r="AN1739" s="382"/>
    </row>
    <row r="1740" spans="1:40" ht="19.5" customHeight="1" x14ac:dyDescent="0.2">
      <c r="A1740" s="454" t="s">
        <v>51</v>
      </c>
      <c r="B1740" s="455" t="s">
        <v>44</v>
      </c>
      <c r="C1740" s="456" t="s">
        <v>26</v>
      </c>
      <c r="D1740" s="302" t="s">
        <v>29</v>
      </c>
      <c r="E1740" s="457"/>
      <c r="F1740" s="457"/>
      <c r="G1740" s="457"/>
      <c r="H1740" s="457"/>
      <c r="I1740" s="457"/>
      <c r="J1740" s="457"/>
      <c r="K1740" s="457"/>
      <c r="L1740" s="457"/>
      <c r="M1740" s="457"/>
      <c r="N1740" s="457"/>
      <c r="O1740" s="457"/>
      <c r="P1740" s="457"/>
      <c r="Q1740" s="457"/>
      <c r="R1740" s="457"/>
      <c r="S1740" s="453"/>
      <c r="V1740" s="387"/>
      <c r="W1740" s="323" t="s">
        <v>257</v>
      </c>
      <c r="X1740" s="323" t="s">
        <v>238</v>
      </c>
      <c r="Y1740" s="323"/>
      <c r="Z1740" s="327">
        <v>0</v>
      </c>
      <c r="AA1740" s="327">
        <v>0</v>
      </c>
      <c r="AB1740" s="327">
        <v>0</v>
      </c>
      <c r="AC1740" s="327">
        <v>0</v>
      </c>
      <c r="AD1740" s="327">
        <v>0</v>
      </c>
      <c r="AE1740" s="327">
        <v>0</v>
      </c>
      <c r="AF1740" s="327">
        <v>0</v>
      </c>
      <c r="AG1740" s="327">
        <v>0</v>
      </c>
      <c r="AH1740" s="327">
        <v>0</v>
      </c>
      <c r="AI1740" s="327">
        <v>0</v>
      </c>
      <c r="AJ1740" s="327">
        <v>0</v>
      </c>
      <c r="AK1740" s="327">
        <v>0</v>
      </c>
      <c r="AL1740" s="327">
        <v>0</v>
      </c>
      <c r="AM1740" s="489"/>
      <c r="AN1740" s="382"/>
    </row>
    <row r="1741" spans="1:40" ht="19.5" customHeight="1" x14ac:dyDescent="0.2">
      <c r="A1741" s="454" t="s">
        <v>51</v>
      </c>
      <c r="B1741" s="458" t="s">
        <v>44</v>
      </c>
      <c r="C1741" s="458" t="s">
        <v>26</v>
      </c>
      <c r="D1741" s="458" t="s">
        <v>30</v>
      </c>
      <c r="E1741" s="459"/>
      <c r="F1741" s="459"/>
      <c r="G1741" s="459"/>
      <c r="H1741" s="459"/>
      <c r="I1741" s="459"/>
      <c r="J1741" s="459"/>
      <c r="K1741" s="459"/>
      <c r="L1741" s="459"/>
      <c r="M1741" s="459"/>
      <c r="N1741" s="459"/>
      <c r="O1741" s="459"/>
      <c r="P1741" s="459"/>
      <c r="Q1741" s="459"/>
      <c r="R1741" s="305"/>
      <c r="S1741" s="382"/>
      <c r="V1741" s="387"/>
      <c r="W1741" s="323" t="s">
        <v>257</v>
      </c>
      <c r="X1741" s="323" t="s">
        <v>239</v>
      </c>
      <c r="Y1741" s="323"/>
      <c r="Z1741" s="327">
        <v>0</v>
      </c>
      <c r="AA1741" s="327">
        <v>0</v>
      </c>
      <c r="AB1741" s="327">
        <v>0</v>
      </c>
      <c r="AC1741" s="327">
        <v>0</v>
      </c>
      <c r="AD1741" s="327">
        <v>0</v>
      </c>
      <c r="AE1741" s="327">
        <v>0</v>
      </c>
      <c r="AF1741" s="327">
        <v>0</v>
      </c>
      <c r="AG1741" s="327">
        <v>0</v>
      </c>
      <c r="AH1741" s="327">
        <v>0</v>
      </c>
      <c r="AI1741" s="327">
        <v>0</v>
      </c>
      <c r="AJ1741" s="327">
        <v>0</v>
      </c>
      <c r="AK1741" s="327">
        <v>0</v>
      </c>
      <c r="AL1741" s="327">
        <v>0</v>
      </c>
      <c r="AM1741" s="489"/>
      <c r="AN1741" s="382"/>
    </row>
    <row r="1742" spans="1:40" ht="19.5" customHeight="1" x14ac:dyDescent="0.2">
      <c r="A1742" s="454" t="s">
        <v>51</v>
      </c>
      <c r="B1742" s="455" t="s">
        <v>44</v>
      </c>
      <c r="C1742" s="456" t="s">
        <v>26</v>
      </c>
      <c r="D1742" s="302" t="s">
        <v>31</v>
      </c>
      <c r="E1742" s="457"/>
      <c r="F1742" s="457"/>
      <c r="G1742" s="457"/>
      <c r="H1742" s="457"/>
      <c r="I1742" s="457"/>
      <c r="J1742" s="457"/>
      <c r="K1742" s="457"/>
      <c r="L1742" s="457"/>
      <c r="M1742" s="457"/>
      <c r="N1742" s="457"/>
      <c r="O1742" s="457"/>
      <c r="P1742" s="457"/>
      <c r="Q1742" s="457"/>
      <c r="R1742" s="457"/>
      <c r="S1742" s="453"/>
      <c r="V1742" s="387"/>
      <c r="W1742" s="323" t="s">
        <v>257</v>
      </c>
      <c r="X1742" s="323" t="s">
        <v>240</v>
      </c>
      <c r="Y1742" s="323"/>
      <c r="Z1742" s="327">
        <v>0</v>
      </c>
      <c r="AA1742" s="327">
        <v>0</v>
      </c>
      <c r="AB1742" s="327">
        <v>0</v>
      </c>
      <c r="AC1742" s="327">
        <v>0</v>
      </c>
      <c r="AD1742" s="327">
        <v>0</v>
      </c>
      <c r="AE1742" s="327">
        <v>0</v>
      </c>
      <c r="AF1742" s="327">
        <v>0</v>
      </c>
      <c r="AG1742" s="327">
        <v>0</v>
      </c>
      <c r="AH1742" s="327">
        <v>0</v>
      </c>
      <c r="AI1742" s="327">
        <v>0</v>
      </c>
      <c r="AJ1742" s="327">
        <v>0</v>
      </c>
      <c r="AK1742" s="327">
        <v>0</v>
      </c>
      <c r="AL1742" s="327">
        <v>0</v>
      </c>
      <c r="AM1742" s="489"/>
      <c r="AN1742" s="382"/>
    </row>
    <row r="1743" spans="1:40" ht="19.5" customHeight="1" x14ac:dyDescent="0.2">
      <c r="A1743" s="454" t="s">
        <v>51</v>
      </c>
      <c r="B1743" s="455" t="s">
        <v>44</v>
      </c>
      <c r="C1743" s="456" t="s">
        <v>26</v>
      </c>
      <c r="D1743" s="302" t="s">
        <v>32</v>
      </c>
      <c r="E1743" s="457"/>
      <c r="F1743" s="457"/>
      <c r="G1743" s="457"/>
      <c r="H1743" s="457"/>
      <c r="I1743" s="457"/>
      <c r="J1743" s="457"/>
      <c r="K1743" s="457"/>
      <c r="L1743" s="457"/>
      <c r="M1743" s="457"/>
      <c r="N1743" s="457"/>
      <c r="O1743" s="457"/>
      <c r="P1743" s="457"/>
      <c r="Q1743" s="457"/>
      <c r="R1743" s="457"/>
      <c r="S1743" s="453"/>
      <c r="V1743" s="387"/>
      <c r="W1743" s="323" t="s">
        <v>257</v>
      </c>
      <c r="X1743" s="323" t="s">
        <v>241</v>
      </c>
      <c r="Y1743" s="323"/>
      <c r="Z1743" s="327">
        <v>0</v>
      </c>
      <c r="AA1743" s="327">
        <v>0</v>
      </c>
      <c r="AB1743" s="327">
        <v>0</v>
      </c>
      <c r="AC1743" s="327">
        <v>0</v>
      </c>
      <c r="AD1743" s="327">
        <v>0</v>
      </c>
      <c r="AE1743" s="327">
        <v>0</v>
      </c>
      <c r="AF1743" s="327">
        <v>0</v>
      </c>
      <c r="AG1743" s="327">
        <v>0</v>
      </c>
      <c r="AH1743" s="327">
        <v>0</v>
      </c>
      <c r="AI1743" s="327">
        <v>0</v>
      </c>
      <c r="AJ1743" s="327">
        <v>0</v>
      </c>
      <c r="AK1743" s="327">
        <v>0</v>
      </c>
      <c r="AL1743" s="327">
        <v>0</v>
      </c>
      <c r="AM1743" s="489"/>
      <c r="AN1743" s="382"/>
    </row>
    <row r="1744" spans="1:40" ht="19.5" customHeight="1" x14ac:dyDescent="0.2">
      <c r="A1744" s="454" t="s">
        <v>51</v>
      </c>
      <c r="B1744" s="455" t="s">
        <v>44</v>
      </c>
      <c r="C1744" s="456" t="s">
        <v>33</v>
      </c>
      <c r="D1744" s="302" t="s">
        <v>34</v>
      </c>
      <c r="E1744" s="457"/>
      <c r="F1744" s="457"/>
      <c r="G1744" s="457"/>
      <c r="H1744" s="457"/>
      <c r="I1744" s="457"/>
      <c r="J1744" s="457"/>
      <c r="K1744" s="457"/>
      <c r="L1744" s="457"/>
      <c r="M1744" s="457"/>
      <c r="N1744" s="457"/>
      <c r="O1744" s="457"/>
      <c r="P1744" s="457"/>
      <c r="Q1744" s="457"/>
      <c r="R1744" s="457"/>
      <c r="S1744" s="453"/>
      <c r="V1744" s="387"/>
      <c r="W1744" s="323" t="s">
        <v>257</v>
      </c>
      <c r="X1744" s="323" t="s">
        <v>242</v>
      </c>
      <c r="Y1744" s="323"/>
      <c r="Z1744" s="327">
        <v>0</v>
      </c>
      <c r="AA1744" s="327">
        <v>0</v>
      </c>
      <c r="AB1744" s="327">
        <v>0</v>
      </c>
      <c r="AC1744" s="327">
        <v>0</v>
      </c>
      <c r="AD1744" s="327">
        <v>0</v>
      </c>
      <c r="AE1744" s="327">
        <v>0</v>
      </c>
      <c r="AF1744" s="327">
        <v>0</v>
      </c>
      <c r="AG1744" s="327">
        <v>0</v>
      </c>
      <c r="AH1744" s="327">
        <v>0</v>
      </c>
      <c r="AI1744" s="327">
        <v>0</v>
      </c>
      <c r="AJ1744" s="327">
        <v>0</v>
      </c>
      <c r="AK1744" s="327">
        <v>0</v>
      </c>
      <c r="AL1744" s="327">
        <v>0</v>
      </c>
      <c r="AM1744" s="489"/>
      <c r="AN1744" s="382"/>
    </row>
    <row r="1745" spans="1:40" ht="19.5" customHeight="1" x14ac:dyDescent="0.2">
      <c r="A1745" s="454" t="s">
        <v>51</v>
      </c>
      <c r="B1745" s="455" t="s">
        <v>44</v>
      </c>
      <c r="C1745" s="456" t="s">
        <v>33</v>
      </c>
      <c r="D1745" s="302" t="s">
        <v>35</v>
      </c>
      <c r="E1745" s="457"/>
      <c r="F1745" s="457"/>
      <c r="G1745" s="457"/>
      <c r="H1745" s="457"/>
      <c r="I1745" s="457"/>
      <c r="J1745" s="457"/>
      <c r="K1745" s="457"/>
      <c r="L1745" s="457"/>
      <c r="M1745" s="457"/>
      <c r="N1745" s="457"/>
      <c r="O1745" s="457"/>
      <c r="P1745" s="457"/>
      <c r="Q1745" s="457"/>
      <c r="R1745" s="457"/>
      <c r="S1745" s="453"/>
      <c r="V1745" s="387"/>
      <c r="W1745" s="323" t="s">
        <v>257</v>
      </c>
      <c r="X1745" s="323" t="s">
        <v>243</v>
      </c>
      <c r="Y1745" s="323"/>
      <c r="Z1745" s="327">
        <v>0</v>
      </c>
      <c r="AA1745" s="327">
        <v>0</v>
      </c>
      <c r="AB1745" s="327">
        <v>0</v>
      </c>
      <c r="AC1745" s="327">
        <v>0</v>
      </c>
      <c r="AD1745" s="327">
        <v>0</v>
      </c>
      <c r="AE1745" s="327">
        <v>0</v>
      </c>
      <c r="AF1745" s="327">
        <v>0</v>
      </c>
      <c r="AG1745" s="327">
        <v>0</v>
      </c>
      <c r="AH1745" s="327">
        <v>0</v>
      </c>
      <c r="AI1745" s="327">
        <v>0</v>
      </c>
      <c r="AJ1745" s="327">
        <v>0</v>
      </c>
      <c r="AK1745" s="327">
        <v>0</v>
      </c>
      <c r="AL1745" s="327">
        <v>0</v>
      </c>
      <c r="AM1745" s="489"/>
      <c r="AN1745" s="382"/>
    </row>
    <row r="1746" spans="1:40" ht="19.5" customHeight="1" x14ac:dyDescent="0.2">
      <c r="A1746" s="454" t="s">
        <v>51</v>
      </c>
      <c r="B1746" s="455" t="s">
        <v>44</v>
      </c>
      <c r="C1746" s="456" t="s">
        <v>33</v>
      </c>
      <c r="D1746" s="302" t="s">
        <v>36</v>
      </c>
      <c r="E1746" s="457"/>
      <c r="F1746" s="457"/>
      <c r="G1746" s="457"/>
      <c r="H1746" s="457"/>
      <c r="I1746" s="457"/>
      <c r="J1746" s="457"/>
      <c r="K1746" s="457"/>
      <c r="L1746" s="457"/>
      <c r="M1746" s="457"/>
      <c r="N1746" s="457"/>
      <c r="O1746" s="457"/>
      <c r="P1746" s="457"/>
      <c r="Q1746" s="457"/>
      <c r="R1746" s="457"/>
      <c r="S1746" s="453"/>
      <c r="V1746" s="387"/>
      <c r="W1746" s="323" t="s">
        <v>257</v>
      </c>
      <c r="X1746" s="323" t="s">
        <v>244</v>
      </c>
      <c r="Y1746" s="323"/>
      <c r="Z1746" s="327">
        <v>0</v>
      </c>
      <c r="AA1746" s="327">
        <v>0</v>
      </c>
      <c r="AB1746" s="327">
        <v>0</v>
      </c>
      <c r="AC1746" s="327">
        <v>0</v>
      </c>
      <c r="AD1746" s="327">
        <v>0</v>
      </c>
      <c r="AE1746" s="327">
        <v>0</v>
      </c>
      <c r="AF1746" s="327">
        <v>0</v>
      </c>
      <c r="AG1746" s="327">
        <v>0</v>
      </c>
      <c r="AH1746" s="327">
        <v>0</v>
      </c>
      <c r="AI1746" s="327">
        <v>0</v>
      </c>
      <c r="AJ1746" s="327">
        <v>0</v>
      </c>
      <c r="AK1746" s="327">
        <v>0</v>
      </c>
      <c r="AL1746" s="327">
        <v>0</v>
      </c>
      <c r="AM1746" s="489"/>
      <c r="AN1746" s="382"/>
    </row>
    <row r="1747" spans="1:40" ht="19.5" customHeight="1" x14ac:dyDescent="0.2">
      <c r="A1747" s="454" t="s">
        <v>51</v>
      </c>
      <c r="B1747" s="455" t="s">
        <v>44</v>
      </c>
      <c r="C1747" s="456" t="s">
        <v>33</v>
      </c>
      <c r="D1747" s="302" t="s">
        <v>37</v>
      </c>
      <c r="E1747" s="457"/>
      <c r="F1747" s="457"/>
      <c r="G1747" s="457"/>
      <c r="H1747" s="457"/>
      <c r="I1747" s="457"/>
      <c r="J1747" s="457"/>
      <c r="K1747" s="457"/>
      <c r="L1747" s="457"/>
      <c r="M1747" s="457"/>
      <c r="N1747" s="457"/>
      <c r="O1747" s="457"/>
      <c r="P1747" s="457"/>
      <c r="Q1747" s="457"/>
      <c r="R1747" s="457"/>
      <c r="S1747" s="453"/>
      <c r="V1747" s="387"/>
      <c r="W1747" s="323" t="s">
        <v>257</v>
      </c>
      <c r="X1747" s="323" t="s">
        <v>245</v>
      </c>
      <c r="Y1747" s="323"/>
      <c r="Z1747" s="327">
        <v>0</v>
      </c>
      <c r="AA1747" s="327">
        <v>0</v>
      </c>
      <c r="AB1747" s="327">
        <v>0</v>
      </c>
      <c r="AC1747" s="327">
        <v>0</v>
      </c>
      <c r="AD1747" s="327">
        <v>0</v>
      </c>
      <c r="AE1747" s="327">
        <v>0</v>
      </c>
      <c r="AF1747" s="327">
        <v>0</v>
      </c>
      <c r="AG1747" s="327">
        <v>0</v>
      </c>
      <c r="AH1747" s="327">
        <v>0</v>
      </c>
      <c r="AI1747" s="327">
        <v>0</v>
      </c>
      <c r="AJ1747" s="327">
        <v>0</v>
      </c>
      <c r="AK1747" s="327">
        <v>0</v>
      </c>
      <c r="AL1747" s="327">
        <v>0</v>
      </c>
      <c r="AM1747" s="489"/>
      <c r="AN1747" s="382"/>
    </row>
    <row r="1748" spans="1:40" ht="19.5" customHeight="1" x14ac:dyDescent="0.2">
      <c r="A1748" s="454" t="s">
        <v>51</v>
      </c>
      <c r="B1748" s="455" t="s">
        <v>44</v>
      </c>
      <c r="C1748" s="456" t="s">
        <v>33</v>
      </c>
      <c r="D1748" s="302" t="s">
        <v>38</v>
      </c>
      <c r="E1748" s="457"/>
      <c r="F1748" s="457"/>
      <c r="G1748" s="457"/>
      <c r="H1748" s="457"/>
      <c r="I1748" s="457"/>
      <c r="J1748" s="457"/>
      <c r="K1748" s="457"/>
      <c r="L1748" s="457"/>
      <c r="M1748" s="457"/>
      <c r="N1748" s="457"/>
      <c r="O1748" s="457"/>
      <c r="P1748" s="457"/>
      <c r="Q1748" s="457"/>
      <c r="R1748" s="457"/>
      <c r="S1748" s="453"/>
      <c r="V1748" s="387"/>
      <c r="W1748" s="323" t="s">
        <v>257</v>
      </c>
      <c r="X1748" s="323" t="s">
        <v>246</v>
      </c>
      <c r="Y1748" s="323"/>
      <c r="Z1748" s="327">
        <v>0</v>
      </c>
      <c r="AA1748" s="327">
        <v>0</v>
      </c>
      <c r="AB1748" s="327">
        <v>0</v>
      </c>
      <c r="AC1748" s="327">
        <v>0</v>
      </c>
      <c r="AD1748" s="327">
        <v>0</v>
      </c>
      <c r="AE1748" s="327">
        <v>0</v>
      </c>
      <c r="AF1748" s="327">
        <v>0</v>
      </c>
      <c r="AG1748" s="327">
        <v>0</v>
      </c>
      <c r="AH1748" s="327">
        <v>0</v>
      </c>
      <c r="AI1748" s="327">
        <v>0</v>
      </c>
      <c r="AJ1748" s="327">
        <v>0</v>
      </c>
      <c r="AK1748" s="327">
        <v>0</v>
      </c>
      <c r="AL1748" s="327">
        <v>0</v>
      </c>
      <c r="AM1748" s="489"/>
      <c r="AN1748" s="382"/>
    </row>
    <row r="1749" spans="1:40" ht="19.5" customHeight="1" x14ac:dyDescent="0.2">
      <c r="A1749" s="454" t="s">
        <v>51</v>
      </c>
      <c r="B1749" s="455" t="s">
        <v>44</v>
      </c>
      <c r="C1749" s="456" t="s">
        <v>33</v>
      </c>
      <c r="D1749" s="302" t="s">
        <v>39</v>
      </c>
      <c r="E1749" s="457"/>
      <c r="F1749" s="457"/>
      <c r="G1749" s="457"/>
      <c r="H1749" s="457"/>
      <c r="I1749" s="457"/>
      <c r="J1749" s="457"/>
      <c r="K1749" s="457"/>
      <c r="L1749" s="457"/>
      <c r="M1749" s="457"/>
      <c r="N1749" s="457"/>
      <c r="O1749" s="457"/>
      <c r="P1749" s="457"/>
      <c r="Q1749" s="457"/>
      <c r="R1749" s="457"/>
      <c r="S1749" s="453"/>
      <c r="V1749" s="387"/>
      <c r="W1749" s="323" t="s">
        <v>257</v>
      </c>
      <c r="X1749" s="323" t="s">
        <v>247</v>
      </c>
      <c r="Y1749" s="323"/>
      <c r="Z1749" s="327">
        <v>0</v>
      </c>
      <c r="AA1749" s="327">
        <v>0</v>
      </c>
      <c r="AB1749" s="327">
        <v>0</v>
      </c>
      <c r="AC1749" s="327">
        <v>0</v>
      </c>
      <c r="AD1749" s="327">
        <v>0</v>
      </c>
      <c r="AE1749" s="327">
        <v>0</v>
      </c>
      <c r="AF1749" s="327">
        <v>0</v>
      </c>
      <c r="AG1749" s="327">
        <v>0</v>
      </c>
      <c r="AH1749" s="327">
        <v>0</v>
      </c>
      <c r="AI1749" s="327">
        <v>0</v>
      </c>
      <c r="AJ1749" s="327">
        <v>0</v>
      </c>
      <c r="AK1749" s="327">
        <v>0</v>
      </c>
      <c r="AL1749" s="327">
        <v>0</v>
      </c>
      <c r="AM1749" s="489"/>
      <c r="AN1749" s="382"/>
    </row>
    <row r="1750" spans="1:40" ht="19.5" customHeight="1" x14ac:dyDescent="0.2">
      <c r="A1750" s="454" t="s">
        <v>51</v>
      </c>
      <c r="B1750" s="455" t="s">
        <v>44</v>
      </c>
      <c r="C1750" s="456" t="s">
        <v>40</v>
      </c>
      <c r="D1750" s="302" t="s">
        <v>41</v>
      </c>
      <c r="E1750" s="457"/>
      <c r="F1750" s="457"/>
      <c r="G1750" s="457"/>
      <c r="H1750" s="457"/>
      <c r="I1750" s="457"/>
      <c r="J1750" s="457"/>
      <c r="K1750" s="457"/>
      <c r="L1750" s="457"/>
      <c r="M1750" s="457"/>
      <c r="N1750" s="457"/>
      <c r="O1750" s="457"/>
      <c r="P1750" s="457"/>
      <c r="Q1750" s="457"/>
      <c r="R1750" s="457"/>
      <c r="S1750" s="453"/>
      <c r="V1750" s="387"/>
      <c r="W1750" s="323" t="s">
        <v>257</v>
      </c>
      <c r="X1750" s="323" t="s">
        <v>248</v>
      </c>
      <c r="Y1750" s="323"/>
      <c r="Z1750" s="327">
        <v>0</v>
      </c>
      <c r="AA1750" s="327">
        <v>0</v>
      </c>
      <c r="AB1750" s="327">
        <v>0</v>
      </c>
      <c r="AC1750" s="327">
        <v>0</v>
      </c>
      <c r="AD1750" s="327">
        <v>0</v>
      </c>
      <c r="AE1750" s="327">
        <v>0</v>
      </c>
      <c r="AF1750" s="327">
        <v>0</v>
      </c>
      <c r="AG1750" s="327">
        <v>0</v>
      </c>
      <c r="AH1750" s="327">
        <v>0</v>
      </c>
      <c r="AI1750" s="327">
        <v>0</v>
      </c>
      <c r="AJ1750" s="327">
        <v>0</v>
      </c>
      <c r="AK1750" s="327">
        <v>0</v>
      </c>
      <c r="AL1750" s="327">
        <v>0</v>
      </c>
      <c r="AM1750" s="489"/>
      <c r="AN1750" s="382"/>
    </row>
    <row r="1751" spans="1:40" ht="19.5" customHeight="1" x14ac:dyDescent="0.2">
      <c r="A1751" s="454" t="s">
        <v>51</v>
      </c>
      <c r="B1751" s="455" t="s">
        <v>44</v>
      </c>
      <c r="C1751" s="456" t="s">
        <v>40</v>
      </c>
      <c r="D1751" s="302" t="s">
        <v>42</v>
      </c>
      <c r="E1751" s="457"/>
      <c r="F1751" s="457"/>
      <c r="G1751" s="457"/>
      <c r="H1751" s="457"/>
      <c r="I1751" s="457"/>
      <c r="J1751" s="457"/>
      <c r="K1751" s="457"/>
      <c r="L1751" s="457"/>
      <c r="M1751" s="457"/>
      <c r="N1751" s="457"/>
      <c r="O1751" s="457"/>
      <c r="P1751" s="457"/>
      <c r="Q1751" s="457"/>
      <c r="R1751" s="457"/>
      <c r="S1751" s="453"/>
      <c r="V1751" s="387"/>
      <c r="W1751" s="323" t="s">
        <v>257</v>
      </c>
      <c r="X1751" s="323" t="s">
        <v>210</v>
      </c>
      <c r="Y1751" s="323"/>
      <c r="Z1751" s="327">
        <v>-1.8922126829802401E-2</v>
      </c>
      <c r="AA1751" s="327">
        <v>-6.5216830408088198</v>
      </c>
      <c r="AB1751" s="327">
        <v>-7.1394999555378499E-3</v>
      </c>
      <c r="AC1751" s="327">
        <v>-7.1394999555378499E-3</v>
      </c>
      <c r="AD1751" s="327">
        <v>-7.1394999555378499E-3</v>
      </c>
      <c r="AE1751" s="327">
        <v>-1.5304374999555399</v>
      </c>
      <c r="AF1751" s="327">
        <v>-7.1394999555378499E-3</v>
      </c>
      <c r="AG1751" s="327">
        <v>-7.1394999555378499E-3</v>
      </c>
      <c r="AH1751" s="327">
        <v>-7.1394999555378499E-3</v>
      </c>
      <c r="AI1751" s="327">
        <v>-7.1394999555378499E-3</v>
      </c>
      <c r="AJ1751" s="327">
        <v>-7.1394999555378499E-3</v>
      </c>
      <c r="AK1751" s="327">
        <v>14.048324500044499</v>
      </c>
      <c r="AL1751" s="327">
        <v>5.9201658328060098</v>
      </c>
      <c r="AM1751" s="489"/>
      <c r="AN1751" s="382"/>
    </row>
    <row r="1752" spans="1:40" ht="19.5" customHeight="1" x14ac:dyDescent="0.2">
      <c r="A1752" s="454" t="s">
        <v>51</v>
      </c>
      <c r="B1752" s="455" t="s">
        <v>44</v>
      </c>
      <c r="C1752" s="456" t="s">
        <v>40</v>
      </c>
      <c r="D1752" s="302" t="s">
        <v>43</v>
      </c>
      <c r="E1752" s="457"/>
      <c r="F1752" s="457"/>
      <c r="G1752" s="457"/>
      <c r="H1752" s="457"/>
      <c r="I1752" s="457"/>
      <c r="J1752" s="457"/>
      <c r="K1752" s="457"/>
      <c r="L1752" s="457"/>
      <c r="M1752" s="457"/>
      <c r="N1752" s="457"/>
      <c r="O1752" s="457"/>
      <c r="P1752" s="457"/>
      <c r="Q1752" s="457"/>
      <c r="R1752" s="457"/>
      <c r="S1752" s="453"/>
      <c r="V1752" s="387"/>
      <c r="W1752" s="321"/>
      <c r="X1752" s="321"/>
      <c r="Y1752" s="321"/>
      <c r="Z1752" s="329"/>
      <c r="AA1752" s="329"/>
      <c r="AB1752" s="329"/>
      <c r="AC1752" s="329"/>
      <c r="AD1752" s="329"/>
      <c r="AE1752" s="329"/>
      <c r="AF1752" s="329"/>
      <c r="AG1752" s="329"/>
      <c r="AH1752" s="329"/>
      <c r="AI1752" s="329"/>
      <c r="AJ1752" s="329"/>
      <c r="AK1752" s="329"/>
      <c r="AL1752" s="329"/>
      <c r="AM1752" s="489"/>
      <c r="AN1752" s="382"/>
    </row>
    <row r="1753" spans="1:40" ht="19.5" customHeight="1" x14ac:dyDescent="0.2">
      <c r="A1753" s="454" t="s">
        <v>51</v>
      </c>
      <c r="B1753" s="455" t="s">
        <v>45</v>
      </c>
      <c r="C1753" s="456" t="s">
        <v>26</v>
      </c>
      <c r="D1753" s="302" t="s">
        <v>27</v>
      </c>
      <c r="E1753" s="457"/>
      <c r="F1753" s="457"/>
      <c r="G1753" s="457"/>
      <c r="H1753" s="457"/>
      <c r="I1753" s="457"/>
      <c r="J1753" s="457"/>
      <c r="K1753" s="457"/>
      <c r="L1753" s="457"/>
      <c r="M1753" s="457"/>
      <c r="N1753" s="457"/>
      <c r="O1753" s="457"/>
      <c r="P1753" s="457"/>
      <c r="Q1753" s="457"/>
      <c r="R1753" s="457"/>
      <c r="S1753" s="453"/>
      <c r="V1753" s="387"/>
      <c r="W1753" s="321"/>
      <c r="X1753" s="321"/>
      <c r="Y1753" s="321"/>
      <c r="Z1753" s="329"/>
      <c r="AA1753" s="329"/>
      <c r="AB1753" s="329"/>
      <c r="AC1753" s="329"/>
      <c r="AD1753" s="329"/>
      <c r="AE1753" s="329"/>
      <c r="AF1753" s="329"/>
      <c r="AG1753" s="329"/>
      <c r="AH1753" s="329"/>
      <c r="AI1753" s="329"/>
      <c r="AJ1753" s="329"/>
      <c r="AK1753" s="329"/>
      <c r="AL1753" s="329"/>
      <c r="AM1753" s="489"/>
      <c r="AN1753" s="382"/>
    </row>
    <row r="1754" spans="1:40" ht="19.5" customHeight="1" x14ac:dyDescent="0.2">
      <c r="A1754" s="454" t="s">
        <v>51</v>
      </c>
      <c r="B1754" s="455" t="s">
        <v>45</v>
      </c>
      <c r="C1754" s="456" t="s">
        <v>26</v>
      </c>
      <c r="D1754" s="302" t="s">
        <v>28</v>
      </c>
      <c r="E1754" s="457"/>
      <c r="F1754" s="457"/>
      <c r="G1754" s="457"/>
      <c r="H1754" s="457"/>
      <c r="I1754" s="457"/>
      <c r="J1754" s="457"/>
      <c r="K1754" s="457"/>
      <c r="L1754" s="457"/>
      <c r="M1754" s="457"/>
      <c r="N1754" s="457"/>
      <c r="O1754" s="457"/>
      <c r="P1754" s="457"/>
      <c r="Q1754" s="457"/>
      <c r="R1754" s="457"/>
      <c r="S1754" s="453"/>
      <c r="V1754" s="387"/>
      <c r="W1754" s="323" t="s">
        <v>3</v>
      </c>
      <c r="X1754" s="323" t="s">
        <v>4</v>
      </c>
      <c r="Y1754" s="323"/>
      <c r="Z1754" s="327" t="s">
        <v>8</v>
      </c>
      <c r="AA1754" s="327" t="s">
        <v>9</v>
      </c>
      <c r="AB1754" s="327" t="s">
        <v>10</v>
      </c>
      <c r="AC1754" s="327" t="s">
        <v>11</v>
      </c>
      <c r="AD1754" s="327" t="s">
        <v>12</v>
      </c>
      <c r="AE1754" s="327" t="s">
        <v>13</v>
      </c>
      <c r="AF1754" s="327" t="s">
        <v>14</v>
      </c>
      <c r="AG1754" s="327" t="s">
        <v>15</v>
      </c>
      <c r="AH1754" s="327" t="s">
        <v>16</v>
      </c>
      <c r="AI1754" s="327" t="s">
        <v>17</v>
      </c>
      <c r="AJ1754" s="327" t="s">
        <v>111</v>
      </c>
      <c r="AK1754" s="327" t="s">
        <v>19</v>
      </c>
      <c r="AL1754" s="327" t="s">
        <v>20</v>
      </c>
      <c r="AM1754" s="489"/>
      <c r="AN1754" s="382"/>
    </row>
    <row r="1755" spans="1:40" ht="19.5" customHeight="1" x14ac:dyDescent="0.2">
      <c r="A1755" s="454" t="s">
        <v>51</v>
      </c>
      <c r="B1755" s="455" t="s">
        <v>45</v>
      </c>
      <c r="C1755" s="456" t="s">
        <v>26</v>
      </c>
      <c r="D1755" s="302" t="s">
        <v>29</v>
      </c>
      <c r="E1755" s="457"/>
      <c r="F1755" s="457"/>
      <c r="G1755" s="457"/>
      <c r="H1755" s="457"/>
      <c r="I1755" s="457"/>
      <c r="J1755" s="457"/>
      <c r="K1755" s="457"/>
      <c r="L1755" s="457"/>
      <c r="M1755" s="457"/>
      <c r="N1755" s="457"/>
      <c r="O1755" s="457"/>
      <c r="P1755" s="457"/>
      <c r="Q1755" s="457"/>
      <c r="R1755" s="457"/>
      <c r="S1755" s="453"/>
      <c r="V1755" s="387"/>
      <c r="W1755" s="323" t="s">
        <v>399</v>
      </c>
      <c r="X1755" s="323" t="s">
        <v>217</v>
      </c>
      <c r="Y1755" s="323"/>
      <c r="Z1755" s="327">
        <v>-3.2798353171657499E-3</v>
      </c>
      <c r="AA1755" s="327">
        <v>-1.75588352282414E-2</v>
      </c>
      <c r="AB1755" s="327">
        <v>-1.75588352282414E-2</v>
      </c>
      <c r="AC1755" s="327">
        <v>-1.75588352282414E-2</v>
      </c>
      <c r="AD1755" s="327">
        <v>-1.75588352282414E-2</v>
      </c>
      <c r="AE1755" s="327">
        <v>-1.75588352282414E-2</v>
      </c>
      <c r="AF1755" s="327">
        <v>-1.75588352282414E-2</v>
      </c>
      <c r="AG1755" s="327">
        <v>-1.75588352282414E-2</v>
      </c>
      <c r="AH1755" s="327">
        <v>-1.75588352282414E-2</v>
      </c>
      <c r="AI1755" s="327">
        <v>-1.75588352282414E-2</v>
      </c>
      <c r="AJ1755" s="327">
        <v>-1.75588352282414E-2</v>
      </c>
      <c r="AK1755" s="327">
        <v>-1.75588352282414E-2</v>
      </c>
      <c r="AL1755" s="327">
        <v>-0.19642702282782101</v>
      </c>
      <c r="AM1755" s="489"/>
      <c r="AN1755" s="382"/>
    </row>
    <row r="1756" spans="1:40" ht="19.5" customHeight="1" x14ac:dyDescent="0.2">
      <c r="A1756" s="454" t="s">
        <v>51</v>
      </c>
      <c r="B1756" s="455" t="s">
        <v>45</v>
      </c>
      <c r="C1756" s="456" t="s">
        <v>26</v>
      </c>
      <c r="D1756" s="302" t="s">
        <v>30</v>
      </c>
      <c r="E1756" s="457"/>
      <c r="F1756" s="457"/>
      <c r="G1756" s="457"/>
      <c r="H1756" s="457"/>
      <c r="I1756" s="457"/>
      <c r="J1756" s="457"/>
      <c r="K1756" s="457"/>
      <c r="L1756" s="457"/>
      <c r="M1756" s="457"/>
      <c r="N1756" s="457"/>
      <c r="O1756" s="457"/>
      <c r="P1756" s="457"/>
      <c r="Q1756" s="457"/>
      <c r="R1756" s="457"/>
      <c r="S1756" s="453"/>
      <c r="V1756" s="387"/>
      <c r="W1756" s="323" t="s">
        <v>399</v>
      </c>
      <c r="X1756" s="323" t="s">
        <v>218</v>
      </c>
      <c r="Y1756" s="323"/>
      <c r="Z1756" s="327">
        <v>0</v>
      </c>
      <c r="AA1756" s="327">
        <v>0</v>
      </c>
      <c r="AB1756" s="327">
        <v>0</v>
      </c>
      <c r="AC1756" s="327">
        <v>0</v>
      </c>
      <c r="AD1756" s="327">
        <v>0</v>
      </c>
      <c r="AE1756" s="327">
        <v>0</v>
      </c>
      <c r="AF1756" s="327">
        <v>0</v>
      </c>
      <c r="AG1756" s="327">
        <v>0</v>
      </c>
      <c r="AH1756" s="327">
        <v>0</v>
      </c>
      <c r="AI1756" s="327">
        <v>0</v>
      </c>
      <c r="AJ1756" s="327">
        <v>0</v>
      </c>
      <c r="AK1756" s="327">
        <v>0</v>
      </c>
      <c r="AL1756" s="327">
        <v>0</v>
      </c>
      <c r="AM1756" s="489"/>
      <c r="AN1756" s="382"/>
    </row>
    <row r="1757" spans="1:40" ht="19.5" customHeight="1" x14ac:dyDescent="0.2">
      <c r="A1757" s="454" t="s">
        <v>51</v>
      </c>
      <c r="B1757" s="455" t="s">
        <v>45</v>
      </c>
      <c r="C1757" s="456" t="s">
        <v>26</v>
      </c>
      <c r="D1757" s="302" t="s">
        <v>31</v>
      </c>
      <c r="E1757" s="457"/>
      <c r="F1757" s="457"/>
      <c r="G1757" s="457"/>
      <c r="H1757" s="457"/>
      <c r="I1757" s="457"/>
      <c r="J1757" s="457"/>
      <c r="K1757" s="457"/>
      <c r="L1757" s="457"/>
      <c r="M1757" s="457"/>
      <c r="N1757" s="457"/>
      <c r="O1757" s="457"/>
      <c r="P1757" s="457"/>
      <c r="Q1757" s="457"/>
      <c r="R1757" s="457"/>
      <c r="S1757" s="453"/>
      <c r="V1757" s="387"/>
      <c r="W1757" s="323" t="s">
        <v>399</v>
      </c>
      <c r="X1757" s="323" t="s">
        <v>219</v>
      </c>
      <c r="Y1757" s="323"/>
      <c r="Z1757" s="327">
        <v>0</v>
      </c>
      <c r="AA1757" s="327">
        <v>0</v>
      </c>
      <c r="AB1757" s="327">
        <v>0</v>
      </c>
      <c r="AC1757" s="327">
        <v>0</v>
      </c>
      <c r="AD1757" s="327">
        <v>0</v>
      </c>
      <c r="AE1757" s="327">
        <v>0</v>
      </c>
      <c r="AF1757" s="327">
        <v>0</v>
      </c>
      <c r="AG1757" s="327">
        <v>0</v>
      </c>
      <c r="AH1757" s="327">
        <v>0</v>
      </c>
      <c r="AI1757" s="327">
        <v>0</v>
      </c>
      <c r="AJ1757" s="327">
        <v>0</v>
      </c>
      <c r="AK1757" s="327">
        <v>0</v>
      </c>
      <c r="AL1757" s="327">
        <v>0</v>
      </c>
      <c r="AM1757" s="489"/>
      <c r="AN1757" s="382"/>
    </row>
    <row r="1758" spans="1:40" ht="19.5" customHeight="1" x14ac:dyDescent="0.2">
      <c r="A1758" s="454" t="s">
        <v>51</v>
      </c>
      <c r="B1758" s="455" t="s">
        <v>45</v>
      </c>
      <c r="C1758" s="456" t="s">
        <v>26</v>
      </c>
      <c r="D1758" s="302" t="s">
        <v>32</v>
      </c>
      <c r="E1758" s="457"/>
      <c r="F1758" s="457"/>
      <c r="G1758" s="457"/>
      <c r="H1758" s="457"/>
      <c r="I1758" s="457"/>
      <c r="J1758" s="457"/>
      <c r="K1758" s="457"/>
      <c r="L1758" s="457"/>
      <c r="M1758" s="457"/>
      <c r="N1758" s="457"/>
      <c r="O1758" s="457"/>
      <c r="P1758" s="457"/>
      <c r="Q1758" s="457"/>
      <c r="R1758" s="457"/>
      <c r="S1758" s="453"/>
      <c r="V1758" s="387"/>
      <c r="W1758" s="323" t="s">
        <v>399</v>
      </c>
      <c r="X1758" s="323" t="s">
        <v>220</v>
      </c>
      <c r="Y1758" s="323"/>
      <c r="Z1758" s="327">
        <v>0</v>
      </c>
      <c r="AA1758" s="327">
        <v>0</v>
      </c>
      <c r="AB1758" s="327">
        <v>0</v>
      </c>
      <c r="AC1758" s="327">
        <v>0</v>
      </c>
      <c r="AD1758" s="327">
        <v>0</v>
      </c>
      <c r="AE1758" s="327">
        <v>0</v>
      </c>
      <c r="AF1758" s="327">
        <v>0</v>
      </c>
      <c r="AG1758" s="327">
        <v>0</v>
      </c>
      <c r="AH1758" s="327">
        <v>0</v>
      </c>
      <c r="AI1758" s="327">
        <v>0</v>
      </c>
      <c r="AJ1758" s="327">
        <v>0</v>
      </c>
      <c r="AK1758" s="327">
        <v>0</v>
      </c>
      <c r="AL1758" s="327">
        <v>0</v>
      </c>
      <c r="AM1758" s="489"/>
      <c r="AN1758" s="382"/>
    </row>
    <row r="1759" spans="1:40" ht="19.5" customHeight="1" x14ac:dyDescent="0.2">
      <c r="A1759" s="454" t="s">
        <v>51</v>
      </c>
      <c r="B1759" s="455" t="s">
        <v>45</v>
      </c>
      <c r="C1759" s="456" t="s">
        <v>33</v>
      </c>
      <c r="D1759" s="302" t="s">
        <v>34</v>
      </c>
      <c r="E1759" s="457"/>
      <c r="F1759" s="457"/>
      <c r="G1759" s="457"/>
      <c r="H1759" s="457"/>
      <c r="I1759" s="457"/>
      <c r="J1759" s="457"/>
      <c r="K1759" s="457"/>
      <c r="L1759" s="457"/>
      <c r="M1759" s="457"/>
      <c r="N1759" s="457"/>
      <c r="O1759" s="457"/>
      <c r="P1759" s="457"/>
      <c r="Q1759" s="457"/>
      <c r="R1759" s="457"/>
      <c r="S1759" s="453"/>
      <c r="V1759" s="387"/>
      <c r="W1759" s="323" t="s">
        <v>399</v>
      </c>
      <c r="X1759" s="323" t="s">
        <v>211</v>
      </c>
      <c r="Y1759" s="323"/>
      <c r="Z1759" s="327">
        <v>0</v>
      </c>
      <c r="AA1759" s="327">
        <v>-24.062650000000001</v>
      </c>
      <c r="AB1759" s="327">
        <v>0</v>
      </c>
      <c r="AC1759" s="327">
        <v>0</v>
      </c>
      <c r="AD1759" s="327">
        <v>0</v>
      </c>
      <c r="AE1759" s="327">
        <v>0</v>
      </c>
      <c r="AF1759" s="327">
        <v>0</v>
      </c>
      <c r="AG1759" s="327">
        <v>0</v>
      </c>
      <c r="AH1759" s="327">
        <v>0</v>
      </c>
      <c r="AI1759" s="327">
        <v>0</v>
      </c>
      <c r="AJ1759" s="327">
        <v>0</v>
      </c>
      <c r="AK1759" s="327">
        <v>26.509464000000001</v>
      </c>
      <c r="AL1759" s="327">
        <v>2.4468139999999998</v>
      </c>
      <c r="AM1759" s="489"/>
      <c r="AN1759" s="382"/>
    </row>
    <row r="1760" spans="1:40" ht="19.5" customHeight="1" x14ac:dyDescent="0.2">
      <c r="A1760" s="454" t="s">
        <v>51</v>
      </c>
      <c r="B1760" s="455" t="s">
        <v>45</v>
      </c>
      <c r="C1760" s="456" t="s">
        <v>33</v>
      </c>
      <c r="D1760" s="302" t="s">
        <v>35</v>
      </c>
      <c r="E1760" s="457"/>
      <c r="F1760" s="457"/>
      <c r="G1760" s="457"/>
      <c r="H1760" s="457"/>
      <c r="I1760" s="457"/>
      <c r="J1760" s="457"/>
      <c r="K1760" s="457"/>
      <c r="L1760" s="457"/>
      <c r="M1760" s="457"/>
      <c r="N1760" s="457"/>
      <c r="O1760" s="457"/>
      <c r="P1760" s="457"/>
      <c r="Q1760" s="457"/>
      <c r="R1760" s="457"/>
      <c r="S1760" s="453"/>
      <c r="V1760" s="387"/>
      <c r="W1760" s="323" t="s">
        <v>399</v>
      </c>
      <c r="X1760" s="323" t="s">
        <v>221</v>
      </c>
      <c r="Y1760" s="323"/>
      <c r="Z1760" s="327">
        <v>0</v>
      </c>
      <c r="AA1760" s="327">
        <v>0</v>
      </c>
      <c r="AB1760" s="327">
        <v>0</v>
      </c>
      <c r="AC1760" s="327">
        <v>0</v>
      </c>
      <c r="AD1760" s="327">
        <v>0</v>
      </c>
      <c r="AE1760" s="327">
        <v>0</v>
      </c>
      <c r="AF1760" s="327">
        <v>0</v>
      </c>
      <c r="AG1760" s="327">
        <v>0</v>
      </c>
      <c r="AH1760" s="327">
        <v>0</v>
      </c>
      <c r="AI1760" s="327">
        <v>0</v>
      </c>
      <c r="AJ1760" s="327">
        <v>0</v>
      </c>
      <c r="AK1760" s="327">
        <v>0</v>
      </c>
      <c r="AL1760" s="327">
        <v>0</v>
      </c>
      <c r="AM1760" s="489"/>
      <c r="AN1760" s="382"/>
    </row>
    <row r="1761" spans="1:40" ht="19.5" customHeight="1" x14ac:dyDescent="0.2">
      <c r="A1761" s="454" t="s">
        <v>51</v>
      </c>
      <c r="B1761" s="458" t="s">
        <v>45</v>
      </c>
      <c r="C1761" s="458" t="s">
        <v>33</v>
      </c>
      <c r="D1761" s="458" t="s">
        <v>36</v>
      </c>
      <c r="E1761" s="459"/>
      <c r="F1761" s="459"/>
      <c r="G1761" s="459"/>
      <c r="H1761" s="459"/>
      <c r="I1761" s="459"/>
      <c r="J1761" s="459"/>
      <c r="K1761" s="459"/>
      <c r="L1761" s="459"/>
      <c r="M1761" s="459"/>
      <c r="N1761" s="459"/>
      <c r="O1761" s="459"/>
      <c r="P1761" s="459"/>
      <c r="Q1761" s="459"/>
      <c r="R1761" s="305"/>
      <c r="S1761" s="382"/>
      <c r="V1761" s="387"/>
      <c r="W1761" s="323" t="s">
        <v>399</v>
      </c>
      <c r="X1761" s="323" t="s">
        <v>222</v>
      </c>
      <c r="Y1761" s="323"/>
      <c r="Z1761" s="327">
        <v>0</v>
      </c>
      <c r="AA1761" s="327">
        <v>0</v>
      </c>
      <c r="AB1761" s="327">
        <v>0</v>
      </c>
      <c r="AC1761" s="327">
        <v>0</v>
      </c>
      <c r="AD1761" s="327">
        <v>0</v>
      </c>
      <c r="AE1761" s="327">
        <v>0</v>
      </c>
      <c r="AF1761" s="327">
        <v>0</v>
      </c>
      <c r="AG1761" s="327">
        <v>0</v>
      </c>
      <c r="AH1761" s="327">
        <v>0</v>
      </c>
      <c r="AI1761" s="327">
        <v>0</v>
      </c>
      <c r="AJ1761" s="327">
        <v>0</v>
      </c>
      <c r="AK1761" s="327">
        <v>0</v>
      </c>
      <c r="AL1761" s="327">
        <v>0</v>
      </c>
      <c r="AM1761" s="489"/>
      <c r="AN1761" s="382"/>
    </row>
    <row r="1762" spans="1:40" ht="19.5" customHeight="1" x14ac:dyDescent="0.2">
      <c r="A1762" s="454" t="s">
        <v>51</v>
      </c>
      <c r="B1762" s="460" t="s">
        <v>45</v>
      </c>
      <c r="C1762" s="460" t="s">
        <v>33</v>
      </c>
      <c r="D1762" s="460" t="s">
        <v>37</v>
      </c>
      <c r="E1762" s="461"/>
      <c r="F1762" s="461"/>
      <c r="G1762" s="461"/>
      <c r="H1762" s="461"/>
      <c r="I1762" s="461"/>
      <c r="J1762" s="461"/>
      <c r="K1762" s="461"/>
      <c r="L1762" s="461"/>
      <c r="M1762" s="461"/>
      <c r="N1762" s="461"/>
      <c r="O1762" s="461"/>
      <c r="P1762" s="461"/>
      <c r="Q1762" s="461"/>
      <c r="R1762" s="305"/>
      <c r="S1762" s="382"/>
      <c r="V1762" s="387"/>
      <c r="W1762" s="323" t="s">
        <v>399</v>
      </c>
      <c r="X1762" s="323" t="s">
        <v>223</v>
      </c>
      <c r="Y1762" s="323"/>
      <c r="Z1762" s="327">
        <v>0</v>
      </c>
      <c r="AA1762" s="327">
        <v>0</v>
      </c>
      <c r="AB1762" s="327">
        <v>0</v>
      </c>
      <c r="AC1762" s="327">
        <v>0</v>
      </c>
      <c r="AD1762" s="327">
        <v>0</v>
      </c>
      <c r="AE1762" s="327">
        <v>0</v>
      </c>
      <c r="AF1762" s="327">
        <v>0</v>
      </c>
      <c r="AG1762" s="327">
        <v>0</v>
      </c>
      <c r="AH1762" s="327">
        <v>0</v>
      </c>
      <c r="AI1762" s="327">
        <v>0</v>
      </c>
      <c r="AJ1762" s="327">
        <v>0</v>
      </c>
      <c r="AK1762" s="327">
        <v>0</v>
      </c>
      <c r="AL1762" s="327">
        <v>0</v>
      </c>
      <c r="AM1762" s="489"/>
      <c r="AN1762" s="382"/>
    </row>
    <row r="1763" spans="1:40" ht="19.5" customHeight="1" x14ac:dyDescent="0.2">
      <c r="A1763" s="454" t="s">
        <v>51</v>
      </c>
      <c r="B1763" s="460" t="s">
        <v>45</v>
      </c>
      <c r="C1763" s="460" t="s">
        <v>33</v>
      </c>
      <c r="D1763" s="460" t="s">
        <v>38</v>
      </c>
      <c r="E1763" s="461"/>
      <c r="F1763" s="461"/>
      <c r="G1763" s="461"/>
      <c r="H1763" s="461"/>
      <c r="I1763" s="461"/>
      <c r="J1763" s="461"/>
      <c r="K1763" s="461"/>
      <c r="L1763" s="461"/>
      <c r="M1763" s="461"/>
      <c r="N1763" s="461"/>
      <c r="O1763" s="461"/>
      <c r="P1763" s="461"/>
      <c r="Q1763" s="461"/>
      <c r="R1763" s="305"/>
      <c r="S1763" s="382"/>
      <c r="V1763" s="387"/>
      <c r="W1763" s="323" t="s">
        <v>399</v>
      </c>
      <c r="X1763" s="323" t="s">
        <v>224</v>
      </c>
      <c r="Y1763" s="323"/>
      <c r="Z1763" s="327">
        <v>0</v>
      </c>
      <c r="AA1763" s="327">
        <v>0</v>
      </c>
      <c r="AB1763" s="327">
        <v>0</v>
      </c>
      <c r="AC1763" s="327">
        <v>0</v>
      </c>
      <c r="AD1763" s="327">
        <v>0</v>
      </c>
      <c r="AE1763" s="327">
        <v>0</v>
      </c>
      <c r="AF1763" s="327">
        <v>0</v>
      </c>
      <c r="AG1763" s="327">
        <v>0</v>
      </c>
      <c r="AH1763" s="327">
        <v>0</v>
      </c>
      <c r="AI1763" s="327">
        <v>0</v>
      </c>
      <c r="AJ1763" s="327">
        <v>0</v>
      </c>
      <c r="AK1763" s="327">
        <v>0</v>
      </c>
      <c r="AL1763" s="327">
        <v>0</v>
      </c>
      <c r="AM1763" s="489"/>
      <c r="AN1763" s="382"/>
    </row>
    <row r="1764" spans="1:40" ht="19.5" customHeight="1" x14ac:dyDescent="0.2">
      <c r="A1764" s="454" t="s">
        <v>51</v>
      </c>
      <c r="B1764" s="460" t="s">
        <v>45</v>
      </c>
      <c r="C1764" s="460" t="s">
        <v>33</v>
      </c>
      <c r="D1764" s="460" t="s">
        <v>39</v>
      </c>
      <c r="E1764" s="461"/>
      <c r="F1764" s="461"/>
      <c r="G1764" s="461"/>
      <c r="H1764" s="461"/>
      <c r="I1764" s="461"/>
      <c r="J1764" s="461"/>
      <c r="K1764" s="461"/>
      <c r="L1764" s="461"/>
      <c r="M1764" s="461"/>
      <c r="N1764" s="461"/>
      <c r="O1764" s="461"/>
      <c r="P1764" s="461"/>
      <c r="Q1764" s="461"/>
      <c r="R1764" s="305"/>
      <c r="S1764" s="382"/>
      <c r="V1764" s="387"/>
      <c r="W1764" s="323" t="s">
        <v>399</v>
      </c>
      <c r="X1764" s="323" t="s">
        <v>225</v>
      </c>
      <c r="Y1764" s="323"/>
      <c r="Z1764" s="327">
        <v>0</v>
      </c>
      <c r="AA1764" s="327">
        <v>0</v>
      </c>
      <c r="AB1764" s="327">
        <v>0</v>
      </c>
      <c r="AC1764" s="327">
        <v>0</v>
      </c>
      <c r="AD1764" s="327">
        <v>0</v>
      </c>
      <c r="AE1764" s="327">
        <v>0</v>
      </c>
      <c r="AF1764" s="327">
        <v>0</v>
      </c>
      <c r="AG1764" s="327">
        <v>0</v>
      </c>
      <c r="AH1764" s="327">
        <v>0</v>
      </c>
      <c r="AI1764" s="327">
        <v>0</v>
      </c>
      <c r="AJ1764" s="327">
        <v>0</v>
      </c>
      <c r="AK1764" s="327">
        <v>0</v>
      </c>
      <c r="AL1764" s="327">
        <v>0</v>
      </c>
      <c r="AM1764" s="489"/>
      <c r="AN1764" s="382"/>
    </row>
    <row r="1765" spans="1:40" ht="19.5" customHeight="1" x14ac:dyDescent="0.2">
      <c r="A1765" s="454" t="s">
        <v>51</v>
      </c>
      <c r="B1765" s="458" t="s">
        <v>45</v>
      </c>
      <c r="C1765" s="458" t="s">
        <v>40</v>
      </c>
      <c r="D1765" s="458" t="s">
        <v>41</v>
      </c>
      <c r="E1765" s="457"/>
      <c r="F1765" s="457"/>
      <c r="G1765" s="457"/>
      <c r="H1765" s="457"/>
      <c r="I1765" s="457"/>
      <c r="J1765" s="457"/>
      <c r="K1765" s="457"/>
      <c r="L1765" s="457"/>
      <c r="M1765" s="457"/>
      <c r="N1765" s="457"/>
      <c r="O1765" s="457"/>
      <c r="P1765" s="457"/>
      <c r="Q1765" s="457"/>
      <c r="R1765" s="457"/>
      <c r="S1765" s="453"/>
      <c r="V1765" s="387"/>
      <c r="W1765" s="323" t="s">
        <v>399</v>
      </c>
      <c r="X1765" s="323" t="s">
        <v>226</v>
      </c>
      <c r="Y1765" s="323"/>
      <c r="Z1765" s="327">
        <v>0</v>
      </c>
      <c r="AA1765" s="327">
        <v>0</v>
      </c>
      <c r="AB1765" s="327">
        <v>0</v>
      </c>
      <c r="AC1765" s="327">
        <v>0</v>
      </c>
      <c r="AD1765" s="327">
        <v>0</v>
      </c>
      <c r="AE1765" s="327">
        <v>0</v>
      </c>
      <c r="AF1765" s="327">
        <v>0</v>
      </c>
      <c r="AG1765" s="327">
        <v>0</v>
      </c>
      <c r="AH1765" s="327">
        <v>0</v>
      </c>
      <c r="AI1765" s="327">
        <v>0</v>
      </c>
      <c r="AJ1765" s="327">
        <v>0</v>
      </c>
      <c r="AK1765" s="327">
        <v>0</v>
      </c>
      <c r="AL1765" s="327">
        <v>0</v>
      </c>
      <c r="AM1765" s="489"/>
      <c r="AN1765" s="382"/>
    </row>
    <row r="1766" spans="1:40" ht="19.5" customHeight="1" x14ac:dyDescent="0.2">
      <c r="A1766" s="454" t="s">
        <v>51</v>
      </c>
      <c r="B1766" s="462" t="s">
        <v>45</v>
      </c>
      <c r="C1766" s="462" t="s">
        <v>40</v>
      </c>
      <c r="D1766" s="462" t="s">
        <v>42</v>
      </c>
      <c r="E1766" s="457"/>
      <c r="F1766" s="457"/>
      <c r="G1766" s="457"/>
      <c r="H1766" s="457"/>
      <c r="I1766" s="457"/>
      <c r="J1766" s="457"/>
      <c r="K1766" s="457"/>
      <c r="L1766" s="457"/>
      <c r="M1766" s="457"/>
      <c r="N1766" s="457"/>
      <c r="O1766" s="457"/>
      <c r="P1766" s="457"/>
      <c r="Q1766" s="457"/>
      <c r="R1766" s="457"/>
      <c r="S1766" s="453"/>
      <c r="V1766" s="387"/>
      <c r="W1766" s="323" t="s">
        <v>399</v>
      </c>
      <c r="X1766" s="323" t="s">
        <v>227</v>
      </c>
      <c r="Y1766" s="323"/>
      <c r="Z1766" s="327">
        <v>0</v>
      </c>
      <c r="AA1766" s="327">
        <v>0</v>
      </c>
      <c r="AB1766" s="327">
        <v>0</v>
      </c>
      <c r="AC1766" s="327">
        <v>0</v>
      </c>
      <c r="AD1766" s="327">
        <v>0</v>
      </c>
      <c r="AE1766" s="327">
        <v>0</v>
      </c>
      <c r="AF1766" s="327">
        <v>0</v>
      </c>
      <c r="AG1766" s="327">
        <v>0</v>
      </c>
      <c r="AH1766" s="327">
        <v>0</v>
      </c>
      <c r="AI1766" s="327">
        <v>0</v>
      </c>
      <c r="AJ1766" s="327">
        <v>0</v>
      </c>
      <c r="AK1766" s="327">
        <v>0</v>
      </c>
      <c r="AL1766" s="327">
        <v>0</v>
      </c>
      <c r="AM1766" s="489"/>
      <c r="AN1766" s="382"/>
    </row>
    <row r="1767" spans="1:40" ht="19.5" customHeight="1" x14ac:dyDescent="0.2">
      <c r="A1767" s="454" t="s">
        <v>51</v>
      </c>
      <c r="B1767" s="462" t="s">
        <v>45</v>
      </c>
      <c r="C1767" s="462" t="s">
        <v>40</v>
      </c>
      <c r="D1767" s="462" t="s">
        <v>43</v>
      </c>
      <c r="E1767" s="457"/>
      <c r="F1767" s="457"/>
      <c r="G1767" s="457"/>
      <c r="H1767" s="457"/>
      <c r="I1767" s="457"/>
      <c r="J1767" s="457"/>
      <c r="K1767" s="457"/>
      <c r="L1767" s="457"/>
      <c r="M1767" s="457"/>
      <c r="N1767" s="457"/>
      <c r="O1767" s="457"/>
      <c r="P1767" s="457"/>
      <c r="Q1767" s="457"/>
      <c r="R1767" s="457"/>
      <c r="S1767" s="453"/>
      <c r="V1767" s="387"/>
      <c r="W1767" s="323" t="s">
        <v>399</v>
      </c>
      <c r="X1767" s="323" t="s">
        <v>367</v>
      </c>
      <c r="Y1767" s="323"/>
      <c r="Z1767" s="327">
        <v>0</v>
      </c>
      <c r="AA1767" s="327">
        <v>0</v>
      </c>
      <c r="AB1767" s="327">
        <v>0</v>
      </c>
      <c r="AC1767" s="327">
        <v>0</v>
      </c>
      <c r="AD1767" s="327">
        <v>0</v>
      </c>
      <c r="AE1767" s="327">
        <v>0</v>
      </c>
      <c r="AF1767" s="327">
        <v>0</v>
      </c>
      <c r="AG1767" s="327">
        <v>0</v>
      </c>
      <c r="AH1767" s="327">
        <v>0</v>
      </c>
      <c r="AI1767" s="327">
        <v>0</v>
      </c>
      <c r="AJ1767" s="327">
        <v>0</v>
      </c>
      <c r="AK1767" s="327">
        <v>0</v>
      </c>
      <c r="AL1767" s="327">
        <v>0</v>
      </c>
      <c r="AM1767" s="489"/>
      <c r="AN1767" s="382"/>
    </row>
    <row r="1768" spans="1:40" ht="19.5" customHeight="1" x14ac:dyDescent="0.2">
      <c r="A1768" s="454" t="s">
        <v>51</v>
      </c>
      <c r="B1768" s="462" t="s">
        <v>25</v>
      </c>
      <c r="C1768" s="462" t="s">
        <v>378</v>
      </c>
      <c r="D1768" s="462" t="s">
        <v>378</v>
      </c>
      <c r="E1768" s="457"/>
      <c r="F1768" s="457"/>
      <c r="G1768" s="457"/>
      <c r="H1768" s="457"/>
      <c r="I1768" s="457"/>
      <c r="J1768" s="457"/>
      <c r="K1768" s="457"/>
      <c r="L1768" s="457"/>
      <c r="M1768" s="457"/>
      <c r="N1768" s="457"/>
      <c r="O1768" s="457"/>
      <c r="P1768" s="457"/>
      <c r="Q1768" s="457"/>
      <c r="R1768" s="457"/>
      <c r="S1768" s="453"/>
      <c r="V1768" s="387"/>
      <c r="W1768" s="323" t="s">
        <v>399</v>
      </c>
      <c r="X1768" s="323" t="s">
        <v>229</v>
      </c>
      <c r="Y1768" s="323"/>
      <c r="Z1768" s="327">
        <v>0</v>
      </c>
      <c r="AA1768" s="327">
        <v>0</v>
      </c>
      <c r="AB1768" s="327">
        <v>0</v>
      </c>
      <c r="AC1768" s="327">
        <v>0</v>
      </c>
      <c r="AD1768" s="327">
        <v>0</v>
      </c>
      <c r="AE1768" s="327">
        <v>0</v>
      </c>
      <c r="AF1768" s="327">
        <v>0</v>
      </c>
      <c r="AG1768" s="327">
        <v>0</v>
      </c>
      <c r="AH1768" s="327">
        <v>0</v>
      </c>
      <c r="AI1768" s="327">
        <v>0</v>
      </c>
      <c r="AJ1768" s="327">
        <v>0</v>
      </c>
      <c r="AK1768" s="327">
        <v>0</v>
      </c>
      <c r="AL1768" s="327">
        <v>0</v>
      </c>
      <c r="AM1768" s="489"/>
      <c r="AN1768" s="382"/>
    </row>
    <row r="1769" spans="1:40" ht="19.5" customHeight="1" x14ac:dyDescent="0.2">
      <c r="A1769" s="454" t="s">
        <v>51</v>
      </c>
      <c r="B1769" s="456" t="s">
        <v>44</v>
      </c>
      <c r="C1769" s="456" t="s">
        <v>380</v>
      </c>
      <c r="D1769" s="457" t="s">
        <v>380</v>
      </c>
      <c r="E1769" s="463"/>
      <c r="F1769" s="463"/>
      <c r="G1769" s="463"/>
      <c r="H1769" s="463"/>
      <c r="I1769" s="463"/>
      <c r="J1769" s="463"/>
      <c r="K1769" s="463"/>
      <c r="L1769" s="463"/>
      <c r="M1769" s="463"/>
      <c r="N1769" s="463"/>
      <c r="O1769" s="463"/>
      <c r="P1769" s="463"/>
      <c r="Q1769" s="463"/>
      <c r="R1769" s="463"/>
      <c r="S1769" s="467"/>
      <c r="V1769" s="387"/>
      <c r="W1769" s="323" t="s">
        <v>399</v>
      </c>
      <c r="X1769" s="323" t="s">
        <v>230</v>
      </c>
      <c r="Y1769" s="323"/>
      <c r="Z1769" s="327">
        <v>0</v>
      </c>
      <c r="AA1769" s="327">
        <v>0</v>
      </c>
      <c r="AB1769" s="327">
        <v>0</v>
      </c>
      <c r="AC1769" s="327">
        <v>0</v>
      </c>
      <c r="AD1769" s="327">
        <v>0</v>
      </c>
      <c r="AE1769" s="327">
        <v>0</v>
      </c>
      <c r="AF1769" s="327">
        <v>0</v>
      </c>
      <c r="AG1769" s="327">
        <v>0</v>
      </c>
      <c r="AH1769" s="327">
        <v>0</v>
      </c>
      <c r="AI1769" s="327">
        <v>0</v>
      </c>
      <c r="AJ1769" s="327">
        <v>0</v>
      </c>
      <c r="AK1769" s="327">
        <v>0</v>
      </c>
      <c r="AL1769" s="327">
        <v>0</v>
      </c>
      <c r="AM1769" s="489"/>
      <c r="AN1769" s="382"/>
    </row>
    <row r="1770" spans="1:40" ht="19.5" customHeight="1" x14ac:dyDescent="0.2">
      <c r="A1770" s="454" t="s">
        <v>51</v>
      </c>
      <c r="B1770" s="456" t="s">
        <v>45</v>
      </c>
      <c r="C1770" s="456" t="s">
        <v>382</v>
      </c>
      <c r="D1770" s="457" t="s">
        <v>382</v>
      </c>
      <c r="E1770" s="463"/>
      <c r="F1770" s="463"/>
      <c r="G1770" s="463"/>
      <c r="H1770" s="463"/>
      <c r="I1770" s="463"/>
      <c r="J1770" s="463"/>
      <c r="K1770" s="463"/>
      <c r="L1770" s="463"/>
      <c r="M1770" s="463"/>
      <c r="N1770" s="463"/>
      <c r="O1770" s="463"/>
      <c r="P1770" s="463"/>
      <c r="Q1770" s="463"/>
      <c r="R1770" s="463"/>
      <c r="S1770" s="467"/>
      <c r="V1770" s="387"/>
      <c r="W1770" s="323" t="s">
        <v>399</v>
      </c>
      <c r="X1770" s="323" t="s">
        <v>231</v>
      </c>
      <c r="Y1770" s="323"/>
      <c r="Z1770" s="327">
        <v>0</v>
      </c>
      <c r="AA1770" s="327">
        <v>0</v>
      </c>
      <c r="AB1770" s="327">
        <v>0</v>
      </c>
      <c r="AC1770" s="327">
        <v>0</v>
      </c>
      <c r="AD1770" s="327">
        <v>0</v>
      </c>
      <c r="AE1770" s="327">
        <v>0</v>
      </c>
      <c r="AF1770" s="327">
        <v>0</v>
      </c>
      <c r="AG1770" s="327">
        <v>0</v>
      </c>
      <c r="AH1770" s="327">
        <v>0</v>
      </c>
      <c r="AI1770" s="327">
        <v>0</v>
      </c>
      <c r="AJ1770" s="327">
        <v>0</v>
      </c>
      <c r="AK1770" s="327">
        <v>0</v>
      </c>
      <c r="AL1770" s="327">
        <v>0</v>
      </c>
      <c r="AM1770" s="489"/>
      <c r="AN1770" s="382"/>
    </row>
    <row r="1771" spans="1:40" ht="19.5" customHeight="1" x14ac:dyDescent="0.2">
      <c r="A1771" s="454" t="s">
        <v>51</v>
      </c>
      <c r="B1771" s="456" t="s">
        <v>46</v>
      </c>
      <c r="C1771" s="456" t="s">
        <v>384</v>
      </c>
      <c r="D1771" s="302" t="s">
        <v>384</v>
      </c>
      <c r="E1771" s="463"/>
      <c r="F1771" s="463"/>
      <c r="G1771" s="463"/>
      <c r="H1771" s="463"/>
      <c r="I1771" s="463"/>
      <c r="J1771" s="463"/>
      <c r="K1771" s="463"/>
      <c r="L1771" s="463"/>
      <c r="M1771" s="463"/>
      <c r="N1771" s="463"/>
      <c r="O1771" s="463"/>
      <c r="P1771" s="463"/>
      <c r="Q1771" s="463"/>
      <c r="R1771" s="463"/>
      <c r="S1771" s="467"/>
      <c r="V1771" s="387"/>
      <c r="W1771" s="323" t="s">
        <v>399</v>
      </c>
      <c r="X1771" s="323" t="s">
        <v>232</v>
      </c>
      <c r="Y1771" s="323"/>
      <c r="Z1771" s="327">
        <v>0</v>
      </c>
      <c r="AA1771" s="327">
        <v>0</v>
      </c>
      <c r="AB1771" s="327">
        <v>0</v>
      </c>
      <c r="AC1771" s="327">
        <v>0</v>
      </c>
      <c r="AD1771" s="327">
        <v>0</v>
      </c>
      <c r="AE1771" s="327">
        <v>0</v>
      </c>
      <c r="AF1771" s="327">
        <v>0</v>
      </c>
      <c r="AG1771" s="327">
        <v>0</v>
      </c>
      <c r="AH1771" s="327">
        <v>0</v>
      </c>
      <c r="AI1771" s="327">
        <v>0</v>
      </c>
      <c r="AJ1771" s="327">
        <v>0</v>
      </c>
      <c r="AK1771" s="327">
        <v>0</v>
      </c>
      <c r="AL1771" s="327">
        <v>0</v>
      </c>
      <c r="AM1771" s="489"/>
      <c r="AN1771" s="382"/>
    </row>
    <row r="1772" spans="1:40" ht="19.5" customHeight="1" x14ac:dyDescent="0.2">
      <c r="A1772" s="454" t="s">
        <v>51</v>
      </c>
      <c r="B1772" s="456" t="s">
        <v>47</v>
      </c>
      <c r="C1772" s="456" t="s">
        <v>386</v>
      </c>
      <c r="D1772" s="302" t="s">
        <v>386</v>
      </c>
      <c r="E1772" s="463"/>
      <c r="F1772" s="463"/>
      <c r="G1772" s="463"/>
      <c r="H1772" s="463"/>
      <c r="I1772" s="463"/>
      <c r="J1772" s="463"/>
      <c r="K1772" s="463"/>
      <c r="L1772" s="463"/>
      <c r="M1772" s="463"/>
      <c r="N1772" s="463"/>
      <c r="O1772" s="463"/>
      <c r="P1772" s="463"/>
      <c r="Q1772" s="463"/>
      <c r="R1772" s="463"/>
      <c r="S1772" s="467"/>
      <c r="V1772" s="387"/>
      <c r="W1772" s="323" t="s">
        <v>399</v>
      </c>
      <c r="X1772" s="323" t="s">
        <v>233</v>
      </c>
      <c r="Y1772" s="323"/>
      <c r="Z1772" s="327">
        <v>0</v>
      </c>
      <c r="AA1772" s="327">
        <v>0</v>
      </c>
      <c r="AB1772" s="327">
        <v>0</v>
      </c>
      <c r="AC1772" s="327">
        <v>0</v>
      </c>
      <c r="AD1772" s="327">
        <v>0</v>
      </c>
      <c r="AE1772" s="327">
        <v>0</v>
      </c>
      <c r="AF1772" s="327">
        <v>0</v>
      </c>
      <c r="AG1772" s="327">
        <v>0</v>
      </c>
      <c r="AH1772" s="327">
        <v>0</v>
      </c>
      <c r="AI1772" s="327">
        <v>0</v>
      </c>
      <c r="AJ1772" s="327">
        <v>0</v>
      </c>
      <c r="AK1772" s="327">
        <v>0</v>
      </c>
      <c r="AL1772" s="327">
        <v>0</v>
      </c>
      <c r="AM1772" s="489"/>
      <c r="AN1772" s="382"/>
    </row>
    <row r="1773" spans="1:40" ht="19.5" customHeight="1" x14ac:dyDescent="0.2">
      <c r="A1773" s="454" t="s">
        <v>51</v>
      </c>
      <c r="B1773" s="456" t="s">
        <v>48</v>
      </c>
      <c r="C1773" s="456" t="s">
        <v>48</v>
      </c>
      <c r="D1773" s="302" t="s">
        <v>48</v>
      </c>
      <c r="E1773" s="463"/>
      <c r="F1773" s="463"/>
      <c r="G1773" s="463"/>
      <c r="H1773" s="463"/>
      <c r="I1773" s="463"/>
      <c r="J1773" s="463"/>
      <c r="K1773" s="463"/>
      <c r="L1773" s="463"/>
      <c r="M1773" s="463"/>
      <c r="N1773" s="463"/>
      <c r="O1773" s="463"/>
      <c r="P1773" s="463"/>
      <c r="Q1773" s="463"/>
      <c r="R1773" s="463"/>
      <c r="S1773" s="467"/>
      <c r="V1773" s="387"/>
      <c r="W1773" s="323" t="s">
        <v>399</v>
      </c>
      <c r="X1773" s="323" t="s">
        <v>234</v>
      </c>
      <c r="Y1773" s="323"/>
      <c r="Z1773" s="327">
        <v>0</v>
      </c>
      <c r="AA1773" s="327">
        <v>0</v>
      </c>
      <c r="AB1773" s="327">
        <v>0</v>
      </c>
      <c r="AC1773" s="327">
        <v>0</v>
      </c>
      <c r="AD1773" s="327">
        <v>0</v>
      </c>
      <c r="AE1773" s="327">
        <v>0</v>
      </c>
      <c r="AF1773" s="327">
        <v>0</v>
      </c>
      <c r="AG1773" s="327">
        <v>0</v>
      </c>
      <c r="AH1773" s="327">
        <v>0</v>
      </c>
      <c r="AI1773" s="327">
        <v>0</v>
      </c>
      <c r="AJ1773" s="327">
        <v>0</v>
      </c>
      <c r="AK1773" s="327">
        <v>0</v>
      </c>
      <c r="AL1773" s="327">
        <v>0</v>
      </c>
      <c r="AM1773" s="489"/>
      <c r="AN1773" s="382"/>
    </row>
    <row r="1774" spans="1:40" ht="19.5" customHeight="1" x14ac:dyDescent="0.2">
      <c r="A1774" s="454" t="s">
        <v>51</v>
      </c>
      <c r="B1774" s="456" t="s">
        <v>49</v>
      </c>
      <c r="C1774" s="456" t="s">
        <v>49</v>
      </c>
      <c r="D1774" s="457" t="s">
        <v>49</v>
      </c>
      <c r="E1774" s="463"/>
      <c r="F1774" s="463"/>
      <c r="G1774" s="463"/>
      <c r="H1774" s="463"/>
      <c r="I1774" s="463"/>
      <c r="J1774" s="463"/>
      <c r="K1774" s="463"/>
      <c r="L1774" s="463"/>
      <c r="M1774" s="463"/>
      <c r="N1774" s="463"/>
      <c r="O1774" s="463"/>
      <c r="P1774" s="463"/>
      <c r="Q1774" s="463"/>
      <c r="R1774" s="463"/>
      <c r="S1774" s="467"/>
      <c r="V1774" s="387"/>
      <c r="W1774" s="323" t="s">
        <v>399</v>
      </c>
      <c r="X1774" s="323" t="s">
        <v>127</v>
      </c>
      <c r="Y1774" s="323"/>
      <c r="Z1774" s="327">
        <v>0</v>
      </c>
      <c r="AA1774" s="327">
        <v>0</v>
      </c>
      <c r="AB1774" s="327">
        <v>0</v>
      </c>
      <c r="AC1774" s="327">
        <v>0</v>
      </c>
      <c r="AD1774" s="327">
        <v>0</v>
      </c>
      <c r="AE1774" s="327">
        <v>-2.2849469999999998</v>
      </c>
      <c r="AF1774" s="327">
        <v>0</v>
      </c>
      <c r="AG1774" s="327">
        <v>0</v>
      </c>
      <c r="AH1774" s="327">
        <v>0</v>
      </c>
      <c r="AI1774" s="327">
        <v>0</v>
      </c>
      <c r="AJ1774" s="327">
        <v>0</v>
      </c>
      <c r="AK1774" s="327">
        <v>0</v>
      </c>
      <c r="AL1774" s="327">
        <v>-2.2849469999999998</v>
      </c>
      <c r="AM1774" s="489"/>
      <c r="AN1774" s="382"/>
    </row>
    <row r="1775" spans="1:40" ht="19.5" customHeight="1" x14ac:dyDescent="0.2">
      <c r="A1775" s="454" t="s">
        <v>51</v>
      </c>
      <c r="B1775" s="456" t="s">
        <v>50</v>
      </c>
      <c r="C1775" s="456" t="s">
        <v>50</v>
      </c>
      <c r="D1775" s="457" t="s">
        <v>50</v>
      </c>
      <c r="E1775" s="463"/>
      <c r="F1775" s="463"/>
      <c r="G1775" s="463"/>
      <c r="H1775" s="463"/>
      <c r="I1775" s="463"/>
      <c r="J1775" s="463"/>
      <c r="K1775" s="463"/>
      <c r="L1775" s="463"/>
      <c r="M1775" s="463"/>
      <c r="N1775" s="463"/>
      <c r="O1775" s="463"/>
      <c r="P1775" s="463"/>
      <c r="Q1775" s="463"/>
      <c r="R1775" s="463"/>
      <c r="S1775" s="467"/>
      <c r="V1775" s="387"/>
      <c r="W1775" s="323" t="s">
        <v>399</v>
      </c>
      <c r="X1775" s="323" t="s">
        <v>235</v>
      </c>
      <c r="Y1775" s="323"/>
      <c r="Z1775" s="327">
        <v>0</v>
      </c>
      <c r="AA1775" s="327">
        <v>0</v>
      </c>
      <c r="AB1775" s="327">
        <v>0</v>
      </c>
      <c r="AC1775" s="327">
        <v>0</v>
      </c>
      <c r="AD1775" s="327">
        <v>0</v>
      </c>
      <c r="AE1775" s="327">
        <v>0</v>
      </c>
      <c r="AF1775" s="327">
        <v>0</v>
      </c>
      <c r="AG1775" s="327">
        <v>0</v>
      </c>
      <c r="AH1775" s="327">
        <v>0</v>
      </c>
      <c r="AI1775" s="327">
        <v>0</v>
      </c>
      <c r="AJ1775" s="327">
        <v>0</v>
      </c>
      <c r="AK1775" s="327">
        <v>0</v>
      </c>
      <c r="AL1775" s="327">
        <v>0</v>
      </c>
      <c r="AM1775" s="489"/>
      <c r="AN1775" s="382"/>
    </row>
    <row r="1776" spans="1:40" ht="19.5" customHeight="1" x14ac:dyDescent="0.2">
      <c r="A1776" s="454" t="s">
        <v>52</v>
      </c>
      <c r="B1776" s="456" t="s">
        <v>25</v>
      </c>
      <c r="C1776" s="456" t="s">
        <v>26</v>
      </c>
      <c r="D1776" s="457" t="s">
        <v>27</v>
      </c>
      <c r="E1776" s="463"/>
      <c r="F1776" s="463"/>
      <c r="G1776" s="463"/>
      <c r="H1776" s="463"/>
      <c r="I1776" s="463"/>
      <c r="J1776" s="463"/>
      <c r="K1776" s="463"/>
      <c r="L1776" s="463"/>
      <c r="M1776" s="463"/>
      <c r="N1776" s="463"/>
      <c r="O1776" s="463"/>
      <c r="P1776" s="463"/>
      <c r="Q1776" s="463"/>
      <c r="R1776" s="463"/>
      <c r="S1776" s="467"/>
      <c r="V1776" s="387"/>
      <c r="W1776" s="323" t="s">
        <v>399</v>
      </c>
      <c r="X1776" s="323" t="s">
        <v>236</v>
      </c>
      <c r="Y1776" s="323"/>
      <c r="Z1776" s="327">
        <v>0</v>
      </c>
      <c r="AA1776" s="327">
        <v>0</v>
      </c>
      <c r="AB1776" s="327">
        <v>0</v>
      </c>
      <c r="AC1776" s="327">
        <v>0</v>
      </c>
      <c r="AD1776" s="327">
        <v>0</v>
      </c>
      <c r="AE1776" s="327">
        <v>0</v>
      </c>
      <c r="AF1776" s="327">
        <v>0</v>
      </c>
      <c r="AG1776" s="327">
        <v>0</v>
      </c>
      <c r="AH1776" s="327">
        <v>0</v>
      </c>
      <c r="AI1776" s="327">
        <v>0</v>
      </c>
      <c r="AJ1776" s="327">
        <v>0</v>
      </c>
      <c r="AK1776" s="327">
        <v>0</v>
      </c>
      <c r="AL1776" s="327">
        <v>0</v>
      </c>
      <c r="AM1776" s="489"/>
      <c r="AN1776" s="382"/>
    </row>
    <row r="1777" spans="1:40" ht="19.5" customHeight="1" x14ac:dyDescent="0.2">
      <c r="A1777" s="454" t="s">
        <v>52</v>
      </c>
      <c r="B1777" s="456" t="s">
        <v>25</v>
      </c>
      <c r="C1777" s="456" t="s">
        <v>26</v>
      </c>
      <c r="D1777" s="457" t="s">
        <v>28</v>
      </c>
      <c r="E1777" s="463"/>
      <c r="F1777" s="463"/>
      <c r="G1777" s="463"/>
      <c r="H1777" s="463"/>
      <c r="I1777" s="463"/>
      <c r="J1777" s="463"/>
      <c r="K1777" s="463"/>
      <c r="L1777" s="463"/>
      <c r="M1777" s="463"/>
      <c r="N1777" s="463"/>
      <c r="O1777" s="463"/>
      <c r="P1777" s="463"/>
      <c r="Q1777" s="463"/>
      <c r="R1777" s="463"/>
      <c r="S1777" s="467"/>
      <c r="V1777" s="387"/>
      <c r="W1777" s="323" t="s">
        <v>399</v>
      </c>
      <c r="X1777" s="323" t="s">
        <v>237</v>
      </c>
      <c r="Y1777" s="323"/>
      <c r="Z1777" s="327">
        <v>0</v>
      </c>
      <c r="AA1777" s="327">
        <v>0</v>
      </c>
      <c r="AB1777" s="327">
        <v>0</v>
      </c>
      <c r="AC1777" s="327">
        <v>0</v>
      </c>
      <c r="AD1777" s="327">
        <v>0</v>
      </c>
      <c r="AE1777" s="327">
        <v>0</v>
      </c>
      <c r="AF1777" s="327">
        <v>0</v>
      </c>
      <c r="AG1777" s="327">
        <v>0</v>
      </c>
      <c r="AH1777" s="327">
        <v>0</v>
      </c>
      <c r="AI1777" s="327">
        <v>0</v>
      </c>
      <c r="AJ1777" s="327">
        <v>0</v>
      </c>
      <c r="AK1777" s="327">
        <v>0</v>
      </c>
      <c r="AL1777" s="327">
        <v>0</v>
      </c>
      <c r="AM1777" s="489"/>
      <c r="AN1777" s="382"/>
    </row>
    <row r="1778" spans="1:40" ht="19.5" customHeight="1" x14ac:dyDescent="0.2">
      <c r="A1778" s="454" t="s">
        <v>52</v>
      </c>
      <c r="B1778" s="456" t="s">
        <v>25</v>
      </c>
      <c r="C1778" s="456" t="s">
        <v>26</v>
      </c>
      <c r="D1778" s="302" t="s">
        <v>29</v>
      </c>
      <c r="E1778" s="463"/>
      <c r="F1778" s="463"/>
      <c r="G1778" s="463"/>
      <c r="H1778" s="463"/>
      <c r="I1778" s="463"/>
      <c r="J1778" s="463"/>
      <c r="K1778" s="463"/>
      <c r="L1778" s="463"/>
      <c r="M1778" s="463"/>
      <c r="N1778" s="463"/>
      <c r="O1778" s="463"/>
      <c r="P1778" s="463"/>
      <c r="Q1778" s="463"/>
      <c r="R1778" s="463"/>
      <c r="S1778" s="467"/>
      <c r="V1778" s="387"/>
      <c r="W1778" s="323" t="s">
        <v>399</v>
      </c>
      <c r="X1778" s="323" t="s">
        <v>238</v>
      </c>
      <c r="Y1778" s="323"/>
      <c r="Z1778" s="327">
        <v>0</v>
      </c>
      <c r="AA1778" s="327">
        <v>0</v>
      </c>
      <c r="AB1778" s="327">
        <v>0</v>
      </c>
      <c r="AC1778" s="327">
        <v>0</v>
      </c>
      <c r="AD1778" s="327">
        <v>0</v>
      </c>
      <c r="AE1778" s="327">
        <v>0</v>
      </c>
      <c r="AF1778" s="327">
        <v>0</v>
      </c>
      <c r="AG1778" s="327">
        <v>0</v>
      </c>
      <c r="AH1778" s="327">
        <v>0</v>
      </c>
      <c r="AI1778" s="327">
        <v>0</v>
      </c>
      <c r="AJ1778" s="327">
        <v>0</v>
      </c>
      <c r="AK1778" s="327">
        <v>0</v>
      </c>
      <c r="AL1778" s="327">
        <v>0</v>
      </c>
      <c r="AM1778" s="489"/>
      <c r="AN1778" s="382"/>
    </row>
    <row r="1779" spans="1:40" ht="19.5" customHeight="1" x14ac:dyDescent="0.2">
      <c r="A1779" s="454" t="s">
        <v>52</v>
      </c>
      <c r="B1779" s="456" t="s">
        <v>25</v>
      </c>
      <c r="C1779" s="456" t="s">
        <v>26</v>
      </c>
      <c r="D1779" s="302" t="s">
        <v>30</v>
      </c>
      <c r="E1779" s="463"/>
      <c r="F1779" s="463"/>
      <c r="G1779" s="463"/>
      <c r="H1779" s="463"/>
      <c r="I1779" s="463"/>
      <c r="J1779" s="463"/>
      <c r="K1779" s="463"/>
      <c r="L1779" s="463"/>
      <c r="M1779" s="463"/>
      <c r="N1779" s="463"/>
      <c r="O1779" s="463"/>
      <c r="P1779" s="463"/>
      <c r="Q1779" s="463"/>
      <c r="R1779" s="463"/>
      <c r="S1779" s="467"/>
      <c r="V1779" s="387"/>
      <c r="W1779" s="323" t="s">
        <v>399</v>
      </c>
      <c r="X1779" s="323" t="s">
        <v>239</v>
      </c>
      <c r="Y1779" s="323"/>
      <c r="Z1779" s="327">
        <v>0</v>
      </c>
      <c r="AA1779" s="327">
        <v>0</v>
      </c>
      <c r="AB1779" s="327">
        <v>0</v>
      </c>
      <c r="AC1779" s="327">
        <v>0</v>
      </c>
      <c r="AD1779" s="327">
        <v>0</v>
      </c>
      <c r="AE1779" s="327">
        <v>0</v>
      </c>
      <c r="AF1779" s="327">
        <v>0</v>
      </c>
      <c r="AG1779" s="327">
        <v>0</v>
      </c>
      <c r="AH1779" s="327">
        <v>0</v>
      </c>
      <c r="AI1779" s="327">
        <v>0</v>
      </c>
      <c r="AJ1779" s="327">
        <v>0</v>
      </c>
      <c r="AK1779" s="327">
        <v>0</v>
      </c>
      <c r="AL1779" s="327">
        <v>0</v>
      </c>
      <c r="AM1779" s="489"/>
      <c r="AN1779" s="382"/>
    </row>
    <row r="1780" spans="1:40" ht="19.5" customHeight="1" x14ac:dyDescent="0.2">
      <c r="A1780" s="454" t="s">
        <v>52</v>
      </c>
      <c r="B1780" s="456" t="s">
        <v>25</v>
      </c>
      <c r="C1780" s="456" t="s">
        <v>26</v>
      </c>
      <c r="D1780" s="302" t="s">
        <v>31</v>
      </c>
      <c r="E1780" s="463"/>
      <c r="F1780" s="463"/>
      <c r="G1780" s="463"/>
      <c r="H1780" s="463"/>
      <c r="I1780" s="463"/>
      <c r="J1780" s="463"/>
      <c r="K1780" s="463"/>
      <c r="L1780" s="463"/>
      <c r="M1780" s="463"/>
      <c r="N1780" s="463"/>
      <c r="O1780" s="463"/>
      <c r="P1780" s="463"/>
      <c r="Q1780" s="463"/>
      <c r="R1780" s="463"/>
      <c r="S1780" s="467"/>
      <c r="V1780" s="387"/>
      <c r="W1780" s="323" t="s">
        <v>399</v>
      </c>
      <c r="X1780" s="323" t="s">
        <v>240</v>
      </c>
      <c r="Y1780" s="323"/>
      <c r="Z1780" s="327">
        <v>0</v>
      </c>
      <c r="AA1780" s="327">
        <v>0</v>
      </c>
      <c r="AB1780" s="327">
        <v>0</v>
      </c>
      <c r="AC1780" s="327">
        <v>0</v>
      </c>
      <c r="AD1780" s="327">
        <v>0</v>
      </c>
      <c r="AE1780" s="327">
        <v>0</v>
      </c>
      <c r="AF1780" s="327">
        <v>0</v>
      </c>
      <c r="AG1780" s="327">
        <v>0</v>
      </c>
      <c r="AH1780" s="327">
        <v>0</v>
      </c>
      <c r="AI1780" s="327">
        <v>0</v>
      </c>
      <c r="AJ1780" s="327">
        <v>0</v>
      </c>
      <c r="AK1780" s="327">
        <v>0</v>
      </c>
      <c r="AL1780" s="327">
        <v>0</v>
      </c>
      <c r="AM1780" s="489"/>
      <c r="AN1780" s="382"/>
    </row>
    <row r="1781" spans="1:40" ht="19.5" customHeight="1" x14ac:dyDescent="0.2">
      <c r="A1781" s="454" t="s">
        <v>52</v>
      </c>
      <c r="B1781" s="456" t="s">
        <v>25</v>
      </c>
      <c r="C1781" s="456" t="s">
        <v>26</v>
      </c>
      <c r="D1781" s="302" t="s">
        <v>32</v>
      </c>
      <c r="E1781" s="463"/>
      <c r="F1781" s="463"/>
      <c r="G1781" s="463"/>
      <c r="H1781" s="463"/>
      <c r="I1781" s="463"/>
      <c r="J1781" s="463"/>
      <c r="K1781" s="463"/>
      <c r="L1781" s="463"/>
      <c r="M1781" s="463"/>
      <c r="N1781" s="463"/>
      <c r="O1781" s="463"/>
      <c r="P1781" s="463"/>
      <c r="Q1781" s="463"/>
      <c r="R1781" s="463"/>
      <c r="S1781" s="467"/>
      <c r="V1781" s="387"/>
      <c r="W1781" s="323" t="s">
        <v>399</v>
      </c>
      <c r="X1781" s="323" t="s">
        <v>241</v>
      </c>
      <c r="Y1781" s="323"/>
      <c r="Z1781" s="327">
        <v>0</v>
      </c>
      <c r="AA1781" s="327">
        <v>0</v>
      </c>
      <c r="AB1781" s="327">
        <v>0</v>
      </c>
      <c r="AC1781" s="327">
        <v>0</v>
      </c>
      <c r="AD1781" s="327">
        <v>0</v>
      </c>
      <c r="AE1781" s="327">
        <v>0</v>
      </c>
      <c r="AF1781" s="327">
        <v>0</v>
      </c>
      <c r="AG1781" s="327">
        <v>0</v>
      </c>
      <c r="AH1781" s="327">
        <v>0</v>
      </c>
      <c r="AI1781" s="327">
        <v>0</v>
      </c>
      <c r="AJ1781" s="327">
        <v>0</v>
      </c>
      <c r="AK1781" s="327">
        <v>0</v>
      </c>
      <c r="AL1781" s="327">
        <v>0</v>
      </c>
      <c r="AM1781" s="489"/>
      <c r="AN1781" s="382"/>
    </row>
    <row r="1782" spans="1:40" ht="19.5" customHeight="1" x14ac:dyDescent="0.2">
      <c r="A1782" s="454" t="s">
        <v>52</v>
      </c>
      <c r="B1782" s="456" t="s">
        <v>25</v>
      </c>
      <c r="C1782" s="456" t="s">
        <v>33</v>
      </c>
      <c r="D1782" s="302" t="s">
        <v>34</v>
      </c>
      <c r="E1782" s="463"/>
      <c r="F1782" s="463"/>
      <c r="G1782" s="463"/>
      <c r="H1782" s="463"/>
      <c r="I1782" s="463"/>
      <c r="J1782" s="463"/>
      <c r="K1782" s="463"/>
      <c r="L1782" s="463"/>
      <c r="M1782" s="463"/>
      <c r="N1782" s="463"/>
      <c r="O1782" s="463"/>
      <c r="P1782" s="463"/>
      <c r="Q1782" s="463"/>
      <c r="R1782" s="463"/>
      <c r="S1782" s="467"/>
      <c r="V1782" s="387"/>
      <c r="W1782" s="323" t="s">
        <v>399</v>
      </c>
      <c r="X1782" s="323" t="s">
        <v>242</v>
      </c>
      <c r="Y1782" s="323"/>
      <c r="Z1782" s="327">
        <v>0</v>
      </c>
      <c r="AA1782" s="327">
        <v>0</v>
      </c>
      <c r="AB1782" s="327">
        <v>0</v>
      </c>
      <c r="AC1782" s="327">
        <v>0</v>
      </c>
      <c r="AD1782" s="327">
        <v>0</v>
      </c>
      <c r="AE1782" s="327">
        <v>0</v>
      </c>
      <c r="AF1782" s="327">
        <v>0</v>
      </c>
      <c r="AG1782" s="327">
        <v>0</v>
      </c>
      <c r="AH1782" s="327">
        <v>0</v>
      </c>
      <c r="AI1782" s="327">
        <v>0</v>
      </c>
      <c r="AJ1782" s="327">
        <v>0</v>
      </c>
      <c r="AK1782" s="327">
        <v>0</v>
      </c>
      <c r="AL1782" s="327">
        <v>0</v>
      </c>
      <c r="AM1782" s="489"/>
      <c r="AN1782" s="382"/>
    </row>
    <row r="1783" spans="1:40" ht="19.5" customHeight="1" x14ac:dyDescent="0.2">
      <c r="A1783" s="454" t="s">
        <v>52</v>
      </c>
      <c r="B1783" s="456" t="s">
        <v>25</v>
      </c>
      <c r="C1783" s="456" t="s">
        <v>33</v>
      </c>
      <c r="D1783" s="302" t="s">
        <v>35</v>
      </c>
      <c r="E1783" s="463"/>
      <c r="F1783" s="463"/>
      <c r="G1783" s="463"/>
      <c r="H1783" s="463"/>
      <c r="I1783" s="463"/>
      <c r="J1783" s="463"/>
      <c r="K1783" s="463"/>
      <c r="L1783" s="463"/>
      <c r="M1783" s="463"/>
      <c r="N1783" s="463"/>
      <c r="O1783" s="463"/>
      <c r="P1783" s="463"/>
      <c r="Q1783" s="463"/>
      <c r="R1783" s="463"/>
      <c r="S1783" s="467"/>
      <c r="V1783" s="387"/>
      <c r="W1783" s="323" t="s">
        <v>399</v>
      </c>
      <c r="X1783" s="323" t="s">
        <v>243</v>
      </c>
      <c r="Y1783" s="323"/>
      <c r="Z1783" s="327">
        <v>0</v>
      </c>
      <c r="AA1783" s="327">
        <v>0</v>
      </c>
      <c r="AB1783" s="327">
        <v>0</v>
      </c>
      <c r="AC1783" s="327">
        <v>0</v>
      </c>
      <c r="AD1783" s="327">
        <v>0</v>
      </c>
      <c r="AE1783" s="327">
        <v>0</v>
      </c>
      <c r="AF1783" s="327">
        <v>0</v>
      </c>
      <c r="AG1783" s="327">
        <v>0</v>
      </c>
      <c r="AH1783" s="327">
        <v>0</v>
      </c>
      <c r="AI1783" s="327">
        <v>0</v>
      </c>
      <c r="AJ1783" s="327">
        <v>0</v>
      </c>
      <c r="AK1783" s="327">
        <v>0</v>
      </c>
      <c r="AL1783" s="327">
        <v>0</v>
      </c>
      <c r="AM1783" s="489"/>
      <c r="AN1783" s="382"/>
    </row>
    <row r="1784" spans="1:40" ht="19.5" customHeight="1" x14ac:dyDescent="0.2">
      <c r="A1784" s="454" t="s">
        <v>52</v>
      </c>
      <c r="B1784" s="456" t="s">
        <v>25</v>
      </c>
      <c r="C1784" s="456" t="s">
        <v>33</v>
      </c>
      <c r="D1784" s="302" t="s">
        <v>36</v>
      </c>
      <c r="E1784" s="463"/>
      <c r="F1784" s="463"/>
      <c r="G1784" s="463"/>
      <c r="H1784" s="463"/>
      <c r="I1784" s="463"/>
      <c r="J1784" s="463"/>
      <c r="K1784" s="463"/>
      <c r="L1784" s="463"/>
      <c r="M1784" s="463"/>
      <c r="N1784" s="463"/>
      <c r="O1784" s="463"/>
      <c r="P1784" s="463"/>
      <c r="Q1784" s="463"/>
      <c r="R1784" s="463"/>
      <c r="S1784" s="467"/>
      <c r="V1784" s="387"/>
      <c r="W1784" s="323" t="s">
        <v>399</v>
      </c>
      <c r="X1784" s="323" t="s">
        <v>244</v>
      </c>
      <c r="Y1784" s="323"/>
      <c r="Z1784" s="327">
        <v>0</v>
      </c>
      <c r="AA1784" s="327">
        <v>0</v>
      </c>
      <c r="AB1784" s="327">
        <v>0</v>
      </c>
      <c r="AC1784" s="327">
        <v>0</v>
      </c>
      <c r="AD1784" s="327">
        <v>0</v>
      </c>
      <c r="AE1784" s="327">
        <v>0</v>
      </c>
      <c r="AF1784" s="327">
        <v>0</v>
      </c>
      <c r="AG1784" s="327">
        <v>0</v>
      </c>
      <c r="AH1784" s="327">
        <v>0</v>
      </c>
      <c r="AI1784" s="327">
        <v>0</v>
      </c>
      <c r="AJ1784" s="327">
        <v>0</v>
      </c>
      <c r="AK1784" s="327">
        <v>0</v>
      </c>
      <c r="AL1784" s="327">
        <v>0</v>
      </c>
      <c r="AM1784" s="489"/>
      <c r="AN1784" s="382"/>
    </row>
    <row r="1785" spans="1:40" ht="19.5" customHeight="1" x14ac:dyDescent="0.2">
      <c r="A1785" s="454" t="s">
        <v>52</v>
      </c>
      <c r="B1785" s="456" t="s">
        <v>25</v>
      </c>
      <c r="C1785" s="456" t="s">
        <v>33</v>
      </c>
      <c r="D1785" s="457" t="s">
        <v>37</v>
      </c>
      <c r="E1785" s="463"/>
      <c r="F1785" s="463"/>
      <c r="G1785" s="463"/>
      <c r="H1785" s="463"/>
      <c r="I1785" s="463"/>
      <c r="J1785" s="463"/>
      <c r="K1785" s="463"/>
      <c r="L1785" s="463"/>
      <c r="M1785" s="463"/>
      <c r="N1785" s="463"/>
      <c r="O1785" s="463"/>
      <c r="P1785" s="463"/>
      <c r="Q1785" s="463"/>
      <c r="R1785" s="463"/>
      <c r="S1785" s="467"/>
      <c r="V1785" s="387"/>
      <c r="W1785" s="323" t="s">
        <v>399</v>
      </c>
      <c r="X1785" s="323" t="s">
        <v>245</v>
      </c>
      <c r="Y1785" s="323"/>
      <c r="Z1785" s="327">
        <v>0</v>
      </c>
      <c r="AA1785" s="327">
        <v>0</v>
      </c>
      <c r="AB1785" s="327">
        <v>0</v>
      </c>
      <c r="AC1785" s="327">
        <v>0</v>
      </c>
      <c r="AD1785" s="327">
        <v>0</v>
      </c>
      <c r="AE1785" s="327">
        <v>0</v>
      </c>
      <c r="AF1785" s="327">
        <v>0</v>
      </c>
      <c r="AG1785" s="327">
        <v>0</v>
      </c>
      <c r="AH1785" s="327">
        <v>0</v>
      </c>
      <c r="AI1785" s="327">
        <v>0</v>
      </c>
      <c r="AJ1785" s="327">
        <v>0</v>
      </c>
      <c r="AK1785" s="327">
        <v>0</v>
      </c>
      <c r="AL1785" s="327">
        <v>0</v>
      </c>
      <c r="AM1785" s="489"/>
      <c r="AN1785" s="382"/>
    </row>
    <row r="1786" spans="1:40" ht="19.5" customHeight="1" x14ac:dyDescent="0.2">
      <c r="A1786" s="454" t="s">
        <v>52</v>
      </c>
      <c r="B1786" s="456" t="s">
        <v>25</v>
      </c>
      <c r="C1786" s="456" t="s">
        <v>33</v>
      </c>
      <c r="D1786" s="457" t="s">
        <v>38</v>
      </c>
      <c r="E1786" s="463"/>
      <c r="F1786" s="463"/>
      <c r="G1786" s="463"/>
      <c r="H1786" s="463"/>
      <c r="I1786" s="463"/>
      <c r="J1786" s="463"/>
      <c r="K1786" s="463"/>
      <c r="L1786" s="463"/>
      <c r="M1786" s="463"/>
      <c r="N1786" s="463"/>
      <c r="O1786" s="463"/>
      <c r="P1786" s="463"/>
      <c r="Q1786" s="463"/>
      <c r="R1786" s="463"/>
      <c r="S1786" s="467"/>
      <c r="V1786" s="387"/>
      <c r="W1786" s="323" t="s">
        <v>399</v>
      </c>
      <c r="X1786" s="323" t="s">
        <v>246</v>
      </c>
      <c r="Y1786" s="323"/>
      <c r="Z1786" s="327">
        <v>0</v>
      </c>
      <c r="AA1786" s="327">
        <v>0</v>
      </c>
      <c r="AB1786" s="327">
        <v>0</v>
      </c>
      <c r="AC1786" s="327">
        <v>0</v>
      </c>
      <c r="AD1786" s="327">
        <v>0</v>
      </c>
      <c r="AE1786" s="327">
        <v>0</v>
      </c>
      <c r="AF1786" s="327">
        <v>0</v>
      </c>
      <c r="AG1786" s="327">
        <v>0</v>
      </c>
      <c r="AH1786" s="327">
        <v>0</v>
      </c>
      <c r="AI1786" s="327">
        <v>0</v>
      </c>
      <c r="AJ1786" s="327">
        <v>0</v>
      </c>
      <c r="AK1786" s="327">
        <v>0</v>
      </c>
      <c r="AL1786" s="327">
        <v>0</v>
      </c>
      <c r="AM1786" s="489"/>
      <c r="AN1786" s="382"/>
    </row>
    <row r="1787" spans="1:40" ht="19.5" customHeight="1" x14ac:dyDescent="0.2">
      <c r="A1787" s="454" t="s">
        <v>52</v>
      </c>
      <c r="B1787" s="456" t="s">
        <v>25</v>
      </c>
      <c r="C1787" s="456" t="s">
        <v>33</v>
      </c>
      <c r="D1787" s="302" t="s">
        <v>39</v>
      </c>
      <c r="E1787" s="463"/>
      <c r="F1787" s="463"/>
      <c r="G1787" s="463"/>
      <c r="H1787" s="463"/>
      <c r="I1787" s="463"/>
      <c r="J1787" s="463"/>
      <c r="K1787" s="463"/>
      <c r="L1787" s="463"/>
      <c r="M1787" s="463"/>
      <c r="N1787" s="463"/>
      <c r="O1787" s="463"/>
      <c r="P1787" s="463"/>
      <c r="Q1787" s="463"/>
      <c r="R1787" s="463"/>
      <c r="S1787" s="467"/>
      <c r="V1787" s="387"/>
      <c r="W1787" s="323" t="s">
        <v>399</v>
      </c>
      <c r="X1787" s="323" t="s">
        <v>247</v>
      </c>
      <c r="Y1787" s="323"/>
      <c r="Z1787" s="327">
        <v>0</v>
      </c>
      <c r="AA1787" s="327">
        <v>0</v>
      </c>
      <c r="AB1787" s="327">
        <v>0</v>
      </c>
      <c r="AC1787" s="327">
        <v>0</v>
      </c>
      <c r="AD1787" s="327">
        <v>0</v>
      </c>
      <c r="AE1787" s="327">
        <v>0</v>
      </c>
      <c r="AF1787" s="327">
        <v>0</v>
      </c>
      <c r="AG1787" s="327">
        <v>0</v>
      </c>
      <c r="AH1787" s="327">
        <v>0</v>
      </c>
      <c r="AI1787" s="327">
        <v>0</v>
      </c>
      <c r="AJ1787" s="327">
        <v>0</v>
      </c>
      <c r="AK1787" s="327">
        <v>0</v>
      </c>
      <c r="AL1787" s="327">
        <v>0</v>
      </c>
      <c r="AM1787" s="489"/>
      <c r="AN1787" s="382"/>
    </row>
    <row r="1788" spans="1:40" ht="19.5" customHeight="1" x14ac:dyDescent="0.2">
      <c r="A1788" s="454" t="s">
        <v>52</v>
      </c>
      <c r="B1788" s="456" t="s">
        <v>25</v>
      </c>
      <c r="C1788" s="455" t="s">
        <v>40</v>
      </c>
      <c r="D1788" s="455" t="s">
        <v>41</v>
      </c>
      <c r="E1788" s="464"/>
      <c r="F1788" s="464"/>
      <c r="G1788" s="464"/>
      <c r="H1788" s="464"/>
      <c r="I1788" s="464"/>
      <c r="J1788" s="464"/>
      <c r="K1788" s="464"/>
      <c r="L1788" s="464"/>
      <c r="M1788" s="464"/>
      <c r="N1788" s="464"/>
      <c r="O1788" s="464"/>
      <c r="P1788" s="464"/>
      <c r="Q1788" s="464"/>
      <c r="R1788" s="464"/>
      <c r="S1788" s="468"/>
      <c r="V1788" s="387"/>
      <c r="W1788" s="323" t="s">
        <v>399</v>
      </c>
      <c r="X1788" s="323" t="s">
        <v>248</v>
      </c>
      <c r="Y1788" s="323"/>
      <c r="Z1788" s="327">
        <v>0</v>
      </c>
      <c r="AA1788" s="327">
        <v>0</v>
      </c>
      <c r="AB1788" s="327">
        <v>0</v>
      </c>
      <c r="AC1788" s="327">
        <v>0</v>
      </c>
      <c r="AD1788" s="327">
        <v>0</v>
      </c>
      <c r="AE1788" s="327">
        <v>0</v>
      </c>
      <c r="AF1788" s="327">
        <v>0</v>
      </c>
      <c r="AG1788" s="327">
        <v>0</v>
      </c>
      <c r="AH1788" s="327">
        <v>0</v>
      </c>
      <c r="AI1788" s="327">
        <v>0</v>
      </c>
      <c r="AJ1788" s="327">
        <v>0</v>
      </c>
      <c r="AK1788" s="327">
        <v>14.117876750000001</v>
      </c>
      <c r="AL1788" s="327">
        <v>14.117876750000001</v>
      </c>
      <c r="AM1788" s="489"/>
      <c r="AN1788" s="382"/>
    </row>
    <row r="1789" spans="1:40" ht="19.5" customHeight="1" x14ac:dyDescent="0.2">
      <c r="A1789" s="454" t="s">
        <v>52</v>
      </c>
      <c r="B1789" s="456" t="s">
        <v>25</v>
      </c>
      <c r="C1789" s="456" t="s">
        <v>40</v>
      </c>
      <c r="D1789" s="501" t="s">
        <v>42</v>
      </c>
      <c r="E1789" s="464"/>
      <c r="F1789" s="464"/>
      <c r="G1789" s="464"/>
      <c r="H1789" s="464"/>
      <c r="I1789" s="464"/>
      <c r="J1789" s="464"/>
      <c r="K1789" s="464"/>
      <c r="L1789" s="464"/>
      <c r="M1789" s="464"/>
      <c r="N1789" s="464"/>
      <c r="O1789" s="464"/>
      <c r="P1789" s="464"/>
      <c r="Q1789" s="464"/>
      <c r="R1789" s="464"/>
      <c r="S1789" s="468"/>
      <c r="V1789" s="387"/>
      <c r="W1789" s="323" t="s">
        <v>399</v>
      </c>
      <c r="X1789" s="323" t="s">
        <v>210</v>
      </c>
      <c r="Y1789" s="323"/>
      <c r="Z1789" s="327">
        <v>-3.2798353171657499E-3</v>
      </c>
      <c r="AA1789" s="327">
        <v>-24.080208835228198</v>
      </c>
      <c r="AB1789" s="327">
        <v>-1.75588352282414E-2</v>
      </c>
      <c r="AC1789" s="327">
        <v>-1.75588352282414E-2</v>
      </c>
      <c r="AD1789" s="327">
        <v>-1.75588352282414E-2</v>
      </c>
      <c r="AE1789" s="327">
        <v>-2.3025058352282399</v>
      </c>
      <c r="AF1789" s="327">
        <v>-1.75588352282414E-2</v>
      </c>
      <c r="AG1789" s="327">
        <v>-1.75588352282414E-2</v>
      </c>
      <c r="AH1789" s="327">
        <v>-1.75588352282414E-2</v>
      </c>
      <c r="AI1789" s="327">
        <v>-1.75588352282414E-2</v>
      </c>
      <c r="AJ1789" s="327">
        <v>-1.75588352282414E-2</v>
      </c>
      <c r="AK1789" s="327">
        <v>40.609781914771801</v>
      </c>
      <c r="AL1789" s="327">
        <v>14.0833167271722</v>
      </c>
      <c r="AM1789" s="489"/>
      <c r="AN1789" s="382"/>
    </row>
    <row r="1790" spans="1:40" ht="19.5" customHeight="1" x14ac:dyDescent="0.2">
      <c r="A1790" s="454" t="s">
        <v>52</v>
      </c>
      <c r="B1790" s="456" t="s">
        <v>25</v>
      </c>
      <c r="C1790" s="456" t="s">
        <v>40</v>
      </c>
      <c r="D1790" s="501" t="s">
        <v>43</v>
      </c>
      <c r="E1790" s="464"/>
      <c r="F1790" s="464"/>
      <c r="G1790" s="464"/>
      <c r="H1790" s="464"/>
      <c r="I1790" s="464"/>
      <c r="J1790" s="464"/>
      <c r="K1790" s="464"/>
      <c r="L1790" s="464"/>
      <c r="M1790" s="464"/>
      <c r="N1790" s="464"/>
      <c r="O1790" s="464"/>
      <c r="P1790" s="464"/>
      <c r="Q1790" s="464"/>
      <c r="R1790" s="464"/>
      <c r="S1790" s="468"/>
      <c r="V1790" s="387"/>
      <c r="W1790" s="321"/>
      <c r="X1790" s="321"/>
      <c r="Y1790" s="321"/>
      <c r="Z1790" s="329"/>
      <c r="AA1790" s="329"/>
      <c r="AB1790" s="329"/>
      <c r="AC1790" s="329"/>
      <c r="AD1790" s="329"/>
      <c r="AE1790" s="329"/>
      <c r="AF1790" s="329"/>
      <c r="AG1790" s="329"/>
      <c r="AH1790" s="329"/>
      <c r="AI1790" s="329"/>
      <c r="AJ1790" s="329"/>
      <c r="AK1790" s="329"/>
      <c r="AL1790" s="329"/>
      <c r="AM1790" s="489"/>
      <c r="AN1790" s="382"/>
    </row>
    <row r="1791" spans="1:40" ht="19.5" customHeight="1" x14ac:dyDescent="0.2">
      <c r="A1791" s="454" t="s">
        <v>52</v>
      </c>
      <c r="B1791" s="456" t="s">
        <v>44</v>
      </c>
      <c r="C1791" s="456" t="s">
        <v>26</v>
      </c>
      <c r="D1791" s="501" t="s">
        <v>27</v>
      </c>
      <c r="E1791" s="464"/>
      <c r="F1791" s="464"/>
      <c r="G1791" s="464"/>
      <c r="H1791" s="464"/>
      <c r="I1791" s="464"/>
      <c r="J1791" s="464"/>
      <c r="K1791" s="464"/>
      <c r="L1791" s="464"/>
      <c r="M1791" s="464"/>
      <c r="N1791" s="464"/>
      <c r="O1791" s="464"/>
      <c r="P1791" s="464"/>
      <c r="Q1791" s="464"/>
      <c r="R1791" s="464"/>
      <c r="S1791" s="468"/>
      <c r="V1791" s="387"/>
      <c r="W1791" s="321"/>
      <c r="X1791" s="321"/>
      <c r="Y1791" s="321"/>
      <c r="Z1791" s="329"/>
      <c r="AA1791" s="329"/>
      <c r="AB1791" s="329"/>
      <c r="AC1791" s="329"/>
      <c r="AD1791" s="329"/>
      <c r="AE1791" s="329"/>
      <c r="AF1791" s="329"/>
      <c r="AG1791" s="329"/>
      <c r="AH1791" s="329"/>
      <c r="AI1791" s="329"/>
      <c r="AJ1791" s="329"/>
      <c r="AK1791" s="329"/>
      <c r="AL1791" s="329"/>
      <c r="AM1791" s="489"/>
      <c r="AN1791" s="382"/>
    </row>
    <row r="1792" spans="1:40" ht="19.5" customHeight="1" x14ac:dyDescent="0.2">
      <c r="A1792" s="454" t="s">
        <v>52</v>
      </c>
      <c r="B1792" s="456" t="s">
        <v>44</v>
      </c>
      <c r="C1792" s="456" t="s">
        <v>26</v>
      </c>
      <c r="D1792" s="469" t="s">
        <v>28</v>
      </c>
      <c r="E1792" s="464"/>
      <c r="F1792" s="464"/>
      <c r="G1792" s="464"/>
      <c r="H1792" s="464"/>
      <c r="I1792" s="464"/>
      <c r="J1792" s="464"/>
      <c r="K1792" s="464"/>
      <c r="L1792" s="464"/>
      <c r="M1792" s="464"/>
      <c r="N1792" s="464"/>
      <c r="O1792" s="464"/>
      <c r="P1792" s="464"/>
      <c r="Q1792" s="464"/>
      <c r="R1792" s="464"/>
      <c r="S1792" s="468"/>
      <c r="V1792" s="387"/>
      <c r="W1792" s="323" t="s">
        <v>3</v>
      </c>
      <c r="X1792" s="323" t="s">
        <v>4</v>
      </c>
      <c r="Y1792" s="323"/>
      <c r="Z1792" s="327" t="s">
        <v>8</v>
      </c>
      <c r="AA1792" s="327" t="s">
        <v>9</v>
      </c>
      <c r="AB1792" s="327" t="s">
        <v>10</v>
      </c>
      <c r="AC1792" s="327" t="s">
        <v>11</v>
      </c>
      <c r="AD1792" s="327" t="s">
        <v>12</v>
      </c>
      <c r="AE1792" s="327" t="s">
        <v>13</v>
      </c>
      <c r="AF1792" s="327" t="s">
        <v>14</v>
      </c>
      <c r="AG1792" s="327" t="s">
        <v>15</v>
      </c>
      <c r="AH1792" s="327" t="s">
        <v>16</v>
      </c>
      <c r="AI1792" s="327" t="s">
        <v>17</v>
      </c>
      <c r="AJ1792" s="327" t="s">
        <v>111</v>
      </c>
      <c r="AK1792" s="327" t="s">
        <v>19</v>
      </c>
      <c r="AL1792" s="327" t="s">
        <v>20</v>
      </c>
      <c r="AM1792" s="489"/>
      <c r="AN1792" s="382"/>
    </row>
    <row r="1793" spans="1:40" ht="19.5" customHeight="1" x14ac:dyDescent="0.2">
      <c r="A1793" s="454" t="s">
        <v>52</v>
      </c>
      <c r="B1793" s="470" t="s">
        <v>44</v>
      </c>
      <c r="C1793" s="470" t="s">
        <v>26</v>
      </c>
      <c r="D1793" s="470" t="s">
        <v>29</v>
      </c>
      <c r="E1793" s="464"/>
      <c r="F1793" s="464"/>
      <c r="G1793" s="464"/>
      <c r="H1793" s="464"/>
      <c r="I1793" s="464"/>
      <c r="J1793" s="464"/>
      <c r="K1793" s="464"/>
      <c r="L1793" s="464"/>
      <c r="M1793" s="464"/>
      <c r="N1793" s="464"/>
      <c r="O1793" s="464"/>
      <c r="P1793" s="464"/>
      <c r="Q1793" s="464"/>
      <c r="R1793" s="464"/>
      <c r="S1793" s="468"/>
      <c r="V1793" s="387"/>
      <c r="W1793" s="323" t="s">
        <v>78</v>
      </c>
      <c r="X1793" s="323" t="s">
        <v>217</v>
      </c>
      <c r="Y1793" s="323"/>
      <c r="Z1793" s="327">
        <v>-6.6437689757973001E-3</v>
      </c>
      <c r="AA1793" s="327">
        <v>-4.1589699121726997E-2</v>
      </c>
      <c r="AB1793" s="327">
        <v>-4.1589699121726997E-2</v>
      </c>
      <c r="AC1793" s="327">
        <v>-4.1589699121726997E-2</v>
      </c>
      <c r="AD1793" s="327">
        <v>-4.1589699121726997E-2</v>
      </c>
      <c r="AE1793" s="327">
        <v>-5.4709040390389999E-2</v>
      </c>
      <c r="AF1793" s="327">
        <v>-5.4709040390389999E-2</v>
      </c>
      <c r="AG1793" s="327">
        <v>-5.4709040390389999E-2</v>
      </c>
      <c r="AH1793" s="327">
        <v>-5.4709040390389999E-2</v>
      </c>
      <c r="AI1793" s="327">
        <v>-5.4709040390389999E-2</v>
      </c>
      <c r="AJ1793" s="327">
        <v>-5.4709040390389999E-2</v>
      </c>
      <c r="AK1793" s="327">
        <v>-5.4709040390389999E-2</v>
      </c>
      <c r="AL1793" s="327">
        <v>-0.55596584819543504</v>
      </c>
      <c r="AM1793" s="489"/>
      <c r="AN1793" s="382"/>
    </row>
    <row r="1794" spans="1:40" ht="19.5" customHeight="1" x14ac:dyDescent="0.2">
      <c r="A1794" s="471" t="s">
        <v>52</v>
      </c>
      <c r="B1794" s="491" t="s">
        <v>44</v>
      </c>
      <c r="C1794" s="491" t="s">
        <v>26</v>
      </c>
      <c r="D1794" s="492" t="s">
        <v>30</v>
      </c>
      <c r="E1794" s="472"/>
      <c r="F1794" s="472"/>
      <c r="G1794" s="472"/>
      <c r="H1794" s="472"/>
      <c r="I1794" s="472"/>
      <c r="J1794" s="472"/>
      <c r="K1794" s="472"/>
      <c r="L1794" s="472"/>
      <c r="M1794" s="472"/>
      <c r="N1794" s="472"/>
      <c r="O1794" s="472"/>
      <c r="P1794" s="472"/>
      <c r="Q1794" s="472"/>
      <c r="R1794" s="472"/>
      <c r="S1794" s="478"/>
      <c r="V1794" s="387"/>
      <c r="W1794" s="323" t="s">
        <v>78</v>
      </c>
      <c r="X1794" s="323" t="s">
        <v>218</v>
      </c>
      <c r="Y1794" s="323"/>
      <c r="Z1794" s="327">
        <v>0</v>
      </c>
      <c r="AA1794" s="327">
        <v>0</v>
      </c>
      <c r="AB1794" s="327">
        <v>0</v>
      </c>
      <c r="AC1794" s="327">
        <v>0</v>
      </c>
      <c r="AD1794" s="327">
        <v>0</v>
      </c>
      <c r="AE1794" s="327">
        <v>0</v>
      </c>
      <c r="AF1794" s="327">
        <v>0</v>
      </c>
      <c r="AG1794" s="327">
        <v>0</v>
      </c>
      <c r="AH1794" s="327">
        <v>0</v>
      </c>
      <c r="AI1794" s="327">
        <v>0</v>
      </c>
      <c r="AJ1794" s="327">
        <v>0</v>
      </c>
      <c r="AK1794" s="327">
        <v>0</v>
      </c>
      <c r="AL1794" s="327">
        <v>0</v>
      </c>
      <c r="AM1794" s="489"/>
      <c r="AN1794" s="382"/>
    </row>
    <row r="1795" spans="1:40" ht="19.5" customHeight="1" x14ac:dyDescent="0.2">
      <c r="A1795" s="471" t="s">
        <v>52</v>
      </c>
      <c r="B1795" s="491" t="s">
        <v>44</v>
      </c>
      <c r="C1795" s="491" t="s">
        <v>26</v>
      </c>
      <c r="D1795" s="492" t="s">
        <v>31</v>
      </c>
      <c r="E1795" s="472"/>
      <c r="F1795" s="472"/>
      <c r="G1795" s="472"/>
      <c r="H1795" s="472"/>
      <c r="I1795" s="472"/>
      <c r="J1795" s="472"/>
      <c r="K1795" s="472"/>
      <c r="L1795" s="472"/>
      <c r="M1795" s="472"/>
      <c r="N1795" s="472"/>
      <c r="O1795" s="472"/>
      <c r="P1795" s="472"/>
      <c r="Q1795" s="472"/>
      <c r="R1795" s="472"/>
      <c r="S1795" s="478"/>
      <c r="V1795" s="387"/>
      <c r="W1795" s="323" t="s">
        <v>78</v>
      </c>
      <c r="X1795" s="323" t="s">
        <v>219</v>
      </c>
      <c r="Y1795" s="323"/>
      <c r="Z1795" s="327">
        <v>0</v>
      </c>
      <c r="AA1795" s="327">
        <v>0</v>
      </c>
      <c r="AB1795" s="327">
        <v>0</v>
      </c>
      <c r="AC1795" s="327">
        <v>0</v>
      </c>
      <c r="AD1795" s="327">
        <v>0</v>
      </c>
      <c r="AE1795" s="327">
        <v>0</v>
      </c>
      <c r="AF1795" s="327">
        <v>0</v>
      </c>
      <c r="AG1795" s="327">
        <v>0</v>
      </c>
      <c r="AH1795" s="327">
        <v>0</v>
      </c>
      <c r="AI1795" s="327">
        <v>0</v>
      </c>
      <c r="AJ1795" s="327">
        <v>0</v>
      </c>
      <c r="AK1795" s="327">
        <v>0</v>
      </c>
      <c r="AL1795" s="327">
        <v>0</v>
      </c>
      <c r="AM1795" s="489"/>
      <c r="AN1795" s="382"/>
    </row>
    <row r="1796" spans="1:40" ht="19.5" customHeight="1" x14ac:dyDescent="0.2">
      <c r="A1796" s="471" t="s">
        <v>52</v>
      </c>
      <c r="B1796" s="491" t="s">
        <v>44</v>
      </c>
      <c r="C1796" s="491" t="s">
        <v>26</v>
      </c>
      <c r="D1796" s="492" t="s">
        <v>32</v>
      </c>
      <c r="E1796" s="472"/>
      <c r="F1796" s="472"/>
      <c r="G1796" s="472"/>
      <c r="H1796" s="472"/>
      <c r="I1796" s="472"/>
      <c r="J1796" s="472"/>
      <c r="K1796" s="472"/>
      <c r="L1796" s="472"/>
      <c r="M1796" s="472"/>
      <c r="N1796" s="472"/>
      <c r="O1796" s="472"/>
      <c r="P1796" s="472"/>
      <c r="Q1796" s="472"/>
      <c r="R1796" s="472"/>
      <c r="S1796" s="478"/>
      <c r="V1796" s="387"/>
      <c r="W1796" s="323" t="s">
        <v>78</v>
      </c>
      <c r="X1796" s="323" t="s">
        <v>220</v>
      </c>
      <c r="Y1796" s="323"/>
      <c r="Z1796" s="327">
        <v>-14.950118</v>
      </c>
      <c r="AA1796" s="327">
        <v>0</v>
      </c>
      <c r="AB1796" s="327">
        <v>0</v>
      </c>
      <c r="AC1796" s="327">
        <v>0</v>
      </c>
      <c r="AD1796" s="327">
        <v>0</v>
      </c>
      <c r="AE1796" s="327">
        <v>0</v>
      </c>
      <c r="AF1796" s="327">
        <v>0</v>
      </c>
      <c r="AG1796" s="327">
        <v>0</v>
      </c>
      <c r="AH1796" s="327">
        <v>0</v>
      </c>
      <c r="AI1796" s="327">
        <v>0</v>
      </c>
      <c r="AJ1796" s="327">
        <v>0</v>
      </c>
      <c r="AK1796" s="327">
        <v>0</v>
      </c>
      <c r="AL1796" s="327">
        <v>-14.950118</v>
      </c>
      <c r="AM1796" s="489"/>
      <c r="AN1796" s="382"/>
    </row>
    <row r="1797" spans="1:40" ht="19.5" customHeight="1" x14ac:dyDescent="0.2">
      <c r="A1797" s="471" t="s">
        <v>52</v>
      </c>
      <c r="B1797" s="491" t="s">
        <v>44</v>
      </c>
      <c r="C1797" s="491" t="s">
        <v>33</v>
      </c>
      <c r="D1797" s="491" t="s">
        <v>34</v>
      </c>
      <c r="E1797" s="472"/>
      <c r="F1797" s="472"/>
      <c r="G1797" s="472"/>
      <c r="H1797" s="472"/>
      <c r="I1797" s="472"/>
      <c r="J1797" s="472"/>
      <c r="K1797" s="472"/>
      <c r="L1797" s="472"/>
      <c r="M1797" s="472"/>
      <c r="N1797" s="472"/>
      <c r="O1797" s="472"/>
      <c r="P1797" s="472"/>
      <c r="Q1797" s="472"/>
      <c r="R1797" s="472"/>
      <c r="S1797" s="478"/>
      <c r="V1797" s="387"/>
      <c r="W1797" s="323" t="s">
        <v>78</v>
      </c>
      <c r="X1797" s="323" t="s">
        <v>211</v>
      </c>
      <c r="Y1797" s="323"/>
      <c r="Z1797" s="327">
        <v>0</v>
      </c>
      <c r="AA1797" s="327">
        <v>-113.135409633923</v>
      </c>
      <c r="AB1797" s="327">
        <v>-0.46500000000000002</v>
      </c>
      <c r="AC1797" s="327">
        <v>-1.1799999999999899</v>
      </c>
      <c r="AD1797" s="327">
        <v>0</v>
      </c>
      <c r="AE1797" s="327">
        <v>0</v>
      </c>
      <c r="AF1797" s="327">
        <v>0</v>
      </c>
      <c r="AG1797" s="327">
        <v>0</v>
      </c>
      <c r="AH1797" s="327">
        <v>0</v>
      </c>
      <c r="AI1797" s="327">
        <v>0</v>
      </c>
      <c r="AJ1797" s="327">
        <v>0</v>
      </c>
      <c r="AK1797" s="327">
        <v>39.591133999999997</v>
      </c>
      <c r="AL1797" s="327">
        <v>-75.189275633923003</v>
      </c>
      <c r="AM1797" s="489"/>
      <c r="AN1797" s="382"/>
    </row>
    <row r="1798" spans="1:40" ht="19.5" customHeight="1" x14ac:dyDescent="0.2">
      <c r="A1798" s="471" t="s">
        <v>52</v>
      </c>
      <c r="B1798" s="491" t="s">
        <v>44</v>
      </c>
      <c r="C1798" s="491" t="s">
        <v>33</v>
      </c>
      <c r="D1798" s="492" t="s">
        <v>35</v>
      </c>
      <c r="E1798" s="473"/>
      <c r="F1798" s="473"/>
      <c r="G1798" s="473"/>
      <c r="H1798" s="473"/>
      <c r="I1798" s="473"/>
      <c r="J1798" s="473"/>
      <c r="K1798" s="473"/>
      <c r="L1798" s="473"/>
      <c r="M1798" s="473"/>
      <c r="N1798" s="473"/>
      <c r="O1798" s="473"/>
      <c r="P1798" s="473"/>
      <c r="Q1798" s="473"/>
      <c r="R1798" s="473"/>
      <c r="S1798" s="479"/>
      <c r="V1798" s="387"/>
      <c r="W1798" s="323" t="s">
        <v>78</v>
      </c>
      <c r="X1798" s="323" t="s">
        <v>221</v>
      </c>
      <c r="Y1798" s="323"/>
      <c r="Z1798" s="327">
        <v>0</v>
      </c>
      <c r="AA1798" s="327">
        <v>-3.9968028886505604E-15</v>
      </c>
      <c r="AB1798" s="327">
        <v>0</v>
      </c>
      <c r="AC1798" s="327">
        <v>0</v>
      </c>
      <c r="AD1798" s="327">
        <v>0</v>
      </c>
      <c r="AE1798" s="327">
        <v>0</v>
      </c>
      <c r="AF1798" s="327">
        <v>0</v>
      </c>
      <c r="AG1798" s="327">
        <v>0</v>
      </c>
      <c r="AH1798" s="327">
        <v>0</v>
      </c>
      <c r="AI1798" s="327">
        <v>0</v>
      </c>
      <c r="AJ1798" s="327">
        <v>0</v>
      </c>
      <c r="AK1798" s="327">
        <v>0</v>
      </c>
      <c r="AL1798" s="327">
        <v>-3.9968028886505604E-15</v>
      </c>
      <c r="AM1798" s="489"/>
      <c r="AN1798" s="382"/>
    </row>
    <row r="1799" spans="1:40" ht="19.5" customHeight="1" x14ac:dyDescent="0.2">
      <c r="A1799" s="471" t="s">
        <v>52</v>
      </c>
      <c r="B1799" s="491" t="s">
        <v>44</v>
      </c>
      <c r="C1799" s="491" t="s">
        <v>33</v>
      </c>
      <c r="D1799" s="492" t="s">
        <v>36</v>
      </c>
      <c r="E1799" s="472"/>
      <c r="F1799" s="472"/>
      <c r="G1799" s="472"/>
      <c r="H1799" s="472"/>
      <c r="I1799" s="472"/>
      <c r="J1799" s="472"/>
      <c r="K1799" s="472"/>
      <c r="L1799" s="472"/>
      <c r="M1799" s="472"/>
      <c r="N1799" s="472"/>
      <c r="O1799" s="472"/>
      <c r="P1799" s="472"/>
      <c r="Q1799" s="472"/>
      <c r="R1799" s="473"/>
      <c r="S1799" s="479"/>
      <c r="V1799" s="387"/>
      <c r="W1799" s="323" t="s">
        <v>78</v>
      </c>
      <c r="X1799" s="323" t="s">
        <v>222</v>
      </c>
      <c r="Y1799" s="323"/>
      <c r="Z1799" s="327">
        <v>0</v>
      </c>
      <c r="AA1799" s="327">
        <v>0</v>
      </c>
      <c r="AB1799" s="327">
        <v>0</v>
      </c>
      <c r="AC1799" s="327">
        <v>0</v>
      </c>
      <c r="AD1799" s="327">
        <v>0</v>
      </c>
      <c r="AE1799" s="327">
        <v>0</v>
      </c>
      <c r="AF1799" s="327">
        <v>0</v>
      </c>
      <c r="AG1799" s="327">
        <v>0</v>
      </c>
      <c r="AH1799" s="327">
        <v>0</v>
      </c>
      <c r="AI1799" s="327">
        <v>0</v>
      </c>
      <c r="AJ1799" s="327">
        <v>0</v>
      </c>
      <c r="AK1799" s="327">
        <v>0</v>
      </c>
      <c r="AL1799" s="327">
        <v>0</v>
      </c>
      <c r="AM1799" s="489"/>
      <c r="AN1799" s="382"/>
    </row>
    <row r="1800" spans="1:40" ht="19.5" customHeight="1" x14ac:dyDescent="0.2">
      <c r="A1800" s="471" t="s">
        <v>52</v>
      </c>
      <c r="B1800" s="491" t="s">
        <v>44</v>
      </c>
      <c r="C1800" s="491" t="s">
        <v>33</v>
      </c>
      <c r="D1800" s="492" t="s">
        <v>37</v>
      </c>
      <c r="E1800" s="472"/>
      <c r="F1800" s="472"/>
      <c r="G1800" s="472"/>
      <c r="H1800" s="472"/>
      <c r="I1800" s="472"/>
      <c r="J1800" s="472"/>
      <c r="K1800" s="472"/>
      <c r="L1800" s="472"/>
      <c r="M1800" s="472"/>
      <c r="N1800" s="472"/>
      <c r="O1800" s="472"/>
      <c r="P1800" s="472"/>
      <c r="Q1800" s="472"/>
      <c r="R1800" s="473"/>
      <c r="S1800" s="479"/>
      <c r="V1800" s="387"/>
      <c r="W1800" s="323" t="s">
        <v>78</v>
      </c>
      <c r="X1800" s="323" t="s">
        <v>223</v>
      </c>
      <c r="Y1800" s="323"/>
      <c r="Z1800" s="327">
        <v>0</v>
      </c>
      <c r="AA1800" s="327">
        <v>0</v>
      </c>
      <c r="AB1800" s="327">
        <v>0</v>
      </c>
      <c r="AC1800" s="327">
        <v>0</v>
      </c>
      <c r="AD1800" s="327">
        <v>0</v>
      </c>
      <c r="AE1800" s="327">
        <v>0</v>
      </c>
      <c r="AF1800" s="327">
        <v>0</v>
      </c>
      <c r="AG1800" s="327">
        <v>0</v>
      </c>
      <c r="AH1800" s="327">
        <v>0</v>
      </c>
      <c r="AI1800" s="327">
        <v>0</v>
      </c>
      <c r="AJ1800" s="327">
        <v>0</v>
      </c>
      <c r="AK1800" s="327">
        <v>0</v>
      </c>
      <c r="AL1800" s="327">
        <v>0</v>
      </c>
      <c r="AM1800" s="489"/>
      <c r="AN1800" s="382"/>
    </row>
    <row r="1801" spans="1:40" ht="19.5" customHeight="1" x14ac:dyDescent="0.2">
      <c r="A1801" s="471" t="s">
        <v>52</v>
      </c>
      <c r="B1801" s="491" t="s">
        <v>44</v>
      </c>
      <c r="C1801" s="491" t="s">
        <v>33</v>
      </c>
      <c r="D1801" s="491" t="s">
        <v>38</v>
      </c>
      <c r="E1801" s="472"/>
      <c r="F1801" s="472"/>
      <c r="G1801" s="472"/>
      <c r="H1801" s="472"/>
      <c r="I1801" s="472"/>
      <c r="J1801" s="472"/>
      <c r="K1801" s="472"/>
      <c r="L1801" s="472"/>
      <c r="M1801" s="472"/>
      <c r="N1801" s="472"/>
      <c r="O1801" s="472"/>
      <c r="P1801" s="472"/>
      <c r="Q1801" s="472"/>
      <c r="R1801" s="472"/>
      <c r="S1801" s="478"/>
      <c r="V1801" s="387"/>
      <c r="W1801" s="323" t="s">
        <v>78</v>
      </c>
      <c r="X1801" s="323" t="s">
        <v>224</v>
      </c>
      <c r="Y1801" s="323"/>
      <c r="Z1801" s="327">
        <v>0</v>
      </c>
      <c r="AA1801" s="327">
        <v>0</v>
      </c>
      <c r="AB1801" s="327">
        <v>0</v>
      </c>
      <c r="AC1801" s="327">
        <v>0</v>
      </c>
      <c r="AD1801" s="327">
        <v>0</v>
      </c>
      <c r="AE1801" s="327">
        <v>0</v>
      </c>
      <c r="AF1801" s="327">
        <v>0</v>
      </c>
      <c r="AG1801" s="327">
        <v>0</v>
      </c>
      <c r="AH1801" s="327">
        <v>0</v>
      </c>
      <c r="AI1801" s="327">
        <v>0</v>
      </c>
      <c r="AJ1801" s="327">
        <v>0</v>
      </c>
      <c r="AK1801" s="327">
        <v>0</v>
      </c>
      <c r="AL1801" s="327">
        <v>0</v>
      </c>
      <c r="AM1801" s="489"/>
      <c r="AN1801" s="382"/>
    </row>
    <row r="1802" spans="1:40" ht="19.5" customHeight="1" x14ac:dyDescent="0.2">
      <c r="A1802" s="471" t="s">
        <v>52</v>
      </c>
      <c r="B1802" s="491" t="s">
        <v>44</v>
      </c>
      <c r="C1802" s="491" t="s">
        <v>33</v>
      </c>
      <c r="D1802" s="492" t="s">
        <v>39</v>
      </c>
      <c r="E1802" s="472"/>
      <c r="F1802" s="472"/>
      <c r="G1802" s="472"/>
      <c r="H1802" s="472"/>
      <c r="I1802" s="472"/>
      <c r="J1802" s="472"/>
      <c r="K1802" s="472"/>
      <c r="L1802" s="472"/>
      <c r="M1802" s="472"/>
      <c r="N1802" s="472"/>
      <c r="O1802" s="472"/>
      <c r="P1802" s="472"/>
      <c r="Q1802" s="472"/>
      <c r="R1802" s="472"/>
      <c r="S1802" s="478"/>
      <c r="V1802" s="387"/>
      <c r="W1802" s="323" t="s">
        <v>78</v>
      </c>
      <c r="X1802" s="323" t="s">
        <v>225</v>
      </c>
      <c r="Y1802" s="323"/>
      <c r="Z1802" s="327">
        <v>0</v>
      </c>
      <c r="AA1802" s="327">
        <v>0</v>
      </c>
      <c r="AB1802" s="327">
        <v>0</v>
      </c>
      <c r="AC1802" s="327">
        <v>0</v>
      </c>
      <c r="AD1802" s="327">
        <v>0</v>
      </c>
      <c r="AE1802" s="327">
        <v>0</v>
      </c>
      <c r="AF1802" s="327">
        <v>0</v>
      </c>
      <c r="AG1802" s="327">
        <v>0</v>
      </c>
      <c r="AH1802" s="327">
        <v>0</v>
      </c>
      <c r="AI1802" s="327">
        <v>0</v>
      </c>
      <c r="AJ1802" s="327">
        <v>0</v>
      </c>
      <c r="AK1802" s="327">
        <v>0</v>
      </c>
      <c r="AL1802" s="327">
        <v>0</v>
      </c>
      <c r="AM1802" s="489"/>
      <c r="AN1802" s="382"/>
    </row>
    <row r="1803" spans="1:40" ht="19.5" customHeight="1" x14ac:dyDescent="0.2">
      <c r="A1803" s="471" t="s">
        <v>52</v>
      </c>
      <c r="B1803" s="491" t="s">
        <v>44</v>
      </c>
      <c r="C1803" s="491" t="s">
        <v>40</v>
      </c>
      <c r="D1803" s="492" t="s">
        <v>41</v>
      </c>
      <c r="E1803" s="472"/>
      <c r="F1803" s="472"/>
      <c r="G1803" s="472"/>
      <c r="H1803" s="472"/>
      <c r="I1803" s="472"/>
      <c r="J1803" s="472"/>
      <c r="K1803" s="472"/>
      <c r="L1803" s="472"/>
      <c r="M1803" s="472"/>
      <c r="N1803" s="472"/>
      <c r="O1803" s="472"/>
      <c r="P1803" s="472"/>
      <c r="Q1803" s="472"/>
      <c r="R1803" s="472"/>
      <c r="S1803" s="478"/>
      <c r="V1803" s="387"/>
      <c r="W1803" s="323" t="s">
        <v>78</v>
      </c>
      <c r="X1803" s="323" t="s">
        <v>226</v>
      </c>
      <c r="Y1803" s="323"/>
      <c r="Z1803" s="327">
        <v>0</v>
      </c>
      <c r="AA1803" s="327">
        <v>0</v>
      </c>
      <c r="AB1803" s="327">
        <v>0</v>
      </c>
      <c r="AC1803" s="327">
        <v>0</v>
      </c>
      <c r="AD1803" s="327">
        <v>0</v>
      </c>
      <c r="AE1803" s="327">
        <v>0</v>
      </c>
      <c r="AF1803" s="327">
        <v>0</v>
      </c>
      <c r="AG1803" s="327">
        <v>0</v>
      </c>
      <c r="AH1803" s="327">
        <v>0</v>
      </c>
      <c r="AI1803" s="327">
        <v>0</v>
      </c>
      <c r="AJ1803" s="327">
        <v>0</v>
      </c>
      <c r="AK1803" s="327">
        <v>0</v>
      </c>
      <c r="AL1803" s="327">
        <v>0</v>
      </c>
      <c r="AM1803" s="489"/>
      <c r="AN1803" s="382"/>
    </row>
    <row r="1804" spans="1:40" ht="19.5" customHeight="1" x14ac:dyDescent="0.2">
      <c r="A1804" s="471" t="s">
        <v>52</v>
      </c>
      <c r="B1804" s="491" t="s">
        <v>44</v>
      </c>
      <c r="C1804" s="491" t="s">
        <v>40</v>
      </c>
      <c r="D1804" s="492" t="s">
        <v>42</v>
      </c>
      <c r="E1804" s="472"/>
      <c r="F1804" s="472"/>
      <c r="G1804" s="472"/>
      <c r="H1804" s="472"/>
      <c r="I1804" s="472"/>
      <c r="J1804" s="472"/>
      <c r="K1804" s="472"/>
      <c r="L1804" s="472"/>
      <c r="M1804" s="472"/>
      <c r="N1804" s="472"/>
      <c r="O1804" s="472"/>
      <c r="P1804" s="472"/>
      <c r="Q1804" s="472"/>
      <c r="R1804" s="472"/>
      <c r="S1804" s="478"/>
      <c r="V1804" s="387"/>
      <c r="W1804" s="323" t="s">
        <v>78</v>
      </c>
      <c r="X1804" s="323" t="s">
        <v>227</v>
      </c>
      <c r="Y1804" s="323"/>
      <c r="Z1804" s="327">
        <v>0</v>
      </c>
      <c r="AA1804" s="327">
        <v>0</v>
      </c>
      <c r="AB1804" s="327">
        <v>0</v>
      </c>
      <c r="AC1804" s="327">
        <v>0</v>
      </c>
      <c r="AD1804" s="327">
        <v>0</v>
      </c>
      <c r="AE1804" s="327">
        <v>0</v>
      </c>
      <c r="AF1804" s="327">
        <v>0</v>
      </c>
      <c r="AG1804" s="327">
        <v>0</v>
      </c>
      <c r="AH1804" s="327">
        <v>0</v>
      </c>
      <c r="AI1804" s="327">
        <v>0</v>
      </c>
      <c r="AJ1804" s="327">
        <v>0</v>
      </c>
      <c r="AK1804" s="327">
        <v>0</v>
      </c>
      <c r="AL1804" s="327">
        <v>0</v>
      </c>
      <c r="AM1804" s="489"/>
      <c r="AN1804" s="382"/>
    </row>
    <row r="1805" spans="1:40" ht="19.5" customHeight="1" x14ac:dyDescent="0.2">
      <c r="A1805" s="471" t="s">
        <v>52</v>
      </c>
      <c r="B1805" s="491" t="s">
        <v>44</v>
      </c>
      <c r="C1805" s="491" t="s">
        <v>40</v>
      </c>
      <c r="D1805" s="491" t="s">
        <v>43</v>
      </c>
      <c r="E1805" s="472"/>
      <c r="F1805" s="472"/>
      <c r="G1805" s="472"/>
      <c r="H1805" s="472"/>
      <c r="I1805" s="472"/>
      <c r="J1805" s="472"/>
      <c r="K1805" s="472"/>
      <c r="L1805" s="472"/>
      <c r="M1805" s="472"/>
      <c r="N1805" s="472"/>
      <c r="O1805" s="472"/>
      <c r="P1805" s="472"/>
      <c r="Q1805" s="472"/>
      <c r="R1805" s="472"/>
      <c r="S1805" s="478"/>
      <c r="V1805" s="387"/>
      <c r="W1805" s="323" t="s">
        <v>78</v>
      </c>
      <c r="X1805" s="323" t="s">
        <v>367</v>
      </c>
      <c r="Y1805" s="323"/>
      <c r="Z1805" s="327">
        <v>0</v>
      </c>
      <c r="AA1805" s="327">
        <v>0</v>
      </c>
      <c r="AB1805" s="327">
        <v>0</v>
      </c>
      <c r="AC1805" s="327">
        <v>0</v>
      </c>
      <c r="AD1805" s="327">
        <v>0</v>
      </c>
      <c r="AE1805" s="327">
        <v>0</v>
      </c>
      <c r="AF1805" s="327">
        <v>0</v>
      </c>
      <c r="AG1805" s="327">
        <v>0</v>
      </c>
      <c r="AH1805" s="327">
        <v>0</v>
      </c>
      <c r="AI1805" s="327">
        <v>0</v>
      </c>
      <c r="AJ1805" s="327">
        <v>0</v>
      </c>
      <c r="AK1805" s="327">
        <v>0</v>
      </c>
      <c r="AL1805" s="327">
        <v>0</v>
      </c>
      <c r="AM1805" s="489"/>
      <c r="AN1805" s="382"/>
    </row>
    <row r="1806" spans="1:40" ht="19.5" customHeight="1" x14ac:dyDescent="0.2">
      <c r="A1806" s="471" t="s">
        <v>52</v>
      </c>
      <c r="B1806" s="491" t="s">
        <v>45</v>
      </c>
      <c r="C1806" s="491" t="s">
        <v>26</v>
      </c>
      <c r="D1806" s="491" t="s">
        <v>27</v>
      </c>
      <c r="E1806" s="473"/>
      <c r="F1806" s="473"/>
      <c r="G1806" s="473"/>
      <c r="H1806" s="473"/>
      <c r="I1806" s="473"/>
      <c r="J1806" s="473"/>
      <c r="K1806" s="473"/>
      <c r="L1806" s="473"/>
      <c r="M1806" s="473"/>
      <c r="N1806" s="473"/>
      <c r="O1806" s="473"/>
      <c r="P1806" s="473"/>
      <c r="Q1806" s="473"/>
      <c r="R1806" s="473"/>
      <c r="S1806" s="479"/>
      <c r="V1806" s="387"/>
      <c r="W1806" s="323" t="s">
        <v>78</v>
      </c>
      <c r="X1806" s="323" t="s">
        <v>229</v>
      </c>
      <c r="Y1806" s="323"/>
      <c r="Z1806" s="327">
        <v>0</v>
      </c>
      <c r="AA1806" s="327">
        <v>0</v>
      </c>
      <c r="AB1806" s="327">
        <v>0</v>
      </c>
      <c r="AC1806" s="327">
        <v>0</v>
      </c>
      <c r="AD1806" s="327">
        <v>0</v>
      </c>
      <c r="AE1806" s="327">
        <v>0</v>
      </c>
      <c r="AF1806" s="327">
        <v>0</v>
      </c>
      <c r="AG1806" s="327">
        <v>0</v>
      </c>
      <c r="AH1806" s="327">
        <v>0</v>
      </c>
      <c r="AI1806" s="327">
        <v>0</v>
      </c>
      <c r="AJ1806" s="327">
        <v>0</v>
      </c>
      <c r="AK1806" s="327">
        <v>0</v>
      </c>
      <c r="AL1806" s="327">
        <v>0</v>
      </c>
      <c r="AM1806" s="489"/>
      <c r="AN1806" s="382"/>
    </row>
    <row r="1807" spans="1:40" ht="19.5" customHeight="1" x14ac:dyDescent="0.2">
      <c r="A1807" s="471" t="s">
        <v>52</v>
      </c>
      <c r="B1807" s="491" t="s">
        <v>45</v>
      </c>
      <c r="C1807" s="491" t="s">
        <v>26</v>
      </c>
      <c r="D1807" s="491" t="s">
        <v>28</v>
      </c>
      <c r="E1807" s="473"/>
      <c r="F1807" s="473"/>
      <c r="G1807" s="473"/>
      <c r="H1807" s="473"/>
      <c r="I1807" s="473"/>
      <c r="J1807" s="473"/>
      <c r="K1807" s="473"/>
      <c r="L1807" s="473"/>
      <c r="M1807" s="473"/>
      <c r="N1807" s="473"/>
      <c r="O1807" s="473"/>
      <c r="P1807" s="473"/>
      <c r="Q1807" s="473"/>
      <c r="R1807" s="473"/>
      <c r="S1807" s="479"/>
      <c r="V1807" s="387"/>
      <c r="W1807" s="323" t="s">
        <v>78</v>
      </c>
      <c r="X1807" s="323" t="s">
        <v>230</v>
      </c>
      <c r="Y1807" s="323"/>
      <c r="Z1807" s="327">
        <v>0</v>
      </c>
      <c r="AA1807" s="327">
        <v>0</v>
      </c>
      <c r="AB1807" s="327">
        <v>0</v>
      </c>
      <c r="AC1807" s="327">
        <v>0</v>
      </c>
      <c r="AD1807" s="327">
        <v>0</v>
      </c>
      <c r="AE1807" s="327">
        <v>0</v>
      </c>
      <c r="AF1807" s="327">
        <v>0</v>
      </c>
      <c r="AG1807" s="327">
        <v>0</v>
      </c>
      <c r="AH1807" s="327">
        <v>0</v>
      </c>
      <c r="AI1807" s="327">
        <v>0</v>
      </c>
      <c r="AJ1807" s="327">
        <v>0</v>
      </c>
      <c r="AK1807" s="327">
        <v>0</v>
      </c>
      <c r="AL1807" s="327">
        <v>0</v>
      </c>
      <c r="AM1807" s="489"/>
      <c r="AN1807" s="382"/>
    </row>
    <row r="1808" spans="1:40" ht="19.5" customHeight="1" x14ac:dyDescent="0.2">
      <c r="A1808" s="471" t="s">
        <v>52</v>
      </c>
      <c r="B1808" s="491" t="s">
        <v>45</v>
      </c>
      <c r="C1808" s="491" t="s">
        <v>26</v>
      </c>
      <c r="D1808" s="491" t="s">
        <v>29</v>
      </c>
      <c r="E1808" s="474"/>
      <c r="F1808" s="474"/>
      <c r="G1808" s="474"/>
      <c r="H1808" s="474"/>
      <c r="I1808" s="474"/>
      <c r="J1808" s="474"/>
      <c r="K1808" s="474"/>
      <c r="L1808" s="474"/>
      <c r="M1808" s="474"/>
      <c r="N1808" s="474"/>
      <c r="O1808" s="474"/>
      <c r="P1808" s="474"/>
      <c r="Q1808" s="474"/>
      <c r="R1808" s="474"/>
      <c r="S1808" s="480"/>
      <c r="V1808" s="387"/>
      <c r="W1808" s="323" t="s">
        <v>78</v>
      </c>
      <c r="X1808" s="323" t="s">
        <v>231</v>
      </c>
      <c r="Y1808" s="323"/>
      <c r="Z1808" s="327">
        <v>0</v>
      </c>
      <c r="AA1808" s="327">
        <v>0</v>
      </c>
      <c r="AB1808" s="327">
        <v>0</v>
      </c>
      <c r="AC1808" s="327">
        <v>0</v>
      </c>
      <c r="AD1808" s="327">
        <v>0</v>
      </c>
      <c r="AE1808" s="327">
        <v>0</v>
      </c>
      <c r="AF1808" s="327">
        <v>0</v>
      </c>
      <c r="AG1808" s="327">
        <v>0</v>
      </c>
      <c r="AH1808" s="327">
        <v>0</v>
      </c>
      <c r="AI1808" s="327">
        <v>0</v>
      </c>
      <c r="AJ1808" s="327">
        <v>0</v>
      </c>
      <c r="AK1808" s="327">
        <v>0</v>
      </c>
      <c r="AL1808" s="327">
        <v>0</v>
      </c>
      <c r="AM1808" s="489"/>
      <c r="AN1808" s="382"/>
    </row>
    <row r="1809" spans="1:40" ht="19.5" customHeight="1" x14ac:dyDescent="0.2">
      <c r="A1809" s="471" t="s">
        <v>52</v>
      </c>
      <c r="B1809" s="491" t="s">
        <v>45</v>
      </c>
      <c r="C1809" s="491" t="s">
        <v>26</v>
      </c>
      <c r="D1809" s="491" t="s">
        <v>30</v>
      </c>
      <c r="E1809" s="474"/>
      <c r="F1809" s="474"/>
      <c r="G1809" s="474"/>
      <c r="H1809" s="474"/>
      <c r="I1809" s="474"/>
      <c r="J1809" s="474"/>
      <c r="K1809" s="474"/>
      <c r="L1809" s="474"/>
      <c r="M1809" s="474"/>
      <c r="N1809" s="474"/>
      <c r="O1809" s="474"/>
      <c r="P1809" s="474"/>
      <c r="Q1809" s="474"/>
      <c r="R1809" s="474"/>
      <c r="S1809" s="480"/>
      <c r="V1809" s="387"/>
      <c r="W1809" s="323" t="s">
        <v>78</v>
      </c>
      <c r="X1809" s="323" t="s">
        <v>232</v>
      </c>
      <c r="Y1809" s="323"/>
      <c r="Z1809" s="327">
        <v>0</v>
      </c>
      <c r="AA1809" s="327">
        <v>0</v>
      </c>
      <c r="AB1809" s="327">
        <v>0</v>
      </c>
      <c r="AC1809" s="327">
        <v>0</v>
      </c>
      <c r="AD1809" s="327">
        <v>0</v>
      </c>
      <c r="AE1809" s="327">
        <v>0</v>
      </c>
      <c r="AF1809" s="327">
        <v>0</v>
      </c>
      <c r="AG1809" s="327">
        <v>0</v>
      </c>
      <c r="AH1809" s="327">
        <v>0</v>
      </c>
      <c r="AI1809" s="327">
        <v>0</v>
      </c>
      <c r="AJ1809" s="327">
        <v>0</v>
      </c>
      <c r="AK1809" s="327">
        <v>0</v>
      </c>
      <c r="AL1809" s="327">
        <v>0</v>
      </c>
      <c r="AM1809" s="489"/>
      <c r="AN1809" s="382"/>
    </row>
    <row r="1810" spans="1:40" ht="19.5" customHeight="1" x14ac:dyDescent="0.2">
      <c r="A1810" s="471" t="s">
        <v>52</v>
      </c>
      <c r="B1810" s="491" t="s">
        <v>45</v>
      </c>
      <c r="C1810" s="491" t="s">
        <v>26</v>
      </c>
      <c r="D1810" s="491" t="s">
        <v>31</v>
      </c>
      <c r="E1810" s="474"/>
      <c r="F1810" s="474"/>
      <c r="G1810" s="474"/>
      <c r="H1810" s="474"/>
      <c r="I1810" s="474"/>
      <c r="J1810" s="474"/>
      <c r="K1810" s="474"/>
      <c r="L1810" s="474"/>
      <c r="M1810" s="474"/>
      <c r="N1810" s="474"/>
      <c r="O1810" s="474"/>
      <c r="P1810" s="474"/>
      <c r="Q1810" s="474"/>
      <c r="R1810" s="474"/>
      <c r="S1810" s="480"/>
      <c r="V1810" s="387"/>
      <c r="W1810" s="323" t="s">
        <v>78</v>
      </c>
      <c r="X1810" s="323" t="s">
        <v>233</v>
      </c>
      <c r="Y1810" s="323"/>
      <c r="Z1810" s="327">
        <v>0</v>
      </c>
      <c r="AA1810" s="327">
        <v>0</v>
      </c>
      <c r="AB1810" s="327">
        <v>0</v>
      </c>
      <c r="AC1810" s="327">
        <v>0</v>
      </c>
      <c r="AD1810" s="327">
        <v>0</v>
      </c>
      <c r="AE1810" s="327">
        <v>0</v>
      </c>
      <c r="AF1810" s="327">
        <v>0</v>
      </c>
      <c r="AG1810" s="327">
        <v>0</v>
      </c>
      <c r="AH1810" s="327">
        <v>0</v>
      </c>
      <c r="AI1810" s="327">
        <v>0</v>
      </c>
      <c r="AJ1810" s="327">
        <v>0</v>
      </c>
      <c r="AK1810" s="327">
        <v>0</v>
      </c>
      <c r="AL1810" s="327">
        <v>0</v>
      </c>
      <c r="AM1810" s="489"/>
      <c r="AN1810" s="382"/>
    </row>
    <row r="1811" spans="1:40" ht="19.5" customHeight="1" x14ac:dyDescent="0.2">
      <c r="A1811" s="375" t="s">
        <v>52</v>
      </c>
      <c r="B1811" s="375" t="s">
        <v>45</v>
      </c>
      <c r="C1811" s="375" t="s">
        <v>26</v>
      </c>
      <c r="D1811" s="375" t="s">
        <v>32</v>
      </c>
      <c r="E1811" s="375"/>
      <c r="F1811" s="375"/>
      <c r="G1811" s="375"/>
      <c r="H1811" s="375"/>
      <c r="I1811" s="375"/>
      <c r="J1811" s="375"/>
      <c r="K1811" s="375"/>
      <c r="L1811" s="375"/>
      <c r="M1811" s="375"/>
      <c r="N1811" s="375"/>
      <c r="O1811" s="375"/>
      <c r="P1811" s="375"/>
      <c r="Q1811" s="375"/>
      <c r="R1811" s="375"/>
      <c r="V1811" s="387"/>
      <c r="W1811" s="323" t="s">
        <v>78</v>
      </c>
      <c r="X1811" s="323" t="s">
        <v>234</v>
      </c>
      <c r="Y1811" s="323"/>
      <c r="Z1811" s="327">
        <v>0</v>
      </c>
      <c r="AA1811" s="327">
        <v>0</v>
      </c>
      <c r="AB1811" s="327">
        <v>0</v>
      </c>
      <c r="AC1811" s="327">
        <v>0</v>
      </c>
      <c r="AD1811" s="327">
        <v>0</v>
      </c>
      <c r="AE1811" s="327">
        <v>0</v>
      </c>
      <c r="AF1811" s="327">
        <v>0</v>
      </c>
      <c r="AG1811" s="327">
        <v>0</v>
      </c>
      <c r="AH1811" s="327">
        <v>0</v>
      </c>
      <c r="AI1811" s="327">
        <v>0</v>
      </c>
      <c r="AJ1811" s="327">
        <v>0</v>
      </c>
      <c r="AK1811" s="327">
        <v>0</v>
      </c>
      <c r="AL1811" s="327">
        <v>0</v>
      </c>
      <c r="AM1811" s="489"/>
      <c r="AN1811" s="382"/>
    </row>
    <row r="1812" spans="1:40" ht="19.5" customHeight="1" x14ac:dyDescent="0.2">
      <c r="A1812" s="375" t="s">
        <v>52</v>
      </c>
      <c r="B1812" s="375" t="s">
        <v>45</v>
      </c>
      <c r="C1812" s="375" t="s">
        <v>33</v>
      </c>
      <c r="D1812" s="375" t="s">
        <v>34</v>
      </c>
      <c r="E1812" s="375"/>
      <c r="F1812" s="375"/>
      <c r="G1812" s="375"/>
      <c r="H1812" s="375"/>
      <c r="I1812" s="375"/>
      <c r="J1812" s="375"/>
      <c r="K1812" s="375"/>
      <c r="L1812" s="375"/>
      <c r="M1812" s="375"/>
      <c r="N1812" s="375"/>
      <c r="O1812" s="375"/>
      <c r="P1812" s="375"/>
      <c r="Q1812" s="375"/>
      <c r="R1812" s="375"/>
      <c r="V1812" s="387"/>
      <c r="W1812" s="323" t="s">
        <v>78</v>
      </c>
      <c r="X1812" s="323" t="s">
        <v>127</v>
      </c>
      <c r="Y1812" s="323"/>
      <c r="Z1812" s="327">
        <v>-13.481657</v>
      </c>
      <c r="AA1812" s="327">
        <v>-4.6598499999999996</v>
      </c>
      <c r="AB1812" s="327">
        <v>-2.4181170000000001</v>
      </c>
      <c r="AC1812" s="327">
        <v>-17.001846</v>
      </c>
      <c r="AD1812" s="327">
        <v>-6.8981769999999996</v>
      </c>
      <c r="AE1812" s="327">
        <v>-7.5714030000000001</v>
      </c>
      <c r="AF1812" s="327">
        <v>0</v>
      </c>
      <c r="AG1812" s="327">
        <v>-4.2603790000000004</v>
      </c>
      <c r="AH1812" s="327">
        <v>-25.938199000000001</v>
      </c>
      <c r="AI1812" s="327">
        <v>-2.3626209999999999</v>
      </c>
      <c r="AJ1812" s="327">
        <v>-6.2585240000000004</v>
      </c>
      <c r="AK1812" s="327">
        <v>-49.059002999999997</v>
      </c>
      <c r="AL1812" s="327">
        <v>-139.90977599999999</v>
      </c>
      <c r="AM1812" s="489"/>
      <c r="AN1812" s="382"/>
    </row>
    <row r="1813" spans="1:40" ht="19.5" customHeight="1" x14ac:dyDescent="0.2">
      <c r="A1813" s="375" t="s">
        <v>52</v>
      </c>
      <c r="B1813" s="375" t="s">
        <v>45</v>
      </c>
      <c r="C1813" s="502" t="s">
        <v>33</v>
      </c>
      <c r="D1813" s="375" t="s">
        <v>35</v>
      </c>
      <c r="E1813" s="376"/>
      <c r="F1813" s="376"/>
      <c r="G1813" s="376"/>
      <c r="H1813" s="376"/>
      <c r="I1813" s="376"/>
      <c r="J1813" s="376"/>
      <c r="K1813" s="376"/>
      <c r="L1813" s="376"/>
      <c r="M1813" s="375"/>
      <c r="N1813" s="375"/>
      <c r="O1813" s="375"/>
      <c r="P1813" s="375"/>
      <c r="Q1813" s="375"/>
      <c r="R1813" s="375"/>
      <c r="V1813" s="387"/>
      <c r="W1813" s="323" t="s">
        <v>78</v>
      </c>
      <c r="X1813" s="323" t="s">
        <v>235</v>
      </c>
      <c r="Y1813" s="323"/>
      <c r="Z1813" s="327">
        <v>0</v>
      </c>
      <c r="AA1813" s="327">
        <v>0</v>
      </c>
      <c r="AB1813" s="327">
        <v>0</v>
      </c>
      <c r="AC1813" s="327">
        <v>0</v>
      </c>
      <c r="AD1813" s="327">
        <v>0</v>
      </c>
      <c r="AE1813" s="327">
        <v>0</v>
      </c>
      <c r="AF1813" s="327">
        <v>0</v>
      </c>
      <c r="AG1813" s="327">
        <v>0</v>
      </c>
      <c r="AH1813" s="327">
        <v>0</v>
      </c>
      <c r="AI1813" s="327">
        <v>-7.8559000000000004E-2</v>
      </c>
      <c r="AJ1813" s="327">
        <v>-1.2252320000000001</v>
      </c>
      <c r="AK1813" s="327">
        <v>0</v>
      </c>
      <c r="AL1813" s="327">
        <v>-1.3037909999999999</v>
      </c>
      <c r="AM1813" s="489"/>
      <c r="AN1813" s="382"/>
    </row>
    <row r="1814" spans="1:40" ht="19.5" customHeight="1" x14ac:dyDescent="0.2">
      <c r="A1814" s="375" t="s">
        <v>52</v>
      </c>
      <c r="B1814" s="375" t="s">
        <v>45</v>
      </c>
      <c r="C1814" s="476" t="s">
        <v>33</v>
      </c>
      <c r="D1814" s="476" t="s">
        <v>36</v>
      </c>
      <c r="E1814" s="503"/>
      <c r="F1814" s="503"/>
      <c r="G1814" s="503"/>
      <c r="H1814" s="503"/>
      <c r="I1814" s="503"/>
      <c r="J1814" s="503"/>
      <c r="K1814" s="503"/>
      <c r="L1814" s="503"/>
      <c r="M1814" s="503"/>
      <c r="N1814" s="503"/>
      <c r="O1814" s="503"/>
      <c r="P1814" s="503"/>
      <c r="Q1814" s="503"/>
      <c r="R1814" s="505"/>
      <c r="S1814" s="506"/>
      <c r="V1814" s="387"/>
      <c r="W1814" s="323" t="s">
        <v>78</v>
      </c>
      <c r="X1814" s="323" t="s">
        <v>236</v>
      </c>
      <c r="Y1814" s="323"/>
      <c r="Z1814" s="327">
        <v>0</v>
      </c>
      <c r="AA1814" s="327">
        <v>0</v>
      </c>
      <c r="AB1814" s="327">
        <v>0</v>
      </c>
      <c r="AC1814" s="327">
        <v>0</v>
      </c>
      <c r="AD1814" s="327">
        <v>0</v>
      </c>
      <c r="AE1814" s="327">
        <v>0</v>
      </c>
      <c r="AF1814" s="327">
        <v>0</v>
      </c>
      <c r="AG1814" s="327">
        <v>0</v>
      </c>
      <c r="AH1814" s="327">
        <v>0</v>
      </c>
      <c r="AI1814" s="327">
        <v>0</v>
      </c>
      <c r="AJ1814" s="327">
        <v>0</v>
      </c>
      <c r="AK1814" s="327">
        <v>0</v>
      </c>
      <c r="AL1814" s="327">
        <v>0</v>
      </c>
      <c r="AM1814" s="489"/>
      <c r="AN1814" s="382"/>
    </row>
    <row r="1815" spans="1:40" ht="19.5" customHeight="1" x14ac:dyDescent="0.2">
      <c r="A1815" s="375" t="s">
        <v>52</v>
      </c>
      <c r="B1815" s="375" t="s">
        <v>45</v>
      </c>
      <c r="C1815" s="462" t="s">
        <v>33</v>
      </c>
      <c r="D1815" s="462" t="s">
        <v>37</v>
      </c>
      <c r="E1815" s="504"/>
      <c r="F1815" s="504"/>
      <c r="G1815" s="504"/>
      <c r="H1815" s="504"/>
      <c r="I1815" s="504"/>
      <c r="J1815" s="504"/>
      <c r="K1815" s="504"/>
      <c r="L1815" s="504"/>
      <c r="M1815" s="504"/>
      <c r="N1815" s="504"/>
      <c r="O1815" s="504"/>
      <c r="P1815" s="504"/>
      <c r="Q1815" s="504"/>
      <c r="R1815" s="507"/>
      <c r="S1815" s="508"/>
      <c r="V1815" s="387"/>
      <c r="W1815" s="323" t="s">
        <v>78</v>
      </c>
      <c r="X1815" s="323" t="s">
        <v>237</v>
      </c>
      <c r="Y1815" s="323"/>
      <c r="Z1815" s="327">
        <v>0</v>
      </c>
      <c r="AA1815" s="327">
        <v>0</v>
      </c>
      <c r="AB1815" s="327">
        <v>0</v>
      </c>
      <c r="AC1815" s="327">
        <v>0</v>
      </c>
      <c r="AD1815" s="327">
        <v>0</v>
      </c>
      <c r="AE1815" s="327">
        <v>0</v>
      </c>
      <c r="AF1815" s="327">
        <v>0</v>
      </c>
      <c r="AG1815" s="327">
        <v>0</v>
      </c>
      <c r="AH1815" s="327">
        <v>0</v>
      </c>
      <c r="AI1815" s="327">
        <v>0</v>
      </c>
      <c r="AJ1815" s="327">
        <v>0</v>
      </c>
      <c r="AK1815" s="327">
        <v>0</v>
      </c>
      <c r="AL1815" s="327">
        <v>0</v>
      </c>
      <c r="AM1815" s="489"/>
      <c r="AN1815" s="382"/>
    </row>
    <row r="1816" spans="1:40" ht="19.5" customHeight="1" x14ac:dyDescent="0.2">
      <c r="A1816" s="375" t="s">
        <v>52</v>
      </c>
      <c r="B1816" s="375" t="s">
        <v>45</v>
      </c>
      <c r="C1816" s="462" t="s">
        <v>33</v>
      </c>
      <c r="D1816" s="462" t="s">
        <v>38</v>
      </c>
      <c r="E1816" s="504"/>
      <c r="F1816" s="504"/>
      <c r="G1816" s="504"/>
      <c r="H1816" s="504"/>
      <c r="I1816" s="504"/>
      <c r="J1816" s="504"/>
      <c r="K1816" s="504"/>
      <c r="L1816" s="504"/>
      <c r="M1816" s="504"/>
      <c r="N1816" s="504"/>
      <c r="O1816" s="504"/>
      <c r="P1816" s="504"/>
      <c r="Q1816" s="504"/>
      <c r="R1816" s="507"/>
      <c r="S1816" s="508"/>
      <c r="V1816" s="387"/>
      <c r="W1816" s="323" t="s">
        <v>78</v>
      </c>
      <c r="X1816" s="323" t="s">
        <v>238</v>
      </c>
      <c r="Y1816" s="323"/>
      <c r="Z1816" s="327">
        <v>0</v>
      </c>
      <c r="AA1816" s="327">
        <v>0</v>
      </c>
      <c r="AB1816" s="327">
        <v>0</v>
      </c>
      <c r="AC1816" s="327">
        <v>0</v>
      </c>
      <c r="AD1816" s="327">
        <v>0</v>
      </c>
      <c r="AE1816" s="327">
        <v>0</v>
      </c>
      <c r="AF1816" s="327">
        <v>0</v>
      </c>
      <c r="AG1816" s="327">
        <v>0</v>
      </c>
      <c r="AH1816" s="327">
        <v>0</v>
      </c>
      <c r="AI1816" s="327">
        <v>0</v>
      </c>
      <c r="AJ1816" s="327">
        <v>0</v>
      </c>
      <c r="AK1816" s="327">
        <v>0</v>
      </c>
      <c r="AL1816" s="327">
        <v>0</v>
      </c>
      <c r="AM1816" s="489"/>
      <c r="AN1816" s="382"/>
    </row>
    <row r="1817" spans="1:40" ht="19.5" customHeight="1" x14ac:dyDescent="0.2">
      <c r="A1817" s="375" t="s">
        <v>52</v>
      </c>
      <c r="B1817" s="375" t="s">
        <v>45</v>
      </c>
      <c r="C1817" s="462" t="s">
        <v>33</v>
      </c>
      <c r="D1817" s="462" t="s">
        <v>39</v>
      </c>
      <c r="E1817" s="504"/>
      <c r="F1817" s="504"/>
      <c r="G1817" s="504"/>
      <c r="H1817" s="504"/>
      <c r="I1817" s="504"/>
      <c r="J1817" s="504"/>
      <c r="K1817" s="504"/>
      <c r="L1817" s="504"/>
      <c r="M1817" s="504"/>
      <c r="N1817" s="504"/>
      <c r="O1817" s="504"/>
      <c r="P1817" s="504"/>
      <c r="Q1817" s="504"/>
      <c r="R1817" s="507"/>
      <c r="S1817" s="508"/>
      <c r="V1817" s="387"/>
      <c r="W1817" s="323" t="s">
        <v>78</v>
      </c>
      <c r="X1817" s="323" t="s">
        <v>239</v>
      </c>
      <c r="Y1817" s="323"/>
      <c r="Z1817" s="327">
        <v>0</v>
      </c>
      <c r="AA1817" s="327">
        <v>0</v>
      </c>
      <c r="AB1817" s="327">
        <v>0</v>
      </c>
      <c r="AC1817" s="327">
        <v>0</v>
      </c>
      <c r="AD1817" s="327">
        <v>0</v>
      </c>
      <c r="AE1817" s="327">
        <v>0</v>
      </c>
      <c r="AF1817" s="327">
        <v>0</v>
      </c>
      <c r="AG1817" s="327">
        <v>0</v>
      </c>
      <c r="AH1817" s="327">
        <v>0</v>
      </c>
      <c r="AI1817" s="327">
        <v>0</v>
      </c>
      <c r="AJ1817" s="327">
        <v>0</v>
      </c>
      <c r="AK1817" s="327">
        <v>0</v>
      </c>
      <c r="AL1817" s="327">
        <v>0</v>
      </c>
      <c r="AM1817" s="489"/>
      <c r="AN1817" s="382"/>
    </row>
    <row r="1818" spans="1:40" ht="19.5" customHeight="1" x14ac:dyDescent="0.2">
      <c r="A1818" s="375" t="s">
        <v>52</v>
      </c>
      <c r="B1818" s="375" t="s">
        <v>45</v>
      </c>
      <c r="C1818" s="462" t="s">
        <v>40</v>
      </c>
      <c r="D1818" s="462" t="s">
        <v>41</v>
      </c>
      <c r="E1818" s="504"/>
      <c r="F1818" s="504"/>
      <c r="G1818" s="504"/>
      <c r="H1818" s="504"/>
      <c r="I1818" s="504"/>
      <c r="J1818" s="504"/>
      <c r="K1818" s="504"/>
      <c r="L1818" s="504"/>
      <c r="M1818" s="504"/>
      <c r="N1818" s="504"/>
      <c r="O1818" s="504"/>
      <c r="P1818" s="504"/>
      <c r="Q1818" s="504"/>
      <c r="R1818" s="507"/>
      <c r="S1818" s="508"/>
      <c r="V1818" s="387"/>
      <c r="W1818" s="323" t="s">
        <v>78</v>
      </c>
      <c r="X1818" s="323" t="s">
        <v>240</v>
      </c>
      <c r="Y1818" s="323"/>
      <c r="Z1818" s="327">
        <v>0</v>
      </c>
      <c r="AA1818" s="327">
        <v>0</v>
      </c>
      <c r="AB1818" s="327">
        <v>0</v>
      </c>
      <c r="AC1818" s="327">
        <v>0</v>
      </c>
      <c r="AD1818" s="327">
        <v>0</v>
      </c>
      <c r="AE1818" s="327">
        <v>0</v>
      </c>
      <c r="AF1818" s="327">
        <v>0</v>
      </c>
      <c r="AG1818" s="327">
        <v>0</v>
      </c>
      <c r="AH1818" s="327">
        <v>0</v>
      </c>
      <c r="AI1818" s="327">
        <v>0</v>
      </c>
      <c r="AJ1818" s="327">
        <v>0</v>
      </c>
      <c r="AK1818" s="327">
        <v>0</v>
      </c>
      <c r="AL1818" s="327">
        <v>0</v>
      </c>
      <c r="AM1818" s="489"/>
      <c r="AN1818" s="382"/>
    </row>
    <row r="1819" spans="1:40" ht="19.5" customHeight="1" x14ac:dyDescent="0.2">
      <c r="A1819" s="375" t="s">
        <v>52</v>
      </c>
      <c r="B1819" s="375" t="s">
        <v>45</v>
      </c>
      <c r="C1819" s="462" t="s">
        <v>40</v>
      </c>
      <c r="D1819" s="462" t="s">
        <v>42</v>
      </c>
      <c r="E1819" s="504"/>
      <c r="F1819" s="504"/>
      <c r="G1819" s="504"/>
      <c r="H1819" s="504"/>
      <c r="I1819" s="504"/>
      <c r="J1819" s="504"/>
      <c r="K1819" s="504"/>
      <c r="L1819" s="504"/>
      <c r="M1819" s="504"/>
      <c r="N1819" s="504"/>
      <c r="O1819" s="504"/>
      <c r="P1819" s="504"/>
      <c r="Q1819" s="504"/>
      <c r="R1819" s="507"/>
      <c r="S1819" s="508"/>
      <c r="V1819" s="387"/>
      <c r="W1819" s="323" t="s">
        <v>78</v>
      </c>
      <c r="X1819" s="323" t="s">
        <v>241</v>
      </c>
      <c r="Y1819" s="323"/>
      <c r="Z1819" s="327">
        <v>0</v>
      </c>
      <c r="AA1819" s="327">
        <v>0</v>
      </c>
      <c r="AB1819" s="327">
        <v>0</v>
      </c>
      <c r="AC1819" s="327">
        <v>0</v>
      </c>
      <c r="AD1819" s="327">
        <v>0</v>
      </c>
      <c r="AE1819" s="327">
        <v>0</v>
      </c>
      <c r="AF1819" s="327">
        <v>0</v>
      </c>
      <c r="AG1819" s="327">
        <v>0</v>
      </c>
      <c r="AH1819" s="327">
        <v>0</v>
      </c>
      <c r="AI1819" s="327">
        <v>0</v>
      </c>
      <c r="AJ1819" s="327">
        <v>0</v>
      </c>
      <c r="AK1819" s="327">
        <v>0</v>
      </c>
      <c r="AL1819" s="327">
        <v>0</v>
      </c>
      <c r="AM1819" s="489"/>
      <c r="AN1819" s="382"/>
    </row>
    <row r="1820" spans="1:40" ht="19.5" customHeight="1" x14ac:dyDescent="0.2">
      <c r="A1820" s="375" t="s">
        <v>52</v>
      </c>
      <c r="B1820" s="375" t="s">
        <v>45</v>
      </c>
      <c r="C1820" s="462" t="s">
        <v>40</v>
      </c>
      <c r="D1820" s="462" t="s">
        <v>43</v>
      </c>
      <c r="E1820" s="504"/>
      <c r="F1820" s="504"/>
      <c r="G1820" s="504"/>
      <c r="H1820" s="504"/>
      <c r="I1820" s="504"/>
      <c r="J1820" s="504"/>
      <c r="K1820" s="504"/>
      <c r="L1820" s="504"/>
      <c r="M1820" s="504"/>
      <c r="N1820" s="504"/>
      <c r="O1820" s="504"/>
      <c r="P1820" s="504"/>
      <c r="Q1820" s="504"/>
      <c r="R1820" s="507"/>
      <c r="S1820" s="508"/>
      <c r="V1820" s="387"/>
      <c r="W1820" s="323" t="s">
        <v>78</v>
      </c>
      <c r="X1820" s="323" t="s">
        <v>242</v>
      </c>
      <c r="Y1820" s="323"/>
      <c r="Z1820" s="327">
        <v>0</v>
      </c>
      <c r="AA1820" s="327">
        <v>0</v>
      </c>
      <c r="AB1820" s="327">
        <v>0</v>
      </c>
      <c r="AC1820" s="327">
        <v>0</v>
      </c>
      <c r="AD1820" s="327">
        <v>0</v>
      </c>
      <c r="AE1820" s="327">
        <v>0</v>
      </c>
      <c r="AF1820" s="327">
        <v>0</v>
      </c>
      <c r="AG1820" s="327">
        <v>0</v>
      </c>
      <c r="AH1820" s="327">
        <v>0</v>
      </c>
      <c r="AI1820" s="327">
        <v>0</v>
      </c>
      <c r="AJ1820" s="327">
        <v>0</v>
      </c>
      <c r="AK1820" s="327">
        <v>0</v>
      </c>
      <c r="AL1820" s="327">
        <v>0</v>
      </c>
      <c r="AM1820" s="489"/>
      <c r="AN1820" s="382"/>
    </row>
    <row r="1821" spans="1:40" ht="19.5" customHeight="1" x14ac:dyDescent="0.2">
      <c r="A1821" s="375" t="s">
        <v>52</v>
      </c>
      <c r="B1821" s="375" t="s">
        <v>25</v>
      </c>
      <c r="C1821" s="462" t="s">
        <v>378</v>
      </c>
      <c r="D1821" s="462" t="s">
        <v>378</v>
      </c>
      <c r="E1821" s="504"/>
      <c r="F1821" s="504"/>
      <c r="G1821" s="504"/>
      <c r="H1821" s="504"/>
      <c r="I1821" s="504"/>
      <c r="J1821" s="504"/>
      <c r="K1821" s="504"/>
      <c r="L1821" s="504"/>
      <c r="M1821" s="504"/>
      <c r="N1821" s="504"/>
      <c r="O1821" s="504"/>
      <c r="P1821" s="504"/>
      <c r="Q1821" s="504"/>
      <c r="R1821" s="507"/>
      <c r="S1821" s="508"/>
      <c r="V1821" s="387"/>
      <c r="W1821" s="323" t="s">
        <v>78</v>
      </c>
      <c r="X1821" s="323" t="s">
        <v>243</v>
      </c>
      <c r="Y1821" s="323"/>
      <c r="Z1821" s="327">
        <v>0</v>
      </c>
      <c r="AA1821" s="327">
        <v>0</v>
      </c>
      <c r="AB1821" s="327">
        <v>0</v>
      </c>
      <c r="AC1821" s="327">
        <v>0</v>
      </c>
      <c r="AD1821" s="327">
        <v>0</v>
      </c>
      <c r="AE1821" s="327">
        <v>-1.2332000000000001</v>
      </c>
      <c r="AF1821" s="327">
        <v>0</v>
      </c>
      <c r="AG1821" s="327">
        <v>-0.25</v>
      </c>
      <c r="AH1821" s="327">
        <v>0</v>
      </c>
      <c r="AI1821" s="327">
        <v>0</v>
      </c>
      <c r="AJ1821" s="327">
        <v>-0.115</v>
      </c>
      <c r="AK1821" s="327">
        <v>0</v>
      </c>
      <c r="AL1821" s="327">
        <v>-1.5982000000000001</v>
      </c>
      <c r="AM1821" s="489"/>
      <c r="AN1821" s="382"/>
    </row>
    <row r="1822" spans="1:40" ht="19.5" customHeight="1" x14ac:dyDescent="0.2">
      <c r="A1822" s="375" t="s">
        <v>52</v>
      </c>
      <c r="B1822" s="375" t="s">
        <v>44</v>
      </c>
      <c r="C1822" s="462" t="s">
        <v>380</v>
      </c>
      <c r="D1822" s="462" t="s">
        <v>380</v>
      </c>
      <c r="E1822" s="504"/>
      <c r="F1822" s="504"/>
      <c r="G1822" s="504"/>
      <c r="H1822" s="504"/>
      <c r="I1822" s="504"/>
      <c r="J1822" s="504"/>
      <c r="K1822" s="504"/>
      <c r="L1822" s="504"/>
      <c r="M1822" s="504"/>
      <c r="N1822" s="504"/>
      <c r="O1822" s="504"/>
      <c r="P1822" s="504"/>
      <c r="Q1822" s="504"/>
      <c r="R1822" s="507"/>
      <c r="S1822" s="508"/>
      <c r="V1822" s="387"/>
      <c r="W1822" s="323" t="s">
        <v>78</v>
      </c>
      <c r="X1822" s="323" t="s">
        <v>244</v>
      </c>
      <c r="Y1822" s="323"/>
      <c r="Z1822" s="327">
        <v>0</v>
      </c>
      <c r="AA1822" s="327">
        <v>0</v>
      </c>
      <c r="AB1822" s="327">
        <v>0</v>
      </c>
      <c r="AC1822" s="327">
        <v>0</v>
      </c>
      <c r="AD1822" s="327">
        <v>0</v>
      </c>
      <c r="AE1822" s="327">
        <v>0</v>
      </c>
      <c r="AF1822" s="327">
        <v>0</v>
      </c>
      <c r="AG1822" s="327">
        <v>0</v>
      </c>
      <c r="AH1822" s="327">
        <v>0</v>
      </c>
      <c r="AI1822" s="327">
        <v>0</v>
      </c>
      <c r="AJ1822" s="327">
        <v>0</v>
      </c>
      <c r="AK1822" s="327">
        <v>0</v>
      </c>
      <c r="AL1822" s="327">
        <v>0</v>
      </c>
      <c r="AM1822" s="489"/>
      <c r="AN1822" s="382"/>
    </row>
    <row r="1823" spans="1:40" ht="19.5" customHeight="1" x14ac:dyDescent="0.2">
      <c r="A1823" s="375" t="s">
        <v>52</v>
      </c>
      <c r="B1823" s="375" t="s">
        <v>45</v>
      </c>
      <c r="C1823" s="462" t="s">
        <v>382</v>
      </c>
      <c r="D1823" s="462" t="s">
        <v>382</v>
      </c>
      <c r="E1823" s="504"/>
      <c r="F1823" s="504"/>
      <c r="G1823" s="504"/>
      <c r="H1823" s="504"/>
      <c r="I1823" s="504"/>
      <c r="J1823" s="504"/>
      <c r="K1823" s="504"/>
      <c r="L1823" s="504"/>
      <c r="M1823" s="504"/>
      <c r="N1823" s="504"/>
      <c r="O1823" s="504"/>
      <c r="P1823" s="504"/>
      <c r="Q1823" s="504"/>
      <c r="R1823" s="507"/>
      <c r="S1823" s="508"/>
      <c r="V1823" s="387"/>
      <c r="W1823" s="323" t="s">
        <v>78</v>
      </c>
      <c r="X1823" s="323" t="s">
        <v>245</v>
      </c>
      <c r="Y1823" s="323"/>
      <c r="Z1823" s="327">
        <v>0</v>
      </c>
      <c r="AA1823" s="327">
        <v>0</v>
      </c>
      <c r="AB1823" s="327">
        <v>0</v>
      </c>
      <c r="AC1823" s="327">
        <v>0</v>
      </c>
      <c r="AD1823" s="327">
        <v>0</v>
      </c>
      <c r="AE1823" s="327">
        <v>0</v>
      </c>
      <c r="AF1823" s="327">
        <v>0</v>
      </c>
      <c r="AG1823" s="327">
        <v>0</v>
      </c>
      <c r="AH1823" s="327">
        <v>0</v>
      </c>
      <c r="AI1823" s="327">
        <v>0</v>
      </c>
      <c r="AJ1823" s="327">
        <v>0</v>
      </c>
      <c r="AK1823" s="327">
        <v>0</v>
      </c>
      <c r="AL1823" s="327">
        <v>0</v>
      </c>
      <c r="AM1823" s="489"/>
      <c r="AN1823" s="382"/>
    </row>
    <row r="1824" spans="1:40" ht="19.5" customHeight="1" x14ac:dyDescent="0.2">
      <c r="A1824" s="375" t="s">
        <v>52</v>
      </c>
      <c r="B1824" s="375" t="s">
        <v>46</v>
      </c>
      <c r="C1824" s="462" t="s">
        <v>384</v>
      </c>
      <c r="D1824" s="462" t="s">
        <v>384</v>
      </c>
      <c r="E1824" s="504"/>
      <c r="F1824" s="504"/>
      <c r="G1824" s="504"/>
      <c r="H1824" s="504"/>
      <c r="I1824" s="504"/>
      <c r="J1824" s="504"/>
      <c r="K1824" s="504"/>
      <c r="L1824" s="504"/>
      <c r="M1824" s="504"/>
      <c r="N1824" s="504"/>
      <c r="O1824" s="504"/>
      <c r="P1824" s="504"/>
      <c r="Q1824" s="504"/>
      <c r="R1824" s="507"/>
      <c r="S1824" s="508"/>
      <c r="V1824" s="387"/>
      <c r="W1824" s="323" t="s">
        <v>78</v>
      </c>
      <c r="X1824" s="323" t="s">
        <v>246</v>
      </c>
      <c r="Y1824" s="323"/>
      <c r="Z1824" s="327">
        <v>0</v>
      </c>
      <c r="AA1824" s="327">
        <v>0</v>
      </c>
      <c r="AB1824" s="327">
        <v>0</v>
      </c>
      <c r="AC1824" s="327">
        <v>0</v>
      </c>
      <c r="AD1824" s="327">
        <v>0</v>
      </c>
      <c r="AE1824" s="327">
        <v>0</v>
      </c>
      <c r="AF1824" s="327">
        <v>0</v>
      </c>
      <c r="AG1824" s="327">
        <v>0</v>
      </c>
      <c r="AH1824" s="327">
        <v>0</v>
      </c>
      <c r="AI1824" s="327">
        <v>0</v>
      </c>
      <c r="AJ1824" s="327">
        <v>0</v>
      </c>
      <c r="AK1824" s="327">
        <v>0</v>
      </c>
      <c r="AL1824" s="327">
        <v>0</v>
      </c>
      <c r="AM1824" s="489"/>
      <c r="AN1824" s="382"/>
    </row>
    <row r="1825" spans="1:40" ht="19.5" customHeight="1" x14ac:dyDescent="0.2">
      <c r="A1825" s="375" t="s">
        <v>52</v>
      </c>
      <c r="B1825" s="375" t="s">
        <v>47</v>
      </c>
      <c r="C1825" s="462" t="s">
        <v>386</v>
      </c>
      <c r="D1825" s="462" t="s">
        <v>386</v>
      </c>
      <c r="E1825" s="504"/>
      <c r="F1825" s="504"/>
      <c r="G1825" s="504"/>
      <c r="H1825" s="504"/>
      <c r="I1825" s="504"/>
      <c r="J1825" s="504"/>
      <c r="K1825" s="504"/>
      <c r="L1825" s="504"/>
      <c r="M1825" s="504"/>
      <c r="N1825" s="504"/>
      <c r="O1825" s="504"/>
      <c r="P1825" s="504"/>
      <c r="Q1825" s="504"/>
      <c r="R1825" s="507"/>
      <c r="S1825" s="508"/>
      <c r="V1825" s="387"/>
      <c r="W1825" s="323" t="s">
        <v>78</v>
      </c>
      <c r="X1825" s="323" t="s">
        <v>247</v>
      </c>
      <c r="Y1825" s="323"/>
      <c r="Z1825" s="327">
        <v>0</v>
      </c>
      <c r="AA1825" s="327">
        <v>0</v>
      </c>
      <c r="AB1825" s="327">
        <v>0</v>
      </c>
      <c r="AC1825" s="327">
        <v>0</v>
      </c>
      <c r="AD1825" s="327">
        <v>0</v>
      </c>
      <c r="AE1825" s="327">
        <v>0</v>
      </c>
      <c r="AF1825" s="327">
        <v>0</v>
      </c>
      <c r="AG1825" s="327">
        <v>0</v>
      </c>
      <c r="AH1825" s="327">
        <v>0</v>
      </c>
      <c r="AI1825" s="327">
        <v>0</v>
      </c>
      <c r="AJ1825" s="327">
        <v>0</v>
      </c>
      <c r="AK1825" s="327">
        <v>0</v>
      </c>
      <c r="AL1825" s="327">
        <v>0</v>
      </c>
      <c r="AM1825" s="489"/>
      <c r="AN1825" s="382"/>
    </row>
    <row r="1826" spans="1:40" ht="19.5" customHeight="1" x14ac:dyDescent="0.2">
      <c r="A1826" s="375" t="s">
        <v>52</v>
      </c>
      <c r="B1826" s="375" t="s">
        <v>48</v>
      </c>
      <c r="C1826" s="462" t="s">
        <v>48</v>
      </c>
      <c r="D1826" s="462" t="s">
        <v>48</v>
      </c>
      <c r="E1826" s="504"/>
      <c r="F1826" s="504"/>
      <c r="G1826" s="504"/>
      <c r="H1826" s="504"/>
      <c r="I1826" s="504"/>
      <c r="J1826" s="504"/>
      <c r="K1826" s="504"/>
      <c r="L1826" s="504"/>
      <c r="M1826" s="504"/>
      <c r="N1826" s="504"/>
      <c r="O1826" s="504"/>
      <c r="P1826" s="504"/>
      <c r="Q1826" s="504"/>
      <c r="R1826" s="507"/>
      <c r="S1826" s="508"/>
      <c r="V1826" s="387"/>
      <c r="W1826" s="323" t="s">
        <v>78</v>
      </c>
      <c r="X1826" s="323" t="s">
        <v>248</v>
      </c>
      <c r="Y1826" s="323"/>
      <c r="Z1826" s="327">
        <v>6.2578337499999996</v>
      </c>
      <c r="AA1826" s="327">
        <v>7.4754750000000003</v>
      </c>
      <c r="AB1826" s="327">
        <v>3.3467669999999998</v>
      </c>
      <c r="AC1826" s="327">
        <v>18.181846</v>
      </c>
      <c r="AD1826" s="327">
        <v>7.8881769999999998</v>
      </c>
      <c r="AE1826" s="327">
        <v>6.408982</v>
      </c>
      <c r="AF1826" s="327">
        <v>0</v>
      </c>
      <c r="AG1826" s="327">
        <v>4.6744289999999999</v>
      </c>
      <c r="AH1826" s="327">
        <v>30.114699000000002</v>
      </c>
      <c r="AI1826" s="327">
        <v>3.8736799999999998</v>
      </c>
      <c r="AJ1826" s="327">
        <v>9.2432060000000007</v>
      </c>
      <c r="AK1826" s="327">
        <v>52.923752999999998</v>
      </c>
      <c r="AL1826" s="327">
        <v>150.38884775</v>
      </c>
      <c r="AM1826" s="489"/>
      <c r="AN1826" s="382"/>
    </row>
    <row r="1827" spans="1:40" ht="19.5" customHeight="1" x14ac:dyDescent="0.2">
      <c r="A1827" s="375" t="s">
        <v>52</v>
      </c>
      <c r="B1827" s="375" t="s">
        <v>49</v>
      </c>
      <c r="C1827" s="462" t="s">
        <v>49</v>
      </c>
      <c r="D1827" s="462" t="s">
        <v>49</v>
      </c>
      <c r="E1827" s="504"/>
      <c r="F1827" s="504"/>
      <c r="G1827" s="504"/>
      <c r="H1827" s="504"/>
      <c r="I1827" s="504"/>
      <c r="J1827" s="504"/>
      <c r="K1827" s="504"/>
      <c r="L1827" s="504"/>
      <c r="M1827" s="504"/>
      <c r="N1827" s="504"/>
      <c r="O1827" s="504"/>
      <c r="P1827" s="504"/>
      <c r="Q1827" s="504"/>
      <c r="R1827" s="507"/>
      <c r="S1827" s="508"/>
      <c r="V1827" s="387"/>
      <c r="W1827" s="323" t="s">
        <v>78</v>
      </c>
      <c r="X1827" s="323" t="s">
        <v>210</v>
      </c>
      <c r="Y1827" s="323"/>
      <c r="Z1827" s="327">
        <v>-22.180585018975801</v>
      </c>
      <c r="AA1827" s="327">
        <v>-110.36137433304501</v>
      </c>
      <c r="AB1827" s="327">
        <v>0.42206030087827301</v>
      </c>
      <c r="AC1827" s="327">
        <v>-4.1589699121718803E-2</v>
      </c>
      <c r="AD1827" s="327">
        <v>0.94841030087827305</v>
      </c>
      <c r="AE1827" s="327">
        <v>-2.4503300403903898</v>
      </c>
      <c r="AF1827" s="327">
        <v>-5.4709040390389999E-2</v>
      </c>
      <c r="AG1827" s="327">
        <v>0.10934095960961</v>
      </c>
      <c r="AH1827" s="327">
        <v>4.1217909596096103</v>
      </c>
      <c r="AI1827" s="327">
        <v>1.3777909596096101</v>
      </c>
      <c r="AJ1827" s="327">
        <v>1.5897409596096099</v>
      </c>
      <c r="AK1827" s="327">
        <v>43.401174959609598</v>
      </c>
      <c r="AL1827" s="327">
        <v>-83.118278732118497</v>
      </c>
      <c r="AM1827" s="489"/>
      <c r="AN1827" s="382"/>
    </row>
    <row r="1828" spans="1:40" ht="19.5" customHeight="1" x14ac:dyDescent="0.2">
      <c r="A1828" s="375" t="s">
        <v>52</v>
      </c>
      <c r="B1828" s="375" t="s">
        <v>50</v>
      </c>
      <c r="C1828" s="462" t="s">
        <v>50</v>
      </c>
      <c r="D1828" s="462" t="s">
        <v>50</v>
      </c>
      <c r="E1828" s="504"/>
      <c r="F1828" s="504"/>
      <c r="G1828" s="504"/>
      <c r="H1828" s="504"/>
      <c r="I1828" s="504"/>
      <c r="J1828" s="504"/>
      <c r="K1828" s="504"/>
      <c r="L1828" s="504"/>
      <c r="M1828" s="504"/>
      <c r="N1828" s="504"/>
      <c r="O1828" s="504"/>
      <c r="P1828" s="504"/>
      <c r="Q1828" s="504"/>
      <c r="R1828" s="507"/>
      <c r="S1828" s="508"/>
      <c r="V1828" s="387"/>
      <c r="W1828" s="321"/>
      <c r="X1828" s="321"/>
      <c r="Y1828" s="321"/>
      <c r="Z1828" s="329"/>
      <c r="AA1828" s="329"/>
      <c r="AB1828" s="329"/>
      <c r="AC1828" s="329"/>
      <c r="AD1828" s="329"/>
      <c r="AE1828" s="329"/>
      <c r="AF1828" s="329"/>
      <c r="AG1828" s="329"/>
      <c r="AH1828" s="329"/>
      <c r="AI1828" s="329"/>
      <c r="AJ1828" s="329"/>
      <c r="AK1828" s="329"/>
      <c r="AL1828" s="329"/>
      <c r="AM1828" s="489"/>
      <c r="AN1828" s="382"/>
    </row>
    <row r="1829" spans="1:40" ht="19.5" customHeight="1" x14ac:dyDescent="0.2">
      <c r="A1829" s="375" t="s">
        <v>53</v>
      </c>
      <c r="B1829" s="375" t="s">
        <v>25</v>
      </c>
      <c r="C1829" s="462" t="s">
        <v>26</v>
      </c>
      <c r="D1829" s="462" t="s">
        <v>27</v>
      </c>
      <c r="E1829" s="504"/>
      <c r="F1829" s="504"/>
      <c r="G1829" s="504"/>
      <c r="H1829" s="504"/>
      <c r="I1829" s="504"/>
      <c r="J1829" s="504"/>
      <c r="K1829" s="504"/>
      <c r="L1829" s="504"/>
      <c r="M1829" s="504"/>
      <c r="N1829" s="504"/>
      <c r="O1829" s="504"/>
      <c r="P1829" s="504"/>
      <c r="Q1829" s="504"/>
      <c r="R1829" s="507"/>
      <c r="S1829" s="508"/>
      <c r="V1829" s="387"/>
      <c r="W1829" s="321"/>
      <c r="X1829" s="321"/>
      <c r="Y1829" s="321"/>
      <c r="Z1829" s="329"/>
      <c r="AA1829" s="329"/>
      <c r="AB1829" s="329"/>
      <c r="AC1829" s="329"/>
      <c r="AD1829" s="329"/>
      <c r="AE1829" s="329"/>
      <c r="AF1829" s="329"/>
      <c r="AG1829" s="329"/>
      <c r="AH1829" s="329"/>
      <c r="AI1829" s="329"/>
      <c r="AJ1829" s="329"/>
      <c r="AK1829" s="329"/>
      <c r="AL1829" s="329"/>
      <c r="AM1829" s="489"/>
      <c r="AN1829" s="382"/>
    </row>
    <row r="1830" spans="1:40" ht="19.5" customHeight="1" x14ac:dyDescent="0.2">
      <c r="A1830" s="375" t="s">
        <v>53</v>
      </c>
      <c r="B1830" s="375" t="s">
        <v>25</v>
      </c>
      <c r="C1830" s="462" t="s">
        <v>26</v>
      </c>
      <c r="D1830" s="462" t="s">
        <v>28</v>
      </c>
      <c r="E1830" s="504"/>
      <c r="F1830" s="504"/>
      <c r="G1830" s="504"/>
      <c r="H1830" s="504"/>
      <c r="I1830" s="504"/>
      <c r="J1830" s="504"/>
      <c r="K1830" s="504"/>
      <c r="L1830" s="504"/>
      <c r="M1830" s="504"/>
      <c r="N1830" s="504"/>
      <c r="O1830" s="504"/>
      <c r="P1830" s="504"/>
      <c r="Q1830" s="504"/>
      <c r="R1830" s="507"/>
      <c r="S1830" s="508"/>
      <c r="V1830" s="387"/>
      <c r="W1830" s="323" t="s">
        <v>3</v>
      </c>
      <c r="X1830" s="323" t="s">
        <v>4</v>
      </c>
      <c r="Y1830" s="323"/>
      <c r="Z1830" s="327" t="s">
        <v>8</v>
      </c>
      <c r="AA1830" s="327" t="s">
        <v>9</v>
      </c>
      <c r="AB1830" s="327" t="s">
        <v>10</v>
      </c>
      <c r="AC1830" s="327" t="s">
        <v>11</v>
      </c>
      <c r="AD1830" s="327" t="s">
        <v>12</v>
      </c>
      <c r="AE1830" s="327" t="s">
        <v>13</v>
      </c>
      <c r="AF1830" s="327" t="s">
        <v>14</v>
      </c>
      <c r="AG1830" s="327" t="s">
        <v>15</v>
      </c>
      <c r="AH1830" s="327" t="s">
        <v>16</v>
      </c>
      <c r="AI1830" s="327" t="s">
        <v>17</v>
      </c>
      <c r="AJ1830" s="327" t="s">
        <v>111</v>
      </c>
      <c r="AK1830" s="327" t="s">
        <v>19</v>
      </c>
      <c r="AL1830" s="327" t="s">
        <v>20</v>
      </c>
      <c r="AM1830" s="489"/>
      <c r="AN1830" s="382"/>
    </row>
    <row r="1831" spans="1:40" ht="19.5" customHeight="1" x14ac:dyDescent="0.2">
      <c r="A1831" s="375" t="s">
        <v>53</v>
      </c>
      <c r="B1831" s="375" t="s">
        <v>25</v>
      </c>
      <c r="C1831" s="375" t="s">
        <v>26</v>
      </c>
      <c r="D1831" s="375" t="s">
        <v>29</v>
      </c>
      <c r="E1831" s="375"/>
      <c r="F1831" s="375"/>
      <c r="G1831" s="375"/>
      <c r="H1831" s="375"/>
      <c r="I1831" s="375"/>
      <c r="J1831" s="375"/>
      <c r="K1831" s="375"/>
      <c r="L1831" s="375"/>
      <c r="M1831" s="375"/>
      <c r="N1831" s="375"/>
      <c r="O1831" s="375"/>
      <c r="P1831" s="375"/>
      <c r="Q1831" s="375"/>
      <c r="R1831" s="375"/>
      <c r="V1831" s="387"/>
      <c r="W1831" s="323" t="s">
        <v>258</v>
      </c>
      <c r="X1831" s="323" t="s">
        <v>217</v>
      </c>
      <c r="Y1831" s="323"/>
      <c r="Z1831" s="327">
        <v>-0.28137804971903502</v>
      </c>
      <c r="AA1831" s="327">
        <v>0</v>
      </c>
      <c r="AB1831" s="327">
        <v>0</v>
      </c>
      <c r="AC1831" s="327">
        <v>0</v>
      </c>
      <c r="AD1831" s="327">
        <v>-0.12332577835666</v>
      </c>
      <c r="AE1831" s="327">
        <v>-0.12332577835666</v>
      </c>
      <c r="AF1831" s="327">
        <v>-0.12332577835666</v>
      </c>
      <c r="AG1831" s="327">
        <v>-8.0463291565796097E-2</v>
      </c>
      <c r="AH1831" s="327">
        <v>-0.13092229644526901</v>
      </c>
      <c r="AI1831" s="327">
        <v>-0.13092229644526901</v>
      </c>
      <c r="AJ1831" s="327">
        <v>-0.13092229644526901</v>
      </c>
      <c r="AK1831" s="327">
        <v>-0.13092229644526901</v>
      </c>
      <c r="AL1831" s="327">
        <v>-1.2555078621358899</v>
      </c>
      <c r="AM1831" s="489"/>
      <c r="AN1831" s="382"/>
    </row>
    <row r="1832" spans="1:40" ht="19.5" customHeight="1" x14ac:dyDescent="0.2">
      <c r="A1832" s="375" t="s">
        <v>53</v>
      </c>
      <c r="B1832" s="375" t="s">
        <v>25</v>
      </c>
      <c r="C1832" s="375" t="s">
        <v>26</v>
      </c>
      <c r="D1832" s="375" t="s">
        <v>30</v>
      </c>
      <c r="E1832" s="375"/>
      <c r="F1832" s="375"/>
      <c r="G1832" s="375"/>
      <c r="H1832" s="375"/>
      <c r="I1832" s="375"/>
      <c r="J1832" s="375"/>
      <c r="K1832" s="375"/>
      <c r="L1832" s="375"/>
      <c r="M1832" s="375"/>
      <c r="N1832" s="375"/>
      <c r="O1832" s="375"/>
      <c r="P1832" s="375"/>
      <c r="Q1832" s="375"/>
      <c r="R1832" s="375"/>
      <c r="V1832" s="387"/>
      <c r="W1832" s="323" t="s">
        <v>258</v>
      </c>
      <c r="X1832" s="323" t="s">
        <v>218</v>
      </c>
      <c r="Y1832" s="323"/>
      <c r="Z1832" s="327">
        <v>-2.3E-2</v>
      </c>
      <c r="AA1832" s="327">
        <v>0</v>
      </c>
      <c r="AB1832" s="327">
        <v>0</v>
      </c>
      <c r="AC1832" s="327">
        <v>0</v>
      </c>
      <c r="AD1832" s="327">
        <v>0</v>
      </c>
      <c r="AE1832" s="327">
        <v>0</v>
      </c>
      <c r="AF1832" s="327">
        <v>0</v>
      </c>
      <c r="AG1832" s="327">
        <v>0</v>
      </c>
      <c r="AH1832" s="327">
        <v>0</v>
      </c>
      <c r="AI1832" s="327">
        <v>0</v>
      </c>
      <c r="AJ1832" s="327">
        <v>0</v>
      </c>
      <c r="AK1832" s="327">
        <v>0</v>
      </c>
      <c r="AL1832" s="327">
        <v>-2.3E-2</v>
      </c>
      <c r="AM1832" s="489"/>
      <c r="AN1832" s="382"/>
    </row>
    <row r="1833" spans="1:40" ht="19.5" customHeight="1" x14ac:dyDescent="0.2">
      <c r="A1833" s="375" t="s">
        <v>53</v>
      </c>
      <c r="B1833" s="375" t="s">
        <v>25</v>
      </c>
      <c r="C1833" s="375" t="s">
        <v>26</v>
      </c>
      <c r="D1833" s="375" t="s">
        <v>31</v>
      </c>
      <c r="E1833" s="375"/>
      <c r="F1833" s="375"/>
      <c r="G1833" s="375"/>
      <c r="H1833" s="375"/>
      <c r="I1833" s="375"/>
      <c r="J1833" s="375"/>
      <c r="K1833" s="375"/>
      <c r="L1833" s="375"/>
      <c r="M1833" s="375"/>
      <c r="N1833" s="375"/>
      <c r="O1833" s="375"/>
      <c r="P1833" s="375"/>
      <c r="Q1833" s="375"/>
      <c r="R1833" s="375"/>
      <c r="V1833" s="387"/>
      <c r="W1833" s="323" t="s">
        <v>258</v>
      </c>
      <c r="X1833" s="323" t="s">
        <v>219</v>
      </c>
      <c r="Y1833" s="323"/>
      <c r="Z1833" s="327">
        <v>-0.48</v>
      </c>
      <c r="AA1833" s="327">
        <v>0</v>
      </c>
      <c r="AB1833" s="327">
        <v>0</v>
      </c>
      <c r="AC1833" s="327">
        <v>0</v>
      </c>
      <c r="AD1833" s="327">
        <v>0</v>
      </c>
      <c r="AE1833" s="327">
        <v>0</v>
      </c>
      <c r="AF1833" s="327">
        <v>0</v>
      </c>
      <c r="AG1833" s="327">
        <v>0</v>
      </c>
      <c r="AH1833" s="327">
        <v>0</v>
      </c>
      <c r="AI1833" s="327">
        <v>0</v>
      </c>
      <c r="AJ1833" s="327">
        <v>0</v>
      </c>
      <c r="AK1833" s="327">
        <v>0</v>
      </c>
      <c r="AL1833" s="327">
        <v>-0.48</v>
      </c>
      <c r="AM1833" s="489"/>
      <c r="AN1833" s="382"/>
    </row>
    <row r="1834" spans="1:40" ht="19.5" customHeight="1" x14ac:dyDescent="0.2">
      <c r="A1834" s="375" t="s">
        <v>53</v>
      </c>
      <c r="B1834" s="375" t="s">
        <v>25</v>
      </c>
      <c r="C1834" s="375" t="s">
        <v>26</v>
      </c>
      <c r="D1834" s="375" t="s">
        <v>32</v>
      </c>
      <c r="E1834" s="375"/>
      <c r="F1834" s="375"/>
      <c r="G1834" s="375"/>
      <c r="H1834" s="375"/>
      <c r="I1834" s="375"/>
      <c r="J1834" s="375"/>
      <c r="K1834" s="375"/>
      <c r="L1834" s="375"/>
      <c r="M1834" s="375"/>
      <c r="N1834" s="375"/>
      <c r="O1834" s="375"/>
      <c r="P1834" s="375"/>
      <c r="Q1834" s="375"/>
      <c r="R1834" s="375"/>
      <c r="V1834" s="387"/>
      <c r="W1834" s="323" t="s">
        <v>258</v>
      </c>
      <c r="X1834" s="323" t="s">
        <v>220</v>
      </c>
      <c r="Y1834" s="323"/>
      <c r="Z1834" s="327">
        <v>28.127811000000001</v>
      </c>
      <c r="AA1834" s="327">
        <v>-11.262499999999999</v>
      </c>
      <c r="AB1834" s="327">
        <v>-2.0186000000000002</v>
      </c>
      <c r="AC1834" s="327">
        <v>1.4</v>
      </c>
      <c r="AD1834" s="327">
        <v>-3.96</v>
      </c>
      <c r="AE1834" s="327">
        <v>-5.9063999999999997</v>
      </c>
      <c r="AF1834" s="327">
        <v>0</v>
      </c>
      <c r="AG1834" s="327">
        <v>-0.65620000000000001</v>
      </c>
      <c r="AH1834" s="327">
        <v>-18.674959999999999</v>
      </c>
      <c r="AI1834" s="327">
        <v>-5.73</v>
      </c>
      <c r="AJ1834" s="327">
        <v>-5.2278000000000002</v>
      </c>
      <c r="AK1834" s="327">
        <v>-5.3513999999999999</v>
      </c>
      <c r="AL1834" s="327">
        <v>-29.260048999999999</v>
      </c>
      <c r="AM1834" s="489"/>
      <c r="AN1834" s="382"/>
    </row>
    <row r="1835" spans="1:40" ht="19.5" customHeight="1" x14ac:dyDescent="0.2">
      <c r="A1835" s="375" t="s">
        <v>53</v>
      </c>
      <c r="B1835" s="375" t="s">
        <v>25</v>
      </c>
      <c r="C1835" s="375" t="s">
        <v>33</v>
      </c>
      <c r="D1835" s="375" t="s">
        <v>34</v>
      </c>
      <c r="E1835" s="375"/>
      <c r="F1835" s="375"/>
      <c r="G1835" s="375"/>
      <c r="H1835" s="375"/>
      <c r="I1835" s="375"/>
      <c r="J1835" s="375"/>
      <c r="K1835" s="375"/>
      <c r="L1835" s="375"/>
      <c r="M1835" s="375"/>
      <c r="N1835" s="375"/>
      <c r="O1835" s="375"/>
      <c r="P1835" s="375"/>
      <c r="Q1835" s="375"/>
      <c r="R1835" s="375"/>
      <c r="V1835" s="387"/>
      <c r="W1835" s="323" t="s">
        <v>258</v>
      </c>
      <c r="X1835" s="323" t="s">
        <v>211</v>
      </c>
      <c r="Y1835" s="323"/>
      <c r="Z1835" s="327">
        <v>0</v>
      </c>
      <c r="AA1835" s="327">
        <v>-22.045871780487499</v>
      </c>
      <c r="AB1835" s="327">
        <v>0</v>
      </c>
      <c r="AC1835" s="327">
        <v>0</v>
      </c>
      <c r="AD1835" s="327">
        <v>0</v>
      </c>
      <c r="AE1835" s="327">
        <v>0</v>
      </c>
      <c r="AF1835" s="327">
        <v>0</v>
      </c>
      <c r="AG1835" s="327">
        <v>0</v>
      </c>
      <c r="AH1835" s="327">
        <v>0</v>
      </c>
      <c r="AI1835" s="327">
        <v>0</v>
      </c>
      <c r="AJ1835" s="327">
        <v>0</v>
      </c>
      <c r="AK1835" s="327">
        <v>33.458711000000001</v>
      </c>
      <c r="AL1835" s="327">
        <v>11.412839219512501</v>
      </c>
      <c r="AM1835" s="489"/>
      <c r="AN1835" s="382"/>
    </row>
    <row r="1836" spans="1:40" ht="19.5" customHeight="1" x14ac:dyDescent="0.2">
      <c r="A1836" s="375" t="s">
        <v>53</v>
      </c>
      <c r="B1836" s="375" t="s">
        <v>25</v>
      </c>
      <c r="C1836" s="375" t="s">
        <v>33</v>
      </c>
      <c r="D1836" s="375" t="s">
        <v>35</v>
      </c>
      <c r="E1836" s="375"/>
      <c r="F1836" s="375"/>
      <c r="G1836" s="375"/>
      <c r="H1836" s="375"/>
      <c r="I1836" s="375"/>
      <c r="J1836" s="375"/>
      <c r="K1836" s="375"/>
      <c r="L1836" s="375"/>
      <c r="M1836" s="375"/>
      <c r="N1836" s="375"/>
      <c r="O1836" s="375"/>
      <c r="P1836" s="375"/>
      <c r="Q1836" s="375"/>
      <c r="R1836" s="375"/>
      <c r="V1836" s="387"/>
      <c r="W1836" s="323" t="s">
        <v>258</v>
      </c>
      <c r="X1836" s="323" t="s">
        <v>221</v>
      </c>
      <c r="Y1836" s="323"/>
      <c r="Z1836" s="327">
        <v>0</v>
      </c>
      <c r="AA1836" s="327">
        <v>0</v>
      </c>
      <c r="AB1836" s="327">
        <v>0</v>
      </c>
      <c r="AC1836" s="327">
        <v>0</v>
      </c>
      <c r="AD1836" s="327">
        <v>0</v>
      </c>
      <c r="AE1836" s="327">
        <v>0</v>
      </c>
      <c r="AF1836" s="327">
        <v>0</v>
      </c>
      <c r="AG1836" s="327">
        <v>0</v>
      </c>
      <c r="AH1836" s="327">
        <v>0</v>
      </c>
      <c r="AI1836" s="327">
        <v>0</v>
      </c>
      <c r="AJ1836" s="327">
        <v>0</v>
      </c>
      <c r="AK1836" s="327">
        <v>0</v>
      </c>
      <c r="AL1836" s="327">
        <v>0</v>
      </c>
      <c r="AM1836" s="489"/>
      <c r="AN1836" s="382"/>
    </row>
    <row r="1837" spans="1:40" ht="19.5" customHeight="1" x14ac:dyDescent="0.2">
      <c r="A1837" s="375" t="s">
        <v>53</v>
      </c>
      <c r="B1837" s="375" t="s">
        <v>25</v>
      </c>
      <c r="C1837" s="375" t="s">
        <v>33</v>
      </c>
      <c r="D1837" s="375" t="s">
        <v>36</v>
      </c>
      <c r="E1837" s="375"/>
      <c r="F1837" s="375"/>
      <c r="G1837" s="375"/>
      <c r="H1837" s="375"/>
      <c r="I1837" s="375"/>
      <c r="J1837" s="375"/>
      <c r="K1837" s="375"/>
      <c r="L1837" s="375"/>
      <c r="M1837" s="375"/>
      <c r="N1837" s="375"/>
      <c r="O1837" s="375"/>
      <c r="P1837" s="375"/>
      <c r="Q1837" s="375"/>
      <c r="R1837" s="375"/>
      <c r="V1837" s="387"/>
      <c r="W1837" s="323" t="s">
        <v>258</v>
      </c>
      <c r="X1837" s="323" t="s">
        <v>222</v>
      </c>
      <c r="Y1837" s="323"/>
      <c r="Z1837" s="327">
        <v>0</v>
      </c>
      <c r="AA1837" s="327">
        <v>0</v>
      </c>
      <c r="AB1837" s="327">
        <v>0</v>
      </c>
      <c r="AC1837" s="327">
        <v>0</v>
      </c>
      <c r="AD1837" s="327">
        <v>0</v>
      </c>
      <c r="AE1837" s="327">
        <v>0</v>
      </c>
      <c r="AF1837" s="327">
        <v>0</v>
      </c>
      <c r="AG1837" s="327">
        <v>6.5000000000000002E-2</v>
      </c>
      <c r="AH1837" s="327">
        <v>0</v>
      </c>
      <c r="AI1837" s="327">
        <v>0</v>
      </c>
      <c r="AJ1837" s="327">
        <v>0</v>
      </c>
      <c r="AK1837" s="327">
        <v>0</v>
      </c>
      <c r="AL1837" s="327">
        <v>6.5000000000000002E-2</v>
      </c>
      <c r="AM1837" s="489"/>
      <c r="AN1837" s="382"/>
    </row>
    <row r="1838" spans="1:40" ht="19.5" customHeight="1" x14ac:dyDescent="0.2">
      <c r="A1838" s="375" t="s">
        <v>53</v>
      </c>
      <c r="B1838" s="375" t="s">
        <v>25</v>
      </c>
      <c r="C1838" s="375" t="s">
        <v>33</v>
      </c>
      <c r="D1838" s="375" t="s">
        <v>37</v>
      </c>
      <c r="E1838" s="375"/>
      <c r="F1838" s="375"/>
      <c r="G1838" s="375"/>
      <c r="H1838" s="375"/>
      <c r="I1838" s="375"/>
      <c r="J1838" s="375"/>
      <c r="K1838" s="375"/>
      <c r="L1838" s="375"/>
      <c r="M1838" s="375"/>
      <c r="N1838" s="375"/>
      <c r="O1838" s="375"/>
      <c r="P1838" s="375"/>
      <c r="Q1838" s="375"/>
      <c r="R1838" s="375"/>
      <c r="V1838" s="387"/>
      <c r="W1838" s="323" t="s">
        <v>258</v>
      </c>
      <c r="X1838" s="323" t="s">
        <v>223</v>
      </c>
      <c r="Y1838" s="323"/>
      <c r="Z1838" s="327">
        <v>0</v>
      </c>
      <c r="AA1838" s="327">
        <v>0</v>
      </c>
      <c r="AB1838" s="327">
        <v>0</v>
      </c>
      <c r="AC1838" s="327">
        <v>0</v>
      </c>
      <c r="AD1838" s="327">
        <v>0</v>
      </c>
      <c r="AE1838" s="327">
        <v>0</v>
      </c>
      <c r="AF1838" s="327">
        <v>0</v>
      </c>
      <c r="AG1838" s="327">
        <v>-6.4999999999999905E-2</v>
      </c>
      <c r="AH1838" s="327">
        <v>0</v>
      </c>
      <c r="AI1838" s="327">
        <v>0</v>
      </c>
      <c r="AJ1838" s="327">
        <v>0</v>
      </c>
      <c r="AK1838" s="327">
        <v>0</v>
      </c>
      <c r="AL1838" s="327">
        <v>-6.4999999999999905E-2</v>
      </c>
      <c r="AM1838" s="489"/>
      <c r="AN1838" s="382"/>
    </row>
    <row r="1839" spans="1:40" ht="19.5" customHeight="1" x14ac:dyDescent="0.2">
      <c r="A1839" s="375" t="s">
        <v>53</v>
      </c>
      <c r="B1839" s="375" t="s">
        <v>25</v>
      </c>
      <c r="C1839" s="375" t="s">
        <v>33</v>
      </c>
      <c r="D1839" s="375" t="s">
        <v>38</v>
      </c>
      <c r="E1839" s="375"/>
      <c r="F1839" s="375"/>
      <c r="G1839" s="375"/>
      <c r="H1839" s="375"/>
      <c r="I1839" s="375"/>
      <c r="J1839" s="375"/>
      <c r="K1839" s="375"/>
      <c r="L1839" s="375"/>
      <c r="M1839" s="375"/>
      <c r="N1839" s="375"/>
      <c r="O1839" s="375"/>
      <c r="P1839" s="375"/>
      <c r="Q1839" s="375"/>
      <c r="R1839" s="375"/>
      <c r="V1839" s="387"/>
      <c r="W1839" s="323" t="s">
        <v>258</v>
      </c>
      <c r="X1839" s="323" t="s">
        <v>224</v>
      </c>
      <c r="Y1839" s="323"/>
      <c r="Z1839" s="327">
        <v>0</v>
      </c>
      <c r="AA1839" s="327">
        <v>0</v>
      </c>
      <c r="AB1839" s="327">
        <v>0</v>
      </c>
      <c r="AC1839" s="327">
        <v>0</v>
      </c>
      <c r="AD1839" s="327">
        <v>0</v>
      </c>
      <c r="AE1839" s="327">
        <v>0</v>
      </c>
      <c r="AF1839" s="327">
        <v>0</v>
      </c>
      <c r="AG1839" s="327">
        <v>0</v>
      </c>
      <c r="AH1839" s="327">
        <v>0</v>
      </c>
      <c r="AI1839" s="327">
        <v>0</v>
      </c>
      <c r="AJ1839" s="327">
        <v>0</v>
      </c>
      <c r="AK1839" s="327">
        <v>0</v>
      </c>
      <c r="AL1839" s="327">
        <v>0</v>
      </c>
      <c r="AM1839" s="489"/>
      <c r="AN1839" s="382"/>
    </row>
    <row r="1840" spans="1:40" ht="19.5" customHeight="1" x14ac:dyDescent="0.2">
      <c r="A1840" s="375" t="s">
        <v>53</v>
      </c>
      <c r="B1840" s="375" t="s">
        <v>25</v>
      </c>
      <c r="C1840" s="375" t="s">
        <v>33</v>
      </c>
      <c r="D1840" s="375" t="s">
        <v>39</v>
      </c>
      <c r="E1840" s="375"/>
      <c r="F1840" s="375"/>
      <c r="G1840" s="375"/>
      <c r="H1840" s="375"/>
      <c r="I1840" s="375"/>
      <c r="J1840" s="375"/>
      <c r="K1840" s="375"/>
      <c r="L1840" s="375"/>
      <c r="M1840" s="375"/>
      <c r="N1840" s="375"/>
      <c r="O1840" s="375"/>
      <c r="P1840" s="375"/>
      <c r="Q1840" s="375"/>
      <c r="R1840" s="375"/>
      <c r="V1840" s="387"/>
      <c r="W1840" s="323" t="s">
        <v>258</v>
      </c>
      <c r="X1840" s="323" t="s">
        <v>225</v>
      </c>
      <c r="Y1840" s="323"/>
      <c r="Z1840" s="327">
        <v>0</v>
      </c>
      <c r="AA1840" s="327">
        <v>-0.1</v>
      </c>
      <c r="AB1840" s="327">
        <v>0</v>
      </c>
      <c r="AC1840" s="327">
        <v>0</v>
      </c>
      <c r="AD1840" s="327">
        <v>0</v>
      </c>
      <c r="AE1840" s="327">
        <v>0</v>
      </c>
      <c r="AF1840" s="327">
        <v>0</v>
      </c>
      <c r="AG1840" s="327">
        <v>0</v>
      </c>
      <c r="AH1840" s="327">
        <v>0</v>
      </c>
      <c r="AI1840" s="327">
        <v>0</v>
      </c>
      <c r="AJ1840" s="327">
        <v>0</v>
      </c>
      <c r="AK1840" s="327">
        <v>0</v>
      </c>
      <c r="AL1840" s="327">
        <v>-0.1</v>
      </c>
      <c r="AM1840" s="489"/>
      <c r="AN1840" s="382"/>
    </row>
    <row r="1841" spans="1:40" ht="19.5" customHeight="1" x14ac:dyDescent="0.2">
      <c r="A1841" s="375" t="s">
        <v>53</v>
      </c>
      <c r="B1841" s="375" t="s">
        <v>25</v>
      </c>
      <c r="C1841" s="375" t="s">
        <v>40</v>
      </c>
      <c r="D1841" s="375" t="s">
        <v>41</v>
      </c>
      <c r="E1841" s="375"/>
      <c r="F1841" s="375"/>
      <c r="G1841" s="375"/>
      <c r="H1841" s="375"/>
      <c r="I1841" s="375"/>
      <c r="J1841" s="375"/>
      <c r="K1841" s="375"/>
      <c r="L1841" s="375"/>
      <c r="M1841" s="375"/>
      <c r="N1841" s="375"/>
      <c r="O1841" s="375"/>
      <c r="P1841" s="375"/>
      <c r="Q1841" s="375"/>
      <c r="R1841" s="375"/>
      <c r="V1841" s="387"/>
      <c r="W1841" s="323" t="s">
        <v>258</v>
      </c>
      <c r="X1841" s="323" t="s">
        <v>226</v>
      </c>
      <c r="Y1841" s="323"/>
      <c r="Z1841" s="327">
        <v>0</v>
      </c>
      <c r="AA1841" s="327">
        <v>0</v>
      </c>
      <c r="AB1841" s="327">
        <v>0</v>
      </c>
      <c r="AC1841" s="327">
        <v>0</v>
      </c>
      <c r="AD1841" s="327">
        <v>0</v>
      </c>
      <c r="AE1841" s="327">
        <v>0</v>
      </c>
      <c r="AF1841" s="327">
        <v>0</v>
      </c>
      <c r="AG1841" s="327">
        <v>0</v>
      </c>
      <c r="AH1841" s="327">
        <v>0</v>
      </c>
      <c r="AI1841" s="327">
        <v>0</v>
      </c>
      <c r="AJ1841" s="327">
        <v>0</v>
      </c>
      <c r="AK1841" s="327">
        <v>0</v>
      </c>
      <c r="AL1841" s="327">
        <v>0</v>
      </c>
      <c r="AM1841" s="489"/>
      <c r="AN1841" s="382"/>
    </row>
    <row r="1842" spans="1:40" ht="19.5" customHeight="1" x14ac:dyDescent="0.2">
      <c r="A1842" s="375" t="s">
        <v>53</v>
      </c>
      <c r="B1842" s="375" t="s">
        <v>25</v>
      </c>
      <c r="C1842" s="375" t="s">
        <v>40</v>
      </c>
      <c r="D1842" s="375" t="s">
        <v>42</v>
      </c>
      <c r="E1842" s="375"/>
      <c r="F1842" s="375"/>
      <c r="G1842" s="375"/>
      <c r="H1842" s="375"/>
      <c r="I1842" s="375"/>
      <c r="J1842" s="375"/>
      <c r="K1842" s="375"/>
      <c r="L1842" s="375"/>
      <c r="M1842" s="375"/>
      <c r="N1842" s="375"/>
      <c r="O1842" s="375"/>
      <c r="P1842" s="375"/>
      <c r="Q1842" s="375"/>
      <c r="R1842" s="375"/>
      <c r="V1842" s="387"/>
      <c r="W1842" s="323" t="s">
        <v>258</v>
      </c>
      <c r="X1842" s="323" t="s">
        <v>227</v>
      </c>
      <c r="Y1842" s="323"/>
      <c r="Z1842" s="327">
        <v>0</v>
      </c>
      <c r="AA1842" s="327">
        <v>0</v>
      </c>
      <c r="AB1842" s="327">
        <v>0</v>
      </c>
      <c r="AC1842" s="327">
        <v>0</v>
      </c>
      <c r="AD1842" s="327">
        <v>0</v>
      </c>
      <c r="AE1842" s="327">
        <v>0</v>
      </c>
      <c r="AF1842" s="327">
        <v>0</v>
      </c>
      <c r="AG1842" s="327">
        <v>0</v>
      </c>
      <c r="AH1842" s="327">
        <v>0</v>
      </c>
      <c r="AI1842" s="327">
        <v>0</v>
      </c>
      <c r="AJ1842" s="327">
        <v>0</v>
      </c>
      <c r="AK1842" s="327">
        <v>0</v>
      </c>
      <c r="AL1842" s="327">
        <v>0</v>
      </c>
      <c r="AM1842" s="489"/>
      <c r="AN1842" s="382"/>
    </row>
    <row r="1843" spans="1:40" ht="19.5" customHeight="1" x14ac:dyDescent="0.2">
      <c r="A1843" s="375" t="s">
        <v>53</v>
      </c>
      <c r="B1843" s="375" t="s">
        <v>25</v>
      </c>
      <c r="C1843" s="375" t="s">
        <v>40</v>
      </c>
      <c r="D1843" s="375" t="s">
        <v>43</v>
      </c>
      <c r="E1843" s="375"/>
      <c r="F1843" s="375"/>
      <c r="G1843" s="375"/>
      <c r="H1843" s="375"/>
      <c r="I1843" s="375"/>
      <c r="J1843" s="375"/>
      <c r="K1843" s="375"/>
      <c r="L1843" s="375"/>
      <c r="M1843" s="375"/>
      <c r="N1843" s="375"/>
      <c r="O1843" s="375"/>
      <c r="P1843" s="375"/>
      <c r="Q1843" s="375"/>
      <c r="R1843" s="375"/>
      <c r="V1843" s="387"/>
      <c r="W1843" s="323" t="s">
        <v>258</v>
      </c>
      <c r="X1843" s="323" t="s">
        <v>367</v>
      </c>
      <c r="Y1843" s="323"/>
      <c r="Z1843" s="327">
        <v>0</v>
      </c>
      <c r="AA1843" s="327">
        <v>0</v>
      </c>
      <c r="AB1843" s="327">
        <v>0</v>
      </c>
      <c r="AC1843" s="327">
        <v>0</v>
      </c>
      <c r="AD1843" s="327">
        <v>0</v>
      </c>
      <c r="AE1843" s="327">
        <v>0</v>
      </c>
      <c r="AF1843" s="327">
        <v>0</v>
      </c>
      <c r="AG1843" s="327">
        <v>0</v>
      </c>
      <c r="AH1843" s="327">
        <v>0</v>
      </c>
      <c r="AI1843" s="327">
        <v>0</v>
      </c>
      <c r="AJ1843" s="327">
        <v>0</v>
      </c>
      <c r="AK1843" s="327">
        <v>0</v>
      </c>
      <c r="AL1843" s="327">
        <v>0</v>
      </c>
      <c r="AM1843" s="489"/>
      <c r="AN1843" s="382"/>
    </row>
    <row r="1844" spans="1:40" ht="19.5" customHeight="1" x14ac:dyDescent="0.2">
      <c r="A1844" s="375" t="s">
        <v>53</v>
      </c>
      <c r="B1844" s="375" t="s">
        <v>44</v>
      </c>
      <c r="C1844" s="375" t="s">
        <v>26</v>
      </c>
      <c r="D1844" s="375" t="s">
        <v>27</v>
      </c>
      <c r="E1844" s="375"/>
      <c r="F1844" s="375"/>
      <c r="G1844" s="375"/>
      <c r="H1844" s="375"/>
      <c r="I1844" s="375"/>
      <c r="J1844" s="375"/>
      <c r="K1844" s="375"/>
      <c r="L1844" s="375"/>
      <c r="M1844" s="375"/>
      <c r="N1844" s="375"/>
      <c r="O1844" s="375"/>
      <c r="P1844" s="375"/>
      <c r="Q1844" s="375"/>
      <c r="R1844" s="375"/>
      <c r="V1844" s="387"/>
      <c r="W1844" s="323" t="s">
        <v>258</v>
      </c>
      <c r="X1844" s="323" t="s">
        <v>229</v>
      </c>
      <c r="Y1844" s="323"/>
      <c r="Z1844" s="327">
        <v>0</v>
      </c>
      <c r="AA1844" s="327">
        <v>0</v>
      </c>
      <c r="AB1844" s="327">
        <v>0</v>
      </c>
      <c r="AC1844" s="327">
        <v>0</v>
      </c>
      <c r="AD1844" s="327">
        <v>0</v>
      </c>
      <c r="AE1844" s="327">
        <v>0</v>
      </c>
      <c r="AF1844" s="327">
        <v>0</v>
      </c>
      <c r="AG1844" s="327">
        <v>0</v>
      </c>
      <c r="AH1844" s="327">
        <v>0</v>
      </c>
      <c r="AI1844" s="327">
        <v>0</v>
      </c>
      <c r="AJ1844" s="327">
        <v>0</v>
      </c>
      <c r="AK1844" s="327">
        <v>0</v>
      </c>
      <c r="AL1844" s="327">
        <v>0</v>
      </c>
      <c r="AM1844" s="489"/>
      <c r="AN1844" s="382"/>
    </row>
    <row r="1845" spans="1:40" ht="19.5" customHeight="1" x14ac:dyDescent="0.2">
      <c r="A1845" s="375" t="s">
        <v>53</v>
      </c>
      <c r="B1845" s="375" t="s">
        <v>44</v>
      </c>
      <c r="C1845" s="375" t="s">
        <v>26</v>
      </c>
      <c r="D1845" s="375" t="s">
        <v>28</v>
      </c>
      <c r="E1845" s="375"/>
      <c r="F1845" s="375"/>
      <c r="G1845" s="375"/>
      <c r="H1845" s="375"/>
      <c r="I1845" s="375"/>
      <c r="J1845" s="375"/>
      <c r="K1845" s="375"/>
      <c r="L1845" s="375"/>
      <c r="M1845" s="375"/>
      <c r="N1845" s="375"/>
      <c r="O1845" s="375"/>
      <c r="P1845" s="375"/>
      <c r="Q1845" s="375"/>
      <c r="R1845" s="375"/>
      <c r="V1845" s="387"/>
      <c r="W1845" s="323" t="s">
        <v>258</v>
      </c>
      <c r="X1845" s="323" t="s">
        <v>230</v>
      </c>
      <c r="Y1845" s="323"/>
      <c r="Z1845" s="327">
        <v>0</v>
      </c>
      <c r="AA1845" s="327">
        <v>0</v>
      </c>
      <c r="AB1845" s="327">
        <v>0</v>
      </c>
      <c r="AC1845" s="327">
        <v>0</v>
      </c>
      <c r="AD1845" s="327">
        <v>0</v>
      </c>
      <c r="AE1845" s="327">
        <v>0</v>
      </c>
      <c r="AF1845" s="327">
        <v>0</v>
      </c>
      <c r="AG1845" s="327">
        <v>0</v>
      </c>
      <c r="AH1845" s="327">
        <v>0</v>
      </c>
      <c r="AI1845" s="327">
        <v>0</v>
      </c>
      <c r="AJ1845" s="327">
        <v>0</v>
      </c>
      <c r="AK1845" s="327">
        <v>0</v>
      </c>
      <c r="AL1845" s="327">
        <v>0</v>
      </c>
      <c r="AM1845" s="489"/>
      <c r="AN1845" s="382"/>
    </row>
    <row r="1846" spans="1:40" ht="19.5" customHeight="1" x14ac:dyDescent="0.2">
      <c r="A1846" s="375" t="s">
        <v>53</v>
      </c>
      <c r="B1846" s="375" t="s">
        <v>44</v>
      </c>
      <c r="C1846" s="375" t="s">
        <v>26</v>
      </c>
      <c r="D1846" s="375" t="s">
        <v>29</v>
      </c>
      <c r="E1846" s="375"/>
      <c r="F1846" s="375"/>
      <c r="G1846" s="375"/>
      <c r="H1846" s="375"/>
      <c r="I1846" s="375"/>
      <c r="J1846" s="375"/>
      <c r="K1846" s="375"/>
      <c r="L1846" s="375"/>
      <c r="M1846" s="375"/>
      <c r="N1846" s="375"/>
      <c r="O1846" s="375"/>
      <c r="P1846" s="375"/>
      <c r="Q1846" s="375"/>
      <c r="R1846" s="375"/>
      <c r="V1846" s="387"/>
      <c r="W1846" s="323" t="s">
        <v>258</v>
      </c>
      <c r="X1846" s="323" t="s">
        <v>231</v>
      </c>
      <c r="Y1846" s="323"/>
      <c r="Z1846" s="327">
        <v>0</v>
      </c>
      <c r="AA1846" s="327">
        <v>0</v>
      </c>
      <c r="AB1846" s="327">
        <v>0</v>
      </c>
      <c r="AC1846" s="327">
        <v>0</v>
      </c>
      <c r="AD1846" s="327">
        <v>0</v>
      </c>
      <c r="AE1846" s="327">
        <v>0</v>
      </c>
      <c r="AF1846" s="327">
        <v>0</v>
      </c>
      <c r="AG1846" s="327">
        <v>0</v>
      </c>
      <c r="AH1846" s="327">
        <v>0</v>
      </c>
      <c r="AI1846" s="327">
        <v>0</v>
      </c>
      <c r="AJ1846" s="327">
        <v>0</v>
      </c>
      <c r="AK1846" s="327">
        <v>0</v>
      </c>
      <c r="AL1846" s="327">
        <v>0</v>
      </c>
      <c r="AM1846" s="489"/>
      <c r="AN1846" s="382"/>
    </row>
    <row r="1847" spans="1:40" ht="19.5" customHeight="1" x14ac:dyDescent="0.2">
      <c r="A1847" s="375" t="s">
        <v>53</v>
      </c>
      <c r="B1847" s="375" t="s">
        <v>44</v>
      </c>
      <c r="C1847" s="375" t="s">
        <v>26</v>
      </c>
      <c r="D1847" s="375" t="s">
        <v>30</v>
      </c>
      <c r="E1847" s="375"/>
      <c r="F1847" s="375"/>
      <c r="G1847" s="375"/>
      <c r="H1847" s="375"/>
      <c r="I1847" s="375"/>
      <c r="J1847" s="375"/>
      <c r="K1847" s="375"/>
      <c r="L1847" s="375"/>
      <c r="M1847" s="375"/>
      <c r="N1847" s="375"/>
      <c r="O1847" s="375"/>
      <c r="P1847" s="375"/>
      <c r="Q1847" s="375"/>
      <c r="R1847" s="375"/>
      <c r="V1847" s="387"/>
      <c r="W1847" s="323" t="s">
        <v>258</v>
      </c>
      <c r="X1847" s="323" t="s">
        <v>232</v>
      </c>
      <c r="Y1847" s="323"/>
      <c r="Z1847" s="327">
        <v>0</v>
      </c>
      <c r="AA1847" s="327">
        <v>0</v>
      </c>
      <c r="AB1847" s="327">
        <v>0</v>
      </c>
      <c r="AC1847" s="327">
        <v>0</v>
      </c>
      <c r="AD1847" s="327">
        <v>0</v>
      </c>
      <c r="AE1847" s="327">
        <v>0</v>
      </c>
      <c r="AF1847" s="327">
        <v>0</v>
      </c>
      <c r="AG1847" s="327">
        <v>0</v>
      </c>
      <c r="AH1847" s="327">
        <v>0</v>
      </c>
      <c r="AI1847" s="327">
        <v>0</v>
      </c>
      <c r="AJ1847" s="327">
        <v>0</v>
      </c>
      <c r="AK1847" s="327">
        <v>0</v>
      </c>
      <c r="AL1847" s="327">
        <v>0</v>
      </c>
      <c r="AM1847" s="489"/>
      <c r="AN1847" s="382"/>
    </row>
    <row r="1848" spans="1:40" ht="19.5" customHeight="1" x14ac:dyDescent="0.2">
      <c r="A1848" s="375" t="s">
        <v>53</v>
      </c>
      <c r="B1848" s="375" t="s">
        <v>44</v>
      </c>
      <c r="C1848" s="375" t="s">
        <v>26</v>
      </c>
      <c r="D1848" s="375" t="s">
        <v>31</v>
      </c>
      <c r="E1848" s="375"/>
      <c r="F1848" s="375"/>
      <c r="G1848" s="375"/>
      <c r="H1848" s="375"/>
      <c r="I1848" s="375"/>
      <c r="J1848" s="375"/>
      <c r="K1848" s="375"/>
      <c r="L1848" s="375"/>
      <c r="M1848" s="375"/>
      <c r="N1848" s="375"/>
      <c r="O1848" s="375"/>
      <c r="P1848" s="375"/>
      <c r="Q1848" s="375"/>
      <c r="R1848" s="375"/>
      <c r="V1848" s="387"/>
      <c r="W1848" s="323" t="s">
        <v>258</v>
      </c>
      <c r="X1848" s="323" t="s">
        <v>233</v>
      </c>
      <c r="Y1848" s="323"/>
      <c r="Z1848" s="327">
        <v>0</v>
      </c>
      <c r="AA1848" s="327">
        <v>0</v>
      </c>
      <c r="AB1848" s="327">
        <v>0</v>
      </c>
      <c r="AC1848" s="327">
        <v>0</v>
      </c>
      <c r="AD1848" s="327">
        <v>0</v>
      </c>
      <c r="AE1848" s="327">
        <v>0</v>
      </c>
      <c r="AF1848" s="327">
        <v>0</v>
      </c>
      <c r="AG1848" s="327">
        <v>0</v>
      </c>
      <c r="AH1848" s="327">
        <v>0</v>
      </c>
      <c r="AI1848" s="327">
        <v>0</v>
      </c>
      <c r="AJ1848" s="327">
        <v>0</v>
      </c>
      <c r="AK1848" s="327">
        <v>0</v>
      </c>
      <c r="AL1848" s="327">
        <v>0</v>
      </c>
      <c r="AM1848" s="489"/>
      <c r="AN1848" s="382"/>
    </row>
    <row r="1849" spans="1:40" ht="19.5" customHeight="1" x14ac:dyDescent="0.2">
      <c r="A1849" s="375" t="s">
        <v>53</v>
      </c>
      <c r="B1849" s="375" t="s">
        <v>44</v>
      </c>
      <c r="C1849" s="375" t="s">
        <v>26</v>
      </c>
      <c r="D1849" s="375" t="s">
        <v>32</v>
      </c>
      <c r="E1849" s="375"/>
      <c r="F1849" s="375"/>
      <c r="G1849" s="375"/>
      <c r="H1849" s="375"/>
      <c r="I1849" s="375"/>
      <c r="J1849" s="375"/>
      <c r="K1849" s="375"/>
      <c r="L1849" s="375"/>
      <c r="M1849" s="375"/>
      <c r="N1849" s="375"/>
      <c r="O1849" s="375"/>
      <c r="P1849" s="375"/>
      <c r="Q1849" s="375"/>
      <c r="R1849" s="375"/>
      <c r="V1849" s="387"/>
      <c r="W1849" s="323" t="s">
        <v>258</v>
      </c>
      <c r="X1849" s="323" t="s">
        <v>234</v>
      </c>
      <c r="Y1849" s="323"/>
      <c r="Z1849" s="327">
        <v>0</v>
      </c>
      <c r="AA1849" s="327">
        <v>0</v>
      </c>
      <c r="AB1849" s="327">
        <v>0</v>
      </c>
      <c r="AC1849" s="327">
        <v>0</v>
      </c>
      <c r="AD1849" s="327">
        <v>0</v>
      </c>
      <c r="AE1849" s="327">
        <v>0</v>
      </c>
      <c r="AF1849" s="327">
        <v>0</v>
      </c>
      <c r="AG1849" s="327">
        <v>0</v>
      </c>
      <c r="AH1849" s="327">
        <v>0</v>
      </c>
      <c r="AI1849" s="327">
        <v>0</v>
      </c>
      <c r="AJ1849" s="327">
        <v>0</v>
      </c>
      <c r="AK1849" s="327">
        <v>0</v>
      </c>
      <c r="AL1849" s="327">
        <v>0</v>
      </c>
      <c r="AM1849" s="489"/>
      <c r="AN1849" s="382"/>
    </row>
    <row r="1850" spans="1:40" ht="19.5" customHeight="1" x14ac:dyDescent="0.2">
      <c r="A1850" s="375" t="s">
        <v>53</v>
      </c>
      <c r="B1850" s="375" t="s">
        <v>44</v>
      </c>
      <c r="C1850" s="375" t="s">
        <v>33</v>
      </c>
      <c r="D1850" s="375" t="s">
        <v>34</v>
      </c>
      <c r="E1850" s="375"/>
      <c r="F1850" s="375"/>
      <c r="G1850" s="375"/>
      <c r="H1850" s="375"/>
      <c r="I1850" s="375"/>
      <c r="J1850" s="375"/>
      <c r="K1850" s="375"/>
      <c r="L1850" s="375"/>
      <c r="M1850" s="375"/>
      <c r="N1850" s="375"/>
      <c r="O1850" s="375"/>
      <c r="P1850" s="375"/>
      <c r="Q1850" s="375"/>
      <c r="R1850" s="375"/>
      <c r="V1850" s="387"/>
      <c r="W1850" s="323" t="s">
        <v>258</v>
      </c>
      <c r="X1850" s="323" t="s">
        <v>127</v>
      </c>
      <c r="Y1850" s="323"/>
      <c r="Z1850" s="327">
        <v>0.19350000000000001</v>
      </c>
      <c r="AA1850" s="327">
        <v>0</v>
      </c>
      <c r="AB1850" s="327">
        <v>2.1770000000000001E-2</v>
      </c>
      <c r="AC1850" s="327">
        <v>-2.2011660000000002</v>
      </c>
      <c r="AD1850" s="327">
        <v>-0.87749999999999995</v>
      </c>
      <c r="AE1850" s="327">
        <v>1.728952</v>
      </c>
      <c r="AF1850" s="327">
        <v>-1.7929999999999999</v>
      </c>
      <c r="AG1850" s="327">
        <v>-0.95265999999999995</v>
      </c>
      <c r="AH1850" s="327">
        <v>0.49855899999999997</v>
      </c>
      <c r="AI1850" s="327">
        <v>-0.70449399999999995</v>
      </c>
      <c r="AJ1850" s="327">
        <v>-1.5534250000000001</v>
      </c>
      <c r="AK1850" s="327">
        <v>-137.89060799999999</v>
      </c>
      <c r="AL1850" s="327">
        <v>-143.53007199999999</v>
      </c>
      <c r="AM1850" s="489"/>
      <c r="AN1850" s="382"/>
    </row>
    <row r="1851" spans="1:40" ht="19.5" customHeight="1" x14ac:dyDescent="0.2">
      <c r="A1851" s="375" t="s">
        <v>53</v>
      </c>
      <c r="B1851" s="375" t="s">
        <v>44</v>
      </c>
      <c r="C1851" s="375" t="s">
        <v>33</v>
      </c>
      <c r="D1851" s="375" t="s">
        <v>35</v>
      </c>
      <c r="E1851" s="375"/>
      <c r="F1851" s="375"/>
      <c r="G1851" s="375"/>
      <c r="H1851" s="375"/>
      <c r="I1851" s="375"/>
      <c r="J1851" s="375"/>
      <c r="K1851" s="375"/>
      <c r="L1851" s="375"/>
      <c r="M1851" s="375"/>
      <c r="N1851" s="375"/>
      <c r="O1851" s="375"/>
      <c r="P1851" s="375"/>
      <c r="Q1851" s="375"/>
      <c r="R1851" s="375"/>
      <c r="V1851" s="387"/>
      <c r="W1851" s="323" t="s">
        <v>258</v>
      </c>
      <c r="X1851" s="323" t="s">
        <v>235</v>
      </c>
      <c r="Y1851" s="323"/>
      <c r="Z1851" s="327">
        <v>0</v>
      </c>
      <c r="AA1851" s="327">
        <v>0</v>
      </c>
      <c r="AB1851" s="327">
        <v>0</v>
      </c>
      <c r="AC1851" s="327">
        <v>0</v>
      </c>
      <c r="AD1851" s="327">
        <v>0</v>
      </c>
      <c r="AE1851" s="327">
        <v>0</v>
      </c>
      <c r="AF1851" s="327">
        <v>0</v>
      </c>
      <c r="AG1851" s="327">
        <v>0</v>
      </c>
      <c r="AH1851" s="327">
        <v>0</v>
      </c>
      <c r="AI1851" s="327">
        <v>0</v>
      </c>
      <c r="AJ1851" s="327">
        <v>0</v>
      </c>
      <c r="AK1851" s="327">
        <v>0</v>
      </c>
      <c r="AL1851" s="327">
        <v>0</v>
      </c>
      <c r="AM1851" s="489"/>
      <c r="AN1851" s="382"/>
    </row>
    <row r="1852" spans="1:40" ht="19.5" customHeight="1" x14ac:dyDescent="0.2">
      <c r="A1852" s="375" t="s">
        <v>53</v>
      </c>
      <c r="B1852" s="375" t="s">
        <v>44</v>
      </c>
      <c r="C1852" s="375" t="s">
        <v>33</v>
      </c>
      <c r="D1852" s="375" t="s">
        <v>36</v>
      </c>
      <c r="E1852" s="375"/>
      <c r="F1852" s="375"/>
      <c r="G1852" s="375"/>
      <c r="H1852" s="375"/>
      <c r="I1852" s="375"/>
      <c r="J1852" s="375"/>
      <c r="K1852" s="375"/>
      <c r="L1852" s="375"/>
      <c r="M1852" s="375"/>
      <c r="N1852" s="375"/>
      <c r="O1852" s="375"/>
      <c r="P1852" s="375"/>
      <c r="Q1852" s="375"/>
      <c r="R1852" s="375"/>
      <c r="V1852" s="387"/>
      <c r="W1852" s="323" t="s">
        <v>258</v>
      </c>
      <c r="X1852" s="323" t="s">
        <v>236</v>
      </c>
      <c r="Y1852" s="323"/>
      <c r="Z1852" s="327">
        <v>0</v>
      </c>
      <c r="AA1852" s="327">
        <v>0</v>
      </c>
      <c r="AB1852" s="327">
        <v>0</v>
      </c>
      <c r="AC1852" s="327">
        <v>0</v>
      </c>
      <c r="AD1852" s="327">
        <v>0</v>
      </c>
      <c r="AE1852" s="327">
        <v>0</v>
      </c>
      <c r="AF1852" s="327">
        <v>0</v>
      </c>
      <c r="AG1852" s="327">
        <v>0</v>
      </c>
      <c r="AH1852" s="327">
        <v>0</v>
      </c>
      <c r="AI1852" s="327">
        <v>0</v>
      </c>
      <c r="AJ1852" s="327">
        <v>0</v>
      </c>
      <c r="AK1852" s="327">
        <v>0</v>
      </c>
      <c r="AL1852" s="327">
        <v>0</v>
      </c>
      <c r="AM1852" s="489"/>
      <c r="AN1852" s="382"/>
    </row>
    <row r="1853" spans="1:40" ht="19.5" customHeight="1" x14ac:dyDescent="0.2">
      <c r="A1853" s="375" t="s">
        <v>53</v>
      </c>
      <c r="B1853" s="375" t="s">
        <v>44</v>
      </c>
      <c r="C1853" s="375" t="s">
        <v>33</v>
      </c>
      <c r="D1853" s="375" t="s">
        <v>37</v>
      </c>
      <c r="E1853" s="375"/>
      <c r="F1853" s="375"/>
      <c r="G1853" s="375"/>
      <c r="H1853" s="375"/>
      <c r="I1853" s="375"/>
      <c r="J1853" s="375"/>
      <c r="K1853" s="375"/>
      <c r="L1853" s="375"/>
      <c r="M1853" s="375"/>
      <c r="N1853" s="375"/>
      <c r="O1853" s="375"/>
      <c r="P1853" s="375"/>
      <c r="Q1853" s="375"/>
      <c r="R1853" s="375"/>
      <c r="V1853" s="387"/>
      <c r="W1853" s="323" t="s">
        <v>258</v>
      </c>
      <c r="X1853" s="323" t="s">
        <v>237</v>
      </c>
      <c r="Y1853" s="323"/>
      <c r="Z1853" s="327">
        <v>0</v>
      </c>
      <c r="AA1853" s="327">
        <v>0</v>
      </c>
      <c r="AB1853" s="327">
        <v>0</v>
      </c>
      <c r="AC1853" s="327">
        <v>0</v>
      </c>
      <c r="AD1853" s="327">
        <v>0</v>
      </c>
      <c r="AE1853" s="327">
        <v>0</v>
      </c>
      <c r="AF1853" s="327">
        <v>0</v>
      </c>
      <c r="AG1853" s="327">
        <v>0</v>
      </c>
      <c r="AH1853" s="327">
        <v>0</v>
      </c>
      <c r="AI1853" s="327">
        <v>0</v>
      </c>
      <c r="AJ1853" s="327">
        <v>0</v>
      </c>
      <c r="AK1853" s="327">
        <v>0</v>
      </c>
      <c r="AL1853" s="327">
        <v>0</v>
      </c>
      <c r="AM1853" s="489"/>
      <c r="AN1853" s="382"/>
    </row>
    <row r="1854" spans="1:40" ht="19.5" customHeight="1" x14ac:dyDescent="0.2">
      <c r="A1854" s="375" t="s">
        <v>53</v>
      </c>
      <c r="B1854" s="375" t="s">
        <v>44</v>
      </c>
      <c r="C1854" s="375" t="s">
        <v>33</v>
      </c>
      <c r="D1854" s="375" t="s">
        <v>38</v>
      </c>
      <c r="E1854" s="375"/>
      <c r="F1854" s="375"/>
      <c r="G1854" s="375"/>
      <c r="H1854" s="375"/>
      <c r="I1854" s="375"/>
      <c r="J1854" s="375"/>
      <c r="K1854" s="375"/>
      <c r="L1854" s="375"/>
      <c r="M1854" s="375"/>
      <c r="N1854" s="375"/>
      <c r="O1854" s="375"/>
      <c r="P1854" s="375"/>
      <c r="Q1854" s="375"/>
      <c r="R1854" s="375"/>
      <c r="V1854" s="387"/>
      <c r="W1854" s="323" t="s">
        <v>258</v>
      </c>
      <c r="X1854" s="323" t="s">
        <v>238</v>
      </c>
      <c r="Y1854" s="323"/>
      <c r="Z1854" s="327">
        <v>0</v>
      </c>
      <c r="AA1854" s="327">
        <v>0</v>
      </c>
      <c r="AB1854" s="327">
        <v>0</v>
      </c>
      <c r="AC1854" s="327">
        <v>0</v>
      </c>
      <c r="AD1854" s="327">
        <v>0</v>
      </c>
      <c r="AE1854" s="327">
        <v>0</v>
      </c>
      <c r="AF1854" s="327">
        <v>0</v>
      </c>
      <c r="AG1854" s="327">
        <v>0</v>
      </c>
      <c r="AH1854" s="327">
        <v>0</v>
      </c>
      <c r="AI1854" s="327">
        <v>0</v>
      </c>
      <c r="AJ1854" s="327">
        <v>0</v>
      </c>
      <c r="AK1854" s="327">
        <v>0</v>
      </c>
      <c r="AL1854" s="327">
        <v>0</v>
      </c>
      <c r="AM1854" s="489"/>
      <c r="AN1854" s="382"/>
    </row>
    <row r="1855" spans="1:40" ht="19.5" customHeight="1" x14ac:dyDescent="0.2">
      <c r="A1855" s="375" t="s">
        <v>53</v>
      </c>
      <c r="B1855" s="375" t="s">
        <v>44</v>
      </c>
      <c r="C1855" s="375" t="s">
        <v>33</v>
      </c>
      <c r="D1855" s="375" t="s">
        <v>39</v>
      </c>
      <c r="E1855" s="375"/>
      <c r="F1855" s="375"/>
      <c r="G1855" s="375"/>
      <c r="H1855" s="375"/>
      <c r="I1855" s="375"/>
      <c r="J1855" s="375"/>
      <c r="K1855" s="375"/>
      <c r="L1855" s="375"/>
      <c r="M1855" s="375"/>
      <c r="N1855" s="375"/>
      <c r="O1855" s="375"/>
      <c r="P1855" s="375"/>
      <c r="Q1855" s="375"/>
      <c r="R1855" s="375"/>
      <c r="V1855" s="387"/>
      <c r="W1855" s="323" t="s">
        <v>258</v>
      </c>
      <c r="X1855" s="323" t="s">
        <v>239</v>
      </c>
      <c r="Y1855" s="323"/>
      <c r="Z1855" s="327">
        <v>0</v>
      </c>
      <c r="AA1855" s="327">
        <v>0</v>
      </c>
      <c r="AB1855" s="327">
        <v>0</v>
      </c>
      <c r="AC1855" s="327">
        <v>0</v>
      </c>
      <c r="AD1855" s="327">
        <v>0</v>
      </c>
      <c r="AE1855" s="327">
        <v>0</v>
      </c>
      <c r="AF1855" s="327">
        <v>0</v>
      </c>
      <c r="AG1855" s="327">
        <v>0</v>
      </c>
      <c r="AH1855" s="327">
        <v>0</v>
      </c>
      <c r="AI1855" s="327">
        <v>0</v>
      </c>
      <c r="AJ1855" s="327">
        <v>0</v>
      </c>
      <c r="AK1855" s="327">
        <v>0</v>
      </c>
      <c r="AL1855" s="327">
        <v>0</v>
      </c>
      <c r="AM1855" s="489"/>
      <c r="AN1855" s="382"/>
    </row>
    <row r="1856" spans="1:40" ht="19.5" customHeight="1" x14ac:dyDescent="0.2">
      <c r="A1856" s="375" t="s">
        <v>53</v>
      </c>
      <c r="B1856" s="375" t="s">
        <v>44</v>
      </c>
      <c r="C1856" s="375" t="s">
        <v>40</v>
      </c>
      <c r="D1856" s="375" t="s">
        <v>41</v>
      </c>
      <c r="E1856" s="375"/>
      <c r="F1856" s="375"/>
      <c r="G1856" s="375"/>
      <c r="H1856" s="375"/>
      <c r="I1856" s="375"/>
      <c r="J1856" s="375"/>
      <c r="K1856" s="375"/>
      <c r="L1856" s="375"/>
      <c r="M1856" s="375"/>
      <c r="N1856" s="375"/>
      <c r="O1856" s="375"/>
      <c r="P1856" s="375"/>
      <c r="Q1856" s="375"/>
      <c r="R1856" s="375"/>
      <c r="V1856" s="387"/>
      <c r="W1856" s="323" t="s">
        <v>258</v>
      </c>
      <c r="X1856" s="323" t="s">
        <v>240</v>
      </c>
      <c r="Y1856" s="323"/>
      <c r="Z1856" s="327">
        <v>0</v>
      </c>
      <c r="AA1856" s="327">
        <v>0</v>
      </c>
      <c r="AB1856" s="327">
        <v>0</v>
      </c>
      <c r="AC1856" s="327">
        <v>0</v>
      </c>
      <c r="AD1856" s="327">
        <v>0</v>
      </c>
      <c r="AE1856" s="327">
        <v>0</v>
      </c>
      <c r="AF1856" s="327">
        <v>0</v>
      </c>
      <c r="AG1856" s="327">
        <v>0</v>
      </c>
      <c r="AH1856" s="327">
        <v>0</v>
      </c>
      <c r="AI1856" s="327">
        <v>0</v>
      </c>
      <c r="AJ1856" s="327">
        <v>0</v>
      </c>
      <c r="AK1856" s="327">
        <v>0</v>
      </c>
      <c r="AL1856" s="327">
        <v>0</v>
      </c>
      <c r="AM1856" s="489"/>
      <c r="AN1856" s="382"/>
    </row>
    <row r="1857" spans="1:40" ht="19.5" customHeight="1" x14ac:dyDescent="0.2">
      <c r="A1857" s="375" t="s">
        <v>53</v>
      </c>
      <c r="B1857" s="375" t="s">
        <v>44</v>
      </c>
      <c r="C1857" s="375" t="s">
        <v>40</v>
      </c>
      <c r="D1857" s="375" t="s">
        <v>42</v>
      </c>
      <c r="E1857" s="375"/>
      <c r="F1857" s="375"/>
      <c r="G1857" s="375"/>
      <c r="H1857" s="375"/>
      <c r="I1857" s="375"/>
      <c r="J1857" s="375"/>
      <c r="K1857" s="375"/>
      <c r="L1857" s="375"/>
      <c r="M1857" s="375"/>
      <c r="N1857" s="375"/>
      <c r="O1857" s="375"/>
      <c r="P1857" s="375"/>
      <c r="Q1857" s="375"/>
      <c r="R1857" s="375"/>
      <c r="V1857" s="387"/>
      <c r="W1857" s="323" t="s">
        <v>258</v>
      </c>
      <c r="X1857" s="323" t="s">
        <v>241</v>
      </c>
      <c r="Y1857" s="323"/>
      <c r="Z1857" s="327">
        <v>0.1065</v>
      </c>
      <c r="AA1857" s="327">
        <v>0</v>
      </c>
      <c r="AB1857" s="327">
        <v>7.8E-2</v>
      </c>
      <c r="AC1857" s="327">
        <v>0</v>
      </c>
      <c r="AD1857" s="327">
        <v>0.37519999999999998</v>
      </c>
      <c r="AE1857" s="327">
        <v>0</v>
      </c>
      <c r="AF1857" s="327">
        <v>0.23799999999999999</v>
      </c>
      <c r="AG1857" s="327">
        <v>0</v>
      </c>
      <c r="AH1857" s="327">
        <v>0.15</v>
      </c>
      <c r="AI1857" s="327">
        <v>-0.1835</v>
      </c>
      <c r="AJ1857" s="327">
        <v>0</v>
      </c>
      <c r="AK1857" s="327">
        <v>3.3399999999999999E-2</v>
      </c>
      <c r="AL1857" s="327">
        <v>0.79759999999999998</v>
      </c>
      <c r="AM1857" s="489"/>
      <c r="AN1857" s="382"/>
    </row>
    <row r="1858" spans="1:40" ht="19.5" customHeight="1" x14ac:dyDescent="0.2">
      <c r="A1858" s="375" t="s">
        <v>53</v>
      </c>
      <c r="B1858" s="375" t="s">
        <v>44</v>
      </c>
      <c r="C1858" s="375" t="s">
        <v>40</v>
      </c>
      <c r="D1858" s="375" t="s">
        <v>43</v>
      </c>
      <c r="E1858" s="375"/>
      <c r="F1858" s="375"/>
      <c r="G1858" s="375"/>
      <c r="H1858" s="375"/>
      <c r="I1858" s="375"/>
      <c r="J1858" s="375"/>
      <c r="K1858" s="375"/>
      <c r="L1858" s="375"/>
      <c r="M1858" s="375"/>
      <c r="N1858" s="375"/>
      <c r="O1858" s="375"/>
      <c r="P1858" s="375"/>
      <c r="Q1858" s="375"/>
      <c r="R1858" s="375"/>
      <c r="V1858" s="387"/>
      <c r="W1858" s="323" t="s">
        <v>258</v>
      </c>
      <c r="X1858" s="323" t="s">
        <v>242</v>
      </c>
      <c r="Y1858" s="323"/>
      <c r="Z1858" s="327">
        <v>0</v>
      </c>
      <c r="AA1858" s="327">
        <v>0</v>
      </c>
      <c r="AB1858" s="327">
        <v>0</v>
      </c>
      <c r="AC1858" s="327">
        <v>0</v>
      </c>
      <c r="AD1858" s="327">
        <v>0</v>
      </c>
      <c r="AE1858" s="327">
        <v>0</v>
      </c>
      <c r="AF1858" s="327">
        <v>0</v>
      </c>
      <c r="AG1858" s="327">
        <v>0</v>
      </c>
      <c r="AH1858" s="327">
        <v>0</v>
      </c>
      <c r="AI1858" s="327">
        <v>0</v>
      </c>
      <c r="AJ1858" s="327">
        <v>0</v>
      </c>
      <c r="AK1858" s="327">
        <v>0</v>
      </c>
      <c r="AL1858" s="327">
        <v>0</v>
      </c>
      <c r="AM1858" s="489"/>
      <c r="AN1858" s="382"/>
    </row>
    <row r="1859" spans="1:40" ht="19.5" customHeight="1" x14ac:dyDescent="0.2">
      <c r="A1859" s="375" t="s">
        <v>53</v>
      </c>
      <c r="B1859" s="375" t="s">
        <v>45</v>
      </c>
      <c r="C1859" s="375" t="s">
        <v>26</v>
      </c>
      <c r="D1859" s="375" t="s">
        <v>27</v>
      </c>
      <c r="E1859" s="375"/>
      <c r="F1859" s="375"/>
      <c r="G1859" s="375"/>
      <c r="H1859" s="375"/>
      <c r="I1859" s="375"/>
      <c r="J1859" s="375"/>
      <c r="K1859" s="375"/>
      <c r="L1859" s="375"/>
      <c r="M1859" s="375"/>
      <c r="N1859" s="375"/>
      <c r="O1859" s="375"/>
      <c r="P1859" s="375"/>
      <c r="Q1859" s="375"/>
      <c r="R1859" s="375"/>
      <c r="V1859" s="387"/>
      <c r="W1859" s="323" t="s">
        <v>258</v>
      </c>
      <c r="X1859" s="323" t="s">
        <v>243</v>
      </c>
      <c r="Y1859" s="323"/>
      <c r="Z1859" s="327">
        <v>0</v>
      </c>
      <c r="AA1859" s="327">
        <v>0</v>
      </c>
      <c r="AB1859" s="327">
        <v>0</v>
      </c>
      <c r="AC1859" s="327">
        <v>0</v>
      </c>
      <c r="AD1859" s="327">
        <v>0</v>
      </c>
      <c r="AE1859" s="327">
        <v>0</v>
      </c>
      <c r="AF1859" s="327">
        <v>0</v>
      </c>
      <c r="AG1859" s="327">
        <v>0</v>
      </c>
      <c r="AH1859" s="327">
        <v>0</v>
      </c>
      <c r="AI1859" s="327">
        <v>0</v>
      </c>
      <c r="AJ1859" s="327">
        <v>0</v>
      </c>
      <c r="AK1859" s="327">
        <v>0</v>
      </c>
      <c r="AL1859" s="327">
        <v>0</v>
      </c>
      <c r="AM1859" s="489"/>
      <c r="AN1859" s="382"/>
    </row>
    <row r="1860" spans="1:40" ht="19.5" customHeight="1" x14ac:dyDescent="0.2">
      <c r="A1860" s="375" t="s">
        <v>53</v>
      </c>
      <c r="B1860" s="375" t="s">
        <v>45</v>
      </c>
      <c r="C1860" s="375" t="s">
        <v>26</v>
      </c>
      <c r="D1860" s="375" t="s">
        <v>28</v>
      </c>
      <c r="E1860" s="375"/>
      <c r="F1860" s="375"/>
      <c r="G1860" s="375"/>
      <c r="H1860" s="375"/>
      <c r="I1860" s="375"/>
      <c r="J1860" s="375"/>
      <c r="K1860" s="375"/>
      <c r="L1860" s="375"/>
      <c r="M1860" s="375"/>
      <c r="N1860" s="375"/>
      <c r="O1860" s="375"/>
      <c r="P1860" s="375"/>
      <c r="Q1860" s="375"/>
      <c r="R1860" s="375"/>
      <c r="V1860" s="387"/>
      <c r="W1860" s="323" t="s">
        <v>258</v>
      </c>
      <c r="X1860" s="323" t="s">
        <v>244</v>
      </c>
      <c r="Y1860" s="323"/>
      <c r="Z1860" s="327">
        <v>0</v>
      </c>
      <c r="AA1860" s="327">
        <v>0</v>
      </c>
      <c r="AB1860" s="327">
        <v>0</v>
      </c>
      <c r="AC1860" s="327">
        <v>0</v>
      </c>
      <c r="AD1860" s="327">
        <v>0</v>
      </c>
      <c r="AE1860" s="327">
        <v>0</v>
      </c>
      <c r="AF1860" s="327">
        <v>0</v>
      </c>
      <c r="AG1860" s="327">
        <v>0</v>
      </c>
      <c r="AH1860" s="327">
        <v>0</v>
      </c>
      <c r="AI1860" s="327">
        <v>0</v>
      </c>
      <c r="AJ1860" s="327">
        <v>0</v>
      </c>
      <c r="AK1860" s="327">
        <v>0</v>
      </c>
      <c r="AL1860" s="327">
        <v>0</v>
      </c>
      <c r="AM1860" s="489"/>
      <c r="AN1860" s="382"/>
    </row>
    <row r="1861" spans="1:40" ht="19.5" customHeight="1" x14ac:dyDescent="0.2">
      <c r="A1861" s="375" t="s">
        <v>53</v>
      </c>
      <c r="B1861" s="375" t="s">
        <v>45</v>
      </c>
      <c r="C1861" s="375" t="s">
        <v>26</v>
      </c>
      <c r="D1861" s="375" t="s">
        <v>29</v>
      </c>
      <c r="E1861" s="375"/>
      <c r="F1861" s="375"/>
      <c r="G1861" s="375"/>
      <c r="H1861" s="375"/>
      <c r="I1861" s="375"/>
      <c r="J1861" s="375"/>
      <c r="K1861" s="375"/>
      <c r="L1861" s="375"/>
      <c r="M1861" s="375"/>
      <c r="N1861" s="375"/>
      <c r="O1861" s="375"/>
      <c r="P1861" s="375"/>
      <c r="Q1861" s="375"/>
      <c r="R1861" s="375"/>
      <c r="V1861" s="387"/>
      <c r="W1861" s="323" t="s">
        <v>258</v>
      </c>
      <c r="X1861" s="323" t="s">
        <v>245</v>
      </c>
      <c r="Y1861" s="323"/>
      <c r="Z1861" s="327">
        <v>0</v>
      </c>
      <c r="AA1861" s="327">
        <v>0</v>
      </c>
      <c r="AB1861" s="327">
        <v>0</v>
      </c>
      <c r="AC1861" s="327">
        <v>0</v>
      </c>
      <c r="AD1861" s="327">
        <v>0</v>
      </c>
      <c r="AE1861" s="327">
        <v>0</v>
      </c>
      <c r="AF1861" s="327">
        <v>0</v>
      </c>
      <c r="AG1861" s="327">
        <v>0</v>
      </c>
      <c r="AH1861" s="327">
        <v>0</v>
      </c>
      <c r="AI1861" s="327">
        <v>0</v>
      </c>
      <c r="AJ1861" s="327">
        <v>0</v>
      </c>
      <c r="AK1861" s="327">
        <v>0</v>
      </c>
      <c r="AL1861" s="327">
        <v>0</v>
      </c>
      <c r="AM1861" s="489"/>
      <c r="AN1861" s="382"/>
    </row>
    <row r="1862" spans="1:40" ht="19.5" customHeight="1" x14ac:dyDescent="0.2">
      <c r="A1862" s="375" t="s">
        <v>53</v>
      </c>
      <c r="B1862" s="375" t="s">
        <v>45</v>
      </c>
      <c r="C1862" s="375" t="s">
        <v>26</v>
      </c>
      <c r="D1862" s="375" t="s">
        <v>30</v>
      </c>
      <c r="E1862" s="375"/>
      <c r="F1862" s="375"/>
      <c r="G1862" s="375"/>
      <c r="H1862" s="375"/>
      <c r="I1862" s="375"/>
      <c r="J1862" s="375"/>
      <c r="K1862" s="375"/>
      <c r="L1862" s="375"/>
      <c r="M1862" s="375"/>
      <c r="N1862" s="375"/>
      <c r="O1862" s="375"/>
      <c r="P1862" s="375"/>
      <c r="Q1862" s="375"/>
      <c r="R1862" s="375"/>
      <c r="V1862" s="387"/>
      <c r="W1862" s="323" t="s">
        <v>258</v>
      </c>
      <c r="X1862" s="323" t="s">
        <v>246</v>
      </c>
      <c r="Y1862" s="323"/>
      <c r="Z1862" s="327">
        <v>0</v>
      </c>
      <c r="AA1862" s="327">
        <v>0</v>
      </c>
      <c r="AB1862" s="327">
        <v>0</v>
      </c>
      <c r="AC1862" s="327">
        <v>0</v>
      </c>
      <c r="AD1862" s="327">
        <v>0</v>
      </c>
      <c r="AE1862" s="327">
        <v>0</v>
      </c>
      <c r="AF1862" s="327">
        <v>0</v>
      </c>
      <c r="AG1862" s="327">
        <v>0</v>
      </c>
      <c r="AH1862" s="327">
        <v>0</v>
      </c>
      <c r="AI1862" s="327">
        <v>0</v>
      </c>
      <c r="AJ1862" s="327">
        <v>0</v>
      </c>
      <c r="AK1862" s="327">
        <v>0</v>
      </c>
      <c r="AL1862" s="327">
        <v>0</v>
      </c>
      <c r="AM1862" s="489"/>
      <c r="AN1862" s="382"/>
    </row>
    <row r="1863" spans="1:40" ht="19.5" customHeight="1" x14ac:dyDescent="0.2">
      <c r="A1863" s="375" t="s">
        <v>53</v>
      </c>
      <c r="B1863" s="375" t="s">
        <v>45</v>
      </c>
      <c r="C1863" s="375" t="s">
        <v>26</v>
      </c>
      <c r="D1863" s="375" t="s">
        <v>31</v>
      </c>
      <c r="E1863" s="375"/>
      <c r="F1863" s="375"/>
      <c r="G1863" s="375"/>
      <c r="H1863" s="375"/>
      <c r="I1863" s="375"/>
      <c r="J1863" s="375"/>
      <c r="K1863" s="375"/>
      <c r="L1863" s="375"/>
      <c r="M1863" s="375"/>
      <c r="N1863" s="375"/>
      <c r="O1863" s="375"/>
      <c r="P1863" s="375"/>
      <c r="Q1863" s="375"/>
      <c r="R1863" s="375"/>
      <c r="V1863" s="387"/>
      <c r="W1863" s="323" t="s">
        <v>258</v>
      </c>
      <c r="X1863" s="323" t="s">
        <v>247</v>
      </c>
      <c r="Y1863" s="323"/>
      <c r="Z1863" s="327">
        <v>0</v>
      </c>
      <c r="AA1863" s="327">
        <v>0</v>
      </c>
      <c r="AB1863" s="327">
        <v>0</v>
      </c>
      <c r="AC1863" s="327">
        <v>0</v>
      </c>
      <c r="AD1863" s="327">
        <v>0</v>
      </c>
      <c r="AE1863" s="327">
        <v>0</v>
      </c>
      <c r="AF1863" s="327">
        <v>0</v>
      </c>
      <c r="AG1863" s="327">
        <v>0</v>
      </c>
      <c r="AH1863" s="327">
        <v>0</v>
      </c>
      <c r="AI1863" s="327">
        <v>0</v>
      </c>
      <c r="AJ1863" s="327">
        <v>0</v>
      </c>
      <c r="AK1863" s="327">
        <v>0</v>
      </c>
      <c r="AL1863" s="327">
        <v>0</v>
      </c>
      <c r="AM1863" s="489"/>
      <c r="AN1863" s="382"/>
    </row>
    <row r="1864" spans="1:40" ht="19.5" customHeight="1" x14ac:dyDescent="0.2">
      <c r="A1864" s="375" t="s">
        <v>53</v>
      </c>
      <c r="B1864" s="375" t="s">
        <v>45</v>
      </c>
      <c r="C1864" s="375" t="s">
        <v>26</v>
      </c>
      <c r="D1864" s="375" t="s">
        <v>32</v>
      </c>
      <c r="E1864" s="375"/>
      <c r="F1864" s="375"/>
      <c r="G1864" s="375"/>
      <c r="H1864" s="375"/>
      <c r="I1864" s="375"/>
      <c r="J1864" s="375"/>
      <c r="K1864" s="375"/>
      <c r="L1864" s="375"/>
      <c r="M1864" s="375"/>
      <c r="N1864" s="375"/>
      <c r="O1864" s="375"/>
      <c r="P1864" s="375"/>
      <c r="Q1864" s="375"/>
      <c r="R1864" s="375"/>
      <c r="V1864" s="387"/>
      <c r="W1864" s="323" t="s">
        <v>258</v>
      </c>
      <c r="X1864" s="323" t="s">
        <v>248</v>
      </c>
      <c r="Y1864" s="323"/>
      <c r="Z1864" s="327">
        <v>-4.1692464999999999</v>
      </c>
      <c r="AA1864" s="327">
        <v>5.6312499999999996</v>
      </c>
      <c r="AB1864" s="327">
        <v>0.99153000000000002</v>
      </c>
      <c r="AC1864" s="327">
        <v>0.80116600000000004</v>
      </c>
      <c r="AD1864" s="327">
        <v>2.4823</v>
      </c>
      <c r="AE1864" s="327">
        <v>1.3522000000000001</v>
      </c>
      <c r="AF1864" s="327">
        <v>1.5549999999999999</v>
      </c>
      <c r="AG1864" s="327">
        <v>1.2807599999999999</v>
      </c>
      <c r="AH1864" s="327">
        <v>9.6734010000000001</v>
      </c>
      <c r="AI1864" s="327">
        <v>3.7529940000000002</v>
      </c>
      <c r="AJ1864" s="327">
        <v>3.4923250000000001</v>
      </c>
      <c r="AK1864" s="327">
        <v>135.479108</v>
      </c>
      <c r="AL1864" s="327">
        <v>162.3227875</v>
      </c>
      <c r="AM1864" s="489"/>
      <c r="AN1864" s="382"/>
    </row>
    <row r="1865" spans="1:40" ht="19.5" customHeight="1" x14ac:dyDescent="0.2">
      <c r="A1865" s="375" t="s">
        <v>53</v>
      </c>
      <c r="B1865" s="375" t="s">
        <v>45</v>
      </c>
      <c r="C1865" s="375" t="s">
        <v>33</v>
      </c>
      <c r="D1865" s="375" t="s">
        <v>34</v>
      </c>
      <c r="E1865" s="375"/>
      <c r="F1865" s="375"/>
      <c r="G1865" s="375"/>
      <c r="H1865" s="375"/>
      <c r="I1865" s="375"/>
      <c r="J1865" s="375"/>
      <c r="K1865" s="375"/>
      <c r="L1865" s="375"/>
      <c r="M1865" s="375"/>
      <c r="N1865" s="375"/>
      <c r="O1865" s="375"/>
      <c r="P1865" s="375"/>
      <c r="Q1865" s="375"/>
      <c r="R1865" s="375"/>
      <c r="V1865" s="387"/>
      <c r="W1865" s="323" t="s">
        <v>258</v>
      </c>
      <c r="X1865" s="323" t="s">
        <v>210</v>
      </c>
      <c r="Y1865" s="323"/>
      <c r="Z1865" s="327">
        <v>23.474186450281</v>
      </c>
      <c r="AA1865" s="327">
        <v>-27.777121780487501</v>
      </c>
      <c r="AB1865" s="327">
        <v>-0.92730000000000001</v>
      </c>
      <c r="AC1865" s="327">
        <v>0</v>
      </c>
      <c r="AD1865" s="327">
        <v>-2.1033257783566599</v>
      </c>
      <c r="AE1865" s="327">
        <v>-2.9485737783566601</v>
      </c>
      <c r="AF1865" s="327">
        <v>-0.12332577835666</v>
      </c>
      <c r="AG1865" s="327">
        <v>-0.40856329156579602</v>
      </c>
      <c r="AH1865" s="327">
        <v>-8.4839222964452699</v>
      </c>
      <c r="AI1865" s="327">
        <v>-2.9959222964452699</v>
      </c>
      <c r="AJ1865" s="327">
        <v>-3.41982229644527</v>
      </c>
      <c r="AK1865" s="327">
        <v>25.598288703554701</v>
      </c>
      <c r="AL1865" s="327">
        <v>-0.11540214262336999</v>
      </c>
      <c r="AM1865" s="489"/>
      <c r="AN1865" s="382"/>
    </row>
    <row r="1866" spans="1:40" ht="19.5" customHeight="1" x14ac:dyDescent="0.2">
      <c r="A1866" s="375" t="s">
        <v>53</v>
      </c>
      <c r="B1866" s="375" t="s">
        <v>45</v>
      </c>
      <c r="C1866" s="375" t="s">
        <v>33</v>
      </c>
      <c r="D1866" s="375" t="s">
        <v>35</v>
      </c>
      <c r="E1866" s="375"/>
      <c r="F1866" s="375"/>
      <c r="G1866" s="375"/>
      <c r="H1866" s="375"/>
      <c r="I1866" s="375"/>
      <c r="J1866" s="375"/>
      <c r="K1866" s="375"/>
      <c r="L1866" s="375"/>
      <c r="M1866" s="375"/>
      <c r="N1866" s="375"/>
      <c r="O1866" s="375"/>
      <c r="P1866" s="375"/>
      <c r="Q1866" s="375"/>
      <c r="R1866" s="375"/>
      <c r="V1866" s="387"/>
      <c r="W1866" s="321"/>
      <c r="X1866" s="321"/>
      <c r="Y1866" s="321"/>
      <c r="Z1866" s="329"/>
      <c r="AA1866" s="329"/>
      <c r="AB1866" s="329"/>
      <c r="AC1866" s="329"/>
      <c r="AD1866" s="329"/>
      <c r="AE1866" s="329"/>
      <c r="AF1866" s="329"/>
      <c r="AG1866" s="329"/>
      <c r="AH1866" s="329"/>
      <c r="AI1866" s="329"/>
      <c r="AJ1866" s="329"/>
      <c r="AK1866" s="329"/>
      <c r="AL1866" s="329"/>
      <c r="AM1866" s="489"/>
      <c r="AN1866" s="382"/>
    </row>
    <row r="1867" spans="1:40" ht="19.5" customHeight="1" x14ac:dyDescent="0.2">
      <c r="A1867" s="375" t="s">
        <v>53</v>
      </c>
      <c r="B1867" s="375" t="s">
        <v>45</v>
      </c>
      <c r="C1867" s="375" t="s">
        <v>33</v>
      </c>
      <c r="D1867" s="375" t="s">
        <v>36</v>
      </c>
      <c r="E1867" s="375"/>
      <c r="F1867" s="375"/>
      <c r="G1867" s="375"/>
      <c r="H1867" s="375"/>
      <c r="I1867" s="375"/>
      <c r="J1867" s="375"/>
      <c r="K1867" s="375"/>
      <c r="L1867" s="375"/>
      <c r="M1867" s="375"/>
      <c r="N1867" s="375"/>
      <c r="O1867" s="375"/>
      <c r="P1867" s="375"/>
      <c r="Q1867" s="375"/>
      <c r="R1867" s="375"/>
      <c r="V1867" s="387"/>
      <c r="W1867" s="321"/>
      <c r="X1867" s="321"/>
      <c r="Y1867" s="321"/>
      <c r="Z1867" s="329"/>
      <c r="AA1867" s="329"/>
      <c r="AB1867" s="329"/>
      <c r="AC1867" s="329"/>
      <c r="AD1867" s="329"/>
      <c r="AE1867" s="329"/>
      <c r="AF1867" s="329"/>
      <c r="AG1867" s="329"/>
      <c r="AH1867" s="329"/>
      <c r="AI1867" s="329"/>
      <c r="AJ1867" s="329"/>
      <c r="AK1867" s="329"/>
      <c r="AL1867" s="329"/>
      <c r="AM1867" s="489"/>
      <c r="AN1867" s="382"/>
    </row>
    <row r="1868" spans="1:40" ht="19.5" customHeight="1" x14ac:dyDescent="0.2">
      <c r="A1868" s="375" t="s">
        <v>53</v>
      </c>
      <c r="B1868" s="375" t="s">
        <v>45</v>
      </c>
      <c r="C1868" s="375" t="s">
        <v>33</v>
      </c>
      <c r="D1868" s="375" t="s">
        <v>37</v>
      </c>
      <c r="E1868" s="375"/>
      <c r="F1868" s="375"/>
      <c r="G1868" s="375"/>
      <c r="H1868" s="375"/>
      <c r="I1868" s="375"/>
      <c r="J1868" s="375"/>
      <c r="K1868" s="375"/>
      <c r="L1868" s="375"/>
      <c r="M1868" s="375"/>
      <c r="N1868" s="375"/>
      <c r="O1868" s="375"/>
      <c r="P1868" s="375"/>
      <c r="Q1868" s="375"/>
      <c r="R1868" s="375"/>
      <c r="V1868" s="387"/>
      <c r="W1868" s="323" t="s">
        <v>3</v>
      </c>
      <c r="X1868" s="323" t="s">
        <v>4</v>
      </c>
      <c r="Y1868" s="323"/>
      <c r="Z1868" s="327" t="s">
        <v>8</v>
      </c>
      <c r="AA1868" s="327" t="s">
        <v>9</v>
      </c>
      <c r="AB1868" s="327" t="s">
        <v>10</v>
      </c>
      <c r="AC1868" s="327" t="s">
        <v>11</v>
      </c>
      <c r="AD1868" s="327" t="s">
        <v>12</v>
      </c>
      <c r="AE1868" s="327" t="s">
        <v>13</v>
      </c>
      <c r="AF1868" s="327" t="s">
        <v>14</v>
      </c>
      <c r="AG1868" s="327" t="s">
        <v>15</v>
      </c>
      <c r="AH1868" s="327" t="s">
        <v>16</v>
      </c>
      <c r="AI1868" s="327" t="s">
        <v>17</v>
      </c>
      <c r="AJ1868" s="327" t="s">
        <v>111</v>
      </c>
      <c r="AK1868" s="327" t="s">
        <v>19</v>
      </c>
      <c r="AL1868" s="327" t="s">
        <v>20</v>
      </c>
      <c r="AM1868" s="489"/>
      <c r="AN1868" s="382"/>
    </row>
    <row r="1869" spans="1:40" ht="19.5" customHeight="1" x14ac:dyDescent="0.2">
      <c r="A1869" s="375" t="s">
        <v>53</v>
      </c>
      <c r="B1869" s="375" t="s">
        <v>45</v>
      </c>
      <c r="C1869" s="375" t="s">
        <v>33</v>
      </c>
      <c r="D1869" s="375" t="s">
        <v>38</v>
      </c>
      <c r="E1869" s="375"/>
      <c r="F1869" s="375"/>
      <c r="G1869" s="375"/>
      <c r="H1869" s="375"/>
      <c r="I1869" s="375"/>
      <c r="J1869" s="375"/>
      <c r="K1869" s="375"/>
      <c r="L1869" s="375"/>
      <c r="M1869" s="375"/>
      <c r="N1869" s="375"/>
      <c r="O1869" s="375"/>
      <c r="P1869" s="375"/>
      <c r="Q1869" s="375"/>
      <c r="R1869" s="375"/>
      <c r="V1869" s="387"/>
      <c r="W1869" s="323" t="s">
        <v>407</v>
      </c>
      <c r="X1869" s="323" t="s">
        <v>217</v>
      </c>
      <c r="Y1869" s="323"/>
      <c r="Z1869" s="327">
        <v>0.17642196917049</v>
      </c>
      <c r="AA1869" s="327">
        <v>-0.14105458208164401</v>
      </c>
      <c r="AB1869" s="327">
        <v>-0.14105458208164401</v>
      </c>
      <c r="AC1869" s="327">
        <v>-0.14105458208164401</v>
      </c>
      <c r="AD1869" s="327">
        <v>-1.7728803724983901E-2</v>
      </c>
      <c r="AE1869" s="327">
        <v>-1.7728803724983901E-2</v>
      </c>
      <c r="AF1869" s="327">
        <v>-1.7728803724983901E-2</v>
      </c>
      <c r="AG1869" s="327">
        <v>-1.7728803724983901E-2</v>
      </c>
      <c r="AH1869" s="327">
        <v>-1.7728803724983901E-2</v>
      </c>
      <c r="AI1869" s="327">
        <v>-1.7728803724983901E-2</v>
      </c>
      <c r="AJ1869" s="327">
        <v>-1.7728803724983901E-2</v>
      </c>
      <c r="AK1869" s="327">
        <v>-1.7728803724983699E-2</v>
      </c>
      <c r="AL1869" s="327">
        <v>-0.38857220687431399</v>
      </c>
      <c r="AM1869" s="489"/>
      <c r="AN1869" s="382"/>
    </row>
    <row r="1870" spans="1:40" ht="19.5" customHeight="1" x14ac:dyDescent="0.2">
      <c r="A1870" s="375" t="s">
        <v>53</v>
      </c>
      <c r="B1870" s="375" t="s">
        <v>45</v>
      </c>
      <c r="C1870" s="375" t="s">
        <v>33</v>
      </c>
      <c r="D1870" s="375" t="s">
        <v>39</v>
      </c>
      <c r="E1870" s="375"/>
      <c r="F1870" s="375"/>
      <c r="G1870" s="375"/>
      <c r="H1870" s="375"/>
      <c r="I1870" s="375"/>
      <c r="J1870" s="375"/>
      <c r="K1870" s="375"/>
      <c r="L1870" s="375"/>
      <c r="M1870" s="375"/>
      <c r="N1870" s="375"/>
      <c r="O1870" s="375"/>
      <c r="P1870" s="375"/>
      <c r="Q1870" s="375"/>
      <c r="R1870" s="375"/>
      <c r="V1870" s="387"/>
      <c r="W1870" s="323" t="s">
        <v>407</v>
      </c>
      <c r="X1870" s="323" t="s">
        <v>218</v>
      </c>
      <c r="Y1870" s="323"/>
      <c r="Z1870" s="327">
        <v>2.3E-2</v>
      </c>
      <c r="AA1870" s="327">
        <v>0</v>
      </c>
      <c r="AB1870" s="327">
        <v>0</v>
      </c>
      <c r="AC1870" s="327">
        <v>0</v>
      </c>
      <c r="AD1870" s="327">
        <v>0</v>
      </c>
      <c r="AE1870" s="327">
        <v>0</v>
      </c>
      <c r="AF1870" s="327">
        <v>0</v>
      </c>
      <c r="AG1870" s="327">
        <v>0</v>
      </c>
      <c r="AH1870" s="327">
        <v>0</v>
      </c>
      <c r="AI1870" s="327">
        <v>0</v>
      </c>
      <c r="AJ1870" s="327">
        <v>0</v>
      </c>
      <c r="AK1870" s="327">
        <v>0</v>
      </c>
      <c r="AL1870" s="327">
        <v>2.3E-2</v>
      </c>
      <c r="AM1870" s="489"/>
      <c r="AN1870" s="382"/>
    </row>
    <row r="1871" spans="1:40" ht="19.5" customHeight="1" x14ac:dyDescent="0.2">
      <c r="A1871" s="375" t="s">
        <v>53</v>
      </c>
      <c r="B1871" s="375" t="s">
        <v>45</v>
      </c>
      <c r="C1871" s="375" t="s">
        <v>40</v>
      </c>
      <c r="D1871" s="375" t="s">
        <v>41</v>
      </c>
      <c r="E1871" s="375"/>
      <c r="F1871" s="375"/>
      <c r="G1871" s="375"/>
      <c r="H1871" s="375"/>
      <c r="I1871" s="375"/>
      <c r="J1871" s="375"/>
      <c r="K1871" s="375"/>
      <c r="L1871" s="375"/>
      <c r="M1871" s="375"/>
      <c r="N1871" s="375"/>
      <c r="O1871" s="375"/>
      <c r="P1871" s="375"/>
      <c r="Q1871" s="375"/>
      <c r="R1871" s="375"/>
      <c r="V1871" s="387"/>
      <c r="W1871" s="323" t="s">
        <v>407</v>
      </c>
      <c r="X1871" s="323" t="s">
        <v>219</v>
      </c>
      <c r="Y1871" s="323"/>
      <c r="Z1871" s="327">
        <v>0.48</v>
      </c>
      <c r="AA1871" s="327">
        <v>0</v>
      </c>
      <c r="AB1871" s="327">
        <v>0</v>
      </c>
      <c r="AC1871" s="327">
        <v>0</v>
      </c>
      <c r="AD1871" s="327">
        <v>0</v>
      </c>
      <c r="AE1871" s="327">
        <v>0</v>
      </c>
      <c r="AF1871" s="327">
        <v>0</v>
      </c>
      <c r="AG1871" s="327">
        <v>0</v>
      </c>
      <c r="AH1871" s="327">
        <v>0</v>
      </c>
      <c r="AI1871" s="327">
        <v>0</v>
      </c>
      <c r="AJ1871" s="327">
        <v>0</v>
      </c>
      <c r="AK1871" s="327">
        <v>0</v>
      </c>
      <c r="AL1871" s="327">
        <v>0.48</v>
      </c>
      <c r="AM1871" s="489"/>
      <c r="AN1871" s="382"/>
    </row>
    <row r="1872" spans="1:40" ht="19.5" customHeight="1" x14ac:dyDescent="0.2">
      <c r="A1872" s="375" t="s">
        <v>53</v>
      </c>
      <c r="B1872" s="375" t="s">
        <v>45</v>
      </c>
      <c r="C1872" s="375" t="s">
        <v>40</v>
      </c>
      <c r="D1872" s="375" t="s">
        <v>42</v>
      </c>
      <c r="E1872" s="375"/>
      <c r="F1872" s="375"/>
      <c r="G1872" s="375"/>
      <c r="H1872" s="375"/>
      <c r="I1872" s="375"/>
      <c r="J1872" s="375"/>
      <c r="K1872" s="375"/>
      <c r="L1872" s="375"/>
      <c r="M1872" s="375"/>
      <c r="N1872" s="375"/>
      <c r="O1872" s="375"/>
      <c r="P1872" s="375"/>
      <c r="Q1872" s="375"/>
      <c r="R1872" s="375"/>
      <c r="V1872" s="387"/>
      <c r="W1872" s="323" t="s">
        <v>407</v>
      </c>
      <c r="X1872" s="323" t="s">
        <v>220</v>
      </c>
      <c r="Y1872" s="323"/>
      <c r="Z1872" s="327">
        <v>0</v>
      </c>
      <c r="AA1872" s="327">
        <v>0</v>
      </c>
      <c r="AB1872" s="327">
        <v>0</v>
      </c>
      <c r="AC1872" s="327">
        <v>0</v>
      </c>
      <c r="AD1872" s="327">
        <v>0</v>
      </c>
      <c r="AE1872" s="327">
        <v>0</v>
      </c>
      <c r="AF1872" s="327">
        <v>0</v>
      </c>
      <c r="AG1872" s="327">
        <v>0</v>
      </c>
      <c r="AH1872" s="327">
        <v>0</v>
      </c>
      <c r="AI1872" s="327">
        <v>0</v>
      </c>
      <c r="AJ1872" s="327">
        <v>0</v>
      </c>
      <c r="AK1872" s="327">
        <v>1.2657579999999999</v>
      </c>
      <c r="AL1872" s="327">
        <v>1.2657579999999999</v>
      </c>
      <c r="AM1872" s="489"/>
      <c r="AN1872" s="382"/>
    </row>
    <row r="1873" spans="1:40" ht="19.5" customHeight="1" x14ac:dyDescent="0.2">
      <c r="A1873" s="375" t="s">
        <v>53</v>
      </c>
      <c r="B1873" s="375" t="s">
        <v>45</v>
      </c>
      <c r="C1873" s="375" t="s">
        <v>40</v>
      </c>
      <c r="D1873" s="375" t="s">
        <v>43</v>
      </c>
      <c r="E1873" s="375"/>
      <c r="F1873" s="375"/>
      <c r="G1873" s="375"/>
      <c r="H1873" s="375"/>
      <c r="I1873" s="375"/>
      <c r="J1873" s="375"/>
      <c r="K1873" s="375"/>
      <c r="L1873" s="375"/>
      <c r="M1873" s="375"/>
      <c r="N1873" s="375"/>
      <c r="O1873" s="375"/>
      <c r="P1873" s="375"/>
      <c r="Q1873" s="375"/>
      <c r="R1873" s="375"/>
      <c r="V1873" s="387"/>
      <c r="W1873" s="323" t="s">
        <v>407</v>
      </c>
      <c r="X1873" s="323" t="s">
        <v>211</v>
      </c>
      <c r="Y1873" s="323"/>
      <c r="Z1873" s="327">
        <v>0</v>
      </c>
      <c r="AA1873" s="327">
        <v>-21.389491611413799</v>
      </c>
      <c r="AB1873" s="327">
        <v>0</v>
      </c>
      <c r="AC1873" s="327">
        <v>0</v>
      </c>
      <c r="AD1873" s="327">
        <v>0</v>
      </c>
      <c r="AE1873" s="327">
        <v>0</v>
      </c>
      <c r="AF1873" s="327">
        <v>0</v>
      </c>
      <c r="AG1873" s="327">
        <v>0</v>
      </c>
      <c r="AH1873" s="327">
        <v>0</v>
      </c>
      <c r="AI1873" s="327">
        <v>0</v>
      </c>
      <c r="AJ1873" s="327">
        <v>0</v>
      </c>
      <c r="AK1873" s="327">
        <v>37.227468909091002</v>
      </c>
      <c r="AL1873" s="327">
        <v>15.837977297677201</v>
      </c>
      <c r="AM1873" s="489"/>
      <c r="AN1873" s="382"/>
    </row>
    <row r="1874" spans="1:40" ht="19.5" customHeight="1" x14ac:dyDescent="0.2">
      <c r="A1874" s="375" t="s">
        <v>53</v>
      </c>
      <c r="B1874" s="375" t="s">
        <v>25</v>
      </c>
      <c r="C1874" s="375" t="s">
        <v>378</v>
      </c>
      <c r="D1874" s="375" t="s">
        <v>378</v>
      </c>
      <c r="E1874" s="375"/>
      <c r="F1874" s="375"/>
      <c r="G1874" s="375"/>
      <c r="H1874" s="375"/>
      <c r="I1874" s="375"/>
      <c r="J1874" s="375"/>
      <c r="K1874" s="375"/>
      <c r="L1874" s="375"/>
      <c r="M1874" s="375"/>
      <c r="N1874" s="375"/>
      <c r="O1874" s="375"/>
      <c r="P1874" s="375"/>
      <c r="Q1874" s="375"/>
      <c r="R1874" s="375"/>
      <c r="V1874" s="387"/>
      <c r="W1874" s="323" t="s">
        <v>407</v>
      </c>
      <c r="X1874" s="323" t="s">
        <v>221</v>
      </c>
      <c r="Y1874" s="323"/>
      <c r="Z1874" s="327">
        <v>0</v>
      </c>
      <c r="AA1874" s="327">
        <v>0</v>
      </c>
      <c r="AB1874" s="327">
        <v>0</v>
      </c>
      <c r="AC1874" s="327">
        <v>0</v>
      </c>
      <c r="AD1874" s="327">
        <v>0</v>
      </c>
      <c r="AE1874" s="327">
        <v>0</v>
      </c>
      <c r="AF1874" s="327">
        <v>0</v>
      </c>
      <c r="AG1874" s="327">
        <v>0</v>
      </c>
      <c r="AH1874" s="327">
        <v>0</v>
      </c>
      <c r="AI1874" s="327">
        <v>0</v>
      </c>
      <c r="AJ1874" s="327">
        <v>0</v>
      </c>
      <c r="AK1874" s="327">
        <v>9.0909087813173502E-8</v>
      </c>
      <c r="AL1874" s="327">
        <v>9.0909087813173502E-8</v>
      </c>
      <c r="AM1874" s="489"/>
      <c r="AN1874" s="382"/>
    </row>
    <row r="1875" spans="1:40" ht="19.5" customHeight="1" x14ac:dyDescent="0.2">
      <c r="A1875" s="375" t="s">
        <v>53</v>
      </c>
      <c r="B1875" s="375" t="s">
        <v>44</v>
      </c>
      <c r="C1875" s="375" t="s">
        <v>380</v>
      </c>
      <c r="D1875" s="375" t="s">
        <v>380</v>
      </c>
      <c r="E1875" s="375"/>
      <c r="F1875" s="375"/>
      <c r="G1875" s="375"/>
      <c r="H1875" s="375"/>
      <c r="I1875" s="375"/>
      <c r="J1875" s="375"/>
      <c r="K1875" s="375"/>
      <c r="L1875" s="375"/>
      <c r="M1875" s="375"/>
      <c r="N1875" s="375"/>
      <c r="O1875" s="375"/>
      <c r="P1875" s="375"/>
      <c r="Q1875" s="375"/>
      <c r="R1875" s="375"/>
      <c r="V1875" s="387"/>
      <c r="W1875" s="323" t="s">
        <v>407</v>
      </c>
      <c r="X1875" s="323" t="s">
        <v>222</v>
      </c>
      <c r="Y1875" s="323"/>
      <c r="Z1875" s="327">
        <v>0</v>
      </c>
      <c r="AA1875" s="327">
        <v>0</v>
      </c>
      <c r="AB1875" s="327">
        <v>0</v>
      </c>
      <c r="AC1875" s="327">
        <v>0</v>
      </c>
      <c r="AD1875" s="327">
        <v>0</v>
      </c>
      <c r="AE1875" s="327">
        <v>0</v>
      </c>
      <c r="AF1875" s="327">
        <v>0</v>
      </c>
      <c r="AG1875" s="327">
        <v>0</v>
      </c>
      <c r="AH1875" s="327">
        <v>0</v>
      </c>
      <c r="AI1875" s="327">
        <v>0</v>
      </c>
      <c r="AJ1875" s="327">
        <v>0</v>
      </c>
      <c r="AK1875" s="327">
        <v>0</v>
      </c>
      <c r="AL1875" s="327">
        <v>0</v>
      </c>
      <c r="AM1875" s="489"/>
      <c r="AN1875" s="382"/>
    </row>
    <row r="1876" spans="1:40" ht="19.5" customHeight="1" x14ac:dyDescent="0.2">
      <c r="A1876" s="375" t="s">
        <v>53</v>
      </c>
      <c r="B1876" s="375" t="s">
        <v>45</v>
      </c>
      <c r="C1876" s="375" t="s">
        <v>382</v>
      </c>
      <c r="D1876" s="375" t="s">
        <v>382</v>
      </c>
      <c r="E1876" s="375"/>
      <c r="F1876" s="375"/>
      <c r="G1876" s="375"/>
      <c r="H1876" s="375"/>
      <c r="I1876" s="375"/>
      <c r="J1876" s="375"/>
      <c r="K1876" s="375"/>
      <c r="L1876" s="375"/>
      <c r="M1876" s="375"/>
      <c r="N1876" s="375"/>
      <c r="O1876" s="375"/>
      <c r="P1876" s="375"/>
      <c r="Q1876" s="375"/>
      <c r="R1876" s="375"/>
      <c r="V1876" s="387"/>
      <c r="W1876" s="323" t="s">
        <v>407</v>
      </c>
      <c r="X1876" s="323" t="s">
        <v>223</v>
      </c>
      <c r="Y1876" s="323"/>
      <c r="Z1876" s="327">
        <v>0</v>
      </c>
      <c r="AA1876" s="327">
        <v>0</v>
      </c>
      <c r="AB1876" s="327">
        <v>0</v>
      </c>
      <c r="AC1876" s="327">
        <v>0</v>
      </c>
      <c r="AD1876" s="327">
        <v>0</v>
      </c>
      <c r="AE1876" s="327">
        <v>0</v>
      </c>
      <c r="AF1876" s="327">
        <v>0</v>
      </c>
      <c r="AG1876" s="327">
        <v>0</v>
      </c>
      <c r="AH1876" s="327">
        <v>0</v>
      </c>
      <c r="AI1876" s="327">
        <v>0</v>
      </c>
      <c r="AJ1876" s="327">
        <v>0</v>
      </c>
      <c r="AK1876" s="327">
        <v>0</v>
      </c>
      <c r="AL1876" s="327">
        <v>0</v>
      </c>
      <c r="AM1876" s="489"/>
      <c r="AN1876" s="382"/>
    </row>
    <row r="1877" spans="1:40" ht="19.5" customHeight="1" x14ac:dyDescent="0.2">
      <c r="A1877" s="375" t="s">
        <v>53</v>
      </c>
      <c r="B1877" s="375" t="s">
        <v>46</v>
      </c>
      <c r="C1877" s="375" t="s">
        <v>384</v>
      </c>
      <c r="D1877" s="375" t="s">
        <v>384</v>
      </c>
      <c r="E1877" s="375"/>
      <c r="F1877" s="375"/>
      <c r="G1877" s="375"/>
      <c r="H1877" s="375"/>
      <c r="I1877" s="375"/>
      <c r="J1877" s="375"/>
      <c r="K1877" s="375"/>
      <c r="L1877" s="375"/>
      <c r="M1877" s="375"/>
      <c r="N1877" s="375"/>
      <c r="O1877" s="375"/>
      <c r="P1877" s="375"/>
      <c r="Q1877" s="375"/>
      <c r="R1877" s="375"/>
      <c r="V1877" s="387"/>
      <c r="W1877" s="323" t="s">
        <v>407</v>
      </c>
      <c r="X1877" s="323" t="s">
        <v>224</v>
      </c>
      <c r="Y1877" s="323"/>
      <c r="Z1877" s="327">
        <v>0</v>
      </c>
      <c r="AA1877" s="327">
        <v>0</v>
      </c>
      <c r="AB1877" s="327">
        <v>0</v>
      </c>
      <c r="AC1877" s="327">
        <v>0</v>
      </c>
      <c r="AD1877" s="327">
        <v>0</v>
      </c>
      <c r="AE1877" s="327">
        <v>0</v>
      </c>
      <c r="AF1877" s="327">
        <v>0</v>
      </c>
      <c r="AG1877" s="327">
        <v>0</v>
      </c>
      <c r="AH1877" s="327">
        <v>0</v>
      </c>
      <c r="AI1877" s="327">
        <v>0</v>
      </c>
      <c r="AJ1877" s="327">
        <v>0</v>
      </c>
      <c r="AK1877" s="327">
        <v>0</v>
      </c>
      <c r="AL1877" s="327">
        <v>0</v>
      </c>
      <c r="AM1877" s="489"/>
      <c r="AN1877" s="382"/>
    </row>
    <row r="1878" spans="1:40" ht="19.5" customHeight="1" x14ac:dyDescent="0.2">
      <c r="A1878" s="375" t="s">
        <v>53</v>
      </c>
      <c r="B1878" s="375" t="s">
        <v>47</v>
      </c>
      <c r="C1878" s="375" t="s">
        <v>386</v>
      </c>
      <c r="D1878" s="375" t="s">
        <v>386</v>
      </c>
      <c r="E1878" s="375"/>
      <c r="F1878" s="375"/>
      <c r="G1878" s="375"/>
      <c r="H1878" s="375"/>
      <c r="I1878" s="375"/>
      <c r="J1878" s="375"/>
      <c r="K1878" s="375"/>
      <c r="L1878" s="375"/>
      <c r="M1878" s="375"/>
      <c r="N1878" s="375"/>
      <c r="O1878" s="375"/>
      <c r="P1878" s="375"/>
      <c r="Q1878" s="375"/>
      <c r="R1878" s="375"/>
      <c r="V1878" s="387"/>
      <c r="W1878" s="323" t="s">
        <v>407</v>
      </c>
      <c r="X1878" s="323" t="s">
        <v>225</v>
      </c>
      <c r="Y1878" s="323"/>
      <c r="Z1878" s="327">
        <v>0</v>
      </c>
      <c r="AA1878" s="327">
        <v>0.1</v>
      </c>
      <c r="AB1878" s="327">
        <v>0</v>
      </c>
      <c r="AC1878" s="327">
        <v>0</v>
      </c>
      <c r="AD1878" s="327">
        <v>0</v>
      </c>
      <c r="AE1878" s="327">
        <v>0</v>
      </c>
      <c r="AF1878" s="327">
        <v>0</v>
      </c>
      <c r="AG1878" s="327">
        <v>0</v>
      </c>
      <c r="AH1878" s="327">
        <v>0</v>
      </c>
      <c r="AI1878" s="327">
        <v>0</v>
      </c>
      <c r="AJ1878" s="327">
        <v>0</v>
      </c>
      <c r="AK1878" s="327">
        <v>0</v>
      </c>
      <c r="AL1878" s="327">
        <v>0.1</v>
      </c>
      <c r="AM1878" s="489"/>
      <c r="AN1878" s="382"/>
    </row>
    <row r="1879" spans="1:40" ht="19.5" customHeight="1" x14ac:dyDescent="0.2">
      <c r="A1879" s="375" t="s">
        <v>53</v>
      </c>
      <c r="B1879" s="375" t="s">
        <v>48</v>
      </c>
      <c r="C1879" s="375" t="s">
        <v>48</v>
      </c>
      <c r="D1879" s="375" t="s">
        <v>48</v>
      </c>
      <c r="E1879" s="375"/>
      <c r="F1879" s="375"/>
      <c r="G1879" s="375"/>
      <c r="H1879" s="375"/>
      <c r="I1879" s="375"/>
      <c r="J1879" s="375"/>
      <c r="K1879" s="375"/>
      <c r="L1879" s="375"/>
      <c r="M1879" s="375"/>
      <c r="N1879" s="375"/>
      <c r="O1879" s="375"/>
      <c r="P1879" s="375"/>
      <c r="Q1879" s="375"/>
      <c r="R1879" s="375"/>
      <c r="V1879" s="387"/>
      <c r="W1879" s="323" t="s">
        <v>407</v>
      </c>
      <c r="X1879" s="323" t="s">
        <v>226</v>
      </c>
      <c r="Y1879" s="323"/>
      <c r="Z1879" s="327">
        <v>0</v>
      </c>
      <c r="AA1879" s="327">
        <v>0</v>
      </c>
      <c r="AB1879" s="327">
        <v>0</v>
      </c>
      <c r="AC1879" s="327">
        <v>0</v>
      </c>
      <c r="AD1879" s="327">
        <v>0</v>
      </c>
      <c r="AE1879" s="327">
        <v>0</v>
      </c>
      <c r="AF1879" s="327">
        <v>0</v>
      </c>
      <c r="AG1879" s="327">
        <v>0</v>
      </c>
      <c r="AH1879" s="327">
        <v>0</v>
      </c>
      <c r="AI1879" s="327">
        <v>0</v>
      </c>
      <c r="AJ1879" s="327">
        <v>0</v>
      </c>
      <c r="AK1879" s="327">
        <v>0</v>
      </c>
      <c r="AL1879" s="327">
        <v>0</v>
      </c>
      <c r="AM1879" s="489"/>
      <c r="AN1879" s="382"/>
    </row>
    <row r="1880" spans="1:40" ht="19.5" customHeight="1" x14ac:dyDescent="0.2">
      <c r="A1880" s="375" t="s">
        <v>53</v>
      </c>
      <c r="B1880" s="375" t="s">
        <v>49</v>
      </c>
      <c r="C1880" s="375" t="s">
        <v>49</v>
      </c>
      <c r="D1880" s="375" t="s">
        <v>49</v>
      </c>
      <c r="E1880" s="375"/>
      <c r="F1880" s="375"/>
      <c r="G1880" s="375"/>
      <c r="H1880" s="375"/>
      <c r="I1880" s="375"/>
      <c r="J1880" s="375"/>
      <c r="K1880" s="375"/>
      <c r="L1880" s="375"/>
      <c r="M1880" s="375"/>
      <c r="N1880" s="375"/>
      <c r="O1880" s="375"/>
      <c r="P1880" s="375"/>
      <c r="Q1880" s="375"/>
      <c r="R1880" s="375"/>
      <c r="V1880" s="387"/>
      <c r="W1880" s="323" t="s">
        <v>407</v>
      </c>
      <c r="X1880" s="323" t="s">
        <v>227</v>
      </c>
      <c r="Y1880" s="323"/>
      <c r="Z1880" s="327">
        <v>0</v>
      </c>
      <c r="AA1880" s="327">
        <v>0</v>
      </c>
      <c r="AB1880" s="327">
        <v>0</v>
      </c>
      <c r="AC1880" s="327">
        <v>0</v>
      </c>
      <c r="AD1880" s="327">
        <v>0</v>
      </c>
      <c r="AE1880" s="327">
        <v>0</v>
      </c>
      <c r="AF1880" s="327">
        <v>0</v>
      </c>
      <c r="AG1880" s="327">
        <v>0</v>
      </c>
      <c r="AH1880" s="327">
        <v>0</v>
      </c>
      <c r="AI1880" s="327">
        <v>0</v>
      </c>
      <c r="AJ1880" s="327">
        <v>0</v>
      </c>
      <c r="AK1880" s="327">
        <v>0</v>
      </c>
      <c r="AL1880" s="327">
        <v>0</v>
      </c>
      <c r="AM1880" s="489"/>
      <c r="AN1880" s="382"/>
    </row>
    <row r="1881" spans="1:40" ht="19.5" customHeight="1" x14ac:dyDescent="0.2">
      <c r="A1881" s="375" t="s">
        <v>53</v>
      </c>
      <c r="B1881" s="375" t="s">
        <v>50</v>
      </c>
      <c r="C1881" s="375" t="s">
        <v>50</v>
      </c>
      <c r="D1881" s="375" t="s">
        <v>50</v>
      </c>
      <c r="E1881" s="375"/>
      <c r="F1881" s="375"/>
      <c r="G1881" s="375"/>
      <c r="H1881" s="375"/>
      <c r="I1881" s="375"/>
      <c r="J1881" s="375"/>
      <c r="K1881" s="375"/>
      <c r="L1881" s="375"/>
      <c r="M1881" s="375"/>
      <c r="N1881" s="375"/>
      <c r="O1881" s="375"/>
      <c r="P1881" s="375"/>
      <c r="Q1881" s="375"/>
      <c r="R1881" s="375"/>
      <c r="V1881" s="387"/>
      <c r="W1881" s="323" t="s">
        <v>407</v>
      </c>
      <c r="X1881" s="323" t="s">
        <v>367</v>
      </c>
      <c r="Y1881" s="323"/>
      <c r="Z1881" s="327">
        <v>0</v>
      </c>
      <c r="AA1881" s="327">
        <v>0</v>
      </c>
      <c r="AB1881" s="327">
        <v>0</v>
      </c>
      <c r="AC1881" s="327">
        <v>0</v>
      </c>
      <c r="AD1881" s="327">
        <v>0</v>
      </c>
      <c r="AE1881" s="327">
        <v>0</v>
      </c>
      <c r="AF1881" s="327">
        <v>0</v>
      </c>
      <c r="AG1881" s="327">
        <v>0</v>
      </c>
      <c r="AH1881" s="327">
        <v>0</v>
      </c>
      <c r="AI1881" s="327">
        <v>0</v>
      </c>
      <c r="AJ1881" s="327">
        <v>0</v>
      </c>
      <c r="AK1881" s="327">
        <v>0</v>
      </c>
      <c r="AL1881" s="327">
        <v>0</v>
      </c>
      <c r="AM1881" s="489"/>
      <c r="AN1881" s="382"/>
    </row>
    <row r="1882" spans="1:40" ht="19.5" customHeight="1" x14ac:dyDescent="0.2">
      <c r="A1882" s="375" t="s">
        <v>54</v>
      </c>
      <c r="B1882" s="375" t="s">
        <v>25</v>
      </c>
      <c r="C1882" s="375" t="s">
        <v>26</v>
      </c>
      <c r="D1882" s="375" t="s">
        <v>27</v>
      </c>
      <c r="E1882" s="375"/>
      <c r="F1882" s="375"/>
      <c r="G1882" s="375"/>
      <c r="H1882" s="375"/>
      <c r="I1882" s="375"/>
      <c r="J1882" s="375"/>
      <c r="K1882" s="375"/>
      <c r="L1882" s="375"/>
      <c r="M1882" s="375"/>
      <c r="N1882" s="375"/>
      <c r="O1882" s="375"/>
      <c r="P1882" s="375"/>
      <c r="Q1882" s="375"/>
      <c r="R1882" s="375"/>
      <c r="V1882" s="387"/>
      <c r="W1882" s="323" t="s">
        <v>407</v>
      </c>
      <c r="X1882" s="323" t="s">
        <v>229</v>
      </c>
      <c r="Y1882" s="323"/>
      <c r="Z1882" s="327">
        <v>0</v>
      </c>
      <c r="AA1882" s="327">
        <v>0</v>
      </c>
      <c r="AB1882" s="327">
        <v>0</v>
      </c>
      <c r="AC1882" s="327">
        <v>0</v>
      </c>
      <c r="AD1882" s="327">
        <v>0</v>
      </c>
      <c r="AE1882" s="327">
        <v>0</v>
      </c>
      <c r="AF1882" s="327">
        <v>0</v>
      </c>
      <c r="AG1882" s="327">
        <v>0</v>
      </c>
      <c r="AH1882" s="327">
        <v>0</v>
      </c>
      <c r="AI1882" s="327">
        <v>0</v>
      </c>
      <c r="AJ1882" s="327">
        <v>0</v>
      </c>
      <c r="AK1882" s="327">
        <v>0</v>
      </c>
      <c r="AL1882" s="327">
        <v>0</v>
      </c>
      <c r="AM1882" s="489"/>
      <c r="AN1882" s="382"/>
    </row>
    <row r="1883" spans="1:40" ht="19.5" customHeight="1" x14ac:dyDescent="0.2">
      <c r="A1883" s="375" t="s">
        <v>54</v>
      </c>
      <c r="B1883" s="375" t="s">
        <v>25</v>
      </c>
      <c r="C1883" s="375" t="s">
        <v>26</v>
      </c>
      <c r="D1883" s="375" t="s">
        <v>28</v>
      </c>
      <c r="E1883" s="375"/>
      <c r="F1883" s="375"/>
      <c r="G1883" s="375"/>
      <c r="H1883" s="375"/>
      <c r="I1883" s="375"/>
      <c r="J1883" s="375"/>
      <c r="K1883" s="375"/>
      <c r="L1883" s="375"/>
      <c r="M1883" s="375"/>
      <c r="N1883" s="375"/>
      <c r="O1883" s="375"/>
      <c r="P1883" s="375"/>
      <c r="Q1883" s="375"/>
      <c r="R1883" s="375"/>
      <c r="V1883" s="387"/>
      <c r="W1883" s="323" t="s">
        <v>407</v>
      </c>
      <c r="X1883" s="323" t="s">
        <v>230</v>
      </c>
      <c r="Y1883" s="323"/>
      <c r="Z1883" s="327">
        <v>0</v>
      </c>
      <c r="AA1883" s="327">
        <v>0</v>
      </c>
      <c r="AB1883" s="327">
        <v>0</v>
      </c>
      <c r="AC1883" s="327">
        <v>0</v>
      </c>
      <c r="AD1883" s="327">
        <v>0</v>
      </c>
      <c r="AE1883" s="327">
        <v>0</v>
      </c>
      <c r="AF1883" s="327">
        <v>0</v>
      </c>
      <c r="AG1883" s="327">
        <v>0</v>
      </c>
      <c r="AH1883" s="327">
        <v>0</v>
      </c>
      <c r="AI1883" s="327">
        <v>0</v>
      </c>
      <c r="AJ1883" s="327">
        <v>0</v>
      </c>
      <c r="AK1883" s="327">
        <v>0</v>
      </c>
      <c r="AL1883" s="327">
        <v>0</v>
      </c>
      <c r="AM1883" s="489"/>
      <c r="AN1883" s="382"/>
    </row>
    <row r="1884" spans="1:40" ht="19.5" customHeight="1" x14ac:dyDescent="0.2">
      <c r="A1884" s="375" t="s">
        <v>54</v>
      </c>
      <c r="B1884" s="375" t="s">
        <v>25</v>
      </c>
      <c r="C1884" s="375" t="s">
        <v>26</v>
      </c>
      <c r="D1884" s="375" t="s">
        <v>29</v>
      </c>
      <c r="E1884" s="375"/>
      <c r="F1884" s="375"/>
      <c r="G1884" s="375"/>
      <c r="H1884" s="375"/>
      <c r="I1884" s="375"/>
      <c r="J1884" s="375"/>
      <c r="K1884" s="375"/>
      <c r="L1884" s="375"/>
      <c r="M1884" s="375"/>
      <c r="N1884" s="375"/>
      <c r="O1884" s="375"/>
      <c r="P1884" s="375"/>
      <c r="Q1884" s="375"/>
      <c r="R1884" s="375"/>
      <c r="V1884" s="387"/>
      <c r="W1884" s="323" t="s">
        <v>407</v>
      </c>
      <c r="X1884" s="323" t="s">
        <v>231</v>
      </c>
      <c r="Y1884" s="323"/>
      <c r="Z1884" s="327">
        <v>0</v>
      </c>
      <c r="AA1884" s="327">
        <v>0</v>
      </c>
      <c r="AB1884" s="327">
        <v>0</v>
      </c>
      <c r="AC1884" s="327">
        <v>0</v>
      </c>
      <c r="AD1884" s="327">
        <v>0</v>
      </c>
      <c r="AE1884" s="327">
        <v>0</v>
      </c>
      <c r="AF1884" s="327">
        <v>0</v>
      </c>
      <c r="AG1884" s="327">
        <v>0</v>
      </c>
      <c r="AH1884" s="327">
        <v>0</v>
      </c>
      <c r="AI1884" s="327">
        <v>0</v>
      </c>
      <c r="AJ1884" s="327">
        <v>0</v>
      </c>
      <c r="AK1884" s="327">
        <v>0</v>
      </c>
      <c r="AL1884" s="327">
        <v>0</v>
      </c>
      <c r="AM1884" s="489"/>
      <c r="AN1884" s="382"/>
    </row>
    <row r="1885" spans="1:40" ht="19.5" customHeight="1" x14ac:dyDescent="0.2">
      <c r="A1885" s="375" t="s">
        <v>54</v>
      </c>
      <c r="B1885" s="375" t="s">
        <v>25</v>
      </c>
      <c r="C1885" s="375" t="s">
        <v>26</v>
      </c>
      <c r="D1885" s="375" t="s">
        <v>30</v>
      </c>
      <c r="E1885" s="375"/>
      <c r="F1885" s="375"/>
      <c r="G1885" s="375"/>
      <c r="H1885" s="375"/>
      <c r="I1885" s="375"/>
      <c r="J1885" s="375"/>
      <c r="K1885" s="375"/>
      <c r="L1885" s="375"/>
      <c r="M1885" s="375"/>
      <c r="N1885" s="375"/>
      <c r="O1885" s="375"/>
      <c r="P1885" s="375"/>
      <c r="Q1885" s="375"/>
      <c r="R1885" s="375"/>
      <c r="V1885" s="387"/>
      <c r="W1885" s="323" t="s">
        <v>407</v>
      </c>
      <c r="X1885" s="323" t="s">
        <v>232</v>
      </c>
      <c r="Y1885" s="323"/>
      <c r="Z1885" s="327">
        <v>0</v>
      </c>
      <c r="AA1885" s="327">
        <v>0</v>
      </c>
      <c r="AB1885" s="327">
        <v>0</v>
      </c>
      <c r="AC1885" s="327">
        <v>0</v>
      </c>
      <c r="AD1885" s="327">
        <v>0</v>
      </c>
      <c r="AE1885" s="327">
        <v>0</v>
      </c>
      <c r="AF1885" s="327">
        <v>0</v>
      </c>
      <c r="AG1885" s="327">
        <v>0</v>
      </c>
      <c r="AH1885" s="327">
        <v>0</v>
      </c>
      <c r="AI1885" s="327">
        <v>0</v>
      </c>
      <c r="AJ1885" s="327">
        <v>0</v>
      </c>
      <c r="AK1885" s="327">
        <v>0</v>
      </c>
      <c r="AL1885" s="327">
        <v>0</v>
      </c>
      <c r="AM1885" s="489"/>
      <c r="AN1885" s="382"/>
    </row>
    <row r="1886" spans="1:40" ht="19.5" customHeight="1" x14ac:dyDescent="0.2">
      <c r="A1886" s="375" t="s">
        <v>54</v>
      </c>
      <c r="B1886" s="375" t="s">
        <v>25</v>
      </c>
      <c r="C1886" s="375" t="s">
        <v>26</v>
      </c>
      <c r="D1886" s="375" t="s">
        <v>31</v>
      </c>
      <c r="E1886" s="375"/>
      <c r="F1886" s="375"/>
      <c r="G1886" s="375"/>
      <c r="H1886" s="375"/>
      <c r="I1886" s="375"/>
      <c r="J1886" s="375"/>
      <c r="K1886" s="375"/>
      <c r="L1886" s="375"/>
      <c r="M1886" s="375"/>
      <c r="N1886" s="375"/>
      <c r="O1886" s="375"/>
      <c r="P1886" s="375"/>
      <c r="Q1886" s="375"/>
      <c r="R1886" s="375"/>
      <c r="V1886" s="387"/>
      <c r="W1886" s="323" t="s">
        <v>407</v>
      </c>
      <c r="X1886" s="323" t="s">
        <v>233</v>
      </c>
      <c r="Y1886" s="323"/>
      <c r="Z1886" s="327">
        <v>0</v>
      </c>
      <c r="AA1886" s="327">
        <v>0</v>
      </c>
      <c r="AB1886" s="327">
        <v>0</v>
      </c>
      <c r="AC1886" s="327">
        <v>0</v>
      </c>
      <c r="AD1886" s="327">
        <v>0</v>
      </c>
      <c r="AE1886" s="327">
        <v>0</v>
      </c>
      <c r="AF1886" s="327">
        <v>0</v>
      </c>
      <c r="AG1886" s="327">
        <v>0</v>
      </c>
      <c r="AH1886" s="327">
        <v>0</v>
      </c>
      <c r="AI1886" s="327">
        <v>0</v>
      </c>
      <c r="AJ1886" s="327">
        <v>0</v>
      </c>
      <c r="AK1886" s="327">
        <v>0</v>
      </c>
      <c r="AL1886" s="327">
        <v>0</v>
      </c>
      <c r="AM1886" s="489"/>
      <c r="AN1886" s="382"/>
    </row>
    <row r="1887" spans="1:40" ht="19.5" customHeight="1" x14ac:dyDescent="0.2">
      <c r="A1887" s="375" t="s">
        <v>54</v>
      </c>
      <c r="B1887" s="375" t="s">
        <v>25</v>
      </c>
      <c r="C1887" s="375" t="s">
        <v>26</v>
      </c>
      <c r="D1887" s="375" t="s">
        <v>32</v>
      </c>
      <c r="E1887" s="375"/>
      <c r="F1887" s="375"/>
      <c r="G1887" s="375"/>
      <c r="H1887" s="375"/>
      <c r="I1887" s="375"/>
      <c r="J1887" s="375"/>
      <c r="K1887" s="375"/>
      <c r="L1887" s="375"/>
      <c r="M1887" s="375"/>
      <c r="N1887" s="375"/>
      <c r="O1887" s="375"/>
      <c r="P1887" s="375"/>
      <c r="Q1887" s="375"/>
      <c r="R1887" s="375"/>
      <c r="V1887" s="387"/>
      <c r="W1887" s="323" t="s">
        <v>407</v>
      </c>
      <c r="X1887" s="323" t="s">
        <v>234</v>
      </c>
      <c r="Y1887" s="323"/>
      <c r="Z1887" s="327">
        <v>0</v>
      </c>
      <c r="AA1887" s="327">
        <v>0</v>
      </c>
      <c r="AB1887" s="327">
        <v>0</v>
      </c>
      <c r="AC1887" s="327">
        <v>0</v>
      </c>
      <c r="AD1887" s="327">
        <v>0</v>
      </c>
      <c r="AE1887" s="327">
        <v>0</v>
      </c>
      <c r="AF1887" s="327">
        <v>0</v>
      </c>
      <c r="AG1887" s="327">
        <v>0</v>
      </c>
      <c r="AH1887" s="327">
        <v>0</v>
      </c>
      <c r="AI1887" s="327">
        <v>0</v>
      </c>
      <c r="AJ1887" s="327">
        <v>0</v>
      </c>
      <c r="AK1887" s="327">
        <v>0</v>
      </c>
      <c r="AL1887" s="327">
        <v>0</v>
      </c>
      <c r="AM1887" s="489"/>
      <c r="AN1887" s="382"/>
    </row>
    <row r="1888" spans="1:40" ht="19.5" customHeight="1" x14ac:dyDescent="0.2">
      <c r="A1888" s="375" t="s">
        <v>54</v>
      </c>
      <c r="B1888" s="375" t="s">
        <v>25</v>
      </c>
      <c r="C1888" s="375" t="s">
        <v>33</v>
      </c>
      <c r="D1888" s="375" t="s">
        <v>34</v>
      </c>
      <c r="E1888" s="375"/>
      <c r="F1888" s="375"/>
      <c r="G1888" s="375"/>
      <c r="H1888" s="375"/>
      <c r="I1888" s="375"/>
      <c r="J1888" s="375"/>
      <c r="K1888" s="375"/>
      <c r="L1888" s="375"/>
      <c r="M1888" s="375"/>
      <c r="N1888" s="375"/>
      <c r="O1888" s="375"/>
      <c r="P1888" s="375"/>
      <c r="Q1888" s="375"/>
      <c r="R1888" s="375"/>
      <c r="V1888" s="387"/>
      <c r="W1888" s="323" t="s">
        <v>407</v>
      </c>
      <c r="X1888" s="323" t="s">
        <v>127</v>
      </c>
      <c r="Y1888" s="323"/>
      <c r="Z1888" s="327">
        <v>0</v>
      </c>
      <c r="AA1888" s="327">
        <v>0</v>
      </c>
      <c r="AB1888" s="327">
        <v>0</v>
      </c>
      <c r="AC1888" s="327">
        <v>0</v>
      </c>
      <c r="AD1888" s="327">
        <v>0</v>
      </c>
      <c r="AE1888" s="327">
        <v>-1.523298</v>
      </c>
      <c r="AF1888" s="327">
        <v>0</v>
      </c>
      <c r="AG1888" s="327">
        <v>0</v>
      </c>
      <c r="AH1888" s="327">
        <v>0</v>
      </c>
      <c r="AI1888" s="327">
        <v>0</v>
      </c>
      <c r="AJ1888" s="327">
        <v>0</v>
      </c>
      <c r="AK1888" s="327">
        <v>-84.118212999999997</v>
      </c>
      <c r="AL1888" s="327">
        <v>-85.641510999999994</v>
      </c>
      <c r="AM1888" s="489"/>
      <c r="AN1888" s="382"/>
    </row>
    <row r="1889" spans="1:40" ht="19.5" customHeight="1" x14ac:dyDescent="0.2">
      <c r="A1889" s="375" t="s">
        <v>54</v>
      </c>
      <c r="B1889" s="375" t="s">
        <v>25</v>
      </c>
      <c r="C1889" s="375" t="s">
        <v>33</v>
      </c>
      <c r="D1889" s="375" t="s">
        <v>35</v>
      </c>
      <c r="E1889" s="375"/>
      <c r="F1889" s="375"/>
      <c r="G1889" s="375"/>
      <c r="H1889" s="375"/>
      <c r="I1889" s="375"/>
      <c r="J1889" s="375"/>
      <c r="K1889" s="375"/>
      <c r="L1889" s="375"/>
      <c r="M1889" s="375"/>
      <c r="N1889" s="375"/>
      <c r="O1889" s="375"/>
      <c r="P1889" s="375"/>
      <c r="Q1889" s="375"/>
      <c r="R1889" s="375"/>
      <c r="V1889" s="387"/>
      <c r="W1889" s="323" t="s">
        <v>407</v>
      </c>
      <c r="X1889" s="323" t="s">
        <v>235</v>
      </c>
      <c r="Y1889" s="323"/>
      <c r="Z1889" s="327">
        <v>0</v>
      </c>
      <c r="AA1889" s="327">
        <v>0</v>
      </c>
      <c r="AB1889" s="327">
        <v>0</v>
      </c>
      <c r="AC1889" s="327">
        <v>0</v>
      </c>
      <c r="AD1889" s="327">
        <v>0</v>
      </c>
      <c r="AE1889" s="327">
        <v>0</v>
      </c>
      <c r="AF1889" s="327">
        <v>0</v>
      </c>
      <c r="AG1889" s="327">
        <v>0</v>
      </c>
      <c r="AH1889" s="327">
        <v>0</v>
      </c>
      <c r="AI1889" s="327">
        <v>0</v>
      </c>
      <c r="AJ1889" s="327">
        <v>0</v>
      </c>
      <c r="AK1889" s="327">
        <v>0</v>
      </c>
      <c r="AL1889" s="327">
        <v>0</v>
      </c>
      <c r="AM1889" s="489"/>
      <c r="AN1889" s="382"/>
    </row>
    <row r="1890" spans="1:40" ht="19.5" customHeight="1" x14ac:dyDescent="0.2">
      <c r="A1890" s="375" t="s">
        <v>54</v>
      </c>
      <c r="B1890" s="375" t="s">
        <v>25</v>
      </c>
      <c r="C1890" s="375" t="s">
        <v>33</v>
      </c>
      <c r="D1890" s="375" t="s">
        <v>36</v>
      </c>
      <c r="E1890" s="375"/>
      <c r="F1890" s="375"/>
      <c r="G1890" s="375"/>
      <c r="H1890" s="375"/>
      <c r="I1890" s="375"/>
      <c r="J1890" s="375"/>
      <c r="K1890" s="375"/>
      <c r="L1890" s="375"/>
      <c r="M1890" s="375"/>
      <c r="N1890" s="375"/>
      <c r="O1890" s="375"/>
      <c r="P1890" s="375"/>
      <c r="Q1890" s="375"/>
      <c r="R1890" s="375"/>
      <c r="V1890" s="387"/>
      <c r="W1890" s="323" t="s">
        <v>407</v>
      </c>
      <c r="X1890" s="323" t="s">
        <v>236</v>
      </c>
      <c r="Y1890" s="323"/>
      <c r="Z1890" s="327">
        <v>0</v>
      </c>
      <c r="AA1890" s="327">
        <v>0</v>
      </c>
      <c r="AB1890" s="327">
        <v>0</v>
      </c>
      <c r="AC1890" s="327">
        <v>0</v>
      </c>
      <c r="AD1890" s="327">
        <v>0</v>
      </c>
      <c r="AE1890" s="327">
        <v>0</v>
      </c>
      <c r="AF1890" s="327">
        <v>0</v>
      </c>
      <c r="AG1890" s="327">
        <v>0</v>
      </c>
      <c r="AH1890" s="327">
        <v>0</v>
      </c>
      <c r="AI1890" s="327">
        <v>0</v>
      </c>
      <c r="AJ1890" s="327">
        <v>0</v>
      </c>
      <c r="AK1890" s="327">
        <v>0</v>
      </c>
      <c r="AL1890" s="327">
        <v>0</v>
      </c>
      <c r="AM1890" s="489"/>
      <c r="AN1890" s="382"/>
    </row>
    <row r="1891" spans="1:40" ht="19.5" customHeight="1" x14ac:dyDescent="0.2">
      <c r="A1891" s="375" t="s">
        <v>54</v>
      </c>
      <c r="B1891" s="375" t="s">
        <v>25</v>
      </c>
      <c r="C1891" s="375" t="s">
        <v>33</v>
      </c>
      <c r="D1891" s="375" t="s">
        <v>37</v>
      </c>
      <c r="E1891" s="375"/>
      <c r="F1891" s="375"/>
      <c r="G1891" s="375"/>
      <c r="H1891" s="375"/>
      <c r="I1891" s="375"/>
      <c r="J1891" s="375"/>
      <c r="K1891" s="375"/>
      <c r="L1891" s="375"/>
      <c r="M1891" s="375"/>
      <c r="N1891" s="375"/>
      <c r="O1891" s="375"/>
      <c r="P1891" s="375"/>
      <c r="Q1891" s="375"/>
      <c r="R1891" s="375"/>
      <c r="V1891" s="387"/>
      <c r="W1891" s="323" t="s">
        <v>407</v>
      </c>
      <c r="X1891" s="323" t="s">
        <v>237</v>
      </c>
      <c r="Y1891" s="323"/>
      <c r="Z1891" s="327">
        <v>0</v>
      </c>
      <c r="AA1891" s="327">
        <v>0</v>
      </c>
      <c r="AB1891" s="327">
        <v>0</v>
      </c>
      <c r="AC1891" s="327">
        <v>0</v>
      </c>
      <c r="AD1891" s="327">
        <v>0</v>
      </c>
      <c r="AE1891" s="327">
        <v>0</v>
      </c>
      <c r="AF1891" s="327">
        <v>0</v>
      </c>
      <c r="AG1891" s="327">
        <v>0</v>
      </c>
      <c r="AH1891" s="327">
        <v>0</v>
      </c>
      <c r="AI1891" s="327">
        <v>0</v>
      </c>
      <c r="AJ1891" s="327">
        <v>0</v>
      </c>
      <c r="AK1891" s="327">
        <v>0</v>
      </c>
      <c r="AL1891" s="327">
        <v>0</v>
      </c>
      <c r="AM1891" s="489"/>
      <c r="AN1891" s="382"/>
    </row>
    <row r="1892" spans="1:40" ht="19.5" customHeight="1" x14ac:dyDescent="0.2">
      <c r="A1892" s="375" t="s">
        <v>54</v>
      </c>
      <c r="B1892" s="375" t="s">
        <v>25</v>
      </c>
      <c r="C1892" s="375" t="s">
        <v>33</v>
      </c>
      <c r="D1892" s="375" t="s">
        <v>38</v>
      </c>
      <c r="E1892" s="375"/>
      <c r="F1892" s="375"/>
      <c r="G1892" s="375"/>
      <c r="H1892" s="375"/>
      <c r="I1892" s="375"/>
      <c r="J1892" s="375"/>
      <c r="K1892" s="375"/>
      <c r="L1892" s="375"/>
      <c r="M1892" s="375"/>
      <c r="N1892" s="375"/>
      <c r="O1892" s="375"/>
      <c r="P1892" s="375"/>
      <c r="Q1892" s="375"/>
      <c r="R1892" s="375"/>
      <c r="V1892" s="387"/>
      <c r="W1892" s="323" t="s">
        <v>407</v>
      </c>
      <c r="X1892" s="323" t="s">
        <v>238</v>
      </c>
      <c r="Y1892" s="323"/>
      <c r="Z1892" s="327">
        <v>0</v>
      </c>
      <c r="AA1892" s="327">
        <v>0</v>
      </c>
      <c r="AB1892" s="327">
        <v>0</v>
      </c>
      <c r="AC1892" s="327">
        <v>0</v>
      </c>
      <c r="AD1892" s="327">
        <v>0</v>
      </c>
      <c r="AE1892" s="327">
        <v>0</v>
      </c>
      <c r="AF1892" s="327">
        <v>0</v>
      </c>
      <c r="AG1892" s="327">
        <v>0</v>
      </c>
      <c r="AH1892" s="327">
        <v>0</v>
      </c>
      <c r="AI1892" s="327">
        <v>0</v>
      </c>
      <c r="AJ1892" s="327">
        <v>0</v>
      </c>
      <c r="AK1892" s="327">
        <v>0</v>
      </c>
      <c r="AL1892" s="327">
        <v>0</v>
      </c>
      <c r="AM1892" s="489"/>
      <c r="AN1892" s="382"/>
    </row>
    <row r="1893" spans="1:40" ht="19.5" customHeight="1" x14ac:dyDescent="0.2">
      <c r="A1893" s="375" t="s">
        <v>54</v>
      </c>
      <c r="B1893" s="375" t="s">
        <v>25</v>
      </c>
      <c r="C1893" s="375" t="s">
        <v>33</v>
      </c>
      <c r="D1893" s="375" t="s">
        <v>39</v>
      </c>
      <c r="E1893" s="375"/>
      <c r="F1893" s="375"/>
      <c r="G1893" s="375"/>
      <c r="H1893" s="375"/>
      <c r="I1893" s="375"/>
      <c r="J1893" s="375"/>
      <c r="K1893" s="375"/>
      <c r="L1893" s="375"/>
      <c r="M1893" s="375"/>
      <c r="N1893" s="375"/>
      <c r="O1893" s="375"/>
      <c r="P1893" s="375"/>
      <c r="Q1893" s="375"/>
      <c r="R1893" s="375"/>
      <c r="V1893" s="387"/>
      <c r="W1893" s="323" t="s">
        <v>407</v>
      </c>
      <c r="X1893" s="323" t="s">
        <v>239</v>
      </c>
      <c r="Y1893" s="323"/>
      <c r="Z1893" s="327">
        <v>0</v>
      </c>
      <c r="AA1893" s="327">
        <v>0</v>
      </c>
      <c r="AB1893" s="327">
        <v>0</v>
      </c>
      <c r="AC1893" s="327">
        <v>0</v>
      </c>
      <c r="AD1893" s="327">
        <v>0</v>
      </c>
      <c r="AE1893" s="327">
        <v>0</v>
      </c>
      <c r="AF1893" s="327">
        <v>0</v>
      </c>
      <c r="AG1893" s="327">
        <v>0</v>
      </c>
      <c r="AH1893" s="327">
        <v>0</v>
      </c>
      <c r="AI1893" s="327">
        <v>0</v>
      </c>
      <c r="AJ1893" s="327">
        <v>0</v>
      </c>
      <c r="AK1893" s="327">
        <v>0</v>
      </c>
      <c r="AL1893" s="327">
        <v>0</v>
      </c>
      <c r="AM1893" s="489"/>
      <c r="AN1893" s="382"/>
    </row>
    <row r="1894" spans="1:40" ht="19.5" customHeight="1" x14ac:dyDescent="0.2">
      <c r="A1894" s="375" t="s">
        <v>54</v>
      </c>
      <c r="B1894" s="375" t="s">
        <v>25</v>
      </c>
      <c r="C1894" s="375" t="s">
        <v>40</v>
      </c>
      <c r="D1894" s="375" t="s">
        <v>41</v>
      </c>
      <c r="E1894" s="375"/>
      <c r="F1894" s="375"/>
      <c r="G1894" s="375"/>
      <c r="H1894" s="375"/>
      <c r="I1894" s="375"/>
      <c r="J1894" s="375"/>
      <c r="K1894" s="375"/>
      <c r="L1894" s="375"/>
      <c r="M1894" s="375"/>
      <c r="N1894" s="375"/>
      <c r="O1894" s="375"/>
      <c r="P1894" s="375"/>
      <c r="Q1894" s="375"/>
      <c r="R1894" s="375"/>
      <c r="V1894" s="387"/>
      <c r="W1894" s="323" t="s">
        <v>407</v>
      </c>
      <c r="X1894" s="323" t="s">
        <v>240</v>
      </c>
      <c r="Y1894" s="323"/>
      <c r="Z1894" s="327">
        <v>0</v>
      </c>
      <c r="AA1894" s="327">
        <v>0</v>
      </c>
      <c r="AB1894" s="327">
        <v>0</v>
      </c>
      <c r="AC1894" s="327">
        <v>0</v>
      </c>
      <c r="AD1894" s="327">
        <v>0</v>
      </c>
      <c r="AE1894" s="327">
        <v>0</v>
      </c>
      <c r="AF1894" s="327">
        <v>0</v>
      </c>
      <c r="AG1894" s="327">
        <v>0</v>
      </c>
      <c r="AH1894" s="327">
        <v>0</v>
      </c>
      <c r="AI1894" s="327">
        <v>0</v>
      </c>
      <c r="AJ1894" s="327">
        <v>0</v>
      </c>
      <c r="AK1894" s="327">
        <v>0</v>
      </c>
      <c r="AL1894" s="327">
        <v>0</v>
      </c>
      <c r="AM1894" s="489"/>
      <c r="AN1894" s="382"/>
    </row>
    <row r="1895" spans="1:40" ht="19.5" customHeight="1" x14ac:dyDescent="0.2">
      <c r="A1895" s="375" t="s">
        <v>54</v>
      </c>
      <c r="B1895" s="375" t="s">
        <v>25</v>
      </c>
      <c r="C1895" s="375" t="s">
        <v>40</v>
      </c>
      <c r="D1895" s="375" t="s">
        <v>42</v>
      </c>
      <c r="E1895" s="375"/>
      <c r="F1895" s="375"/>
      <c r="G1895" s="375"/>
      <c r="H1895" s="375"/>
      <c r="I1895" s="375"/>
      <c r="J1895" s="375"/>
      <c r="K1895" s="375"/>
      <c r="L1895" s="375"/>
      <c r="M1895" s="375"/>
      <c r="N1895" s="375"/>
      <c r="O1895" s="375"/>
      <c r="P1895" s="375"/>
      <c r="Q1895" s="375"/>
      <c r="R1895" s="375"/>
      <c r="V1895" s="387"/>
      <c r="W1895" s="323" t="s">
        <v>407</v>
      </c>
      <c r="X1895" s="323" t="s">
        <v>241</v>
      </c>
      <c r="Y1895" s="323"/>
      <c r="Z1895" s="327">
        <v>0</v>
      </c>
      <c r="AA1895" s="327">
        <v>0</v>
      </c>
      <c r="AB1895" s="327">
        <v>0</v>
      </c>
      <c r="AC1895" s="327">
        <v>0</v>
      </c>
      <c r="AD1895" s="327">
        <v>0</v>
      </c>
      <c r="AE1895" s="327">
        <v>0</v>
      </c>
      <c r="AF1895" s="327">
        <v>0</v>
      </c>
      <c r="AG1895" s="327">
        <v>0</v>
      </c>
      <c r="AH1895" s="327">
        <v>0</v>
      </c>
      <c r="AI1895" s="327">
        <v>0</v>
      </c>
      <c r="AJ1895" s="327">
        <v>0</v>
      </c>
      <c r="AK1895" s="327">
        <v>6.60000000000001E-2</v>
      </c>
      <c r="AL1895" s="327">
        <v>6.60000000000001E-2</v>
      </c>
      <c r="AM1895" s="489"/>
      <c r="AN1895" s="382"/>
    </row>
    <row r="1896" spans="1:40" ht="19.5" customHeight="1" x14ac:dyDescent="0.2">
      <c r="A1896" s="375" t="s">
        <v>54</v>
      </c>
      <c r="B1896" s="375" t="s">
        <v>25</v>
      </c>
      <c r="C1896" s="375" t="s">
        <v>40</v>
      </c>
      <c r="D1896" s="375" t="s">
        <v>43</v>
      </c>
      <c r="E1896" s="375"/>
      <c r="F1896" s="375"/>
      <c r="G1896" s="375"/>
      <c r="H1896" s="375"/>
      <c r="I1896" s="375"/>
      <c r="J1896" s="375"/>
      <c r="K1896" s="375"/>
      <c r="L1896" s="375"/>
      <c r="M1896" s="375"/>
      <c r="N1896" s="375"/>
      <c r="O1896" s="375"/>
      <c r="P1896" s="375"/>
      <c r="Q1896" s="375"/>
      <c r="R1896" s="375"/>
      <c r="V1896" s="387"/>
      <c r="W1896" s="323" t="s">
        <v>407</v>
      </c>
      <c r="X1896" s="323" t="s">
        <v>242</v>
      </c>
      <c r="Y1896" s="323"/>
      <c r="Z1896" s="327">
        <v>0</v>
      </c>
      <c r="AA1896" s="327">
        <v>0</v>
      </c>
      <c r="AB1896" s="327">
        <v>0</v>
      </c>
      <c r="AC1896" s="327">
        <v>0</v>
      </c>
      <c r="AD1896" s="327">
        <v>0</v>
      </c>
      <c r="AE1896" s="327">
        <v>0</v>
      </c>
      <c r="AF1896" s="327">
        <v>0</v>
      </c>
      <c r="AG1896" s="327">
        <v>0</v>
      </c>
      <c r="AH1896" s="327">
        <v>0</v>
      </c>
      <c r="AI1896" s="327">
        <v>0</v>
      </c>
      <c r="AJ1896" s="327">
        <v>0</v>
      </c>
      <c r="AK1896" s="327">
        <v>0</v>
      </c>
      <c r="AL1896" s="327">
        <v>0</v>
      </c>
      <c r="AM1896" s="489"/>
      <c r="AN1896" s="382"/>
    </row>
    <row r="1897" spans="1:40" ht="19.5" customHeight="1" x14ac:dyDescent="0.2">
      <c r="A1897" s="375" t="s">
        <v>54</v>
      </c>
      <c r="B1897" s="375" t="s">
        <v>44</v>
      </c>
      <c r="C1897" s="375" t="s">
        <v>26</v>
      </c>
      <c r="D1897" s="375" t="s">
        <v>27</v>
      </c>
      <c r="E1897" s="375"/>
      <c r="F1897" s="375"/>
      <c r="G1897" s="375"/>
      <c r="H1897" s="375"/>
      <c r="I1897" s="375"/>
      <c r="J1897" s="375"/>
      <c r="K1897" s="375"/>
      <c r="L1897" s="375"/>
      <c r="M1897" s="375"/>
      <c r="N1897" s="375"/>
      <c r="O1897" s="375"/>
      <c r="P1897" s="375"/>
      <c r="Q1897" s="375"/>
      <c r="R1897" s="375"/>
      <c r="V1897" s="387"/>
      <c r="W1897" s="323" t="s">
        <v>407</v>
      </c>
      <c r="X1897" s="323" t="s">
        <v>243</v>
      </c>
      <c r="Y1897" s="323"/>
      <c r="Z1897" s="327">
        <v>0</v>
      </c>
      <c r="AA1897" s="327">
        <v>0</v>
      </c>
      <c r="AB1897" s="327">
        <v>0</v>
      </c>
      <c r="AC1897" s="327">
        <v>0</v>
      </c>
      <c r="AD1897" s="327">
        <v>0</v>
      </c>
      <c r="AE1897" s="327">
        <v>0</v>
      </c>
      <c r="AF1897" s="327">
        <v>0</v>
      </c>
      <c r="AG1897" s="327">
        <v>0</v>
      </c>
      <c r="AH1897" s="327">
        <v>0</v>
      </c>
      <c r="AI1897" s="327">
        <v>0</v>
      </c>
      <c r="AJ1897" s="327">
        <v>0</v>
      </c>
      <c r="AK1897" s="327">
        <v>3.0417869999999998</v>
      </c>
      <c r="AL1897" s="327">
        <v>3.0417869999999998</v>
      </c>
      <c r="AM1897" s="489"/>
      <c r="AN1897" s="382"/>
    </row>
    <row r="1898" spans="1:40" ht="19.5" customHeight="1" x14ac:dyDescent="0.2">
      <c r="A1898" s="375" t="s">
        <v>54</v>
      </c>
      <c r="B1898" s="375" t="s">
        <v>44</v>
      </c>
      <c r="C1898" s="375" t="s">
        <v>26</v>
      </c>
      <c r="D1898" s="375" t="s">
        <v>28</v>
      </c>
      <c r="E1898" s="375"/>
      <c r="F1898" s="375"/>
      <c r="G1898" s="375"/>
      <c r="H1898" s="375"/>
      <c r="I1898" s="375"/>
      <c r="J1898" s="375"/>
      <c r="K1898" s="375"/>
      <c r="L1898" s="375"/>
      <c r="M1898" s="375"/>
      <c r="N1898" s="375"/>
      <c r="O1898" s="375"/>
      <c r="P1898" s="375"/>
      <c r="Q1898" s="375"/>
      <c r="R1898" s="375"/>
      <c r="V1898" s="387"/>
      <c r="W1898" s="323" t="s">
        <v>407</v>
      </c>
      <c r="X1898" s="323" t="s">
        <v>244</v>
      </c>
      <c r="Y1898" s="323"/>
      <c r="Z1898" s="327">
        <v>0</v>
      </c>
      <c r="AA1898" s="327">
        <v>0</v>
      </c>
      <c r="AB1898" s="327">
        <v>0</v>
      </c>
      <c r="AC1898" s="327">
        <v>0</v>
      </c>
      <c r="AD1898" s="327">
        <v>0</v>
      </c>
      <c r="AE1898" s="327">
        <v>0</v>
      </c>
      <c r="AF1898" s="327">
        <v>0</v>
      </c>
      <c r="AG1898" s="327">
        <v>0</v>
      </c>
      <c r="AH1898" s="327">
        <v>0</v>
      </c>
      <c r="AI1898" s="327">
        <v>0</v>
      </c>
      <c r="AJ1898" s="327">
        <v>0</v>
      </c>
      <c r="AK1898" s="327">
        <v>0</v>
      </c>
      <c r="AL1898" s="327">
        <v>0</v>
      </c>
      <c r="AM1898" s="489"/>
      <c r="AN1898" s="382"/>
    </row>
    <row r="1899" spans="1:40" ht="19.5" customHeight="1" x14ac:dyDescent="0.2">
      <c r="A1899" s="375" t="s">
        <v>54</v>
      </c>
      <c r="B1899" s="375" t="s">
        <v>44</v>
      </c>
      <c r="C1899" s="375" t="s">
        <v>26</v>
      </c>
      <c r="D1899" s="375" t="s">
        <v>29</v>
      </c>
      <c r="E1899" s="375"/>
      <c r="F1899" s="375"/>
      <c r="G1899" s="375"/>
      <c r="H1899" s="375"/>
      <c r="I1899" s="375"/>
      <c r="J1899" s="375"/>
      <c r="K1899" s="375"/>
      <c r="L1899" s="375"/>
      <c r="M1899" s="375"/>
      <c r="N1899" s="375"/>
      <c r="O1899" s="375"/>
      <c r="P1899" s="375"/>
      <c r="Q1899" s="375"/>
      <c r="R1899" s="375"/>
      <c r="V1899" s="387"/>
      <c r="W1899" s="323" t="s">
        <v>407</v>
      </c>
      <c r="X1899" s="323" t="s">
        <v>245</v>
      </c>
      <c r="Y1899" s="323"/>
      <c r="Z1899" s="327">
        <v>0</v>
      </c>
      <c r="AA1899" s="327">
        <v>0</v>
      </c>
      <c r="AB1899" s="327">
        <v>0</v>
      </c>
      <c r="AC1899" s="327">
        <v>0</v>
      </c>
      <c r="AD1899" s="327">
        <v>0</v>
      </c>
      <c r="AE1899" s="327">
        <v>0</v>
      </c>
      <c r="AF1899" s="327">
        <v>0</v>
      </c>
      <c r="AG1899" s="327">
        <v>0</v>
      </c>
      <c r="AH1899" s="327">
        <v>0</v>
      </c>
      <c r="AI1899" s="327">
        <v>0</v>
      </c>
      <c r="AJ1899" s="327">
        <v>0</v>
      </c>
      <c r="AK1899" s="327">
        <v>0</v>
      </c>
      <c r="AL1899" s="327">
        <v>0</v>
      </c>
      <c r="AM1899" s="489"/>
      <c r="AN1899" s="382"/>
    </row>
    <row r="1900" spans="1:40" ht="19.5" customHeight="1" x14ac:dyDescent="0.2">
      <c r="A1900" s="375" t="s">
        <v>54</v>
      </c>
      <c r="B1900" s="375" t="s">
        <v>44</v>
      </c>
      <c r="C1900" s="375" t="s">
        <v>26</v>
      </c>
      <c r="D1900" s="375" t="s">
        <v>30</v>
      </c>
      <c r="E1900" s="375"/>
      <c r="F1900" s="375"/>
      <c r="G1900" s="375"/>
      <c r="H1900" s="375"/>
      <c r="I1900" s="375"/>
      <c r="J1900" s="375"/>
      <c r="K1900" s="375"/>
      <c r="L1900" s="375"/>
      <c r="M1900" s="375"/>
      <c r="N1900" s="375"/>
      <c r="O1900" s="375"/>
      <c r="P1900" s="375"/>
      <c r="Q1900" s="375"/>
      <c r="R1900" s="375"/>
      <c r="V1900" s="387"/>
      <c r="W1900" s="323" t="s">
        <v>407</v>
      </c>
      <c r="X1900" s="323" t="s">
        <v>246</v>
      </c>
      <c r="Y1900" s="323"/>
      <c r="Z1900" s="327">
        <v>0</v>
      </c>
      <c r="AA1900" s="327">
        <v>0</v>
      </c>
      <c r="AB1900" s="327">
        <v>0</v>
      </c>
      <c r="AC1900" s="327">
        <v>0</v>
      </c>
      <c r="AD1900" s="327">
        <v>0</v>
      </c>
      <c r="AE1900" s="327">
        <v>0</v>
      </c>
      <c r="AF1900" s="327">
        <v>0</v>
      </c>
      <c r="AG1900" s="327">
        <v>0</v>
      </c>
      <c r="AH1900" s="327">
        <v>0</v>
      </c>
      <c r="AI1900" s="327">
        <v>0</v>
      </c>
      <c r="AJ1900" s="327">
        <v>0</v>
      </c>
      <c r="AK1900" s="327">
        <v>0</v>
      </c>
      <c r="AL1900" s="327">
        <v>0</v>
      </c>
      <c r="AM1900" s="489"/>
      <c r="AN1900" s="382"/>
    </row>
    <row r="1901" spans="1:40" ht="19.5" customHeight="1" x14ac:dyDescent="0.2">
      <c r="A1901" s="375" t="s">
        <v>54</v>
      </c>
      <c r="B1901" s="375" t="s">
        <v>44</v>
      </c>
      <c r="C1901" s="375" t="s">
        <v>26</v>
      </c>
      <c r="D1901" s="375" t="s">
        <v>31</v>
      </c>
      <c r="E1901" s="375"/>
      <c r="F1901" s="375"/>
      <c r="G1901" s="375"/>
      <c r="H1901" s="375"/>
      <c r="I1901" s="375"/>
      <c r="J1901" s="375"/>
      <c r="K1901" s="375"/>
      <c r="L1901" s="375"/>
      <c r="M1901" s="375"/>
      <c r="N1901" s="375"/>
      <c r="O1901" s="375"/>
      <c r="P1901" s="375"/>
      <c r="Q1901" s="375"/>
      <c r="R1901" s="375"/>
      <c r="V1901" s="387"/>
      <c r="W1901" s="323" t="s">
        <v>407</v>
      </c>
      <c r="X1901" s="323" t="s">
        <v>247</v>
      </c>
      <c r="Y1901" s="323"/>
      <c r="Z1901" s="327">
        <v>0</v>
      </c>
      <c r="AA1901" s="327">
        <v>0</v>
      </c>
      <c r="AB1901" s="327">
        <v>0</v>
      </c>
      <c r="AC1901" s="327">
        <v>0</v>
      </c>
      <c r="AD1901" s="327">
        <v>0</v>
      </c>
      <c r="AE1901" s="327">
        <v>0</v>
      </c>
      <c r="AF1901" s="327">
        <v>0</v>
      </c>
      <c r="AG1901" s="327">
        <v>0</v>
      </c>
      <c r="AH1901" s="327">
        <v>0</v>
      </c>
      <c r="AI1901" s="327">
        <v>0</v>
      </c>
      <c r="AJ1901" s="327">
        <v>0</v>
      </c>
      <c r="AK1901" s="327">
        <v>0</v>
      </c>
      <c r="AL1901" s="327">
        <v>0</v>
      </c>
      <c r="AM1901" s="489"/>
      <c r="AN1901" s="382"/>
    </row>
    <row r="1902" spans="1:40" ht="19.5" customHeight="1" x14ac:dyDescent="0.2">
      <c r="A1902" s="375" t="s">
        <v>54</v>
      </c>
      <c r="B1902" s="375" t="s">
        <v>44</v>
      </c>
      <c r="C1902" s="375" t="s">
        <v>26</v>
      </c>
      <c r="D1902" s="375" t="s">
        <v>32</v>
      </c>
      <c r="E1902" s="375"/>
      <c r="F1902" s="375"/>
      <c r="G1902" s="375"/>
      <c r="H1902" s="375"/>
      <c r="I1902" s="375"/>
      <c r="J1902" s="375"/>
      <c r="K1902" s="375"/>
      <c r="L1902" s="375"/>
      <c r="M1902" s="375"/>
      <c r="N1902" s="375"/>
      <c r="O1902" s="375"/>
      <c r="P1902" s="375"/>
      <c r="Q1902" s="375"/>
      <c r="R1902" s="375"/>
      <c r="V1902" s="387"/>
      <c r="W1902" s="323" t="s">
        <v>407</v>
      </c>
      <c r="X1902" s="323" t="s">
        <v>248</v>
      </c>
      <c r="Y1902" s="323"/>
      <c r="Z1902" s="327">
        <v>0</v>
      </c>
      <c r="AA1902" s="327">
        <v>0</v>
      </c>
      <c r="AB1902" s="327">
        <v>0</v>
      </c>
      <c r="AC1902" s="327">
        <v>0</v>
      </c>
      <c r="AD1902" s="327">
        <v>0</v>
      </c>
      <c r="AE1902" s="327">
        <v>0</v>
      </c>
      <c r="AF1902" s="327">
        <v>0</v>
      </c>
      <c r="AG1902" s="327">
        <v>0</v>
      </c>
      <c r="AH1902" s="327">
        <v>0</v>
      </c>
      <c r="AI1902" s="327">
        <v>0</v>
      </c>
      <c r="AJ1902" s="327">
        <v>0</v>
      </c>
      <c r="AK1902" s="327">
        <v>80.053417999999994</v>
      </c>
      <c r="AL1902" s="327">
        <v>80.053417999999994</v>
      </c>
      <c r="AM1902" s="489"/>
      <c r="AN1902" s="382"/>
    </row>
    <row r="1903" spans="1:40" ht="19.5" customHeight="1" x14ac:dyDescent="0.2">
      <c r="A1903" s="375" t="s">
        <v>54</v>
      </c>
      <c r="B1903" s="375" t="s">
        <v>44</v>
      </c>
      <c r="C1903" s="375" t="s">
        <v>33</v>
      </c>
      <c r="D1903" s="375" t="s">
        <v>34</v>
      </c>
      <c r="E1903" s="375"/>
      <c r="F1903" s="375"/>
      <c r="G1903" s="375"/>
      <c r="H1903" s="375"/>
      <c r="I1903" s="375"/>
      <c r="J1903" s="375"/>
      <c r="K1903" s="375"/>
      <c r="L1903" s="375"/>
      <c r="M1903" s="375"/>
      <c r="N1903" s="375"/>
      <c r="O1903" s="375"/>
      <c r="P1903" s="375"/>
      <c r="Q1903" s="375"/>
      <c r="R1903" s="375"/>
      <c r="V1903" s="387"/>
      <c r="W1903" s="323" t="s">
        <v>407</v>
      </c>
      <c r="X1903" s="323" t="s">
        <v>210</v>
      </c>
      <c r="Y1903" s="323"/>
      <c r="Z1903" s="327">
        <v>0.67942196917049003</v>
      </c>
      <c r="AA1903" s="327">
        <v>-21.430546193495399</v>
      </c>
      <c r="AB1903" s="327">
        <v>-0.14105458208164401</v>
      </c>
      <c r="AC1903" s="327">
        <v>-0.14105458208164401</v>
      </c>
      <c r="AD1903" s="327">
        <v>-1.7728803724983901E-2</v>
      </c>
      <c r="AE1903" s="327">
        <v>-1.5410268037249799</v>
      </c>
      <c r="AF1903" s="327">
        <v>-1.7728803724983901E-2</v>
      </c>
      <c r="AG1903" s="327">
        <v>-1.7728803724983901E-2</v>
      </c>
      <c r="AH1903" s="327">
        <v>-1.7728803724983901E-2</v>
      </c>
      <c r="AI1903" s="327">
        <v>-1.7728803724983901E-2</v>
      </c>
      <c r="AJ1903" s="327">
        <v>-1.7728803724983901E-2</v>
      </c>
      <c r="AK1903" s="327">
        <v>37.518490196275103</v>
      </c>
      <c r="AL1903" s="327">
        <v>14.8378571817119</v>
      </c>
      <c r="AM1903" s="489"/>
      <c r="AN1903" s="382"/>
    </row>
    <row r="1904" spans="1:40" ht="19.5" customHeight="1" x14ac:dyDescent="0.2">
      <c r="A1904" s="375" t="s">
        <v>54</v>
      </c>
      <c r="B1904" s="375" t="s">
        <v>44</v>
      </c>
      <c r="C1904" s="375" t="s">
        <v>33</v>
      </c>
      <c r="D1904" s="375" t="s">
        <v>35</v>
      </c>
      <c r="E1904" s="375"/>
      <c r="F1904" s="375"/>
      <c r="G1904" s="375"/>
      <c r="H1904" s="375"/>
      <c r="I1904" s="375"/>
      <c r="J1904" s="375"/>
      <c r="K1904" s="375"/>
      <c r="L1904" s="375"/>
      <c r="M1904" s="375"/>
      <c r="N1904" s="375"/>
      <c r="O1904" s="375"/>
      <c r="P1904" s="375"/>
      <c r="Q1904" s="375"/>
      <c r="R1904" s="375"/>
      <c r="V1904" s="387"/>
      <c r="W1904" s="321"/>
      <c r="X1904" s="321"/>
      <c r="Y1904" s="321"/>
      <c r="Z1904" s="329"/>
      <c r="AA1904" s="329"/>
      <c r="AB1904" s="329"/>
      <c r="AC1904" s="329"/>
      <c r="AD1904" s="329"/>
      <c r="AE1904" s="329"/>
      <c r="AF1904" s="329"/>
      <c r="AG1904" s="329"/>
      <c r="AH1904" s="329"/>
      <c r="AI1904" s="329"/>
      <c r="AJ1904" s="329"/>
      <c r="AK1904" s="329"/>
      <c r="AL1904" s="329"/>
      <c r="AM1904" s="489"/>
      <c r="AN1904" s="382"/>
    </row>
    <row r="1905" spans="1:40" ht="19.5" customHeight="1" x14ac:dyDescent="0.2">
      <c r="A1905" s="375" t="s">
        <v>54</v>
      </c>
      <c r="B1905" s="375" t="s">
        <v>44</v>
      </c>
      <c r="C1905" s="375" t="s">
        <v>33</v>
      </c>
      <c r="D1905" s="375" t="s">
        <v>36</v>
      </c>
      <c r="E1905" s="375"/>
      <c r="F1905" s="375"/>
      <c r="G1905" s="375"/>
      <c r="H1905" s="375"/>
      <c r="I1905" s="375"/>
      <c r="J1905" s="375"/>
      <c r="K1905" s="375"/>
      <c r="L1905" s="375"/>
      <c r="M1905" s="375"/>
      <c r="N1905" s="375"/>
      <c r="O1905" s="375"/>
      <c r="P1905" s="375"/>
      <c r="Q1905" s="375"/>
      <c r="R1905" s="375"/>
      <c r="V1905" s="387"/>
      <c r="W1905" s="321"/>
      <c r="X1905" s="321"/>
      <c r="Y1905" s="321"/>
      <c r="Z1905" s="329"/>
      <c r="AA1905" s="329"/>
      <c r="AB1905" s="329"/>
      <c r="AC1905" s="329"/>
      <c r="AD1905" s="329"/>
      <c r="AE1905" s="329"/>
      <c r="AF1905" s="329"/>
      <c r="AG1905" s="329"/>
      <c r="AH1905" s="329"/>
      <c r="AI1905" s="329"/>
      <c r="AJ1905" s="329"/>
      <c r="AK1905" s="329"/>
      <c r="AL1905" s="329"/>
      <c r="AM1905" s="489"/>
      <c r="AN1905" s="382"/>
    </row>
    <row r="1906" spans="1:40" ht="19.5" customHeight="1" x14ac:dyDescent="0.2">
      <c r="A1906" s="375" t="s">
        <v>54</v>
      </c>
      <c r="B1906" s="375" t="s">
        <v>44</v>
      </c>
      <c r="C1906" s="375" t="s">
        <v>33</v>
      </c>
      <c r="D1906" s="375" t="s">
        <v>37</v>
      </c>
      <c r="E1906" s="375"/>
      <c r="F1906" s="375"/>
      <c r="G1906" s="375"/>
      <c r="H1906" s="375"/>
      <c r="I1906" s="375"/>
      <c r="J1906" s="375"/>
      <c r="K1906" s="375"/>
      <c r="L1906" s="375"/>
      <c r="M1906" s="375"/>
      <c r="N1906" s="375"/>
      <c r="O1906" s="375"/>
      <c r="P1906" s="375"/>
      <c r="Q1906" s="375"/>
      <c r="R1906" s="375"/>
      <c r="W1906" s="323" t="s">
        <v>3</v>
      </c>
      <c r="X1906" s="323" t="s">
        <v>4</v>
      </c>
      <c r="Y1906" s="323"/>
      <c r="Z1906" s="327" t="s">
        <v>8</v>
      </c>
      <c r="AA1906" s="327" t="s">
        <v>9</v>
      </c>
      <c r="AB1906" s="327" t="s">
        <v>10</v>
      </c>
      <c r="AC1906" s="327" t="s">
        <v>11</v>
      </c>
      <c r="AD1906" s="327" t="s">
        <v>12</v>
      </c>
      <c r="AE1906" s="327" t="s">
        <v>13</v>
      </c>
      <c r="AF1906" s="327" t="s">
        <v>14</v>
      </c>
      <c r="AG1906" s="327" t="s">
        <v>15</v>
      </c>
      <c r="AH1906" s="327" t="s">
        <v>16</v>
      </c>
      <c r="AI1906" s="327" t="s">
        <v>17</v>
      </c>
      <c r="AJ1906" s="327" t="s">
        <v>111</v>
      </c>
      <c r="AK1906" s="327" t="s">
        <v>19</v>
      </c>
      <c r="AL1906" s="327" t="s">
        <v>20</v>
      </c>
      <c r="AM1906" s="292"/>
    </row>
    <row r="1907" spans="1:40" ht="19.5" customHeight="1" x14ac:dyDescent="0.2">
      <c r="A1907" s="375" t="s">
        <v>54</v>
      </c>
      <c r="B1907" s="375" t="s">
        <v>44</v>
      </c>
      <c r="C1907" s="375" t="s">
        <v>33</v>
      </c>
      <c r="D1907" s="375" t="s">
        <v>38</v>
      </c>
      <c r="E1907" s="375"/>
      <c r="F1907" s="375"/>
      <c r="G1907" s="375"/>
      <c r="H1907" s="375"/>
      <c r="I1907" s="375"/>
      <c r="J1907" s="375"/>
      <c r="K1907" s="375"/>
      <c r="L1907" s="375"/>
      <c r="M1907" s="375"/>
      <c r="N1907" s="375"/>
      <c r="O1907" s="375"/>
      <c r="P1907" s="375"/>
      <c r="Q1907" s="375"/>
      <c r="R1907" s="375"/>
      <c r="W1907" s="323" t="s">
        <v>401</v>
      </c>
      <c r="X1907" s="323" t="s">
        <v>217</v>
      </c>
      <c r="Y1907" s="323"/>
      <c r="Z1907" s="327">
        <v>0</v>
      </c>
      <c r="AA1907" s="327">
        <v>0</v>
      </c>
      <c r="AB1907" s="327">
        <v>0</v>
      </c>
      <c r="AC1907" s="327">
        <v>0</v>
      </c>
      <c r="AD1907" s="327">
        <v>0</v>
      </c>
      <c r="AE1907" s="327">
        <v>0</v>
      </c>
      <c r="AF1907" s="327">
        <v>0</v>
      </c>
      <c r="AG1907" s="327">
        <v>0</v>
      </c>
      <c r="AH1907" s="327">
        <v>0</v>
      </c>
      <c r="AI1907" s="327">
        <v>0</v>
      </c>
      <c r="AJ1907" s="327">
        <v>-0.28078399999999998</v>
      </c>
      <c r="AK1907" s="327">
        <v>-0.28078399999999998</v>
      </c>
      <c r="AL1907" s="327">
        <v>-0.56156799999999996</v>
      </c>
      <c r="AM1907" s="292"/>
    </row>
    <row r="1908" spans="1:40" ht="19.5" customHeight="1" x14ac:dyDescent="0.2">
      <c r="A1908" s="375" t="s">
        <v>54</v>
      </c>
      <c r="B1908" s="375" t="s">
        <v>44</v>
      </c>
      <c r="C1908" s="375" t="s">
        <v>33</v>
      </c>
      <c r="D1908" s="375" t="s">
        <v>39</v>
      </c>
      <c r="E1908" s="375"/>
      <c r="F1908" s="375"/>
      <c r="G1908" s="375"/>
      <c r="H1908" s="375"/>
      <c r="I1908" s="375"/>
      <c r="J1908" s="375"/>
      <c r="K1908" s="375"/>
      <c r="L1908" s="375"/>
      <c r="M1908" s="375"/>
      <c r="N1908" s="375"/>
      <c r="O1908" s="375"/>
      <c r="P1908" s="375"/>
      <c r="Q1908" s="375"/>
      <c r="R1908" s="375"/>
      <c r="W1908" s="323" t="s">
        <v>401</v>
      </c>
      <c r="X1908" s="323" t="s">
        <v>218</v>
      </c>
      <c r="Y1908" s="323"/>
      <c r="Z1908" s="327">
        <v>0</v>
      </c>
      <c r="AA1908" s="327">
        <v>0</v>
      </c>
      <c r="AB1908" s="327">
        <v>0</v>
      </c>
      <c r="AC1908" s="327">
        <v>0</v>
      </c>
      <c r="AD1908" s="327">
        <v>0</v>
      </c>
      <c r="AE1908" s="327">
        <v>0</v>
      </c>
      <c r="AF1908" s="327">
        <v>0</v>
      </c>
      <c r="AG1908" s="327">
        <v>0</v>
      </c>
      <c r="AH1908" s="327">
        <v>0</v>
      </c>
      <c r="AI1908" s="327">
        <v>0</v>
      </c>
      <c r="AJ1908" s="327">
        <v>0</v>
      </c>
      <c r="AK1908" s="327">
        <v>-4.2768E-2</v>
      </c>
      <c r="AL1908" s="327">
        <v>-4.2768E-2</v>
      </c>
      <c r="AM1908" s="292"/>
    </row>
    <row r="1909" spans="1:40" ht="19.5" customHeight="1" x14ac:dyDescent="0.2">
      <c r="A1909" s="375" t="s">
        <v>54</v>
      </c>
      <c r="B1909" s="375" t="s">
        <v>44</v>
      </c>
      <c r="C1909" s="375" t="s">
        <v>40</v>
      </c>
      <c r="D1909" s="375" t="s">
        <v>41</v>
      </c>
      <c r="E1909" s="375"/>
      <c r="F1909" s="375"/>
      <c r="G1909" s="375"/>
      <c r="H1909" s="375"/>
      <c r="I1909" s="375"/>
      <c r="J1909" s="375"/>
      <c r="K1909" s="375"/>
      <c r="L1909" s="375"/>
      <c r="M1909" s="375"/>
      <c r="N1909" s="375"/>
      <c r="O1909" s="375"/>
      <c r="P1909" s="375"/>
      <c r="Q1909" s="375"/>
      <c r="R1909" s="375"/>
      <c r="W1909" s="323" t="s">
        <v>401</v>
      </c>
      <c r="X1909" s="323" t="s">
        <v>219</v>
      </c>
      <c r="Y1909" s="323"/>
      <c r="Z1909" s="327">
        <v>0</v>
      </c>
      <c r="AA1909" s="327">
        <v>0</v>
      </c>
      <c r="AB1909" s="327">
        <v>0</v>
      </c>
      <c r="AC1909" s="327">
        <v>0</v>
      </c>
      <c r="AD1909" s="327">
        <v>0</v>
      </c>
      <c r="AE1909" s="327">
        <v>0</v>
      </c>
      <c r="AF1909" s="327">
        <v>0</v>
      </c>
      <c r="AG1909" s="327">
        <v>0</v>
      </c>
      <c r="AH1909" s="327">
        <v>0</v>
      </c>
      <c r="AI1909" s="327">
        <v>0</v>
      </c>
      <c r="AJ1909" s="327">
        <v>-9.6519999999999995E-2</v>
      </c>
      <c r="AK1909" s="327">
        <v>-8.1604999999999997E-2</v>
      </c>
      <c r="AL1909" s="327">
        <v>-0.17812500000000001</v>
      </c>
      <c r="AM1909" s="292"/>
    </row>
    <row r="1910" spans="1:40" ht="19.5" customHeight="1" x14ac:dyDescent="0.2">
      <c r="A1910" s="375" t="s">
        <v>54</v>
      </c>
      <c r="B1910" s="375" t="s">
        <v>44</v>
      </c>
      <c r="C1910" s="375" t="s">
        <v>40</v>
      </c>
      <c r="D1910" s="375" t="s">
        <v>42</v>
      </c>
      <c r="E1910" s="375"/>
      <c r="F1910" s="375"/>
      <c r="G1910" s="375"/>
      <c r="H1910" s="375"/>
      <c r="I1910" s="375"/>
      <c r="J1910" s="375"/>
      <c r="K1910" s="375"/>
      <c r="L1910" s="375"/>
      <c r="M1910" s="375"/>
      <c r="N1910" s="375"/>
      <c r="O1910" s="375"/>
      <c r="P1910" s="375"/>
      <c r="Q1910" s="375"/>
      <c r="R1910" s="375"/>
      <c r="W1910" s="323" t="s">
        <v>401</v>
      </c>
      <c r="X1910" s="323" t="s">
        <v>220</v>
      </c>
      <c r="Y1910" s="323"/>
      <c r="Z1910" s="327">
        <v>0</v>
      </c>
      <c r="AA1910" s="327">
        <v>0</v>
      </c>
      <c r="AB1910" s="327">
        <v>0</v>
      </c>
      <c r="AC1910" s="327">
        <v>0</v>
      </c>
      <c r="AD1910" s="327">
        <v>0</v>
      </c>
      <c r="AE1910" s="327">
        <v>0</v>
      </c>
      <c r="AF1910" s="327">
        <v>0</v>
      </c>
      <c r="AG1910" s="327">
        <v>0</v>
      </c>
      <c r="AH1910" s="327">
        <v>0</v>
      </c>
      <c r="AI1910" s="327">
        <v>-0.14896799999999999</v>
      </c>
      <c r="AJ1910" s="327">
        <v>-4.0152E-2</v>
      </c>
      <c r="AK1910" s="327">
        <v>-2.3193389999999998</v>
      </c>
      <c r="AL1910" s="327">
        <v>-2.5084590000000002</v>
      </c>
      <c r="AM1910" s="292"/>
    </row>
    <row r="1911" spans="1:40" ht="19.5" customHeight="1" x14ac:dyDescent="0.2">
      <c r="A1911" s="375" t="s">
        <v>54</v>
      </c>
      <c r="B1911" s="375" t="s">
        <v>44</v>
      </c>
      <c r="C1911" s="375" t="s">
        <v>40</v>
      </c>
      <c r="D1911" s="375" t="s">
        <v>43</v>
      </c>
      <c r="E1911" s="375"/>
      <c r="F1911" s="375"/>
      <c r="G1911" s="375"/>
      <c r="H1911" s="375"/>
      <c r="I1911" s="375"/>
      <c r="J1911" s="375"/>
      <c r="K1911" s="375"/>
      <c r="L1911" s="375"/>
      <c r="M1911" s="375"/>
      <c r="N1911" s="375"/>
      <c r="O1911" s="375"/>
      <c r="P1911" s="375"/>
      <c r="Q1911" s="375"/>
      <c r="R1911" s="375"/>
      <c r="W1911" s="323" t="s">
        <v>401</v>
      </c>
      <c r="X1911" s="323" t="s">
        <v>211</v>
      </c>
      <c r="Y1911" s="323"/>
      <c r="Z1911" s="327">
        <v>0</v>
      </c>
      <c r="AA1911" s="327">
        <v>0</v>
      </c>
      <c r="AB1911" s="327">
        <v>0</v>
      </c>
      <c r="AC1911" s="327">
        <v>0</v>
      </c>
      <c r="AD1911" s="327">
        <v>0</v>
      </c>
      <c r="AE1911" s="327">
        <v>0</v>
      </c>
      <c r="AF1911" s="327">
        <v>0</v>
      </c>
      <c r="AG1911" s="327">
        <v>0</v>
      </c>
      <c r="AH1911" s="327">
        <v>0</v>
      </c>
      <c r="AI1911" s="327">
        <v>-60.032279000000003</v>
      </c>
      <c r="AJ1911" s="327">
        <v>-22.626396</v>
      </c>
      <c r="AK1911" s="327">
        <v>-20.817751000000001</v>
      </c>
      <c r="AL1911" s="327">
        <v>-103.476426</v>
      </c>
      <c r="AM1911" s="292"/>
    </row>
    <row r="1912" spans="1:40" ht="19.5" customHeight="1" x14ac:dyDescent="0.2">
      <c r="A1912" s="375" t="s">
        <v>54</v>
      </c>
      <c r="B1912" s="375" t="s">
        <v>45</v>
      </c>
      <c r="C1912" s="375" t="s">
        <v>26</v>
      </c>
      <c r="D1912" s="375" t="s">
        <v>27</v>
      </c>
      <c r="E1912" s="375"/>
      <c r="F1912" s="375"/>
      <c r="G1912" s="375"/>
      <c r="H1912" s="375"/>
      <c r="I1912" s="375"/>
      <c r="J1912" s="375"/>
      <c r="K1912" s="375"/>
      <c r="L1912" s="375"/>
      <c r="M1912" s="375"/>
      <c r="N1912" s="375"/>
      <c r="O1912" s="375"/>
      <c r="P1912" s="375"/>
      <c r="Q1912" s="375"/>
      <c r="R1912" s="375"/>
      <c r="W1912" s="323" t="s">
        <v>401</v>
      </c>
      <c r="X1912" s="323" t="s">
        <v>221</v>
      </c>
      <c r="Y1912" s="323"/>
      <c r="Z1912" s="327">
        <v>0</v>
      </c>
      <c r="AA1912" s="327">
        <v>0</v>
      </c>
      <c r="AB1912" s="327">
        <v>0</v>
      </c>
      <c r="AC1912" s="327">
        <v>0</v>
      </c>
      <c r="AD1912" s="327">
        <v>0</v>
      </c>
      <c r="AE1912" s="327">
        <v>0</v>
      </c>
      <c r="AF1912" s="327">
        <v>0</v>
      </c>
      <c r="AG1912" s="327">
        <v>0</v>
      </c>
      <c r="AH1912" s="327">
        <v>0</v>
      </c>
      <c r="AI1912" s="327">
        <v>-5.9555179999999996</v>
      </c>
      <c r="AJ1912" s="327">
        <v>-2.0391219999999999</v>
      </c>
      <c r="AK1912" s="327">
        <v>-2.0470220000000001</v>
      </c>
      <c r="AL1912" s="327">
        <v>-10.041662000000001</v>
      </c>
      <c r="AM1912" s="292"/>
    </row>
    <row r="1913" spans="1:40" ht="19.5" customHeight="1" x14ac:dyDescent="0.2">
      <c r="A1913" s="375" t="s">
        <v>54</v>
      </c>
      <c r="B1913" s="375" t="s">
        <v>45</v>
      </c>
      <c r="C1913" s="375" t="s">
        <v>26</v>
      </c>
      <c r="D1913" s="375" t="s">
        <v>28</v>
      </c>
      <c r="E1913" s="375"/>
      <c r="F1913" s="375"/>
      <c r="G1913" s="375"/>
      <c r="H1913" s="375"/>
      <c r="I1913" s="375"/>
      <c r="J1913" s="375"/>
      <c r="K1913" s="375"/>
      <c r="L1913" s="375"/>
      <c r="M1913" s="375"/>
      <c r="N1913" s="375"/>
      <c r="O1913" s="375"/>
      <c r="P1913" s="375"/>
      <c r="Q1913" s="375"/>
      <c r="R1913" s="375"/>
      <c r="W1913" s="323" t="s">
        <v>401</v>
      </c>
      <c r="X1913" s="323" t="s">
        <v>222</v>
      </c>
      <c r="Y1913" s="323"/>
      <c r="Z1913" s="327">
        <v>0</v>
      </c>
      <c r="AA1913" s="327">
        <v>0</v>
      </c>
      <c r="AB1913" s="327">
        <v>0</v>
      </c>
      <c r="AC1913" s="327">
        <v>0</v>
      </c>
      <c r="AD1913" s="327">
        <v>0</v>
      </c>
      <c r="AE1913" s="327">
        <v>0</v>
      </c>
      <c r="AF1913" s="327">
        <v>0</v>
      </c>
      <c r="AG1913" s="327">
        <v>0</v>
      </c>
      <c r="AH1913" s="327">
        <v>0</v>
      </c>
      <c r="AI1913" s="327">
        <v>-8.9999999999999993E-3</v>
      </c>
      <c r="AJ1913" s="327">
        <v>0</v>
      </c>
      <c r="AK1913" s="327">
        <v>0</v>
      </c>
      <c r="AL1913" s="327">
        <v>-8.9999999999999993E-3</v>
      </c>
      <c r="AM1913" s="292"/>
    </row>
    <row r="1914" spans="1:40" ht="19.5" customHeight="1" x14ac:dyDescent="0.2">
      <c r="A1914" s="375" t="s">
        <v>54</v>
      </c>
      <c r="B1914" s="375" t="s">
        <v>45</v>
      </c>
      <c r="C1914" s="375" t="s">
        <v>26</v>
      </c>
      <c r="D1914" s="375" t="s">
        <v>29</v>
      </c>
      <c r="E1914" s="375"/>
      <c r="F1914" s="375"/>
      <c r="G1914" s="375"/>
      <c r="H1914" s="375"/>
      <c r="I1914" s="375"/>
      <c r="J1914" s="375"/>
      <c r="K1914" s="375"/>
      <c r="L1914" s="375"/>
      <c r="M1914" s="375"/>
      <c r="N1914" s="375"/>
      <c r="O1914" s="375"/>
      <c r="P1914" s="375"/>
      <c r="Q1914" s="375"/>
      <c r="R1914" s="375"/>
      <c r="W1914" s="323" t="s">
        <v>401</v>
      </c>
      <c r="X1914" s="323" t="s">
        <v>223</v>
      </c>
      <c r="Y1914" s="323"/>
      <c r="Z1914" s="327">
        <v>0</v>
      </c>
      <c r="AA1914" s="327">
        <v>0</v>
      </c>
      <c r="AB1914" s="327">
        <v>0</v>
      </c>
      <c r="AC1914" s="327">
        <v>0</v>
      </c>
      <c r="AD1914" s="327">
        <v>0</v>
      </c>
      <c r="AE1914" s="327">
        <v>0</v>
      </c>
      <c r="AF1914" s="327">
        <v>0</v>
      </c>
      <c r="AG1914" s="327">
        <v>0</v>
      </c>
      <c r="AH1914" s="327">
        <v>0</v>
      </c>
      <c r="AI1914" s="327">
        <v>0</v>
      </c>
      <c r="AJ1914" s="327">
        <v>0</v>
      </c>
      <c r="AK1914" s="327">
        <v>0</v>
      </c>
      <c r="AL1914" s="327">
        <v>0</v>
      </c>
      <c r="AM1914" s="292"/>
    </row>
    <row r="1915" spans="1:40" ht="19.5" customHeight="1" x14ac:dyDescent="0.2">
      <c r="A1915" s="375" t="s">
        <v>54</v>
      </c>
      <c r="B1915" s="375" t="s">
        <v>45</v>
      </c>
      <c r="C1915" s="375" t="s">
        <v>26</v>
      </c>
      <c r="D1915" s="375" t="s">
        <v>30</v>
      </c>
      <c r="E1915" s="375"/>
      <c r="F1915" s="375"/>
      <c r="G1915" s="375"/>
      <c r="H1915" s="375"/>
      <c r="I1915" s="375"/>
      <c r="J1915" s="375"/>
      <c r="K1915" s="375"/>
      <c r="L1915" s="375"/>
      <c r="M1915" s="375"/>
      <c r="N1915" s="375"/>
      <c r="O1915" s="375"/>
      <c r="P1915" s="375"/>
      <c r="Q1915" s="375"/>
      <c r="R1915" s="375"/>
      <c r="W1915" s="323" t="s">
        <v>401</v>
      </c>
      <c r="X1915" s="323" t="s">
        <v>224</v>
      </c>
      <c r="Y1915" s="323"/>
      <c r="Z1915" s="327">
        <v>0</v>
      </c>
      <c r="AA1915" s="327">
        <v>0</v>
      </c>
      <c r="AB1915" s="327">
        <v>0</v>
      </c>
      <c r="AC1915" s="327">
        <v>0</v>
      </c>
      <c r="AD1915" s="327">
        <v>0</v>
      </c>
      <c r="AE1915" s="327">
        <v>0</v>
      </c>
      <c r="AF1915" s="327">
        <v>0</v>
      </c>
      <c r="AG1915" s="327">
        <v>0</v>
      </c>
      <c r="AH1915" s="327">
        <v>0</v>
      </c>
      <c r="AI1915" s="327">
        <v>-16.309000000000001</v>
      </c>
      <c r="AJ1915" s="327">
        <v>-10.0167</v>
      </c>
      <c r="AK1915" s="327">
        <v>-18.657550000000001</v>
      </c>
      <c r="AL1915" s="327">
        <v>-44.983249999999998</v>
      </c>
      <c r="AM1915" s="292"/>
    </row>
    <row r="1916" spans="1:40" ht="19.5" customHeight="1" x14ac:dyDescent="0.2">
      <c r="A1916" s="375" t="s">
        <v>54</v>
      </c>
      <c r="B1916" s="375" t="s">
        <v>45</v>
      </c>
      <c r="C1916" s="375" t="s">
        <v>26</v>
      </c>
      <c r="D1916" s="375" t="s">
        <v>31</v>
      </c>
      <c r="E1916" s="375"/>
      <c r="F1916" s="375"/>
      <c r="G1916" s="375"/>
      <c r="H1916" s="375"/>
      <c r="I1916" s="375"/>
      <c r="J1916" s="375"/>
      <c r="K1916" s="375"/>
      <c r="L1916" s="375"/>
      <c r="M1916" s="375"/>
      <c r="N1916" s="375"/>
      <c r="O1916" s="375"/>
      <c r="P1916" s="375"/>
      <c r="Q1916" s="375"/>
      <c r="R1916" s="375"/>
      <c r="W1916" s="323" t="s">
        <v>401</v>
      </c>
      <c r="X1916" s="323" t="s">
        <v>225</v>
      </c>
      <c r="Y1916" s="323"/>
      <c r="Z1916" s="327">
        <v>0</v>
      </c>
      <c r="AA1916" s="327">
        <v>0</v>
      </c>
      <c r="AB1916" s="327">
        <v>0</v>
      </c>
      <c r="AC1916" s="327">
        <v>0</v>
      </c>
      <c r="AD1916" s="327">
        <v>0</v>
      </c>
      <c r="AE1916" s="327">
        <v>0</v>
      </c>
      <c r="AF1916" s="327">
        <v>0</v>
      </c>
      <c r="AG1916" s="327">
        <v>0</v>
      </c>
      <c r="AH1916" s="327">
        <v>0</v>
      </c>
      <c r="AI1916" s="327">
        <v>0</v>
      </c>
      <c r="AJ1916" s="327">
        <v>-4.3410000000000002E-3</v>
      </c>
      <c r="AK1916" s="327">
        <v>-6.701E-2</v>
      </c>
      <c r="AL1916" s="327">
        <v>-7.1350999999999998E-2</v>
      </c>
      <c r="AM1916" s="292"/>
    </row>
    <row r="1917" spans="1:40" ht="19.5" customHeight="1" x14ac:dyDescent="0.2">
      <c r="A1917" s="375" t="s">
        <v>54</v>
      </c>
      <c r="B1917" s="375" t="s">
        <v>45</v>
      </c>
      <c r="C1917" s="375" t="s">
        <v>26</v>
      </c>
      <c r="D1917" s="375" t="s">
        <v>32</v>
      </c>
      <c r="E1917" s="375"/>
      <c r="F1917" s="375"/>
      <c r="G1917" s="375"/>
      <c r="H1917" s="375"/>
      <c r="I1917" s="375"/>
      <c r="J1917" s="375"/>
      <c r="K1917" s="375"/>
      <c r="L1917" s="375"/>
      <c r="M1917" s="375"/>
      <c r="N1917" s="375"/>
      <c r="O1917" s="375"/>
      <c r="P1917" s="375"/>
      <c r="Q1917" s="375"/>
      <c r="R1917" s="375"/>
      <c r="W1917" s="323" t="s">
        <v>401</v>
      </c>
      <c r="X1917" s="323" t="s">
        <v>226</v>
      </c>
      <c r="Y1917" s="323"/>
      <c r="Z1917" s="327">
        <v>0</v>
      </c>
      <c r="AA1917" s="327">
        <v>0</v>
      </c>
      <c r="AB1917" s="327">
        <v>0</v>
      </c>
      <c r="AC1917" s="327">
        <v>0</v>
      </c>
      <c r="AD1917" s="327">
        <v>0</v>
      </c>
      <c r="AE1917" s="327">
        <v>0</v>
      </c>
      <c r="AF1917" s="327">
        <v>0</v>
      </c>
      <c r="AG1917" s="327">
        <v>0</v>
      </c>
      <c r="AH1917" s="327">
        <v>0</v>
      </c>
      <c r="AI1917" s="327">
        <v>0</v>
      </c>
      <c r="AJ1917" s="327">
        <v>-1.2386999999999999</v>
      </c>
      <c r="AK1917" s="327">
        <v>0</v>
      </c>
      <c r="AL1917" s="327">
        <v>-1.2386999999999999</v>
      </c>
      <c r="AM1917" s="292"/>
    </row>
    <row r="1918" spans="1:40" ht="19.5" customHeight="1" x14ac:dyDescent="0.2">
      <c r="A1918" s="375" t="s">
        <v>54</v>
      </c>
      <c r="B1918" s="375" t="s">
        <v>45</v>
      </c>
      <c r="C1918" s="375" t="s">
        <v>33</v>
      </c>
      <c r="D1918" s="375" t="s">
        <v>34</v>
      </c>
      <c r="E1918" s="375"/>
      <c r="F1918" s="375"/>
      <c r="G1918" s="375"/>
      <c r="H1918" s="375"/>
      <c r="I1918" s="375"/>
      <c r="J1918" s="375"/>
      <c r="K1918" s="375"/>
      <c r="L1918" s="375"/>
      <c r="M1918" s="375"/>
      <c r="N1918" s="375"/>
      <c r="O1918" s="375"/>
      <c r="P1918" s="375"/>
      <c r="Q1918" s="375"/>
      <c r="R1918" s="375"/>
      <c r="W1918" s="323" t="s">
        <v>401</v>
      </c>
      <c r="X1918" s="323" t="s">
        <v>227</v>
      </c>
      <c r="Y1918" s="323"/>
      <c r="Z1918" s="327">
        <v>0</v>
      </c>
      <c r="AA1918" s="327">
        <v>0</v>
      </c>
      <c r="AB1918" s="327">
        <v>0</v>
      </c>
      <c r="AC1918" s="327">
        <v>0</v>
      </c>
      <c r="AD1918" s="327">
        <v>0</v>
      </c>
      <c r="AE1918" s="327">
        <v>0</v>
      </c>
      <c r="AF1918" s="327">
        <v>0</v>
      </c>
      <c r="AG1918" s="327">
        <v>0</v>
      </c>
      <c r="AH1918" s="327">
        <v>0</v>
      </c>
      <c r="AI1918" s="327">
        <v>0</v>
      </c>
      <c r="AJ1918" s="327">
        <v>0</v>
      </c>
      <c r="AK1918" s="327">
        <v>0</v>
      </c>
      <c r="AL1918" s="327">
        <v>0</v>
      </c>
      <c r="AM1918" s="292"/>
    </row>
    <row r="1919" spans="1:40" ht="19.5" customHeight="1" x14ac:dyDescent="0.2">
      <c r="A1919" s="375" t="s">
        <v>54</v>
      </c>
      <c r="B1919" s="375" t="s">
        <v>45</v>
      </c>
      <c r="C1919" s="375" t="s">
        <v>33</v>
      </c>
      <c r="D1919" s="375" t="s">
        <v>35</v>
      </c>
      <c r="E1919" s="375"/>
      <c r="F1919" s="375"/>
      <c r="G1919" s="375"/>
      <c r="H1919" s="375"/>
      <c r="I1919" s="375"/>
      <c r="J1919" s="375"/>
      <c r="K1919" s="375"/>
      <c r="L1919" s="375"/>
      <c r="M1919" s="375"/>
      <c r="N1919" s="375"/>
      <c r="O1919" s="375"/>
      <c r="P1919" s="375"/>
      <c r="Q1919" s="375"/>
      <c r="R1919" s="375"/>
      <c r="W1919" s="323" t="s">
        <v>401</v>
      </c>
      <c r="X1919" s="323" t="s">
        <v>367</v>
      </c>
      <c r="Y1919" s="323"/>
      <c r="Z1919" s="327">
        <v>0</v>
      </c>
      <c r="AA1919" s="327">
        <v>0</v>
      </c>
      <c r="AB1919" s="327">
        <v>0</v>
      </c>
      <c r="AC1919" s="327">
        <v>0</v>
      </c>
      <c r="AD1919" s="327">
        <v>0</v>
      </c>
      <c r="AE1919" s="327">
        <v>0</v>
      </c>
      <c r="AF1919" s="327">
        <v>0</v>
      </c>
      <c r="AG1919" s="327">
        <v>0</v>
      </c>
      <c r="AH1919" s="327">
        <v>0</v>
      </c>
      <c r="AI1919" s="327">
        <v>0</v>
      </c>
      <c r="AJ1919" s="327">
        <v>0</v>
      </c>
      <c r="AK1919" s="327">
        <v>0</v>
      </c>
      <c r="AL1919" s="327">
        <v>0</v>
      </c>
      <c r="AM1919" s="292"/>
    </row>
    <row r="1920" spans="1:40" ht="19.5" customHeight="1" x14ac:dyDescent="0.2">
      <c r="A1920" s="375" t="s">
        <v>54</v>
      </c>
      <c r="B1920" s="375" t="s">
        <v>45</v>
      </c>
      <c r="C1920" s="375" t="s">
        <v>33</v>
      </c>
      <c r="D1920" s="375" t="s">
        <v>36</v>
      </c>
      <c r="E1920" s="375"/>
      <c r="F1920" s="375"/>
      <c r="G1920" s="375"/>
      <c r="H1920" s="375"/>
      <c r="I1920" s="375"/>
      <c r="J1920" s="375"/>
      <c r="K1920" s="375"/>
      <c r="L1920" s="375"/>
      <c r="M1920" s="375"/>
      <c r="N1920" s="375"/>
      <c r="O1920" s="375"/>
      <c r="P1920" s="375"/>
      <c r="Q1920" s="375"/>
      <c r="R1920" s="375"/>
      <c r="W1920" s="323" t="s">
        <v>401</v>
      </c>
      <c r="X1920" s="323" t="s">
        <v>229</v>
      </c>
      <c r="Y1920" s="323"/>
      <c r="Z1920" s="327">
        <v>0</v>
      </c>
      <c r="AA1920" s="327">
        <v>0</v>
      </c>
      <c r="AB1920" s="327">
        <v>0</v>
      </c>
      <c r="AC1920" s="327">
        <v>0</v>
      </c>
      <c r="AD1920" s="327">
        <v>0</v>
      </c>
      <c r="AE1920" s="327">
        <v>0</v>
      </c>
      <c r="AF1920" s="327">
        <v>0</v>
      </c>
      <c r="AG1920" s="327">
        <v>0</v>
      </c>
      <c r="AH1920" s="327">
        <v>0</v>
      </c>
      <c r="AI1920" s="327">
        <v>19.354099999999999</v>
      </c>
      <c r="AJ1920" s="327">
        <v>16.0929</v>
      </c>
      <c r="AK1920" s="327">
        <v>9.58</v>
      </c>
      <c r="AL1920" s="327">
        <v>45.027000000000001</v>
      </c>
      <c r="AM1920" s="292"/>
    </row>
    <row r="1921" spans="1:39" ht="19.5" customHeight="1" x14ac:dyDescent="0.2">
      <c r="A1921" s="375" t="s">
        <v>54</v>
      </c>
      <c r="B1921" s="375" t="s">
        <v>45</v>
      </c>
      <c r="C1921" s="375" t="s">
        <v>33</v>
      </c>
      <c r="D1921" s="375" t="s">
        <v>37</v>
      </c>
      <c r="E1921" s="375"/>
      <c r="F1921" s="375"/>
      <c r="G1921" s="375"/>
      <c r="H1921" s="375"/>
      <c r="I1921" s="375"/>
      <c r="J1921" s="375"/>
      <c r="K1921" s="375"/>
      <c r="L1921" s="375"/>
      <c r="M1921" s="375"/>
      <c r="N1921" s="375"/>
      <c r="O1921" s="375"/>
      <c r="P1921" s="375"/>
      <c r="Q1921" s="375"/>
      <c r="R1921" s="375"/>
      <c r="W1921" s="323" t="s">
        <v>401</v>
      </c>
      <c r="X1921" s="323" t="s">
        <v>230</v>
      </c>
      <c r="Y1921" s="323"/>
      <c r="Z1921" s="327">
        <v>0</v>
      </c>
      <c r="AA1921" s="327">
        <v>0</v>
      </c>
      <c r="AB1921" s="327">
        <v>0</v>
      </c>
      <c r="AC1921" s="327">
        <v>0</v>
      </c>
      <c r="AD1921" s="327">
        <v>0</v>
      </c>
      <c r="AE1921" s="327">
        <v>0</v>
      </c>
      <c r="AF1921" s="327">
        <v>0</v>
      </c>
      <c r="AG1921" s="327">
        <v>0</v>
      </c>
      <c r="AH1921" s="327">
        <v>0</v>
      </c>
      <c r="AI1921" s="327">
        <v>0</v>
      </c>
      <c r="AJ1921" s="327">
        <v>0</v>
      </c>
      <c r="AK1921" s="327">
        <v>0</v>
      </c>
      <c r="AL1921" s="327">
        <v>0</v>
      </c>
      <c r="AM1921" s="292"/>
    </row>
    <row r="1922" spans="1:39" ht="19.5" customHeight="1" x14ac:dyDescent="0.2">
      <c r="A1922" s="375" t="s">
        <v>54</v>
      </c>
      <c r="B1922" s="375" t="s">
        <v>45</v>
      </c>
      <c r="C1922" s="375" t="s">
        <v>33</v>
      </c>
      <c r="D1922" s="375" t="s">
        <v>38</v>
      </c>
      <c r="E1922" s="375"/>
      <c r="F1922" s="375"/>
      <c r="G1922" s="375"/>
      <c r="H1922" s="375"/>
      <c r="I1922" s="375"/>
      <c r="J1922" s="375"/>
      <c r="K1922" s="375"/>
      <c r="L1922" s="375"/>
      <c r="M1922" s="375"/>
      <c r="N1922" s="375"/>
      <c r="O1922" s="375"/>
      <c r="P1922" s="375"/>
      <c r="Q1922" s="375"/>
      <c r="R1922" s="375"/>
      <c r="W1922" s="323" t="s">
        <v>401</v>
      </c>
      <c r="X1922" s="323" t="s">
        <v>231</v>
      </c>
      <c r="Y1922" s="323"/>
      <c r="Z1922" s="327">
        <v>0</v>
      </c>
      <c r="AA1922" s="327">
        <v>0</v>
      </c>
      <c r="AB1922" s="327">
        <v>0</v>
      </c>
      <c r="AC1922" s="327">
        <v>0</v>
      </c>
      <c r="AD1922" s="327">
        <v>0</v>
      </c>
      <c r="AE1922" s="327">
        <v>0</v>
      </c>
      <c r="AF1922" s="327">
        <v>0</v>
      </c>
      <c r="AG1922" s="327">
        <v>0</v>
      </c>
      <c r="AH1922" s="327">
        <v>0</v>
      </c>
      <c r="AI1922" s="327">
        <v>0</v>
      </c>
      <c r="AJ1922" s="327">
        <v>0</v>
      </c>
      <c r="AK1922" s="327">
        <v>0</v>
      </c>
      <c r="AL1922" s="327">
        <v>0</v>
      </c>
      <c r="AM1922" s="292"/>
    </row>
    <row r="1923" spans="1:39" ht="19.5" customHeight="1" x14ac:dyDescent="0.2">
      <c r="A1923" s="375" t="s">
        <v>54</v>
      </c>
      <c r="B1923" s="375" t="s">
        <v>45</v>
      </c>
      <c r="C1923" s="375" t="s">
        <v>33</v>
      </c>
      <c r="D1923" s="375" t="s">
        <v>39</v>
      </c>
      <c r="E1923" s="375"/>
      <c r="F1923" s="375"/>
      <c r="G1923" s="375"/>
      <c r="H1923" s="375"/>
      <c r="I1923" s="375"/>
      <c r="J1923" s="375"/>
      <c r="K1923" s="375"/>
      <c r="L1923" s="375"/>
      <c r="M1923" s="375"/>
      <c r="N1923" s="375"/>
      <c r="O1923" s="375"/>
      <c r="P1923" s="375"/>
      <c r="Q1923" s="375"/>
      <c r="R1923" s="375"/>
      <c r="W1923" s="323" t="s">
        <v>401</v>
      </c>
      <c r="X1923" s="323" t="s">
        <v>232</v>
      </c>
      <c r="Y1923" s="323"/>
      <c r="Z1923" s="327">
        <v>0</v>
      </c>
      <c r="AA1923" s="327">
        <v>0</v>
      </c>
      <c r="AB1923" s="327">
        <v>0</v>
      </c>
      <c r="AC1923" s="327">
        <v>0</v>
      </c>
      <c r="AD1923" s="327">
        <v>0</v>
      </c>
      <c r="AE1923" s="327">
        <v>0</v>
      </c>
      <c r="AF1923" s="327">
        <v>0</v>
      </c>
      <c r="AG1923" s="327">
        <v>0</v>
      </c>
      <c r="AH1923" s="327">
        <v>0</v>
      </c>
      <c r="AI1923" s="327">
        <v>0</v>
      </c>
      <c r="AJ1923" s="327">
        <v>0</v>
      </c>
      <c r="AK1923" s="327">
        <v>0</v>
      </c>
      <c r="AL1923" s="327">
        <v>0</v>
      </c>
      <c r="AM1923" s="292"/>
    </row>
    <row r="1924" spans="1:39" ht="19.5" customHeight="1" x14ac:dyDescent="0.2">
      <c r="A1924" s="375" t="s">
        <v>54</v>
      </c>
      <c r="B1924" s="375" t="s">
        <v>45</v>
      </c>
      <c r="C1924" s="375" t="s">
        <v>40</v>
      </c>
      <c r="D1924" s="375" t="s">
        <v>41</v>
      </c>
      <c r="E1924" s="375"/>
      <c r="F1924" s="375"/>
      <c r="G1924" s="375"/>
      <c r="H1924" s="375"/>
      <c r="I1924" s="375"/>
      <c r="J1924" s="375"/>
      <c r="K1924" s="375"/>
      <c r="L1924" s="375"/>
      <c r="M1924" s="375"/>
      <c r="N1924" s="375"/>
      <c r="O1924" s="375"/>
      <c r="P1924" s="375"/>
      <c r="Q1924" s="375"/>
      <c r="R1924" s="375"/>
      <c r="W1924" s="323" t="s">
        <v>401</v>
      </c>
      <c r="X1924" s="323" t="s">
        <v>233</v>
      </c>
      <c r="Y1924" s="323"/>
      <c r="Z1924" s="327">
        <v>0</v>
      </c>
      <c r="AA1924" s="327">
        <v>0</v>
      </c>
      <c r="AB1924" s="327">
        <v>0</v>
      </c>
      <c r="AC1924" s="327">
        <v>0</v>
      </c>
      <c r="AD1924" s="327">
        <v>0</v>
      </c>
      <c r="AE1924" s="327">
        <v>0</v>
      </c>
      <c r="AF1924" s="327">
        <v>0</v>
      </c>
      <c r="AG1924" s="327">
        <v>0</v>
      </c>
      <c r="AH1924" s="327">
        <v>0</v>
      </c>
      <c r="AI1924" s="327">
        <v>0</v>
      </c>
      <c r="AJ1924" s="327">
        <v>0</v>
      </c>
      <c r="AK1924" s="327">
        <v>-5.7200000000000001E-2</v>
      </c>
      <c r="AL1924" s="327">
        <v>-5.7200000000000001E-2</v>
      </c>
      <c r="AM1924" s="292"/>
    </row>
    <row r="1925" spans="1:39" ht="19.5" customHeight="1" x14ac:dyDescent="0.2">
      <c r="A1925" s="375" t="s">
        <v>54</v>
      </c>
      <c r="B1925" s="375" t="s">
        <v>45</v>
      </c>
      <c r="C1925" s="375" t="s">
        <v>40</v>
      </c>
      <c r="D1925" s="375" t="s">
        <v>42</v>
      </c>
      <c r="E1925" s="375"/>
      <c r="F1925" s="375"/>
      <c r="G1925" s="375"/>
      <c r="H1925" s="375"/>
      <c r="I1925" s="375"/>
      <c r="J1925" s="375"/>
      <c r="K1925" s="375"/>
      <c r="L1925" s="375"/>
      <c r="M1925" s="375"/>
      <c r="N1925" s="375"/>
      <c r="O1925" s="375"/>
      <c r="P1925" s="375"/>
      <c r="Q1925" s="375"/>
      <c r="R1925" s="375"/>
      <c r="W1925" s="323" t="s">
        <v>401</v>
      </c>
      <c r="X1925" s="323" t="s">
        <v>234</v>
      </c>
      <c r="Y1925" s="323"/>
      <c r="Z1925" s="327">
        <v>0</v>
      </c>
      <c r="AA1925" s="327">
        <v>0</v>
      </c>
      <c r="AB1925" s="327">
        <v>0</v>
      </c>
      <c r="AC1925" s="327">
        <v>0</v>
      </c>
      <c r="AD1925" s="327">
        <v>0</v>
      </c>
      <c r="AE1925" s="327">
        <v>0</v>
      </c>
      <c r="AF1925" s="327">
        <v>0</v>
      </c>
      <c r="AG1925" s="327">
        <v>0</v>
      </c>
      <c r="AH1925" s="327">
        <v>0</v>
      </c>
      <c r="AI1925" s="327">
        <v>0</v>
      </c>
      <c r="AJ1925" s="327">
        <v>0</v>
      </c>
      <c r="AK1925" s="327">
        <v>0</v>
      </c>
      <c r="AL1925" s="327">
        <v>0</v>
      </c>
      <c r="AM1925" s="292"/>
    </row>
    <row r="1926" spans="1:39" ht="19.5" customHeight="1" x14ac:dyDescent="0.2">
      <c r="A1926" s="375" t="s">
        <v>54</v>
      </c>
      <c r="B1926" s="375" t="s">
        <v>45</v>
      </c>
      <c r="C1926" s="375" t="s">
        <v>40</v>
      </c>
      <c r="D1926" s="375" t="s">
        <v>43</v>
      </c>
      <c r="E1926" s="375"/>
      <c r="F1926" s="375"/>
      <c r="G1926" s="375"/>
      <c r="H1926" s="375"/>
      <c r="I1926" s="375"/>
      <c r="J1926" s="375"/>
      <c r="K1926" s="375"/>
      <c r="L1926" s="375"/>
      <c r="M1926" s="375"/>
      <c r="N1926" s="375"/>
      <c r="O1926" s="375"/>
      <c r="P1926" s="375"/>
      <c r="Q1926" s="375"/>
      <c r="R1926" s="375"/>
      <c r="W1926" s="323" t="s">
        <v>401</v>
      </c>
      <c r="X1926" s="323" t="s">
        <v>127</v>
      </c>
      <c r="Y1926" s="323"/>
      <c r="Z1926" s="327">
        <v>0</v>
      </c>
      <c r="AA1926" s="327">
        <v>0</v>
      </c>
      <c r="AB1926" s="327">
        <v>0</v>
      </c>
      <c r="AC1926" s="327">
        <v>0</v>
      </c>
      <c r="AD1926" s="327">
        <v>0</v>
      </c>
      <c r="AE1926" s="327">
        <v>0</v>
      </c>
      <c r="AF1926" s="327">
        <v>0</v>
      </c>
      <c r="AG1926" s="327">
        <v>0</v>
      </c>
      <c r="AH1926" s="327">
        <v>0</v>
      </c>
      <c r="AI1926" s="327">
        <v>-2.7911999999999999E-2</v>
      </c>
      <c r="AJ1926" s="327">
        <v>0</v>
      </c>
      <c r="AK1926" s="327">
        <v>-0.5</v>
      </c>
      <c r="AL1926" s="327">
        <v>-0.52791200000000005</v>
      </c>
      <c r="AM1926" s="292"/>
    </row>
    <row r="1927" spans="1:39" ht="19.5" customHeight="1" x14ac:dyDescent="0.2">
      <c r="A1927" s="375" t="s">
        <v>54</v>
      </c>
      <c r="B1927" s="375" t="s">
        <v>25</v>
      </c>
      <c r="C1927" s="375" t="s">
        <v>378</v>
      </c>
      <c r="D1927" s="375" t="s">
        <v>378</v>
      </c>
      <c r="E1927" s="375"/>
      <c r="F1927" s="375"/>
      <c r="G1927" s="375"/>
      <c r="H1927" s="375"/>
      <c r="I1927" s="375"/>
      <c r="J1927" s="375"/>
      <c r="K1927" s="375"/>
      <c r="L1927" s="375"/>
      <c r="M1927" s="375"/>
      <c r="N1927" s="375"/>
      <c r="O1927" s="375"/>
      <c r="P1927" s="375"/>
      <c r="Q1927" s="375"/>
      <c r="R1927" s="375"/>
      <c r="W1927" s="323" t="s">
        <v>401</v>
      </c>
      <c r="X1927" s="323" t="s">
        <v>235</v>
      </c>
      <c r="Y1927" s="323"/>
      <c r="Z1927" s="327">
        <v>0</v>
      </c>
      <c r="AA1927" s="327">
        <v>0</v>
      </c>
      <c r="AB1927" s="327">
        <v>0</v>
      </c>
      <c r="AC1927" s="327">
        <v>0</v>
      </c>
      <c r="AD1927" s="327">
        <v>0</v>
      </c>
      <c r="AE1927" s="327">
        <v>0</v>
      </c>
      <c r="AF1927" s="327">
        <v>0</v>
      </c>
      <c r="AG1927" s="327">
        <v>0</v>
      </c>
      <c r="AH1927" s="327">
        <v>0</v>
      </c>
      <c r="AI1927" s="327">
        <v>0</v>
      </c>
      <c r="AJ1927" s="327">
        <v>0</v>
      </c>
      <c r="AK1927" s="327">
        <v>0</v>
      </c>
      <c r="AL1927" s="327">
        <v>0</v>
      </c>
      <c r="AM1927" s="292"/>
    </row>
    <row r="1928" spans="1:39" ht="19.5" customHeight="1" x14ac:dyDescent="0.2">
      <c r="A1928" s="375" t="s">
        <v>54</v>
      </c>
      <c r="B1928" s="375" t="s">
        <v>44</v>
      </c>
      <c r="C1928" s="375" t="s">
        <v>380</v>
      </c>
      <c r="D1928" s="375" t="s">
        <v>380</v>
      </c>
      <c r="E1928" s="375"/>
      <c r="F1928" s="375"/>
      <c r="G1928" s="375"/>
      <c r="H1928" s="375"/>
      <c r="I1928" s="375"/>
      <c r="J1928" s="375"/>
      <c r="K1928" s="375"/>
      <c r="L1928" s="375"/>
      <c r="M1928" s="375"/>
      <c r="N1928" s="375"/>
      <c r="O1928" s="375"/>
      <c r="P1928" s="375"/>
      <c r="Q1928" s="375"/>
      <c r="R1928" s="375"/>
      <c r="W1928" s="323" t="s">
        <v>401</v>
      </c>
      <c r="X1928" s="323" t="s">
        <v>236</v>
      </c>
      <c r="Y1928" s="323"/>
      <c r="Z1928" s="327">
        <v>0</v>
      </c>
      <c r="AA1928" s="327">
        <v>0</v>
      </c>
      <c r="AB1928" s="327">
        <v>0</v>
      </c>
      <c r="AC1928" s="327">
        <v>0</v>
      </c>
      <c r="AD1928" s="327">
        <v>0</v>
      </c>
      <c r="AE1928" s="327">
        <v>0</v>
      </c>
      <c r="AF1928" s="327">
        <v>0</v>
      </c>
      <c r="AG1928" s="327">
        <v>0</v>
      </c>
      <c r="AH1928" s="327">
        <v>0</v>
      </c>
      <c r="AI1928" s="327">
        <v>0</v>
      </c>
      <c r="AJ1928" s="327">
        <v>0</v>
      </c>
      <c r="AK1928" s="327">
        <v>0</v>
      </c>
      <c r="AL1928" s="327">
        <v>0</v>
      </c>
      <c r="AM1928" s="292"/>
    </row>
    <row r="1929" spans="1:39" ht="19.5" customHeight="1" x14ac:dyDescent="0.2">
      <c r="A1929" s="375" t="s">
        <v>54</v>
      </c>
      <c r="B1929" s="375" t="s">
        <v>45</v>
      </c>
      <c r="C1929" s="375" t="s">
        <v>382</v>
      </c>
      <c r="D1929" s="375" t="s">
        <v>382</v>
      </c>
      <c r="E1929" s="375"/>
      <c r="F1929" s="375"/>
      <c r="G1929" s="375"/>
      <c r="H1929" s="375"/>
      <c r="I1929" s="375"/>
      <c r="J1929" s="375"/>
      <c r="K1929" s="375"/>
      <c r="L1929" s="375"/>
      <c r="M1929" s="375"/>
      <c r="N1929" s="375"/>
      <c r="O1929" s="375"/>
      <c r="P1929" s="375"/>
      <c r="Q1929" s="375"/>
      <c r="R1929" s="375"/>
      <c r="W1929" s="323" t="s">
        <v>401</v>
      </c>
      <c r="X1929" s="323" t="s">
        <v>237</v>
      </c>
      <c r="Y1929" s="323"/>
      <c r="Z1929" s="327">
        <v>0</v>
      </c>
      <c r="AA1929" s="327">
        <v>0</v>
      </c>
      <c r="AB1929" s="327">
        <v>0</v>
      </c>
      <c r="AC1929" s="327">
        <v>0</v>
      </c>
      <c r="AD1929" s="327">
        <v>0</v>
      </c>
      <c r="AE1929" s="327">
        <v>0</v>
      </c>
      <c r="AF1929" s="327">
        <v>0</v>
      </c>
      <c r="AG1929" s="327">
        <v>0</v>
      </c>
      <c r="AH1929" s="327">
        <v>0</v>
      </c>
      <c r="AI1929" s="327">
        <v>0</v>
      </c>
      <c r="AJ1929" s="327">
        <v>0</v>
      </c>
      <c r="AK1929" s="327">
        <v>0</v>
      </c>
      <c r="AL1929" s="327">
        <v>0</v>
      </c>
      <c r="AM1929" s="292"/>
    </row>
    <row r="1930" spans="1:39" ht="19.5" customHeight="1" x14ac:dyDescent="0.2">
      <c r="A1930" s="375" t="s">
        <v>54</v>
      </c>
      <c r="B1930" s="375" t="s">
        <v>46</v>
      </c>
      <c r="C1930" s="375" t="s">
        <v>384</v>
      </c>
      <c r="D1930" s="375" t="s">
        <v>384</v>
      </c>
      <c r="E1930" s="375"/>
      <c r="F1930" s="375"/>
      <c r="G1930" s="375"/>
      <c r="H1930" s="375"/>
      <c r="I1930" s="375"/>
      <c r="J1930" s="375"/>
      <c r="K1930" s="375"/>
      <c r="L1930" s="375"/>
      <c r="M1930" s="375"/>
      <c r="N1930" s="375"/>
      <c r="O1930" s="375"/>
      <c r="P1930" s="375"/>
      <c r="Q1930" s="375"/>
      <c r="R1930" s="375"/>
      <c r="W1930" s="323" t="s">
        <v>401</v>
      </c>
      <c r="X1930" s="323" t="s">
        <v>238</v>
      </c>
      <c r="Y1930" s="323"/>
      <c r="Z1930" s="327">
        <v>0</v>
      </c>
      <c r="AA1930" s="327">
        <v>0</v>
      </c>
      <c r="AB1930" s="327">
        <v>0</v>
      </c>
      <c r="AC1930" s="327">
        <v>0</v>
      </c>
      <c r="AD1930" s="327">
        <v>0</v>
      </c>
      <c r="AE1930" s="327">
        <v>0</v>
      </c>
      <c r="AF1930" s="327">
        <v>0</v>
      </c>
      <c r="AG1930" s="327">
        <v>0</v>
      </c>
      <c r="AH1930" s="327">
        <v>0</v>
      </c>
      <c r="AI1930" s="327">
        <v>0</v>
      </c>
      <c r="AJ1930" s="327">
        <v>0</v>
      </c>
      <c r="AK1930" s="327">
        <v>0</v>
      </c>
      <c r="AL1930" s="327">
        <v>0</v>
      </c>
      <c r="AM1930" s="292"/>
    </row>
    <row r="1931" spans="1:39" ht="19.5" customHeight="1" x14ac:dyDescent="0.2">
      <c r="A1931" s="375" t="s">
        <v>54</v>
      </c>
      <c r="B1931" s="375" t="s">
        <v>47</v>
      </c>
      <c r="C1931" s="375" t="s">
        <v>386</v>
      </c>
      <c r="D1931" s="375" t="s">
        <v>386</v>
      </c>
      <c r="E1931" s="375"/>
      <c r="F1931" s="375"/>
      <c r="G1931" s="375"/>
      <c r="H1931" s="375"/>
      <c r="I1931" s="375"/>
      <c r="J1931" s="375"/>
      <c r="K1931" s="375"/>
      <c r="L1931" s="375"/>
      <c r="M1931" s="375"/>
      <c r="N1931" s="375"/>
      <c r="O1931" s="375"/>
      <c r="P1931" s="375"/>
      <c r="Q1931" s="375"/>
      <c r="R1931" s="375"/>
      <c r="W1931" s="323" t="s">
        <v>401</v>
      </c>
      <c r="X1931" s="323" t="s">
        <v>239</v>
      </c>
      <c r="Y1931" s="323"/>
      <c r="Z1931" s="327">
        <v>0</v>
      </c>
      <c r="AA1931" s="327">
        <v>0</v>
      </c>
      <c r="AB1931" s="327">
        <v>0</v>
      </c>
      <c r="AC1931" s="327">
        <v>0</v>
      </c>
      <c r="AD1931" s="327">
        <v>0</v>
      </c>
      <c r="AE1931" s="327">
        <v>0</v>
      </c>
      <c r="AF1931" s="327">
        <v>0</v>
      </c>
      <c r="AG1931" s="327">
        <v>0</v>
      </c>
      <c r="AH1931" s="327">
        <v>0</v>
      </c>
      <c r="AI1931" s="327">
        <v>0</v>
      </c>
      <c r="AJ1931" s="327">
        <v>0</v>
      </c>
      <c r="AK1931" s="327">
        <v>0</v>
      </c>
      <c r="AL1931" s="327">
        <v>0</v>
      </c>
      <c r="AM1931" s="292"/>
    </row>
    <row r="1932" spans="1:39" ht="19.5" customHeight="1" x14ac:dyDescent="0.2">
      <c r="A1932" s="375" t="s">
        <v>54</v>
      </c>
      <c r="B1932" s="375" t="s">
        <v>48</v>
      </c>
      <c r="C1932" s="375" t="s">
        <v>48</v>
      </c>
      <c r="D1932" s="375" t="s">
        <v>48</v>
      </c>
      <c r="E1932" s="375"/>
      <c r="F1932" s="375"/>
      <c r="G1932" s="375"/>
      <c r="H1932" s="375"/>
      <c r="I1932" s="375"/>
      <c r="J1932" s="375"/>
      <c r="K1932" s="375"/>
      <c r="L1932" s="375"/>
      <c r="M1932" s="375"/>
      <c r="N1932" s="375"/>
      <c r="O1932" s="375"/>
      <c r="P1932" s="375"/>
      <c r="Q1932" s="375"/>
      <c r="R1932" s="375"/>
      <c r="W1932" s="323" t="s">
        <v>401</v>
      </c>
      <c r="X1932" s="323" t="s">
        <v>240</v>
      </c>
      <c r="Y1932" s="323"/>
      <c r="Z1932" s="327">
        <v>0</v>
      </c>
      <c r="AA1932" s="327">
        <v>0</v>
      </c>
      <c r="AB1932" s="327">
        <v>0</v>
      </c>
      <c r="AC1932" s="327">
        <v>0</v>
      </c>
      <c r="AD1932" s="327">
        <v>0</v>
      </c>
      <c r="AE1932" s="327">
        <v>0</v>
      </c>
      <c r="AF1932" s="327">
        <v>0</v>
      </c>
      <c r="AG1932" s="327">
        <v>0</v>
      </c>
      <c r="AH1932" s="327">
        <v>0</v>
      </c>
      <c r="AI1932" s="327">
        <v>0</v>
      </c>
      <c r="AJ1932" s="327">
        <v>0</v>
      </c>
      <c r="AK1932" s="327">
        <v>0</v>
      </c>
      <c r="AL1932" s="327">
        <v>0</v>
      </c>
      <c r="AM1932" s="292"/>
    </row>
    <row r="1933" spans="1:39" ht="19.5" customHeight="1" x14ac:dyDescent="0.2">
      <c r="A1933" s="375" t="s">
        <v>54</v>
      </c>
      <c r="B1933" s="375" t="s">
        <v>49</v>
      </c>
      <c r="C1933" s="375" t="s">
        <v>49</v>
      </c>
      <c r="D1933" s="375" t="s">
        <v>49</v>
      </c>
      <c r="E1933" s="375"/>
      <c r="F1933" s="375"/>
      <c r="G1933" s="375"/>
      <c r="H1933" s="375"/>
      <c r="I1933" s="375"/>
      <c r="J1933" s="375"/>
      <c r="K1933" s="375"/>
      <c r="L1933" s="375"/>
      <c r="M1933" s="375"/>
      <c r="N1933" s="375"/>
      <c r="O1933" s="375"/>
      <c r="P1933" s="375"/>
      <c r="Q1933" s="375"/>
      <c r="R1933" s="375"/>
      <c r="W1933" s="323" t="s">
        <v>401</v>
      </c>
      <c r="X1933" s="323" t="s">
        <v>241</v>
      </c>
      <c r="Y1933" s="323"/>
      <c r="Z1933" s="327">
        <v>0</v>
      </c>
      <c r="AA1933" s="327">
        <v>0</v>
      </c>
      <c r="AB1933" s="327">
        <v>0</v>
      </c>
      <c r="AC1933" s="327">
        <v>0</v>
      </c>
      <c r="AD1933" s="327">
        <v>0</v>
      </c>
      <c r="AE1933" s="327">
        <v>0</v>
      </c>
      <c r="AF1933" s="327">
        <v>0</v>
      </c>
      <c r="AG1933" s="327">
        <v>0</v>
      </c>
      <c r="AH1933" s="327">
        <v>0</v>
      </c>
      <c r="AI1933" s="327">
        <v>0</v>
      </c>
      <c r="AJ1933" s="327">
        <v>0</v>
      </c>
      <c r="AK1933" s="327">
        <v>0</v>
      </c>
      <c r="AL1933" s="327">
        <v>0</v>
      </c>
      <c r="AM1933" s="292"/>
    </row>
    <row r="1934" spans="1:39" ht="19.5" customHeight="1" x14ac:dyDescent="0.2">
      <c r="A1934" s="375" t="s">
        <v>54</v>
      </c>
      <c r="B1934" s="375" t="s">
        <v>50</v>
      </c>
      <c r="C1934" s="375" t="s">
        <v>50</v>
      </c>
      <c r="D1934" s="375" t="s">
        <v>50</v>
      </c>
      <c r="E1934" s="375"/>
      <c r="F1934" s="375"/>
      <c r="G1934" s="375"/>
      <c r="H1934" s="375"/>
      <c r="I1934" s="375"/>
      <c r="J1934" s="375"/>
      <c r="K1934" s="375"/>
      <c r="L1934" s="375"/>
      <c r="M1934" s="375"/>
      <c r="N1934" s="375"/>
      <c r="O1934" s="375"/>
      <c r="P1934" s="375"/>
      <c r="Q1934" s="375"/>
      <c r="R1934" s="375"/>
      <c r="W1934" s="323" t="s">
        <v>401</v>
      </c>
      <c r="X1934" s="323" t="s">
        <v>242</v>
      </c>
      <c r="Y1934" s="323"/>
      <c r="Z1934" s="327">
        <v>0</v>
      </c>
      <c r="AA1934" s="327">
        <v>0</v>
      </c>
      <c r="AB1934" s="327">
        <v>0</v>
      </c>
      <c r="AC1934" s="327">
        <v>0</v>
      </c>
      <c r="AD1934" s="327">
        <v>0</v>
      </c>
      <c r="AE1934" s="327">
        <v>0</v>
      </c>
      <c r="AF1934" s="327">
        <v>0</v>
      </c>
      <c r="AG1934" s="327">
        <v>0</v>
      </c>
      <c r="AH1934" s="327">
        <v>0</v>
      </c>
      <c r="AI1934" s="327">
        <v>0</v>
      </c>
      <c r="AJ1934" s="327">
        <v>0</v>
      </c>
      <c r="AK1934" s="327">
        <v>0</v>
      </c>
      <c r="AL1934" s="327">
        <v>0</v>
      </c>
      <c r="AM1934" s="292"/>
    </row>
    <row r="1935" spans="1:39" ht="19.5" customHeight="1" x14ac:dyDescent="0.2">
      <c r="A1935" s="375" t="s">
        <v>55</v>
      </c>
      <c r="B1935" s="375" t="s">
        <v>25</v>
      </c>
      <c r="C1935" s="375" t="s">
        <v>26</v>
      </c>
      <c r="D1935" s="375" t="s">
        <v>27</v>
      </c>
      <c r="E1935" s="375"/>
      <c r="F1935" s="375">
        <v>-17.739599999999999</v>
      </c>
      <c r="G1935" s="375">
        <v>-8.6198999999999995</v>
      </c>
      <c r="H1935" s="375">
        <v>-3.6575000000000002</v>
      </c>
      <c r="I1935" s="375">
        <v>-8.9286999999999992</v>
      </c>
      <c r="J1935" s="375">
        <v>-6.0048000000000004</v>
      </c>
      <c r="K1935" s="375">
        <v>-9.5882000000000005</v>
      </c>
      <c r="L1935" s="375">
        <v>-6.9950999999999999</v>
      </c>
      <c r="M1935" s="375">
        <v>-6.8819999999999997</v>
      </c>
      <c r="N1935" s="375">
        <v>-10.8202</v>
      </c>
      <c r="O1935" s="375">
        <v>-8.5655000000000001</v>
      </c>
      <c r="P1935" s="375">
        <v>-7.1835000000000004</v>
      </c>
      <c r="Q1935" s="375">
        <v>-12.896599999999999</v>
      </c>
      <c r="R1935" s="375">
        <v>-107.88160000000001</v>
      </c>
      <c r="W1935" s="323" t="s">
        <v>401</v>
      </c>
      <c r="X1935" s="323" t="s">
        <v>243</v>
      </c>
      <c r="Y1935" s="323"/>
      <c r="Z1935" s="327">
        <v>0</v>
      </c>
      <c r="AA1935" s="327">
        <v>0</v>
      </c>
      <c r="AB1935" s="327">
        <v>0</v>
      </c>
      <c r="AC1935" s="327">
        <v>0</v>
      </c>
      <c r="AD1935" s="327">
        <v>0</v>
      </c>
      <c r="AE1935" s="327">
        <v>0</v>
      </c>
      <c r="AF1935" s="327">
        <v>0</v>
      </c>
      <c r="AG1935" s="327">
        <v>0</v>
      </c>
      <c r="AH1935" s="327">
        <v>0</v>
      </c>
      <c r="AI1935" s="327">
        <v>0</v>
      </c>
      <c r="AJ1935" s="327">
        <v>0</v>
      </c>
      <c r="AK1935" s="327">
        <v>0</v>
      </c>
      <c r="AL1935" s="327">
        <v>0</v>
      </c>
      <c r="AM1935" s="292"/>
    </row>
    <row r="1936" spans="1:39" ht="19.5" customHeight="1" x14ac:dyDescent="0.2">
      <c r="A1936" s="375" t="s">
        <v>55</v>
      </c>
      <c r="B1936" s="375" t="s">
        <v>25</v>
      </c>
      <c r="C1936" s="375" t="s">
        <v>26</v>
      </c>
      <c r="D1936" s="375" t="s">
        <v>28</v>
      </c>
      <c r="E1936" s="375"/>
      <c r="F1936" s="375">
        <v>-8.8106000000000009</v>
      </c>
      <c r="G1936" s="375">
        <v>-1.1541999999999999</v>
      </c>
      <c r="H1936" s="375">
        <v>-3.7831999999999999</v>
      </c>
      <c r="I1936" s="375">
        <v>-5.5587</v>
      </c>
      <c r="J1936" s="375">
        <v>-4.1405000000000003</v>
      </c>
      <c r="K1936" s="375">
        <v>-5.2404000000000002</v>
      </c>
      <c r="L1936" s="375">
        <v>-4.8540999999999999</v>
      </c>
      <c r="M1936" s="375">
        <v>-4.4161000000000001</v>
      </c>
      <c r="N1936" s="375">
        <v>-5.1146000000000003</v>
      </c>
      <c r="O1936" s="375">
        <v>-4.298</v>
      </c>
      <c r="P1936" s="375">
        <v>-5.6562999999999999</v>
      </c>
      <c r="Q1936" s="375">
        <v>-7.5659000000000001</v>
      </c>
      <c r="R1936" s="375">
        <v>-60.592599999999997</v>
      </c>
      <c r="W1936" s="323" t="s">
        <v>401</v>
      </c>
      <c r="X1936" s="323" t="s">
        <v>244</v>
      </c>
      <c r="Y1936" s="323"/>
      <c r="Z1936" s="327">
        <v>0</v>
      </c>
      <c r="AA1936" s="327">
        <v>0</v>
      </c>
      <c r="AB1936" s="327">
        <v>0</v>
      </c>
      <c r="AC1936" s="327">
        <v>0</v>
      </c>
      <c r="AD1936" s="327">
        <v>0</v>
      </c>
      <c r="AE1936" s="327">
        <v>0</v>
      </c>
      <c r="AF1936" s="327">
        <v>0</v>
      </c>
      <c r="AG1936" s="327">
        <v>0</v>
      </c>
      <c r="AH1936" s="327">
        <v>0</v>
      </c>
      <c r="AI1936" s="327">
        <v>0</v>
      </c>
      <c r="AJ1936" s="327">
        <v>0</v>
      </c>
      <c r="AK1936" s="327">
        <v>0</v>
      </c>
      <c r="AL1936" s="327">
        <v>0</v>
      </c>
      <c r="AM1936" s="292"/>
    </row>
    <row r="1937" spans="1:39" ht="19.5" customHeight="1" x14ac:dyDescent="0.2">
      <c r="A1937" s="375" t="s">
        <v>55</v>
      </c>
      <c r="B1937" s="375" t="s">
        <v>25</v>
      </c>
      <c r="C1937" s="375" t="s">
        <v>26</v>
      </c>
      <c r="D1937" s="375" t="s">
        <v>29</v>
      </c>
      <c r="E1937" s="375"/>
      <c r="F1937" s="375">
        <v>-3.0093999999999999</v>
      </c>
      <c r="G1937" s="375">
        <v>-1.7216</v>
      </c>
      <c r="H1937" s="375">
        <v>-7.6007499999999997</v>
      </c>
      <c r="I1937" s="375">
        <v>-5.0990000000000002</v>
      </c>
      <c r="J1937" s="375">
        <v>-3.1772999999999998</v>
      </c>
      <c r="K1937" s="375">
        <v>-5.7821999999999996</v>
      </c>
      <c r="L1937" s="375">
        <v>-16.705580000000001</v>
      </c>
      <c r="M1937" s="375">
        <v>-13.961504</v>
      </c>
      <c r="N1937" s="375">
        <v>-1.1569</v>
      </c>
      <c r="O1937" s="375">
        <v>-0.50600000000000001</v>
      </c>
      <c r="P1937" s="375">
        <v>-2.8767999999999998</v>
      </c>
      <c r="Q1937" s="375">
        <v>-1.427575</v>
      </c>
      <c r="R1937" s="375">
        <v>-63.024608999999998</v>
      </c>
      <c r="W1937" s="323" t="s">
        <v>401</v>
      </c>
      <c r="X1937" s="323" t="s">
        <v>245</v>
      </c>
      <c r="Y1937" s="323"/>
      <c r="Z1937" s="327">
        <v>0</v>
      </c>
      <c r="AA1937" s="327">
        <v>0</v>
      </c>
      <c r="AB1937" s="327">
        <v>0</v>
      </c>
      <c r="AC1937" s="327">
        <v>0</v>
      </c>
      <c r="AD1937" s="327">
        <v>0</v>
      </c>
      <c r="AE1937" s="327">
        <v>0</v>
      </c>
      <c r="AF1937" s="327">
        <v>0</v>
      </c>
      <c r="AG1937" s="327">
        <v>0</v>
      </c>
      <c r="AH1937" s="327">
        <v>0</v>
      </c>
      <c r="AI1937" s="327">
        <v>0</v>
      </c>
      <c r="AJ1937" s="327">
        <v>0</v>
      </c>
      <c r="AK1937" s="327">
        <v>0</v>
      </c>
      <c r="AL1937" s="327">
        <v>0</v>
      </c>
      <c r="AM1937" s="292"/>
    </row>
    <row r="1938" spans="1:39" ht="19.5" customHeight="1" x14ac:dyDescent="0.2">
      <c r="A1938" s="375" t="s">
        <v>55</v>
      </c>
      <c r="B1938" s="375" t="s">
        <v>25</v>
      </c>
      <c r="C1938" s="375" t="s">
        <v>26</v>
      </c>
      <c r="D1938" s="375" t="s">
        <v>30</v>
      </c>
      <c r="E1938" s="375"/>
      <c r="F1938" s="375">
        <v>-4.9130200000000004</v>
      </c>
      <c r="G1938" s="375">
        <v>-2.0671650000000001</v>
      </c>
      <c r="H1938" s="375">
        <v>-1.5761000000000001</v>
      </c>
      <c r="I1938" s="375">
        <v>-5.4853750000000003</v>
      </c>
      <c r="J1938" s="375">
        <v>-2.4311750000000001</v>
      </c>
      <c r="K1938" s="375">
        <v>-3.05565</v>
      </c>
      <c r="L1938" s="375">
        <v>-9.2380680000000002</v>
      </c>
      <c r="M1938" s="375">
        <v>-5.6105</v>
      </c>
      <c r="N1938" s="375">
        <v>-3.3443000000000001</v>
      </c>
      <c r="O1938" s="375">
        <v>-3.9012600000000002</v>
      </c>
      <c r="P1938" s="375">
        <v>-1.6666000000000001</v>
      </c>
      <c r="Q1938" s="375">
        <v>-3.39015000000003</v>
      </c>
      <c r="R1938" s="375">
        <v>-46.679363000000002</v>
      </c>
      <c r="W1938" s="323" t="s">
        <v>401</v>
      </c>
      <c r="X1938" s="323" t="s">
        <v>246</v>
      </c>
      <c r="Y1938" s="323"/>
      <c r="Z1938" s="327">
        <v>0</v>
      </c>
      <c r="AA1938" s="327">
        <v>0</v>
      </c>
      <c r="AB1938" s="327">
        <v>0</v>
      </c>
      <c r="AC1938" s="327">
        <v>0</v>
      </c>
      <c r="AD1938" s="327">
        <v>0</v>
      </c>
      <c r="AE1938" s="327">
        <v>0</v>
      </c>
      <c r="AF1938" s="327">
        <v>0</v>
      </c>
      <c r="AG1938" s="327">
        <v>0</v>
      </c>
      <c r="AH1938" s="327">
        <v>0</v>
      </c>
      <c r="AI1938" s="327">
        <v>0</v>
      </c>
      <c r="AJ1938" s="327">
        <v>0</v>
      </c>
      <c r="AK1938" s="327">
        <v>0</v>
      </c>
      <c r="AL1938" s="327">
        <v>0</v>
      </c>
      <c r="AM1938" s="292"/>
    </row>
    <row r="1939" spans="1:39" ht="19.5" customHeight="1" x14ac:dyDescent="0.2">
      <c r="A1939" s="375" t="s">
        <v>55</v>
      </c>
      <c r="B1939" s="375" t="s">
        <v>25</v>
      </c>
      <c r="C1939" s="375" t="s">
        <v>26</v>
      </c>
      <c r="D1939" s="375" t="s">
        <v>31</v>
      </c>
      <c r="E1939" s="375"/>
      <c r="F1939" s="375">
        <v>-2.0888499999999999</v>
      </c>
      <c r="G1939" s="375">
        <v>-0.63124999999999998</v>
      </c>
      <c r="H1939" s="375">
        <v>-0.90325</v>
      </c>
      <c r="I1939" s="375">
        <v>-3.05545</v>
      </c>
      <c r="J1939" s="375">
        <v>-2.0092500000000002</v>
      </c>
      <c r="K1939" s="375">
        <v>-2.3032499999999998</v>
      </c>
      <c r="L1939" s="375">
        <v>-1.4550000000000001</v>
      </c>
      <c r="M1939" s="375">
        <v>-3.2152500000000002</v>
      </c>
      <c r="N1939" s="375">
        <v>-1.86425</v>
      </c>
      <c r="O1939" s="375">
        <v>-2.4279999999999999</v>
      </c>
      <c r="P1939" s="375">
        <v>-3.9950000000000001</v>
      </c>
      <c r="Q1939" s="375">
        <v>-5.6634500000000001</v>
      </c>
      <c r="R1939" s="375">
        <v>-29.61225</v>
      </c>
      <c r="W1939" s="323" t="s">
        <v>401</v>
      </c>
      <c r="X1939" s="323" t="s">
        <v>247</v>
      </c>
      <c r="Y1939" s="323"/>
      <c r="Z1939" s="327">
        <v>0</v>
      </c>
      <c r="AA1939" s="327">
        <v>0</v>
      </c>
      <c r="AB1939" s="327">
        <v>0</v>
      </c>
      <c r="AC1939" s="327">
        <v>0</v>
      </c>
      <c r="AD1939" s="327">
        <v>0</v>
      </c>
      <c r="AE1939" s="327">
        <v>0</v>
      </c>
      <c r="AF1939" s="327">
        <v>0</v>
      </c>
      <c r="AG1939" s="327">
        <v>0</v>
      </c>
      <c r="AH1939" s="327">
        <v>0</v>
      </c>
      <c r="AI1939" s="327">
        <v>0</v>
      </c>
      <c r="AJ1939" s="327">
        <v>0</v>
      </c>
      <c r="AK1939" s="327">
        <v>0</v>
      </c>
      <c r="AL1939" s="327">
        <v>0</v>
      </c>
      <c r="AM1939" s="292"/>
    </row>
    <row r="1940" spans="1:39" ht="19.5" customHeight="1" x14ac:dyDescent="0.2">
      <c r="A1940" s="375" t="s">
        <v>55</v>
      </c>
      <c r="B1940" s="375" t="s">
        <v>25</v>
      </c>
      <c r="C1940" s="375" t="s">
        <v>26</v>
      </c>
      <c r="D1940" s="375" t="s">
        <v>32</v>
      </c>
      <c r="E1940" s="375"/>
      <c r="F1940" s="375"/>
      <c r="G1940" s="375"/>
      <c r="H1940" s="375"/>
      <c r="I1940" s="375"/>
      <c r="J1940" s="375"/>
      <c r="K1940" s="375"/>
      <c r="L1940" s="375"/>
      <c r="M1940" s="375"/>
      <c r="N1940" s="375"/>
      <c r="O1940" s="375"/>
      <c r="P1940" s="375"/>
      <c r="Q1940" s="375"/>
      <c r="R1940" s="375">
        <v>0</v>
      </c>
      <c r="W1940" s="323" t="s">
        <v>401</v>
      </c>
      <c r="X1940" s="323" t="s">
        <v>248</v>
      </c>
      <c r="Y1940" s="323"/>
      <c r="Z1940" s="327">
        <v>0</v>
      </c>
      <c r="AA1940" s="327">
        <v>0</v>
      </c>
      <c r="AB1940" s="327">
        <v>0</v>
      </c>
      <c r="AC1940" s="327">
        <v>0</v>
      </c>
      <c r="AD1940" s="327">
        <v>0</v>
      </c>
      <c r="AE1940" s="327">
        <v>0</v>
      </c>
      <c r="AF1940" s="327">
        <v>0</v>
      </c>
      <c r="AG1940" s="327">
        <v>0</v>
      </c>
      <c r="AH1940" s="327">
        <v>0</v>
      </c>
      <c r="AI1940" s="327">
        <v>0</v>
      </c>
      <c r="AJ1940" s="327">
        <v>0</v>
      </c>
      <c r="AK1940" s="327">
        <v>0</v>
      </c>
      <c r="AL1940" s="327">
        <v>0</v>
      </c>
      <c r="AM1940" s="292"/>
    </row>
    <row r="1941" spans="1:39" ht="19.5" customHeight="1" x14ac:dyDescent="0.2">
      <c r="A1941" s="375" t="s">
        <v>55</v>
      </c>
      <c r="B1941" s="375" t="s">
        <v>25</v>
      </c>
      <c r="C1941" s="375" t="s">
        <v>33</v>
      </c>
      <c r="D1941" s="375" t="s">
        <v>34</v>
      </c>
      <c r="E1941" s="375"/>
      <c r="F1941" s="375">
        <v>-30.154769999999999</v>
      </c>
      <c r="G1941" s="375">
        <v>-13.658815000000001</v>
      </c>
      <c r="H1941" s="375">
        <v>-16.371600000000001</v>
      </c>
      <c r="I1941" s="375">
        <v>-23.841125000000002</v>
      </c>
      <c r="J1941" s="375">
        <v>-14.593125000000001</v>
      </c>
      <c r="K1941" s="375">
        <v>-25.223700000000001</v>
      </c>
      <c r="L1941" s="375">
        <v>-35.703648000000001</v>
      </c>
      <c r="M1941" s="375">
        <v>-31.620553999999998</v>
      </c>
      <c r="N1941" s="375">
        <v>-19.73705</v>
      </c>
      <c r="O1941" s="375">
        <v>-17.682359999999999</v>
      </c>
      <c r="P1941" s="375">
        <v>-19.407399999999999</v>
      </c>
      <c r="Q1941" s="375">
        <v>-27.106674999999999</v>
      </c>
      <c r="R1941" s="375">
        <v>-275.10082199999999</v>
      </c>
      <c r="W1941" s="323" t="s">
        <v>401</v>
      </c>
      <c r="X1941" s="323" t="s">
        <v>210</v>
      </c>
      <c r="Y1941" s="323"/>
      <c r="Z1941" s="327">
        <v>0</v>
      </c>
      <c r="AA1941" s="327">
        <v>0</v>
      </c>
      <c r="AB1941" s="327">
        <v>0</v>
      </c>
      <c r="AC1941" s="327">
        <v>0</v>
      </c>
      <c r="AD1941" s="327">
        <v>0</v>
      </c>
      <c r="AE1941" s="327">
        <v>0</v>
      </c>
      <c r="AF1941" s="327">
        <v>0</v>
      </c>
      <c r="AG1941" s="327">
        <v>0</v>
      </c>
      <c r="AH1941" s="327">
        <v>0</v>
      </c>
      <c r="AI1941" s="327">
        <v>-63.128577</v>
      </c>
      <c r="AJ1941" s="327">
        <v>-20.249815000000002</v>
      </c>
      <c r="AK1941" s="327">
        <v>-35.291029000000002</v>
      </c>
      <c r="AL1941" s="327">
        <v>-118.669421</v>
      </c>
      <c r="AM1941" s="292"/>
    </row>
    <row r="1942" spans="1:39" ht="19.5" customHeight="1" x14ac:dyDescent="0.2">
      <c r="A1942" s="375" t="s">
        <v>55</v>
      </c>
      <c r="B1942" s="375" t="s">
        <v>25</v>
      </c>
      <c r="C1942" s="375" t="s">
        <v>33</v>
      </c>
      <c r="D1942" s="375" t="s">
        <v>35</v>
      </c>
      <c r="E1942" s="375"/>
      <c r="F1942" s="375">
        <v>-1.1772</v>
      </c>
      <c r="G1942" s="375">
        <v>0</v>
      </c>
      <c r="H1942" s="375">
        <v>-0.88060000000000005</v>
      </c>
      <c r="I1942" s="375">
        <v>-1.8620000000000001</v>
      </c>
      <c r="J1942" s="375">
        <v>-3.1699000000000002</v>
      </c>
      <c r="K1942" s="375">
        <v>-0.73670000000000002</v>
      </c>
      <c r="L1942" s="375">
        <v>-3.5442</v>
      </c>
      <c r="M1942" s="375">
        <v>-2.0706000000000002</v>
      </c>
      <c r="N1942" s="375">
        <v>-0.63570000000000004</v>
      </c>
      <c r="O1942" s="375">
        <v>-2.0164</v>
      </c>
      <c r="P1942" s="375">
        <v>-1.9708000000000001</v>
      </c>
      <c r="Q1942" s="375">
        <v>-1.2968999999999999</v>
      </c>
      <c r="R1942" s="375">
        <v>-19.361000000000001</v>
      </c>
      <c r="W1942" s="321"/>
      <c r="X1942" s="321"/>
      <c r="Y1942" s="321"/>
      <c r="Z1942" s="329"/>
      <c r="AA1942" s="329"/>
      <c r="AB1942" s="329"/>
      <c r="AC1942" s="329"/>
      <c r="AD1942" s="329"/>
      <c r="AE1942" s="329"/>
      <c r="AF1942" s="329"/>
      <c r="AG1942" s="329"/>
      <c r="AH1942" s="329"/>
      <c r="AI1942" s="329"/>
      <c r="AJ1942" s="329"/>
      <c r="AK1942" s="329"/>
      <c r="AL1942" s="329"/>
      <c r="AM1942" s="292"/>
    </row>
    <row r="1943" spans="1:39" ht="19.5" customHeight="1" x14ac:dyDescent="0.2">
      <c r="A1943" s="375" t="s">
        <v>55</v>
      </c>
      <c r="B1943" s="375" t="s">
        <v>25</v>
      </c>
      <c r="C1943" s="375" t="s">
        <v>33</v>
      </c>
      <c r="D1943" s="375" t="s">
        <v>36</v>
      </c>
      <c r="E1943" s="375"/>
      <c r="F1943" s="375">
        <v>-5.2294999999999998</v>
      </c>
      <c r="G1943" s="375">
        <v>-0.5353</v>
      </c>
      <c r="H1943" s="375">
        <v>-0.26860000000000001</v>
      </c>
      <c r="I1943" s="375">
        <v>-2.4241000000000001</v>
      </c>
      <c r="J1943" s="375">
        <v>0</v>
      </c>
      <c r="K1943" s="375">
        <v>-9.2999999999999992E-3</v>
      </c>
      <c r="L1943" s="375">
        <v>0</v>
      </c>
      <c r="M1943" s="375">
        <v>-0.39419999999999999</v>
      </c>
      <c r="N1943" s="375">
        <v>-1.9275</v>
      </c>
      <c r="O1943" s="375">
        <v>0</v>
      </c>
      <c r="P1943" s="375">
        <v>0</v>
      </c>
      <c r="Q1943" s="375">
        <v>-2.5400999999999998</v>
      </c>
      <c r="R1943" s="375">
        <v>-13.3286</v>
      </c>
      <c r="W1943" s="321"/>
      <c r="X1943" s="321"/>
      <c r="Y1943" s="321"/>
      <c r="Z1943" s="329"/>
      <c r="AA1943" s="329"/>
      <c r="AB1943" s="329"/>
      <c r="AC1943" s="329"/>
      <c r="AD1943" s="329"/>
      <c r="AE1943" s="329"/>
      <c r="AF1943" s="329"/>
      <c r="AG1943" s="329"/>
      <c r="AH1943" s="329"/>
      <c r="AI1943" s="329"/>
      <c r="AJ1943" s="329"/>
      <c r="AK1943" s="329"/>
      <c r="AL1943" s="329"/>
      <c r="AM1943" s="292"/>
    </row>
    <row r="1944" spans="1:39" ht="19.5" customHeight="1" x14ac:dyDescent="0.2">
      <c r="A1944" s="375" t="s">
        <v>55</v>
      </c>
      <c r="B1944" s="375" t="s">
        <v>25</v>
      </c>
      <c r="C1944" s="375" t="s">
        <v>33</v>
      </c>
      <c r="D1944" s="375" t="s">
        <v>37</v>
      </c>
      <c r="E1944" s="375"/>
      <c r="F1944" s="375">
        <v>0</v>
      </c>
      <c r="G1944" s="375">
        <v>0</v>
      </c>
      <c r="H1944" s="375">
        <v>0</v>
      </c>
      <c r="I1944" s="375">
        <v>0</v>
      </c>
      <c r="J1944" s="375">
        <v>0</v>
      </c>
      <c r="K1944" s="375">
        <v>0</v>
      </c>
      <c r="L1944" s="375">
        <v>0</v>
      </c>
      <c r="M1944" s="375">
        <v>0</v>
      </c>
      <c r="N1944" s="375">
        <v>0</v>
      </c>
      <c r="O1944" s="375">
        <v>0</v>
      </c>
      <c r="P1944" s="375">
        <v>0</v>
      </c>
      <c r="Q1944" s="375">
        <v>0</v>
      </c>
      <c r="R1944" s="375">
        <v>0</v>
      </c>
      <c r="W1944" s="323" t="s">
        <v>3</v>
      </c>
      <c r="X1944" s="323" t="s">
        <v>4</v>
      </c>
      <c r="Y1944" s="323"/>
      <c r="Z1944" s="327" t="s">
        <v>8</v>
      </c>
      <c r="AA1944" s="327" t="s">
        <v>9</v>
      </c>
      <c r="AB1944" s="327" t="s">
        <v>10</v>
      </c>
      <c r="AC1944" s="327" t="s">
        <v>11</v>
      </c>
      <c r="AD1944" s="327" t="s">
        <v>12</v>
      </c>
      <c r="AE1944" s="327" t="s">
        <v>13</v>
      </c>
      <c r="AF1944" s="327" t="s">
        <v>14</v>
      </c>
      <c r="AG1944" s="327" t="s">
        <v>15</v>
      </c>
      <c r="AH1944" s="327" t="s">
        <v>16</v>
      </c>
      <c r="AI1944" s="327" t="s">
        <v>17</v>
      </c>
      <c r="AJ1944" s="327" t="s">
        <v>111</v>
      </c>
      <c r="AK1944" s="327" t="s">
        <v>19</v>
      </c>
      <c r="AL1944" s="327" t="s">
        <v>20</v>
      </c>
      <c r="AM1944" s="292"/>
    </row>
    <row r="1945" spans="1:39" ht="19.5" customHeight="1" x14ac:dyDescent="0.2">
      <c r="A1945" s="375" t="s">
        <v>55</v>
      </c>
      <c r="B1945" s="375" t="s">
        <v>25</v>
      </c>
      <c r="C1945" s="375" t="s">
        <v>33</v>
      </c>
      <c r="D1945" s="375" t="s">
        <v>38</v>
      </c>
      <c r="E1945" s="375"/>
      <c r="F1945" s="375">
        <v>0</v>
      </c>
      <c r="G1945" s="375">
        <v>0</v>
      </c>
      <c r="H1945" s="375">
        <v>0</v>
      </c>
      <c r="I1945" s="375">
        <v>0</v>
      </c>
      <c r="J1945" s="375">
        <v>0</v>
      </c>
      <c r="K1945" s="375">
        <v>0</v>
      </c>
      <c r="L1945" s="375">
        <v>0</v>
      </c>
      <c r="M1945" s="375">
        <v>0</v>
      </c>
      <c r="N1945" s="375">
        <v>0</v>
      </c>
      <c r="O1945" s="375">
        <v>0</v>
      </c>
      <c r="P1945" s="375">
        <v>0</v>
      </c>
      <c r="Q1945" s="375">
        <v>0</v>
      </c>
      <c r="R1945" s="375">
        <v>0</v>
      </c>
      <c r="W1945" s="323" t="s">
        <v>81</v>
      </c>
      <c r="X1945" s="323" t="s">
        <v>217</v>
      </c>
      <c r="Y1945" s="323"/>
      <c r="Z1945" s="327">
        <v>-0.64243089913420803</v>
      </c>
      <c r="AA1945" s="327">
        <v>-1.0316287577719401</v>
      </c>
      <c r="AB1945" s="327">
        <v>-1.0304874230933101</v>
      </c>
      <c r="AC1945" s="327">
        <v>-1.0288966674356901</v>
      </c>
      <c r="AD1945" s="327">
        <v>-1.0281869680576201</v>
      </c>
      <c r="AE1945" s="327">
        <v>-1.028136241865</v>
      </c>
      <c r="AF1945" s="327">
        <v>-1.0284218657269599</v>
      </c>
      <c r="AG1945" s="327">
        <v>-1.02734699709304</v>
      </c>
      <c r="AH1945" s="327">
        <v>-1.0281968603641001</v>
      </c>
      <c r="AI1945" s="327">
        <v>-1.0289867408012601</v>
      </c>
      <c r="AJ1945" s="327">
        <v>-1.0234066212584201</v>
      </c>
      <c r="AK1945" s="327">
        <v>-0.67762685372671005</v>
      </c>
      <c r="AL1945" s="327">
        <v>-11.603752896328301</v>
      </c>
      <c r="AM1945" s="292"/>
    </row>
    <row r="1946" spans="1:39" ht="19.5" customHeight="1" x14ac:dyDescent="0.2">
      <c r="A1946" s="375" t="s">
        <v>55</v>
      </c>
      <c r="B1946" s="375" t="s">
        <v>25</v>
      </c>
      <c r="C1946" s="375" t="s">
        <v>33</v>
      </c>
      <c r="D1946" s="375" t="s">
        <v>39</v>
      </c>
      <c r="E1946" s="375"/>
      <c r="F1946" s="375">
        <v>0</v>
      </c>
      <c r="G1946" s="375">
        <v>0</v>
      </c>
      <c r="H1946" s="375">
        <v>0</v>
      </c>
      <c r="I1946" s="375">
        <v>0</v>
      </c>
      <c r="J1946" s="375">
        <v>0</v>
      </c>
      <c r="K1946" s="375">
        <v>0</v>
      </c>
      <c r="L1946" s="375">
        <v>0</v>
      </c>
      <c r="M1946" s="375">
        <v>0</v>
      </c>
      <c r="N1946" s="375">
        <v>0</v>
      </c>
      <c r="O1946" s="375">
        <v>0</v>
      </c>
      <c r="P1946" s="375">
        <v>0</v>
      </c>
      <c r="Q1946" s="375">
        <v>0</v>
      </c>
      <c r="R1946" s="375">
        <v>0</v>
      </c>
      <c r="W1946" s="323" t="s">
        <v>81</v>
      </c>
      <c r="X1946" s="323" t="s">
        <v>218</v>
      </c>
      <c r="Y1946" s="323"/>
      <c r="Z1946" s="327">
        <v>0</v>
      </c>
      <c r="AA1946" s="327">
        <v>0</v>
      </c>
      <c r="AB1946" s="327">
        <v>0</v>
      </c>
      <c r="AC1946" s="327">
        <v>0</v>
      </c>
      <c r="AD1946" s="327">
        <v>0</v>
      </c>
      <c r="AE1946" s="327">
        <v>0</v>
      </c>
      <c r="AF1946" s="327">
        <v>0</v>
      </c>
      <c r="AG1946" s="327">
        <v>0</v>
      </c>
      <c r="AH1946" s="327">
        <v>0</v>
      </c>
      <c r="AI1946" s="327">
        <v>0</v>
      </c>
      <c r="AJ1946" s="327">
        <v>0</v>
      </c>
      <c r="AK1946" s="327">
        <v>0</v>
      </c>
      <c r="AL1946" s="327">
        <v>0</v>
      </c>
      <c r="AM1946" s="292"/>
    </row>
    <row r="1947" spans="1:39" ht="19.5" customHeight="1" x14ac:dyDescent="0.2">
      <c r="A1947" s="375" t="s">
        <v>55</v>
      </c>
      <c r="B1947" s="375" t="s">
        <v>25</v>
      </c>
      <c r="C1947" s="375" t="s">
        <v>40</v>
      </c>
      <c r="D1947" s="375" t="s">
        <v>41</v>
      </c>
      <c r="E1947" s="375"/>
      <c r="F1947" s="375">
        <v>-36.56147</v>
      </c>
      <c r="G1947" s="375">
        <v>-13.161714999999999</v>
      </c>
      <c r="H1947" s="375">
        <v>-17.3889</v>
      </c>
      <c r="I1947" s="375">
        <v>-28.127224999999999</v>
      </c>
      <c r="J1947" s="375">
        <v>-17.210525000000001</v>
      </c>
      <c r="K1947" s="375">
        <v>-22.674600000000002</v>
      </c>
      <c r="L1947" s="375">
        <v>-33.108808000000003</v>
      </c>
      <c r="M1947" s="375">
        <v>-32.982854000000003</v>
      </c>
      <c r="N1947" s="375">
        <v>-21.721550000000001</v>
      </c>
      <c r="O1947" s="375">
        <v>-19.238859999999999</v>
      </c>
      <c r="P1947" s="375">
        <v>-21.268599999999999</v>
      </c>
      <c r="Q1947" s="375">
        <v>-25.698374999999999</v>
      </c>
      <c r="R1947" s="375">
        <v>-289.14348200000001</v>
      </c>
      <c r="W1947" s="323" t="s">
        <v>81</v>
      </c>
      <c r="X1947" s="323" t="s">
        <v>219</v>
      </c>
      <c r="Y1947" s="323"/>
      <c r="Z1947" s="327">
        <v>0</v>
      </c>
      <c r="AA1947" s="327">
        <v>0</v>
      </c>
      <c r="AB1947" s="327">
        <v>0</v>
      </c>
      <c r="AC1947" s="327">
        <v>0</v>
      </c>
      <c r="AD1947" s="327">
        <v>0</v>
      </c>
      <c r="AE1947" s="327">
        <v>0</v>
      </c>
      <c r="AF1947" s="327">
        <v>0</v>
      </c>
      <c r="AG1947" s="327">
        <v>0</v>
      </c>
      <c r="AH1947" s="327">
        <v>0</v>
      </c>
      <c r="AI1947" s="327">
        <v>0</v>
      </c>
      <c r="AJ1947" s="327">
        <v>0</v>
      </c>
      <c r="AK1947" s="327">
        <v>0</v>
      </c>
      <c r="AL1947" s="327">
        <v>0</v>
      </c>
      <c r="AM1947" s="292"/>
    </row>
    <row r="1948" spans="1:39" ht="19.5" customHeight="1" x14ac:dyDescent="0.2">
      <c r="A1948" s="375" t="s">
        <v>55</v>
      </c>
      <c r="B1948" s="375" t="s">
        <v>25</v>
      </c>
      <c r="C1948" s="375" t="s">
        <v>40</v>
      </c>
      <c r="D1948" s="375" t="s">
        <v>42</v>
      </c>
      <c r="E1948" s="375"/>
      <c r="F1948" s="375">
        <v>0</v>
      </c>
      <c r="G1948" s="375">
        <v>0</v>
      </c>
      <c r="H1948" s="375">
        <v>0</v>
      </c>
      <c r="I1948" s="375">
        <v>0</v>
      </c>
      <c r="J1948" s="375">
        <v>-0.33979999999999999</v>
      </c>
      <c r="K1948" s="375">
        <v>-3.2096</v>
      </c>
      <c r="L1948" s="375">
        <v>-5.5686400000000003</v>
      </c>
      <c r="M1948" s="375">
        <v>-1.0436000000000001</v>
      </c>
      <c r="N1948" s="375">
        <v>-0.39979999999999999</v>
      </c>
      <c r="O1948" s="375">
        <v>-0.4133</v>
      </c>
      <c r="P1948" s="375">
        <v>0</v>
      </c>
      <c r="Q1948" s="375">
        <v>-4.9631999999999996</v>
      </c>
      <c r="R1948" s="375">
        <v>-15.937939999999999</v>
      </c>
      <c r="W1948" s="323" t="s">
        <v>81</v>
      </c>
      <c r="X1948" s="323" t="s">
        <v>220</v>
      </c>
      <c r="Y1948" s="323"/>
      <c r="Z1948" s="327">
        <v>0</v>
      </c>
      <c r="AA1948" s="327">
        <v>0</v>
      </c>
      <c r="AB1948" s="327">
        <v>0</v>
      </c>
      <c r="AC1948" s="327">
        <v>0</v>
      </c>
      <c r="AD1948" s="327">
        <v>0</v>
      </c>
      <c r="AE1948" s="327">
        <v>0</v>
      </c>
      <c r="AF1948" s="327">
        <v>0</v>
      </c>
      <c r="AG1948" s="327">
        <v>0</v>
      </c>
      <c r="AH1948" s="327">
        <v>0</v>
      </c>
      <c r="AI1948" s="327">
        <v>0</v>
      </c>
      <c r="AJ1948" s="327">
        <v>0</v>
      </c>
      <c r="AK1948" s="327">
        <v>0</v>
      </c>
      <c r="AL1948" s="327">
        <v>0</v>
      </c>
      <c r="AM1948" s="292"/>
    </row>
    <row r="1949" spans="1:39" ht="19.5" customHeight="1" x14ac:dyDescent="0.2">
      <c r="A1949" s="375" t="s">
        <v>55</v>
      </c>
      <c r="B1949" s="375" t="s">
        <v>25</v>
      </c>
      <c r="C1949" s="375" t="s">
        <v>40</v>
      </c>
      <c r="D1949" s="375" t="s">
        <v>43</v>
      </c>
      <c r="E1949" s="375"/>
      <c r="F1949" s="375">
        <v>0</v>
      </c>
      <c r="G1949" s="375">
        <v>-1.0324</v>
      </c>
      <c r="H1949" s="375">
        <v>-0.13189999999999999</v>
      </c>
      <c r="I1949" s="375">
        <v>0</v>
      </c>
      <c r="J1949" s="375">
        <v>-0.2127</v>
      </c>
      <c r="K1949" s="375">
        <v>-8.5500000000000007E-2</v>
      </c>
      <c r="L1949" s="375">
        <v>-0.57040000000000002</v>
      </c>
      <c r="M1949" s="375">
        <v>-5.8900000000000001E-2</v>
      </c>
      <c r="N1949" s="375">
        <v>-0.1789</v>
      </c>
      <c r="O1949" s="375">
        <v>-4.6600000000000003E-2</v>
      </c>
      <c r="P1949" s="375">
        <v>-0.1096</v>
      </c>
      <c r="Q1949" s="375">
        <v>-0.28210000000000002</v>
      </c>
      <c r="R1949" s="375">
        <v>-2.7090000000000001</v>
      </c>
      <c r="W1949" s="323" t="s">
        <v>81</v>
      </c>
      <c r="X1949" s="323" t="s">
        <v>211</v>
      </c>
      <c r="Y1949" s="323"/>
      <c r="Z1949" s="327">
        <v>0</v>
      </c>
      <c r="AA1949" s="327">
        <v>-559.70912389163698</v>
      </c>
      <c r="AB1949" s="327">
        <v>0</v>
      </c>
      <c r="AC1949" s="327">
        <v>0</v>
      </c>
      <c r="AD1949" s="327">
        <v>0</v>
      </c>
      <c r="AE1949" s="327">
        <v>0</v>
      </c>
      <c r="AF1949" s="327">
        <v>0</v>
      </c>
      <c r="AG1949" s="327">
        <v>0</v>
      </c>
      <c r="AH1949" s="327">
        <v>0</v>
      </c>
      <c r="AI1949" s="327">
        <v>0</v>
      </c>
      <c r="AJ1949" s="327">
        <v>0</v>
      </c>
      <c r="AK1949" s="327">
        <v>445.57868300000001</v>
      </c>
      <c r="AL1949" s="327">
        <v>-114.13044089163699</v>
      </c>
      <c r="AM1949" s="292"/>
    </row>
    <row r="1950" spans="1:39" ht="19.5" customHeight="1" x14ac:dyDescent="0.2">
      <c r="A1950" s="375" t="s">
        <v>55</v>
      </c>
      <c r="B1950" s="375" t="s">
        <v>44</v>
      </c>
      <c r="C1950" s="375" t="s">
        <v>26</v>
      </c>
      <c r="D1950" s="375" t="s">
        <v>27</v>
      </c>
      <c r="E1950" s="375"/>
      <c r="F1950" s="375">
        <v>-12.4046611256485</v>
      </c>
      <c r="G1950" s="375">
        <v>-6.1759130299741098</v>
      </c>
      <c r="H1950" s="375">
        <v>-2.50836681971741</v>
      </c>
      <c r="I1950" s="375">
        <v>-6.1462339045504999</v>
      </c>
      <c r="J1950" s="375">
        <v>-4.2697884194339597</v>
      </c>
      <c r="K1950" s="375">
        <v>-6.5861119357565601</v>
      </c>
      <c r="L1950" s="375">
        <v>-4.8477091914932897</v>
      </c>
      <c r="M1950" s="375">
        <v>-4.5728243582352901</v>
      </c>
      <c r="N1950" s="375">
        <v>-7.3093988641176502</v>
      </c>
      <c r="O1950" s="375">
        <v>-5.72315402028521</v>
      </c>
      <c r="P1950" s="375">
        <v>-4.7783575088769998</v>
      </c>
      <c r="Q1950" s="375">
        <v>-8.5963031798217493</v>
      </c>
      <c r="R1950" s="375">
        <v>-73.918822357911196</v>
      </c>
      <c r="W1950" s="323" t="s">
        <v>81</v>
      </c>
      <c r="X1950" s="323" t="s">
        <v>221</v>
      </c>
      <c r="Y1950" s="323"/>
      <c r="Z1950" s="327">
        <v>0</v>
      </c>
      <c r="AA1950" s="327">
        <v>0</v>
      </c>
      <c r="AB1950" s="327">
        <v>0</v>
      </c>
      <c r="AC1950" s="327">
        <v>0</v>
      </c>
      <c r="AD1950" s="327">
        <v>0</v>
      </c>
      <c r="AE1950" s="327">
        <v>0</v>
      </c>
      <c r="AF1950" s="327">
        <v>0</v>
      </c>
      <c r="AG1950" s="327">
        <v>0</v>
      </c>
      <c r="AH1950" s="327">
        <v>0</v>
      </c>
      <c r="AI1950" s="327">
        <v>0</v>
      </c>
      <c r="AJ1950" s="327">
        <v>0</v>
      </c>
      <c r="AK1950" s="327">
        <v>0</v>
      </c>
      <c r="AL1950" s="327">
        <v>0</v>
      </c>
      <c r="AM1950" s="292"/>
    </row>
    <row r="1951" spans="1:39" ht="19.5" customHeight="1" x14ac:dyDescent="0.2">
      <c r="A1951" s="375" t="s">
        <v>55</v>
      </c>
      <c r="B1951" s="375" t="s">
        <v>44</v>
      </c>
      <c r="C1951" s="375" t="s">
        <v>26</v>
      </c>
      <c r="D1951" s="375" t="s">
        <v>28</v>
      </c>
      <c r="E1951" s="375"/>
      <c r="F1951" s="375">
        <v>-5.7524075614175496</v>
      </c>
      <c r="G1951" s="375">
        <v>-0.78048616490566003</v>
      </c>
      <c r="H1951" s="375">
        <v>-2.45443171152366</v>
      </c>
      <c r="I1951" s="375">
        <v>-3.60545943988161</v>
      </c>
      <c r="J1951" s="375">
        <v>-2.72484951498335</v>
      </c>
      <c r="K1951" s="375">
        <v>-3.3856259093969698</v>
      </c>
      <c r="L1951" s="375">
        <v>-3.1680589541953399</v>
      </c>
      <c r="M1951" s="375">
        <v>-2.8074416773618598</v>
      </c>
      <c r="N1951" s="375">
        <v>-3.1890570124777202</v>
      </c>
      <c r="O1951" s="375">
        <v>-2.7052059893048099</v>
      </c>
      <c r="P1951" s="375">
        <v>-3.58159759536542</v>
      </c>
      <c r="Q1951" s="375">
        <v>-4.7589532168449198</v>
      </c>
      <c r="R1951" s="375">
        <v>-38.913574747658899</v>
      </c>
      <c r="W1951" s="323" t="s">
        <v>81</v>
      </c>
      <c r="X1951" s="323" t="s">
        <v>222</v>
      </c>
      <c r="Y1951" s="323"/>
      <c r="Z1951" s="327">
        <v>0</v>
      </c>
      <c r="AA1951" s="327">
        <v>0</v>
      </c>
      <c r="AB1951" s="327">
        <v>0</v>
      </c>
      <c r="AC1951" s="327">
        <v>0</v>
      </c>
      <c r="AD1951" s="327">
        <v>0</v>
      </c>
      <c r="AE1951" s="327">
        <v>0</v>
      </c>
      <c r="AF1951" s="327">
        <v>0</v>
      </c>
      <c r="AG1951" s="327">
        <v>0</v>
      </c>
      <c r="AH1951" s="327">
        <v>0</v>
      </c>
      <c r="AI1951" s="327">
        <v>0</v>
      </c>
      <c r="AJ1951" s="327">
        <v>0</v>
      </c>
      <c r="AK1951" s="327">
        <v>0</v>
      </c>
      <c r="AL1951" s="327">
        <v>0</v>
      </c>
      <c r="AM1951" s="292"/>
    </row>
    <row r="1952" spans="1:39" ht="19.5" customHeight="1" x14ac:dyDescent="0.2">
      <c r="A1952" s="375" t="s">
        <v>55</v>
      </c>
      <c r="B1952" s="375" t="s">
        <v>44</v>
      </c>
      <c r="C1952" s="375" t="s">
        <v>26</v>
      </c>
      <c r="D1952" s="375" t="s">
        <v>29</v>
      </c>
      <c r="E1952" s="375"/>
      <c r="F1952" s="375">
        <v>-1.932561</v>
      </c>
      <c r="G1952" s="375">
        <v>-1.233279</v>
      </c>
      <c r="H1952" s="375">
        <v>-4.7452019999999999</v>
      </c>
      <c r="I1952" s="375">
        <v>-3.0872419999999998</v>
      </c>
      <c r="J1952" s="375">
        <v>-2.2998560000000001</v>
      </c>
      <c r="K1952" s="375">
        <v>-4.221768</v>
      </c>
      <c r="L1952" s="375">
        <v>-13.089046</v>
      </c>
      <c r="M1952" s="375">
        <v>-10.973735</v>
      </c>
      <c r="N1952" s="375">
        <v>-0.71276300000000004</v>
      </c>
      <c r="O1952" s="375">
        <v>-0.42695</v>
      </c>
      <c r="P1952" s="375">
        <v>-1.839156</v>
      </c>
      <c r="Q1952" s="375">
        <v>-1.15124</v>
      </c>
      <c r="R1952" s="375">
        <v>-45.712797999999999</v>
      </c>
      <c r="W1952" s="323" t="s">
        <v>81</v>
      </c>
      <c r="X1952" s="323" t="s">
        <v>223</v>
      </c>
      <c r="Y1952" s="323"/>
      <c r="Z1952" s="327">
        <v>0</v>
      </c>
      <c r="AA1952" s="327">
        <v>0</v>
      </c>
      <c r="AB1952" s="327">
        <v>0</v>
      </c>
      <c r="AC1952" s="327">
        <v>0</v>
      </c>
      <c r="AD1952" s="327">
        <v>0</v>
      </c>
      <c r="AE1952" s="327">
        <v>0</v>
      </c>
      <c r="AF1952" s="327">
        <v>0</v>
      </c>
      <c r="AG1952" s="327">
        <v>0</v>
      </c>
      <c r="AH1952" s="327">
        <v>0</v>
      </c>
      <c r="AI1952" s="327">
        <v>0</v>
      </c>
      <c r="AJ1952" s="327">
        <v>0</v>
      </c>
      <c r="AK1952" s="327">
        <v>0</v>
      </c>
      <c r="AL1952" s="327">
        <v>0</v>
      </c>
      <c r="AM1952" s="292"/>
    </row>
    <row r="1953" spans="1:39" ht="19.5" customHeight="1" x14ac:dyDescent="0.2">
      <c r="A1953" s="375" t="s">
        <v>55</v>
      </c>
      <c r="B1953" s="375" t="s">
        <v>44</v>
      </c>
      <c r="C1953" s="375" t="s">
        <v>26</v>
      </c>
      <c r="D1953" s="375" t="s">
        <v>30</v>
      </c>
      <c r="E1953" s="375"/>
      <c r="F1953" s="375">
        <v>-2.4327839999999998</v>
      </c>
      <c r="G1953" s="375">
        <v>-1.1538820000000001</v>
      </c>
      <c r="H1953" s="375">
        <v>-0.93515300000000001</v>
      </c>
      <c r="I1953" s="375">
        <v>-3.4000339999999998</v>
      </c>
      <c r="J1953" s="375">
        <v>-1.5594190000000001</v>
      </c>
      <c r="K1953" s="375">
        <v>-2.2096119999999999</v>
      </c>
      <c r="L1953" s="375">
        <v>-7.7089489999999996</v>
      </c>
      <c r="M1953" s="375">
        <v>-4.085197</v>
      </c>
      <c r="N1953" s="375">
        <v>-1.4615210000000001</v>
      </c>
      <c r="O1953" s="375">
        <v>-2.2206990000000002</v>
      </c>
      <c r="P1953" s="375">
        <v>-0.77866900000000006</v>
      </c>
      <c r="Q1953" s="375">
        <v>-1.839272</v>
      </c>
      <c r="R1953" s="375">
        <v>-29.785191000000001</v>
      </c>
      <c r="W1953" s="323" t="s">
        <v>81</v>
      </c>
      <c r="X1953" s="323" t="s">
        <v>224</v>
      </c>
      <c r="Y1953" s="323"/>
      <c r="Z1953" s="327">
        <v>0</v>
      </c>
      <c r="AA1953" s="327">
        <v>0</v>
      </c>
      <c r="AB1953" s="327">
        <v>0</v>
      </c>
      <c r="AC1953" s="327">
        <v>0</v>
      </c>
      <c r="AD1953" s="327">
        <v>0</v>
      </c>
      <c r="AE1953" s="327">
        <v>0</v>
      </c>
      <c r="AF1953" s="327">
        <v>0</v>
      </c>
      <c r="AG1953" s="327">
        <v>0</v>
      </c>
      <c r="AH1953" s="327">
        <v>0</v>
      </c>
      <c r="AI1953" s="327">
        <v>0</v>
      </c>
      <c r="AJ1953" s="327">
        <v>0</v>
      </c>
      <c r="AK1953" s="327">
        <v>0</v>
      </c>
      <c r="AL1953" s="327">
        <v>0</v>
      </c>
      <c r="AM1953" s="292"/>
    </row>
    <row r="1954" spans="1:39" ht="19.5" customHeight="1" x14ac:dyDescent="0.2">
      <c r="A1954" s="375" t="s">
        <v>55</v>
      </c>
      <c r="B1954" s="375" t="s">
        <v>44</v>
      </c>
      <c r="C1954" s="375" t="s">
        <v>26</v>
      </c>
      <c r="D1954" s="375" t="s">
        <v>31</v>
      </c>
      <c r="E1954" s="375"/>
      <c r="F1954" s="375">
        <v>-0.96819999999999995</v>
      </c>
      <c r="G1954" s="375">
        <v>-0.29870000000000002</v>
      </c>
      <c r="H1954" s="375">
        <v>-0.42</v>
      </c>
      <c r="I1954" s="375">
        <v>-1.4749099999999999</v>
      </c>
      <c r="J1954" s="375">
        <v>-1.082597</v>
      </c>
      <c r="K1954" s="375">
        <v>-1.2110000000000001</v>
      </c>
      <c r="L1954" s="375">
        <v>-0.78949599999999998</v>
      </c>
      <c r="M1954" s="375">
        <v>-1.7709999999999999</v>
      </c>
      <c r="N1954" s="375">
        <v>-0.95120000000000005</v>
      </c>
      <c r="O1954" s="375">
        <v>-1.1995</v>
      </c>
      <c r="P1954" s="375">
        <v>-2.5175000000000001</v>
      </c>
      <c r="Q1954" s="375">
        <v>-3.6818</v>
      </c>
      <c r="R1954" s="375">
        <v>-16.365902999999999</v>
      </c>
      <c r="W1954" s="323" t="s">
        <v>81</v>
      </c>
      <c r="X1954" s="323" t="s">
        <v>225</v>
      </c>
      <c r="Y1954" s="323"/>
      <c r="Z1954" s="327">
        <v>0</v>
      </c>
      <c r="AA1954" s="327">
        <v>0</v>
      </c>
      <c r="AB1954" s="327">
        <v>0</v>
      </c>
      <c r="AC1954" s="327">
        <v>0</v>
      </c>
      <c r="AD1954" s="327">
        <v>0</v>
      </c>
      <c r="AE1954" s="327">
        <v>0</v>
      </c>
      <c r="AF1954" s="327">
        <v>0</v>
      </c>
      <c r="AG1954" s="327">
        <v>0</v>
      </c>
      <c r="AH1954" s="327">
        <v>0</v>
      </c>
      <c r="AI1954" s="327">
        <v>0</v>
      </c>
      <c r="AJ1954" s="327">
        <v>0</v>
      </c>
      <c r="AK1954" s="327">
        <v>0</v>
      </c>
      <c r="AL1954" s="327">
        <v>0</v>
      </c>
      <c r="AM1954" s="292"/>
    </row>
    <row r="1955" spans="1:39" ht="19.5" customHeight="1" x14ac:dyDescent="0.2">
      <c r="A1955" s="375" t="s">
        <v>55</v>
      </c>
      <c r="B1955" s="375" t="s">
        <v>44</v>
      </c>
      <c r="C1955" s="375" t="s">
        <v>26</v>
      </c>
      <c r="D1955" s="375" t="s">
        <v>32</v>
      </c>
      <c r="E1955" s="375"/>
      <c r="F1955" s="375"/>
      <c r="G1955" s="375"/>
      <c r="H1955" s="375"/>
      <c r="I1955" s="375"/>
      <c r="J1955" s="375"/>
      <c r="K1955" s="375"/>
      <c r="L1955" s="375"/>
      <c r="M1955" s="375"/>
      <c r="N1955" s="375"/>
      <c r="O1955" s="375"/>
      <c r="P1955" s="375"/>
      <c r="Q1955" s="375"/>
      <c r="R1955" s="375">
        <v>0</v>
      </c>
      <c r="W1955" s="323" t="s">
        <v>81</v>
      </c>
      <c r="X1955" s="323" t="s">
        <v>226</v>
      </c>
      <c r="Y1955" s="323"/>
      <c r="Z1955" s="327">
        <v>0</v>
      </c>
      <c r="AA1955" s="327">
        <v>0</v>
      </c>
      <c r="AB1955" s="327">
        <v>0</v>
      </c>
      <c r="AC1955" s="327">
        <v>0</v>
      </c>
      <c r="AD1955" s="327">
        <v>0</v>
      </c>
      <c r="AE1955" s="327">
        <v>0</v>
      </c>
      <c r="AF1955" s="327">
        <v>0</v>
      </c>
      <c r="AG1955" s="327">
        <v>0</v>
      </c>
      <c r="AH1955" s="327">
        <v>0</v>
      </c>
      <c r="AI1955" s="327">
        <v>0</v>
      </c>
      <c r="AJ1955" s="327">
        <v>0</v>
      </c>
      <c r="AK1955" s="327">
        <v>0</v>
      </c>
      <c r="AL1955" s="327">
        <v>0</v>
      </c>
      <c r="AM1955" s="292"/>
    </row>
    <row r="1956" spans="1:39" ht="19.5" customHeight="1" x14ac:dyDescent="0.2">
      <c r="A1956" s="375" t="s">
        <v>55</v>
      </c>
      <c r="B1956" s="375" t="s">
        <v>44</v>
      </c>
      <c r="C1956" s="375" t="s">
        <v>33</v>
      </c>
      <c r="D1956" s="375" t="s">
        <v>34</v>
      </c>
      <c r="E1956" s="375"/>
      <c r="F1956" s="375">
        <v>-19.019268239733599</v>
      </c>
      <c r="G1956" s="375">
        <v>-9.2729031948797704</v>
      </c>
      <c r="H1956" s="375">
        <v>-10.266600041045001</v>
      </c>
      <c r="I1956" s="375">
        <v>-14.7699251287458</v>
      </c>
      <c r="J1956" s="375">
        <v>-9.6973242873584908</v>
      </c>
      <c r="K1956" s="375">
        <v>-17.087164668682899</v>
      </c>
      <c r="L1956" s="375">
        <v>-27.0998167285763</v>
      </c>
      <c r="M1956" s="375">
        <v>-22.491309133636399</v>
      </c>
      <c r="N1956" s="375">
        <v>-11.8653643079679</v>
      </c>
      <c r="O1956" s="375">
        <v>-10.85127100959</v>
      </c>
      <c r="P1956" s="375">
        <v>-12.102626006203201</v>
      </c>
      <c r="Q1956" s="375">
        <v>-17.3967469260784</v>
      </c>
      <c r="R1956" s="375">
        <v>-181.92031967249801</v>
      </c>
      <c r="W1956" s="323" t="s">
        <v>81</v>
      </c>
      <c r="X1956" s="323" t="s">
        <v>227</v>
      </c>
      <c r="Y1956" s="323"/>
      <c r="Z1956" s="327">
        <v>0</v>
      </c>
      <c r="AA1956" s="327">
        <v>0</v>
      </c>
      <c r="AB1956" s="327">
        <v>0</v>
      </c>
      <c r="AC1956" s="327">
        <v>0</v>
      </c>
      <c r="AD1956" s="327">
        <v>0</v>
      </c>
      <c r="AE1956" s="327">
        <v>0</v>
      </c>
      <c r="AF1956" s="327">
        <v>0</v>
      </c>
      <c r="AG1956" s="327">
        <v>0</v>
      </c>
      <c r="AH1956" s="327">
        <v>0</v>
      </c>
      <c r="AI1956" s="327">
        <v>0</v>
      </c>
      <c r="AJ1956" s="327">
        <v>0</v>
      </c>
      <c r="AK1956" s="327">
        <v>0</v>
      </c>
      <c r="AL1956" s="327">
        <v>0</v>
      </c>
      <c r="AM1956" s="292"/>
    </row>
    <row r="1957" spans="1:39" ht="19.5" customHeight="1" x14ac:dyDescent="0.2">
      <c r="A1957" s="375" t="s">
        <v>55</v>
      </c>
      <c r="B1957" s="375" t="s">
        <v>44</v>
      </c>
      <c r="C1957" s="375" t="s">
        <v>33</v>
      </c>
      <c r="D1957" s="375" t="s">
        <v>35</v>
      </c>
      <c r="E1957" s="375"/>
      <c r="F1957" s="375">
        <v>-0.98630397674418602</v>
      </c>
      <c r="G1957" s="375">
        <v>0</v>
      </c>
      <c r="H1957" s="375">
        <v>-0.62201615686274503</v>
      </c>
      <c r="I1957" s="375">
        <v>-1.3152153137254901</v>
      </c>
      <c r="J1957" s="375">
        <v>-2.2391856470588198</v>
      </c>
      <c r="K1957" s="375">
        <v>-0.52053617647058803</v>
      </c>
      <c r="L1957" s="375">
        <v>-2.5034424171123</v>
      </c>
      <c r="M1957" s="375">
        <v>-1.46273619607843</v>
      </c>
      <c r="N1957" s="375">
        <v>-0.44908449019607899</v>
      </c>
      <c r="O1957" s="375">
        <v>-1.4242379999999999</v>
      </c>
      <c r="P1957" s="375">
        <v>-1.3926540980392199</v>
      </c>
      <c r="Q1957" s="375">
        <v>-0.916242274509804</v>
      </c>
      <c r="R1957" s="375">
        <v>-13.8316547467977</v>
      </c>
      <c r="W1957" s="323" t="s">
        <v>81</v>
      </c>
      <c r="X1957" s="323" t="s">
        <v>367</v>
      </c>
      <c r="Y1957" s="323"/>
      <c r="Z1957" s="327">
        <v>0</v>
      </c>
      <c r="AA1957" s="327">
        <v>0</v>
      </c>
      <c r="AB1957" s="327">
        <v>0</v>
      </c>
      <c r="AC1957" s="327">
        <v>0</v>
      </c>
      <c r="AD1957" s="327">
        <v>0</v>
      </c>
      <c r="AE1957" s="327">
        <v>0</v>
      </c>
      <c r="AF1957" s="327">
        <v>0</v>
      </c>
      <c r="AG1957" s="327">
        <v>0</v>
      </c>
      <c r="AH1957" s="327">
        <v>0</v>
      </c>
      <c r="AI1957" s="327">
        <v>0</v>
      </c>
      <c r="AJ1957" s="327">
        <v>0</v>
      </c>
      <c r="AK1957" s="327">
        <v>0</v>
      </c>
      <c r="AL1957" s="327">
        <v>0</v>
      </c>
      <c r="AM1957" s="292"/>
    </row>
    <row r="1958" spans="1:39" ht="19.5" customHeight="1" x14ac:dyDescent="0.2">
      <c r="A1958" s="375" t="s">
        <v>55</v>
      </c>
      <c r="B1958" s="375" t="s">
        <v>44</v>
      </c>
      <c r="C1958" s="375" t="s">
        <v>33</v>
      </c>
      <c r="D1958" s="375" t="s">
        <v>36</v>
      </c>
      <c r="E1958" s="375"/>
      <c r="F1958" s="375">
        <v>-3.4850414705882402</v>
      </c>
      <c r="G1958" s="375">
        <v>-0.36935699999999999</v>
      </c>
      <c r="H1958" s="375">
        <v>-0.17453733333333299</v>
      </c>
      <c r="I1958" s="375">
        <v>-1.6287389019607801</v>
      </c>
      <c r="J1958" s="375">
        <v>0</v>
      </c>
      <c r="K1958" s="375">
        <v>-6.417E-3</v>
      </c>
      <c r="L1958" s="375">
        <v>0</v>
      </c>
      <c r="M1958" s="375">
        <v>-0.256152705882353</v>
      </c>
      <c r="N1958" s="375">
        <v>-1.30949107843137</v>
      </c>
      <c r="O1958" s="375">
        <v>0</v>
      </c>
      <c r="P1958" s="375">
        <v>0</v>
      </c>
      <c r="Q1958" s="375">
        <v>-1.71457919607843</v>
      </c>
      <c r="R1958" s="375">
        <v>-8.9443146862745095</v>
      </c>
      <c r="W1958" s="323" t="s">
        <v>81</v>
      </c>
      <c r="X1958" s="323" t="s">
        <v>229</v>
      </c>
      <c r="Y1958" s="323"/>
      <c r="Z1958" s="327">
        <v>0</v>
      </c>
      <c r="AA1958" s="327">
        <v>0</v>
      </c>
      <c r="AB1958" s="327">
        <v>0</v>
      </c>
      <c r="AC1958" s="327">
        <v>0</v>
      </c>
      <c r="AD1958" s="327">
        <v>0</v>
      </c>
      <c r="AE1958" s="327">
        <v>0</v>
      </c>
      <c r="AF1958" s="327">
        <v>0</v>
      </c>
      <c r="AG1958" s="327">
        <v>0</v>
      </c>
      <c r="AH1958" s="327">
        <v>0</v>
      </c>
      <c r="AI1958" s="327">
        <v>0</v>
      </c>
      <c r="AJ1958" s="327">
        <v>0</v>
      </c>
      <c r="AK1958" s="327">
        <v>0</v>
      </c>
      <c r="AL1958" s="327">
        <v>0</v>
      </c>
      <c r="AM1958" s="292"/>
    </row>
    <row r="1959" spans="1:39" ht="19.5" customHeight="1" x14ac:dyDescent="0.2">
      <c r="A1959" s="375" t="s">
        <v>55</v>
      </c>
      <c r="B1959" s="375" t="s">
        <v>44</v>
      </c>
      <c r="C1959" s="375" t="s">
        <v>33</v>
      </c>
      <c r="D1959" s="375" t="s">
        <v>37</v>
      </c>
      <c r="E1959" s="375"/>
      <c r="F1959" s="375">
        <v>0</v>
      </c>
      <c r="G1959" s="375">
        <v>0</v>
      </c>
      <c r="H1959" s="375">
        <v>0</v>
      </c>
      <c r="I1959" s="375">
        <v>0</v>
      </c>
      <c r="J1959" s="375">
        <v>0</v>
      </c>
      <c r="K1959" s="375">
        <v>0</v>
      </c>
      <c r="L1959" s="375">
        <v>0</v>
      </c>
      <c r="M1959" s="375">
        <v>0</v>
      </c>
      <c r="N1959" s="375">
        <v>0</v>
      </c>
      <c r="O1959" s="375">
        <v>0</v>
      </c>
      <c r="P1959" s="375">
        <v>0</v>
      </c>
      <c r="Q1959" s="375">
        <v>0</v>
      </c>
      <c r="R1959" s="375">
        <v>0</v>
      </c>
      <c r="W1959" s="323" t="s">
        <v>81</v>
      </c>
      <c r="X1959" s="323" t="s">
        <v>230</v>
      </c>
      <c r="Y1959" s="323"/>
      <c r="Z1959" s="327">
        <v>0</v>
      </c>
      <c r="AA1959" s="327">
        <v>0</v>
      </c>
      <c r="AB1959" s="327">
        <v>0</v>
      </c>
      <c r="AC1959" s="327">
        <v>0</v>
      </c>
      <c r="AD1959" s="327">
        <v>0</v>
      </c>
      <c r="AE1959" s="327">
        <v>0</v>
      </c>
      <c r="AF1959" s="327">
        <v>0</v>
      </c>
      <c r="AG1959" s="327">
        <v>0</v>
      </c>
      <c r="AH1959" s="327">
        <v>0</v>
      </c>
      <c r="AI1959" s="327">
        <v>0</v>
      </c>
      <c r="AJ1959" s="327">
        <v>0</v>
      </c>
      <c r="AK1959" s="327">
        <v>0</v>
      </c>
      <c r="AL1959" s="327">
        <v>0</v>
      </c>
      <c r="AM1959" s="292"/>
    </row>
    <row r="1960" spans="1:39" ht="19.5" customHeight="1" x14ac:dyDescent="0.2">
      <c r="A1960" s="375" t="s">
        <v>55</v>
      </c>
      <c r="B1960" s="375" t="s">
        <v>44</v>
      </c>
      <c r="C1960" s="375" t="s">
        <v>33</v>
      </c>
      <c r="D1960" s="375" t="s">
        <v>38</v>
      </c>
      <c r="E1960" s="375"/>
      <c r="F1960" s="375">
        <v>0</v>
      </c>
      <c r="G1960" s="375">
        <v>0</v>
      </c>
      <c r="H1960" s="375">
        <v>0</v>
      </c>
      <c r="I1960" s="375">
        <v>0</v>
      </c>
      <c r="J1960" s="375">
        <v>0</v>
      </c>
      <c r="K1960" s="375">
        <v>0</v>
      </c>
      <c r="L1960" s="375">
        <v>0</v>
      </c>
      <c r="M1960" s="375">
        <v>0</v>
      </c>
      <c r="N1960" s="375">
        <v>0</v>
      </c>
      <c r="O1960" s="375">
        <v>0</v>
      </c>
      <c r="P1960" s="375">
        <v>0</v>
      </c>
      <c r="Q1960" s="375">
        <v>0</v>
      </c>
      <c r="R1960" s="375">
        <v>0</v>
      </c>
      <c r="W1960" s="323" t="s">
        <v>81</v>
      </c>
      <c r="X1960" s="323" t="s">
        <v>231</v>
      </c>
      <c r="Y1960" s="323"/>
      <c r="Z1960" s="327">
        <v>0</v>
      </c>
      <c r="AA1960" s="327">
        <v>0</v>
      </c>
      <c r="AB1960" s="327">
        <v>0</v>
      </c>
      <c r="AC1960" s="327">
        <v>0</v>
      </c>
      <c r="AD1960" s="327">
        <v>0</v>
      </c>
      <c r="AE1960" s="327">
        <v>0</v>
      </c>
      <c r="AF1960" s="327">
        <v>0</v>
      </c>
      <c r="AG1960" s="327">
        <v>0</v>
      </c>
      <c r="AH1960" s="327">
        <v>0</v>
      </c>
      <c r="AI1960" s="327">
        <v>0</v>
      </c>
      <c r="AJ1960" s="327">
        <v>0</v>
      </c>
      <c r="AK1960" s="327">
        <v>0</v>
      </c>
      <c r="AL1960" s="327">
        <v>0</v>
      </c>
      <c r="AM1960" s="292"/>
    </row>
    <row r="1961" spans="1:39" ht="19.5" customHeight="1" x14ac:dyDescent="0.2">
      <c r="A1961" s="375" t="s">
        <v>55</v>
      </c>
      <c r="B1961" s="375" t="s">
        <v>44</v>
      </c>
      <c r="C1961" s="375" t="s">
        <v>33</v>
      </c>
      <c r="D1961" s="375" t="s">
        <v>39</v>
      </c>
      <c r="E1961" s="375"/>
      <c r="F1961" s="375">
        <v>0</v>
      </c>
      <c r="G1961" s="375">
        <v>0</v>
      </c>
      <c r="H1961" s="375">
        <v>0</v>
      </c>
      <c r="I1961" s="375">
        <v>0</v>
      </c>
      <c r="J1961" s="375">
        <v>0</v>
      </c>
      <c r="K1961" s="375">
        <v>0</v>
      </c>
      <c r="L1961" s="375">
        <v>0</v>
      </c>
      <c r="M1961" s="375">
        <v>0</v>
      </c>
      <c r="N1961" s="375">
        <v>0</v>
      </c>
      <c r="O1961" s="375">
        <v>0</v>
      </c>
      <c r="P1961" s="375">
        <v>0</v>
      </c>
      <c r="Q1961" s="375">
        <v>0</v>
      </c>
      <c r="R1961" s="375">
        <v>0</v>
      </c>
      <c r="W1961" s="323" t="s">
        <v>81</v>
      </c>
      <c r="X1961" s="323" t="s">
        <v>232</v>
      </c>
      <c r="Y1961" s="323"/>
      <c r="Z1961" s="327">
        <v>34.714412850000002</v>
      </c>
      <c r="AA1961" s="327">
        <v>32.598914284999999</v>
      </c>
      <c r="AB1961" s="327">
        <v>31.356681900000002</v>
      </c>
      <c r="AC1961" s="327">
        <v>32.341584705000002</v>
      </c>
      <c r="AD1961" s="327">
        <v>33.72002329</v>
      </c>
      <c r="AE1961" s="327">
        <v>37.561620185000002</v>
      </c>
      <c r="AF1961" s="327">
        <v>38.752384085000003</v>
      </c>
      <c r="AG1961" s="327">
        <v>36.586776530000002</v>
      </c>
      <c r="AH1961" s="327">
        <v>37.983198584999997</v>
      </c>
      <c r="AI1961" s="327">
        <v>36.158408090000002</v>
      </c>
      <c r="AJ1961" s="327">
        <v>37.090710999999999</v>
      </c>
      <c r="AK1961" s="327">
        <v>42.062216204999999</v>
      </c>
      <c r="AL1961" s="327">
        <v>430.92693171000002</v>
      </c>
      <c r="AM1961" s="292"/>
    </row>
    <row r="1962" spans="1:39" ht="19.5" customHeight="1" x14ac:dyDescent="0.2">
      <c r="A1962" s="375" t="s">
        <v>55</v>
      </c>
      <c r="B1962" s="375" t="s">
        <v>44</v>
      </c>
      <c r="C1962" s="375" t="s">
        <v>40</v>
      </c>
      <c r="D1962" s="375" t="s">
        <v>41</v>
      </c>
      <c r="E1962" s="375"/>
      <c r="F1962" s="375">
        <v>-23.4487036870661</v>
      </c>
      <c r="G1962" s="375">
        <v>-8.7719722748797704</v>
      </c>
      <c r="H1962" s="375">
        <v>-10.8282392612411</v>
      </c>
      <c r="I1962" s="375">
        <v>-17.3967233444321</v>
      </c>
      <c r="J1962" s="375">
        <v>-11.0803630244173</v>
      </c>
      <c r="K1962" s="375">
        <v>-14.2757526951535</v>
      </c>
      <c r="L1962" s="375">
        <v>-25.3353198256886</v>
      </c>
      <c r="M1962" s="375">
        <v>-22.797276665597099</v>
      </c>
      <c r="N1962" s="375">
        <v>-13.2236885065954</v>
      </c>
      <c r="O1962" s="375">
        <v>-11.783174229589999</v>
      </c>
      <c r="P1962" s="375">
        <v>-13.3643734242424</v>
      </c>
      <c r="Q1962" s="375">
        <v>-16.0503544666667</v>
      </c>
      <c r="R1962" s="375">
        <v>-188.35594140557001</v>
      </c>
      <c r="W1962" s="323" t="s">
        <v>81</v>
      </c>
      <c r="X1962" s="323" t="s">
        <v>233</v>
      </c>
      <c r="Y1962" s="323"/>
      <c r="Z1962" s="327">
        <v>0</v>
      </c>
      <c r="AA1962" s="327">
        <v>0</v>
      </c>
      <c r="AB1962" s="327">
        <v>0</v>
      </c>
      <c r="AC1962" s="327">
        <v>0</v>
      </c>
      <c r="AD1962" s="327">
        <v>0</v>
      </c>
      <c r="AE1962" s="327">
        <v>0</v>
      </c>
      <c r="AF1962" s="327">
        <v>0</v>
      </c>
      <c r="AG1962" s="327">
        <v>0</v>
      </c>
      <c r="AH1962" s="327">
        <v>0</v>
      </c>
      <c r="AI1962" s="327">
        <v>0</v>
      </c>
      <c r="AJ1962" s="327">
        <v>0</v>
      </c>
      <c r="AK1962" s="327">
        <v>0</v>
      </c>
      <c r="AL1962" s="327">
        <v>0</v>
      </c>
      <c r="AM1962" s="292"/>
    </row>
    <row r="1963" spans="1:39" ht="19.5" customHeight="1" x14ac:dyDescent="0.2">
      <c r="A1963" s="375" t="s">
        <v>55</v>
      </c>
      <c r="B1963" s="375" t="s">
        <v>44</v>
      </c>
      <c r="C1963" s="375" t="s">
        <v>40</v>
      </c>
      <c r="D1963" s="375" t="s">
        <v>42</v>
      </c>
      <c r="E1963" s="375"/>
      <c r="F1963" s="375">
        <v>0</v>
      </c>
      <c r="G1963" s="375">
        <v>0</v>
      </c>
      <c r="H1963" s="375">
        <v>0</v>
      </c>
      <c r="I1963" s="375">
        <v>0</v>
      </c>
      <c r="J1963" s="375">
        <v>-0.51142900000000002</v>
      </c>
      <c r="K1963" s="375">
        <v>-2.9047930000000002</v>
      </c>
      <c r="L1963" s="375">
        <v>-3.7062879999999998</v>
      </c>
      <c r="M1963" s="375">
        <v>-0.75573400000000002</v>
      </c>
      <c r="N1963" s="375">
        <v>-0.20660800000000001</v>
      </c>
      <c r="O1963" s="375">
        <v>-0.33350000000000002</v>
      </c>
      <c r="P1963" s="375">
        <v>0</v>
      </c>
      <c r="Q1963" s="375">
        <v>-3.6707999999999998</v>
      </c>
      <c r="R1963" s="375">
        <v>-12.089152</v>
      </c>
      <c r="W1963" s="323" t="s">
        <v>81</v>
      </c>
      <c r="X1963" s="323" t="s">
        <v>234</v>
      </c>
      <c r="Y1963" s="323"/>
      <c r="Z1963" s="327">
        <v>0</v>
      </c>
      <c r="AA1963" s="327">
        <v>0</v>
      </c>
      <c r="AB1963" s="327">
        <v>0</v>
      </c>
      <c r="AC1963" s="327">
        <v>0</v>
      </c>
      <c r="AD1963" s="327">
        <v>0</v>
      </c>
      <c r="AE1963" s="327">
        <v>0</v>
      </c>
      <c r="AF1963" s="327">
        <v>0</v>
      </c>
      <c r="AG1963" s="327">
        <v>0</v>
      </c>
      <c r="AH1963" s="327">
        <v>0</v>
      </c>
      <c r="AI1963" s="327">
        <v>0</v>
      </c>
      <c r="AJ1963" s="327">
        <v>0</v>
      </c>
      <c r="AK1963" s="327">
        <v>0</v>
      </c>
      <c r="AL1963" s="327">
        <v>0</v>
      </c>
      <c r="AM1963" s="292"/>
    </row>
    <row r="1964" spans="1:39" ht="19.5" customHeight="1" x14ac:dyDescent="0.2">
      <c r="A1964" s="375" t="s">
        <v>55</v>
      </c>
      <c r="B1964" s="375" t="s">
        <v>44</v>
      </c>
      <c r="C1964" s="375" t="s">
        <v>40</v>
      </c>
      <c r="D1964" s="375" t="s">
        <v>43</v>
      </c>
      <c r="E1964" s="375"/>
      <c r="F1964" s="375">
        <v>-4.1910000000000003E-2</v>
      </c>
      <c r="G1964" s="375">
        <v>-0.87028791999999999</v>
      </c>
      <c r="H1964" s="375">
        <v>-0.23491427000000001</v>
      </c>
      <c r="I1964" s="375">
        <v>-0.31715599999999999</v>
      </c>
      <c r="J1964" s="375">
        <v>-0.34471791000000002</v>
      </c>
      <c r="K1964" s="375">
        <v>-0.43357214999999999</v>
      </c>
      <c r="L1964" s="375">
        <v>-0.56165131999999995</v>
      </c>
      <c r="M1964" s="375">
        <v>-0.65718737000000005</v>
      </c>
      <c r="N1964" s="375">
        <v>-0.19364337000000001</v>
      </c>
      <c r="O1964" s="375">
        <v>-0.15883478000000001</v>
      </c>
      <c r="P1964" s="375">
        <v>-0.13090668</v>
      </c>
      <c r="Q1964" s="375">
        <v>-0.30641393</v>
      </c>
      <c r="R1964" s="375">
        <v>-4.2511957000000002</v>
      </c>
      <c r="W1964" s="323" t="s">
        <v>81</v>
      </c>
      <c r="X1964" s="323" t="s">
        <v>127</v>
      </c>
      <c r="Y1964" s="323"/>
      <c r="Z1964" s="327">
        <v>-27.020617547708</v>
      </c>
      <c r="AA1964" s="327">
        <v>-8.8180923623753404</v>
      </c>
      <c r="AB1964" s="327">
        <v>-27.292245161968999</v>
      </c>
      <c r="AC1964" s="327">
        <v>-35.982160565749602</v>
      </c>
      <c r="AD1964" s="327">
        <v>-39.987288013590899</v>
      </c>
      <c r="AE1964" s="327">
        <v>-54.643935511504303</v>
      </c>
      <c r="AF1964" s="327">
        <v>-43.502256730293396</v>
      </c>
      <c r="AG1964" s="327">
        <v>-46.988303974525301</v>
      </c>
      <c r="AH1964" s="327">
        <v>-47.1521808608111</v>
      </c>
      <c r="AI1964" s="327">
        <v>-40.301928017991202</v>
      </c>
      <c r="AJ1964" s="327">
        <v>-44.593485728796701</v>
      </c>
      <c r="AK1964" s="327">
        <v>-46.826095319968502</v>
      </c>
      <c r="AL1964" s="327">
        <v>-463.10858979528302</v>
      </c>
      <c r="AM1964" s="292"/>
    </row>
    <row r="1965" spans="1:39" ht="19.5" customHeight="1" x14ac:dyDescent="0.2">
      <c r="A1965" s="375" t="s">
        <v>55</v>
      </c>
      <c r="B1965" s="375" t="s">
        <v>45</v>
      </c>
      <c r="C1965" s="375" t="s">
        <v>26</v>
      </c>
      <c r="D1965" s="375" t="s">
        <v>27</v>
      </c>
      <c r="E1965" s="375"/>
      <c r="F1965" s="375">
        <v>-5.3349388743514998</v>
      </c>
      <c r="G1965" s="375">
        <v>-2.44398697002589</v>
      </c>
      <c r="H1965" s="375">
        <v>-1.1491331802825999</v>
      </c>
      <c r="I1965" s="375">
        <v>-2.7824660954495002</v>
      </c>
      <c r="J1965" s="375">
        <v>-1.73501158056604</v>
      </c>
      <c r="K1965" s="375">
        <v>-3.00208806424344</v>
      </c>
      <c r="L1965" s="375">
        <v>-2.1473908085067102</v>
      </c>
      <c r="M1965" s="375">
        <v>-2.30917564176471</v>
      </c>
      <c r="N1965" s="375">
        <v>-3.5108011358823501</v>
      </c>
      <c r="O1965" s="375">
        <v>-2.8423459797147901</v>
      </c>
      <c r="P1965" s="375">
        <v>-2.4051424911230002</v>
      </c>
      <c r="Q1965" s="375">
        <v>-4.3002968201782501</v>
      </c>
      <c r="R1965" s="375">
        <v>-33.962777642088803</v>
      </c>
      <c r="W1965" s="323" t="s">
        <v>81</v>
      </c>
      <c r="X1965" s="323" t="s">
        <v>235</v>
      </c>
      <c r="Y1965" s="323"/>
      <c r="Z1965" s="327">
        <v>0</v>
      </c>
      <c r="AA1965" s="327">
        <v>0</v>
      </c>
      <c r="AB1965" s="327">
        <v>0</v>
      </c>
      <c r="AC1965" s="327">
        <v>0</v>
      </c>
      <c r="AD1965" s="327">
        <v>0</v>
      </c>
      <c r="AE1965" s="327">
        <v>0</v>
      </c>
      <c r="AF1965" s="327">
        <v>0</v>
      </c>
      <c r="AG1965" s="327">
        <v>0</v>
      </c>
      <c r="AH1965" s="327">
        <v>0</v>
      </c>
      <c r="AI1965" s="327">
        <v>0</v>
      </c>
      <c r="AJ1965" s="327">
        <v>0</v>
      </c>
      <c r="AK1965" s="327">
        <v>0</v>
      </c>
      <c r="AL1965" s="327">
        <v>0</v>
      </c>
      <c r="AM1965" s="292"/>
    </row>
    <row r="1966" spans="1:39" ht="19.5" customHeight="1" x14ac:dyDescent="0.2">
      <c r="A1966" s="375" t="s">
        <v>55</v>
      </c>
      <c r="B1966" s="375" t="s">
        <v>45</v>
      </c>
      <c r="C1966" s="375" t="s">
        <v>26</v>
      </c>
      <c r="D1966" s="375" t="s">
        <v>28</v>
      </c>
      <c r="E1966" s="375"/>
      <c r="F1966" s="375">
        <v>-3.0581924385824499</v>
      </c>
      <c r="G1966" s="375">
        <v>-0.37371383509433997</v>
      </c>
      <c r="H1966" s="375">
        <v>-1.3287682884763401</v>
      </c>
      <c r="I1966" s="375">
        <v>-1.95324056011839</v>
      </c>
      <c r="J1966" s="375">
        <v>-1.41565048501665</v>
      </c>
      <c r="K1966" s="375">
        <v>-1.8547740906030299</v>
      </c>
      <c r="L1966" s="375">
        <v>-1.68604104580466</v>
      </c>
      <c r="M1966" s="375">
        <v>-1.6086583226381399</v>
      </c>
      <c r="N1966" s="375">
        <v>-1.92554298752228</v>
      </c>
      <c r="O1966" s="375">
        <v>-1.5927940106951901</v>
      </c>
      <c r="P1966" s="375">
        <v>-2.0747024046345799</v>
      </c>
      <c r="Q1966" s="375">
        <v>-2.8069467831550798</v>
      </c>
      <c r="R1966" s="375">
        <v>-21.679025252341098</v>
      </c>
      <c r="W1966" s="323" t="s">
        <v>81</v>
      </c>
      <c r="X1966" s="323" t="s">
        <v>236</v>
      </c>
      <c r="Y1966" s="323"/>
      <c r="Z1966" s="327">
        <v>0</v>
      </c>
      <c r="AA1966" s="327">
        <v>0</v>
      </c>
      <c r="AB1966" s="327">
        <v>0</v>
      </c>
      <c r="AC1966" s="327">
        <v>0</v>
      </c>
      <c r="AD1966" s="327">
        <v>0</v>
      </c>
      <c r="AE1966" s="327">
        <v>0</v>
      </c>
      <c r="AF1966" s="327">
        <v>0</v>
      </c>
      <c r="AG1966" s="327">
        <v>0</v>
      </c>
      <c r="AH1966" s="327">
        <v>0</v>
      </c>
      <c r="AI1966" s="327">
        <v>0</v>
      </c>
      <c r="AJ1966" s="327">
        <v>0</v>
      </c>
      <c r="AK1966" s="327">
        <v>0</v>
      </c>
      <c r="AL1966" s="327">
        <v>0</v>
      </c>
      <c r="AM1966" s="292"/>
    </row>
    <row r="1967" spans="1:39" ht="19.5" customHeight="1" x14ac:dyDescent="0.2">
      <c r="A1967" s="375" t="s">
        <v>55</v>
      </c>
      <c r="B1967" s="375" t="s">
        <v>45</v>
      </c>
      <c r="C1967" s="375" t="s">
        <v>26</v>
      </c>
      <c r="D1967" s="375" t="s">
        <v>29</v>
      </c>
      <c r="E1967" s="375"/>
      <c r="F1967" s="375">
        <v>-1.0768390000000001</v>
      </c>
      <c r="G1967" s="375">
        <v>-0.48832100000000001</v>
      </c>
      <c r="H1967" s="375">
        <v>-2.8555480000000002</v>
      </c>
      <c r="I1967" s="375">
        <v>-2.0117579999999999</v>
      </c>
      <c r="J1967" s="375">
        <v>-0.877444</v>
      </c>
      <c r="K1967" s="375">
        <v>-1.560432</v>
      </c>
      <c r="L1967" s="375">
        <v>-3.6165340000000001</v>
      </c>
      <c r="M1967" s="375">
        <v>-2.9877690000000001</v>
      </c>
      <c r="N1967" s="375">
        <v>-0.444137</v>
      </c>
      <c r="O1967" s="375">
        <v>-7.9049999999999995E-2</v>
      </c>
      <c r="P1967" s="375">
        <v>-1.037644</v>
      </c>
      <c r="Q1967" s="375">
        <v>-0.276335</v>
      </c>
      <c r="R1967" s="375">
        <v>-17.311810999999999</v>
      </c>
      <c r="W1967" s="323" t="s">
        <v>81</v>
      </c>
      <c r="X1967" s="323" t="s">
        <v>237</v>
      </c>
      <c r="Y1967" s="323"/>
      <c r="Z1967" s="327">
        <v>0</v>
      </c>
      <c r="AA1967" s="327">
        <v>0</v>
      </c>
      <c r="AB1967" s="327">
        <v>0</v>
      </c>
      <c r="AC1967" s="327">
        <v>0</v>
      </c>
      <c r="AD1967" s="327">
        <v>0</v>
      </c>
      <c r="AE1967" s="327">
        <v>0</v>
      </c>
      <c r="AF1967" s="327">
        <v>0</v>
      </c>
      <c r="AG1967" s="327">
        <v>0</v>
      </c>
      <c r="AH1967" s="327">
        <v>0</v>
      </c>
      <c r="AI1967" s="327">
        <v>0</v>
      </c>
      <c r="AJ1967" s="327">
        <v>0</v>
      </c>
      <c r="AK1967" s="327">
        <v>0</v>
      </c>
      <c r="AL1967" s="327">
        <v>0</v>
      </c>
      <c r="AM1967" s="292"/>
    </row>
    <row r="1968" spans="1:39" ht="19.5" customHeight="1" x14ac:dyDescent="0.2">
      <c r="A1968" s="375" t="s">
        <v>55</v>
      </c>
      <c r="B1968" s="375" t="s">
        <v>45</v>
      </c>
      <c r="C1968" s="375" t="s">
        <v>26</v>
      </c>
      <c r="D1968" s="375" t="s">
        <v>30</v>
      </c>
      <c r="E1968" s="375"/>
      <c r="F1968" s="375">
        <v>-2.4802360000000001</v>
      </c>
      <c r="G1968" s="375">
        <v>-0.91328299999999996</v>
      </c>
      <c r="H1968" s="375">
        <v>-0.64094700000000004</v>
      </c>
      <c r="I1968" s="375">
        <v>-2.0853410000000001</v>
      </c>
      <c r="J1968" s="375">
        <v>-0.87175599999999998</v>
      </c>
      <c r="K1968" s="375">
        <v>-0.84603799999999996</v>
      </c>
      <c r="L1968" s="375">
        <v>-1.5291189999999999</v>
      </c>
      <c r="M1968" s="375">
        <v>-1.5253030000000001</v>
      </c>
      <c r="N1968" s="375">
        <v>-1.882779</v>
      </c>
      <c r="O1968" s="375">
        <v>-1.680561</v>
      </c>
      <c r="P1968" s="375">
        <v>-0.88793100000000003</v>
      </c>
      <c r="Q1968" s="375">
        <v>-1.55087800000003</v>
      </c>
      <c r="R1968" s="375">
        <v>-16.894172000000001</v>
      </c>
      <c r="W1968" s="323" t="s">
        <v>81</v>
      </c>
      <c r="X1968" s="323" t="s">
        <v>238</v>
      </c>
      <c r="Y1968" s="323"/>
      <c r="Z1968" s="327">
        <v>-3.4318552501164601</v>
      </c>
      <c r="AA1968" s="327">
        <v>-1.1197156299223601</v>
      </c>
      <c r="AB1968" s="327">
        <v>-3.3074936002715698</v>
      </c>
      <c r="AC1968" s="327">
        <v>-4.4858333460667001</v>
      </c>
      <c r="AD1968" s="327">
        <v>-4.9495315576045904</v>
      </c>
      <c r="AE1968" s="327">
        <v>-5.6547596468396399</v>
      </c>
      <c r="AF1968" s="327">
        <v>-5.4036123437977599</v>
      </c>
      <c r="AG1968" s="327">
        <v>-5.8515135181738298</v>
      </c>
      <c r="AH1968" s="327">
        <v>-5.8585541531702798</v>
      </c>
      <c r="AI1968" s="327">
        <v>-4.9842176175641999</v>
      </c>
      <c r="AJ1968" s="327">
        <v>-5.4971221733664102</v>
      </c>
      <c r="AK1968" s="327">
        <v>-5.8448283297250798</v>
      </c>
      <c r="AL1968" s="327">
        <v>-56.389037166618898</v>
      </c>
      <c r="AM1968" s="292"/>
    </row>
    <row r="1969" spans="1:39" ht="19.5" customHeight="1" x14ac:dyDescent="0.2">
      <c r="A1969" s="375" t="s">
        <v>55</v>
      </c>
      <c r="B1969" s="375" t="s">
        <v>45</v>
      </c>
      <c r="C1969" s="375" t="s">
        <v>26</v>
      </c>
      <c r="D1969" s="375" t="s">
        <v>31</v>
      </c>
      <c r="E1969" s="375"/>
      <c r="F1969" s="375">
        <v>-1.1206499999999999</v>
      </c>
      <c r="G1969" s="375">
        <v>-0.33255000000000001</v>
      </c>
      <c r="H1969" s="375">
        <v>-0.48325000000000001</v>
      </c>
      <c r="I1969" s="375">
        <v>-1.5805400000000001</v>
      </c>
      <c r="J1969" s="375">
        <v>-0.92665299999999995</v>
      </c>
      <c r="K1969" s="375">
        <v>-1.0922499999999999</v>
      </c>
      <c r="L1969" s="375">
        <v>-0.66550399999999998</v>
      </c>
      <c r="M1969" s="375">
        <v>-1.44425</v>
      </c>
      <c r="N1969" s="375">
        <v>-0.91305000000000003</v>
      </c>
      <c r="O1969" s="375">
        <v>-1.2284999999999999</v>
      </c>
      <c r="P1969" s="375">
        <v>-1.4775</v>
      </c>
      <c r="Q1969" s="375">
        <v>-1.9816499999999999</v>
      </c>
      <c r="R1969" s="375">
        <v>-13.246347</v>
      </c>
      <c r="W1969" s="323" t="s">
        <v>81</v>
      </c>
      <c r="X1969" s="323" t="s">
        <v>239</v>
      </c>
      <c r="Y1969" s="323"/>
      <c r="Z1969" s="327">
        <v>-0.41874823529411798</v>
      </c>
      <c r="AA1969" s="327">
        <v>0.55664000000000002</v>
      </c>
      <c r="AB1969" s="327">
        <v>1.70312470588235</v>
      </c>
      <c r="AC1969" s="327">
        <v>2.9976470588235302</v>
      </c>
      <c r="AD1969" s="327">
        <v>3.62484705882353</v>
      </c>
      <c r="AE1969" s="327">
        <v>4.6196047058823604</v>
      </c>
      <c r="AF1969" s="327">
        <v>7.8157882352941197</v>
      </c>
      <c r="AG1969" s="327">
        <v>11.271614117647101</v>
      </c>
      <c r="AH1969" s="327">
        <v>10.9010588235294</v>
      </c>
      <c r="AI1969" s="327">
        <v>-48.493628235294103</v>
      </c>
      <c r="AJ1969" s="327">
        <v>0.324437647058823</v>
      </c>
      <c r="AK1969" s="327">
        <v>0.47593411764705801</v>
      </c>
      <c r="AL1969" s="327">
        <v>-4.6216799999999498</v>
      </c>
      <c r="AM1969" s="292"/>
    </row>
    <row r="1970" spans="1:39" ht="19.5" customHeight="1" x14ac:dyDescent="0.2">
      <c r="A1970" s="375" t="s">
        <v>55</v>
      </c>
      <c r="B1970" s="375" t="s">
        <v>45</v>
      </c>
      <c r="C1970" s="375" t="s">
        <v>26</v>
      </c>
      <c r="D1970" s="375" t="s">
        <v>32</v>
      </c>
      <c r="E1970" s="375"/>
      <c r="F1970" s="375">
        <v>0</v>
      </c>
      <c r="G1970" s="375">
        <v>0</v>
      </c>
      <c r="H1970" s="375">
        <v>0</v>
      </c>
      <c r="I1970" s="375">
        <v>0</v>
      </c>
      <c r="J1970" s="375">
        <v>0</v>
      </c>
      <c r="K1970" s="375">
        <v>0</v>
      </c>
      <c r="L1970" s="375">
        <v>0</v>
      </c>
      <c r="M1970" s="375">
        <v>0</v>
      </c>
      <c r="N1970" s="375">
        <v>0</v>
      </c>
      <c r="O1970" s="375">
        <v>0</v>
      </c>
      <c r="P1970" s="375">
        <v>0</v>
      </c>
      <c r="Q1970" s="375">
        <v>0</v>
      </c>
      <c r="R1970" s="375">
        <v>0</v>
      </c>
      <c r="W1970" s="323" t="s">
        <v>81</v>
      </c>
      <c r="X1970" s="323" t="s">
        <v>240</v>
      </c>
      <c r="Y1970" s="323"/>
      <c r="Z1970" s="327">
        <v>0</v>
      </c>
      <c r="AA1970" s="327">
        <v>0</v>
      </c>
      <c r="AB1970" s="327">
        <v>0</v>
      </c>
      <c r="AC1970" s="327">
        <v>0</v>
      </c>
      <c r="AD1970" s="327">
        <v>0</v>
      </c>
      <c r="AE1970" s="327">
        <v>0</v>
      </c>
      <c r="AF1970" s="327">
        <v>0</v>
      </c>
      <c r="AG1970" s="327">
        <v>0</v>
      </c>
      <c r="AH1970" s="327">
        <v>0</v>
      </c>
      <c r="AI1970" s="327">
        <v>0</v>
      </c>
      <c r="AJ1970" s="327">
        <v>0</v>
      </c>
      <c r="AK1970" s="327">
        <v>0</v>
      </c>
      <c r="AL1970" s="327">
        <v>0</v>
      </c>
      <c r="AM1970" s="292"/>
    </row>
    <row r="1971" spans="1:39" ht="19.5" customHeight="1" x14ac:dyDescent="0.2">
      <c r="A1971" s="375" t="s">
        <v>55</v>
      </c>
      <c r="B1971" s="375" t="s">
        <v>45</v>
      </c>
      <c r="C1971" s="375" t="s">
        <v>33</v>
      </c>
      <c r="D1971" s="375" t="s">
        <v>34</v>
      </c>
      <c r="E1971" s="375"/>
      <c r="F1971" s="375">
        <v>-11.135501760266401</v>
      </c>
      <c r="G1971" s="375">
        <v>-4.3859118051202399</v>
      </c>
      <c r="H1971" s="375">
        <v>-6.1049999589550197</v>
      </c>
      <c r="I1971" s="375">
        <v>-9.0711998712541693</v>
      </c>
      <c r="J1971" s="375">
        <v>-4.8958007126415097</v>
      </c>
      <c r="K1971" s="375">
        <v>-8.1365353313170594</v>
      </c>
      <c r="L1971" s="375">
        <v>-8.6038312714236707</v>
      </c>
      <c r="M1971" s="375">
        <v>-9.1292448663636403</v>
      </c>
      <c r="N1971" s="375">
        <v>-7.8716856920320897</v>
      </c>
      <c r="O1971" s="375">
        <v>-6.8310889904099801</v>
      </c>
      <c r="P1971" s="375">
        <v>-7.3047739937968004</v>
      </c>
      <c r="Q1971" s="375">
        <v>-9.7099280739216098</v>
      </c>
      <c r="R1971" s="375">
        <v>-93.180502327502097</v>
      </c>
      <c r="W1971" s="323" t="s">
        <v>81</v>
      </c>
      <c r="X1971" s="323" t="s">
        <v>241</v>
      </c>
      <c r="Y1971" s="323"/>
      <c r="Z1971" s="327">
        <v>0</v>
      </c>
      <c r="AA1971" s="327">
        <v>0</v>
      </c>
      <c r="AB1971" s="327">
        <v>0</v>
      </c>
      <c r="AC1971" s="327">
        <v>0</v>
      </c>
      <c r="AD1971" s="327">
        <v>0</v>
      </c>
      <c r="AE1971" s="327">
        <v>0</v>
      </c>
      <c r="AF1971" s="327">
        <v>0</v>
      </c>
      <c r="AG1971" s="327">
        <v>0</v>
      </c>
      <c r="AH1971" s="327">
        <v>0</v>
      </c>
      <c r="AI1971" s="327">
        <v>0</v>
      </c>
      <c r="AJ1971" s="327">
        <v>0</v>
      </c>
      <c r="AK1971" s="327">
        <v>0</v>
      </c>
      <c r="AL1971" s="327">
        <v>0</v>
      </c>
      <c r="AM1971" s="292"/>
    </row>
    <row r="1972" spans="1:39" ht="19.5" customHeight="1" x14ac:dyDescent="0.2">
      <c r="A1972" s="375" t="s">
        <v>55</v>
      </c>
      <c r="B1972" s="375" t="s">
        <v>45</v>
      </c>
      <c r="C1972" s="375" t="s">
        <v>33</v>
      </c>
      <c r="D1972" s="375" t="s">
        <v>35</v>
      </c>
      <c r="E1972" s="375"/>
      <c r="F1972" s="375">
        <v>-0.19089602325581401</v>
      </c>
      <c r="G1972" s="375">
        <v>0</v>
      </c>
      <c r="H1972" s="375">
        <v>-0.25858384313725502</v>
      </c>
      <c r="I1972" s="375">
        <v>-0.54678468627451005</v>
      </c>
      <c r="J1972" s="375">
        <v>-0.93071435294117699</v>
      </c>
      <c r="K1972" s="375">
        <v>-0.21616382352941199</v>
      </c>
      <c r="L1972" s="375">
        <v>-1.0407575828877</v>
      </c>
      <c r="M1972" s="375">
        <v>-0.60786380392156902</v>
      </c>
      <c r="N1972" s="375">
        <v>-0.186615509803921</v>
      </c>
      <c r="O1972" s="375">
        <v>-0.59216200000000097</v>
      </c>
      <c r="P1972" s="375">
        <v>-0.57814590196078397</v>
      </c>
      <c r="Q1972" s="375">
        <v>-0.380657725490196</v>
      </c>
      <c r="R1972" s="375">
        <v>-5.5293452532023402</v>
      </c>
      <c r="W1972" s="323" t="s">
        <v>81</v>
      </c>
      <c r="X1972" s="323" t="s">
        <v>242</v>
      </c>
      <c r="Y1972" s="323"/>
      <c r="Z1972" s="327">
        <v>0</v>
      </c>
      <c r="AA1972" s="327">
        <v>0</v>
      </c>
      <c r="AB1972" s="327">
        <v>0</v>
      </c>
      <c r="AC1972" s="327">
        <v>0</v>
      </c>
      <c r="AD1972" s="327">
        <v>0</v>
      </c>
      <c r="AE1972" s="327">
        <v>0</v>
      </c>
      <c r="AF1972" s="327">
        <v>0</v>
      </c>
      <c r="AG1972" s="327">
        <v>0</v>
      </c>
      <c r="AH1972" s="327">
        <v>0</v>
      </c>
      <c r="AI1972" s="327">
        <v>0</v>
      </c>
      <c r="AJ1972" s="327">
        <v>0</v>
      </c>
      <c r="AK1972" s="327">
        <v>0</v>
      </c>
      <c r="AL1972" s="327">
        <v>0</v>
      </c>
      <c r="AM1972" s="292"/>
    </row>
    <row r="1973" spans="1:39" ht="19.5" customHeight="1" x14ac:dyDescent="0.2">
      <c r="A1973" s="375" t="s">
        <v>55</v>
      </c>
      <c r="B1973" s="375" t="s">
        <v>45</v>
      </c>
      <c r="C1973" s="375" t="s">
        <v>33</v>
      </c>
      <c r="D1973" s="375" t="s">
        <v>36</v>
      </c>
      <c r="E1973" s="375"/>
      <c r="F1973" s="375">
        <v>-1.7444585294117601</v>
      </c>
      <c r="G1973" s="375">
        <v>-0.16594300000000001</v>
      </c>
      <c r="H1973" s="375">
        <v>-9.4062666666667002E-2</v>
      </c>
      <c r="I1973" s="375">
        <v>-0.79536109803921595</v>
      </c>
      <c r="J1973" s="375">
        <v>0</v>
      </c>
      <c r="K1973" s="375">
        <v>-2.8830000000000001E-3</v>
      </c>
      <c r="L1973" s="375">
        <v>0</v>
      </c>
      <c r="M1973" s="375">
        <v>-0.13804729411764699</v>
      </c>
      <c r="N1973" s="375">
        <v>-0.61800892156862697</v>
      </c>
      <c r="O1973" s="375">
        <v>0</v>
      </c>
      <c r="P1973" s="375">
        <v>0</v>
      </c>
      <c r="Q1973" s="375">
        <v>-0.82552080392156901</v>
      </c>
      <c r="R1973" s="375">
        <v>-4.3842853137254902</v>
      </c>
      <c r="W1973" s="323" t="s">
        <v>81</v>
      </c>
      <c r="X1973" s="323" t="s">
        <v>243</v>
      </c>
      <c r="Y1973" s="323"/>
      <c r="Z1973" s="327">
        <v>0</v>
      </c>
      <c r="AA1973" s="327">
        <v>0</v>
      </c>
      <c r="AB1973" s="327">
        <v>0</v>
      </c>
      <c r="AC1973" s="327">
        <v>0</v>
      </c>
      <c r="AD1973" s="327">
        <v>0</v>
      </c>
      <c r="AE1973" s="327">
        <v>0</v>
      </c>
      <c r="AF1973" s="327">
        <v>0</v>
      </c>
      <c r="AG1973" s="327">
        <v>0</v>
      </c>
      <c r="AH1973" s="327">
        <v>0</v>
      </c>
      <c r="AI1973" s="327">
        <v>0</v>
      </c>
      <c r="AJ1973" s="327">
        <v>0</v>
      </c>
      <c r="AK1973" s="327">
        <v>0</v>
      </c>
      <c r="AL1973" s="327">
        <v>0</v>
      </c>
      <c r="AM1973" s="292"/>
    </row>
    <row r="1974" spans="1:39" ht="19.5" customHeight="1" x14ac:dyDescent="0.2">
      <c r="A1974" s="375" t="s">
        <v>55</v>
      </c>
      <c r="B1974" s="375" t="s">
        <v>45</v>
      </c>
      <c r="C1974" s="375" t="s">
        <v>33</v>
      </c>
      <c r="D1974" s="375" t="s">
        <v>37</v>
      </c>
      <c r="E1974" s="375"/>
      <c r="F1974" s="375">
        <v>0</v>
      </c>
      <c r="G1974" s="375">
        <v>0</v>
      </c>
      <c r="H1974" s="375">
        <v>0</v>
      </c>
      <c r="I1974" s="375">
        <v>0</v>
      </c>
      <c r="J1974" s="375">
        <v>0</v>
      </c>
      <c r="K1974" s="375">
        <v>0</v>
      </c>
      <c r="L1974" s="375">
        <v>0</v>
      </c>
      <c r="M1974" s="375">
        <v>0</v>
      </c>
      <c r="N1974" s="375">
        <v>0</v>
      </c>
      <c r="O1974" s="375">
        <v>0</v>
      </c>
      <c r="P1974" s="375">
        <v>0</v>
      </c>
      <c r="Q1974" s="375">
        <v>0</v>
      </c>
      <c r="R1974" s="375">
        <v>0</v>
      </c>
      <c r="W1974" s="323" t="s">
        <v>81</v>
      </c>
      <c r="X1974" s="323" t="s">
        <v>244</v>
      </c>
      <c r="Y1974" s="323"/>
      <c r="Z1974" s="327">
        <v>0</v>
      </c>
      <c r="AA1974" s="327">
        <v>0</v>
      </c>
      <c r="AB1974" s="327">
        <v>0</v>
      </c>
      <c r="AC1974" s="327">
        <v>0</v>
      </c>
      <c r="AD1974" s="327">
        <v>0</v>
      </c>
      <c r="AE1974" s="327">
        <v>0</v>
      </c>
      <c r="AF1974" s="327">
        <v>0</v>
      </c>
      <c r="AG1974" s="327">
        <v>0</v>
      </c>
      <c r="AH1974" s="327">
        <v>0</v>
      </c>
      <c r="AI1974" s="327">
        <v>0</v>
      </c>
      <c r="AJ1974" s="327">
        <v>0</v>
      </c>
      <c r="AK1974" s="327">
        <v>0</v>
      </c>
      <c r="AL1974" s="327">
        <v>0</v>
      </c>
      <c r="AM1974" s="292"/>
    </row>
    <row r="1975" spans="1:39" ht="19.5" customHeight="1" x14ac:dyDescent="0.2">
      <c r="A1975" s="375" t="s">
        <v>55</v>
      </c>
      <c r="B1975" s="375" t="s">
        <v>45</v>
      </c>
      <c r="C1975" s="375" t="s">
        <v>33</v>
      </c>
      <c r="D1975" s="375" t="s">
        <v>38</v>
      </c>
      <c r="E1975" s="375"/>
      <c r="F1975" s="375">
        <v>0</v>
      </c>
      <c r="G1975" s="375">
        <v>0</v>
      </c>
      <c r="H1975" s="375">
        <v>0</v>
      </c>
      <c r="I1975" s="375">
        <v>0</v>
      </c>
      <c r="J1975" s="375">
        <v>0</v>
      </c>
      <c r="K1975" s="375">
        <v>0</v>
      </c>
      <c r="L1975" s="375">
        <v>0</v>
      </c>
      <c r="M1975" s="375">
        <v>0</v>
      </c>
      <c r="N1975" s="375">
        <v>0</v>
      </c>
      <c r="O1975" s="375">
        <v>0</v>
      </c>
      <c r="P1975" s="375">
        <v>0</v>
      </c>
      <c r="Q1975" s="375">
        <v>0</v>
      </c>
      <c r="R1975" s="375">
        <v>0</v>
      </c>
      <c r="W1975" s="323" t="s">
        <v>81</v>
      </c>
      <c r="X1975" s="323" t="s">
        <v>245</v>
      </c>
      <c r="Y1975" s="323"/>
      <c r="Z1975" s="327">
        <v>0</v>
      </c>
      <c r="AA1975" s="327">
        <v>0</v>
      </c>
      <c r="AB1975" s="327">
        <v>0</v>
      </c>
      <c r="AC1975" s="327">
        <v>0</v>
      </c>
      <c r="AD1975" s="327">
        <v>0</v>
      </c>
      <c r="AE1975" s="327">
        <v>0</v>
      </c>
      <c r="AF1975" s="327">
        <v>0</v>
      </c>
      <c r="AG1975" s="327">
        <v>0</v>
      </c>
      <c r="AH1975" s="327">
        <v>0</v>
      </c>
      <c r="AI1975" s="327">
        <v>0</v>
      </c>
      <c r="AJ1975" s="327">
        <v>0</v>
      </c>
      <c r="AK1975" s="327">
        <v>0</v>
      </c>
      <c r="AL1975" s="327">
        <v>0</v>
      </c>
      <c r="AM1975" s="292"/>
    </row>
    <row r="1976" spans="1:39" ht="19.5" customHeight="1" x14ac:dyDescent="0.2">
      <c r="A1976" s="375" t="s">
        <v>55</v>
      </c>
      <c r="B1976" s="375" t="s">
        <v>45</v>
      </c>
      <c r="C1976" s="375" t="s">
        <v>33</v>
      </c>
      <c r="D1976" s="375" t="s">
        <v>39</v>
      </c>
      <c r="E1976" s="375"/>
      <c r="F1976" s="375">
        <v>0</v>
      </c>
      <c r="G1976" s="375">
        <v>0</v>
      </c>
      <c r="H1976" s="375">
        <v>0</v>
      </c>
      <c r="I1976" s="375">
        <v>0</v>
      </c>
      <c r="J1976" s="375">
        <v>0</v>
      </c>
      <c r="K1976" s="375">
        <v>0</v>
      </c>
      <c r="L1976" s="375">
        <v>0</v>
      </c>
      <c r="M1976" s="375">
        <v>0</v>
      </c>
      <c r="N1976" s="375">
        <v>0</v>
      </c>
      <c r="O1976" s="375">
        <v>0</v>
      </c>
      <c r="P1976" s="375">
        <v>0</v>
      </c>
      <c r="Q1976" s="375">
        <v>0</v>
      </c>
      <c r="R1976" s="375">
        <v>0</v>
      </c>
      <c r="W1976" s="323" t="s">
        <v>81</v>
      </c>
      <c r="X1976" s="323" t="s">
        <v>246</v>
      </c>
      <c r="Y1976" s="323"/>
      <c r="Z1976" s="327">
        <v>0</v>
      </c>
      <c r="AA1976" s="327">
        <v>0</v>
      </c>
      <c r="AB1976" s="327">
        <v>0</v>
      </c>
      <c r="AC1976" s="327">
        <v>0</v>
      </c>
      <c r="AD1976" s="327">
        <v>0</v>
      </c>
      <c r="AE1976" s="327">
        <v>0</v>
      </c>
      <c r="AF1976" s="327">
        <v>0</v>
      </c>
      <c r="AG1976" s="327">
        <v>0</v>
      </c>
      <c r="AH1976" s="327">
        <v>0</v>
      </c>
      <c r="AI1976" s="327">
        <v>0</v>
      </c>
      <c r="AJ1976" s="327">
        <v>0</v>
      </c>
      <c r="AK1976" s="327">
        <v>0</v>
      </c>
      <c r="AL1976" s="327">
        <v>0</v>
      </c>
      <c r="AM1976" s="292"/>
    </row>
    <row r="1977" spans="1:39" ht="19.5" customHeight="1" x14ac:dyDescent="0.2">
      <c r="A1977" s="375" t="s">
        <v>55</v>
      </c>
      <c r="B1977" s="375" t="s">
        <v>45</v>
      </c>
      <c r="C1977" s="375" t="s">
        <v>40</v>
      </c>
      <c r="D1977" s="375" t="s">
        <v>41</v>
      </c>
      <c r="E1977" s="375"/>
      <c r="F1977" s="375">
        <v>-13.1127663129339</v>
      </c>
      <c r="G1977" s="375">
        <v>-4.3897427251202403</v>
      </c>
      <c r="H1977" s="375">
        <v>-6.5606607387589397</v>
      </c>
      <c r="I1977" s="375">
        <v>-10.730501655567901</v>
      </c>
      <c r="J1977" s="375">
        <v>-6.1301619755826904</v>
      </c>
      <c r="K1977" s="375">
        <v>-8.3988473048464698</v>
      </c>
      <c r="L1977" s="375">
        <v>-7.7734881743113604</v>
      </c>
      <c r="M1977" s="375">
        <v>-10.1855773344029</v>
      </c>
      <c r="N1977" s="375">
        <v>-8.4978614934046295</v>
      </c>
      <c r="O1977" s="375">
        <v>-7.4556857704099802</v>
      </c>
      <c r="P1977" s="375">
        <v>-7.9042265757575798</v>
      </c>
      <c r="Q1977" s="375">
        <v>-9.6480205333333693</v>
      </c>
      <c r="R1977" s="375">
        <v>-100.78754059443</v>
      </c>
      <c r="W1977" s="323" t="s">
        <v>81</v>
      </c>
      <c r="X1977" s="323" t="s">
        <v>247</v>
      </c>
      <c r="Y1977" s="323"/>
      <c r="Z1977" s="327">
        <v>0</v>
      </c>
      <c r="AA1977" s="327">
        <v>0</v>
      </c>
      <c r="AB1977" s="327">
        <v>0</v>
      </c>
      <c r="AC1977" s="327">
        <v>0</v>
      </c>
      <c r="AD1977" s="327">
        <v>0</v>
      </c>
      <c r="AE1977" s="327">
        <v>0</v>
      </c>
      <c r="AF1977" s="327">
        <v>0</v>
      </c>
      <c r="AG1977" s="327">
        <v>0</v>
      </c>
      <c r="AH1977" s="327">
        <v>0</v>
      </c>
      <c r="AI1977" s="327">
        <v>0</v>
      </c>
      <c r="AJ1977" s="327">
        <v>0</v>
      </c>
      <c r="AK1977" s="327">
        <v>0</v>
      </c>
      <c r="AL1977" s="327">
        <v>0</v>
      </c>
      <c r="AM1977" s="292"/>
    </row>
    <row r="1978" spans="1:39" ht="19.5" customHeight="1" x14ac:dyDescent="0.2">
      <c r="A1978" s="375" t="s">
        <v>55</v>
      </c>
      <c r="B1978" s="375" t="s">
        <v>45</v>
      </c>
      <c r="C1978" s="375" t="s">
        <v>40</v>
      </c>
      <c r="D1978" s="375" t="s">
        <v>42</v>
      </c>
      <c r="E1978" s="375"/>
      <c r="F1978" s="375">
        <v>0</v>
      </c>
      <c r="G1978" s="375">
        <v>0</v>
      </c>
      <c r="H1978" s="375">
        <v>0</v>
      </c>
      <c r="I1978" s="375">
        <v>0</v>
      </c>
      <c r="J1978" s="375">
        <v>0.171629</v>
      </c>
      <c r="K1978" s="375">
        <v>-0.30480699999999999</v>
      </c>
      <c r="L1978" s="375">
        <v>-1.862352</v>
      </c>
      <c r="M1978" s="375">
        <v>-0.28786600000000001</v>
      </c>
      <c r="N1978" s="375">
        <v>-0.193192</v>
      </c>
      <c r="O1978" s="375">
        <v>-7.9799999999999996E-2</v>
      </c>
      <c r="P1978" s="375">
        <v>0</v>
      </c>
      <c r="Q1978" s="375">
        <v>-1.2924</v>
      </c>
      <c r="R1978" s="375">
        <v>-3.8487879999999999</v>
      </c>
      <c r="W1978" s="323" t="s">
        <v>81</v>
      </c>
      <c r="X1978" s="323" t="s">
        <v>248</v>
      </c>
      <c r="Y1978" s="323"/>
      <c r="Z1978" s="327">
        <v>0</v>
      </c>
      <c r="AA1978" s="327">
        <v>0</v>
      </c>
      <c r="AB1978" s="327">
        <v>0</v>
      </c>
      <c r="AC1978" s="327">
        <v>0</v>
      </c>
      <c r="AD1978" s="327">
        <v>0</v>
      </c>
      <c r="AE1978" s="327">
        <v>0</v>
      </c>
      <c r="AF1978" s="327">
        <v>0</v>
      </c>
      <c r="AG1978" s="327">
        <v>0</v>
      </c>
      <c r="AH1978" s="327">
        <v>0</v>
      </c>
      <c r="AI1978" s="327">
        <v>0</v>
      </c>
      <c r="AJ1978" s="327">
        <v>0</v>
      </c>
      <c r="AK1978" s="327">
        <v>0</v>
      </c>
      <c r="AL1978" s="327">
        <v>0</v>
      </c>
      <c r="AM1978" s="292"/>
    </row>
    <row r="1979" spans="1:39" ht="19.5" customHeight="1" x14ac:dyDescent="0.2">
      <c r="A1979" s="375" t="s">
        <v>55</v>
      </c>
      <c r="B1979" s="375" t="s">
        <v>45</v>
      </c>
      <c r="C1979" s="375" t="s">
        <v>40</v>
      </c>
      <c r="D1979" s="375" t="s">
        <v>43</v>
      </c>
      <c r="E1979" s="375"/>
      <c r="F1979" s="375">
        <v>4.1910000000000003E-2</v>
      </c>
      <c r="G1979" s="375">
        <v>-0.16211207999999999</v>
      </c>
      <c r="H1979" s="375">
        <v>0.10301427000000001</v>
      </c>
      <c r="I1979" s="375">
        <v>0.31715599999999999</v>
      </c>
      <c r="J1979" s="375">
        <v>0.13201790999999999</v>
      </c>
      <c r="K1979" s="375">
        <v>0.34807215000000002</v>
      </c>
      <c r="L1979" s="375">
        <v>-8.7486799999999497E-3</v>
      </c>
      <c r="M1979" s="375">
        <v>0.59828736999999999</v>
      </c>
      <c r="N1979" s="375">
        <v>1.474337E-2</v>
      </c>
      <c r="O1979" s="375">
        <v>0.11223478000000001</v>
      </c>
      <c r="P1979" s="375">
        <v>2.1306680000000001E-2</v>
      </c>
      <c r="Q1979" s="375">
        <v>2.4313930000000001E-2</v>
      </c>
      <c r="R1979" s="375">
        <v>1.5421956999999999</v>
      </c>
      <c r="W1979" s="323" t="s">
        <v>81</v>
      </c>
      <c r="X1979" s="323" t="s">
        <v>210</v>
      </c>
      <c r="Y1979" s="323"/>
      <c r="Z1979" s="327">
        <v>3.2007609177472101</v>
      </c>
      <c r="AA1979" s="327">
        <v>-537.52300635670701</v>
      </c>
      <c r="AB1979" s="327">
        <v>1.4295804205484699</v>
      </c>
      <c r="AC1979" s="327">
        <v>-6.1576588154284604</v>
      </c>
      <c r="AD1979" s="327">
        <v>-8.6201361904295801</v>
      </c>
      <c r="AE1979" s="327">
        <v>-19.145606509326601</v>
      </c>
      <c r="AF1979" s="327">
        <v>-3.3661186195239998</v>
      </c>
      <c r="AG1979" s="327">
        <v>-6.0087738421450698</v>
      </c>
      <c r="AH1979" s="327">
        <v>-5.1546744658160799</v>
      </c>
      <c r="AI1979" s="327">
        <v>-58.650352521650802</v>
      </c>
      <c r="AJ1979" s="327">
        <v>-13.698865876362699</v>
      </c>
      <c r="AK1979" s="327">
        <v>434.76828281922701</v>
      </c>
      <c r="AL1979" s="327">
        <v>-218.92656903986699</v>
      </c>
      <c r="AM1979" s="292"/>
    </row>
    <row r="1980" spans="1:39" ht="19.5" customHeight="1" x14ac:dyDescent="0.2">
      <c r="A1980" s="375" t="s">
        <v>55</v>
      </c>
      <c r="B1980" s="375" t="s">
        <v>25</v>
      </c>
      <c r="C1980" s="375" t="s">
        <v>378</v>
      </c>
      <c r="D1980" s="375" t="s">
        <v>378</v>
      </c>
      <c r="E1980" s="375"/>
      <c r="F1980" s="375">
        <v>-36.56147</v>
      </c>
      <c r="G1980" s="375">
        <v>-14.194115</v>
      </c>
      <c r="H1980" s="375">
        <v>-17.520800000000001</v>
      </c>
      <c r="I1980" s="375">
        <v>-28.127224999999999</v>
      </c>
      <c r="J1980" s="375">
        <v>-17.763024999999999</v>
      </c>
      <c r="K1980" s="375">
        <v>-25.9697</v>
      </c>
      <c r="L1980" s="375">
        <v>-39.247847999999998</v>
      </c>
      <c r="M1980" s="375">
        <v>-34.085354000000002</v>
      </c>
      <c r="N1980" s="375">
        <v>-22.300249999999998</v>
      </c>
      <c r="O1980" s="375">
        <v>-19.69876</v>
      </c>
      <c r="P1980" s="375">
        <v>-21.3782</v>
      </c>
      <c r="Q1980" s="375">
        <v>-30.943674999999999</v>
      </c>
      <c r="R1980" s="375">
        <v>-307.79042199999998</v>
      </c>
      <c r="Z1980" s="291"/>
      <c r="AL1980" s="182"/>
      <c r="AM1980" s="292"/>
    </row>
    <row r="1981" spans="1:39" ht="19.5" customHeight="1" x14ac:dyDescent="0.2">
      <c r="A1981" s="375" t="s">
        <v>55</v>
      </c>
      <c r="B1981" s="375" t="s">
        <v>44</v>
      </c>
      <c r="C1981" s="375" t="s">
        <v>380</v>
      </c>
      <c r="D1981" s="375" t="s">
        <v>380</v>
      </c>
      <c r="E1981" s="375"/>
      <c r="F1981" s="375">
        <v>-23.490613687065999</v>
      </c>
      <c r="G1981" s="375">
        <v>-9.6422601948797606</v>
      </c>
      <c r="H1981" s="375">
        <v>-11.063153531241101</v>
      </c>
      <c r="I1981" s="375">
        <v>-17.713879344432101</v>
      </c>
      <c r="J1981" s="375">
        <v>-11.9365099344173</v>
      </c>
      <c r="K1981" s="375">
        <v>-17.614117845153501</v>
      </c>
      <c r="L1981" s="375">
        <v>-29.6032591456886</v>
      </c>
      <c r="M1981" s="375">
        <v>-24.210198035597202</v>
      </c>
      <c r="N1981" s="375">
        <v>-13.623939876595401</v>
      </c>
      <c r="O1981" s="375">
        <v>-12.275509009589999</v>
      </c>
      <c r="P1981" s="375">
        <v>-13.495280104242401</v>
      </c>
      <c r="Q1981" s="375">
        <v>-20.027568396666702</v>
      </c>
      <c r="R1981" s="375">
        <v>-204.69628910557</v>
      </c>
      <c r="Z1981" s="291"/>
      <c r="AL1981" s="182"/>
      <c r="AM1981" s="292"/>
    </row>
    <row r="1982" spans="1:39" ht="19.5" customHeight="1" x14ac:dyDescent="0.2">
      <c r="A1982" s="375" t="s">
        <v>55</v>
      </c>
      <c r="B1982" s="375" t="s">
        <v>45</v>
      </c>
      <c r="C1982" s="375" t="s">
        <v>382</v>
      </c>
      <c r="D1982" s="375" t="s">
        <v>382</v>
      </c>
      <c r="E1982" s="375"/>
      <c r="F1982" s="375">
        <v>-13.070856312934</v>
      </c>
      <c r="G1982" s="375">
        <v>-4.5518548051202297</v>
      </c>
      <c r="H1982" s="375">
        <v>-6.4576464687589397</v>
      </c>
      <c r="I1982" s="375">
        <v>-10.4133456555679</v>
      </c>
      <c r="J1982" s="375">
        <v>-5.8265150655826901</v>
      </c>
      <c r="K1982" s="375">
        <v>-8.3555821548464699</v>
      </c>
      <c r="L1982" s="375">
        <v>-9.6445888543113707</v>
      </c>
      <c r="M1982" s="375">
        <v>-9.8751559644028504</v>
      </c>
      <c r="N1982" s="375">
        <v>-8.6763101234046296</v>
      </c>
      <c r="O1982" s="375">
        <v>-7.4232509904099802</v>
      </c>
      <c r="P1982" s="375">
        <v>-7.8829198957575803</v>
      </c>
      <c r="Q1982" s="375">
        <v>-10.9161066033334</v>
      </c>
      <c r="R1982" s="375">
        <v>-103.09413289443</v>
      </c>
      <c r="Z1982" s="291"/>
      <c r="AL1982" s="182"/>
      <c r="AM1982" s="292"/>
    </row>
    <row r="1983" spans="1:39" ht="19.5" customHeight="1" x14ac:dyDescent="0.2">
      <c r="A1983" s="375" t="s">
        <v>55</v>
      </c>
      <c r="B1983" s="375" t="s">
        <v>46</v>
      </c>
      <c r="C1983" s="375" t="s">
        <v>384</v>
      </c>
      <c r="D1983" s="375" t="s">
        <v>384</v>
      </c>
      <c r="E1983" s="375"/>
      <c r="F1983" s="375" t="e">
        <v>#REF!</v>
      </c>
      <c r="G1983" s="375" t="e">
        <v>#REF!</v>
      </c>
      <c r="H1983" s="375" t="e">
        <v>#REF!</v>
      </c>
      <c r="I1983" s="375" t="e">
        <v>#REF!</v>
      </c>
      <c r="J1983" s="375" t="e">
        <v>#REF!</v>
      </c>
      <c r="K1983" s="375" t="e">
        <v>#REF!</v>
      </c>
      <c r="L1983" s="375" t="e">
        <v>#REF!</v>
      </c>
      <c r="M1983" s="375" t="e">
        <v>#REF!</v>
      </c>
      <c r="N1983" s="375" t="e">
        <v>#REF!</v>
      </c>
      <c r="O1983" s="375">
        <v>0</v>
      </c>
      <c r="P1983" s="375">
        <v>0</v>
      </c>
      <c r="Q1983" s="375">
        <v>0</v>
      </c>
      <c r="R1983" s="375" t="e">
        <v>#REF!</v>
      </c>
      <c r="W1983" s="321" t="s">
        <v>408</v>
      </c>
      <c r="X1983" s="321"/>
      <c r="Y1983" s="321"/>
      <c r="Z1983" s="321"/>
      <c r="AA1983" s="329"/>
      <c r="AB1983" s="329"/>
      <c r="AC1983" s="329"/>
      <c r="AD1983" s="329"/>
      <c r="AE1983" s="329"/>
      <c r="AF1983" s="329"/>
      <c r="AG1983" s="329"/>
      <c r="AH1983" s="329"/>
      <c r="AI1983" s="329"/>
      <c r="AJ1983" s="329"/>
      <c r="AK1983" s="329"/>
      <c r="AL1983" s="329"/>
      <c r="AM1983" s="292"/>
    </row>
    <row r="1984" spans="1:39" ht="19.5" customHeight="1" x14ac:dyDescent="0.2">
      <c r="A1984" s="375" t="s">
        <v>55</v>
      </c>
      <c r="B1984" s="375" t="s">
        <v>47</v>
      </c>
      <c r="C1984" s="375" t="s">
        <v>386</v>
      </c>
      <c r="D1984" s="375" t="s">
        <v>386</v>
      </c>
      <c r="E1984" s="375"/>
      <c r="F1984" s="375" t="e">
        <v>#REF!</v>
      </c>
      <c r="G1984" s="375" t="e">
        <v>#REF!</v>
      </c>
      <c r="H1984" s="375" t="e">
        <v>#REF!</v>
      </c>
      <c r="I1984" s="375" t="e">
        <v>#REF!</v>
      </c>
      <c r="J1984" s="375" t="e">
        <v>#REF!</v>
      </c>
      <c r="K1984" s="375" t="e">
        <v>#REF!</v>
      </c>
      <c r="L1984" s="375" t="e">
        <v>#REF!</v>
      </c>
      <c r="M1984" s="375" t="e">
        <v>#REF!</v>
      </c>
      <c r="N1984" s="375" t="e">
        <v>#REF!</v>
      </c>
      <c r="O1984" s="375">
        <v>-7.4232509904099802</v>
      </c>
      <c r="P1984" s="375">
        <v>-7.8829198957575803</v>
      </c>
      <c r="Q1984" s="375">
        <v>-10.9161066033334</v>
      </c>
      <c r="R1984" s="375" t="e">
        <v>#REF!</v>
      </c>
      <c r="W1984" s="323" t="s">
        <v>3</v>
      </c>
      <c r="X1984" s="323" t="s">
        <v>4</v>
      </c>
      <c r="Y1984" s="323"/>
      <c r="Z1984" s="327" t="s">
        <v>8</v>
      </c>
      <c r="AA1984" s="327" t="s">
        <v>9</v>
      </c>
      <c r="AB1984" s="327" t="s">
        <v>10</v>
      </c>
      <c r="AC1984" s="327" t="s">
        <v>11</v>
      </c>
      <c r="AD1984" s="327" t="s">
        <v>12</v>
      </c>
      <c r="AE1984" s="327" t="s">
        <v>13</v>
      </c>
      <c r="AF1984" s="327" t="s">
        <v>14</v>
      </c>
      <c r="AG1984" s="327" t="s">
        <v>15</v>
      </c>
      <c r="AH1984" s="327" t="s">
        <v>16</v>
      </c>
      <c r="AI1984" s="327" t="s">
        <v>17</v>
      </c>
      <c r="AJ1984" s="327" t="s">
        <v>111</v>
      </c>
      <c r="AK1984" s="327" t="s">
        <v>19</v>
      </c>
      <c r="AL1984" s="327" t="s">
        <v>20</v>
      </c>
      <c r="AM1984" s="292"/>
    </row>
    <row r="1985" spans="1:39" ht="19.5" customHeight="1" x14ac:dyDescent="0.2">
      <c r="A1985" s="375" t="s">
        <v>55</v>
      </c>
      <c r="B1985" s="375" t="s">
        <v>48</v>
      </c>
      <c r="C1985" s="375" t="s">
        <v>48</v>
      </c>
      <c r="D1985" s="375" t="s">
        <v>48</v>
      </c>
      <c r="E1985" s="375"/>
      <c r="F1985" s="375">
        <v>0.35750357720665898</v>
      </c>
      <c r="G1985" s="375">
        <v>0.32068605933658001</v>
      </c>
      <c r="H1985" s="375">
        <v>0.36857029751831699</v>
      </c>
      <c r="I1985" s="375">
        <v>0.37022300122276203</v>
      </c>
      <c r="J1985" s="375">
        <v>0.328013672535094</v>
      </c>
      <c r="K1985" s="375">
        <v>0.321743499341404</v>
      </c>
      <c r="L1985" s="375">
        <v>0.24573548221832101</v>
      </c>
      <c r="M1985" s="375">
        <v>0.28971845105093702</v>
      </c>
      <c r="N1985" s="375">
        <v>0.38906784109615999</v>
      </c>
      <c r="O1985" s="375">
        <v>0.376838490869983</v>
      </c>
      <c r="P1985" s="375">
        <v>0.36873637143246701</v>
      </c>
      <c r="Q1985" s="375">
        <v>0.352773437651906</v>
      </c>
      <c r="R1985" s="375">
        <v>0.33494912617660999</v>
      </c>
      <c r="W1985" s="323" t="s">
        <v>24</v>
      </c>
      <c r="X1985" s="323" t="s">
        <v>217</v>
      </c>
      <c r="Y1985" s="323"/>
      <c r="Z1985" s="327">
        <v>0.75390800000000002</v>
      </c>
      <c r="AA1985" s="327">
        <v>0.76583100000000004</v>
      </c>
      <c r="AB1985" s="327">
        <v>0.76583100000000004</v>
      </c>
      <c r="AC1985" s="327">
        <v>0.13701099999999999</v>
      </c>
      <c r="AD1985" s="327">
        <v>3.068622</v>
      </c>
      <c r="AE1985" s="327">
        <v>4.150811</v>
      </c>
      <c r="AF1985" s="327">
        <v>2.171411</v>
      </c>
      <c r="AG1985" s="327">
        <v>2.171411</v>
      </c>
      <c r="AH1985" s="327">
        <v>2.7504110000000002</v>
      </c>
      <c r="AI1985" s="327">
        <v>2.7504110000000002</v>
      </c>
      <c r="AJ1985" s="327">
        <v>3.4204110000000001</v>
      </c>
      <c r="AK1985" s="327">
        <v>3.4204110000000001</v>
      </c>
      <c r="AL1985" s="327">
        <v>26.32648</v>
      </c>
      <c r="AM1985" s="292"/>
    </row>
    <row r="1986" spans="1:39" ht="19.5" customHeight="1" x14ac:dyDescent="0.2">
      <c r="A1986" s="375" t="s">
        <v>55</v>
      </c>
      <c r="B1986" s="375" t="s">
        <v>49</v>
      </c>
      <c r="C1986" s="375" t="s">
        <v>49</v>
      </c>
      <c r="D1986" s="375" t="s">
        <v>49</v>
      </c>
      <c r="E1986" s="375"/>
      <c r="F1986" s="375" t="e">
        <v>#REF!</v>
      </c>
      <c r="G1986" s="375" t="e">
        <v>#REF!</v>
      </c>
      <c r="H1986" s="375" t="e">
        <v>#REF!</v>
      </c>
      <c r="I1986" s="375" t="e">
        <v>#REF!</v>
      </c>
      <c r="J1986" s="375" t="e">
        <v>#REF!</v>
      </c>
      <c r="K1986" s="375" t="e">
        <v>#REF!</v>
      </c>
      <c r="L1986" s="375" t="e">
        <v>#REF!</v>
      </c>
      <c r="M1986" s="375" t="e">
        <v>#REF!</v>
      </c>
      <c r="N1986" s="375" t="e">
        <v>#REF!</v>
      </c>
      <c r="O1986" s="375">
        <v>0</v>
      </c>
      <c r="P1986" s="375">
        <v>0</v>
      </c>
      <c r="Q1986" s="375">
        <v>0</v>
      </c>
      <c r="R1986" s="375" t="e">
        <v>#REF!</v>
      </c>
      <c r="W1986" s="323" t="s">
        <v>24</v>
      </c>
      <c r="X1986" s="323" t="s">
        <v>218</v>
      </c>
      <c r="Y1986" s="323"/>
      <c r="Z1986" s="327">
        <v>0.119556</v>
      </c>
      <c r="AA1986" s="327">
        <v>4.2768E-2</v>
      </c>
      <c r="AB1986" s="327">
        <v>3.4020000000000002E-2</v>
      </c>
      <c r="AC1986" s="327">
        <v>3.2562000000000001E-2</v>
      </c>
      <c r="AD1986" s="327">
        <v>3.7421999999999997E-2</v>
      </c>
      <c r="AE1986" s="327">
        <v>4.1796E-2</v>
      </c>
      <c r="AF1986" s="327">
        <v>4.4226000000000001E-2</v>
      </c>
      <c r="AG1986" s="327">
        <v>4.4226000000000001E-2</v>
      </c>
      <c r="AH1986" s="327">
        <v>8.2414000000000001E-2</v>
      </c>
      <c r="AI1986" s="327">
        <v>6.7554000000000003E-2</v>
      </c>
      <c r="AJ1986" s="327">
        <v>4.0337999999999999E-2</v>
      </c>
      <c r="AK1986" s="327">
        <v>7.3871999999999993E-2</v>
      </c>
      <c r="AL1986" s="327">
        <v>0.66075399999999995</v>
      </c>
      <c r="AM1986" s="292"/>
    </row>
    <row r="1987" spans="1:39" ht="19.5" customHeight="1" x14ac:dyDescent="0.2">
      <c r="A1987" s="375" t="s">
        <v>55</v>
      </c>
      <c r="B1987" s="375" t="s">
        <v>50</v>
      </c>
      <c r="C1987" s="375" t="s">
        <v>50</v>
      </c>
      <c r="D1987" s="375" t="s">
        <v>50</v>
      </c>
      <c r="E1987" s="375"/>
      <c r="F1987" s="375" t="e">
        <v>#REF!</v>
      </c>
      <c r="G1987" s="375" t="e">
        <v>#REF!</v>
      </c>
      <c r="H1987" s="375" t="e">
        <v>#REF!</v>
      </c>
      <c r="I1987" s="375" t="e">
        <v>#REF!</v>
      </c>
      <c r="J1987" s="375" t="e">
        <v>#REF!</v>
      </c>
      <c r="K1987" s="375" t="e">
        <v>#REF!</v>
      </c>
      <c r="L1987" s="375" t="e">
        <v>#REF!</v>
      </c>
      <c r="M1987" s="375" t="e">
        <v>#REF!</v>
      </c>
      <c r="N1987" s="375" t="e">
        <v>#REF!</v>
      </c>
      <c r="O1987" s="375">
        <v>0.376838490869983</v>
      </c>
      <c r="P1987" s="375">
        <v>0.36873637143246701</v>
      </c>
      <c r="Q1987" s="375">
        <v>0.352773437651906</v>
      </c>
      <c r="R1987" s="375" t="e">
        <v>#REF!</v>
      </c>
      <c r="W1987" s="323" t="s">
        <v>24</v>
      </c>
      <c r="X1987" s="323" t="s">
        <v>219</v>
      </c>
      <c r="Y1987" s="323"/>
      <c r="Z1987" s="327">
        <v>0.10048</v>
      </c>
      <c r="AA1987" s="327">
        <v>6.5199999999999994E-2</v>
      </c>
      <c r="AB1987" s="327">
        <v>0.12048</v>
      </c>
      <c r="AC1987" s="327">
        <v>0.15071999999999999</v>
      </c>
      <c r="AD1987" s="327">
        <v>0.16264000000000001</v>
      </c>
      <c r="AE1987" s="327">
        <v>0.19544</v>
      </c>
      <c r="AF1987" s="327">
        <v>0.22856000000000001</v>
      </c>
      <c r="AG1987" s="327">
        <v>0.25512000000000001</v>
      </c>
      <c r="AH1987" s="327">
        <v>0.24897</v>
      </c>
      <c r="AI1987" s="327">
        <v>0.240921</v>
      </c>
      <c r="AJ1987" s="327">
        <v>0.19969000000000001</v>
      </c>
      <c r="AK1987" s="327">
        <v>0.15447</v>
      </c>
      <c r="AL1987" s="327">
        <v>2.1226910000000001</v>
      </c>
      <c r="AM1987" s="292"/>
    </row>
    <row r="1988" spans="1:39" ht="19.5" customHeight="1" x14ac:dyDescent="0.2">
      <c r="A1988" s="375" t="s">
        <v>365</v>
      </c>
      <c r="B1988" s="375" t="s">
        <v>25</v>
      </c>
      <c r="C1988" s="375" t="s">
        <v>26</v>
      </c>
      <c r="D1988" s="375" t="s">
        <v>27</v>
      </c>
      <c r="E1988" s="375"/>
      <c r="F1988" s="375"/>
      <c r="G1988" s="375"/>
      <c r="H1988" s="375"/>
      <c r="I1988" s="375"/>
      <c r="J1988" s="375"/>
      <c r="K1988" s="375"/>
      <c r="L1988" s="375"/>
      <c r="M1988" s="375"/>
      <c r="N1988" s="375"/>
      <c r="O1988" s="375"/>
      <c r="P1988" s="375"/>
      <c r="Q1988" s="375"/>
      <c r="R1988" s="375"/>
      <c r="W1988" s="323" t="s">
        <v>24</v>
      </c>
      <c r="X1988" s="323" t="s">
        <v>220</v>
      </c>
      <c r="Y1988" s="323"/>
      <c r="Z1988" s="327">
        <v>0.78947800000000001</v>
      </c>
      <c r="AA1988" s="327">
        <v>0.48304599999999998</v>
      </c>
      <c r="AB1988" s="327">
        <v>0.31186399999999997</v>
      </c>
      <c r="AC1988" s="327">
        <v>6.5112769999999998</v>
      </c>
      <c r="AD1988" s="327">
        <v>0.25955299999999998</v>
      </c>
      <c r="AE1988" s="327">
        <v>2.516861</v>
      </c>
      <c r="AF1988" s="327">
        <v>2.407095</v>
      </c>
      <c r="AG1988" s="327">
        <v>2.0797910000000002</v>
      </c>
      <c r="AH1988" s="327">
        <v>2.2136049999999998</v>
      </c>
      <c r="AI1988" s="327">
        <v>2.1265520000000002</v>
      </c>
      <c r="AJ1988" s="327">
        <v>1.4730030000000001</v>
      </c>
      <c r="AK1988" s="327">
        <v>2.9210289999999999</v>
      </c>
      <c r="AL1988" s="327">
        <v>24.093153999999998</v>
      </c>
      <c r="AM1988" s="292"/>
    </row>
    <row r="1989" spans="1:39" ht="19.5" customHeight="1" x14ac:dyDescent="0.2">
      <c r="A1989" s="375" t="s">
        <v>365</v>
      </c>
      <c r="B1989" s="375" t="s">
        <v>25</v>
      </c>
      <c r="C1989" s="375" t="s">
        <v>26</v>
      </c>
      <c r="D1989" s="375" t="s">
        <v>28</v>
      </c>
      <c r="E1989" s="375"/>
      <c r="F1989" s="375"/>
      <c r="G1989" s="375"/>
      <c r="H1989" s="375"/>
      <c r="I1989" s="375"/>
      <c r="J1989" s="375"/>
      <c r="K1989" s="375"/>
      <c r="L1989" s="375"/>
      <c r="M1989" s="375"/>
      <c r="N1989" s="375"/>
      <c r="O1989" s="375"/>
      <c r="P1989" s="375"/>
      <c r="Q1989" s="375"/>
      <c r="R1989" s="375"/>
      <c r="W1989" s="323" t="s">
        <v>24</v>
      </c>
      <c r="X1989" s="323" t="s">
        <v>211</v>
      </c>
      <c r="Y1989" s="323"/>
      <c r="Z1989" s="327">
        <v>70.460935000000006</v>
      </c>
      <c r="AA1989" s="327">
        <v>449.98929600000002</v>
      </c>
      <c r="AB1989" s="327">
        <v>70.447788000000003</v>
      </c>
      <c r="AC1989" s="327">
        <v>113.830945</v>
      </c>
      <c r="AD1989" s="327">
        <v>86.158627999999993</v>
      </c>
      <c r="AE1989" s="327">
        <v>-426.260492</v>
      </c>
      <c r="AF1989" s="327">
        <v>128.98246499999999</v>
      </c>
      <c r="AG1989" s="327">
        <v>115.19098200000001</v>
      </c>
      <c r="AH1989" s="327">
        <v>85.470495</v>
      </c>
      <c r="AI1989" s="327">
        <v>94.187382999999997</v>
      </c>
      <c r="AJ1989" s="327">
        <v>89.953710000000001</v>
      </c>
      <c r="AK1989" s="327">
        <v>86.715365000000006</v>
      </c>
      <c r="AL1989" s="327">
        <v>965.12750000000005</v>
      </c>
      <c r="AM1989" s="292"/>
    </row>
    <row r="1990" spans="1:39" ht="19.5" customHeight="1" x14ac:dyDescent="0.2">
      <c r="A1990" s="375" t="s">
        <v>365</v>
      </c>
      <c r="B1990" s="375" t="s">
        <v>25</v>
      </c>
      <c r="C1990" s="375" t="s">
        <v>26</v>
      </c>
      <c r="D1990" s="375" t="s">
        <v>29</v>
      </c>
      <c r="E1990" s="375"/>
      <c r="F1990" s="375"/>
      <c r="G1990" s="375"/>
      <c r="H1990" s="375"/>
      <c r="I1990" s="375"/>
      <c r="J1990" s="375"/>
      <c r="K1990" s="375"/>
      <c r="L1990" s="375"/>
      <c r="M1990" s="375"/>
      <c r="N1990" s="375"/>
      <c r="O1990" s="375"/>
      <c r="P1990" s="375"/>
      <c r="Q1990" s="375"/>
      <c r="R1990" s="375"/>
      <c r="W1990" s="323" t="s">
        <v>24</v>
      </c>
      <c r="X1990" s="323" t="s">
        <v>221</v>
      </c>
      <c r="Y1990" s="323"/>
      <c r="Z1990" s="327">
        <v>7.9492630000000002</v>
      </c>
      <c r="AA1990" s="327">
        <v>14.020433000000001</v>
      </c>
      <c r="AB1990" s="327">
        <v>7.0853140000000003</v>
      </c>
      <c r="AC1990" s="327">
        <v>4.6651680000000004</v>
      </c>
      <c r="AD1990" s="327">
        <v>5.2996879999999997</v>
      </c>
      <c r="AE1990" s="327">
        <v>8.2695919999999994</v>
      </c>
      <c r="AF1990" s="327">
        <v>8.3755450000000007</v>
      </c>
      <c r="AG1990" s="327">
        <v>8.6274929999999994</v>
      </c>
      <c r="AH1990" s="327">
        <v>6.8688830000000003</v>
      </c>
      <c r="AI1990" s="327">
        <v>6.3124549999999999</v>
      </c>
      <c r="AJ1990" s="327">
        <v>6.0993490000000001</v>
      </c>
      <c r="AK1990" s="327">
        <v>6.3717410000000001</v>
      </c>
      <c r="AL1990" s="327">
        <v>89.944924</v>
      </c>
      <c r="AM1990" s="292"/>
    </row>
    <row r="1991" spans="1:39" ht="19.5" customHeight="1" x14ac:dyDescent="0.2">
      <c r="A1991" s="375" t="s">
        <v>365</v>
      </c>
      <c r="B1991" s="375" t="s">
        <v>25</v>
      </c>
      <c r="C1991" s="375" t="s">
        <v>26</v>
      </c>
      <c r="D1991" s="375" t="s">
        <v>30</v>
      </c>
      <c r="E1991" s="375"/>
      <c r="F1991" s="375"/>
      <c r="G1991" s="375"/>
      <c r="H1991" s="375"/>
      <c r="I1991" s="375"/>
      <c r="J1991" s="375"/>
      <c r="K1991" s="375"/>
      <c r="L1991" s="375"/>
      <c r="M1991" s="375"/>
      <c r="N1991" s="375"/>
      <c r="O1991" s="375"/>
      <c r="P1991" s="375"/>
      <c r="Q1991" s="375"/>
      <c r="R1991" s="375"/>
      <c r="W1991" s="323" t="s">
        <v>24</v>
      </c>
      <c r="X1991" s="323" t="s">
        <v>222</v>
      </c>
      <c r="Y1991" s="323"/>
      <c r="Z1991" s="327">
        <v>0.213314</v>
      </c>
      <c r="AA1991" s="327">
        <v>9.4E-2</v>
      </c>
      <c r="AB1991" s="327">
        <v>9.2280000000000001E-2</v>
      </c>
      <c r="AC1991" s="327">
        <v>0.45</v>
      </c>
      <c r="AD1991" s="327">
        <v>0</v>
      </c>
      <c r="AE1991" s="327">
        <v>8.9999999999999993E-3</v>
      </c>
      <c r="AF1991" s="327">
        <v>1.7999999999999999E-2</v>
      </c>
      <c r="AG1991" s="327">
        <v>0</v>
      </c>
      <c r="AH1991" s="327">
        <v>1.35E-2</v>
      </c>
      <c r="AI1991" s="327">
        <v>0</v>
      </c>
      <c r="AJ1991" s="327">
        <v>0.123</v>
      </c>
      <c r="AK1991" s="327">
        <v>0.14449999999999999</v>
      </c>
      <c r="AL1991" s="327">
        <v>1.157594</v>
      </c>
      <c r="AM1991" s="292"/>
    </row>
    <row r="1992" spans="1:39" ht="19.5" customHeight="1" x14ac:dyDescent="0.2">
      <c r="A1992" s="375" t="s">
        <v>365</v>
      </c>
      <c r="B1992" s="375" t="s">
        <v>25</v>
      </c>
      <c r="C1992" s="375" t="s">
        <v>26</v>
      </c>
      <c r="D1992" s="375" t="s">
        <v>31</v>
      </c>
      <c r="E1992" s="375"/>
      <c r="F1992" s="375"/>
      <c r="G1992" s="375"/>
      <c r="H1992" s="375"/>
      <c r="I1992" s="375"/>
      <c r="J1992" s="375"/>
      <c r="K1992" s="375"/>
      <c r="L1992" s="375"/>
      <c r="M1992" s="375"/>
      <c r="N1992" s="375"/>
      <c r="O1992" s="375"/>
      <c r="P1992" s="375"/>
      <c r="Q1992" s="375"/>
      <c r="R1992" s="375"/>
      <c r="W1992" s="323" t="s">
        <v>24</v>
      </c>
      <c r="X1992" s="323" t="s">
        <v>223</v>
      </c>
      <c r="Y1992" s="323"/>
      <c r="Z1992" s="327">
        <v>46.260708000000001</v>
      </c>
      <c r="AA1992" s="327">
        <v>14.357193000000001</v>
      </c>
      <c r="AB1992" s="327">
        <v>49.785690000000002</v>
      </c>
      <c r="AC1992" s="327">
        <v>68.743926000000002</v>
      </c>
      <c r="AD1992" s="327">
        <v>68.71566</v>
      </c>
      <c r="AE1992" s="327">
        <v>85.802049999999994</v>
      </c>
      <c r="AF1992" s="327">
        <v>90.512755999999996</v>
      </c>
      <c r="AG1992" s="327">
        <v>83.986069999999998</v>
      </c>
      <c r="AH1992" s="327">
        <v>83.283247000000003</v>
      </c>
      <c r="AI1992" s="327">
        <v>72.282608999999994</v>
      </c>
      <c r="AJ1992" s="327">
        <v>82.640754000000001</v>
      </c>
      <c r="AK1992" s="327">
        <v>85.394917000000007</v>
      </c>
      <c r="AL1992" s="327">
        <v>831.76558</v>
      </c>
      <c r="AM1992" s="292"/>
    </row>
    <row r="1993" spans="1:39" ht="19.5" customHeight="1" x14ac:dyDescent="0.2">
      <c r="A1993" s="375" t="s">
        <v>365</v>
      </c>
      <c r="B1993" s="375" t="s">
        <v>25</v>
      </c>
      <c r="C1993" s="375" t="s">
        <v>26</v>
      </c>
      <c r="D1993" s="375" t="s">
        <v>32</v>
      </c>
      <c r="E1993" s="375"/>
      <c r="F1993" s="375"/>
      <c r="G1993" s="375"/>
      <c r="H1993" s="375"/>
      <c r="I1993" s="375"/>
      <c r="J1993" s="375"/>
      <c r="K1993" s="375"/>
      <c r="L1993" s="375"/>
      <c r="M1993" s="375"/>
      <c r="N1993" s="375"/>
      <c r="O1993" s="375"/>
      <c r="P1993" s="375"/>
      <c r="Q1993" s="375"/>
      <c r="R1993" s="375"/>
      <c r="W1993" s="323" t="s">
        <v>24</v>
      </c>
      <c r="X1993" s="323" t="s">
        <v>224</v>
      </c>
      <c r="Y1993" s="323"/>
      <c r="Z1993" s="327">
        <v>-9.3732000000000006</v>
      </c>
      <c r="AA1993" s="327">
        <v>2.6905999999999999</v>
      </c>
      <c r="AB1993" s="327">
        <v>12.745200000000001</v>
      </c>
      <c r="AC1993" s="327">
        <v>48.606898000000001</v>
      </c>
      <c r="AD1993" s="327">
        <v>20.967849999999999</v>
      </c>
      <c r="AE1993" s="327">
        <v>20.607749999999999</v>
      </c>
      <c r="AF1993" s="327">
        <v>39.117699999999999</v>
      </c>
      <c r="AG1993" s="327">
        <v>27.363851</v>
      </c>
      <c r="AH1993" s="327">
        <v>29.880649999999999</v>
      </c>
      <c r="AI1993" s="327">
        <v>23.970500000000001</v>
      </c>
      <c r="AJ1993" s="327">
        <v>29.6386</v>
      </c>
      <c r="AK1993" s="327">
        <v>48.07405</v>
      </c>
      <c r="AL1993" s="327">
        <v>294.29044900000002</v>
      </c>
      <c r="AM1993" s="292"/>
    </row>
    <row r="1994" spans="1:39" ht="19.5" customHeight="1" x14ac:dyDescent="0.2">
      <c r="A1994" s="375" t="s">
        <v>365</v>
      </c>
      <c r="B1994" s="375" t="s">
        <v>25</v>
      </c>
      <c r="C1994" s="375" t="s">
        <v>33</v>
      </c>
      <c r="D1994" s="375" t="s">
        <v>34</v>
      </c>
      <c r="E1994" s="375"/>
      <c r="F1994" s="375"/>
      <c r="G1994" s="375"/>
      <c r="H1994" s="375"/>
      <c r="I1994" s="375"/>
      <c r="J1994" s="375"/>
      <c r="K1994" s="375"/>
      <c r="L1994" s="375"/>
      <c r="M1994" s="375"/>
      <c r="N1994" s="375"/>
      <c r="O1994" s="375"/>
      <c r="P1994" s="375"/>
      <c r="Q1994" s="375"/>
      <c r="R1994" s="375"/>
      <c r="W1994" s="323" t="s">
        <v>24</v>
      </c>
      <c r="X1994" s="323" t="s">
        <v>225</v>
      </c>
      <c r="Y1994" s="323"/>
      <c r="Z1994" s="327">
        <v>8.9843999999999993E-2</v>
      </c>
      <c r="AA1994" s="327">
        <v>0</v>
      </c>
      <c r="AB1994" s="327">
        <v>0.17968799999999999</v>
      </c>
      <c r="AC1994" s="327">
        <v>8.9843999999999993E-2</v>
      </c>
      <c r="AD1994" s="327">
        <v>9.3722E-2</v>
      </c>
      <c r="AE1994" s="327">
        <v>9.3722E-2</v>
      </c>
      <c r="AF1994" s="327">
        <v>0.100755</v>
      </c>
      <c r="AG1994" s="327">
        <v>1.8988000000000001E-2</v>
      </c>
      <c r="AH1994" s="327">
        <v>2.8008999999999999E-2</v>
      </c>
      <c r="AI1994" s="327">
        <v>2.8008999999999999E-2</v>
      </c>
      <c r="AJ1994" s="327">
        <v>3.9333E-2</v>
      </c>
      <c r="AK1994" s="327">
        <v>0.35968899999999998</v>
      </c>
      <c r="AL1994" s="327">
        <v>1.1216029999999999</v>
      </c>
      <c r="AM1994" s="292"/>
    </row>
    <row r="1995" spans="1:39" ht="19.5" customHeight="1" x14ac:dyDescent="0.2">
      <c r="A1995" s="375" t="s">
        <v>365</v>
      </c>
      <c r="B1995" s="375" t="s">
        <v>25</v>
      </c>
      <c r="C1995" s="375" t="s">
        <v>33</v>
      </c>
      <c r="D1995" s="375" t="s">
        <v>35</v>
      </c>
      <c r="E1995" s="375"/>
      <c r="F1995" s="375"/>
      <c r="G1995" s="375"/>
      <c r="H1995" s="375"/>
      <c r="I1995" s="375"/>
      <c r="J1995" s="375"/>
      <c r="K1995" s="375"/>
      <c r="L1995" s="375"/>
      <c r="M1995" s="375"/>
      <c r="N1995" s="375"/>
      <c r="O1995" s="375"/>
      <c r="P1995" s="375"/>
      <c r="Q1995" s="375"/>
      <c r="R1995" s="375"/>
      <c r="W1995" s="323" t="s">
        <v>24</v>
      </c>
      <c r="X1995" s="323" t="s">
        <v>226</v>
      </c>
      <c r="Y1995" s="323"/>
      <c r="Z1995" s="327">
        <v>0</v>
      </c>
      <c r="AA1995" s="327">
        <v>0</v>
      </c>
      <c r="AB1995" s="327">
        <v>0</v>
      </c>
      <c r="AC1995" s="327">
        <v>0</v>
      </c>
      <c r="AD1995" s="327">
        <v>0</v>
      </c>
      <c r="AE1995" s="327">
        <v>0</v>
      </c>
      <c r="AF1995" s="327">
        <v>0</v>
      </c>
      <c r="AG1995" s="327">
        <v>0</v>
      </c>
      <c r="AH1995" s="327">
        <v>0</v>
      </c>
      <c r="AI1995" s="327">
        <v>0</v>
      </c>
      <c r="AJ1995" s="327">
        <v>0</v>
      </c>
      <c r="AK1995" s="327">
        <v>0</v>
      </c>
      <c r="AL1995" s="327">
        <v>0</v>
      </c>
      <c r="AM1995" s="292"/>
    </row>
    <row r="1996" spans="1:39" ht="19.5" customHeight="1" x14ac:dyDescent="0.2">
      <c r="A1996" s="375" t="s">
        <v>365</v>
      </c>
      <c r="B1996" s="375" t="s">
        <v>25</v>
      </c>
      <c r="C1996" s="375" t="s">
        <v>33</v>
      </c>
      <c r="D1996" s="375" t="s">
        <v>36</v>
      </c>
      <c r="E1996" s="375"/>
      <c r="F1996" s="375"/>
      <c r="G1996" s="375"/>
      <c r="H1996" s="375"/>
      <c r="I1996" s="375"/>
      <c r="J1996" s="375"/>
      <c r="K1996" s="375"/>
      <c r="L1996" s="375"/>
      <c r="M1996" s="375"/>
      <c r="N1996" s="375"/>
      <c r="O1996" s="375"/>
      <c r="P1996" s="375"/>
      <c r="Q1996" s="375"/>
      <c r="R1996" s="375"/>
      <c r="W1996" s="323" t="s">
        <v>24</v>
      </c>
      <c r="X1996" s="323" t="s">
        <v>227</v>
      </c>
      <c r="Y1996" s="323"/>
      <c r="Z1996" s="327">
        <v>-124.99562</v>
      </c>
      <c r="AA1996" s="327">
        <v>0</v>
      </c>
      <c r="AB1996" s="327">
        <v>0</v>
      </c>
      <c r="AC1996" s="327">
        <v>0.29799999999999999</v>
      </c>
      <c r="AD1996" s="327">
        <v>4.05</v>
      </c>
      <c r="AE1996" s="327">
        <v>0</v>
      </c>
      <c r="AF1996" s="327">
        <v>0.33900000000000002</v>
      </c>
      <c r="AG1996" s="327">
        <v>1.1220000000000001</v>
      </c>
      <c r="AH1996" s="327">
        <v>0</v>
      </c>
      <c r="AI1996" s="327">
        <v>0.19600000000000001</v>
      </c>
      <c r="AJ1996" s="327">
        <v>4.4999999999999998E-2</v>
      </c>
      <c r="AK1996" s="327">
        <v>47.568240000000003</v>
      </c>
      <c r="AL1996" s="327">
        <v>-71.377380000000002</v>
      </c>
      <c r="AM1996" s="292"/>
    </row>
    <row r="1997" spans="1:39" ht="19.5" customHeight="1" x14ac:dyDescent="0.2">
      <c r="A1997" s="375" t="s">
        <v>365</v>
      </c>
      <c r="B1997" s="375" t="s">
        <v>25</v>
      </c>
      <c r="C1997" s="375" t="s">
        <v>33</v>
      </c>
      <c r="D1997" s="375" t="s">
        <v>37</v>
      </c>
      <c r="E1997" s="375"/>
      <c r="F1997" s="375"/>
      <c r="G1997" s="375"/>
      <c r="H1997" s="375"/>
      <c r="I1997" s="375"/>
      <c r="J1997" s="375"/>
      <c r="K1997" s="375"/>
      <c r="L1997" s="375"/>
      <c r="M1997" s="375"/>
      <c r="N1997" s="375"/>
      <c r="O1997" s="375"/>
      <c r="P1997" s="375"/>
      <c r="Q1997" s="375"/>
      <c r="R1997" s="375"/>
      <c r="W1997" s="323" t="s">
        <v>24</v>
      </c>
      <c r="X1997" s="323" t="s">
        <v>367</v>
      </c>
      <c r="Y1997" s="323"/>
      <c r="Z1997" s="327">
        <v>94.712281000000004</v>
      </c>
      <c r="AA1997" s="327">
        <v>27.038789999999999</v>
      </c>
      <c r="AB1997" s="327">
        <v>127.283027</v>
      </c>
      <c r="AC1997" s="327">
        <v>157.274224</v>
      </c>
      <c r="AD1997" s="327">
        <v>137.70057600000001</v>
      </c>
      <c r="AE1997" s="327">
        <v>207.49321699999999</v>
      </c>
      <c r="AF1997" s="327">
        <v>200.21705900000001</v>
      </c>
      <c r="AG1997" s="327">
        <v>163.45665099999999</v>
      </c>
      <c r="AH1997" s="327">
        <v>178.83118300000001</v>
      </c>
      <c r="AI1997" s="327">
        <v>141.638271</v>
      </c>
      <c r="AJ1997" s="327">
        <v>160.53283400000001</v>
      </c>
      <c r="AK1997" s="327">
        <v>157.740126</v>
      </c>
      <c r="AL1997" s="327">
        <v>1753.9182390000001</v>
      </c>
      <c r="AM1997" s="292"/>
    </row>
    <row r="1998" spans="1:39" ht="19.5" customHeight="1" x14ac:dyDescent="0.2">
      <c r="A1998" s="375" t="s">
        <v>365</v>
      </c>
      <c r="B1998" s="375" t="s">
        <v>25</v>
      </c>
      <c r="C1998" s="375" t="s">
        <v>33</v>
      </c>
      <c r="D1998" s="375" t="s">
        <v>38</v>
      </c>
      <c r="E1998" s="375"/>
      <c r="F1998" s="375"/>
      <c r="G1998" s="375"/>
      <c r="H1998" s="375"/>
      <c r="I1998" s="375"/>
      <c r="J1998" s="375"/>
      <c r="K1998" s="375"/>
      <c r="L1998" s="375"/>
      <c r="M1998" s="375"/>
      <c r="N1998" s="375"/>
      <c r="O1998" s="375"/>
      <c r="P1998" s="375"/>
      <c r="Q1998" s="375"/>
      <c r="R1998" s="375"/>
      <c r="W1998" s="323" t="s">
        <v>24</v>
      </c>
      <c r="X1998" s="323" t="s">
        <v>229</v>
      </c>
      <c r="Y1998" s="323"/>
      <c r="Z1998" s="327">
        <v>36.849646</v>
      </c>
      <c r="AA1998" s="327">
        <v>-13.109643999999999</v>
      </c>
      <c r="AB1998" s="327">
        <v>-37.171506000000001</v>
      </c>
      <c r="AC1998" s="327">
        <v>-72.917820000000006</v>
      </c>
      <c r="AD1998" s="327">
        <v>-52.7768599999998</v>
      </c>
      <c r="AE1998" s="327">
        <v>-63.441467000000003</v>
      </c>
      <c r="AF1998" s="327">
        <v>-24.623916999999999</v>
      </c>
      <c r="AG1998" s="327">
        <v>-50.092104000000099</v>
      </c>
      <c r="AH1998" s="327">
        <v>-46.259380999999898</v>
      </c>
      <c r="AI1998" s="327">
        <v>-49.943956</v>
      </c>
      <c r="AJ1998" s="327">
        <v>-44.197091999999998</v>
      </c>
      <c r="AK1998" s="327">
        <v>-16.358691</v>
      </c>
      <c r="AL1998" s="327">
        <v>-434.04279200000002</v>
      </c>
      <c r="AM1998" s="292"/>
    </row>
    <row r="1999" spans="1:39" ht="19.5" customHeight="1" x14ac:dyDescent="0.2">
      <c r="A1999" s="375" t="s">
        <v>365</v>
      </c>
      <c r="B1999" s="375" t="s">
        <v>25</v>
      </c>
      <c r="C1999" s="375" t="s">
        <v>33</v>
      </c>
      <c r="D1999" s="375" t="s">
        <v>39</v>
      </c>
      <c r="E1999" s="375"/>
      <c r="F1999" s="375"/>
      <c r="G1999" s="375"/>
      <c r="H1999" s="375"/>
      <c r="I1999" s="375"/>
      <c r="J1999" s="375"/>
      <c r="K1999" s="375"/>
      <c r="L1999" s="375"/>
      <c r="M1999" s="375"/>
      <c r="N1999" s="375"/>
      <c r="O1999" s="375"/>
      <c r="P1999" s="375"/>
      <c r="Q1999" s="375"/>
      <c r="R1999" s="375"/>
      <c r="W1999" s="323" t="s">
        <v>24</v>
      </c>
      <c r="X1999" s="323" t="s">
        <v>230</v>
      </c>
      <c r="Y1999" s="323"/>
      <c r="Z1999" s="327">
        <v>0</v>
      </c>
      <c r="AA1999" s="327">
        <v>0</v>
      </c>
      <c r="AB1999" s="327">
        <v>0</v>
      </c>
      <c r="AC1999" s="327">
        <v>0</v>
      </c>
      <c r="AD1999" s="327">
        <v>3</v>
      </c>
      <c r="AE1999" s="327">
        <v>0</v>
      </c>
      <c r="AF1999" s="327">
        <v>0</v>
      </c>
      <c r="AG1999" s="327">
        <v>0</v>
      </c>
      <c r="AH1999" s="327">
        <v>0</v>
      </c>
      <c r="AI1999" s="327">
        <v>0</v>
      </c>
      <c r="AJ1999" s="327">
        <v>1.31</v>
      </c>
      <c r="AK1999" s="327">
        <v>0</v>
      </c>
      <c r="AL1999" s="327">
        <v>4.3099999999999996</v>
      </c>
      <c r="AM1999" s="292"/>
    </row>
    <row r="2000" spans="1:39" ht="19.5" customHeight="1" x14ac:dyDescent="0.2">
      <c r="A2000" s="375" t="s">
        <v>365</v>
      </c>
      <c r="B2000" s="375" t="s">
        <v>25</v>
      </c>
      <c r="C2000" s="375" t="s">
        <v>40</v>
      </c>
      <c r="D2000" s="375" t="s">
        <v>41</v>
      </c>
      <c r="E2000" s="375"/>
      <c r="F2000" s="375"/>
      <c r="G2000" s="375"/>
      <c r="H2000" s="375"/>
      <c r="I2000" s="375"/>
      <c r="J2000" s="375"/>
      <c r="K2000" s="375"/>
      <c r="L2000" s="375"/>
      <c r="M2000" s="375"/>
      <c r="N2000" s="375"/>
      <c r="O2000" s="375"/>
      <c r="P2000" s="375"/>
      <c r="Q2000" s="375"/>
      <c r="R2000" s="375"/>
      <c r="W2000" s="323" t="s">
        <v>24</v>
      </c>
      <c r="X2000" s="323" t="s">
        <v>231</v>
      </c>
      <c r="Y2000" s="323"/>
      <c r="Z2000" s="327">
        <v>328.44642800000003</v>
      </c>
      <c r="AA2000" s="327">
        <v>102.393033</v>
      </c>
      <c r="AB2000" s="327">
        <v>340.569999</v>
      </c>
      <c r="AC2000" s="327">
        <v>455.20142499999997</v>
      </c>
      <c r="AD2000" s="327">
        <v>476.41369400000002</v>
      </c>
      <c r="AE2000" s="327">
        <v>588.391659</v>
      </c>
      <c r="AF2000" s="327">
        <v>608.03154807999999</v>
      </c>
      <c r="AG2000" s="327">
        <v>567.57676707999997</v>
      </c>
      <c r="AH2000" s="327">
        <v>554.60812408000004</v>
      </c>
      <c r="AI2000" s="327">
        <v>473.047301</v>
      </c>
      <c r="AJ2000" s="327">
        <v>532.25271199999997</v>
      </c>
      <c r="AK2000" s="327">
        <v>539.94797300000005</v>
      </c>
      <c r="AL2000" s="327">
        <v>5566.8806632400001</v>
      </c>
      <c r="AM2000" s="292"/>
    </row>
    <row r="2001" spans="1:39" ht="19.5" customHeight="1" x14ac:dyDescent="0.2">
      <c r="A2001" s="375" t="s">
        <v>365</v>
      </c>
      <c r="B2001" s="375" t="s">
        <v>25</v>
      </c>
      <c r="C2001" s="375" t="s">
        <v>40</v>
      </c>
      <c r="D2001" s="375" t="s">
        <v>42</v>
      </c>
      <c r="E2001" s="375"/>
      <c r="F2001" s="375"/>
      <c r="G2001" s="375"/>
      <c r="H2001" s="375"/>
      <c r="I2001" s="375"/>
      <c r="J2001" s="375"/>
      <c r="K2001" s="375"/>
      <c r="L2001" s="375"/>
      <c r="M2001" s="375"/>
      <c r="N2001" s="375"/>
      <c r="O2001" s="375"/>
      <c r="P2001" s="375"/>
      <c r="Q2001" s="375"/>
      <c r="R2001" s="375"/>
      <c r="W2001" s="323" t="s">
        <v>24</v>
      </c>
      <c r="X2001" s="323" t="s">
        <v>232</v>
      </c>
      <c r="Y2001" s="323"/>
      <c r="Z2001" s="327">
        <v>0.60419999999999996</v>
      </c>
      <c r="AA2001" s="327">
        <v>0.94279999999999997</v>
      </c>
      <c r="AB2001" s="327">
        <v>0.96889999999999998</v>
      </c>
      <c r="AC2001" s="327">
        <v>3.8761000000000001</v>
      </c>
      <c r="AD2001" s="327">
        <v>2.1100000000000001E-2</v>
      </c>
      <c r="AE2001" s="327">
        <v>2.0000000000000001E-4</v>
      </c>
      <c r="AF2001" s="327">
        <v>0.13919999999999999</v>
      </c>
      <c r="AG2001" s="327">
        <v>2.0000000000000001E-4</v>
      </c>
      <c r="AH2001" s="327">
        <v>0.23419999999999999</v>
      </c>
      <c r="AI2001" s="327">
        <v>0.13900000000000001</v>
      </c>
      <c r="AJ2001" s="327">
        <v>0.61419999999999997</v>
      </c>
      <c r="AK2001" s="327">
        <v>0.5514</v>
      </c>
      <c r="AL2001" s="327">
        <v>8.0914999999999999</v>
      </c>
      <c r="AM2001" s="292"/>
    </row>
    <row r="2002" spans="1:39" ht="19.5" customHeight="1" x14ac:dyDescent="0.2">
      <c r="A2002" s="375" t="s">
        <v>365</v>
      </c>
      <c r="B2002" s="375" t="s">
        <v>25</v>
      </c>
      <c r="C2002" s="375" t="s">
        <v>40</v>
      </c>
      <c r="D2002" s="375" t="s">
        <v>43</v>
      </c>
      <c r="E2002" s="375"/>
      <c r="F2002" s="375"/>
      <c r="G2002" s="375"/>
      <c r="H2002" s="375"/>
      <c r="I2002" s="375"/>
      <c r="J2002" s="375"/>
      <c r="K2002" s="375"/>
      <c r="L2002" s="375"/>
      <c r="M2002" s="375"/>
      <c r="N2002" s="375"/>
      <c r="O2002" s="375"/>
      <c r="P2002" s="375"/>
      <c r="Q2002" s="375"/>
      <c r="R2002" s="375"/>
      <c r="W2002" s="323" t="s">
        <v>24</v>
      </c>
      <c r="X2002" s="323" t="s">
        <v>233</v>
      </c>
      <c r="Y2002" s="323"/>
      <c r="Z2002" s="327">
        <v>0.83989999999999998</v>
      </c>
      <c r="AA2002" s="327">
        <v>0</v>
      </c>
      <c r="AB2002" s="327">
        <v>0.45219999999999999</v>
      </c>
      <c r="AC2002" s="327">
        <v>0.38669999999999999</v>
      </c>
      <c r="AD2002" s="327">
        <v>4.2500000000000003E-2</v>
      </c>
      <c r="AE2002" s="327">
        <v>0</v>
      </c>
      <c r="AF2002" s="327">
        <v>0.33129999999999998</v>
      </c>
      <c r="AG2002" s="327">
        <v>0.1946</v>
      </c>
      <c r="AH2002" s="327">
        <v>0.25769999999999998</v>
      </c>
      <c r="AI2002" s="327">
        <v>3.5000000000000003E-2</v>
      </c>
      <c r="AJ2002" s="327">
        <v>0</v>
      </c>
      <c r="AK2002" s="327">
        <v>0.16500000000000001</v>
      </c>
      <c r="AL2002" s="327">
        <v>2.7048999999999999</v>
      </c>
      <c r="AM2002" s="292"/>
    </row>
    <row r="2003" spans="1:39" ht="19.5" customHeight="1" x14ac:dyDescent="0.2">
      <c r="A2003" s="375" t="s">
        <v>365</v>
      </c>
      <c r="B2003" s="375" t="s">
        <v>44</v>
      </c>
      <c r="C2003" s="375" t="s">
        <v>26</v>
      </c>
      <c r="D2003" s="375" t="s">
        <v>27</v>
      </c>
      <c r="E2003" s="375"/>
      <c r="F2003" s="375"/>
      <c r="G2003" s="375"/>
      <c r="H2003" s="375"/>
      <c r="I2003" s="375"/>
      <c r="J2003" s="375"/>
      <c r="K2003" s="375"/>
      <c r="L2003" s="375"/>
      <c r="M2003" s="375"/>
      <c r="N2003" s="375"/>
      <c r="O2003" s="375"/>
      <c r="P2003" s="375"/>
      <c r="Q2003" s="375"/>
      <c r="R2003" s="375"/>
      <c r="W2003" s="323" t="s">
        <v>24</v>
      </c>
      <c r="X2003" s="323" t="s">
        <v>234</v>
      </c>
      <c r="Y2003" s="323"/>
      <c r="Z2003" s="327">
        <v>0</v>
      </c>
      <c r="AA2003" s="327">
        <v>0</v>
      </c>
      <c r="AB2003" s="327">
        <v>0</v>
      </c>
      <c r="AC2003" s="327">
        <v>0</v>
      </c>
      <c r="AD2003" s="327">
        <v>0</v>
      </c>
      <c r="AE2003" s="327">
        <v>-4.2000000000000003E-2</v>
      </c>
      <c r="AF2003" s="327">
        <v>0</v>
      </c>
      <c r="AG2003" s="327">
        <v>0</v>
      </c>
      <c r="AH2003" s="327">
        <v>0</v>
      </c>
      <c r="AI2003" s="327">
        <v>0</v>
      </c>
      <c r="AJ2003" s="327">
        <v>0</v>
      </c>
      <c r="AK2003" s="327">
        <v>-0.376</v>
      </c>
      <c r="AL2003" s="327">
        <v>-0.41799999999999998</v>
      </c>
      <c r="AM2003" s="292"/>
    </row>
    <row r="2004" spans="1:39" ht="19.5" customHeight="1" x14ac:dyDescent="0.2">
      <c r="A2004" s="375" t="s">
        <v>365</v>
      </c>
      <c r="B2004" s="375" t="s">
        <v>44</v>
      </c>
      <c r="C2004" s="375" t="s">
        <v>26</v>
      </c>
      <c r="D2004" s="375" t="s">
        <v>28</v>
      </c>
      <c r="E2004" s="375"/>
      <c r="F2004" s="375"/>
      <c r="G2004" s="375"/>
      <c r="H2004" s="375"/>
      <c r="I2004" s="375"/>
      <c r="J2004" s="375"/>
      <c r="K2004" s="375"/>
      <c r="L2004" s="375"/>
      <c r="M2004" s="375"/>
      <c r="N2004" s="375"/>
      <c r="O2004" s="375"/>
      <c r="P2004" s="375"/>
      <c r="Q2004" s="375"/>
      <c r="R2004" s="375"/>
      <c r="W2004" s="323" t="s">
        <v>24</v>
      </c>
      <c r="X2004" s="323" t="s">
        <v>127</v>
      </c>
      <c r="Y2004" s="323"/>
      <c r="Z2004" s="327">
        <v>0.87101300000000004</v>
      </c>
      <c r="AA2004" s="327">
        <v>-52.397480000000002</v>
      </c>
      <c r="AB2004" s="327">
        <v>3.2712089999999998</v>
      </c>
      <c r="AC2004" s="327">
        <v>559.87416099999996</v>
      </c>
      <c r="AD2004" s="327">
        <v>0.51772600000000002</v>
      </c>
      <c r="AE2004" s="327">
        <v>10.889002</v>
      </c>
      <c r="AF2004" s="327">
        <v>-674.35413600000004</v>
      </c>
      <c r="AG2004" s="327">
        <v>1.52172</v>
      </c>
      <c r="AH2004" s="327">
        <v>4.3464559999999999</v>
      </c>
      <c r="AI2004" s="327">
        <v>-0.45225199999999999</v>
      </c>
      <c r="AJ2004" s="327">
        <v>1.9567490000000001</v>
      </c>
      <c r="AK2004" s="327">
        <v>1.936061</v>
      </c>
      <c r="AL2004" s="327">
        <v>-142.01977099999999</v>
      </c>
      <c r="AM2004" s="292"/>
    </row>
    <row r="2005" spans="1:39" ht="19.5" customHeight="1" x14ac:dyDescent="0.2">
      <c r="A2005" s="375" t="s">
        <v>365</v>
      </c>
      <c r="B2005" s="375" t="s">
        <v>44</v>
      </c>
      <c r="C2005" s="375" t="s">
        <v>26</v>
      </c>
      <c r="D2005" s="375" t="s">
        <v>29</v>
      </c>
      <c r="E2005" s="375"/>
      <c r="F2005" s="375"/>
      <c r="G2005" s="375"/>
      <c r="H2005" s="375"/>
      <c r="I2005" s="375"/>
      <c r="J2005" s="375"/>
      <c r="K2005" s="375"/>
      <c r="L2005" s="375"/>
      <c r="M2005" s="375"/>
      <c r="N2005" s="375"/>
      <c r="O2005" s="375"/>
      <c r="P2005" s="375"/>
      <c r="Q2005" s="375"/>
      <c r="R2005" s="375"/>
      <c r="W2005" s="323" t="s">
        <v>24</v>
      </c>
      <c r="X2005" s="323" t="s">
        <v>235</v>
      </c>
      <c r="Y2005" s="323"/>
      <c r="Z2005" s="327">
        <v>0</v>
      </c>
      <c r="AA2005" s="327">
        <v>0</v>
      </c>
      <c r="AB2005" s="327">
        <v>0</v>
      </c>
      <c r="AC2005" s="327">
        <v>0</v>
      </c>
      <c r="AD2005" s="327">
        <v>0</v>
      </c>
      <c r="AE2005" s="327">
        <v>0</v>
      </c>
      <c r="AF2005" s="327">
        <v>0</v>
      </c>
      <c r="AG2005" s="327">
        <v>0</v>
      </c>
      <c r="AH2005" s="327">
        <v>0</v>
      </c>
      <c r="AI2005" s="327">
        <v>0</v>
      </c>
      <c r="AJ2005" s="327">
        <v>0</v>
      </c>
      <c r="AK2005" s="327">
        <v>0</v>
      </c>
      <c r="AL2005" s="327">
        <v>0</v>
      </c>
      <c r="AM2005" s="292"/>
    </row>
    <row r="2006" spans="1:39" ht="19.5" customHeight="1" x14ac:dyDescent="0.2">
      <c r="A2006" s="375" t="s">
        <v>365</v>
      </c>
      <c r="B2006" s="375" t="s">
        <v>44</v>
      </c>
      <c r="C2006" s="375" t="s">
        <v>26</v>
      </c>
      <c r="D2006" s="375" t="s">
        <v>30</v>
      </c>
      <c r="E2006" s="375"/>
      <c r="F2006" s="375"/>
      <c r="G2006" s="375"/>
      <c r="H2006" s="375"/>
      <c r="I2006" s="375"/>
      <c r="J2006" s="375"/>
      <c r="K2006" s="375"/>
      <c r="L2006" s="375"/>
      <c r="M2006" s="375"/>
      <c r="N2006" s="375"/>
      <c r="O2006" s="375"/>
      <c r="P2006" s="375"/>
      <c r="Q2006" s="375"/>
      <c r="R2006" s="375"/>
      <c r="W2006" s="323" t="s">
        <v>24</v>
      </c>
      <c r="X2006" s="323" t="s">
        <v>236</v>
      </c>
      <c r="Y2006" s="323"/>
      <c r="Z2006" s="327">
        <v>0</v>
      </c>
      <c r="AA2006" s="327">
        <v>0</v>
      </c>
      <c r="AB2006" s="327">
        <v>0</v>
      </c>
      <c r="AC2006" s="327">
        <v>0</v>
      </c>
      <c r="AD2006" s="327">
        <v>0</v>
      </c>
      <c r="AE2006" s="327">
        <v>0</v>
      </c>
      <c r="AF2006" s="327">
        <v>0</v>
      </c>
      <c r="AG2006" s="327">
        <v>0</v>
      </c>
      <c r="AH2006" s="327">
        <v>0</v>
      </c>
      <c r="AI2006" s="327">
        <v>0</v>
      </c>
      <c r="AJ2006" s="327">
        <v>0</v>
      </c>
      <c r="AK2006" s="327">
        <v>0</v>
      </c>
      <c r="AL2006" s="327">
        <v>0</v>
      </c>
      <c r="AM2006" s="292"/>
    </row>
    <row r="2007" spans="1:39" ht="19.5" customHeight="1" x14ac:dyDescent="0.2">
      <c r="A2007" s="375" t="s">
        <v>365</v>
      </c>
      <c r="B2007" s="375" t="s">
        <v>44</v>
      </c>
      <c r="C2007" s="375" t="s">
        <v>26</v>
      </c>
      <c r="D2007" s="375" t="s">
        <v>31</v>
      </c>
      <c r="E2007" s="375"/>
      <c r="F2007" s="375"/>
      <c r="G2007" s="375"/>
      <c r="H2007" s="375"/>
      <c r="I2007" s="375"/>
      <c r="J2007" s="375"/>
      <c r="K2007" s="375"/>
      <c r="L2007" s="375"/>
      <c r="M2007" s="375"/>
      <c r="N2007" s="375"/>
      <c r="O2007" s="375"/>
      <c r="P2007" s="375"/>
      <c r="Q2007" s="375"/>
      <c r="R2007" s="375"/>
      <c r="W2007" s="323" t="s">
        <v>24</v>
      </c>
      <c r="X2007" s="323" t="s">
        <v>237</v>
      </c>
      <c r="Y2007" s="323"/>
      <c r="Z2007" s="327">
        <v>0</v>
      </c>
      <c r="AA2007" s="327">
        <v>0</v>
      </c>
      <c r="AB2007" s="327">
        <v>0</v>
      </c>
      <c r="AC2007" s="327">
        <v>0</v>
      </c>
      <c r="AD2007" s="327">
        <v>0</v>
      </c>
      <c r="AE2007" s="327">
        <v>0</v>
      </c>
      <c r="AF2007" s="327">
        <v>0</v>
      </c>
      <c r="AG2007" s="327">
        <v>0</v>
      </c>
      <c r="AH2007" s="327">
        <v>0</v>
      </c>
      <c r="AI2007" s="327">
        <v>0</v>
      </c>
      <c r="AJ2007" s="327">
        <v>0</v>
      </c>
      <c r="AK2007" s="327">
        <v>0</v>
      </c>
      <c r="AL2007" s="327">
        <v>0</v>
      </c>
      <c r="AM2007" s="292"/>
    </row>
    <row r="2008" spans="1:39" ht="19.5" customHeight="1" x14ac:dyDescent="0.2">
      <c r="A2008" s="375" t="s">
        <v>365</v>
      </c>
      <c r="B2008" s="375" t="s">
        <v>44</v>
      </c>
      <c r="C2008" s="375" t="s">
        <v>26</v>
      </c>
      <c r="D2008" s="375" t="s">
        <v>32</v>
      </c>
      <c r="E2008" s="375"/>
      <c r="F2008" s="375"/>
      <c r="G2008" s="375"/>
      <c r="H2008" s="375"/>
      <c r="I2008" s="375"/>
      <c r="J2008" s="375"/>
      <c r="K2008" s="375"/>
      <c r="L2008" s="375"/>
      <c r="M2008" s="375"/>
      <c r="N2008" s="375"/>
      <c r="O2008" s="375"/>
      <c r="P2008" s="375"/>
      <c r="Q2008" s="375"/>
      <c r="R2008" s="375"/>
      <c r="W2008" s="323" t="s">
        <v>24</v>
      </c>
      <c r="X2008" s="323" t="s">
        <v>238</v>
      </c>
      <c r="Y2008" s="323"/>
      <c r="Z2008" s="327">
        <v>0</v>
      </c>
      <c r="AA2008" s="327">
        <v>0</v>
      </c>
      <c r="AB2008" s="327">
        <v>0</v>
      </c>
      <c r="AC2008" s="327">
        <v>0</v>
      </c>
      <c r="AD2008" s="327">
        <v>0</v>
      </c>
      <c r="AE2008" s="327">
        <v>0</v>
      </c>
      <c r="AF2008" s="327">
        <v>0</v>
      </c>
      <c r="AG2008" s="327">
        <v>0</v>
      </c>
      <c r="AH2008" s="327">
        <v>0</v>
      </c>
      <c r="AI2008" s="327">
        <v>0</v>
      </c>
      <c r="AJ2008" s="327">
        <v>0</v>
      </c>
      <c r="AK2008" s="327">
        <v>0</v>
      </c>
      <c r="AL2008" s="327">
        <v>0</v>
      </c>
      <c r="AM2008" s="292"/>
    </row>
    <row r="2009" spans="1:39" ht="19.5" customHeight="1" x14ac:dyDescent="0.2">
      <c r="A2009" s="375" t="s">
        <v>365</v>
      </c>
      <c r="B2009" s="375" t="s">
        <v>44</v>
      </c>
      <c r="C2009" s="375" t="s">
        <v>33</v>
      </c>
      <c r="D2009" s="375" t="s">
        <v>34</v>
      </c>
      <c r="E2009" s="375"/>
      <c r="F2009" s="375"/>
      <c r="G2009" s="375"/>
      <c r="H2009" s="375"/>
      <c r="I2009" s="375"/>
      <c r="J2009" s="375"/>
      <c r="K2009" s="375"/>
      <c r="L2009" s="375"/>
      <c r="M2009" s="375"/>
      <c r="N2009" s="375"/>
      <c r="O2009" s="375"/>
      <c r="P2009" s="375"/>
      <c r="Q2009" s="375"/>
      <c r="R2009" s="375"/>
      <c r="W2009" s="323" t="s">
        <v>24</v>
      </c>
      <c r="X2009" s="323" t="s">
        <v>239</v>
      </c>
      <c r="Y2009" s="323"/>
      <c r="Z2009" s="327">
        <v>0</v>
      </c>
      <c r="AA2009" s="327">
        <v>0</v>
      </c>
      <c r="AB2009" s="327">
        <v>0</v>
      </c>
      <c r="AC2009" s="327">
        <v>0</v>
      </c>
      <c r="AD2009" s="327">
        <v>0</v>
      </c>
      <c r="AE2009" s="327">
        <v>0</v>
      </c>
      <c r="AF2009" s="327">
        <v>0</v>
      </c>
      <c r="AG2009" s="327">
        <v>0</v>
      </c>
      <c r="AH2009" s="327">
        <v>0</v>
      </c>
      <c r="AI2009" s="327">
        <v>0</v>
      </c>
      <c r="AJ2009" s="327">
        <v>0</v>
      </c>
      <c r="AK2009" s="327">
        <v>0</v>
      </c>
      <c r="AL2009" s="327">
        <v>0</v>
      </c>
      <c r="AM2009" s="292"/>
    </row>
    <row r="2010" spans="1:39" ht="19.5" customHeight="1" x14ac:dyDescent="0.2">
      <c r="A2010" s="375" t="s">
        <v>365</v>
      </c>
      <c r="B2010" s="375" t="s">
        <v>44</v>
      </c>
      <c r="C2010" s="375" t="s">
        <v>33</v>
      </c>
      <c r="D2010" s="375" t="s">
        <v>35</v>
      </c>
      <c r="E2010" s="375"/>
      <c r="F2010" s="375"/>
      <c r="G2010" s="375"/>
      <c r="H2010" s="375"/>
      <c r="I2010" s="375"/>
      <c r="J2010" s="375"/>
      <c r="K2010" s="375"/>
      <c r="L2010" s="375"/>
      <c r="M2010" s="375"/>
      <c r="N2010" s="375"/>
      <c r="O2010" s="375"/>
      <c r="P2010" s="375"/>
      <c r="Q2010" s="375"/>
      <c r="R2010" s="375"/>
      <c r="W2010" s="323" t="s">
        <v>24</v>
      </c>
      <c r="X2010" s="323" t="s">
        <v>240</v>
      </c>
      <c r="Y2010" s="323"/>
      <c r="Z2010" s="327">
        <v>0</v>
      </c>
      <c r="AA2010" s="327">
        <v>0</v>
      </c>
      <c r="AB2010" s="327">
        <v>0</v>
      </c>
      <c r="AC2010" s="327">
        <v>0</v>
      </c>
      <c r="AD2010" s="327">
        <v>0</v>
      </c>
      <c r="AE2010" s="327">
        <v>0</v>
      </c>
      <c r="AF2010" s="327">
        <v>0</v>
      </c>
      <c r="AG2010" s="327">
        <v>0</v>
      </c>
      <c r="AH2010" s="327">
        <v>0</v>
      </c>
      <c r="AI2010" s="327">
        <v>0</v>
      </c>
      <c r="AJ2010" s="327">
        <v>0</v>
      </c>
      <c r="AK2010" s="327">
        <v>0</v>
      </c>
      <c r="AL2010" s="327">
        <v>0</v>
      </c>
      <c r="AM2010" s="292"/>
    </row>
    <row r="2011" spans="1:39" ht="19.5" customHeight="1" x14ac:dyDescent="0.2">
      <c r="A2011" s="375" t="s">
        <v>365</v>
      </c>
      <c r="B2011" s="375" t="s">
        <v>44</v>
      </c>
      <c r="C2011" s="375" t="s">
        <v>33</v>
      </c>
      <c r="D2011" s="375" t="s">
        <v>36</v>
      </c>
      <c r="E2011" s="375"/>
      <c r="F2011" s="375"/>
      <c r="G2011" s="375"/>
      <c r="H2011" s="375"/>
      <c r="I2011" s="375"/>
      <c r="J2011" s="375"/>
      <c r="K2011" s="375"/>
      <c r="L2011" s="375"/>
      <c r="M2011" s="375"/>
      <c r="N2011" s="375"/>
      <c r="O2011" s="375"/>
      <c r="P2011" s="375"/>
      <c r="Q2011" s="375"/>
      <c r="R2011" s="375"/>
      <c r="W2011" s="323" t="s">
        <v>24</v>
      </c>
      <c r="X2011" s="323" t="s">
        <v>241</v>
      </c>
      <c r="Y2011" s="323"/>
      <c r="Z2011" s="327">
        <v>0</v>
      </c>
      <c r="AA2011" s="327">
        <v>0</v>
      </c>
      <c r="AB2011" s="327">
        <v>0</v>
      </c>
      <c r="AC2011" s="327">
        <v>0</v>
      </c>
      <c r="AD2011" s="327">
        <v>0</v>
      </c>
      <c r="AE2011" s="327">
        <v>0</v>
      </c>
      <c r="AF2011" s="327">
        <v>0</v>
      </c>
      <c r="AG2011" s="327">
        <v>0</v>
      </c>
      <c r="AH2011" s="327">
        <v>0</v>
      </c>
      <c r="AI2011" s="327">
        <v>0</v>
      </c>
      <c r="AJ2011" s="327">
        <v>0</v>
      </c>
      <c r="AK2011" s="327">
        <v>0</v>
      </c>
      <c r="AL2011" s="327">
        <v>0</v>
      </c>
      <c r="AM2011" s="292"/>
    </row>
    <row r="2012" spans="1:39" ht="19.5" customHeight="1" x14ac:dyDescent="0.2">
      <c r="A2012" s="375" t="s">
        <v>365</v>
      </c>
      <c r="B2012" s="375" t="s">
        <v>44</v>
      </c>
      <c r="C2012" s="375" t="s">
        <v>33</v>
      </c>
      <c r="D2012" s="375" t="s">
        <v>37</v>
      </c>
      <c r="E2012" s="375"/>
      <c r="F2012" s="375"/>
      <c r="G2012" s="375"/>
      <c r="H2012" s="375"/>
      <c r="I2012" s="375"/>
      <c r="J2012" s="375"/>
      <c r="K2012" s="375"/>
      <c r="L2012" s="375"/>
      <c r="M2012" s="375"/>
      <c r="N2012" s="375"/>
      <c r="O2012" s="375"/>
      <c r="P2012" s="375"/>
      <c r="Q2012" s="375"/>
      <c r="R2012" s="375"/>
      <c r="W2012" s="323" t="s">
        <v>24</v>
      </c>
      <c r="X2012" s="323" t="s">
        <v>242</v>
      </c>
      <c r="Y2012" s="323"/>
      <c r="Z2012" s="327">
        <v>0</v>
      </c>
      <c r="AA2012" s="327">
        <v>0</v>
      </c>
      <c r="AB2012" s="327">
        <v>0</v>
      </c>
      <c r="AC2012" s="327">
        <v>0</v>
      </c>
      <c r="AD2012" s="327">
        <v>0</v>
      </c>
      <c r="AE2012" s="327">
        <v>0</v>
      </c>
      <c r="AF2012" s="327">
        <v>0</v>
      </c>
      <c r="AG2012" s="327">
        <v>0</v>
      </c>
      <c r="AH2012" s="327">
        <v>0</v>
      </c>
      <c r="AI2012" s="327">
        <v>0</v>
      </c>
      <c r="AJ2012" s="327">
        <v>0</v>
      </c>
      <c r="AK2012" s="327">
        <v>0</v>
      </c>
      <c r="AL2012" s="327">
        <v>0</v>
      </c>
      <c r="AM2012" s="292"/>
    </row>
    <row r="2013" spans="1:39" ht="19.5" customHeight="1" x14ac:dyDescent="0.2">
      <c r="A2013" s="375" t="s">
        <v>365</v>
      </c>
      <c r="B2013" s="375" t="s">
        <v>44</v>
      </c>
      <c r="C2013" s="375" t="s">
        <v>33</v>
      </c>
      <c r="D2013" s="375" t="s">
        <v>38</v>
      </c>
      <c r="E2013" s="375"/>
      <c r="F2013" s="375"/>
      <c r="G2013" s="375"/>
      <c r="H2013" s="375"/>
      <c r="I2013" s="375"/>
      <c r="J2013" s="375"/>
      <c r="K2013" s="375"/>
      <c r="L2013" s="375"/>
      <c r="M2013" s="375"/>
      <c r="N2013" s="375"/>
      <c r="O2013" s="375"/>
      <c r="P2013" s="375"/>
      <c r="Q2013" s="375"/>
      <c r="R2013" s="375"/>
      <c r="W2013" s="323" t="s">
        <v>24</v>
      </c>
      <c r="X2013" s="323" t="s">
        <v>243</v>
      </c>
      <c r="Y2013" s="323"/>
      <c r="Z2013" s="327">
        <v>0</v>
      </c>
      <c r="AA2013" s="327">
        <v>0</v>
      </c>
      <c r="AB2013" s="327">
        <v>3.0005999999999999</v>
      </c>
      <c r="AC2013" s="327">
        <v>6.5141999999999998</v>
      </c>
      <c r="AD2013" s="327">
        <v>15.425800000000001</v>
      </c>
      <c r="AE2013" s="327">
        <v>10.5344</v>
      </c>
      <c r="AF2013" s="327">
        <v>12.483000000000001</v>
      </c>
      <c r="AG2013" s="327">
        <v>12.1389</v>
      </c>
      <c r="AH2013" s="327">
        <v>7.0964999999999998</v>
      </c>
      <c r="AI2013" s="327">
        <v>11.25597</v>
      </c>
      <c r="AJ2013" s="327">
        <v>9.5494000000000003</v>
      </c>
      <c r="AK2013" s="327">
        <v>10.3969</v>
      </c>
      <c r="AL2013" s="327">
        <v>98.395669999999996</v>
      </c>
      <c r="AM2013" s="292"/>
    </row>
    <row r="2014" spans="1:39" ht="19.5" customHeight="1" x14ac:dyDescent="0.2">
      <c r="A2014" s="375" t="s">
        <v>365</v>
      </c>
      <c r="B2014" s="375" t="s">
        <v>44</v>
      </c>
      <c r="C2014" s="375" t="s">
        <v>33</v>
      </c>
      <c r="D2014" s="375" t="s">
        <v>39</v>
      </c>
      <c r="E2014" s="375"/>
      <c r="F2014" s="375"/>
      <c r="G2014" s="375"/>
      <c r="H2014" s="375"/>
      <c r="I2014" s="375"/>
      <c r="J2014" s="375"/>
      <c r="K2014" s="375"/>
      <c r="L2014" s="375"/>
      <c r="M2014" s="375"/>
      <c r="N2014" s="375"/>
      <c r="O2014" s="375"/>
      <c r="P2014" s="375"/>
      <c r="Q2014" s="375"/>
      <c r="R2014" s="375"/>
      <c r="W2014" s="323" t="s">
        <v>24</v>
      </c>
      <c r="X2014" s="323" t="s">
        <v>244</v>
      </c>
      <c r="Y2014" s="323"/>
      <c r="Z2014" s="327">
        <v>0</v>
      </c>
      <c r="AA2014" s="327">
        <v>0</v>
      </c>
      <c r="AB2014" s="327">
        <v>0</v>
      </c>
      <c r="AC2014" s="327">
        <v>0</v>
      </c>
      <c r="AD2014" s="327">
        <v>0</v>
      </c>
      <c r="AE2014" s="327">
        <v>0</v>
      </c>
      <c r="AF2014" s="327">
        <v>0</v>
      </c>
      <c r="AG2014" s="327">
        <v>0</v>
      </c>
      <c r="AH2014" s="327">
        <v>0</v>
      </c>
      <c r="AI2014" s="327">
        <v>0</v>
      </c>
      <c r="AJ2014" s="327">
        <v>0</v>
      </c>
      <c r="AK2014" s="327">
        <v>0</v>
      </c>
      <c r="AL2014" s="327">
        <v>0</v>
      </c>
      <c r="AM2014" s="292"/>
    </row>
    <row r="2015" spans="1:39" ht="19.5" customHeight="1" x14ac:dyDescent="0.2">
      <c r="A2015" s="375" t="s">
        <v>365</v>
      </c>
      <c r="B2015" s="375" t="s">
        <v>44</v>
      </c>
      <c r="C2015" s="375" t="s">
        <v>40</v>
      </c>
      <c r="D2015" s="375" t="s">
        <v>41</v>
      </c>
      <c r="E2015" s="375"/>
      <c r="F2015" s="375"/>
      <c r="G2015" s="375"/>
      <c r="H2015" s="375"/>
      <c r="I2015" s="375"/>
      <c r="J2015" s="375"/>
      <c r="K2015" s="375"/>
      <c r="L2015" s="375"/>
      <c r="M2015" s="375"/>
      <c r="N2015" s="375"/>
      <c r="O2015" s="375"/>
      <c r="P2015" s="375"/>
      <c r="Q2015" s="375"/>
      <c r="R2015" s="375"/>
      <c r="W2015" s="323" t="s">
        <v>24</v>
      </c>
      <c r="X2015" s="323" t="s">
        <v>245</v>
      </c>
      <c r="Y2015" s="323"/>
      <c r="Z2015" s="327">
        <v>0</v>
      </c>
      <c r="AA2015" s="327">
        <v>0</v>
      </c>
      <c r="AB2015" s="327">
        <v>0</v>
      </c>
      <c r="AC2015" s="327">
        <v>0</v>
      </c>
      <c r="AD2015" s="327">
        <v>0</v>
      </c>
      <c r="AE2015" s="327">
        <v>0</v>
      </c>
      <c r="AF2015" s="327">
        <v>0</v>
      </c>
      <c r="AG2015" s="327">
        <v>0</v>
      </c>
      <c r="AH2015" s="327">
        <v>0</v>
      </c>
      <c r="AI2015" s="327">
        <v>0</v>
      </c>
      <c r="AJ2015" s="327">
        <v>0</v>
      </c>
      <c r="AK2015" s="327">
        <v>0</v>
      </c>
      <c r="AL2015" s="327">
        <v>0</v>
      </c>
      <c r="AM2015" s="292"/>
    </row>
    <row r="2016" spans="1:39" ht="19.5" customHeight="1" x14ac:dyDescent="0.2">
      <c r="A2016" s="375" t="s">
        <v>365</v>
      </c>
      <c r="B2016" s="375" t="s">
        <v>44</v>
      </c>
      <c r="C2016" s="375" t="s">
        <v>40</v>
      </c>
      <c r="D2016" s="375" t="s">
        <v>42</v>
      </c>
      <c r="E2016" s="375"/>
      <c r="F2016" s="375"/>
      <c r="G2016" s="375"/>
      <c r="H2016" s="375"/>
      <c r="I2016" s="375"/>
      <c r="J2016" s="375"/>
      <c r="K2016" s="375"/>
      <c r="L2016" s="375"/>
      <c r="M2016" s="375"/>
      <c r="N2016" s="375"/>
      <c r="O2016" s="375"/>
      <c r="P2016" s="375"/>
      <c r="Q2016" s="375"/>
      <c r="R2016" s="375"/>
      <c r="W2016" s="323" t="s">
        <v>24</v>
      </c>
      <c r="X2016" s="323" t="s">
        <v>246</v>
      </c>
      <c r="Y2016" s="323"/>
      <c r="Z2016" s="327">
        <v>0</v>
      </c>
      <c r="AA2016" s="327">
        <v>0</v>
      </c>
      <c r="AB2016" s="327">
        <v>0</v>
      </c>
      <c r="AC2016" s="327">
        <v>0</v>
      </c>
      <c r="AD2016" s="327">
        <v>0</v>
      </c>
      <c r="AE2016" s="327">
        <v>0</v>
      </c>
      <c r="AF2016" s="327">
        <v>0</v>
      </c>
      <c r="AG2016" s="327">
        <v>0</v>
      </c>
      <c r="AH2016" s="327">
        <v>0</v>
      </c>
      <c r="AI2016" s="327">
        <v>0</v>
      </c>
      <c r="AJ2016" s="327">
        <v>0</v>
      </c>
      <c r="AK2016" s="327">
        <v>0</v>
      </c>
      <c r="AL2016" s="327">
        <v>0</v>
      </c>
      <c r="AM2016" s="292"/>
    </row>
    <row r="2017" spans="1:39" ht="19.5" customHeight="1" x14ac:dyDescent="0.2">
      <c r="A2017" s="375" t="s">
        <v>365</v>
      </c>
      <c r="B2017" s="375" t="s">
        <v>44</v>
      </c>
      <c r="C2017" s="375" t="s">
        <v>40</v>
      </c>
      <c r="D2017" s="375" t="s">
        <v>43</v>
      </c>
      <c r="E2017" s="375"/>
      <c r="F2017" s="375"/>
      <c r="G2017" s="375"/>
      <c r="H2017" s="375"/>
      <c r="I2017" s="375"/>
      <c r="J2017" s="375"/>
      <c r="K2017" s="375"/>
      <c r="L2017" s="375"/>
      <c r="M2017" s="375"/>
      <c r="N2017" s="375"/>
      <c r="O2017" s="375"/>
      <c r="P2017" s="375"/>
      <c r="Q2017" s="375"/>
      <c r="R2017" s="375"/>
      <c r="W2017" s="323" t="s">
        <v>24</v>
      </c>
      <c r="X2017" s="323" t="s">
        <v>247</v>
      </c>
      <c r="Y2017" s="323"/>
      <c r="Z2017" s="327">
        <v>0</v>
      </c>
      <c r="AA2017" s="327">
        <v>0</v>
      </c>
      <c r="AB2017" s="327">
        <v>0</v>
      </c>
      <c r="AC2017" s="327">
        <v>0</v>
      </c>
      <c r="AD2017" s="327">
        <v>0</v>
      </c>
      <c r="AE2017" s="327">
        <v>0</v>
      </c>
      <c r="AF2017" s="327">
        <v>0</v>
      </c>
      <c r="AG2017" s="327">
        <v>0</v>
      </c>
      <c r="AH2017" s="327">
        <v>0</v>
      </c>
      <c r="AI2017" s="327">
        <v>0</v>
      </c>
      <c r="AJ2017" s="327">
        <v>0</v>
      </c>
      <c r="AK2017" s="327">
        <v>0</v>
      </c>
      <c r="AL2017" s="327">
        <v>0</v>
      </c>
      <c r="AM2017" s="292"/>
    </row>
    <row r="2018" spans="1:39" ht="19.5" customHeight="1" x14ac:dyDescent="0.2">
      <c r="A2018" s="375" t="s">
        <v>365</v>
      </c>
      <c r="B2018" s="375" t="s">
        <v>45</v>
      </c>
      <c r="C2018" s="375" t="s">
        <v>26</v>
      </c>
      <c r="D2018" s="375" t="s">
        <v>27</v>
      </c>
      <c r="E2018" s="375"/>
      <c r="F2018" s="375"/>
      <c r="G2018" s="375"/>
      <c r="H2018" s="375"/>
      <c r="I2018" s="375"/>
      <c r="J2018" s="375"/>
      <c r="K2018" s="375"/>
      <c r="L2018" s="375"/>
      <c r="M2018" s="375"/>
      <c r="N2018" s="375"/>
      <c r="O2018" s="375"/>
      <c r="P2018" s="375"/>
      <c r="Q2018" s="375"/>
      <c r="R2018" s="375"/>
      <c r="W2018" s="323" t="s">
        <v>24</v>
      </c>
      <c r="X2018" s="323" t="s">
        <v>248</v>
      </c>
      <c r="Y2018" s="323"/>
      <c r="Z2018" s="327">
        <v>0</v>
      </c>
      <c r="AA2018" s="327">
        <v>0</v>
      </c>
      <c r="AB2018" s="327">
        <v>0</v>
      </c>
      <c r="AC2018" s="327">
        <v>0</v>
      </c>
      <c r="AD2018" s="327">
        <v>0</v>
      </c>
      <c r="AE2018" s="327">
        <v>0</v>
      </c>
      <c r="AF2018" s="327">
        <v>0</v>
      </c>
      <c r="AG2018" s="327">
        <v>0</v>
      </c>
      <c r="AH2018" s="327">
        <v>0</v>
      </c>
      <c r="AI2018" s="327">
        <v>0</v>
      </c>
      <c r="AJ2018" s="327">
        <v>0</v>
      </c>
      <c r="AK2018" s="327">
        <v>0</v>
      </c>
      <c r="AL2018" s="327">
        <v>0</v>
      </c>
      <c r="AM2018" s="292"/>
    </row>
    <row r="2019" spans="1:39" ht="19.5" customHeight="1" x14ac:dyDescent="0.2">
      <c r="A2019" s="375" t="s">
        <v>365</v>
      </c>
      <c r="B2019" s="375" t="s">
        <v>45</v>
      </c>
      <c r="C2019" s="375" t="s">
        <v>26</v>
      </c>
      <c r="D2019" s="375" t="s">
        <v>28</v>
      </c>
      <c r="E2019" s="375"/>
      <c r="F2019" s="375"/>
      <c r="G2019" s="375"/>
      <c r="H2019" s="375"/>
      <c r="I2019" s="375"/>
      <c r="J2019" s="375"/>
      <c r="K2019" s="375"/>
      <c r="L2019" s="375"/>
      <c r="M2019" s="375"/>
      <c r="N2019" s="375"/>
      <c r="O2019" s="375"/>
      <c r="P2019" s="375"/>
      <c r="Q2019" s="375"/>
      <c r="R2019" s="375"/>
      <c r="W2019" s="323" t="s">
        <v>24</v>
      </c>
      <c r="X2019" s="323" t="s">
        <v>210</v>
      </c>
      <c r="Y2019" s="323"/>
      <c r="Z2019" s="327">
        <v>454.69213400000001</v>
      </c>
      <c r="AA2019" s="327">
        <v>547.37586599999997</v>
      </c>
      <c r="AB2019" s="327">
        <v>579.94258400000001</v>
      </c>
      <c r="AC2019" s="327">
        <v>1353.7253410000001</v>
      </c>
      <c r="AD2019" s="327">
        <v>769.158321</v>
      </c>
      <c r="AE2019" s="327">
        <v>449.25154099999997</v>
      </c>
      <c r="AF2019" s="327">
        <v>394.52156708000001</v>
      </c>
      <c r="AG2019" s="327">
        <v>935.65666608000004</v>
      </c>
      <c r="AH2019" s="327">
        <v>909.95496607999996</v>
      </c>
      <c r="AI2019" s="327">
        <v>777.88172799999995</v>
      </c>
      <c r="AJ2019" s="327">
        <v>875.69199100000003</v>
      </c>
      <c r="AK2019" s="327">
        <v>975.201053</v>
      </c>
      <c r="AL2019" s="327">
        <v>9023.0537582399993</v>
      </c>
      <c r="AM2019" s="292"/>
    </row>
    <row r="2020" spans="1:39" ht="19.5" customHeight="1" x14ac:dyDescent="0.2">
      <c r="A2020" s="375" t="s">
        <v>365</v>
      </c>
      <c r="B2020" s="375" t="s">
        <v>45</v>
      </c>
      <c r="C2020" s="375" t="s">
        <v>26</v>
      </c>
      <c r="D2020" s="375" t="s">
        <v>29</v>
      </c>
      <c r="E2020" s="375"/>
      <c r="F2020" s="375"/>
      <c r="G2020" s="375"/>
      <c r="H2020" s="375"/>
      <c r="I2020" s="375"/>
      <c r="J2020" s="375"/>
      <c r="K2020" s="375"/>
      <c r="L2020" s="375"/>
      <c r="M2020" s="375"/>
      <c r="N2020" s="375"/>
      <c r="O2020" s="375"/>
      <c r="P2020" s="375"/>
      <c r="Q2020" s="375"/>
      <c r="R2020" s="375"/>
      <c r="W2020" s="323"/>
      <c r="X2020" s="323"/>
      <c r="Y2020" s="323"/>
      <c r="Z2020" s="327"/>
      <c r="AA2020" s="327"/>
      <c r="AB2020" s="327"/>
      <c r="AC2020" s="327"/>
      <c r="AD2020" s="327"/>
      <c r="AE2020" s="327"/>
      <c r="AF2020" s="327"/>
      <c r="AG2020" s="327"/>
      <c r="AH2020" s="327"/>
      <c r="AI2020" s="327"/>
      <c r="AJ2020" s="327"/>
      <c r="AK2020" s="327"/>
      <c r="AL2020" s="327"/>
      <c r="AM2020" s="292"/>
    </row>
    <row r="2021" spans="1:39" ht="19.5" customHeight="1" x14ac:dyDescent="0.2">
      <c r="A2021" s="375" t="s">
        <v>365</v>
      </c>
      <c r="B2021" s="375" t="s">
        <v>45</v>
      </c>
      <c r="C2021" s="375" t="s">
        <v>26</v>
      </c>
      <c r="D2021" s="375" t="s">
        <v>30</v>
      </c>
      <c r="E2021" s="375"/>
      <c r="F2021" s="375"/>
      <c r="G2021" s="375"/>
      <c r="H2021" s="375"/>
      <c r="I2021" s="375"/>
      <c r="J2021" s="375"/>
      <c r="K2021" s="375"/>
      <c r="L2021" s="375"/>
      <c r="M2021" s="375"/>
      <c r="N2021" s="375"/>
      <c r="O2021" s="375"/>
      <c r="P2021" s="375"/>
      <c r="Q2021" s="375"/>
      <c r="R2021" s="375"/>
      <c r="W2021" s="323"/>
      <c r="X2021" s="323"/>
      <c r="Y2021" s="323"/>
      <c r="Z2021" s="327"/>
      <c r="AA2021" s="327"/>
      <c r="AB2021" s="327"/>
      <c r="AC2021" s="327"/>
      <c r="AD2021" s="327"/>
      <c r="AE2021" s="327"/>
      <c r="AF2021" s="327"/>
      <c r="AG2021" s="327"/>
      <c r="AH2021" s="327"/>
      <c r="AI2021" s="327"/>
      <c r="AJ2021" s="327"/>
      <c r="AK2021" s="327"/>
      <c r="AL2021" s="327"/>
      <c r="AM2021" s="292"/>
    </row>
    <row r="2022" spans="1:39" ht="19.5" customHeight="1" x14ac:dyDescent="0.2">
      <c r="A2022" s="375" t="s">
        <v>365</v>
      </c>
      <c r="B2022" s="375" t="s">
        <v>45</v>
      </c>
      <c r="C2022" s="375" t="s">
        <v>26</v>
      </c>
      <c r="D2022" s="375" t="s">
        <v>31</v>
      </c>
      <c r="E2022" s="375"/>
      <c r="F2022" s="375"/>
      <c r="G2022" s="375"/>
      <c r="H2022" s="375"/>
      <c r="I2022" s="375"/>
      <c r="J2022" s="375"/>
      <c r="K2022" s="375"/>
      <c r="L2022" s="375"/>
      <c r="M2022" s="375"/>
      <c r="N2022" s="375"/>
      <c r="O2022" s="375"/>
      <c r="P2022" s="375"/>
      <c r="Q2022" s="375"/>
      <c r="R2022" s="375"/>
      <c r="W2022" s="323" t="s">
        <v>3</v>
      </c>
      <c r="X2022" s="323" t="s">
        <v>4</v>
      </c>
      <c r="Y2022" s="323"/>
      <c r="Z2022" s="327" t="s">
        <v>8</v>
      </c>
      <c r="AA2022" s="327" t="s">
        <v>9</v>
      </c>
      <c r="AB2022" s="327" t="s">
        <v>10</v>
      </c>
      <c r="AC2022" s="327" t="s">
        <v>11</v>
      </c>
      <c r="AD2022" s="327" t="s">
        <v>12</v>
      </c>
      <c r="AE2022" s="327" t="s">
        <v>13</v>
      </c>
      <c r="AF2022" s="327" t="s">
        <v>14</v>
      </c>
      <c r="AG2022" s="327" t="s">
        <v>15</v>
      </c>
      <c r="AH2022" s="327" t="s">
        <v>16</v>
      </c>
      <c r="AI2022" s="327" t="s">
        <v>17</v>
      </c>
      <c r="AJ2022" s="327" t="s">
        <v>111</v>
      </c>
      <c r="AK2022" s="327" t="s">
        <v>19</v>
      </c>
      <c r="AL2022" s="327" t="s">
        <v>20</v>
      </c>
      <c r="AM2022" s="292"/>
    </row>
    <row r="2023" spans="1:39" ht="19.5" customHeight="1" x14ac:dyDescent="0.2">
      <c r="A2023" s="375" t="s">
        <v>365</v>
      </c>
      <c r="B2023" s="375" t="s">
        <v>45</v>
      </c>
      <c r="C2023" s="375" t="s">
        <v>26</v>
      </c>
      <c r="D2023" s="375" t="s">
        <v>32</v>
      </c>
      <c r="E2023" s="375"/>
      <c r="F2023" s="375"/>
      <c r="G2023" s="375"/>
      <c r="H2023" s="375"/>
      <c r="I2023" s="375"/>
      <c r="J2023" s="375"/>
      <c r="K2023" s="375"/>
      <c r="L2023" s="375"/>
      <c r="M2023" s="375"/>
      <c r="N2023" s="375"/>
      <c r="O2023" s="375"/>
      <c r="P2023" s="375"/>
      <c r="Q2023" s="375"/>
      <c r="R2023" s="375"/>
      <c r="W2023" s="323" t="s">
        <v>51</v>
      </c>
      <c r="X2023" s="323" t="s">
        <v>217</v>
      </c>
      <c r="Y2023" s="323"/>
      <c r="Z2023" s="327">
        <v>2.033312</v>
      </c>
      <c r="AA2023" s="327">
        <v>3.2066140000000001</v>
      </c>
      <c r="AB2023" s="327">
        <v>1.618614</v>
      </c>
      <c r="AC2023" s="327">
        <v>1.335494</v>
      </c>
      <c r="AD2023" s="327">
        <v>7.429494</v>
      </c>
      <c r="AE2023" s="327">
        <v>3.2494939999999999</v>
      </c>
      <c r="AF2023" s="327">
        <v>3.2494939999999999</v>
      </c>
      <c r="AG2023" s="327">
        <v>7.4494939999999996</v>
      </c>
      <c r="AH2023" s="327">
        <v>2.4494940000000001</v>
      </c>
      <c r="AI2023" s="327">
        <v>9.0838619999999999</v>
      </c>
      <c r="AJ2023" s="327">
        <v>3.9944269999999999</v>
      </c>
      <c r="AK2023" s="327">
        <v>4.0775069999999998</v>
      </c>
      <c r="AL2023" s="327">
        <v>49.177300000000002</v>
      </c>
      <c r="AM2023" s="292"/>
    </row>
    <row r="2024" spans="1:39" ht="19.5" customHeight="1" x14ac:dyDescent="0.2">
      <c r="A2024" s="375" t="s">
        <v>365</v>
      </c>
      <c r="B2024" s="375" t="s">
        <v>45</v>
      </c>
      <c r="C2024" s="375" t="s">
        <v>33</v>
      </c>
      <c r="D2024" s="375" t="s">
        <v>34</v>
      </c>
      <c r="E2024" s="375"/>
      <c r="F2024" s="375"/>
      <c r="G2024" s="375"/>
      <c r="H2024" s="375"/>
      <c r="I2024" s="375"/>
      <c r="J2024" s="375"/>
      <c r="K2024" s="375"/>
      <c r="L2024" s="375"/>
      <c r="M2024" s="375"/>
      <c r="N2024" s="375"/>
      <c r="O2024" s="375"/>
      <c r="P2024" s="375"/>
      <c r="Q2024" s="375"/>
      <c r="R2024" s="375"/>
      <c r="W2024" s="323" t="s">
        <v>51</v>
      </c>
      <c r="X2024" s="323" t="s">
        <v>218</v>
      </c>
      <c r="Y2024" s="323"/>
      <c r="Z2024" s="327">
        <v>0.12587400000000001</v>
      </c>
      <c r="AA2024" s="327">
        <v>4.2768E-2</v>
      </c>
      <c r="AB2024" s="327">
        <v>3.4020000000000002E-2</v>
      </c>
      <c r="AC2024" s="327">
        <v>3.6822000000000001E-2</v>
      </c>
      <c r="AD2024" s="327">
        <v>3.7421999999999997E-2</v>
      </c>
      <c r="AE2024" s="327">
        <v>4.1796E-2</v>
      </c>
      <c r="AF2024" s="327">
        <v>4.4226000000000001E-2</v>
      </c>
      <c r="AG2024" s="327">
        <v>4.4226000000000001E-2</v>
      </c>
      <c r="AH2024" s="327">
        <v>7.2414000000000006E-2</v>
      </c>
      <c r="AI2024" s="327">
        <v>6.7554000000000003E-2</v>
      </c>
      <c r="AJ2024" s="327">
        <v>4.0337999999999999E-2</v>
      </c>
      <c r="AK2024" s="327">
        <v>7.3871999999999993E-2</v>
      </c>
      <c r="AL2024" s="327">
        <v>0.66133200000000003</v>
      </c>
      <c r="AM2024" s="292"/>
    </row>
    <row r="2025" spans="1:39" ht="19.5" customHeight="1" x14ac:dyDescent="0.2">
      <c r="A2025" s="375" t="s">
        <v>365</v>
      </c>
      <c r="B2025" s="375" t="s">
        <v>45</v>
      </c>
      <c r="C2025" s="375" t="s">
        <v>33</v>
      </c>
      <c r="D2025" s="375" t="s">
        <v>35</v>
      </c>
      <c r="E2025" s="375"/>
      <c r="F2025" s="375"/>
      <c r="G2025" s="375"/>
      <c r="H2025" s="375"/>
      <c r="I2025" s="375"/>
      <c r="J2025" s="375"/>
      <c r="K2025" s="375"/>
      <c r="L2025" s="375"/>
      <c r="M2025" s="375"/>
      <c r="N2025" s="375"/>
      <c r="O2025" s="375"/>
      <c r="P2025" s="375"/>
      <c r="Q2025" s="375"/>
      <c r="R2025" s="375"/>
      <c r="W2025" s="323" t="s">
        <v>51</v>
      </c>
      <c r="X2025" s="323" t="s">
        <v>219</v>
      </c>
      <c r="Y2025" s="323"/>
      <c r="Z2025" s="327">
        <v>0.10607999999999999</v>
      </c>
      <c r="AA2025" s="327">
        <v>7.0319999999999994E-2</v>
      </c>
      <c r="AB2025" s="327">
        <v>0.12992000000000001</v>
      </c>
      <c r="AC2025" s="327">
        <v>0.1691</v>
      </c>
      <c r="AD2025" s="327">
        <v>0.17512</v>
      </c>
      <c r="AE2025" s="327">
        <v>0.2104</v>
      </c>
      <c r="AF2025" s="327">
        <v>0.24607999999999999</v>
      </c>
      <c r="AG2025" s="327">
        <v>0.27464</v>
      </c>
      <c r="AH2025" s="327">
        <v>0.22816</v>
      </c>
      <c r="AI2025" s="327">
        <v>0.2228</v>
      </c>
      <c r="AJ2025" s="327">
        <v>0.21498500000000001</v>
      </c>
      <c r="AK2025" s="327">
        <v>0.16625000000000001</v>
      </c>
      <c r="AL2025" s="327">
        <v>2.2138550000000001</v>
      </c>
      <c r="AM2025" s="292"/>
    </row>
    <row r="2026" spans="1:39" ht="19.5" customHeight="1" x14ac:dyDescent="0.2">
      <c r="A2026" s="375" t="s">
        <v>365</v>
      </c>
      <c r="B2026" s="375" t="s">
        <v>45</v>
      </c>
      <c r="C2026" s="375" t="s">
        <v>33</v>
      </c>
      <c r="D2026" s="375" t="s">
        <v>36</v>
      </c>
      <c r="E2026" s="375"/>
      <c r="F2026" s="375"/>
      <c r="G2026" s="375"/>
      <c r="H2026" s="375"/>
      <c r="I2026" s="375"/>
      <c r="J2026" s="375"/>
      <c r="K2026" s="375"/>
      <c r="L2026" s="375"/>
      <c r="M2026" s="375"/>
      <c r="N2026" s="375"/>
      <c r="O2026" s="375"/>
      <c r="P2026" s="375"/>
      <c r="Q2026" s="375"/>
      <c r="R2026" s="375"/>
      <c r="W2026" s="323" t="s">
        <v>51</v>
      </c>
      <c r="X2026" s="323" t="s">
        <v>220</v>
      </c>
      <c r="Y2026" s="323"/>
      <c r="Z2026" s="327">
        <v>0.26514900000000002</v>
      </c>
      <c r="AA2026" s="327">
        <v>0.60142099999999998</v>
      </c>
      <c r="AB2026" s="327">
        <v>0.18781600000000001</v>
      </c>
      <c r="AC2026" s="327">
        <v>4.5708529999999996</v>
      </c>
      <c r="AD2026" s="327">
        <v>0.292933</v>
      </c>
      <c r="AE2026" s="327">
        <v>4.4189889999999998</v>
      </c>
      <c r="AF2026" s="327">
        <v>2.2758970000000001</v>
      </c>
      <c r="AG2026" s="327">
        <v>6.1877360000000001</v>
      </c>
      <c r="AH2026" s="327">
        <v>2.4045339999999999</v>
      </c>
      <c r="AI2026" s="327">
        <v>1.8871329999999999</v>
      </c>
      <c r="AJ2026" s="327">
        <v>3.2716669999999999</v>
      </c>
      <c r="AK2026" s="327">
        <v>3.195576</v>
      </c>
      <c r="AL2026" s="327">
        <v>29.559704</v>
      </c>
      <c r="AM2026" s="292"/>
    </row>
    <row r="2027" spans="1:39" ht="19.5" customHeight="1" x14ac:dyDescent="0.2">
      <c r="A2027" s="375" t="s">
        <v>365</v>
      </c>
      <c r="B2027" s="375" t="s">
        <v>45</v>
      </c>
      <c r="C2027" s="375" t="s">
        <v>33</v>
      </c>
      <c r="D2027" s="375" t="s">
        <v>37</v>
      </c>
      <c r="E2027" s="375"/>
      <c r="F2027" s="375"/>
      <c r="G2027" s="375"/>
      <c r="H2027" s="375"/>
      <c r="I2027" s="375"/>
      <c r="J2027" s="375"/>
      <c r="K2027" s="375"/>
      <c r="L2027" s="375"/>
      <c r="M2027" s="375"/>
      <c r="N2027" s="375"/>
      <c r="O2027" s="375"/>
      <c r="P2027" s="375"/>
      <c r="Q2027" s="375"/>
      <c r="R2027" s="375"/>
      <c r="W2027" s="323" t="s">
        <v>51</v>
      </c>
      <c r="X2027" s="323" t="s">
        <v>211</v>
      </c>
      <c r="Y2027" s="323"/>
      <c r="Z2027" s="327">
        <v>72.455374000000006</v>
      </c>
      <c r="AA2027" s="327">
        <v>457.99112300000002</v>
      </c>
      <c r="AB2027" s="327">
        <v>53.969273000000001</v>
      </c>
      <c r="AC2027" s="327">
        <v>106.547382</v>
      </c>
      <c r="AD2027" s="327">
        <v>125.51522300000001</v>
      </c>
      <c r="AE2027" s="327">
        <v>140.56244599999999</v>
      </c>
      <c r="AF2027" s="327">
        <v>92.537036999999998</v>
      </c>
      <c r="AG2027" s="327">
        <v>136.92565400000001</v>
      </c>
      <c r="AH2027" s="327">
        <v>117.86149500000001</v>
      </c>
      <c r="AI2027" s="327">
        <v>127.474478</v>
      </c>
      <c r="AJ2027" s="327">
        <v>105.435728</v>
      </c>
      <c r="AK2027" s="327">
        <v>74.640833999999998</v>
      </c>
      <c r="AL2027" s="327">
        <v>1611.9160469999999</v>
      </c>
      <c r="AM2027" s="292"/>
    </row>
    <row r="2028" spans="1:39" ht="19.5" customHeight="1" x14ac:dyDescent="0.2">
      <c r="A2028" s="375" t="s">
        <v>365</v>
      </c>
      <c r="B2028" s="375" t="s">
        <v>45</v>
      </c>
      <c r="C2028" s="375" t="s">
        <v>33</v>
      </c>
      <c r="D2028" s="375" t="s">
        <v>38</v>
      </c>
      <c r="E2028" s="375"/>
      <c r="F2028" s="375"/>
      <c r="G2028" s="375"/>
      <c r="H2028" s="375"/>
      <c r="I2028" s="375"/>
      <c r="J2028" s="375"/>
      <c r="K2028" s="375"/>
      <c r="L2028" s="375"/>
      <c r="M2028" s="375"/>
      <c r="N2028" s="375"/>
      <c r="O2028" s="375"/>
      <c r="P2028" s="375"/>
      <c r="Q2028" s="375"/>
      <c r="R2028" s="375"/>
      <c r="W2028" s="323" t="s">
        <v>51</v>
      </c>
      <c r="X2028" s="323" t="s">
        <v>221</v>
      </c>
      <c r="Y2028" s="323"/>
      <c r="Z2028" s="327">
        <v>8.3417069999999995</v>
      </c>
      <c r="AA2028" s="327">
        <v>9.4307669999999995</v>
      </c>
      <c r="AB2028" s="327">
        <v>7.5266690000000001</v>
      </c>
      <c r="AC2028" s="327">
        <v>8.2320390000000003</v>
      </c>
      <c r="AD2028" s="327">
        <v>8.8502489999999998</v>
      </c>
      <c r="AE2028" s="327">
        <v>6.1295630000000001</v>
      </c>
      <c r="AF2028" s="327">
        <v>11.448795</v>
      </c>
      <c r="AG2028" s="327">
        <v>7.990119</v>
      </c>
      <c r="AH2028" s="327">
        <v>8.322495</v>
      </c>
      <c r="AI2028" s="327">
        <v>7.0445149999999996</v>
      </c>
      <c r="AJ2028" s="327">
        <v>6.4190480000000001</v>
      </c>
      <c r="AK2028" s="327">
        <v>6.6656599999999999</v>
      </c>
      <c r="AL2028" s="327">
        <v>96.401625999999993</v>
      </c>
      <c r="AM2028" s="292"/>
    </row>
    <row r="2029" spans="1:39" ht="19.5" customHeight="1" x14ac:dyDescent="0.2">
      <c r="A2029" s="375" t="s">
        <v>365</v>
      </c>
      <c r="B2029" s="375" t="s">
        <v>45</v>
      </c>
      <c r="C2029" s="375" t="s">
        <v>33</v>
      </c>
      <c r="D2029" s="375" t="s">
        <v>39</v>
      </c>
      <c r="E2029" s="375"/>
      <c r="F2029" s="375"/>
      <c r="G2029" s="375"/>
      <c r="H2029" s="375"/>
      <c r="I2029" s="375"/>
      <c r="J2029" s="375"/>
      <c r="K2029" s="375"/>
      <c r="L2029" s="375"/>
      <c r="M2029" s="375"/>
      <c r="N2029" s="375"/>
      <c r="O2029" s="375"/>
      <c r="P2029" s="375"/>
      <c r="Q2029" s="375"/>
      <c r="R2029" s="375"/>
      <c r="W2029" s="323" t="s">
        <v>51</v>
      </c>
      <c r="X2029" s="323" t="s">
        <v>222</v>
      </c>
      <c r="Y2029" s="323"/>
      <c r="Z2029" s="327">
        <v>0.15931400000000001</v>
      </c>
      <c r="AA2029" s="327">
        <v>2.75E-2</v>
      </c>
      <c r="AB2029" s="327">
        <v>2.7E-2</v>
      </c>
      <c r="AC2029" s="327">
        <v>6.7500000000000004E-2</v>
      </c>
      <c r="AD2029" s="327">
        <v>7.1999999999999995E-2</v>
      </c>
      <c r="AE2029" s="327">
        <v>4.725E-2</v>
      </c>
      <c r="AF2029" s="327">
        <v>3.8249999999999999E-2</v>
      </c>
      <c r="AG2029" s="327">
        <v>2.7E-2</v>
      </c>
      <c r="AH2029" s="327">
        <v>5.3999999999999999E-2</v>
      </c>
      <c r="AI2029" s="327">
        <v>4.4999999999999997E-3</v>
      </c>
      <c r="AJ2029" s="327">
        <v>7.0900000000000005E-2</v>
      </c>
      <c r="AK2029" s="327">
        <v>8.9999999999999993E-3</v>
      </c>
      <c r="AL2029" s="327">
        <v>0.60421400000000003</v>
      </c>
      <c r="AM2029" s="292"/>
    </row>
    <row r="2030" spans="1:39" ht="19.5" customHeight="1" x14ac:dyDescent="0.2">
      <c r="A2030" s="375" t="s">
        <v>365</v>
      </c>
      <c r="B2030" s="375" t="s">
        <v>45</v>
      </c>
      <c r="C2030" s="375" t="s">
        <v>40</v>
      </c>
      <c r="D2030" s="375" t="s">
        <v>41</v>
      </c>
      <c r="E2030" s="375"/>
      <c r="F2030" s="375"/>
      <c r="G2030" s="375"/>
      <c r="H2030" s="375"/>
      <c r="I2030" s="375"/>
      <c r="J2030" s="375"/>
      <c r="K2030" s="375"/>
      <c r="L2030" s="375"/>
      <c r="M2030" s="375"/>
      <c r="N2030" s="375"/>
      <c r="O2030" s="375"/>
      <c r="P2030" s="375"/>
      <c r="Q2030" s="375"/>
      <c r="R2030" s="375"/>
      <c r="W2030" s="323" t="s">
        <v>51</v>
      </c>
      <c r="X2030" s="323" t="s">
        <v>223</v>
      </c>
      <c r="Y2030" s="323"/>
      <c r="Z2030" s="327">
        <v>33.193955000000003</v>
      </c>
      <c r="AA2030" s="327">
        <v>13.389023999999999</v>
      </c>
      <c r="AB2030" s="327">
        <v>42.356382000000004</v>
      </c>
      <c r="AC2030" s="327">
        <v>63.653022999999997</v>
      </c>
      <c r="AD2030" s="327">
        <v>65.466076000000001</v>
      </c>
      <c r="AE2030" s="327">
        <v>88.454308999999995</v>
      </c>
      <c r="AF2030" s="327">
        <v>87.221878000000004</v>
      </c>
      <c r="AG2030" s="327">
        <v>86.854581999999994</v>
      </c>
      <c r="AH2030" s="327">
        <v>86.613463999999993</v>
      </c>
      <c r="AI2030" s="327">
        <v>68.442198000000005</v>
      </c>
      <c r="AJ2030" s="327">
        <v>76.438293000000002</v>
      </c>
      <c r="AK2030" s="327">
        <v>72.884683999999993</v>
      </c>
      <c r="AL2030" s="327">
        <v>784.96786799999995</v>
      </c>
      <c r="AM2030" s="292"/>
    </row>
    <row r="2031" spans="1:39" ht="19.5" customHeight="1" x14ac:dyDescent="0.2">
      <c r="A2031" s="375" t="s">
        <v>365</v>
      </c>
      <c r="B2031" s="375" t="s">
        <v>45</v>
      </c>
      <c r="C2031" s="375" t="s">
        <v>40</v>
      </c>
      <c r="D2031" s="375" t="s">
        <v>42</v>
      </c>
      <c r="E2031" s="375"/>
      <c r="F2031" s="375"/>
      <c r="G2031" s="375"/>
      <c r="H2031" s="375"/>
      <c r="I2031" s="375"/>
      <c r="J2031" s="375"/>
      <c r="K2031" s="375"/>
      <c r="L2031" s="375"/>
      <c r="M2031" s="375"/>
      <c r="N2031" s="375"/>
      <c r="O2031" s="375"/>
      <c r="P2031" s="375"/>
      <c r="Q2031" s="375"/>
      <c r="R2031" s="375"/>
      <c r="W2031" s="323" t="s">
        <v>51</v>
      </c>
      <c r="X2031" s="323" t="s">
        <v>224</v>
      </c>
      <c r="Y2031" s="323"/>
      <c r="Z2031" s="327">
        <v>-16.151350000000001</v>
      </c>
      <c r="AA2031" s="327">
        <v>9.4080600000000008</v>
      </c>
      <c r="AB2031" s="327">
        <v>26.864103</v>
      </c>
      <c r="AC2031" s="327">
        <v>52.360799</v>
      </c>
      <c r="AD2031" s="327">
        <v>40.032578999999998</v>
      </c>
      <c r="AE2031" s="327">
        <v>22.678654000000002</v>
      </c>
      <c r="AF2031" s="327">
        <v>60.920462000000001</v>
      </c>
      <c r="AG2031" s="327">
        <v>30.935611999999999</v>
      </c>
      <c r="AH2031" s="327">
        <v>40.384605999999998</v>
      </c>
      <c r="AI2031" s="327">
        <v>36.540405999999997</v>
      </c>
      <c r="AJ2031" s="327">
        <v>31.594957000000001</v>
      </c>
      <c r="AK2031" s="327">
        <v>63.202722999999999</v>
      </c>
      <c r="AL2031" s="327">
        <v>398.77161100000001</v>
      </c>
      <c r="AM2031" s="292"/>
    </row>
    <row r="2032" spans="1:39" ht="19.5" customHeight="1" x14ac:dyDescent="0.2">
      <c r="A2032" s="375" t="s">
        <v>365</v>
      </c>
      <c r="B2032" s="375" t="s">
        <v>45</v>
      </c>
      <c r="C2032" s="375" t="s">
        <v>40</v>
      </c>
      <c r="D2032" s="375" t="s">
        <v>43</v>
      </c>
      <c r="E2032" s="375"/>
      <c r="F2032" s="375"/>
      <c r="G2032" s="375"/>
      <c r="H2032" s="375"/>
      <c r="I2032" s="375"/>
      <c r="J2032" s="375"/>
      <c r="K2032" s="375"/>
      <c r="L2032" s="375"/>
      <c r="M2032" s="375"/>
      <c r="N2032" s="375"/>
      <c r="O2032" s="375"/>
      <c r="P2032" s="375"/>
      <c r="Q2032" s="375"/>
      <c r="R2032" s="375"/>
      <c r="W2032" s="323" t="s">
        <v>51</v>
      </c>
      <c r="X2032" s="323" t="s">
        <v>225</v>
      </c>
      <c r="Y2032" s="323"/>
      <c r="Z2032" s="327">
        <v>9.1042999999999999E-2</v>
      </c>
      <c r="AA2032" s="327">
        <v>0</v>
      </c>
      <c r="AB2032" s="327">
        <v>0.15750800000000001</v>
      </c>
      <c r="AC2032" s="327">
        <v>7.5843999999999995E-2</v>
      </c>
      <c r="AD2032" s="327">
        <v>6.7146999999999998E-2</v>
      </c>
      <c r="AE2032" s="327">
        <v>6.7146999999999998E-2</v>
      </c>
      <c r="AF2032" s="327">
        <v>6.7146999999999998E-2</v>
      </c>
      <c r="AG2032" s="327">
        <v>6.7146999999999998E-2</v>
      </c>
      <c r="AH2032" s="327">
        <v>0.134157</v>
      </c>
      <c r="AI2032" s="327">
        <v>0.134157</v>
      </c>
      <c r="AJ2032" s="327">
        <v>6.701E-2</v>
      </c>
      <c r="AK2032" s="327">
        <v>7.0697999999999997E-2</v>
      </c>
      <c r="AL2032" s="327">
        <v>0.99900500000000003</v>
      </c>
      <c r="AM2032" s="292"/>
    </row>
    <row r="2033" spans="1:39" ht="19.5" customHeight="1" x14ac:dyDescent="0.2">
      <c r="A2033" s="375" t="s">
        <v>365</v>
      </c>
      <c r="B2033" s="375" t="s">
        <v>25</v>
      </c>
      <c r="C2033" s="375" t="s">
        <v>378</v>
      </c>
      <c r="D2033" s="375" t="s">
        <v>378</v>
      </c>
      <c r="E2033" s="375"/>
      <c r="F2033" s="375"/>
      <c r="G2033" s="375"/>
      <c r="H2033" s="375"/>
      <c r="I2033" s="375"/>
      <c r="J2033" s="375"/>
      <c r="K2033" s="375"/>
      <c r="L2033" s="375"/>
      <c r="M2033" s="375"/>
      <c r="N2033" s="375"/>
      <c r="O2033" s="375"/>
      <c r="P2033" s="375"/>
      <c r="Q2033" s="375"/>
      <c r="R2033" s="375"/>
      <c r="W2033" s="323" t="s">
        <v>51</v>
      </c>
      <c r="X2033" s="323" t="s">
        <v>226</v>
      </c>
      <c r="Y2033" s="323"/>
      <c r="Z2033" s="327">
        <v>0</v>
      </c>
      <c r="AA2033" s="327">
        <v>0</v>
      </c>
      <c r="AB2033" s="327">
        <v>0</v>
      </c>
      <c r="AC2033" s="327">
        <v>0</v>
      </c>
      <c r="AD2033" s="327">
        <v>0</v>
      </c>
      <c r="AE2033" s="327">
        <v>0</v>
      </c>
      <c r="AF2033" s="327">
        <v>0</v>
      </c>
      <c r="AG2033" s="327">
        <v>0</v>
      </c>
      <c r="AH2033" s="327">
        <v>0</v>
      </c>
      <c r="AI2033" s="327">
        <v>0</v>
      </c>
      <c r="AJ2033" s="327">
        <v>0</v>
      </c>
      <c r="AK2033" s="327">
        <v>0</v>
      </c>
      <c r="AL2033" s="327">
        <v>0</v>
      </c>
      <c r="AM2033" s="292"/>
    </row>
    <row r="2034" spans="1:39" ht="19.5" customHeight="1" x14ac:dyDescent="0.2">
      <c r="A2034" s="375" t="s">
        <v>365</v>
      </c>
      <c r="B2034" s="375" t="s">
        <v>44</v>
      </c>
      <c r="C2034" s="375" t="s">
        <v>380</v>
      </c>
      <c r="D2034" s="375" t="s">
        <v>380</v>
      </c>
      <c r="E2034" s="375"/>
      <c r="F2034" s="375"/>
      <c r="G2034" s="375"/>
      <c r="H2034" s="375"/>
      <c r="I2034" s="375"/>
      <c r="J2034" s="375"/>
      <c r="K2034" s="375"/>
      <c r="L2034" s="375"/>
      <c r="M2034" s="375"/>
      <c r="N2034" s="375"/>
      <c r="O2034" s="375"/>
      <c r="P2034" s="375"/>
      <c r="Q2034" s="375"/>
      <c r="R2034" s="375"/>
      <c r="W2034" s="323" t="s">
        <v>51</v>
      </c>
      <c r="X2034" s="323" t="s">
        <v>227</v>
      </c>
      <c r="Y2034" s="323"/>
      <c r="Z2034" s="327">
        <v>-138.38374999999999</v>
      </c>
      <c r="AA2034" s="327">
        <v>0</v>
      </c>
      <c r="AB2034" s="327">
        <v>0</v>
      </c>
      <c r="AC2034" s="327">
        <v>6.9000000000000006E-2</v>
      </c>
      <c r="AD2034" s="327">
        <v>0.08</v>
      </c>
      <c r="AE2034" s="327">
        <v>0</v>
      </c>
      <c r="AF2034" s="327">
        <v>0.219</v>
      </c>
      <c r="AG2034" s="327">
        <v>0.29199999999999998</v>
      </c>
      <c r="AH2034" s="327">
        <v>0</v>
      </c>
      <c r="AI2034" s="327">
        <v>0</v>
      </c>
      <c r="AJ2034" s="327">
        <v>0</v>
      </c>
      <c r="AK2034" s="327">
        <v>107.30903000000001</v>
      </c>
      <c r="AL2034" s="327">
        <v>-30.414719999999999</v>
      </c>
      <c r="AM2034" s="292"/>
    </row>
    <row r="2035" spans="1:39" ht="19.5" customHeight="1" x14ac:dyDescent="0.2">
      <c r="A2035" s="375" t="s">
        <v>365</v>
      </c>
      <c r="B2035" s="375" t="s">
        <v>45</v>
      </c>
      <c r="C2035" s="375" t="s">
        <v>382</v>
      </c>
      <c r="D2035" s="375" t="s">
        <v>382</v>
      </c>
      <c r="E2035" s="375"/>
      <c r="F2035" s="375"/>
      <c r="G2035" s="375"/>
      <c r="H2035" s="375"/>
      <c r="I2035" s="375"/>
      <c r="J2035" s="375"/>
      <c r="K2035" s="375"/>
      <c r="L2035" s="375"/>
      <c r="M2035" s="375"/>
      <c r="N2035" s="375"/>
      <c r="O2035" s="375"/>
      <c r="P2035" s="375"/>
      <c r="Q2035" s="375"/>
      <c r="R2035" s="375"/>
      <c r="W2035" s="323" t="s">
        <v>51</v>
      </c>
      <c r="X2035" s="323" t="s">
        <v>367</v>
      </c>
      <c r="Y2035" s="323"/>
      <c r="Z2035" s="327">
        <v>79.009871000000004</v>
      </c>
      <c r="AA2035" s="327">
        <v>35.314062999999997</v>
      </c>
      <c r="AB2035" s="327">
        <v>107.814967</v>
      </c>
      <c r="AC2035" s="327">
        <v>177.14004600000001</v>
      </c>
      <c r="AD2035" s="327">
        <v>150.891662</v>
      </c>
      <c r="AE2035" s="327">
        <v>219.24667600000001</v>
      </c>
      <c r="AF2035" s="327">
        <v>213.36026699999999</v>
      </c>
      <c r="AG2035" s="327">
        <v>203.56086099999999</v>
      </c>
      <c r="AH2035" s="327">
        <v>210.93171799999999</v>
      </c>
      <c r="AI2035" s="327">
        <v>149.932772</v>
      </c>
      <c r="AJ2035" s="327">
        <v>179.476699</v>
      </c>
      <c r="AK2035" s="327">
        <v>143.77669599999999</v>
      </c>
      <c r="AL2035" s="327">
        <v>1870.4562980000001</v>
      </c>
      <c r="AM2035" s="292"/>
    </row>
    <row r="2036" spans="1:39" ht="19.5" customHeight="1" x14ac:dyDescent="0.2">
      <c r="A2036" s="375" t="s">
        <v>365</v>
      </c>
      <c r="B2036" s="375" t="s">
        <v>46</v>
      </c>
      <c r="C2036" s="375" t="s">
        <v>384</v>
      </c>
      <c r="D2036" s="375" t="s">
        <v>384</v>
      </c>
      <c r="E2036" s="375"/>
      <c r="F2036" s="375"/>
      <c r="G2036" s="375"/>
      <c r="H2036" s="375"/>
      <c r="I2036" s="375"/>
      <c r="J2036" s="375"/>
      <c r="K2036" s="375"/>
      <c r="L2036" s="375"/>
      <c r="M2036" s="375"/>
      <c r="N2036" s="375"/>
      <c r="O2036" s="375"/>
      <c r="P2036" s="375"/>
      <c r="Q2036" s="375"/>
      <c r="R2036" s="375"/>
      <c r="W2036" s="323" t="s">
        <v>51</v>
      </c>
      <c r="X2036" s="323" t="s">
        <v>229</v>
      </c>
      <c r="Y2036" s="323"/>
      <c r="Z2036" s="327">
        <v>57.868110000000001</v>
      </c>
      <c r="AA2036" s="327">
        <v>-10.937813999999999</v>
      </c>
      <c r="AB2036" s="327">
        <v>-72.402462999999997</v>
      </c>
      <c r="AC2036" s="327">
        <v>-51.554589</v>
      </c>
      <c r="AD2036" s="327">
        <v>-41.934672000000198</v>
      </c>
      <c r="AE2036" s="327">
        <v>-66.437233000000006</v>
      </c>
      <c r="AF2036" s="327">
        <v>-32.786428999999998</v>
      </c>
      <c r="AG2036" s="327">
        <v>-56.571625000000601</v>
      </c>
      <c r="AH2036" s="327">
        <v>-54.189042999999799</v>
      </c>
      <c r="AI2036" s="327">
        <v>-48.439793999999999</v>
      </c>
      <c r="AJ2036" s="327">
        <v>-58.239735000000003</v>
      </c>
      <c r="AK2036" s="327">
        <v>-54.333461</v>
      </c>
      <c r="AL2036" s="327">
        <v>-489.95874800000098</v>
      </c>
      <c r="AM2036" s="292"/>
    </row>
    <row r="2037" spans="1:39" ht="19.5" customHeight="1" x14ac:dyDescent="0.2">
      <c r="A2037" s="375" t="s">
        <v>365</v>
      </c>
      <c r="B2037" s="375" t="s">
        <v>47</v>
      </c>
      <c r="C2037" s="375" t="s">
        <v>386</v>
      </c>
      <c r="D2037" s="375" t="s">
        <v>386</v>
      </c>
      <c r="E2037" s="375"/>
      <c r="F2037" s="375"/>
      <c r="G2037" s="375"/>
      <c r="H2037" s="375"/>
      <c r="I2037" s="375"/>
      <c r="J2037" s="375"/>
      <c r="K2037" s="375"/>
      <c r="L2037" s="375"/>
      <c r="M2037" s="375"/>
      <c r="N2037" s="375"/>
      <c r="O2037" s="375"/>
      <c r="P2037" s="375"/>
      <c r="Q2037" s="375"/>
      <c r="R2037" s="375"/>
      <c r="W2037" s="323" t="s">
        <v>51</v>
      </c>
      <c r="X2037" s="323" t="s">
        <v>230</v>
      </c>
      <c r="Y2037" s="323"/>
      <c r="Z2037" s="327">
        <v>0</v>
      </c>
      <c r="AA2037" s="327">
        <v>0.13500000000000001</v>
      </c>
      <c r="AB2037" s="327">
        <v>0</v>
      </c>
      <c r="AC2037" s="327">
        <v>1.0074000000000001</v>
      </c>
      <c r="AD2037" s="327">
        <v>0.01</v>
      </c>
      <c r="AE2037" s="327">
        <v>0</v>
      </c>
      <c r="AF2037" s="327">
        <v>0</v>
      </c>
      <c r="AG2037" s="327">
        <v>0</v>
      </c>
      <c r="AH2037" s="327">
        <v>8.0000000000000002E-3</v>
      </c>
      <c r="AI2037" s="327">
        <v>0</v>
      </c>
      <c r="AJ2037" s="327">
        <v>1.86</v>
      </c>
      <c r="AK2037" s="327">
        <v>0</v>
      </c>
      <c r="AL2037" s="327">
        <v>3.0204</v>
      </c>
      <c r="AM2037" s="292"/>
    </row>
    <row r="2038" spans="1:39" ht="19.5" customHeight="1" x14ac:dyDescent="0.2">
      <c r="A2038" s="375" t="s">
        <v>365</v>
      </c>
      <c r="B2038" s="375" t="s">
        <v>48</v>
      </c>
      <c r="C2038" s="375" t="s">
        <v>48</v>
      </c>
      <c r="D2038" s="375" t="s">
        <v>48</v>
      </c>
      <c r="E2038" s="375"/>
      <c r="F2038" s="375"/>
      <c r="G2038" s="375"/>
      <c r="H2038" s="375"/>
      <c r="I2038" s="375"/>
      <c r="J2038" s="375"/>
      <c r="K2038" s="375"/>
      <c r="L2038" s="375"/>
      <c r="M2038" s="375"/>
      <c r="N2038" s="375"/>
      <c r="O2038" s="375"/>
      <c r="P2038" s="375"/>
      <c r="Q2038" s="375"/>
      <c r="R2038" s="375"/>
      <c r="W2038" s="323" t="s">
        <v>51</v>
      </c>
      <c r="X2038" s="323" t="s">
        <v>231</v>
      </c>
      <c r="Y2038" s="323"/>
      <c r="Z2038" s="327">
        <v>241.89162300000001</v>
      </c>
      <c r="AA2038" s="327">
        <v>98.239206999999993</v>
      </c>
      <c r="AB2038" s="327">
        <v>308.831231</v>
      </c>
      <c r="AC2038" s="327">
        <v>448.139072</v>
      </c>
      <c r="AD2038" s="327">
        <v>480.87751800000001</v>
      </c>
      <c r="AE2038" s="327">
        <v>591.52709800000002</v>
      </c>
      <c r="AF2038" s="327">
        <v>598.77316900000005</v>
      </c>
      <c r="AG2038" s="327">
        <v>590.83389899999997</v>
      </c>
      <c r="AH2038" s="327">
        <v>595.73772199999996</v>
      </c>
      <c r="AI2038" s="327">
        <v>458.68717900000001</v>
      </c>
      <c r="AJ2038" s="327">
        <v>502.93604699999997</v>
      </c>
      <c r="AK2038" s="327">
        <v>477.75085200000001</v>
      </c>
      <c r="AL2038" s="327">
        <v>5394.2246169999999</v>
      </c>
      <c r="AM2038" s="292"/>
    </row>
    <row r="2039" spans="1:39" ht="19.5" customHeight="1" x14ac:dyDescent="0.2">
      <c r="A2039" s="375" t="s">
        <v>365</v>
      </c>
      <c r="B2039" s="375" t="s">
        <v>49</v>
      </c>
      <c r="C2039" s="375" t="s">
        <v>49</v>
      </c>
      <c r="D2039" s="375" t="s">
        <v>49</v>
      </c>
      <c r="E2039" s="375"/>
      <c r="F2039" s="375"/>
      <c r="G2039" s="375"/>
      <c r="H2039" s="375"/>
      <c r="I2039" s="375"/>
      <c r="J2039" s="375"/>
      <c r="K2039" s="375"/>
      <c r="L2039" s="375"/>
      <c r="M2039" s="375"/>
      <c r="N2039" s="375"/>
      <c r="O2039" s="375"/>
      <c r="P2039" s="375"/>
      <c r="Q2039" s="375"/>
      <c r="R2039" s="375"/>
      <c r="W2039" s="323" t="s">
        <v>51</v>
      </c>
      <c r="X2039" s="323" t="s">
        <v>232</v>
      </c>
      <c r="Y2039" s="323"/>
      <c r="Z2039" s="327">
        <v>0.23680000000000001</v>
      </c>
      <c r="AA2039" s="327">
        <v>6.4466000000000001</v>
      </c>
      <c r="AB2039" s="327">
        <v>-6.3356000000000003</v>
      </c>
      <c r="AC2039" s="327">
        <v>1.4957</v>
      </c>
      <c r="AD2039" s="327">
        <v>2.4209000000000001</v>
      </c>
      <c r="AE2039" s="327">
        <v>2.3530000000000002</v>
      </c>
      <c r="AF2039" s="327">
        <v>1.4779</v>
      </c>
      <c r="AG2039" s="327">
        <v>1.34E-2</v>
      </c>
      <c r="AH2039" s="327">
        <v>6.7000000000000002E-3</v>
      </c>
      <c r="AI2039" s="327">
        <v>0.1716</v>
      </c>
      <c r="AJ2039" s="327">
        <v>0.98939999999999995</v>
      </c>
      <c r="AK2039" s="327">
        <v>1.3129999999999999</v>
      </c>
      <c r="AL2039" s="327">
        <v>10.589399999999999</v>
      </c>
      <c r="AM2039" s="292"/>
    </row>
    <row r="2040" spans="1:39" ht="19.5" customHeight="1" x14ac:dyDescent="0.2">
      <c r="A2040" s="375" t="s">
        <v>365</v>
      </c>
      <c r="B2040" s="375" t="s">
        <v>50</v>
      </c>
      <c r="C2040" s="375" t="s">
        <v>50</v>
      </c>
      <c r="D2040" s="375" t="s">
        <v>50</v>
      </c>
      <c r="E2040" s="375"/>
      <c r="F2040" s="375"/>
      <c r="G2040" s="375"/>
      <c r="H2040" s="375"/>
      <c r="I2040" s="375"/>
      <c r="J2040" s="375"/>
      <c r="K2040" s="375"/>
      <c r="L2040" s="375"/>
      <c r="M2040" s="375"/>
      <c r="N2040" s="375"/>
      <c r="O2040" s="375"/>
      <c r="P2040" s="375"/>
      <c r="Q2040" s="375"/>
      <c r="R2040" s="375"/>
      <c r="W2040" s="323" t="s">
        <v>51</v>
      </c>
      <c r="X2040" s="323" t="s">
        <v>233</v>
      </c>
      <c r="Y2040" s="323"/>
      <c r="Z2040" s="327">
        <v>0.2571</v>
      </c>
      <c r="AA2040" s="327">
        <v>0</v>
      </c>
      <c r="AB2040" s="327">
        <v>0.43559999999999999</v>
      </c>
      <c r="AC2040" s="327">
        <v>0.30320000000000003</v>
      </c>
      <c r="AD2040" s="327">
        <v>7.4000000000000003E-3</v>
      </c>
      <c r="AE2040" s="327">
        <v>0.1421</v>
      </c>
      <c r="AF2040" s="327">
        <v>0.56230000000000002</v>
      </c>
      <c r="AG2040" s="327">
        <v>8.2100000000000006E-2</v>
      </c>
      <c r="AH2040" s="327">
        <v>0</v>
      </c>
      <c r="AI2040" s="327">
        <v>0.13500000000000001</v>
      </c>
      <c r="AJ2040" s="327">
        <v>0</v>
      </c>
      <c r="AK2040" s="327">
        <v>0</v>
      </c>
      <c r="AL2040" s="327">
        <v>1.9248000000000001</v>
      </c>
      <c r="AM2040" s="292"/>
    </row>
    <row r="2041" spans="1:39" ht="19.5" customHeight="1" x14ac:dyDescent="0.2">
      <c r="A2041" s="375" t="s">
        <v>75</v>
      </c>
      <c r="B2041" s="375" t="s">
        <v>25</v>
      </c>
      <c r="C2041" s="375" t="s">
        <v>26</v>
      </c>
      <c r="D2041" s="375" t="s">
        <v>29</v>
      </c>
      <c r="E2041" s="375"/>
      <c r="F2041" s="375"/>
      <c r="G2041" s="375"/>
      <c r="H2041" s="375"/>
      <c r="I2041" s="375"/>
      <c r="J2041" s="375"/>
      <c r="K2041" s="375"/>
      <c r="L2041" s="375"/>
      <c r="M2041" s="375"/>
      <c r="N2041" s="375"/>
      <c r="O2041" s="375"/>
      <c r="P2041" s="375"/>
      <c r="Q2041" s="375"/>
      <c r="R2041" s="375"/>
      <c r="W2041" s="323" t="s">
        <v>51</v>
      </c>
      <c r="X2041" s="323" t="s">
        <v>234</v>
      </c>
      <c r="Y2041" s="323"/>
      <c r="Z2041" s="327">
        <v>0</v>
      </c>
      <c r="AA2041" s="327">
        <v>0</v>
      </c>
      <c r="AB2041" s="327">
        <v>0</v>
      </c>
      <c r="AC2041" s="327">
        <v>0</v>
      </c>
      <c r="AD2041" s="327">
        <v>0</v>
      </c>
      <c r="AE2041" s="327">
        <v>0</v>
      </c>
      <c r="AF2041" s="327">
        <v>0</v>
      </c>
      <c r="AG2041" s="327">
        <v>0.28899999999999998</v>
      </c>
      <c r="AH2041" s="327">
        <v>0</v>
      </c>
      <c r="AI2041" s="327">
        <v>0</v>
      </c>
      <c r="AJ2041" s="327">
        <v>0</v>
      </c>
      <c r="AK2041" s="327">
        <v>-0.56379999999999997</v>
      </c>
      <c r="AL2041" s="327">
        <v>-0.27479999999999999</v>
      </c>
      <c r="AM2041" s="292"/>
    </row>
    <row r="2042" spans="1:39" ht="19.5" customHeight="1" x14ac:dyDescent="0.2">
      <c r="A2042" s="375" t="s">
        <v>75</v>
      </c>
      <c r="B2042" s="375" t="s">
        <v>25</v>
      </c>
      <c r="C2042" s="375" t="s">
        <v>26</v>
      </c>
      <c r="D2042" s="375" t="s">
        <v>30</v>
      </c>
      <c r="E2042" s="375"/>
      <c r="F2042" s="375"/>
      <c r="G2042" s="375"/>
      <c r="H2042" s="375"/>
      <c r="I2042" s="375"/>
      <c r="J2042" s="375"/>
      <c r="K2042" s="375"/>
      <c r="L2042" s="375"/>
      <c r="M2042" s="375"/>
      <c r="N2042" s="375"/>
      <c r="O2042" s="375"/>
      <c r="P2042" s="375"/>
      <c r="Q2042" s="375"/>
      <c r="R2042" s="375"/>
      <c r="W2042" s="323" t="s">
        <v>51</v>
      </c>
      <c r="X2042" s="323" t="s">
        <v>127</v>
      </c>
      <c r="Y2042" s="323"/>
      <c r="Z2042" s="327">
        <v>0.214642</v>
      </c>
      <c r="AA2042" s="327">
        <v>-111.617665</v>
      </c>
      <c r="AB2042" s="327">
        <v>2.7913030000000001</v>
      </c>
      <c r="AC2042" s="327">
        <v>642.83373600000004</v>
      </c>
      <c r="AD2042" s="327">
        <v>1.4620919999999999</v>
      </c>
      <c r="AE2042" s="327">
        <v>9.1764460000000003</v>
      </c>
      <c r="AF2042" s="327">
        <v>-782.94595000000004</v>
      </c>
      <c r="AG2042" s="327">
        <v>2.247398</v>
      </c>
      <c r="AH2042" s="327">
        <v>2.2044920000000001</v>
      </c>
      <c r="AI2042" s="327">
        <v>4.3872070000000001</v>
      </c>
      <c r="AJ2042" s="327">
        <v>1.94469</v>
      </c>
      <c r="AK2042" s="327">
        <v>1.5858099999999999</v>
      </c>
      <c r="AL2042" s="327">
        <v>-225.715799</v>
      </c>
      <c r="AM2042" s="292"/>
    </row>
    <row r="2043" spans="1:39" ht="19.5" customHeight="1" x14ac:dyDescent="0.2">
      <c r="A2043" s="375" t="s">
        <v>75</v>
      </c>
      <c r="B2043" s="375" t="s">
        <v>25</v>
      </c>
      <c r="C2043" s="375" t="s">
        <v>26</v>
      </c>
      <c r="D2043" s="375" t="s">
        <v>31</v>
      </c>
      <c r="E2043" s="375"/>
      <c r="F2043" s="375"/>
      <c r="G2043" s="375"/>
      <c r="H2043" s="375"/>
      <c r="I2043" s="375"/>
      <c r="J2043" s="375"/>
      <c r="K2043" s="375"/>
      <c r="L2043" s="375"/>
      <c r="M2043" s="375"/>
      <c r="N2043" s="375"/>
      <c r="O2043" s="375"/>
      <c r="P2043" s="375"/>
      <c r="Q2043" s="375"/>
      <c r="R2043" s="375"/>
      <c r="W2043" s="323" t="s">
        <v>51</v>
      </c>
      <c r="X2043" s="323" t="s">
        <v>235</v>
      </c>
      <c r="Y2043" s="323"/>
      <c r="Z2043" s="327">
        <v>0</v>
      </c>
      <c r="AA2043" s="327">
        <v>0</v>
      </c>
      <c r="AB2043" s="327">
        <v>0</v>
      </c>
      <c r="AC2043" s="327">
        <v>0</v>
      </c>
      <c r="AD2043" s="327">
        <v>0</v>
      </c>
      <c r="AE2043" s="327">
        <v>0</v>
      </c>
      <c r="AF2043" s="327">
        <v>0</v>
      </c>
      <c r="AG2043" s="327">
        <v>0</v>
      </c>
      <c r="AH2043" s="327">
        <v>0</v>
      </c>
      <c r="AI2043" s="327">
        <v>0</v>
      </c>
      <c r="AJ2043" s="327">
        <v>0</v>
      </c>
      <c r="AK2043" s="327">
        <v>0</v>
      </c>
      <c r="AL2043" s="327">
        <v>0</v>
      </c>
      <c r="AM2043" s="292"/>
    </row>
    <row r="2044" spans="1:39" ht="19.5" customHeight="1" x14ac:dyDescent="0.2">
      <c r="A2044" s="375" t="s">
        <v>75</v>
      </c>
      <c r="B2044" s="375" t="s">
        <v>25</v>
      </c>
      <c r="C2044" s="375" t="s">
        <v>33</v>
      </c>
      <c r="D2044" s="375" t="s">
        <v>34</v>
      </c>
      <c r="E2044" s="375"/>
      <c r="F2044" s="375"/>
      <c r="G2044" s="375"/>
      <c r="H2044" s="375"/>
      <c r="I2044" s="375"/>
      <c r="J2044" s="375"/>
      <c r="K2044" s="375"/>
      <c r="L2044" s="375"/>
      <c r="M2044" s="375"/>
      <c r="N2044" s="375"/>
      <c r="O2044" s="375"/>
      <c r="P2044" s="375"/>
      <c r="Q2044" s="375"/>
      <c r="R2044" s="375"/>
      <c r="W2044" s="323" t="s">
        <v>51</v>
      </c>
      <c r="X2044" s="323" t="s">
        <v>236</v>
      </c>
      <c r="Y2044" s="323"/>
      <c r="Z2044" s="327">
        <v>0</v>
      </c>
      <c r="AA2044" s="327">
        <v>0</v>
      </c>
      <c r="AB2044" s="327">
        <v>0</v>
      </c>
      <c r="AC2044" s="327">
        <v>0</v>
      </c>
      <c r="AD2044" s="327">
        <v>0</v>
      </c>
      <c r="AE2044" s="327">
        <v>0</v>
      </c>
      <c r="AF2044" s="327">
        <v>0</v>
      </c>
      <c r="AG2044" s="327">
        <v>0</v>
      </c>
      <c r="AH2044" s="327">
        <v>0</v>
      </c>
      <c r="AI2044" s="327">
        <v>0</v>
      </c>
      <c r="AJ2044" s="327">
        <v>0</v>
      </c>
      <c r="AK2044" s="327">
        <v>0</v>
      </c>
      <c r="AL2044" s="327">
        <v>0</v>
      </c>
      <c r="AM2044" s="292"/>
    </row>
    <row r="2045" spans="1:39" ht="19.5" customHeight="1" x14ac:dyDescent="0.2">
      <c r="A2045" s="375" t="s">
        <v>75</v>
      </c>
      <c r="B2045" s="375" t="s">
        <v>25</v>
      </c>
      <c r="C2045" s="375" t="s">
        <v>33</v>
      </c>
      <c r="D2045" s="375" t="s">
        <v>35</v>
      </c>
      <c r="E2045" s="375"/>
      <c r="F2045" s="375"/>
      <c r="G2045" s="375"/>
      <c r="H2045" s="375"/>
      <c r="I2045" s="375"/>
      <c r="J2045" s="375"/>
      <c r="K2045" s="375"/>
      <c r="L2045" s="375"/>
      <c r="M2045" s="375"/>
      <c r="N2045" s="375"/>
      <c r="O2045" s="375"/>
      <c r="P2045" s="375"/>
      <c r="Q2045" s="375"/>
      <c r="R2045" s="375"/>
      <c r="W2045" s="323" t="s">
        <v>51</v>
      </c>
      <c r="X2045" s="323" t="s">
        <v>237</v>
      </c>
      <c r="Y2045" s="323"/>
      <c r="Z2045" s="327">
        <v>0</v>
      </c>
      <c r="AA2045" s="327">
        <v>0</v>
      </c>
      <c r="AB2045" s="327">
        <v>0</v>
      </c>
      <c r="AC2045" s="327">
        <v>0</v>
      </c>
      <c r="AD2045" s="327">
        <v>0</v>
      </c>
      <c r="AE2045" s="327">
        <v>0</v>
      </c>
      <c r="AF2045" s="327">
        <v>0</v>
      </c>
      <c r="AG2045" s="327">
        <v>0</v>
      </c>
      <c r="AH2045" s="327">
        <v>0</v>
      </c>
      <c r="AI2045" s="327">
        <v>0</v>
      </c>
      <c r="AJ2045" s="327">
        <v>0</v>
      </c>
      <c r="AK2045" s="327">
        <v>0</v>
      </c>
      <c r="AL2045" s="327">
        <v>0</v>
      </c>
      <c r="AM2045" s="292"/>
    </row>
    <row r="2046" spans="1:39" ht="19.5" customHeight="1" x14ac:dyDescent="0.2">
      <c r="A2046" s="375" t="s">
        <v>75</v>
      </c>
      <c r="B2046" s="375" t="s">
        <v>25</v>
      </c>
      <c r="C2046" s="375" t="s">
        <v>33</v>
      </c>
      <c r="D2046" s="375" t="s">
        <v>36</v>
      </c>
      <c r="E2046" s="375"/>
      <c r="F2046" s="375"/>
      <c r="G2046" s="375"/>
      <c r="H2046" s="375"/>
      <c r="I2046" s="375"/>
      <c r="J2046" s="375"/>
      <c r="K2046" s="375"/>
      <c r="L2046" s="375"/>
      <c r="M2046" s="375"/>
      <c r="N2046" s="375"/>
      <c r="O2046" s="375"/>
      <c r="P2046" s="375"/>
      <c r="Q2046" s="375"/>
      <c r="R2046" s="375"/>
      <c r="W2046" s="323" t="s">
        <v>51</v>
      </c>
      <c r="X2046" s="323" t="s">
        <v>238</v>
      </c>
      <c r="Y2046" s="323"/>
      <c r="Z2046" s="327">
        <v>0</v>
      </c>
      <c r="AA2046" s="327">
        <v>0</v>
      </c>
      <c r="AB2046" s="327">
        <v>0</v>
      </c>
      <c r="AC2046" s="327">
        <v>0</v>
      </c>
      <c r="AD2046" s="327">
        <v>0</v>
      </c>
      <c r="AE2046" s="327">
        <v>0</v>
      </c>
      <c r="AF2046" s="327">
        <v>0</v>
      </c>
      <c r="AG2046" s="327">
        <v>0</v>
      </c>
      <c r="AH2046" s="327">
        <v>0</v>
      </c>
      <c r="AI2046" s="327">
        <v>0</v>
      </c>
      <c r="AJ2046" s="327">
        <v>0</v>
      </c>
      <c r="AK2046" s="327">
        <v>0</v>
      </c>
      <c r="AL2046" s="327">
        <v>0</v>
      </c>
      <c r="AM2046" s="292"/>
    </row>
    <row r="2047" spans="1:39" ht="19.5" customHeight="1" x14ac:dyDescent="0.2">
      <c r="A2047" s="375" t="s">
        <v>75</v>
      </c>
      <c r="B2047" s="375" t="s">
        <v>25</v>
      </c>
      <c r="C2047" s="375" t="s">
        <v>33</v>
      </c>
      <c r="D2047" s="375" t="s">
        <v>37</v>
      </c>
      <c r="E2047" s="375"/>
      <c r="F2047" s="375"/>
      <c r="G2047" s="375"/>
      <c r="H2047" s="375"/>
      <c r="I2047" s="375"/>
      <c r="J2047" s="375"/>
      <c r="K2047" s="375"/>
      <c r="L2047" s="375"/>
      <c r="M2047" s="375"/>
      <c r="N2047" s="375"/>
      <c r="O2047" s="375"/>
      <c r="P2047" s="375"/>
      <c r="Q2047" s="375"/>
      <c r="R2047" s="375"/>
      <c r="W2047" s="323" t="s">
        <v>51</v>
      </c>
      <c r="X2047" s="323" t="s">
        <v>239</v>
      </c>
      <c r="Y2047" s="323"/>
      <c r="Z2047" s="327">
        <v>0</v>
      </c>
      <c r="AA2047" s="327">
        <v>0</v>
      </c>
      <c r="AB2047" s="327">
        <v>0</v>
      </c>
      <c r="AC2047" s="327">
        <v>0</v>
      </c>
      <c r="AD2047" s="327">
        <v>0</v>
      </c>
      <c r="AE2047" s="327">
        <v>0</v>
      </c>
      <c r="AF2047" s="327">
        <v>0</v>
      </c>
      <c r="AG2047" s="327">
        <v>0</v>
      </c>
      <c r="AH2047" s="327">
        <v>0</v>
      </c>
      <c r="AI2047" s="327">
        <v>0</v>
      </c>
      <c r="AJ2047" s="327">
        <v>0</v>
      </c>
      <c r="AK2047" s="327">
        <v>0</v>
      </c>
      <c r="AL2047" s="327">
        <v>0</v>
      </c>
      <c r="AM2047" s="292"/>
    </row>
    <row r="2048" spans="1:39" ht="19.5" customHeight="1" x14ac:dyDescent="0.2">
      <c r="A2048" s="375" t="s">
        <v>75</v>
      </c>
      <c r="B2048" s="375" t="s">
        <v>25</v>
      </c>
      <c r="C2048" s="375" t="s">
        <v>33</v>
      </c>
      <c r="D2048" s="375" t="s">
        <v>38</v>
      </c>
      <c r="E2048" s="375"/>
      <c r="F2048" s="375"/>
      <c r="G2048" s="375"/>
      <c r="H2048" s="375"/>
      <c r="I2048" s="375"/>
      <c r="J2048" s="375"/>
      <c r="K2048" s="375"/>
      <c r="L2048" s="375"/>
      <c r="M2048" s="375"/>
      <c r="N2048" s="375"/>
      <c r="O2048" s="375"/>
      <c r="P2048" s="375"/>
      <c r="Q2048" s="375"/>
      <c r="R2048" s="375"/>
      <c r="W2048" s="323" t="s">
        <v>51</v>
      </c>
      <c r="X2048" s="323" t="s">
        <v>240</v>
      </c>
      <c r="Y2048" s="323"/>
      <c r="Z2048" s="327">
        <v>0</v>
      </c>
      <c r="AA2048" s="327">
        <v>0</v>
      </c>
      <c r="AB2048" s="327">
        <v>0</v>
      </c>
      <c r="AC2048" s="327">
        <v>0</v>
      </c>
      <c r="AD2048" s="327">
        <v>0</v>
      </c>
      <c r="AE2048" s="327">
        <v>0</v>
      </c>
      <c r="AF2048" s="327">
        <v>0</v>
      </c>
      <c r="AG2048" s="327">
        <v>0</v>
      </c>
      <c r="AH2048" s="327">
        <v>0</v>
      </c>
      <c r="AI2048" s="327">
        <v>0</v>
      </c>
      <c r="AJ2048" s="327">
        <v>0</v>
      </c>
      <c r="AK2048" s="327">
        <v>0</v>
      </c>
      <c r="AL2048" s="327">
        <v>0</v>
      </c>
      <c r="AM2048" s="292"/>
    </row>
    <row r="2049" spans="1:39" ht="19.5" customHeight="1" x14ac:dyDescent="0.2">
      <c r="A2049" s="375" t="s">
        <v>75</v>
      </c>
      <c r="B2049" s="375" t="s">
        <v>25</v>
      </c>
      <c r="C2049" s="375" t="s">
        <v>33</v>
      </c>
      <c r="D2049" s="375" t="s">
        <v>39</v>
      </c>
      <c r="E2049" s="375"/>
      <c r="F2049" s="375"/>
      <c r="G2049" s="375"/>
      <c r="H2049" s="375"/>
      <c r="I2049" s="375"/>
      <c r="J2049" s="375"/>
      <c r="K2049" s="375"/>
      <c r="L2049" s="375"/>
      <c r="M2049" s="375"/>
      <c r="N2049" s="375"/>
      <c r="O2049" s="375"/>
      <c r="P2049" s="375"/>
      <c r="Q2049" s="375"/>
      <c r="R2049" s="375"/>
      <c r="W2049" s="323" t="s">
        <v>51</v>
      </c>
      <c r="X2049" s="323" t="s">
        <v>241</v>
      </c>
      <c r="Y2049" s="323"/>
      <c r="Z2049" s="327">
        <v>0</v>
      </c>
      <c r="AA2049" s="327">
        <v>0</v>
      </c>
      <c r="AB2049" s="327">
        <v>0</v>
      </c>
      <c r="AC2049" s="327">
        <v>0</v>
      </c>
      <c r="AD2049" s="327">
        <v>0</v>
      </c>
      <c r="AE2049" s="327">
        <v>0</v>
      </c>
      <c r="AF2049" s="327">
        <v>0</v>
      </c>
      <c r="AG2049" s="327">
        <v>0</v>
      </c>
      <c r="AH2049" s="327">
        <v>0</v>
      </c>
      <c r="AI2049" s="327">
        <v>0</v>
      </c>
      <c r="AJ2049" s="327">
        <v>0</v>
      </c>
      <c r="AK2049" s="327">
        <v>0</v>
      </c>
      <c r="AL2049" s="327">
        <v>0</v>
      </c>
      <c r="AM2049" s="292"/>
    </row>
    <row r="2050" spans="1:39" ht="19.5" customHeight="1" x14ac:dyDescent="0.2">
      <c r="A2050" s="375" t="s">
        <v>75</v>
      </c>
      <c r="B2050" s="375" t="s">
        <v>25</v>
      </c>
      <c r="C2050" s="375" t="s">
        <v>40</v>
      </c>
      <c r="D2050" s="375" t="s">
        <v>41</v>
      </c>
      <c r="E2050" s="375"/>
      <c r="F2050" s="375"/>
      <c r="G2050" s="375"/>
      <c r="H2050" s="375"/>
      <c r="I2050" s="375"/>
      <c r="J2050" s="375"/>
      <c r="K2050" s="375"/>
      <c r="L2050" s="375"/>
      <c r="M2050" s="375"/>
      <c r="N2050" s="375"/>
      <c r="O2050" s="375"/>
      <c r="P2050" s="375"/>
      <c r="Q2050" s="375"/>
      <c r="R2050" s="375"/>
      <c r="W2050" s="323" t="s">
        <v>51</v>
      </c>
      <c r="X2050" s="323" t="s">
        <v>242</v>
      </c>
      <c r="Y2050" s="323"/>
      <c r="Z2050" s="327">
        <v>0</v>
      </c>
      <c r="AA2050" s="327">
        <v>0</v>
      </c>
      <c r="AB2050" s="327">
        <v>0</v>
      </c>
      <c r="AC2050" s="327">
        <v>0</v>
      </c>
      <c r="AD2050" s="327">
        <v>0</v>
      </c>
      <c r="AE2050" s="327">
        <v>0</v>
      </c>
      <c r="AF2050" s="327">
        <v>0</v>
      </c>
      <c r="AG2050" s="327">
        <v>0</v>
      </c>
      <c r="AH2050" s="327">
        <v>0</v>
      </c>
      <c r="AI2050" s="327">
        <v>0</v>
      </c>
      <c r="AJ2050" s="327">
        <v>0</v>
      </c>
      <c r="AK2050" s="327">
        <v>0</v>
      </c>
      <c r="AL2050" s="327">
        <v>0</v>
      </c>
      <c r="AM2050" s="292"/>
    </row>
    <row r="2051" spans="1:39" ht="19.5" customHeight="1" x14ac:dyDescent="0.2">
      <c r="A2051" s="375" t="s">
        <v>75</v>
      </c>
      <c r="B2051" s="375" t="s">
        <v>25</v>
      </c>
      <c r="C2051" s="375" t="s">
        <v>40</v>
      </c>
      <c r="D2051" s="375" t="s">
        <v>42</v>
      </c>
      <c r="E2051" s="375"/>
      <c r="F2051" s="375"/>
      <c r="G2051" s="375"/>
      <c r="H2051" s="375"/>
      <c r="I2051" s="375"/>
      <c r="J2051" s="375"/>
      <c r="K2051" s="375"/>
      <c r="L2051" s="375"/>
      <c r="M2051" s="375"/>
      <c r="N2051" s="375"/>
      <c r="O2051" s="375"/>
      <c r="P2051" s="375"/>
      <c r="Q2051" s="375"/>
      <c r="R2051" s="375"/>
      <c r="W2051" s="323" t="s">
        <v>51</v>
      </c>
      <c r="X2051" s="323" t="s">
        <v>243</v>
      </c>
      <c r="Y2051" s="323"/>
      <c r="Z2051" s="327">
        <v>0</v>
      </c>
      <c r="AA2051" s="327">
        <v>0</v>
      </c>
      <c r="AB2051" s="327">
        <v>6.5716999999999999</v>
      </c>
      <c r="AC2051" s="327">
        <v>4.6696</v>
      </c>
      <c r="AD2051" s="327">
        <v>37.124000000000002</v>
      </c>
      <c r="AE2051" s="327">
        <v>16.8795</v>
      </c>
      <c r="AF2051" s="327">
        <v>15.414199999999999</v>
      </c>
      <c r="AG2051" s="327">
        <v>11.2492</v>
      </c>
      <c r="AH2051" s="327">
        <v>10.472300000000001</v>
      </c>
      <c r="AI2051" s="327">
        <v>15.09737</v>
      </c>
      <c r="AJ2051" s="327">
        <v>11.0318</v>
      </c>
      <c r="AK2051" s="327">
        <v>16.397143</v>
      </c>
      <c r="AL2051" s="327">
        <v>144.906813</v>
      </c>
      <c r="AM2051" s="292"/>
    </row>
    <row r="2052" spans="1:39" ht="19.5" customHeight="1" x14ac:dyDescent="0.2">
      <c r="A2052" s="375" t="s">
        <v>75</v>
      </c>
      <c r="B2052" s="375" t="s">
        <v>25</v>
      </c>
      <c r="C2052" s="375" t="s">
        <v>40</v>
      </c>
      <c r="D2052" s="375" t="s">
        <v>43</v>
      </c>
      <c r="E2052" s="375"/>
      <c r="F2052" s="375"/>
      <c r="G2052" s="375"/>
      <c r="H2052" s="375"/>
      <c r="I2052" s="375"/>
      <c r="J2052" s="375"/>
      <c r="K2052" s="375"/>
      <c r="L2052" s="375"/>
      <c r="M2052" s="375"/>
      <c r="N2052" s="375"/>
      <c r="O2052" s="375"/>
      <c r="P2052" s="375"/>
      <c r="Q2052" s="375"/>
      <c r="R2052" s="375"/>
      <c r="W2052" s="323" t="s">
        <v>51</v>
      </c>
      <c r="X2052" s="323" t="s">
        <v>244</v>
      </c>
      <c r="Y2052" s="323"/>
      <c r="Z2052" s="327">
        <v>0</v>
      </c>
      <c r="AA2052" s="327">
        <v>0</v>
      </c>
      <c r="AB2052" s="327">
        <v>0</v>
      </c>
      <c r="AC2052" s="327">
        <v>0</v>
      </c>
      <c r="AD2052" s="327">
        <v>0</v>
      </c>
      <c r="AE2052" s="327">
        <v>0</v>
      </c>
      <c r="AF2052" s="327">
        <v>0</v>
      </c>
      <c r="AG2052" s="327">
        <v>0</v>
      </c>
      <c r="AH2052" s="327">
        <v>0</v>
      </c>
      <c r="AI2052" s="327">
        <v>0</v>
      </c>
      <c r="AJ2052" s="327">
        <v>0</v>
      </c>
      <c r="AK2052" s="327">
        <v>0</v>
      </c>
      <c r="AL2052" s="327">
        <v>0</v>
      </c>
      <c r="AM2052" s="292"/>
    </row>
    <row r="2053" spans="1:39" ht="19.5" customHeight="1" x14ac:dyDescent="0.2">
      <c r="A2053" s="375" t="s">
        <v>75</v>
      </c>
      <c r="B2053" s="375" t="s">
        <v>44</v>
      </c>
      <c r="C2053" s="375" t="s">
        <v>26</v>
      </c>
      <c r="D2053" s="375" t="s">
        <v>29</v>
      </c>
      <c r="E2053" s="375"/>
      <c r="F2053" s="375"/>
      <c r="G2053" s="375"/>
      <c r="H2053" s="375"/>
      <c r="I2053" s="375"/>
      <c r="J2053" s="375"/>
      <c r="K2053" s="375"/>
      <c r="L2053" s="375"/>
      <c r="M2053" s="375"/>
      <c r="N2053" s="375"/>
      <c r="O2053" s="375"/>
      <c r="P2053" s="375"/>
      <c r="Q2053" s="375"/>
      <c r="R2053" s="375"/>
      <c r="W2053" s="323" t="s">
        <v>51</v>
      </c>
      <c r="X2053" s="323" t="s">
        <v>245</v>
      </c>
      <c r="Y2053" s="323"/>
      <c r="Z2053" s="327">
        <v>0</v>
      </c>
      <c r="AA2053" s="327">
        <v>0</v>
      </c>
      <c r="AB2053" s="327">
        <v>0</v>
      </c>
      <c r="AC2053" s="327">
        <v>0</v>
      </c>
      <c r="AD2053" s="327">
        <v>0</v>
      </c>
      <c r="AE2053" s="327">
        <v>0</v>
      </c>
      <c r="AF2053" s="327">
        <v>0</v>
      </c>
      <c r="AG2053" s="327">
        <v>0</v>
      </c>
      <c r="AH2053" s="327">
        <v>0</v>
      </c>
      <c r="AI2053" s="327">
        <v>0</v>
      </c>
      <c r="AJ2053" s="327">
        <v>0</v>
      </c>
      <c r="AK2053" s="327">
        <v>0</v>
      </c>
      <c r="AL2053" s="327">
        <v>0</v>
      </c>
      <c r="AM2053" s="292"/>
    </row>
    <row r="2054" spans="1:39" ht="19.5" customHeight="1" x14ac:dyDescent="0.2">
      <c r="A2054" s="375" t="s">
        <v>75</v>
      </c>
      <c r="B2054" s="375" t="s">
        <v>44</v>
      </c>
      <c r="C2054" s="375" t="s">
        <v>26</v>
      </c>
      <c r="D2054" s="375" t="s">
        <v>30</v>
      </c>
      <c r="E2054" s="375"/>
      <c r="F2054" s="375"/>
      <c r="G2054" s="375"/>
      <c r="H2054" s="375"/>
      <c r="I2054" s="375"/>
      <c r="J2054" s="375"/>
      <c r="K2054" s="375"/>
      <c r="L2054" s="375"/>
      <c r="M2054" s="375"/>
      <c r="N2054" s="375"/>
      <c r="O2054" s="375"/>
      <c r="P2054" s="375"/>
      <c r="Q2054" s="375"/>
      <c r="R2054" s="375"/>
      <c r="W2054" s="323" t="s">
        <v>51</v>
      </c>
      <c r="X2054" s="323" t="s">
        <v>246</v>
      </c>
      <c r="Y2054" s="323"/>
      <c r="Z2054" s="327">
        <v>0</v>
      </c>
      <c r="AA2054" s="327">
        <v>0</v>
      </c>
      <c r="AB2054" s="327">
        <v>0</v>
      </c>
      <c r="AC2054" s="327">
        <v>0</v>
      </c>
      <c r="AD2054" s="327">
        <v>0</v>
      </c>
      <c r="AE2054" s="327">
        <v>0</v>
      </c>
      <c r="AF2054" s="327">
        <v>0</v>
      </c>
      <c r="AG2054" s="327">
        <v>0</v>
      </c>
      <c r="AH2054" s="327">
        <v>0</v>
      </c>
      <c r="AI2054" s="327">
        <v>0</v>
      </c>
      <c r="AJ2054" s="327">
        <v>0</v>
      </c>
      <c r="AK2054" s="327">
        <v>0</v>
      </c>
      <c r="AL2054" s="327">
        <v>0</v>
      </c>
      <c r="AM2054" s="292"/>
    </row>
    <row r="2055" spans="1:39" ht="19.5" customHeight="1" x14ac:dyDescent="0.2">
      <c r="A2055" s="375" t="s">
        <v>75</v>
      </c>
      <c r="B2055" s="375" t="s">
        <v>44</v>
      </c>
      <c r="C2055" s="375" t="s">
        <v>26</v>
      </c>
      <c r="D2055" s="375" t="s">
        <v>31</v>
      </c>
      <c r="E2055" s="375"/>
      <c r="F2055" s="375"/>
      <c r="G2055" s="375"/>
      <c r="H2055" s="375"/>
      <c r="I2055" s="375"/>
      <c r="J2055" s="375"/>
      <c r="K2055" s="375"/>
      <c r="L2055" s="375"/>
      <c r="M2055" s="375"/>
      <c r="N2055" s="375"/>
      <c r="O2055" s="375"/>
      <c r="P2055" s="375"/>
      <c r="Q2055" s="375"/>
      <c r="R2055" s="375"/>
      <c r="W2055" s="323" t="s">
        <v>51</v>
      </c>
      <c r="X2055" s="323" t="s">
        <v>247</v>
      </c>
      <c r="Y2055" s="323"/>
      <c r="Z2055" s="327">
        <v>0</v>
      </c>
      <c r="AA2055" s="327">
        <v>0</v>
      </c>
      <c r="AB2055" s="327">
        <v>0</v>
      </c>
      <c r="AC2055" s="327">
        <v>0</v>
      </c>
      <c r="AD2055" s="327">
        <v>0</v>
      </c>
      <c r="AE2055" s="327">
        <v>0</v>
      </c>
      <c r="AF2055" s="327">
        <v>0</v>
      </c>
      <c r="AG2055" s="327">
        <v>0</v>
      </c>
      <c r="AH2055" s="327">
        <v>0</v>
      </c>
      <c r="AI2055" s="327">
        <v>0</v>
      </c>
      <c r="AJ2055" s="327">
        <v>0</v>
      </c>
      <c r="AK2055" s="327">
        <v>0</v>
      </c>
      <c r="AL2055" s="327">
        <v>0</v>
      </c>
      <c r="AM2055" s="292"/>
    </row>
    <row r="2056" spans="1:39" ht="19.5" customHeight="1" x14ac:dyDescent="0.2">
      <c r="A2056" s="375" t="s">
        <v>75</v>
      </c>
      <c r="B2056" s="375" t="s">
        <v>44</v>
      </c>
      <c r="C2056" s="375" t="s">
        <v>33</v>
      </c>
      <c r="D2056" s="375" t="s">
        <v>34</v>
      </c>
      <c r="E2056" s="375"/>
      <c r="F2056" s="375"/>
      <c r="G2056" s="375"/>
      <c r="H2056" s="375"/>
      <c r="I2056" s="375"/>
      <c r="J2056" s="375"/>
      <c r="K2056" s="375"/>
      <c r="L2056" s="375"/>
      <c r="M2056" s="375"/>
      <c r="N2056" s="375"/>
      <c r="O2056" s="375"/>
      <c r="P2056" s="375"/>
      <c r="Q2056" s="375"/>
      <c r="R2056" s="375"/>
      <c r="W2056" s="323" t="s">
        <v>51</v>
      </c>
      <c r="X2056" s="323" t="s">
        <v>248</v>
      </c>
      <c r="Y2056" s="323"/>
      <c r="Z2056" s="327">
        <v>0</v>
      </c>
      <c r="AA2056" s="327">
        <v>0</v>
      </c>
      <c r="AB2056" s="327">
        <v>0</v>
      </c>
      <c r="AC2056" s="327">
        <v>0</v>
      </c>
      <c r="AD2056" s="327">
        <v>0</v>
      </c>
      <c r="AE2056" s="327">
        <v>0</v>
      </c>
      <c r="AF2056" s="327">
        <v>0</v>
      </c>
      <c r="AG2056" s="327">
        <v>0</v>
      </c>
      <c r="AH2056" s="327">
        <v>0</v>
      </c>
      <c r="AI2056" s="327">
        <v>0</v>
      </c>
      <c r="AJ2056" s="327">
        <v>0</v>
      </c>
      <c r="AK2056" s="327">
        <v>0</v>
      </c>
      <c r="AL2056" s="327">
        <v>0</v>
      </c>
      <c r="AM2056" s="292"/>
    </row>
    <row r="2057" spans="1:39" ht="19.5" customHeight="1" x14ac:dyDescent="0.2">
      <c r="A2057" s="375" t="s">
        <v>75</v>
      </c>
      <c r="B2057" s="375" t="s">
        <v>44</v>
      </c>
      <c r="C2057" s="375" t="s">
        <v>33</v>
      </c>
      <c r="D2057" s="375" t="s">
        <v>35</v>
      </c>
      <c r="E2057" s="375"/>
      <c r="F2057" s="375"/>
      <c r="G2057" s="375"/>
      <c r="H2057" s="375"/>
      <c r="I2057" s="375"/>
      <c r="J2057" s="375"/>
      <c r="K2057" s="375"/>
      <c r="L2057" s="375"/>
      <c r="M2057" s="375"/>
      <c r="N2057" s="375"/>
      <c r="O2057" s="375"/>
      <c r="P2057" s="375"/>
      <c r="Q2057" s="375"/>
      <c r="R2057" s="375"/>
      <c r="W2057" s="323" t="s">
        <v>51</v>
      </c>
      <c r="X2057" s="323" t="s">
        <v>210</v>
      </c>
      <c r="Y2057" s="323"/>
      <c r="Z2057" s="327">
        <v>341.714854</v>
      </c>
      <c r="AA2057" s="327">
        <v>511.74698799999999</v>
      </c>
      <c r="AB2057" s="327">
        <v>480.57804299999998</v>
      </c>
      <c r="AC2057" s="327">
        <v>1461.1520210000001</v>
      </c>
      <c r="AD2057" s="327">
        <v>878.87714300000005</v>
      </c>
      <c r="AE2057" s="327">
        <v>1038.7476349999999</v>
      </c>
      <c r="AF2057" s="327">
        <v>272.12372299999998</v>
      </c>
      <c r="AG2057" s="327">
        <v>1028.7524430000001</v>
      </c>
      <c r="AH2057" s="327">
        <v>1023.6967079999999</v>
      </c>
      <c r="AI2057" s="327">
        <v>830.87293699999998</v>
      </c>
      <c r="AJ2057" s="327">
        <v>867.54625399999998</v>
      </c>
      <c r="AK2057" s="327">
        <v>918.22207400000002</v>
      </c>
      <c r="AL2057" s="327">
        <v>9654.0308229999991</v>
      </c>
      <c r="AM2057" s="292"/>
    </row>
    <row r="2058" spans="1:39" ht="19.5" customHeight="1" x14ac:dyDescent="0.2">
      <c r="A2058" s="375" t="s">
        <v>75</v>
      </c>
      <c r="B2058" s="375" t="s">
        <v>44</v>
      </c>
      <c r="C2058" s="375" t="s">
        <v>33</v>
      </c>
      <c r="D2058" s="375" t="s">
        <v>36</v>
      </c>
      <c r="E2058" s="375"/>
      <c r="F2058" s="375"/>
      <c r="G2058" s="375"/>
      <c r="H2058" s="375"/>
      <c r="I2058" s="375"/>
      <c r="J2058" s="375"/>
      <c r="K2058" s="375"/>
      <c r="L2058" s="375"/>
      <c r="M2058" s="375"/>
      <c r="N2058" s="375"/>
      <c r="O2058" s="375"/>
      <c r="P2058" s="375"/>
      <c r="Q2058" s="375"/>
      <c r="R2058" s="375"/>
      <c r="W2058" s="321"/>
      <c r="X2058" s="321"/>
      <c r="Y2058" s="321"/>
      <c r="Z2058" s="329"/>
      <c r="AA2058" s="329"/>
      <c r="AB2058" s="329"/>
      <c r="AC2058" s="329"/>
      <c r="AD2058" s="329"/>
      <c r="AE2058" s="329"/>
      <c r="AF2058" s="329"/>
      <c r="AG2058" s="329"/>
      <c r="AH2058" s="329"/>
      <c r="AI2058" s="329"/>
      <c r="AJ2058" s="329"/>
      <c r="AK2058" s="329"/>
      <c r="AL2058" s="329"/>
      <c r="AM2058" s="292"/>
    </row>
    <row r="2059" spans="1:39" ht="19.5" customHeight="1" x14ac:dyDescent="0.2">
      <c r="A2059" s="375" t="s">
        <v>75</v>
      </c>
      <c r="B2059" s="375" t="s">
        <v>44</v>
      </c>
      <c r="C2059" s="375" t="s">
        <v>33</v>
      </c>
      <c r="D2059" s="375" t="s">
        <v>37</v>
      </c>
      <c r="E2059" s="375"/>
      <c r="F2059" s="375"/>
      <c r="G2059" s="375"/>
      <c r="H2059" s="375"/>
      <c r="I2059" s="375"/>
      <c r="J2059" s="375"/>
      <c r="K2059" s="375"/>
      <c r="L2059" s="375"/>
      <c r="M2059" s="375"/>
      <c r="N2059" s="375"/>
      <c r="O2059" s="375"/>
      <c r="P2059" s="375"/>
      <c r="Q2059" s="375"/>
      <c r="R2059" s="375"/>
      <c r="W2059" s="321"/>
      <c r="X2059" s="321"/>
      <c r="Y2059" s="321"/>
      <c r="Z2059" s="329"/>
      <c r="AA2059" s="329"/>
      <c r="AB2059" s="329"/>
      <c r="AC2059" s="329"/>
      <c r="AD2059" s="329"/>
      <c r="AE2059" s="329"/>
      <c r="AF2059" s="329"/>
      <c r="AG2059" s="329"/>
      <c r="AH2059" s="329"/>
      <c r="AI2059" s="329"/>
      <c r="AJ2059" s="329"/>
      <c r="AK2059" s="329"/>
      <c r="AL2059" s="329"/>
      <c r="AM2059" s="292"/>
    </row>
    <row r="2060" spans="1:39" ht="19.5" customHeight="1" x14ac:dyDescent="0.2">
      <c r="A2060" s="375" t="s">
        <v>75</v>
      </c>
      <c r="B2060" s="375" t="s">
        <v>44</v>
      </c>
      <c r="C2060" s="375" t="s">
        <v>33</v>
      </c>
      <c r="D2060" s="375" t="s">
        <v>38</v>
      </c>
      <c r="E2060" s="375"/>
      <c r="F2060" s="375"/>
      <c r="G2060" s="375"/>
      <c r="H2060" s="375"/>
      <c r="I2060" s="375"/>
      <c r="J2060" s="375"/>
      <c r="K2060" s="375"/>
      <c r="L2060" s="375"/>
      <c r="M2060" s="375"/>
      <c r="N2060" s="375"/>
      <c r="O2060" s="375"/>
      <c r="P2060" s="375"/>
      <c r="Q2060" s="375"/>
      <c r="R2060" s="375"/>
      <c r="W2060" s="323" t="s">
        <v>3</v>
      </c>
      <c r="X2060" s="323" t="s">
        <v>4</v>
      </c>
      <c r="Y2060" s="323"/>
      <c r="Z2060" s="327" t="s">
        <v>8</v>
      </c>
      <c r="AA2060" s="327" t="s">
        <v>9</v>
      </c>
      <c r="AB2060" s="327" t="s">
        <v>10</v>
      </c>
      <c r="AC2060" s="327" t="s">
        <v>11</v>
      </c>
      <c r="AD2060" s="327" t="s">
        <v>12</v>
      </c>
      <c r="AE2060" s="327" t="s">
        <v>13</v>
      </c>
      <c r="AF2060" s="327" t="s">
        <v>14</v>
      </c>
      <c r="AG2060" s="327" t="s">
        <v>15</v>
      </c>
      <c r="AH2060" s="327" t="s">
        <v>16</v>
      </c>
      <c r="AI2060" s="327" t="s">
        <v>17</v>
      </c>
      <c r="AJ2060" s="327" t="s">
        <v>111</v>
      </c>
      <c r="AK2060" s="327" t="s">
        <v>19</v>
      </c>
      <c r="AL2060" s="327" t="s">
        <v>20</v>
      </c>
      <c r="AM2060" s="292"/>
    </row>
    <row r="2061" spans="1:39" ht="19.5" customHeight="1" x14ac:dyDescent="0.2">
      <c r="A2061" s="375" t="s">
        <v>75</v>
      </c>
      <c r="B2061" s="375" t="s">
        <v>44</v>
      </c>
      <c r="C2061" s="375" t="s">
        <v>33</v>
      </c>
      <c r="D2061" s="375" t="s">
        <v>39</v>
      </c>
      <c r="E2061" s="375"/>
      <c r="F2061" s="375"/>
      <c r="G2061" s="375"/>
      <c r="H2061" s="375"/>
      <c r="I2061" s="375"/>
      <c r="J2061" s="375"/>
      <c r="K2061" s="375"/>
      <c r="L2061" s="375"/>
      <c r="M2061" s="375"/>
      <c r="N2061" s="375"/>
      <c r="O2061" s="375"/>
      <c r="P2061" s="375"/>
      <c r="Q2061" s="375"/>
      <c r="R2061" s="375"/>
      <c r="W2061" s="323" t="s">
        <v>216</v>
      </c>
      <c r="X2061" s="323" t="s">
        <v>217</v>
      </c>
      <c r="Y2061" s="323"/>
      <c r="Z2061" s="327">
        <v>1.4442889999999999</v>
      </c>
      <c r="AA2061" s="327">
        <v>1.8423879999999999</v>
      </c>
      <c r="AB2061" s="327">
        <v>0.91953799999999997</v>
      </c>
      <c r="AC2061" s="327">
        <v>2.9088240000000001</v>
      </c>
      <c r="AD2061" s="327">
        <v>2.5097909999999999</v>
      </c>
      <c r="AE2061" s="327">
        <v>1.5354909999999999</v>
      </c>
      <c r="AF2061" s="327">
        <v>5.5194910000000004</v>
      </c>
      <c r="AG2061" s="327">
        <v>3.1932909999999999</v>
      </c>
      <c r="AH2061" s="327">
        <v>2.9774910000000001</v>
      </c>
      <c r="AI2061" s="327">
        <v>7.8561579999999998</v>
      </c>
      <c r="AJ2061" s="327">
        <v>3.7737620000000001</v>
      </c>
      <c r="AK2061" s="327">
        <v>3.7737620000000001</v>
      </c>
      <c r="AL2061" s="327">
        <v>38.254275999999997</v>
      </c>
      <c r="AM2061" s="292"/>
    </row>
    <row r="2062" spans="1:39" ht="19.5" customHeight="1" x14ac:dyDescent="0.2">
      <c r="A2062" s="375" t="s">
        <v>75</v>
      </c>
      <c r="B2062" s="375" t="s">
        <v>44</v>
      </c>
      <c r="C2062" s="375" t="s">
        <v>40</v>
      </c>
      <c r="D2062" s="375" t="s">
        <v>41</v>
      </c>
      <c r="E2062" s="375"/>
      <c r="F2062" s="375"/>
      <c r="G2062" s="375"/>
      <c r="H2062" s="375"/>
      <c r="I2062" s="375"/>
      <c r="J2062" s="375"/>
      <c r="K2062" s="375"/>
      <c r="L2062" s="375"/>
      <c r="M2062" s="375"/>
      <c r="N2062" s="375"/>
      <c r="O2062" s="375"/>
      <c r="P2062" s="375"/>
      <c r="Q2062" s="375"/>
      <c r="R2062" s="375"/>
      <c r="W2062" s="323" t="s">
        <v>216</v>
      </c>
      <c r="X2062" s="323" t="s">
        <v>218</v>
      </c>
      <c r="Y2062" s="323"/>
      <c r="Z2062" s="327">
        <v>0.103518</v>
      </c>
      <c r="AA2062" s="327">
        <v>4.1309999999999999E-2</v>
      </c>
      <c r="AB2062" s="327">
        <v>3.2562000000000001E-2</v>
      </c>
      <c r="AC2062" s="327">
        <v>3.1104E-2</v>
      </c>
      <c r="AD2062" s="327">
        <v>3.5964000000000003E-2</v>
      </c>
      <c r="AE2062" s="327">
        <v>3.9851999999999999E-2</v>
      </c>
      <c r="AF2062" s="327">
        <v>4.2282E-2</v>
      </c>
      <c r="AG2062" s="327">
        <v>4.2282E-2</v>
      </c>
      <c r="AH2062" s="327">
        <v>6.9498000000000004E-2</v>
      </c>
      <c r="AI2062" s="327">
        <v>0.102024</v>
      </c>
      <c r="AJ2062" s="327">
        <v>3.8879999999999998E-2</v>
      </c>
      <c r="AK2062" s="327">
        <v>7.0956000000000005E-2</v>
      </c>
      <c r="AL2062" s="327">
        <v>0.65023200000000003</v>
      </c>
      <c r="AM2062" s="292"/>
    </row>
    <row r="2063" spans="1:39" ht="19.5" customHeight="1" x14ac:dyDescent="0.2">
      <c r="A2063" s="375" t="s">
        <v>75</v>
      </c>
      <c r="B2063" s="375" t="s">
        <v>44</v>
      </c>
      <c r="C2063" s="375" t="s">
        <v>40</v>
      </c>
      <c r="D2063" s="375" t="s">
        <v>42</v>
      </c>
      <c r="E2063" s="375"/>
      <c r="F2063" s="375"/>
      <c r="G2063" s="375"/>
      <c r="H2063" s="375"/>
      <c r="I2063" s="375"/>
      <c r="J2063" s="375"/>
      <c r="K2063" s="375"/>
      <c r="L2063" s="375"/>
      <c r="M2063" s="375"/>
      <c r="N2063" s="375"/>
      <c r="O2063" s="375"/>
      <c r="P2063" s="375"/>
      <c r="Q2063" s="375"/>
      <c r="R2063" s="375"/>
      <c r="W2063" s="323" t="s">
        <v>216</v>
      </c>
      <c r="X2063" s="323" t="s">
        <v>219</v>
      </c>
      <c r="Y2063" s="323"/>
      <c r="Z2063" s="327">
        <v>0.1512</v>
      </c>
      <c r="AA2063" s="327">
        <v>5.9119999999999999E-2</v>
      </c>
      <c r="AB2063" s="327">
        <v>0.10920000000000001</v>
      </c>
      <c r="AC2063" s="327">
        <v>0.13808000000000001</v>
      </c>
      <c r="AD2063" s="327">
        <v>0.21648600000000001</v>
      </c>
      <c r="AE2063" s="327">
        <v>0.17904</v>
      </c>
      <c r="AF2063" s="327">
        <v>0.20935999999999999</v>
      </c>
      <c r="AG2063" s="327">
        <v>0.27077099999999998</v>
      </c>
      <c r="AH2063" s="327">
        <v>0.19416</v>
      </c>
      <c r="AI2063" s="327">
        <v>0.18951999999999999</v>
      </c>
      <c r="AJ2063" s="327">
        <v>0.24287500000000001</v>
      </c>
      <c r="AK2063" s="327">
        <v>0.27919899999999997</v>
      </c>
      <c r="AL2063" s="327">
        <v>2.2390110000000001</v>
      </c>
      <c r="AM2063" s="292"/>
    </row>
    <row r="2064" spans="1:39" ht="19.5" customHeight="1" x14ac:dyDescent="0.2">
      <c r="A2064" s="375" t="s">
        <v>75</v>
      </c>
      <c r="B2064" s="375" t="s">
        <v>44</v>
      </c>
      <c r="C2064" s="375" t="s">
        <v>40</v>
      </c>
      <c r="D2064" s="375" t="s">
        <v>43</v>
      </c>
      <c r="E2064" s="375"/>
      <c r="F2064" s="375"/>
      <c r="G2064" s="375"/>
      <c r="H2064" s="375"/>
      <c r="I2064" s="375"/>
      <c r="J2064" s="375"/>
      <c r="K2064" s="375"/>
      <c r="L2064" s="375"/>
      <c r="M2064" s="375"/>
      <c r="N2064" s="375"/>
      <c r="O2064" s="375"/>
      <c r="P2064" s="375"/>
      <c r="Q2064" s="375"/>
      <c r="R2064" s="375"/>
      <c r="W2064" s="323" t="s">
        <v>216</v>
      </c>
      <c r="X2064" s="323" t="s">
        <v>220</v>
      </c>
      <c r="Y2064" s="323"/>
      <c r="Z2064" s="327">
        <v>0.21673799999999999</v>
      </c>
      <c r="AA2064" s="327">
        <v>0.30476300000000001</v>
      </c>
      <c r="AB2064" s="327">
        <v>0.85966200000000004</v>
      </c>
      <c r="AC2064" s="327">
        <v>3.7478609999999999</v>
      </c>
      <c r="AD2064" s="327">
        <v>0.20222000000000001</v>
      </c>
      <c r="AE2064" s="327">
        <v>2.0453359999999998</v>
      </c>
      <c r="AF2064" s="327">
        <v>2.9467590000000001</v>
      </c>
      <c r="AG2064" s="327">
        <v>1.2046129999999999</v>
      </c>
      <c r="AH2064" s="327">
        <v>1.512078</v>
      </c>
      <c r="AI2064" s="327">
        <v>3.0610810000000002</v>
      </c>
      <c r="AJ2064" s="327">
        <v>0.993865</v>
      </c>
      <c r="AK2064" s="327">
        <v>3.0007619999999999</v>
      </c>
      <c r="AL2064" s="327">
        <v>20.095738000000001</v>
      </c>
      <c r="AM2064" s="292"/>
    </row>
    <row r="2065" spans="1:39" ht="19.5" customHeight="1" x14ac:dyDescent="0.2">
      <c r="A2065" s="375" t="s">
        <v>75</v>
      </c>
      <c r="B2065" s="375" t="s">
        <v>45</v>
      </c>
      <c r="C2065" s="375" t="s">
        <v>26</v>
      </c>
      <c r="D2065" s="375" t="s">
        <v>29</v>
      </c>
      <c r="E2065" s="375"/>
      <c r="F2065" s="375">
        <v>0</v>
      </c>
      <c r="G2065" s="375">
        <v>0</v>
      </c>
      <c r="H2065" s="375">
        <v>0</v>
      </c>
      <c r="I2065" s="375">
        <v>0</v>
      </c>
      <c r="J2065" s="375">
        <v>0</v>
      </c>
      <c r="K2065" s="375">
        <v>0</v>
      </c>
      <c r="L2065" s="375">
        <v>0</v>
      </c>
      <c r="M2065" s="375">
        <v>0</v>
      </c>
      <c r="N2065" s="375">
        <v>0</v>
      </c>
      <c r="O2065" s="375">
        <v>0</v>
      </c>
      <c r="P2065" s="375">
        <v>0</v>
      </c>
      <c r="Q2065" s="375">
        <v>0</v>
      </c>
      <c r="R2065" s="375">
        <v>0</v>
      </c>
      <c r="W2065" s="323" t="s">
        <v>216</v>
      </c>
      <c r="X2065" s="323" t="s">
        <v>211</v>
      </c>
      <c r="Y2065" s="323"/>
      <c r="Z2065" s="327">
        <v>60.909180999999997</v>
      </c>
      <c r="AA2065" s="327">
        <v>463.828644</v>
      </c>
      <c r="AB2065" s="327">
        <v>-1.8438290000000099</v>
      </c>
      <c r="AC2065" s="327">
        <v>71.804914999999994</v>
      </c>
      <c r="AD2065" s="327">
        <v>102.087559</v>
      </c>
      <c r="AE2065" s="327">
        <v>522.53557899999998</v>
      </c>
      <c r="AF2065" s="327">
        <v>-430.63158700000002</v>
      </c>
      <c r="AG2065" s="327">
        <v>101.155035</v>
      </c>
      <c r="AH2065" s="327">
        <v>77.520392999999999</v>
      </c>
      <c r="AI2065" s="327">
        <v>90.766542999999999</v>
      </c>
      <c r="AJ2065" s="327">
        <v>73.525582</v>
      </c>
      <c r="AK2065" s="327">
        <v>62.611339000000001</v>
      </c>
      <c r="AL2065" s="327">
        <v>1194.269354</v>
      </c>
      <c r="AM2065" s="292"/>
    </row>
    <row r="2066" spans="1:39" ht="19.5" customHeight="1" x14ac:dyDescent="0.2">
      <c r="A2066" s="375" t="s">
        <v>75</v>
      </c>
      <c r="B2066" s="375" t="s">
        <v>45</v>
      </c>
      <c r="C2066" s="375" t="s">
        <v>26</v>
      </c>
      <c r="D2066" s="375" t="s">
        <v>30</v>
      </c>
      <c r="E2066" s="375"/>
      <c r="F2066" s="375">
        <v>0</v>
      </c>
      <c r="G2066" s="375">
        <v>0</v>
      </c>
      <c r="H2066" s="375">
        <v>0</v>
      </c>
      <c r="I2066" s="375">
        <v>0</v>
      </c>
      <c r="J2066" s="375">
        <v>0</v>
      </c>
      <c r="K2066" s="375">
        <v>0</v>
      </c>
      <c r="L2066" s="375">
        <v>0</v>
      </c>
      <c r="M2066" s="375">
        <v>0</v>
      </c>
      <c r="N2066" s="375">
        <v>0</v>
      </c>
      <c r="O2066" s="375">
        <v>0</v>
      </c>
      <c r="P2066" s="375">
        <v>0</v>
      </c>
      <c r="Q2066" s="375">
        <v>0</v>
      </c>
      <c r="R2066" s="375">
        <v>0</v>
      </c>
      <c r="W2066" s="323" t="s">
        <v>216</v>
      </c>
      <c r="X2066" s="323" t="s">
        <v>221</v>
      </c>
      <c r="Y2066" s="323"/>
      <c r="Z2066" s="327">
        <v>6.679589</v>
      </c>
      <c r="AA2066" s="327">
        <v>7.8660690000000004</v>
      </c>
      <c r="AB2066" s="327">
        <v>6.3409769999999996</v>
      </c>
      <c r="AC2066" s="327">
        <v>6.1974369999999999</v>
      </c>
      <c r="AD2066" s="327">
        <v>5.2621969999999996</v>
      </c>
      <c r="AE2066" s="327">
        <v>4.1627689999999999</v>
      </c>
      <c r="AF2066" s="327">
        <v>10.813319</v>
      </c>
      <c r="AG2066" s="327">
        <v>6.8855510000000004</v>
      </c>
      <c r="AH2066" s="327">
        <v>6.5850730000000004</v>
      </c>
      <c r="AI2066" s="327">
        <v>6.0116430000000003</v>
      </c>
      <c r="AJ2066" s="327">
        <v>5.6996830000000003</v>
      </c>
      <c r="AK2066" s="327">
        <v>5.3939219999999999</v>
      </c>
      <c r="AL2066" s="327">
        <v>77.898229000000001</v>
      </c>
      <c r="AM2066" s="292"/>
    </row>
    <row r="2067" spans="1:39" ht="19.5" customHeight="1" x14ac:dyDescent="0.2">
      <c r="A2067" s="375" t="s">
        <v>75</v>
      </c>
      <c r="B2067" s="375" t="s">
        <v>45</v>
      </c>
      <c r="C2067" s="375" t="s">
        <v>26</v>
      </c>
      <c r="D2067" s="375" t="s">
        <v>31</v>
      </c>
      <c r="E2067" s="375"/>
      <c r="F2067" s="375">
        <v>0</v>
      </c>
      <c r="G2067" s="375">
        <v>0</v>
      </c>
      <c r="H2067" s="375">
        <v>0</v>
      </c>
      <c r="I2067" s="375">
        <v>0</v>
      </c>
      <c r="J2067" s="375">
        <v>0</v>
      </c>
      <c r="K2067" s="375">
        <v>0</v>
      </c>
      <c r="L2067" s="375">
        <v>0</v>
      </c>
      <c r="M2067" s="375">
        <v>0</v>
      </c>
      <c r="N2067" s="375">
        <v>0</v>
      </c>
      <c r="O2067" s="375">
        <v>0</v>
      </c>
      <c r="P2067" s="375">
        <v>0</v>
      </c>
      <c r="Q2067" s="375">
        <v>0</v>
      </c>
      <c r="R2067" s="375">
        <v>0</v>
      </c>
      <c r="W2067" s="323" t="s">
        <v>216</v>
      </c>
      <c r="X2067" s="323" t="s">
        <v>222</v>
      </c>
      <c r="Y2067" s="323"/>
      <c r="Z2067" s="327">
        <v>0.17131399999999999</v>
      </c>
      <c r="AA2067" s="327">
        <v>0</v>
      </c>
      <c r="AB2067" s="327">
        <v>3.5999999999999997E-2</v>
      </c>
      <c r="AC2067" s="327">
        <v>3.3000000000000002E-2</v>
      </c>
      <c r="AD2067" s="327">
        <v>8.9999999999999993E-3</v>
      </c>
      <c r="AE2067" s="327">
        <v>0.26286999999999999</v>
      </c>
      <c r="AF2067" s="327">
        <v>1.296</v>
      </c>
      <c r="AG2067" s="327">
        <v>2.7E-2</v>
      </c>
      <c r="AH2067" s="327">
        <v>0.35775000000000001</v>
      </c>
      <c r="AI2067" s="327">
        <v>5.0250000000000003E-2</v>
      </c>
      <c r="AJ2067" s="327">
        <v>1.7999999999999999E-2</v>
      </c>
      <c r="AK2067" s="327">
        <v>7.4249999999999997E-2</v>
      </c>
      <c r="AL2067" s="327">
        <v>2.3354339999999998</v>
      </c>
      <c r="AM2067" s="292"/>
    </row>
    <row r="2068" spans="1:39" ht="19.5" customHeight="1" x14ac:dyDescent="0.2">
      <c r="A2068" s="375" t="s">
        <v>75</v>
      </c>
      <c r="B2068" s="375" t="s">
        <v>45</v>
      </c>
      <c r="C2068" s="375" t="s">
        <v>33</v>
      </c>
      <c r="D2068" s="375" t="s">
        <v>34</v>
      </c>
      <c r="E2068" s="375"/>
      <c r="F2068" s="375">
        <v>0</v>
      </c>
      <c r="G2068" s="375">
        <v>0</v>
      </c>
      <c r="H2068" s="375">
        <v>0</v>
      </c>
      <c r="I2068" s="375">
        <v>0</v>
      </c>
      <c r="J2068" s="375">
        <v>0</v>
      </c>
      <c r="K2068" s="375">
        <v>0</v>
      </c>
      <c r="L2068" s="375">
        <v>0</v>
      </c>
      <c r="M2068" s="375">
        <v>0</v>
      </c>
      <c r="N2068" s="375">
        <v>0</v>
      </c>
      <c r="O2068" s="375">
        <v>0</v>
      </c>
      <c r="P2068" s="375">
        <v>0</v>
      </c>
      <c r="Q2068" s="375">
        <v>0</v>
      </c>
      <c r="R2068" s="375">
        <v>0</v>
      </c>
      <c r="W2068" s="323" t="s">
        <v>216</v>
      </c>
      <c r="X2068" s="323" t="s">
        <v>223</v>
      </c>
      <c r="Y2068" s="323"/>
      <c r="Z2068" s="327">
        <v>32.436577999999997</v>
      </c>
      <c r="AA2068" s="327">
        <v>8.8609480000000005</v>
      </c>
      <c r="AB2068" s="327">
        <v>34.273397000000003</v>
      </c>
      <c r="AC2068" s="327">
        <v>48.07094</v>
      </c>
      <c r="AD2068" s="327">
        <v>47.148524000000002</v>
      </c>
      <c r="AE2068" s="327">
        <v>63.372332999999998</v>
      </c>
      <c r="AF2068" s="327">
        <v>67.871914000000004</v>
      </c>
      <c r="AG2068" s="327">
        <v>67.576359999999994</v>
      </c>
      <c r="AH2068" s="327">
        <v>69.166518999999994</v>
      </c>
      <c r="AI2068" s="327">
        <v>52.623745</v>
      </c>
      <c r="AJ2068" s="327">
        <v>61.625501999999997</v>
      </c>
      <c r="AK2068" s="327">
        <v>65.559376</v>
      </c>
      <c r="AL2068" s="327">
        <v>618.58613600000001</v>
      </c>
      <c r="AM2068" s="292"/>
    </row>
    <row r="2069" spans="1:39" ht="19.5" customHeight="1" x14ac:dyDescent="0.2">
      <c r="A2069" s="375" t="s">
        <v>75</v>
      </c>
      <c r="B2069" s="375" t="s">
        <v>45</v>
      </c>
      <c r="C2069" s="375" t="s">
        <v>33</v>
      </c>
      <c r="D2069" s="375" t="s">
        <v>35</v>
      </c>
      <c r="E2069" s="375"/>
      <c r="F2069" s="375">
        <v>0</v>
      </c>
      <c r="G2069" s="375">
        <v>0</v>
      </c>
      <c r="H2069" s="375">
        <v>0</v>
      </c>
      <c r="I2069" s="375">
        <v>0</v>
      </c>
      <c r="J2069" s="375">
        <v>0</v>
      </c>
      <c r="K2069" s="375">
        <v>0</v>
      </c>
      <c r="L2069" s="375">
        <v>0</v>
      </c>
      <c r="M2069" s="375">
        <v>0</v>
      </c>
      <c r="N2069" s="375">
        <v>0</v>
      </c>
      <c r="O2069" s="375">
        <v>0</v>
      </c>
      <c r="P2069" s="375">
        <v>0</v>
      </c>
      <c r="Q2069" s="375">
        <v>0</v>
      </c>
      <c r="R2069" s="375">
        <v>0</v>
      </c>
      <c r="W2069" s="323" t="s">
        <v>216</v>
      </c>
      <c r="X2069" s="323" t="s">
        <v>224</v>
      </c>
      <c r="Y2069" s="323"/>
      <c r="Z2069" s="327">
        <v>-14.268331999999999</v>
      </c>
      <c r="AA2069" s="327">
        <v>0.71220000000000006</v>
      </c>
      <c r="AB2069" s="327">
        <v>32.907201000000001</v>
      </c>
      <c r="AC2069" s="327">
        <v>27.90945</v>
      </c>
      <c r="AD2069" s="327">
        <v>25.059699999999999</v>
      </c>
      <c r="AE2069" s="327">
        <v>22.858810999999999</v>
      </c>
      <c r="AF2069" s="327">
        <v>33.029539999999997</v>
      </c>
      <c r="AG2069" s="327">
        <v>20.37115</v>
      </c>
      <c r="AH2069" s="327">
        <v>26.056812000000001</v>
      </c>
      <c r="AI2069" s="327">
        <v>25.0259</v>
      </c>
      <c r="AJ2069" s="327">
        <v>21.397500000000001</v>
      </c>
      <c r="AK2069" s="327">
        <v>46.545650000000002</v>
      </c>
      <c r="AL2069" s="327">
        <v>267.60558200000003</v>
      </c>
      <c r="AM2069" s="292"/>
    </row>
    <row r="2070" spans="1:39" ht="19.5" customHeight="1" x14ac:dyDescent="0.2">
      <c r="A2070" s="375" t="s">
        <v>75</v>
      </c>
      <c r="B2070" s="375" t="s">
        <v>45</v>
      </c>
      <c r="C2070" s="375" t="s">
        <v>33</v>
      </c>
      <c r="D2070" s="375" t="s">
        <v>36</v>
      </c>
      <c r="E2070" s="375"/>
      <c r="F2070" s="375">
        <v>0</v>
      </c>
      <c r="G2070" s="375">
        <v>0</v>
      </c>
      <c r="H2070" s="375">
        <v>0</v>
      </c>
      <c r="I2070" s="375">
        <v>0</v>
      </c>
      <c r="J2070" s="375">
        <v>0</v>
      </c>
      <c r="K2070" s="375">
        <v>0</v>
      </c>
      <c r="L2070" s="375">
        <v>0</v>
      </c>
      <c r="M2070" s="375">
        <v>0</v>
      </c>
      <c r="N2070" s="375">
        <v>0</v>
      </c>
      <c r="O2070" s="375">
        <v>0</v>
      </c>
      <c r="P2070" s="375">
        <v>0</v>
      </c>
      <c r="Q2070" s="375">
        <v>0</v>
      </c>
      <c r="R2070" s="375">
        <v>0</v>
      </c>
      <c r="W2070" s="323" t="s">
        <v>216</v>
      </c>
      <c r="X2070" s="323" t="s">
        <v>225</v>
      </c>
      <c r="Y2070" s="323"/>
      <c r="Z2070" s="327">
        <v>7.3677000000000006E-2</v>
      </c>
      <c r="AA2070" s="327">
        <v>0</v>
      </c>
      <c r="AB2070" s="327">
        <v>0.14735400000000001</v>
      </c>
      <c r="AC2070" s="327">
        <v>7.3657E-2</v>
      </c>
      <c r="AD2070" s="327">
        <v>6.8374000000000004E-2</v>
      </c>
      <c r="AE2070" s="327">
        <v>6.8374000000000004E-2</v>
      </c>
      <c r="AF2070" s="327">
        <v>6.8374000000000004E-2</v>
      </c>
      <c r="AG2070" s="327">
        <v>0.142155</v>
      </c>
      <c r="AH2070" s="327">
        <v>8.0546999999999994E-2</v>
      </c>
      <c r="AI2070" s="327">
        <v>8.0546999999999994E-2</v>
      </c>
      <c r="AJ2070" s="327">
        <v>8.0546999999999994E-2</v>
      </c>
      <c r="AK2070" s="327">
        <v>0.75590000000000002</v>
      </c>
      <c r="AL2070" s="327">
        <v>1.6395059999999999</v>
      </c>
      <c r="AM2070" s="292"/>
    </row>
    <row r="2071" spans="1:39" ht="19.5" customHeight="1" x14ac:dyDescent="0.2">
      <c r="A2071" s="375" t="s">
        <v>75</v>
      </c>
      <c r="B2071" s="375" t="s">
        <v>45</v>
      </c>
      <c r="C2071" s="375" t="s">
        <v>33</v>
      </c>
      <c r="D2071" s="375" t="s">
        <v>37</v>
      </c>
      <c r="E2071" s="375"/>
      <c r="F2071" s="375">
        <v>0</v>
      </c>
      <c r="G2071" s="375">
        <v>0</v>
      </c>
      <c r="H2071" s="375">
        <v>0</v>
      </c>
      <c r="I2071" s="375">
        <v>0</v>
      </c>
      <c r="J2071" s="375">
        <v>0</v>
      </c>
      <c r="K2071" s="375">
        <v>0</v>
      </c>
      <c r="L2071" s="375">
        <v>0</v>
      </c>
      <c r="M2071" s="375">
        <v>0</v>
      </c>
      <c r="N2071" s="375">
        <v>0</v>
      </c>
      <c r="O2071" s="375">
        <v>0</v>
      </c>
      <c r="P2071" s="375">
        <v>0</v>
      </c>
      <c r="Q2071" s="375">
        <v>0</v>
      </c>
      <c r="R2071" s="375">
        <v>0</v>
      </c>
      <c r="W2071" s="323" t="s">
        <v>216</v>
      </c>
      <c r="X2071" s="323" t="s">
        <v>226</v>
      </c>
      <c r="Y2071" s="323"/>
      <c r="Z2071" s="327">
        <v>0</v>
      </c>
      <c r="AA2071" s="327">
        <v>0</v>
      </c>
      <c r="AB2071" s="327">
        <v>0</v>
      </c>
      <c r="AC2071" s="327">
        <v>0</v>
      </c>
      <c r="AD2071" s="327">
        <v>0</v>
      </c>
      <c r="AE2071" s="327">
        <v>0.19939999999999999</v>
      </c>
      <c r="AF2071" s="327">
        <v>0</v>
      </c>
      <c r="AG2071" s="327">
        <v>0</v>
      </c>
      <c r="AH2071" s="327">
        <v>0</v>
      </c>
      <c r="AI2071" s="327">
        <v>0</v>
      </c>
      <c r="AJ2071" s="327">
        <v>0</v>
      </c>
      <c r="AK2071" s="327">
        <v>0</v>
      </c>
      <c r="AL2071" s="327">
        <v>0.19939999999999999</v>
      </c>
      <c r="AM2071" s="292"/>
    </row>
    <row r="2072" spans="1:39" ht="19.5" customHeight="1" x14ac:dyDescent="0.2">
      <c r="A2072" s="375" t="s">
        <v>75</v>
      </c>
      <c r="B2072" s="375" t="s">
        <v>45</v>
      </c>
      <c r="C2072" s="375" t="s">
        <v>33</v>
      </c>
      <c r="D2072" s="375" t="s">
        <v>38</v>
      </c>
      <c r="E2072" s="375"/>
      <c r="F2072" s="375">
        <v>0</v>
      </c>
      <c r="G2072" s="375">
        <v>0</v>
      </c>
      <c r="H2072" s="375">
        <v>0</v>
      </c>
      <c r="I2072" s="375">
        <v>0</v>
      </c>
      <c r="J2072" s="375">
        <v>0</v>
      </c>
      <c r="K2072" s="375">
        <v>0</v>
      </c>
      <c r="L2072" s="375">
        <v>0</v>
      </c>
      <c r="M2072" s="375">
        <v>0</v>
      </c>
      <c r="N2072" s="375">
        <v>0</v>
      </c>
      <c r="O2072" s="375">
        <v>0</v>
      </c>
      <c r="P2072" s="375">
        <v>0</v>
      </c>
      <c r="Q2072" s="375">
        <v>0</v>
      </c>
      <c r="R2072" s="375">
        <v>0</v>
      </c>
      <c r="W2072" s="323" t="s">
        <v>216</v>
      </c>
      <c r="X2072" s="323" t="s">
        <v>227</v>
      </c>
      <c r="Y2072" s="323"/>
      <c r="Z2072" s="327">
        <v>-117.02549999999999</v>
      </c>
      <c r="AA2072" s="327">
        <v>0</v>
      </c>
      <c r="AB2072" s="327">
        <v>0</v>
      </c>
      <c r="AC2072" s="327">
        <v>0.20880000000000001</v>
      </c>
      <c r="AD2072" s="327">
        <v>2.25</v>
      </c>
      <c r="AE2072" s="327">
        <v>0</v>
      </c>
      <c r="AF2072" s="327">
        <v>0</v>
      </c>
      <c r="AG2072" s="327">
        <v>0</v>
      </c>
      <c r="AH2072" s="327">
        <v>0</v>
      </c>
      <c r="AI2072" s="327">
        <v>0</v>
      </c>
      <c r="AJ2072" s="327">
        <v>0.12</v>
      </c>
      <c r="AK2072" s="327">
        <v>48.005699999999997</v>
      </c>
      <c r="AL2072" s="327">
        <v>-66.441000000000003</v>
      </c>
      <c r="AM2072" s="292"/>
    </row>
    <row r="2073" spans="1:39" ht="19.5" customHeight="1" x14ac:dyDescent="0.2">
      <c r="A2073" s="375" t="s">
        <v>75</v>
      </c>
      <c r="B2073" s="375" t="s">
        <v>45</v>
      </c>
      <c r="C2073" s="375" t="s">
        <v>33</v>
      </c>
      <c r="D2073" s="375" t="s">
        <v>39</v>
      </c>
      <c r="E2073" s="375"/>
      <c r="F2073" s="375">
        <v>0</v>
      </c>
      <c r="G2073" s="375">
        <v>0</v>
      </c>
      <c r="H2073" s="375">
        <v>0</v>
      </c>
      <c r="I2073" s="375">
        <v>0</v>
      </c>
      <c r="J2073" s="375">
        <v>0</v>
      </c>
      <c r="K2073" s="375">
        <v>0</v>
      </c>
      <c r="L2073" s="375">
        <v>0</v>
      </c>
      <c r="M2073" s="375">
        <v>0</v>
      </c>
      <c r="N2073" s="375">
        <v>0</v>
      </c>
      <c r="O2073" s="375">
        <v>0</v>
      </c>
      <c r="P2073" s="375">
        <v>0</v>
      </c>
      <c r="Q2073" s="375">
        <v>0</v>
      </c>
      <c r="R2073" s="375">
        <v>0</v>
      </c>
      <c r="W2073" s="323" t="s">
        <v>216</v>
      </c>
      <c r="X2073" s="323" t="s">
        <v>367</v>
      </c>
      <c r="Y2073" s="323"/>
      <c r="Z2073" s="327">
        <v>80.059209999999993</v>
      </c>
      <c r="AA2073" s="327">
        <v>18.057721999999998</v>
      </c>
      <c r="AB2073" s="327">
        <v>99.092547999999994</v>
      </c>
      <c r="AC2073" s="327">
        <v>119.330123</v>
      </c>
      <c r="AD2073" s="327">
        <v>97.403152000000006</v>
      </c>
      <c r="AE2073" s="327">
        <v>162.82808800000001</v>
      </c>
      <c r="AF2073" s="327">
        <v>174.39148</v>
      </c>
      <c r="AG2073" s="327">
        <v>156.577966</v>
      </c>
      <c r="AH2073" s="327">
        <v>180.38998599999999</v>
      </c>
      <c r="AI2073" s="327">
        <v>112.069969</v>
      </c>
      <c r="AJ2073" s="327">
        <v>140.54838000000001</v>
      </c>
      <c r="AK2073" s="327">
        <v>144.81449499999999</v>
      </c>
      <c r="AL2073" s="327">
        <v>1485.5631189999999</v>
      </c>
      <c r="AM2073" s="292"/>
    </row>
    <row r="2074" spans="1:39" ht="19.5" customHeight="1" x14ac:dyDescent="0.2">
      <c r="A2074" s="375" t="s">
        <v>75</v>
      </c>
      <c r="B2074" s="375" t="s">
        <v>45</v>
      </c>
      <c r="C2074" s="375" t="s">
        <v>40</v>
      </c>
      <c r="D2074" s="375" t="s">
        <v>41</v>
      </c>
      <c r="E2074" s="375"/>
      <c r="F2074" s="375">
        <v>0</v>
      </c>
      <c r="G2074" s="375">
        <v>0</v>
      </c>
      <c r="H2074" s="375">
        <v>0</v>
      </c>
      <c r="I2074" s="375">
        <v>0</v>
      </c>
      <c r="J2074" s="375">
        <v>0</v>
      </c>
      <c r="K2074" s="375">
        <v>0</v>
      </c>
      <c r="L2074" s="375">
        <v>0</v>
      </c>
      <c r="M2074" s="375">
        <v>0</v>
      </c>
      <c r="N2074" s="375">
        <v>0</v>
      </c>
      <c r="O2074" s="375">
        <v>0</v>
      </c>
      <c r="P2074" s="375">
        <v>0</v>
      </c>
      <c r="Q2074" s="375">
        <v>0</v>
      </c>
      <c r="R2074" s="375">
        <v>0</v>
      </c>
      <c r="W2074" s="323" t="s">
        <v>216</v>
      </c>
      <c r="X2074" s="323" t="s">
        <v>229</v>
      </c>
      <c r="Y2074" s="323"/>
      <c r="Z2074" s="327">
        <v>51.937693000000003</v>
      </c>
      <c r="AA2074" s="327">
        <v>-8.6560469999999992</v>
      </c>
      <c r="AB2074" s="327">
        <v>-58.232776999999999</v>
      </c>
      <c r="AC2074" s="327">
        <v>-30.839386000000001</v>
      </c>
      <c r="AD2074" s="327">
        <v>-23.255925000000399</v>
      </c>
      <c r="AE2074" s="327">
        <v>-54.751086000000001</v>
      </c>
      <c r="AF2074" s="327">
        <v>-24.715301</v>
      </c>
      <c r="AG2074" s="327">
        <v>-42.762946000000298</v>
      </c>
      <c r="AH2074" s="327">
        <v>-35.484688000000098</v>
      </c>
      <c r="AI2074" s="327">
        <v>-49.577812000000002</v>
      </c>
      <c r="AJ2074" s="327">
        <v>-44.325761000000099</v>
      </c>
      <c r="AK2074" s="327">
        <v>-41.577823000000002</v>
      </c>
      <c r="AL2074" s="327">
        <v>-362.241859000001</v>
      </c>
      <c r="AM2074" s="292"/>
    </row>
    <row r="2075" spans="1:39" ht="19.5" customHeight="1" x14ac:dyDescent="0.2">
      <c r="A2075" s="375" t="s">
        <v>75</v>
      </c>
      <c r="B2075" s="375" t="s">
        <v>45</v>
      </c>
      <c r="C2075" s="375" t="s">
        <v>40</v>
      </c>
      <c r="D2075" s="375" t="s">
        <v>42</v>
      </c>
      <c r="E2075" s="375"/>
      <c r="F2075" s="375">
        <v>0</v>
      </c>
      <c r="G2075" s="375">
        <v>0</v>
      </c>
      <c r="H2075" s="375">
        <v>0</v>
      </c>
      <c r="I2075" s="375">
        <v>0</v>
      </c>
      <c r="J2075" s="375">
        <v>0</v>
      </c>
      <c r="K2075" s="375">
        <v>0</v>
      </c>
      <c r="L2075" s="375">
        <v>0</v>
      </c>
      <c r="M2075" s="375">
        <v>0</v>
      </c>
      <c r="N2075" s="375">
        <v>0</v>
      </c>
      <c r="O2075" s="375">
        <v>0</v>
      </c>
      <c r="P2075" s="375">
        <v>0</v>
      </c>
      <c r="Q2075" s="375">
        <v>0</v>
      </c>
      <c r="R2075" s="375">
        <v>0</v>
      </c>
      <c r="W2075" s="323" t="s">
        <v>216</v>
      </c>
      <c r="X2075" s="323" t="s">
        <v>230</v>
      </c>
      <c r="Y2075" s="323"/>
      <c r="Z2075" s="327">
        <v>0.21110000000000001</v>
      </c>
      <c r="AA2075" s="327">
        <v>0</v>
      </c>
      <c r="AB2075" s="327">
        <v>0.14000000000000001</v>
      </c>
      <c r="AC2075" s="327">
        <v>0.19600000000000001</v>
      </c>
      <c r="AD2075" s="327">
        <v>0</v>
      </c>
      <c r="AE2075" s="327">
        <v>2.5</v>
      </c>
      <c r="AF2075" s="327">
        <v>0</v>
      </c>
      <c r="AG2075" s="327">
        <v>12.690099999999999</v>
      </c>
      <c r="AH2075" s="327">
        <v>0</v>
      </c>
      <c r="AI2075" s="327">
        <v>0</v>
      </c>
      <c r="AJ2075" s="327">
        <v>1.55</v>
      </c>
      <c r="AK2075" s="327">
        <v>0</v>
      </c>
      <c r="AL2075" s="327">
        <v>17.287199999999999</v>
      </c>
      <c r="AM2075" s="292"/>
    </row>
    <row r="2076" spans="1:39" ht="19.5" customHeight="1" x14ac:dyDescent="0.2">
      <c r="A2076" s="375" t="s">
        <v>75</v>
      </c>
      <c r="B2076" s="375" t="s">
        <v>45</v>
      </c>
      <c r="C2076" s="375" t="s">
        <v>40</v>
      </c>
      <c r="D2076" s="375" t="s">
        <v>43</v>
      </c>
      <c r="E2076" s="375"/>
      <c r="F2076" s="375">
        <v>0</v>
      </c>
      <c r="G2076" s="375">
        <v>0</v>
      </c>
      <c r="H2076" s="375">
        <v>0</v>
      </c>
      <c r="I2076" s="375">
        <v>0</v>
      </c>
      <c r="J2076" s="375">
        <v>0</v>
      </c>
      <c r="K2076" s="375">
        <v>0</v>
      </c>
      <c r="L2076" s="375">
        <v>0</v>
      </c>
      <c r="M2076" s="375">
        <v>0</v>
      </c>
      <c r="N2076" s="375">
        <v>0</v>
      </c>
      <c r="O2076" s="375">
        <v>0</v>
      </c>
      <c r="P2076" s="375">
        <v>0</v>
      </c>
      <c r="Q2076" s="375">
        <v>0</v>
      </c>
      <c r="R2076" s="375">
        <v>0</v>
      </c>
      <c r="W2076" s="323" t="s">
        <v>216</v>
      </c>
      <c r="X2076" s="323" t="s">
        <v>231</v>
      </c>
      <c r="Y2076" s="323"/>
      <c r="Z2076" s="327">
        <v>236.60421400000001</v>
      </c>
      <c r="AA2076" s="327">
        <v>65.124253999999993</v>
      </c>
      <c r="AB2076" s="327">
        <v>248.595586</v>
      </c>
      <c r="AC2076" s="327">
        <v>335.78400599999998</v>
      </c>
      <c r="AD2076" s="327">
        <v>338.76031</v>
      </c>
      <c r="AE2076" s="327">
        <v>446.43941599999999</v>
      </c>
      <c r="AF2076" s="327">
        <v>474.99559799999997</v>
      </c>
      <c r="AG2076" s="327">
        <v>479.743426</v>
      </c>
      <c r="AH2076" s="327">
        <v>486.89414399999998</v>
      </c>
      <c r="AI2076" s="327">
        <v>369.57412799999997</v>
      </c>
      <c r="AJ2076" s="327">
        <v>425.78207800000001</v>
      </c>
      <c r="AK2076" s="327">
        <v>446.334836</v>
      </c>
      <c r="AL2076" s="327">
        <v>4354.6319960000001</v>
      </c>
      <c r="AM2076" s="292"/>
    </row>
    <row r="2077" spans="1:39" ht="19.5" customHeight="1" x14ac:dyDescent="0.2">
      <c r="A2077" s="375" t="s">
        <v>75</v>
      </c>
      <c r="B2077" s="375" t="s">
        <v>25</v>
      </c>
      <c r="C2077" s="375" t="s">
        <v>378</v>
      </c>
      <c r="D2077" s="375" t="s">
        <v>378</v>
      </c>
      <c r="E2077" s="375"/>
      <c r="F2077" s="375">
        <v>0</v>
      </c>
      <c r="G2077" s="375">
        <v>0</v>
      </c>
      <c r="H2077" s="375">
        <v>0</v>
      </c>
      <c r="I2077" s="375">
        <v>0</v>
      </c>
      <c r="J2077" s="375">
        <v>0</v>
      </c>
      <c r="K2077" s="375">
        <v>0</v>
      </c>
      <c r="L2077" s="375">
        <v>0</v>
      </c>
      <c r="M2077" s="375">
        <v>0</v>
      </c>
      <c r="N2077" s="375">
        <v>0</v>
      </c>
      <c r="O2077" s="375">
        <v>0</v>
      </c>
      <c r="P2077" s="375">
        <v>0</v>
      </c>
      <c r="Q2077" s="375">
        <v>0</v>
      </c>
      <c r="R2077" s="375">
        <v>0</v>
      </c>
      <c r="W2077" s="323" t="s">
        <v>216</v>
      </c>
      <c r="X2077" s="323" t="s">
        <v>232</v>
      </c>
      <c r="Y2077" s="323"/>
      <c r="Z2077" s="327">
        <v>0.28589999999999999</v>
      </c>
      <c r="AA2077" s="327">
        <v>0.85119999999999996</v>
      </c>
      <c r="AB2077" s="327">
        <v>-0.63980000000000004</v>
      </c>
      <c r="AC2077" s="327">
        <v>2.64E-2</v>
      </c>
      <c r="AD2077" s="327">
        <v>0</v>
      </c>
      <c r="AE2077" s="327">
        <v>2E-3</v>
      </c>
      <c r="AF2077" s="327">
        <v>0.1368</v>
      </c>
      <c r="AG2077" s="327">
        <v>0</v>
      </c>
      <c r="AH2077" s="327">
        <v>0</v>
      </c>
      <c r="AI2077" s="327">
        <v>0.7208</v>
      </c>
      <c r="AJ2077" s="327">
        <v>0.75109999999999999</v>
      </c>
      <c r="AK2077" s="327">
        <v>0.20349999999999999</v>
      </c>
      <c r="AL2077" s="327">
        <v>2.3378999999999999</v>
      </c>
      <c r="AM2077" s="292"/>
    </row>
    <row r="2078" spans="1:39" ht="19.5" customHeight="1" x14ac:dyDescent="0.2">
      <c r="A2078" s="375" t="s">
        <v>75</v>
      </c>
      <c r="B2078" s="375" t="s">
        <v>44</v>
      </c>
      <c r="C2078" s="375" t="s">
        <v>380</v>
      </c>
      <c r="D2078" s="375" t="s">
        <v>380</v>
      </c>
      <c r="E2078" s="375"/>
      <c r="F2078" s="375">
        <v>0</v>
      </c>
      <c r="G2078" s="375">
        <v>0</v>
      </c>
      <c r="H2078" s="375">
        <v>0</v>
      </c>
      <c r="I2078" s="375">
        <v>0</v>
      </c>
      <c r="J2078" s="375">
        <v>0</v>
      </c>
      <c r="K2078" s="375">
        <v>0</v>
      </c>
      <c r="L2078" s="375">
        <v>0</v>
      </c>
      <c r="M2078" s="375">
        <v>0</v>
      </c>
      <c r="N2078" s="375">
        <v>0</v>
      </c>
      <c r="O2078" s="375">
        <v>0</v>
      </c>
      <c r="P2078" s="375">
        <v>0</v>
      </c>
      <c r="Q2078" s="375">
        <v>0</v>
      </c>
      <c r="R2078" s="375">
        <v>0</v>
      </c>
      <c r="W2078" s="323" t="s">
        <v>216</v>
      </c>
      <c r="X2078" s="323" t="s">
        <v>233</v>
      </c>
      <c r="Y2078" s="323"/>
      <c r="Z2078" s="327">
        <v>0.21959999999999999</v>
      </c>
      <c r="AA2078" s="327">
        <v>0.1996</v>
      </c>
      <c r="AB2078" s="327">
        <v>0.62119999999999997</v>
      </c>
      <c r="AC2078" s="327">
        <v>0.35920000000000002</v>
      </c>
      <c r="AD2078" s="327">
        <v>0</v>
      </c>
      <c r="AE2078" s="327">
        <v>0</v>
      </c>
      <c r="AF2078" s="327">
        <v>0.54354199999999997</v>
      </c>
      <c r="AG2078" s="327">
        <v>0.14879999999999999</v>
      </c>
      <c r="AH2078" s="327">
        <v>0</v>
      </c>
      <c r="AI2078" s="327">
        <v>0</v>
      </c>
      <c r="AJ2078" s="327">
        <v>0</v>
      </c>
      <c r="AK2078" s="327">
        <v>2.4400000000000002E-2</v>
      </c>
      <c r="AL2078" s="327">
        <v>2.1163419999999999</v>
      </c>
      <c r="AM2078" s="292"/>
    </row>
    <row r="2079" spans="1:39" ht="19.5" customHeight="1" x14ac:dyDescent="0.2">
      <c r="A2079" s="375" t="s">
        <v>75</v>
      </c>
      <c r="B2079" s="375" t="s">
        <v>45</v>
      </c>
      <c r="C2079" s="375" t="s">
        <v>382</v>
      </c>
      <c r="D2079" s="375" t="s">
        <v>382</v>
      </c>
      <c r="E2079" s="375"/>
      <c r="F2079" s="375">
        <v>0</v>
      </c>
      <c r="G2079" s="375">
        <v>0</v>
      </c>
      <c r="H2079" s="375">
        <v>0</v>
      </c>
      <c r="I2079" s="375">
        <v>0</v>
      </c>
      <c r="J2079" s="375">
        <v>0</v>
      </c>
      <c r="K2079" s="375">
        <v>0</v>
      </c>
      <c r="L2079" s="375">
        <v>0</v>
      </c>
      <c r="M2079" s="375">
        <v>0</v>
      </c>
      <c r="N2079" s="375">
        <v>0</v>
      </c>
      <c r="O2079" s="375">
        <v>0</v>
      </c>
      <c r="P2079" s="375">
        <v>0</v>
      </c>
      <c r="Q2079" s="375">
        <v>0</v>
      </c>
      <c r="R2079" s="375">
        <v>0</v>
      </c>
      <c r="W2079" s="323" t="s">
        <v>216</v>
      </c>
      <c r="X2079" s="323" t="s">
        <v>234</v>
      </c>
      <c r="Y2079" s="323"/>
      <c r="Z2079" s="327">
        <v>0</v>
      </c>
      <c r="AA2079" s="327">
        <v>0</v>
      </c>
      <c r="AB2079" s="327">
        <v>0</v>
      </c>
      <c r="AC2079" s="327">
        <v>0</v>
      </c>
      <c r="AD2079" s="327">
        <v>0</v>
      </c>
      <c r="AE2079" s="327">
        <v>0</v>
      </c>
      <c r="AF2079" s="327">
        <v>0</v>
      </c>
      <c r="AG2079" s="327">
        <v>0</v>
      </c>
      <c r="AH2079" s="327">
        <v>0</v>
      </c>
      <c r="AI2079" s="327">
        <v>0.75570000000000004</v>
      </c>
      <c r="AJ2079" s="327">
        <v>0</v>
      </c>
      <c r="AK2079" s="327">
        <v>0</v>
      </c>
      <c r="AL2079" s="327">
        <v>0.75570000000000004</v>
      </c>
      <c r="AM2079" s="292"/>
    </row>
    <row r="2080" spans="1:39" ht="19.5" customHeight="1" x14ac:dyDescent="0.2">
      <c r="A2080" s="375" t="s">
        <v>75</v>
      </c>
      <c r="B2080" s="375" t="s">
        <v>46</v>
      </c>
      <c r="C2080" s="375" t="s">
        <v>384</v>
      </c>
      <c r="D2080" s="375" t="s">
        <v>384</v>
      </c>
      <c r="E2080" s="375"/>
      <c r="F2080" s="375"/>
      <c r="G2080" s="375"/>
      <c r="H2080" s="375"/>
      <c r="I2080" s="375"/>
      <c r="J2080" s="375"/>
      <c r="K2080" s="375"/>
      <c r="L2080" s="375"/>
      <c r="M2080" s="375"/>
      <c r="N2080" s="375"/>
      <c r="O2080" s="375"/>
      <c r="P2080" s="375"/>
      <c r="Q2080" s="375"/>
      <c r="R2080" s="375">
        <v>0</v>
      </c>
      <c r="W2080" s="323" t="s">
        <v>216</v>
      </c>
      <c r="X2080" s="323" t="s">
        <v>127</v>
      </c>
      <c r="Y2080" s="323"/>
      <c r="Z2080" s="327">
        <v>0.63692899999999997</v>
      </c>
      <c r="AA2080" s="327">
        <v>-47.371004999999997</v>
      </c>
      <c r="AB2080" s="327">
        <v>2.8973450000000001</v>
      </c>
      <c r="AC2080" s="327">
        <v>493.81819100000001</v>
      </c>
      <c r="AD2080" s="327">
        <v>0.73290500000000003</v>
      </c>
      <c r="AE2080" s="327">
        <v>5.6047640000000003</v>
      </c>
      <c r="AF2080" s="327">
        <v>-596.97752300000002</v>
      </c>
      <c r="AG2080" s="327">
        <v>1.4216610000000001</v>
      </c>
      <c r="AH2080" s="327">
        <v>-12.407805</v>
      </c>
      <c r="AI2080" s="327">
        <v>1.462531</v>
      </c>
      <c r="AJ2080" s="327">
        <v>1.8627260000000001</v>
      </c>
      <c r="AK2080" s="327">
        <v>2.4683359999999999</v>
      </c>
      <c r="AL2080" s="327">
        <v>-145.850945</v>
      </c>
      <c r="AM2080" s="292"/>
    </row>
    <row r="2081" spans="1:39" ht="19.5" customHeight="1" x14ac:dyDescent="0.2">
      <c r="A2081" s="375" t="s">
        <v>75</v>
      </c>
      <c r="B2081" s="375" t="s">
        <v>47</v>
      </c>
      <c r="C2081" s="375" t="s">
        <v>386</v>
      </c>
      <c r="D2081" s="375" t="s">
        <v>386</v>
      </c>
      <c r="E2081" s="375"/>
      <c r="F2081" s="375">
        <v>0</v>
      </c>
      <c r="G2081" s="375">
        <v>0</v>
      </c>
      <c r="H2081" s="375">
        <v>0</v>
      </c>
      <c r="I2081" s="375">
        <v>0</v>
      </c>
      <c r="J2081" s="375">
        <v>0</v>
      </c>
      <c r="K2081" s="375">
        <v>0</v>
      </c>
      <c r="L2081" s="375">
        <v>0</v>
      </c>
      <c r="M2081" s="375">
        <v>0</v>
      </c>
      <c r="N2081" s="375">
        <v>0</v>
      </c>
      <c r="O2081" s="375">
        <v>0</v>
      </c>
      <c r="P2081" s="375">
        <v>0</v>
      </c>
      <c r="Q2081" s="375">
        <v>0</v>
      </c>
      <c r="R2081" s="375">
        <v>0</v>
      </c>
      <c r="W2081" s="323" t="s">
        <v>216</v>
      </c>
      <c r="X2081" s="323" t="s">
        <v>235</v>
      </c>
      <c r="Y2081" s="323"/>
      <c r="Z2081" s="327">
        <v>0</v>
      </c>
      <c r="AA2081" s="327">
        <v>0</v>
      </c>
      <c r="AB2081" s="327">
        <v>0</v>
      </c>
      <c r="AC2081" s="327">
        <v>0</v>
      </c>
      <c r="AD2081" s="327">
        <v>0</v>
      </c>
      <c r="AE2081" s="327">
        <v>0</v>
      </c>
      <c r="AF2081" s="327">
        <v>0</v>
      </c>
      <c r="AG2081" s="327">
        <v>0</v>
      </c>
      <c r="AH2081" s="327">
        <v>0</v>
      </c>
      <c r="AI2081" s="327">
        <v>0</v>
      </c>
      <c r="AJ2081" s="327">
        <v>0</v>
      </c>
      <c r="AK2081" s="327">
        <v>0</v>
      </c>
      <c r="AL2081" s="327">
        <v>0</v>
      </c>
      <c r="AM2081" s="292"/>
    </row>
    <row r="2082" spans="1:39" ht="19.5" customHeight="1" x14ac:dyDescent="0.2">
      <c r="A2082" s="375" t="s">
        <v>75</v>
      </c>
      <c r="B2082" s="375" t="s">
        <v>48</v>
      </c>
      <c r="C2082" s="375" t="s">
        <v>48</v>
      </c>
      <c r="D2082" s="375" t="s">
        <v>48</v>
      </c>
      <c r="E2082" s="375"/>
      <c r="F2082" s="375" t="e">
        <v>#DIV/0!</v>
      </c>
      <c r="G2082" s="375" t="e">
        <v>#DIV/0!</v>
      </c>
      <c r="H2082" s="375" t="e">
        <v>#DIV/0!</v>
      </c>
      <c r="I2082" s="375" t="e">
        <v>#DIV/0!</v>
      </c>
      <c r="J2082" s="375" t="e">
        <v>#DIV/0!</v>
      </c>
      <c r="K2082" s="375" t="e">
        <v>#DIV/0!</v>
      </c>
      <c r="L2082" s="375" t="e">
        <v>#DIV/0!</v>
      </c>
      <c r="M2082" s="375" t="e">
        <v>#DIV/0!</v>
      </c>
      <c r="N2082" s="375" t="e">
        <v>#DIV/0!</v>
      </c>
      <c r="O2082" s="375" t="e">
        <v>#DIV/0!</v>
      </c>
      <c r="P2082" s="375" t="e">
        <v>#DIV/0!</v>
      </c>
      <c r="Q2082" s="375" t="e">
        <v>#DIV/0!</v>
      </c>
      <c r="R2082" s="375" t="e">
        <v>#DIV/0!</v>
      </c>
      <c r="W2082" s="323" t="s">
        <v>216</v>
      </c>
      <c r="X2082" s="323" t="s">
        <v>236</v>
      </c>
      <c r="Y2082" s="323"/>
      <c r="Z2082" s="327">
        <v>0</v>
      </c>
      <c r="AA2082" s="327">
        <v>0</v>
      </c>
      <c r="AB2082" s="327">
        <v>0</v>
      </c>
      <c r="AC2082" s="327">
        <v>0</v>
      </c>
      <c r="AD2082" s="327">
        <v>0</v>
      </c>
      <c r="AE2082" s="327">
        <v>0</v>
      </c>
      <c r="AF2082" s="327">
        <v>0</v>
      </c>
      <c r="AG2082" s="327">
        <v>0</v>
      </c>
      <c r="AH2082" s="327">
        <v>0</v>
      </c>
      <c r="AI2082" s="327">
        <v>0</v>
      </c>
      <c r="AJ2082" s="327">
        <v>0</v>
      </c>
      <c r="AK2082" s="327">
        <v>0</v>
      </c>
      <c r="AL2082" s="327">
        <v>0</v>
      </c>
      <c r="AM2082" s="292"/>
    </row>
    <row r="2083" spans="1:39" ht="19.5" customHeight="1" x14ac:dyDescent="0.2">
      <c r="A2083" s="375" t="s">
        <v>75</v>
      </c>
      <c r="B2083" s="375" t="s">
        <v>49</v>
      </c>
      <c r="C2083" s="375" t="s">
        <v>49</v>
      </c>
      <c r="D2083" s="375" t="s">
        <v>49</v>
      </c>
      <c r="E2083" s="375"/>
      <c r="F2083" s="375" t="e">
        <v>#DIV/0!</v>
      </c>
      <c r="G2083" s="375" t="e">
        <v>#DIV/0!</v>
      </c>
      <c r="H2083" s="375" t="e">
        <v>#DIV/0!</v>
      </c>
      <c r="I2083" s="375" t="e">
        <v>#DIV/0!</v>
      </c>
      <c r="J2083" s="375" t="e">
        <v>#DIV/0!</v>
      </c>
      <c r="K2083" s="375" t="e">
        <v>#DIV/0!</v>
      </c>
      <c r="L2083" s="375" t="e">
        <v>#DIV/0!</v>
      </c>
      <c r="M2083" s="375" t="e">
        <v>#DIV/0!</v>
      </c>
      <c r="N2083" s="375" t="e">
        <v>#DIV/0!</v>
      </c>
      <c r="O2083" s="375" t="e">
        <v>#DIV/0!</v>
      </c>
      <c r="P2083" s="375" t="e">
        <v>#DIV/0!</v>
      </c>
      <c r="Q2083" s="375" t="e">
        <v>#DIV/0!</v>
      </c>
      <c r="R2083" s="375" t="e">
        <v>#DIV/0!</v>
      </c>
      <c r="W2083" s="323" t="s">
        <v>216</v>
      </c>
      <c r="X2083" s="323" t="s">
        <v>237</v>
      </c>
      <c r="Y2083" s="323"/>
      <c r="Z2083" s="327">
        <v>0</v>
      </c>
      <c r="AA2083" s="327">
        <v>0</v>
      </c>
      <c r="AB2083" s="327">
        <v>0</v>
      </c>
      <c r="AC2083" s="327">
        <v>0</v>
      </c>
      <c r="AD2083" s="327">
        <v>0</v>
      </c>
      <c r="AE2083" s="327">
        <v>0</v>
      </c>
      <c r="AF2083" s="327">
        <v>0</v>
      </c>
      <c r="AG2083" s="327">
        <v>0</v>
      </c>
      <c r="AH2083" s="327">
        <v>0</v>
      </c>
      <c r="AI2083" s="327">
        <v>0</v>
      </c>
      <c r="AJ2083" s="327">
        <v>0</v>
      </c>
      <c r="AK2083" s="327">
        <v>0</v>
      </c>
      <c r="AL2083" s="327">
        <v>0</v>
      </c>
      <c r="AM2083" s="292"/>
    </row>
    <row r="2084" spans="1:39" ht="19.5" customHeight="1" x14ac:dyDescent="0.2">
      <c r="A2084" s="375" t="s">
        <v>75</v>
      </c>
      <c r="B2084" s="375" t="s">
        <v>50</v>
      </c>
      <c r="C2084" s="375" t="s">
        <v>50</v>
      </c>
      <c r="D2084" s="375" t="s">
        <v>50</v>
      </c>
      <c r="E2084" s="375"/>
      <c r="F2084" s="375" t="e">
        <v>#DIV/0!</v>
      </c>
      <c r="G2084" s="375" t="e">
        <v>#DIV/0!</v>
      </c>
      <c r="H2084" s="375" t="e">
        <v>#DIV/0!</v>
      </c>
      <c r="I2084" s="375" t="e">
        <v>#DIV/0!</v>
      </c>
      <c r="J2084" s="375" t="e">
        <v>#DIV/0!</v>
      </c>
      <c r="K2084" s="375" t="e">
        <v>#DIV/0!</v>
      </c>
      <c r="L2084" s="375" t="e">
        <v>#DIV/0!</v>
      </c>
      <c r="M2084" s="375" t="e">
        <v>#DIV/0!</v>
      </c>
      <c r="N2084" s="375" t="e">
        <v>#DIV/0!</v>
      </c>
      <c r="O2084" s="375" t="e">
        <v>#DIV/0!</v>
      </c>
      <c r="P2084" s="375" t="e">
        <v>#DIV/0!</v>
      </c>
      <c r="Q2084" s="375" t="e">
        <v>#DIV/0!</v>
      </c>
      <c r="R2084" s="375" t="e">
        <v>#DIV/0!</v>
      </c>
      <c r="W2084" s="323" t="s">
        <v>216</v>
      </c>
      <c r="X2084" s="323" t="s">
        <v>238</v>
      </c>
      <c r="Y2084" s="323"/>
      <c r="Z2084" s="327">
        <v>0</v>
      </c>
      <c r="AA2084" s="327">
        <v>0</v>
      </c>
      <c r="AB2084" s="327">
        <v>0</v>
      </c>
      <c r="AC2084" s="327">
        <v>0</v>
      </c>
      <c r="AD2084" s="327">
        <v>0</v>
      </c>
      <c r="AE2084" s="327">
        <v>0</v>
      </c>
      <c r="AF2084" s="327">
        <v>0</v>
      </c>
      <c r="AG2084" s="327">
        <v>0</v>
      </c>
      <c r="AH2084" s="327">
        <v>0</v>
      </c>
      <c r="AI2084" s="327">
        <v>0</v>
      </c>
      <c r="AJ2084" s="327">
        <v>0</v>
      </c>
      <c r="AK2084" s="327">
        <v>0</v>
      </c>
      <c r="AL2084" s="327">
        <v>0</v>
      </c>
      <c r="AM2084" s="292"/>
    </row>
    <row r="2085" spans="1:39" ht="19.5" customHeight="1" x14ac:dyDescent="0.2">
      <c r="A2085" s="375" t="s">
        <v>63</v>
      </c>
      <c r="B2085" s="375" t="s">
        <v>64</v>
      </c>
      <c r="C2085" s="375" t="s">
        <v>384</v>
      </c>
      <c r="D2085" s="375" t="s">
        <v>384</v>
      </c>
      <c r="E2085" s="375"/>
      <c r="F2085" s="375"/>
      <c r="G2085" s="375"/>
      <c r="H2085" s="375"/>
      <c r="I2085" s="375"/>
      <c r="J2085" s="375"/>
      <c r="K2085" s="375"/>
      <c r="L2085" s="375"/>
      <c r="M2085" s="375"/>
      <c r="N2085" s="375"/>
      <c r="O2085" s="375"/>
      <c r="P2085" s="375"/>
      <c r="Q2085" s="375"/>
      <c r="R2085" s="375"/>
      <c r="W2085" s="323" t="s">
        <v>216</v>
      </c>
      <c r="X2085" s="323" t="s">
        <v>239</v>
      </c>
      <c r="Y2085" s="323"/>
      <c r="Z2085" s="327">
        <v>0</v>
      </c>
      <c r="AA2085" s="327">
        <v>0</v>
      </c>
      <c r="AB2085" s="327">
        <v>0</v>
      </c>
      <c r="AC2085" s="327">
        <v>0</v>
      </c>
      <c r="AD2085" s="327">
        <v>0</v>
      </c>
      <c r="AE2085" s="327">
        <v>0</v>
      </c>
      <c r="AF2085" s="327">
        <v>0</v>
      </c>
      <c r="AG2085" s="327">
        <v>0</v>
      </c>
      <c r="AH2085" s="327">
        <v>0</v>
      </c>
      <c r="AI2085" s="327">
        <v>0</v>
      </c>
      <c r="AJ2085" s="327">
        <v>0</v>
      </c>
      <c r="AK2085" s="327">
        <v>0</v>
      </c>
      <c r="AL2085" s="327">
        <v>0</v>
      </c>
      <c r="AM2085" s="292"/>
    </row>
    <row r="2086" spans="1:39" ht="19.5" customHeight="1" x14ac:dyDescent="0.2">
      <c r="A2086" s="375" t="s">
        <v>63</v>
      </c>
      <c r="B2086" s="375" t="s">
        <v>65</v>
      </c>
      <c r="C2086" s="375" t="s">
        <v>384</v>
      </c>
      <c r="D2086" s="375" t="s">
        <v>384</v>
      </c>
      <c r="E2086" s="375"/>
      <c r="F2086" s="375"/>
      <c r="G2086" s="375"/>
      <c r="H2086" s="375"/>
      <c r="I2086" s="375"/>
      <c r="J2086" s="375"/>
      <c r="K2086" s="375"/>
      <c r="L2086" s="375"/>
      <c r="M2086" s="375"/>
      <c r="N2086" s="375"/>
      <c r="O2086" s="375"/>
      <c r="P2086" s="375"/>
      <c r="Q2086" s="375"/>
      <c r="R2086" s="375"/>
      <c r="W2086" s="323" t="s">
        <v>216</v>
      </c>
      <c r="X2086" s="323" t="s">
        <v>240</v>
      </c>
      <c r="Y2086" s="323"/>
      <c r="Z2086" s="327">
        <v>0</v>
      </c>
      <c r="AA2086" s="327">
        <v>0</v>
      </c>
      <c r="AB2086" s="327">
        <v>0</v>
      </c>
      <c r="AC2086" s="327">
        <v>0</v>
      </c>
      <c r="AD2086" s="327">
        <v>0</v>
      </c>
      <c r="AE2086" s="327">
        <v>0</v>
      </c>
      <c r="AF2086" s="327">
        <v>0</v>
      </c>
      <c r="AG2086" s="327">
        <v>0</v>
      </c>
      <c r="AH2086" s="327">
        <v>0</v>
      </c>
      <c r="AI2086" s="327">
        <v>0</v>
      </c>
      <c r="AJ2086" s="327">
        <v>0</v>
      </c>
      <c r="AK2086" s="327">
        <v>0</v>
      </c>
      <c r="AL2086" s="327">
        <v>0</v>
      </c>
      <c r="AM2086" s="292"/>
    </row>
    <row r="2087" spans="1:39" ht="19.5" customHeight="1" x14ac:dyDescent="0.2">
      <c r="A2087" s="375" t="s">
        <v>63</v>
      </c>
      <c r="B2087" s="375" t="s">
        <v>66</v>
      </c>
      <c r="C2087" s="375" t="s">
        <v>384</v>
      </c>
      <c r="D2087" s="375" t="s">
        <v>384</v>
      </c>
      <c r="E2087" s="375"/>
      <c r="F2087" s="375"/>
      <c r="G2087" s="375"/>
      <c r="H2087" s="375"/>
      <c r="I2087" s="375"/>
      <c r="J2087" s="375"/>
      <c r="K2087" s="375"/>
      <c r="L2087" s="375"/>
      <c r="M2087" s="375"/>
      <c r="N2087" s="375"/>
      <c r="O2087" s="375"/>
      <c r="P2087" s="375"/>
      <c r="Q2087" s="375"/>
      <c r="R2087" s="375"/>
      <c r="W2087" s="323" t="s">
        <v>216</v>
      </c>
      <c r="X2087" s="323" t="s">
        <v>241</v>
      </c>
      <c r="Y2087" s="323"/>
      <c r="Z2087" s="327">
        <v>0</v>
      </c>
      <c r="AA2087" s="327">
        <v>0</v>
      </c>
      <c r="AB2087" s="327">
        <v>0</v>
      </c>
      <c r="AC2087" s="327">
        <v>0</v>
      </c>
      <c r="AD2087" s="327">
        <v>0</v>
      </c>
      <c r="AE2087" s="327">
        <v>0</v>
      </c>
      <c r="AF2087" s="327">
        <v>0</v>
      </c>
      <c r="AG2087" s="327">
        <v>0</v>
      </c>
      <c r="AH2087" s="327">
        <v>0</v>
      </c>
      <c r="AI2087" s="327">
        <v>0</v>
      </c>
      <c r="AJ2087" s="327">
        <v>0</v>
      </c>
      <c r="AK2087" s="327">
        <v>0</v>
      </c>
      <c r="AL2087" s="327">
        <v>0</v>
      </c>
      <c r="AM2087" s="292"/>
    </row>
    <row r="2088" spans="1:39" ht="19.5" customHeight="1" x14ac:dyDescent="0.2">
      <c r="A2088" s="375" t="s">
        <v>63</v>
      </c>
      <c r="B2088" s="375" t="s">
        <v>67</v>
      </c>
      <c r="C2088" s="375" t="s">
        <v>384</v>
      </c>
      <c r="D2088" s="375" t="s">
        <v>384</v>
      </c>
      <c r="E2088" s="375"/>
      <c r="F2088" s="375"/>
      <c r="G2088" s="375"/>
      <c r="H2088" s="375"/>
      <c r="I2088" s="375"/>
      <c r="J2088" s="375"/>
      <c r="K2088" s="375"/>
      <c r="L2088" s="375"/>
      <c r="M2088" s="375"/>
      <c r="N2088" s="375"/>
      <c r="O2088" s="375"/>
      <c r="P2088" s="375"/>
      <c r="Q2088" s="375"/>
      <c r="R2088" s="375"/>
      <c r="W2088" s="323" t="s">
        <v>216</v>
      </c>
      <c r="X2088" s="323" t="s">
        <v>242</v>
      </c>
      <c r="Y2088" s="323"/>
      <c r="Z2088" s="327">
        <v>0</v>
      </c>
      <c r="AA2088" s="327">
        <v>0</v>
      </c>
      <c r="AB2088" s="327">
        <v>0</v>
      </c>
      <c r="AC2088" s="327">
        <v>0</v>
      </c>
      <c r="AD2088" s="327">
        <v>0</v>
      </c>
      <c r="AE2088" s="327">
        <v>0</v>
      </c>
      <c r="AF2088" s="327">
        <v>0</v>
      </c>
      <c r="AG2088" s="327">
        <v>0</v>
      </c>
      <c r="AH2088" s="327">
        <v>0</v>
      </c>
      <c r="AI2088" s="327">
        <v>0</v>
      </c>
      <c r="AJ2088" s="327">
        <v>0</v>
      </c>
      <c r="AK2088" s="327">
        <v>0</v>
      </c>
      <c r="AL2088" s="327">
        <v>0</v>
      </c>
      <c r="AM2088" s="292"/>
    </row>
    <row r="2089" spans="1:39" ht="19.5" customHeight="1" x14ac:dyDescent="0.2">
      <c r="A2089" s="375" t="s">
        <v>63</v>
      </c>
      <c r="B2089" s="375" t="s">
        <v>68</v>
      </c>
      <c r="C2089" s="375" t="s">
        <v>384</v>
      </c>
      <c r="D2089" s="375" t="s">
        <v>384</v>
      </c>
      <c r="E2089" s="375"/>
      <c r="F2089" s="375"/>
      <c r="G2089" s="375"/>
      <c r="H2089" s="375"/>
      <c r="I2089" s="375"/>
      <c r="J2089" s="375"/>
      <c r="K2089" s="375"/>
      <c r="L2089" s="375"/>
      <c r="M2089" s="375"/>
      <c r="N2089" s="375"/>
      <c r="O2089" s="375"/>
      <c r="P2089" s="375"/>
      <c r="Q2089" s="375"/>
      <c r="R2089" s="375"/>
      <c r="W2089" s="323" t="s">
        <v>216</v>
      </c>
      <c r="X2089" s="323" t="s">
        <v>243</v>
      </c>
      <c r="Y2089" s="323"/>
      <c r="Z2089" s="327">
        <v>0</v>
      </c>
      <c r="AA2089" s="327">
        <v>0</v>
      </c>
      <c r="AB2089" s="327">
        <v>3.0113530000000002</v>
      </c>
      <c r="AC2089" s="327">
        <v>9.8925000000000001</v>
      </c>
      <c r="AD2089" s="327">
        <v>14.251799999999999</v>
      </c>
      <c r="AE2089" s="327">
        <v>12.9137</v>
      </c>
      <c r="AF2089" s="327">
        <v>12.145899999999999</v>
      </c>
      <c r="AG2089" s="327">
        <v>9.8637999999999995</v>
      </c>
      <c r="AH2089" s="327">
        <v>9.3658000000000001</v>
      </c>
      <c r="AI2089" s="327">
        <v>11.709137999999999</v>
      </c>
      <c r="AJ2089" s="327">
        <v>7.9436999999999998</v>
      </c>
      <c r="AK2089" s="327">
        <v>12.854699999999999</v>
      </c>
      <c r="AL2089" s="327">
        <v>103.95239100000001</v>
      </c>
      <c r="AM2089" s="292"/>
    </row>
    <row r="2090" spans="1:39" ht="19.5" customHeight="1" x14ac:dyDescent="0.2">
      <c r="A2090" s="375" t="s">
        <v>63</v>
      </c>
      <c r="B2090" s="375" t="s">
        <v>397</v>
      </c>
      <c r="C2090" s="375" t="s">
        <v>384</v>
      </c>
      <c r="D2090" s="375" t="s">
        <v>384</v>
      </c>
      <c r="E2090" s="375"/>
      <c r="F2090" s="375"/>
      <c r="G2090" s="375"/>
      <c r="H2090" s="375"/>
      <c r="I2090" s="375"/>
      <c r="J2090" s="375"/>
      <c r="K2090" s="375"/>
      <c r="L2090" s="375"/>
      <c r="M2090" s="375"/>
      <c r="N2090" s="375"/>
      <c r="O2090" s="375"/>
      <c r="P2090" s="375"/>
      <c r="Q2090" s="375"/>
      <c r="R2090" s="375"/>
      <c r="W2090" s="323" t="s">
        <v>216</v>
      </c>
      <c r="X2090" s="323" t="s">
        <v>244</v>
      </c>
      <c r="Y2090" s="323"/>
      <c r="Z2090" s="327">
        <v>0</v>
      </c>
      <c r="AA2090" s="327">
        <v>0</v>
      </c>
      <c r="AB2090" s="327">
        <v>0</v>
      </c>
      <c r="AC2090" s="327">
        <v>0</v>
      </c>
      <c r="AD2090" s="327">
        <v>0</v>
      </c>
      <c r="AE2090" s="327">
        <v>0</v>
      </c>
      <c r="AF2090" s="327">
        <v>0</v>
      </c>
      <c r="AG2090" s="327">
        <v>0</v>
      </c>
      <c r="AH2090" s="327">
        <v>0</v>
      </c>
      <c r="AI2090" s="327">
        <v>0</v>
      </c>
      <c r="AJ2090" s="327">
        <v>0</v>
      </c>
      <c r="AK2090" s="327">
        <v>0</v>
      </c>
      <c r="AL2090" s="327">
        <v>0</v>
      </c>
      <c r="AM2090" s="292"/>
    </row>
    <row r="2091" spans="1:39" ht="19.5" customHeight="1" x14ac:dyDescent="0.2">
      <c r="A2091" s="375" t="s">
        <v>63</v>
      </c>
      <c r="B2091" s="375" t="s">
        <v>70</v>
      </c>
      <c r="C2091" s="375" t="s">
        <v>384</v>
      </c>
      <c r="D2091" s="375" t="s">
        <v>384</v>
      </c>
      <c r="E2091" s="375"/>
      <c r="F2091" s="375"/>
      <c r="G2091" s="375"/>
      <c r="H2091" s="375"/>
      <c r="I2091" s="375"/>
      <c r="J2091" s="375"/>
      <c r="K2091" s="375"/>
      <c r="L2091" s="375"/>
      <c r="M2091" s="375"/>
      <c r="N2091" s="375"/>
      <c r="O2091" s="375"/>
      <c r="P2091" s="375"/>
      <c r="Q2091" s="375"/>
      <c r="R2091" s="375"/>
      <c r="W2091" s="323" t="s">
        <v>216</v>
      </c>
      <c r="X2091" s="323" t="s">
        <v>245</v>
      </c>
      <c r="Y2091" s="323"/>
      <c r="Z2091" s="327">
        <v>0</v>
      </c>
      <c r="AA2091" s="327">
        <v>0</v>
      </c>
      <c r="AB2091" s="327">
        <v>0</v>
      </c>
      <c r="AC2091" s="327">
        <v>0</v>
      </c>
      <c r="AD2091" s="327">
        <v>0</v>
      </c>
      <c r="AE2091" s="327">
        <v>0</v>
      </c>
      <c r="AF2091" s="327">
        <v>0</v>
      </c>
      <c r="AG2091" s="327">
        <v>0</v>
      </c>
      <c r="AH2091" s="327">
        <v>0</v>
      </c>
      <c r="AI2091" s="327">
        <v>0</v>
      </c>
      <c r="AJ2091" s="327">
        <v>0</v>
      </c>
      <c r="AK2091" s="327">
        <v>0</v>
      </c>
      <c r="AL2091" s="327">
        <v>0</v>
      </c>
      <c r="AM2091" s="292"/>
    </row>
    <row r="2092" spans="1:39" ht="19.5" customHeight="1" x14ac:dyDescent="0.2">
      <c r="A2092" s="375" t="s">
        <v>63</v>
      </c>
      <c r="B2092" s="375" t="s">
        <v>71</v>
      </c>
      <c r="C2092" s="375" t="s">
        <v>384</v>
      </c>
      <c r="D2092" s="375" t="s">
        <v>384</v>
      </c>
      <c r="E2092" s="375"/>
      <c r="F2092" s="375"/>
      <c r="G2092" s="375"/>
      <c r="H2092" s="375"/>
      <c r="I2092" s="375"/>
      <c r="J2092" s="375"/>
      <c r="K2092" s="375"/>
      <c r="L2092" s="375"/>
      <c r="M2092" s="375"/>
      <c r="N2092" s="375"/>
      <c r="O2092" s="375"/>
      <c r="P2092" s="375"/>
      <c r="Q2092" s="375"/>
      <c r="R2092" s="375"/>
      <c r="W2092" s="323" t="s">
        <v>216</v>
      </c>
      <c r="X2092" s="323" t="s">
        <v>246</v>
      </c>
      <c r="Y2092" s="323"/>
      <c r="Z2092" s="327">
        <v>0</v>
      </c>
      <c r="AA2092" s="327">
        <v>0</v>
      </c>
      <c r="AB2092" s="327">
        <v>0</v>
      </c>
      <c r="AC2092" s="327">
        <v>0</v>
      </c>
      <c r="AD2092" s="327">
        <v>0</v>
      </c>
      <c r="AE2092" s="327">
        <v>0</v>
      </c>
      <c r="AF2092" s="327">
        <v>0</v>
      </c>
      <c r="AG2092" s="327">
        <v>0</v>
      </c>
      <c r="AH2092" s="327">
        <v>0</v>
      </c>
      <c r="AI2092" s="327">
        <v>0</v>
      </c>
      <c r="AJ2092" s="327">
        <v>0</v>
      </c>
      <c r="AK2092" s="327">
        <v>0</v>
      </c>
      <c r="AL2092" s="327">
        <v>0</v>
      </c>
      <c r="AM2092" s="292"/>
    </row>
    <row r="2093" spans="1:39" ht="19.5" customHeight="1" x14ac:dyDescent="0.2">
      <c r="A2093" s="375" t="s">
        <v>63</v>
      </c>
      <c r="B2093" s="375" t="s">
        <v>72</v>
      </c>
      <c r="C2093" s="375" t="s">
        <v>384</v>
      </c>
      <c r="D2093" s="375" t="s">
        <v>384</v>
      </c>
      <c r="E2093" s="375"/>
      <c r="F2093" s="375"/>
      <c r="G2093" s="375"/>
      <c r="H2093" s="375"/>
      <c r="I2093" s="375"/>
      <c r="J2093" s="375"/>
      <c r="K2093" s="375"/>
      <c r="L2093" s="375"/>
      <c r="M2093" s="375"/>
      <c r="N2093" s="375"/>
      <c r="O2093" s="375"/>
      <c r="P2093" s="375"/>
      <c r="Q2093" s="375"/>
      <c r="R2093" s="375"/>
      <c r="W2093" s="323" t="s">
        <v>216</v>
      </c>
      <c r="X2093" s="323" t="s">
        <v>247</v>
      </c>
      <c r="Y2093" s="323"/>
      <c r="Z2093" s="327">
        <v>0</v>
      </c>
      <c r="AA2093" s="327">
        <v>0</v>
      </c>
      <c r="AB2093" s="327">
        <v>0</v>
      </c>
      <c r="AC2093" s="327">
        <v>0</v>
      </c>
      <c r="AD2093" s="327">
        <v>0</v>
      </c>
      <c r="AE2093" s="327">
        <v>0</v>
      </c>
      <c r="AF2093" s="327">
        <v>0</v>
      </c>
      <c r="AG2093" s="327">
        <v>0</v>
      </c>
      <c r="AH2093" s="327">
        <v>0</v>
      </c>
      <c r="AI2093" s="327">
        <v>0</v>
      </c>
      <c r="AJ2093" s="327">
        <v>0</v>
      </c>
      <c r="AK2093" s="327">
        <v>0</v>
      </c>
      <c r="AL2093" s="327">
        <v>0</v>
      </c>
      <c r="AM2093" s="292"/>
    </row>
    <row r="2094" spans="1:39" ht="19.5" customHeight="1" x14ac:dyDescent="0.2">
      <c r="A2094" s="375" t="s">
        <v>63</v>
      </c>
      <c r="B2094" s="375" t="s">
        <v>73</v>
      </c>
      <c r="C2094" s="375" t="s">
        <v>384</v>
      </c>
      <c r="D2094" s="375" t="s">
        <v>384</v>
      </c>
      <c r="E2094" s="375"/>
      <c r="F2094" s="375"/>
      <c r="G2094" s="375"/>
      <c r="H2094" s="375"/>
      <c r="I2094" s="375"/>
      <c r="J2094" s="375"/>
      <c r="K2094" s="375"/>
      <c r="L2094" s="375"/>
      <c r="M2094" s="375"/>
      <c r="N2094" s="375"/>
      <c r="O2094" s="375"/>
      <c r="P2094" s="375"/>
      <c r="Q2094" s="375"/>
      <c r="R2094" s="375"/>
      <c r="W2094" s="323" t="s">
        <v>216</v>
      </c>
      <c r="X2094" s="323" t="s">
        <v>248</v>
      </c>
      <c r="Y2094" s="323"/>
      <c r="Z2094" s="327">
        <v>0</v>
      </c>
      <c r="AA2094" s="327">
        <v>0</v>
      </c>
      <c r="AB2094" s="327">
        <v>0</v>
      </c>
      <c r="AC2094" s="327">
        <v>0</v>
      </c>
      <c r="AD2094" s="327">
        <v>0</v>
      </c>
      <c r="AE2094" s="327">
        <v>0</v>
      </c>
      <c r="AF2094" s="327">
        <v>0</v>
      </c>
      <c r="AG2094" s="327">
        <v>0</v>
      </c>
      <c r="AH2094" s="327">
        <v>0</v>
      </c>
      <c r="AI2094" s="327">
        <v>0</v>
      </c>
      <c r="AJ2094" s="327">
        <v>0</v>
      </c>
      <c r="AK2094" s="327">
        <v>0</v>
      </c>
      <c r="AL2094" s="327">
        <v>0</v>
      </c>
      <c r="AM2094" s="292"/>
    </row>
    <row r="2095" spans="1:39" ht="19.5" customHeight="1" x14ac:dyDescent="0.2">
      <c r="A2095" s="375" t="s">
        <v>63</v>
      </c>
      <c r="B2095" s="375" t="s">
        <v>398</v>
      </c>
      <c r="C2095" s="375" t="s">
        <v>384</v>
      </c>
      <c r="D2095" s="375" t="s">
        <v>384</v>
      </c>
      <c r="E2095" s="375"/>
      <c r="F2095" s="375"/>
      <c r="G2095" s="375"/>
      <c r="H2095" s="375"/>
      <c r="I2095" s="375"/>
      <c r="J2095" s="375"/>
      <c r="K2095" s="375"/>
      <c r="L2095" s="375"/>
      <c r="M2095" s="375"/>
      <c r="N2095" s="375"/>
      <c r="O2095" s="375"/>
      <c r="P2095" s="375"/>
      <c r="Q2095" s="375"/>
      <c r="R2095" s="375"/>
      <c r="W2095" s="323" t="s">
        <v>216</v>
      </c>
      <c r="X2095" s="323" t="s">
        <v>210</v>
      </c>
      <c r="Y2095" s="323"/>
      <c r="Z2095" s="327">
        <v>340.84689800000001</v>
      </c>
      <c r="AA2095" s="327">
        <v>511.72116599999998</v>
      </c>
      <c r="AB2095" s="327">
        <v>369.267517</v>
      </c>
      <c r="AC2095" s="327">
        <v>1089.691102</v>
      </c>
      <c r="AD2095" s="327">
        <v>612.74205700000005</v>
      </c>
      <c r="AE2095" s="327">
        <v>1192.7967369999999</v>
      </c>
      <c r="AF2095" s="327">
        <v>-268.314052</v>
      </c>
      <c r="AG2095" s="327">
        <v>818.55101500000001</v>
      </c>
      <c r="AH2095" s="327">
        <v>813.27775799999995</v>
      </c>
      <c r="AI2095" s="327">
        <v>632.48186499999997</v>
      </c>
      <c r="AJ2095" s="327">
        <v>701.62841900000001</v>
      </c>
      <c r="AK2095" s="327">
        <v>801.19326000000001</v>
      </c>
      <c r="AL2095" s="327">
        <v>7615.883742</v>
      </c>
      <c r="AM2095" s="292"/>
    </row>
    <row r="2096" spans="1:39" ht="19.5" customHeight="1" x14ac:dyDescent="0.2">
      <c r="A2096" s="375" t="s">
        <v>63</v>
      </c>
      <c r="B2096" s="375" t="s">
        <v>75</v>
      </c>
      <c r="C2096" s="375" t="s">
        <v>384</v>
      </c>
      <c r="D2096" s="375" t="s">
        <v>384</v>
      </c>
      <c r="E2096" s="375"/>
      <c r="F2096" s="375"/>
      <c r="G2096" s="375"/>
      <c r="H2096" s="375"/>
      <c r="I2096" s="375"/>
      <c r="J2096" s="375"/>
      <c r="K2096" s="375"/>
      <c r="L2096" s="375"/>
      <c r="M2096" s="375"/>
      <c r="N2096" s="375"/>
      <c r="O2096" s="375"/>
      <c r="P2096" s="375"/>
      <c r="Q2096" s="375"/>
      <c r="R2096" s="375"/>
      <c r="W2096" s="321"/>
      <c r="X2096" s="321"/>
      <c r="Y2096" s="321"/>
      <c r="Z2096" s="329"/>
      <c r="AA2096" s="329"/>
      <c r="AB2096" s="329"/>
      <c r="AC2096" s="329"/>
      <c r="AD2096" s="329"/>
      <c r="AE2096" s="329"/>
      <c r="AF2096" s="329"/>
      <c r="AG2096" s="329"/>
      <c r="AH2096" s="329"/>
      <c r="AI2096" s="329"/>
      <c r="AJ2096" s="329"/>
      <c r="AK2096" s="329"/>
      <c r="AL2096" s="329"/>
      <c r="AM2096" s="292"/>
    </row>
    <row r="2097" spans="1:39" ht="19.5" customHeight="1" x14ac:dyDescent="0.2">
      <c r="A2097" s="375" t="s">
        <v>63</v>
      </c>
      <c r="B2097" s="375" t="s">
        <v>76</v>
      </c>
      <c r="C2097" s="375" t="s">
        <v>384</v>
      </c>
      <c r="D2097" s="375" t="s">
        <v>384</v>
      </c>
      <c r="E2097" s="375"/>
      <c r="F2097" s="375"/>
      <c r="G2097" s="375"/>
      <c r="H2097" s="375"/>
      <c r="I2097" s="375"/>
      <c r="J2097" s="375"/>
      <c r="K2097" s="375"/>
      <c r="L2097" s="375"/>
      <c r="M2097" s="375"/>
      <c r="N2097" s="375"/>
      <c r="O2097" s="375"/>
      <c r="P2097" s="375"/>
      <c r="Q2097" s="375"/>
      <c r="R2097" s="375"/>
      <c r="W2097" s="321"/>
      <c r="X2097" s="321"/>
      <c r="Y2097" s="321"/>
      <c r="Z2097" s="329"/>
      <c r="AA2097" s="329"/>
      <c r="AB2097" s="329"/>
      <c r="AC2097" s="329"/>
      <c r="AD2097" s="329"/>
      <c r="AE2097" s="329"/>
      <c r="AF2097" s="329"/>
      <c r="AG2097" s="329"/>
      <c r="AH2097" s="329"/>
      <c r="AI2097" s="329"/>
      <c r="AJ2097" s="329"/>
      <c r="AK2097" s="329"/>
      <c r="AL2097" s="329"/>
      <c r="AM2097" s="292"/>
    </row>
    <row r="2098" spans="1:39" ht="19.5" customHeight="1" x14ac:dyDescent="0.2">
      <c r="A2098" s="375" t="s">
        <v>63</v>
      </c>
      <c r="B2098" s="375" t="s">
        <v>399</v>
      </c>
      <c r="C2098" s="375" t="s">
        <v>384</v>
      </c>
      <c r="D2098" s="375" t="s">
        <v>384</v>
      </c>
      <c r="E2098" s="375"/>
      <c r="F2098" s="375"/>
      <c r="G2098" s="375"/>
      <c r="H2098" s="375"/>
      <c r="I2098" s="375"/>
      <c r="J2098" s="375"/>
      <c r="K2098" s="375"/>
      <c r="L2098" s="375"/>
      <c r="M2098" s="375"/>
      <c r="N2098" s="375"/>
      <c r="O2098" s="375"/>
      <c r="P2098" s="375"/>
      <c r="Q2098" s="375"/>
      <c r="R2098" s="375"/>
      <c r="W2098" s="323" t="s">
        <v>3</v>
      </c>
      <c r="X2098" s="323" t="s">
        <v>4</v>
      </c>
      <c r="Y2098" s="323"/>
      <c r="Z2098" s="327" t="s">
        <v>8</v>
      </c>
      <c r="AA2098" s="327" t="s">
        <v>9</v>
      </c>
      <c r="AB2098" s="327" t="s">
        <v>10</v>
      </c>
      <c r="AC2098" s="327" t="s">
        <v>11</v>
      </c>
      <c r="AD2098" s="327" t="s">
        <v>12</v>
      </c>
      <c r="AE2098" s="327" t="s">
        <v>13</v>
      </c>
      <c r="AF2098" s="327" t="s">
        <v>14</v>
      </c>
      <c r="AG2098" s="327" t="s">
        <v>15</v>
      </c>
      <c r="AH2098" s="327" t="s">
        <v>16</v>
      </c>
      <c r="AI2098" s="327" t="s">
        <v>17</v>
      </c>
      <c r="AJ2098" s="327" t="s">
        <v>111</v>
      </c>
      <c r="AK2098" s="327" t="s">
        <v>19</v>
      </c>
      <c r="AL2098" s="327" t="s">
        <v>20</v>
      </c>
      <c r="AM2098" s="292"/>
    </row>
    <row r="2099" spans="1:39" ht="19.5" customHeight="1" x14ac:dyDescent="0.2">
      <c r="A2099" s="375" t="s">
        <v>63</v>
      </c>
      <c r="B2099" s="375" t="s">
        <v>78</v>
      </c>
      <c r="C2099" s="375" t="s">
        <v>384</v>
      </c>
      <c r="D2099" s="375" t="s">
        <v>384</v>
      </c>
      <c r="E2099" s="375"/>
      <c r="F2099" s="375"/>
      <c r="G2099" s="375"/>
      <c r="H2099" s="375"/>
      <c r="I2099" s="375"/>
      <c r="J2099" s="375"/>
      <c r="K2099" s="375"/>
      <c r="L2099" s="375"/>
      <c r="M2099" s="375"/>
      <c r="N2099" s="375"/>
      <c r="O2099" s="375"/>
      <c r="P2099" s="375"/>
      <c r="Q2099" s="375"/>
      <c r="R2099" s="375"/>
      <c r="W2099" s="323" t="s">
        <v>53</v>
      </c>
      <c r="X2099" s="323" t="s">
        <v>217</v>
      </c>
      <c r="Y2099" s="323"/>
      <c r="Z2099" s="327">
        <v>1.148746</v>
      </c>
      <c r="AA2099" s="327">
        <v>1.4554849999999999</v>
      </c>
      <c r="AB2099" s="327">
        <v>1.1654850000000001</v>
      </c>
      <c r="AC2099" s="327">
        <v>1.1683650000000001</v>
      </c>
      <c r="AD2099" s="327">
        <v>1.3033650000000001</v>
      </c>
      <c r="AE2099" s="327">
        <v>-1.828635</v>
      </c>
      <c r="AF2099" s="327">
        <v>1.5482819999999999</v>
      </c>
      <c r="AG2099" s="327">
        <v>1.5482819999999999</v>
      </c>
      <c r="AH2099" s="327">
        <v>1.5482819999999999</v>
      </c>
      <c r="AI2099" s="327">
        <v>7.8738720000000004</v>
      </c>
      <c r="AJ2099" s="327">
        <v>2.7582819999999999</v>
      </c>
      <c r="AK2099" s="327">
        <v>-8.4517999999999996E-2</v>
      </c>
      <c r="AL2099" s="327">
        <v>19.605293</v>
      </c>
      <c r="AM2099" s="292"/>
    </row>
    <row r="2100" spans="1:39" ht="19.5" customHeight="1" x14ac:dyDescent="0.2">
      <c r="A2100" s="375" t="s">
        <v>63</v>
      </c>
      <c r="B2100" s="375" t="s">
        <v>79</v>
      </c>
      <c r="C2100" s="375" t="s">
        <v>384</v>
      </c>
      <c r="D2100" s="375" t="s">
        <v>384</v>
      </c>
      <c r="E2100" s="375"/>
      <c r="F2100" s="375"/>
      <c r="G2100" s="375"/>
      <c r="H2100" s="375"/>
      <c r="I2100" s="375"/>
      <c r="J2100" s="375"/>
      <c r="K2100" s="375"/>
      <c r="L2100" s="375"/>
      <c r="M2100" s="375"/>
      <c r="N2100" s="375"/>
      <c r="O2100" s="375"/>
      <c r="P2100" s="375"/>
      <c r="Q2100" s="375"/>
      <c r="R2100" s="375"/>
      <c r="W2100" s="323" t="s">
        <v>53</v>
      </c>
      <c r="X2100" s="323" t="s">
        <v>218</v>
      </c>
      <c r="Y2100" s="323"/>
      <c r="Z2100" s="327">
        <v>0.187726</v>
      </c>
      <c r="AA2100" s="327">
        <v>4.8599999999999997E-2</v>
      </c>
      <c r="AB2100" s="327">
        <v>8.7969000000000006E-2</v>
      </c>
      <c r="AC2100" s="327">
        <v>3.6450000000000003E-2</v>
      </c>
      <c r="AD2100" s="327">
        <v>4.2282E-2</v>
      </c>
      <c r="AE2100" s="327">
        <v>4.7142000000000003E-2</v>
      </c>
      <c r="AF2100" s="327">
        <v>4.9571999999999998E-2</v>
      </c>
      <c r="AG2100" s="327">
        <v>4.9571999999999998E-2</v>
      </c>
      <c r="AH2100" s="327">
        <v>8.1647999999999998E-2</v>
      </c>
      <c r="AI2100" s="327">
        <v>0.108862</v>
      </c>
      <c r="AJ2100" s="327">
        <v>4.5684000000000002E-2</v>
      </c>
      <c r="AK2100" s="327">
        <v>8.3105999999999999E-2</v>
      </c>
      <c r="AL2100" s="327">
        <v>0.86861299999999997</v>
      </c>
      <c r="AM2100" s="292"/>
    </row>
    <row r="2101" spans="1:39" ht="19.5" customHeight="1" x14ac:dyDescent="0.2">
      <c r="A2101" s="375" t="s">
        <v>63</v>
      </c>
      <c r="B2101" s="375" t="s">
        <v>400</v>
      </c>
      <c r="C2101" s="375" t="s">
        <v>384</v>
      </c>
      <c r="D2101" s="375" t="s">
        <v>384</v>
      </c>
      <c r="E2101" s="375"/>
      <c r="F2101" s="375"/>
      <c r="G2101" s="375"/>
      <c r="H2101" s="375"/>
      <c r="I2101" s="375"/>
      <c r="J2101" s="375"/>
      <c r="K2101" s="375"/>
      <c r="L2101" s="375"/>
      <c r="M2101" s="375"/>
      <c r="N2101" s="375"/>
      <c r="O2101" s="375"/>
      <c r="P2101" s="375"/>
      <c r="Q2101" s="375"/>
      <c r="R2101" s="375"/>
      <c r="W2101" s="323" t="s">
        <v>53</v>
      </c>
      <c r="X2101" s="323" t="s">
        <v>219</v>
      </c>
      <c r="Y2101" s="323"/>
      <c r="Z2101" s="327">
        <v>0.30887999999999999</v>
      </c>
      <c r="AA2101" s="327">
        <v>5.296E-2</v>
      </c>
      <c r="AB2101" s="327">
        <v>9.7919999999999993E-2</v>
      </c>
      <c r="AC2101" s="327">
        <v>0.12304</v>
      </c>
      <c r="AD2101" s="327">
        <v>0.1328</v>
      </c>
      <c r="AE2101" s="327">
        <v>0.15959999999999999</v>
      </c>
      <c r="AF2101" s="327">
        <v>0.18656</v>
      </c>
      <c r="AG2101" s="327">
        <v>0.20824000000000001</v>
      </c>
      <c r="AH2101" s="327">
        <v>0.17304</v>
      </c>
      <c r="AI2101" s="327">
        <v>0.17338000000000001</v>
      </c>
      <c r="AJ2101" s="327">
        <v>0.16302</v>
      </c>
      <c r="AK2101" s="327">
        <v>0.12606500000000001</v>
      </c>
      <c r="AL2101" s="327">
        <v>1.905505</v>
      </c>
      <c r="AM2101" s="292"/>
    </row>
    <row r="2102" spans="1:39" ht="19.5" customHeight="1" x14ac:dyDescent="0.2">
      <c r="A2102" s="375" t="s">
        <v>63</v>
      </c>
      <c r="B2102" s="375" t="s">
        <v>401</v>
      </c>
      <c r="C2102" s="375" t="s">
        <v>384</v>
      </c>
      <c r="D2102" s="375" t="s">
        <v>384</v>
      </c>
      <c r="E2102" s="375"/>
      <c r="F2102" s="375"/>
      <c r="G2102" s="375"/>
      <c r="H2102" s="375"/>
      <c r="I2102" s="375"/>
      <c r="J2102" s="375"/>
      <c r="K2102" s="375"/>
      <c r="L2102" s="375"/>
      <c r="M2102" s="375"/>
      <c r="N2102" s="375"/>
      <c r="O2102" s="375"/>
      <c r="P2102" s="375"/>
      <c r="Q2102" s="375"/>
      <c r="R2102" s="375"/>
      <c r="W2102" s="323" t="s">
        <v>53</v>
      </c>
      <c r="X2102" s="323" t="s">
        <v>220</v>
      </c>
      <c r="Y2102" s="323"/>
      <c r="Z2102" s="327">
        <v>0.50500800000000001</v>
      </c>
      <c r="AA2102" s="327">
        <v>0.393121</v>
      </c>
      <c r="AB2102" s="327">
        <v>0.19863700000000001</v>
      </c>
      <c r="AC2102" s="327">
        <v>1.982715</v>
      </c>
      <c r="AD2102" s="327">
        <v>0.20556099999999999</v>
      </c>
      <c r="AE2102" s="327">
        <v>0.20632300000000001</v>
      </c>
      <c r="AF2102" s="327">
        <v>0.25452200000000003</v>
      </c>
      <c r="AG2102" s="327">
        <v>0.178816</v>
      </c>
      <c r="AH2102" s="327">
        <v>0.21850900000000001</v>
      </c>
      <c r="AI2102" s="327">
        <v>2.6478739999999998</v>
      </c>
      <c r="AJ2102" s="327">
        <v>0.21713199999999999</v>
      </c>
      <c r="AK2102" s="327">
        <v>1.8320799999999999</v>
      </c>
      <c r="AL2102" s="327">
        <v>8.8402980000000007</v>
      </c>
      <c r="AM2102" s="292"/>
    </row>
    <row r="2103" spans="1:39" ht="19.5" customHeight="1" x14ac:dyDescent="0.2">
      <c r="A2103" s="375" t="s">
        <v>63</v>
      </c>
      <c r="B2103" s="375" t="s">
        <v>81</v>
      </c>
      <c r="C2103" s="375" t="s">
        <v>384</v>
      </c>
      <c r="D2103" s="375" t="s">
        <v>384</v>
      </c>
      <c r="E2103" s="375"/>
      <c r="F2103" s="375"/>
      <c r="G2103" s="375"/>
      <c r="H2103" s="375"/>
      <c r="I2103" s="375"/>
      <c r="J2103" s="375"/>
      <c r="K2103" s="375"/>
      <c r="L2103" s="375"/>
      <c r="M2103" s="375"/>
      <c r="N2103" s="375"/>
      <c r="O2103" s="375"/>
      <c r="P2103" s="375"/>
      <c r="Q2103" s="375"/>
      <c r="R2103" s="375"/>
      <c r="W2103" s="323" t="s">
        <v>53</v>
      </c>
      <c r="X2103" s="323" t="s">
        <v>211</v>
      </c>
      <c r="Y2103" s="323"/>
      <c r="Z2103" s="327">
        <v>72.707583</v>
      </c>
      <c r="AA2103" s="327">
        <v>384.85862600000002</v>
      </c>
      <c r="AB2103" s="327">
        <v>56.116374999999998</v>
      </c>
      <c r="AC2103" s="327">
        <v>80.657837000000001</v>
      </c>
      <c r="AD2103" s="327">
        <v>64.637634000000006</v>
      </c>
      <c r="AE2103" s="327">
        <v>-343.46925299999998</v>
      </c>
      <c r="AF2103" s="327">
        <v>47.342401000000002</v>
      </c>
      <c r="AG2103" s="327">
        <v>87.152416000000002</v>
      </c>
      <c r="AH2103" s="327">
        <v>66.195114000000004</v>
      </c>
      <c r="AI2103" s="327">
        <v>94.874055999999996</v>
      </c>
      <c r="AJ2103" s="327">
        <v>76.182873000000001</v>
      </c>
      <c r="AK2103" s="327">
        <v>64.071451999999994</v>
      </c>
      <c r="AL2103" s="327">
        <v>751.32711400000005</v>
      </c>
      <c r="AM2103" s="292"/>
    </row>
    <row r="2104" spans="1:39" ht="19.5" customHeight="1" x14ac:dyDescent="0.2">
      <c r="A2104" s="375" t="s">
        <v>63</v>
      </c>
      <c r="B2104" s="375" t="s">
        <v>82</v>
      </c>
      <c r="C2104" s="375" t="s">
        <v>82</v>
      </c>
      <c r="D2104" s="375" t="s">
        <v>82</v>
      </c>
      <c r="E2104" s="375"/>
      <c r="F2104" s="375">
        <v>0</v>
      </c>
      <c r="G2104" s="375">
        <v>0</v>
      </c>
      <c r="H2104" s="375">
        <v>0</v>
      </c>
      <c r="I2104" s="375">
        <v>0</v>
      </c>
      <c r="J2104" s="375">
        <v>0</v>
      </c>
      <c r="K2104" s="375">
        <v>0</v>
      </c>
      <c r="L2104" s="375">
        <v>0</v>
      </c>
      <c r="M2104" s="375">
        <v>0</v>
      </c>
      <c r="N2104" s="375">
        <v>0</v>
      </c>
      <c r="O2104" s="375">
        <v>0</v>
      </c>
      <c r="P2104" s="375">
        <v>0</v>
      </c>
      <c r="Q2104" s="375">
        <v>0</v>
      </c>
      <c r="R2104" s="375">
        <v>0</v>
      </c>
      <c r="W2104" s="323" t="s">
        <v>53</v>
      </c>
      <c r="X2104" s="323" t="s">
        <v>221</v>
      </c>
      <c r="Y2104" s="323"/>
      <c r="Z2104" s="327">
        <v>9.0141709999999993</v>
      </c>
      <c r="AA2104" s="327">
        <v>9.4950810000000008</v>
      </c>
      <c r="AB2104" s="327">
        <v>5.2523289999999996</v>
      </c>
      <c r="AC2104" s="327">
        <v>5.4821910000000003</v>
      </c>
      <c r="AD2104" s="327">
        <v>3.7943889999999998</v>
      </c>
      <c r="AE2104" s="327">
        <v>6.4908619999999999</v>
      </c>
      <c r="AF2104" s="327">
        <v>6.8744040000000002</v>
      </c>
      <c r="AG2104" s="327">
        <v>5.6573779999999996</v>
      </c>
      <c r="AH2104" s="327">
        <v>5.6123260000000004</v>
      </c>
      <c r="AI2104" s="327">
        <v>6.6439000000000004</v>
      </c>
      <c r="AJ2104" s="327">
        <v>4.9656919999999998</v>
      </c>
      <c r="AK2104" s="327">
        <v>5.1056920000000003</v>
      </c>
      <c r="AL2104" s="327">
        <v>74.388414999999995</v>
      </c>
      <c r="AM2104" s="292"/>
    </row>
    <row r="2105" spans="1:39" ht="19.5" customHeight="1" x14ac:dyDescent="0.2">
      <c r="A2105" s="375" t="s">
        <v>83</v>
      </c>
      <c r="B2105" s="375" t="s">
        <v>25</v>
      </c>
      <c r="C2105" s="375" t="s">
        <v>26</v>
      </c>
      <c r="D2105" s="375" t="s">
        <v>27</v>
      </c>
      <c r="E2105" s="375"/>
      <c r="F2105" s="375">
        <v>-17.739599999999999</v>
      </c>
      <c r="G2105" s="375">
        <v>-8.6198999999999995</v>
      </c>
      <c r="H2105" s="375">
        <v>-3.6575000000000002</v>
      </c>
      <c r="I2105" s="375">
        <v>-8.9286999999999992</v>
      </c>
      <c r="J2105" s="375">
        <v>-6.0048000000000004</v>
      </c>
      <c r="K2105" s="375">
        <v>-9.5882000000000005</v>
      </c>
      <c r="L2105" s="375">
        <v>-6.9950999999999999</v>
      </c>
      <c r="M2105" s="375">
        <v>-6.8819999999999997</v>
      </c>
      <c r="N2105" s="375">
        <v>-10.8202</v>
      </c>
      <c r="O2105" s="375">
        <v>-8.5655000000000001</v>
      </c>
      <c r="P2105" s="375">
        <v>-7.1835000000000004</v>
      </c>
      <c r="Q2105" s="375">
        <v>-12.896599999999999</v>
      </c>
      <c r="R2105" s="375">
        <v>-107.88160000000001</v>
      </c>
      <c r="W2105" s="323" t="s">
        <v>53</v>
      </c>
      <c r="X2105" s="323" t="s">
        <v>222</v>
      </c>
      <c r="Y2105" s="323"/>
      <c r="Z2105" s="327">
        <v>0.19691400000000001</v>
      </c>
      <c r="AA2105" s="327">
        <v>0</v>
      </c>
      <c r="AB2105" s="327">
        <v>0</v>
      </c>
      <c r="AC2105" s="327">
        <v>0</v>
      </c>
      <c r="AD2105" s="327">
        <v>0</v>
      </c>
      <c r="AE2105" s="327">
        <v>0</v>
      </c>
      <c r="AF2105" s="327">
        <v>0</v>
      </c>
      <c r="AG2105" s="327">
        <v>0</v>
      </c>
      <c r="AH2105" s="327">
        <v>0</v>
      </c>
      <c r="AI2105" s="327">
        <v>2.7E-2</v>
      </c>
      <c r="AJ2105" s="327">
        <v>0</v>
      </c>
      <c r="AK2105" s="327">
        <v>1.35E-2</v>
      </c>
      <c r="AL2105" s="327">
        <v>0.23741399999999999</v>
      </c>
      <c r="AM2105" s="292"/>
    </row>
    <row r="2106" spans="1:39" ht="19.5" customHeight="1" x14ac:dyDescent="0.2">
      <c r="A2106" s="375" t="s">
        <v>83</v>
      </c>
      <c r="B2106" s="375" t="s">
        <v>25</v>
      </c>
      <c r="C2106" s="375" t="s">
        <v>26</v>
      </c>
      <c r="D2106" s="375" t="s">
        <v>28</v>
      </c>
      <c r="E2106" s="375"/>
      <c r="F2106" s="375">
        <v>-8.8106000000000009</v>
      </c>
      <c r="G2106" s="375">
        <v>-1.1541999999999999</v>
      </c>
      <c r="H2106" s="375">
        <v>-3.7831999999999999</v>
      </c>
      <c r="I2106" s="375">
        <v>-5.5587</v>
      </c>
      <c r="J2106" s="375">
        <v>-4.1405000000000003</v>
      </c>
      <c r="K2106" s="375">
        <v>-5.2404000000000002</v>
      </c>
      <c r="L2106" s="375">
        <v>-4.8540999999999999</v>
      </c>
      <c r="M2106" s="375">
        <v>-4.4161000000000001</v>
      </c>
      <c r="N2106" s="375">
        <v>-5.1146000000000003</v>
      </c>
      <c r="O2106" s="375">
        <v>-4.298</v>
      </c>
      <c r="P2106" s="375">
        <v>-5.6562999999999999</v>
      </c>
      <c r="Q2106" s="375">
        <v>-7.5659000000000001</v>
      </c>
      <c r="R2106" s="375">
        <v>-60.592599999999997</v>
      </c>
      <c r="W2106" s="323" t="s">
        <v>53</v>
      </c>
      <c r="X2106" s="323" t="s">
        <v>223</v>
      </c>
      <c r="Y2106" s="323"/>
      <c r="Z2106" s="327">
        <v>36.285553999999998</v>
      </c>
      <c r="AA2106" s="327">
        <v>11.494688999999999</v>
      </c>
      <c r="AB2106" s="327">
        <v>34.858955000000002</v>
      </c>
      <c r="AC2106" s="327">
        <v>46.170321000000001</v>
      </c>
      <c r="AD2106" s="327">
        <v>43.177560999999997</v>
      </c>
      <c r="AE2106" s="327">
        <v>60.130052999999997</v>
      </c>
      <c r="AF2106" s="327">
        <v>62.909492999999998</v>
      </c>
      <c r="AG2106" s="327">
        <v>69.239526999999995</v>
      </c>
      <c r="AH2106" s="327">
        <v>73.616035999999994</v>
      </c>
      <c r="AI2106" s="327">
        <v>61.997058000000003</v>
      </c>
      <c r="AJ2106" s="327">
        <v>70.054368999999994</v>
      </c>
      <c r="AK2106" s="327">
        <v>76.668223999999995</v>
      </c>
      <c r="AL2106" s="327">
        <v>646.60184000000004</v>
      </c>
      <c r="AM2106" s="292"/>
    </row>
    <row r="2107" spans="1:39" ht="19.5" customHeight="1" x14ac:dyDescent="0.2">
      <c r="A2107" s="375" t="s">
        <v>83</v>
      </c>
      <c r="B2107" s="375" t="s">
        <v>25</v>
      </c>
      <c r="C2107" s="375" t="s">
        <v>26</v>
      </c>
      <c r="D2107" s="375" t="s">
        <v>29</v>
      </c>
      <c r="E2107" s="375"/>
      <c r="F2107" s="375">
        <v>-3.0093999999999999</v>
      </c>
      <c r="G2107" s="375">
        <v>-1.7216</v>
      </c>
      <c r="H2107" s="375">
        <v>-7.6007499999999997</v>
      </c>
      <c r="I2107" s="375">
        <v>-5.0990000000000002</v>
      </c>
      <c r="J2107" s="375">
        <v>-3.1772999999999998</v>
      </c>
      <c r="K2107" s="375">
        <v>-5.7821999999999996</v>
      </c>
      <c r="L2107" s="375">
        <v>-16.705580000000001</v>
      </c>
      <c r="M2107" s="375">
        <v>-13.961504</v>
      </c>
      <c r="N2107" s="375">
        <v>-1.1569</v>
      </c>
      <c r="O2107" s="375">
        <v>-0.50600000000000001</v>
      </c>
      <c r="P2107" s="375">
        <v>-2.8767999999999998</v>
      </c>
      <c r="Q2107" s="375">
        <v>-1.427575</v>
      </c>
      <c r="R2107" s="375">
        <v>-63.024608999999998</v>
      </c>
      <c r="W2107" s="323" t="s">
        <v>53</v>
      </c>
      <c r="X2107" s="323" t="s">
        <v>224</v>
      </c>
      <c r="Y2107" s="323"/>
      <c r="Z2107" s="327">
        <v>36.812703999999997</v>
      </c>
      <c r="AA2107" s="327">
        <v>1.871553</v>
      </c>
      <c r="AB2107" s="327">
        <v>13.38165</v>
      </c>
      <c r="AC2107" s="327">
        <v>41.256352</v>
      </c>
      <c r="AD2107" s="327">
        <v>16.302548999999999</v>
      </c>
      <c r="AE2107" s="327">
        <v>15.291451</v>
      </c>
      <c r="AF2107" s="327">
        <v>41.951219999999999</v>
      </c>
      <c r="AG2107" s="327">
        <v>13.566954000000001</v>
      </c>
      <c r="AH2107" s="327">
        <v>22.934605000000001</v>
      </c>
      <c r="AI2107" s="327">
        <v>24.035654999999998</v>
      </c>
      <c r="AJ2107" s="327">
        <v>22.450071000000001</v>
      </c>
      <c r="AK2107" s="327">
        <v>43.110652000000002</v>
      </c>
      <c r="AL2107" s="327">
        <v>292.965416</v>
      </c>
      <c r="AM2107" s="292"/>
    </row>
    <row r="2108" spans="1:39" ht="19.5" customHeight="1" x14ac:dyDescent="0.2">
      <c r="A2108" s="375" t="s">
        <v>83</v>
      </c>
      <c r="B2108" s="375" t="s">
        <v>25</v>
      </c>
      <c r="C2108" s="375" t="s">
        <v>26</v>
      </c>
      <c r="D2108" s="375" t="s">
        <v>30</v>
      </c>
      <c r="E2108" s="375"/>
      <c r="F2108" s="375">
        <v>-4.9130200000000004</v>
      </c>
      <c r="G2108" s="375">
        <v>-2.0671650000000001</v>
      </c>
      <c r="H2108" s="375">
        <v>-1.5761000000000001</v>
      </c>
      <c r="I2108" s="375">
        <v>-5.4853750000000003</v>
      </c>
      <c r="J2108" s="375">
        <v>-2.4311750000000001</v>
      </c>
      <c r="K2108" s="375">
        <v>-3.05565</v>
      </c>
      <c r="L2108" s="375">
        <v>-9.2380680000000002</v>
      </c>
      <c r="M2108" s="375">
        <v>-5.6105</v>
      </c>
      <c r="N2108" s="375">
        <v>-3.3443000000000001</v>
      </c>
      <c r="O2108" s="375">
        <v>-3.9012600000000002</v>
      </c>
      <c r="P2108" s="375">
        <v>-1.6666000000000001</v>
      </c>
      <c r="Q2108" s="375">
        <v>-3.39015000000003</v>
      </c>
      <c r="R2108" s="375">
        <v>-46.679363000000002</v>
      </c>
      <c r="W2108" s="323" t="s">
        <v>53</v>
      </c>
      <c r="X2108" s="323" t="s">
        <v>225</v>
      </c>
      <c r="Y2108" s="323"/>
      <c r="Z2108" s="327">
        <v>0.122862</v>
      </c>
      <c r="AA2108" s="327">
        <v>0</v>
      </c>
      <c r="AB2108" s="327">
        <v>0.24574399999999999</v>
      </c>
      <c r="AC2108" s="327">
        <v>0.12275700000000001</v>
      </c>
      <c r="AD2108" s="327">
        <v>0.12275700000000001</v>
      </c>
      <c r="AE2108" s="327">
        <v>0.12703999999999999</v>
      </c>
      <c r="AF2108" s="327">
        <v>0.12703999999999999</v>
      </c>
      <c r="AG2108" s="327">
        <v>8.0693000000000001E-2</v>
      </c>
      <c r="AH2108" s="327">
        <v>6.6269999999999996E-2</v>
      </c>
      <c r="AI2108" s="327">
        <v>6.7246E-2</v>
      </c>
      <c r="AJ2108" s="327">
        <v>6.7246E-2</v>
      </c>
      <c r="AK2108" s="327">
        <v>2.9485749999999999</v>
      </c>
      <c r="AL2108" s="327">
        <v>4.09823</v>
      </c>
      <c r="AM2108" s="292"/>
    </row>
    <row r="2109" spans="1:39" ht="19.5" customHeight="1" x14ac:dyDescent="0.2">
      <c r="A2109" s="375" t="s">
        <v>83</v>
      </c>
      <c r="B2109" s="375" t="s">
        <v>25</v>
      </c>
      <c r="C2109" s="375" t="s">
        <v>26</v>
      </c>
      <c r="D2109" s="375" t="s">
        <v>31</v>
      </c>
      <c r="E2109" s="375"/>
      <c r="F2109" s="375">
        <v>-2.0888499999999999</v>
      </c>
      <c r="G2109" s="375">
        <v>-0.63124999999999998</v>
      </c>
      <c r="H2109" s="375">
        <v>-0.90325</v>
      </c>
      <c r="I2109" s="375">
        <v>-3.05545</v>
      </c>
      <c r="J2109" s="375">
        <v>-2.0092500000000002</v>
      </c>
      <c r="K2109" s="375">
        <v>-2.3032499999999998</v>
      </c>
      <c r="L2109" s="375">
        <v>-1.4550000000000001</v>
      </c>
      <c r="M2109" s="375">
        <v>-3.2152500000000002</v>
      </c>
      <c r="N2109" s="375">
        <v>-1.86425</v>
      </c>
      <c r="O2109" s="375">
        <v>-2.4279999999999999</v>
      </c>
      <c r="P2109" s="375">
        <v>-3.9950000000000001</v>
      </c>
      <c r="Q2109" s="375">
        <v>-5.6634500000000001</v>
      </c>
      <c r="R2109" s="375">
        <v>-29.61225</v>
      </c>
      <c r="W2109" s="323" t="s">
        <v>53</v>
      </c>
      <c r="X2109" s="323" t="s">
        <v>226</v>
      </c>
      <c r="Y2109" s="323"/>
      <c r="Z2109" s="327">
        <v>0.13</v>
      </c>
      <c r="AA2109" s="327">
        <v>0</v>
      </c>
      <c r="AB2109" s="327">
        <v>0</v>
      </c>
      <c r="AC2109" s="327">
        <v>0</v>
      </c>
      <c r="AD2109" s="327">
        <v>0.14990000000000001</v>
      </c>
      <c r="AE2109" s="327">
        <v>0</v>
      </c>
      <c r="AF2109" s="327">
        <v>0</v>
      </c>
      <c r="AG2109" s="327">
        <v>0</v>
      </c>
      <c r="AH2109" s="327">
        <v>0</v>
      </c>
      <c r="AI2109" s="327">
        <v>0</v>
      </c>
      <c r="AJ2109" s="327">
        <v>0</v>
      </c>
      <c r="AK2109" s="327">
        <v>0</v>
      </c>
      <c r="AL2109" s="327">
        <v>0.27989999999999998</v>
      </c>
      <c r="AM2109" s="292"/>
    </row>
    <row r="2110" spans="1:39" ht="19.5" customHeight="1" x14ac:dyDescent="0.2">
      <c r="A2110" s="375" t="s">
        <v>83</v>
      </c>
      <c r="B2110" s="375" t="s">
        <v>25</v>
      </c>
      <c r="C2110" s="375" t="s">
        <v>26</v>
      </c>
      <c r="D2110" s="375" t="s">
        <v>32</v>
      </c>
      <c r="E2110" s="375"/>
      <c r="F2110" s="375">
        <v>0</v>
      </c>
      <c r="G2110" s="375">
        <v>0</v>
      </c>
      <c r="H2110" s="375">
        <v>0</v>
      </c>
      <c r="I2110" s="375">
        <v>0</v>
      </c>
      <c r="J2110" s="375">
        <v>0</v>
      </c>
      <c r="K2110" s="375">
        <v>0</v>
      </c>
      <c r="L2110" s="375">
        <v>0</v>
      </c>
      <c r="M2110" s="375">
        <v>0</v>
      </c>
      <c r="N2110" s="375">
        <v>0</v>
      </c>
      <c r="O2110" s="375">
        <v>0</v>
      </c>
      <c r="P2110" s="375">
        <v>0</v>
      </c>
      <c r="Q2110" s="375">
        <v>0</v>
      </c>
      <c r="R2110" s="375">
        <v>0</v>
      </c>
      <c r="W2110" s="323" t="s">
        <v>53</v>
      </c>
      <c r="X2110" s="323" t="s">
        <v>227</v>
      </c>
      <c r="Y2110" s="323"/>
      <c r="Z2110" s="327">
        <v>-105.92910000000001</v>
      </c>
      <c r="AA2110" s="327">
        <v>0</v>
      </c>
      <c r="AB2110" s="327">
        <v>0</v>
      </c>
      <c r="AC2110" s="327">
        <v>0</v>
      </c>
      <c r="AD2110" s="327">
        <v>0</v>
      </c>
      <c r="AE2110" s="327">
        <v>0</v>
      </c>
      <c r="AF2110" s="327">
        <v>0</v>
      </c>
      <c r="AG2110" s="327">
        <v>0</v>
      </c>
      <c r="AH2110" s="327">
        <v>0</v>
      </c>
      <c r="AI2110" s="327">
        <v>0</v>
      </c>
      <c r="AJ2110" s="327">
        <v>0</v>
      </c>
      <c r="AK2110" s="327">
        <v>54.305799999999998</v>
      </c>
      <c r="AL2110" s="327">
        <v>-51.6233</v>
      </c>
      <c r="AM2110" s="292"/>
    </row>
    <row r="2111" spans="1:39" ht="19.5" customHeight="1" x14ac:dyDescent="0.2">
      <c r="A2111" s="375" t="s">
        <v>83</v>
      </c>
      <c r="B2111" s="375" t="s">
        <v>25</v>
      </c>
      <c r="C2111" s="375" t="s">
        <v>33</v>
      </c>
      <c r="D2111" s="375" t="s">
        <v>34</v>
      </c>
      <c r="E2111" s="375"/>
      <c r="F2111" s="375">
        <v>-30.154769999999999</v>
      </c>
      <c r="G2111" s="375">
        <v>-13.658815000000001</v>
      </c>
      <c r="H2111" s="375">
        <v>-16.371600000000001</v>
      </c>
      <c r="I2111" s="375">
        <v>-23.841125000000002</v>
      </c>
      <c r="J2111" s="375">
        <v>-14.593125000000001</v>
      </c>
      <c r="K2111" s="375">
        <v>-25.223700000000001</v>
      </c>
      <c r="L2111" s="375">
        <v>-35.703648000000001</v>
      </c>
      <c r="M2111" s="375">
        <v>-31.620553999999998</v>
      </c>
      <c r="N2111" s="375">
        <v>-19.73705</v>
      </c>
      <c r="O2111" s="375">
        <v>-17.682359999999999</v>
      </c>
      <c r="P2111" s="375">
        <v>-19.407399999999999</v>
      </c>
      <c r="Q2111" s="375">
        <v>-27.106674999999999</v>
      </c>
      <c r="R2111" s="375">
        <v>-275.10082199999999</v>
      </c>
      <c r="W2111" s="323" t="s">
        <v>53</v>
      </c>
      <c r="X2111" s="323" t="s">
        <v>367</v>
      </c>
      <c r="Y2111" s="323"/>
      <c r="Z2111" s="327">
        <v>80.798955000000007</v>
      </c>
      <c r="AA2111" s="327">
        <v>28.422594</v>
      </c>
      <c r="AB2111" s="327">
        <v>94.799504999999996</v>
      </c>
      <c r="AC2111" s="327">
        <v>114.71114300000001</v>
      </c>
      <c r="AD2111" s="327">
        <v>93.726393999999999</v>
      </c>
      <c r="AE2111" s="327">
        <v>157.789591</v>
      </c>
      <c r="AF2111" s="327">
        <v>150.80094800000001</v>
      </c>
      <c r="AG2111" s="327">
        <v>152.106212</v>
      </c>
      <c r="AH2111" s="327">
        <v>201.161496</v>
      </c>
      <c r="AI2111" s="327">
        <v>129.14354900000001</v>
      </c>
      <c r="AJ2111" s="327">
        <v>161.88235599999999</v>
      </c>
      <c r="AK2111" s="327">
        <v>169.221284</v>
      </c>
      <c r="AL2111" s="327">
        <v>1534.5640269999999</v>
      </c>
      <c r="AM2111" s="292"/>
    </row>
    <row r="2112" spans="1:39" ht="19.5" customHeight="1" x14ac:dyDescent="0.2">
      <c r="A2112" s="375" t="s">
        <v>83</v>
      </c>
      <c r="B2112" s="375" t="s">
        <v>25</v>
      </c>
      <c r="C2112" s="375" t="s">
        <v>33</v>
      </c>
      <c r="D2112" s="375" t="s">
        <v>35</v>
      </c>
      <c r="E2112" s="375"/>
      <c r="F2112" s="375">
        <v>-1.1772</v>
      </c>
      <c r="G2112" s="375">
        <v>0</v>
      </c>
      <c r="H2112" s="375">
        <v>-0.88060000000000005</v>
      </c>
      <c r="I2112" s="375">
        <v>-1.8620000000000001</v>
      </c>
      <c r="J2112" s="375">
        <v>-3.1699000000000002</v>
      </c>
      <c r="K2112" s="375">
        <v>-0.73670000000000002</v>
      </c>
      <c r="L2112" s="375">
        <v>-3.5442</v>
      </c>
      <c r="M2112" s="375">
        <v>-2.0706000000000002</v>
      </c>
      <c r="N2112" s="375">
        <v>-0.63570000000000004</v>
      </c>
      <c r="O2112" s="375">
        <v>-2.0164</v>
      </c>
      <c r="P2112" s="375">
        <v>-1.9708000000000001</v>
      </c>
      <c r="Q2112" s="375">
        <v>-1.2968999999999999</v>
      </c>
      <c r="R2112" s="375">
        <v>-19.361000000000001</v>
      </c>
      <c r="W2112" s="323" t="s">
        <v>53</v>
      </c>
      <c r="X2112" s="323" t="s">
        <v>229</v>
      </c>
      <c r="Y2112" s="323"/>
      <c r="Z2112" s="327">
        <v>39.939239000000001</v>
      </c>
      <c r="AA2112" s="327">
        <v>-13.332473999999999</v>
      </c>
      <c r="AB2112" s="327">
        <v>-34.889208000000004</v>
      </c>
      <c r="AC2112" s="327">
        <v>-9.1188719999999996</v>
      </c>
      <c r="AD2112" s="327">
        <v>-43.2387730000004</v>
      </c>
      <c r="AE2112" s="327">
        <v>-35.179228999999999</v>
      </c>
      <c r="AF2112" s="327">
        <v>-14.635230999999999</v>
      </c>
      <c r="AG2112" s="327">
        <v>-35.9573180000002</v>
      </c>
      <c r="AH2112" s="327">
        <v>-29.393510999999901</v>
      </c>
      <c r="AI2112" s="327">
        <v>-22.495118999999999</v>
      </c>
      <c r="AJ2112" s="327">
        <v>-33.808414999999997</v>
      </c>
      <c r="AK2112" s="327">
        <v>-26.375157000000002</v>
      </c>
      <c r="AL2112" s="327">
        <v>-258.48406799999998</v>
      </c>
      <c r="AM2112" s="292"/>
    </row>
    <row r="2113" spans="1:39" ht="19.5" customHeight="1" x14ac:dyDescent="0.2">
      <c r="A2113" s="375" t="s">
        <v>83</v>
      </c>
      <c r="B2113" s="375" t="s">
        <v>25</v>
      </c>
      <c r="C2113" s="375" t="s">
        <v>33</v>
      </c>
      <c r="D2113" s="375" t="s">
        <v>36</v>
      </c>
      <c r="E2113" s="375"/>
      <c r="F2113" s="375">
        <v>-5.2294999999999998</v>
      </c>
      <c r="G2113" s="375">
        <v>-0.5353</v>
      </c>
      <c r="H2113" s="375">
        <v>-0.26860000000000001</v>
      </c>
      <c r="I2113" s="375">
        <v>-2.4241000000000001</v>
      </c>
      <c r="J2113" s="375">
        <v>0</v>
      </c>
      <c r="K2113" s="375">
        <v>-9.2999999999999992E-3</v>
      </c>
      <c r="L2113" s="375">
        <v>0</v>
      </c>
      <c r="M2113" s="375">
        <v>-0.39419999999999999</v>
      </c>
      <c r="N2113" s="375">
        <v>-1.9275</v>
      </c>
      <c r="O2113" s="375">
        <v>0</v>
      </c>
      <c r="P2113" s="375">
        <v>0</v>
      </c>
      <c r="Q2113" s="375">
        <v>-2.5400999999999998</v>
      </c>
      <c r="R2113" s="375">
        <v>-13.3286</v>
      </c>
      <c r="W2113" s="323" t="s">
        <v>53</v>
      </c>
      <c r="X2113" s="323" t="s">
        <v>230</v>
      </c>
      <c r="Y2113" s="323"/>
      <c r="Z2113" s="327">
        <v>0</v>
      </c>
      <c r="AA2113" s="327">
        <v>0</v>
      </c>
      <c r="AB2113" s="327">
        <v>0</v>
      </c>
      <c r="AC2113" s="327">
        <v>0</v>
      </c>
      <c r="AD2113" s="327">
        <v>0</v>
      </c>
      <c r="AE2113" s="327">
        <v>0</v>
      </c>
      <c r="AF2113" s="327">
        <v>0</v>
      </c>
      <c r="AG2113" s="327">
        <v>0</v>
      </c>
      <c r="AH2113" s="327">
        <v>8.0000000000000002E-3</v>
      </c>
      <c r="AI2113" s="327">
        <v>0.70509999999999995</v>
      </c>
      <c r="AJ2113" s="327">
        <v>1.26</v>
      </c>
      <c r="AK2113" s="327">
        <v>0</v>
      </c>
      <c r="AL2113" s="327">
        <v>1.9731000000000001</v>
      </c>
      <c r="AM2113" s="292"/>
    </row>
    <row r="2114" spans="1:39" ht="19.5" customHeight="1" x14ac:dyDescent="0.2">
      <c r="A2114" s="375" t="s">
        <v>83</v>
      </c>
      <c r="B2114" s="375" t="s">
        <v>25</v>
      </c>
      <c r="C2114" s="375" t="s">
        <v>33</v>
      </c>
      <c r="D2114" s="375" t="s">
        <v>37</v>
      </c>
      <c r="E2114" s="375"/>
      <c r="F2114" s="375">
        <v>0</v>
      </c>
      <c r="G2114" s="375">
        <v>0</v>
      </c>
      <c r="H2114" s="375">
        <v>0</v>
      </c>
      <c r="I2114" s="375">
        <v>0</v>
      </c>
      <c r="J2114" s="375">
        <v>0</v>
      </c>
      <c r="K2114" s="375">
        <v>0</v>
      </c>
      <c r="L2114" s="375">
        <v>0</v>
      </c>
      <c r="M2114" s="375">
        <v>0</v>
      </c>
      <c r="N2114" s="375">
        <v>0</v>
      </c>
      <c r="O2114" s="375">
        <v>0</v>
      </c>
      <c r="P2114" s="375">
        <v>0</v>
      </c>
      <c r="Q2114" s="375">
        <v>0</v>
      </c>
      <c r="R2114" s="375">
        <v>0</v>
      </c>
      <c r="W2114" s="323" t="s">
        <v>53</v>
      </c>
      <c r="X2114" s="323" t="s">
        <v>231</v>
      </c>
      <c r="Y2114" s="323"/>
      <c r="Z2114" s="327">
        <v>269.924823</v>
      </c>
      <c r="AA2114" s="327">
        <v>86.178711000000007</v>
      </c>
      <c r="AB2114" s="327">
        <v>254.76176000000001</v>
      </c>
      <c r="AC2114" s="327">
        <v>326.25871100000001</v>
      </c>
      <c r="AD2114" s="327">
        <v>310.21937600000001</v>
      </c>
      <c r="AE2114" s="327">
        <v>445.57681700000001</v>
      </c>
      <c r="AF2114" s="327">
        <v>464.52282200000002</v>
      </c>
      <c r="AG2114" s="327">
        <v>507.28946200000001</v>
      </c>
      <c r="AH2114" s="327">
        <v>535.17569500000002</v>
      </c>
      <c r="AI2114" s="327">
        <v>444.583459</v>
      </c>
      <c r="AJ2114" s="327">
        <v>503.13488100000001</v>
      </c>
      <c r="AK2114" s="327">
        <v>538.03006200000004</v>
      </c>
      <c r="AL2114" s="327">
        <v>4685.6565790000004</v>
      </c>
      <c r="AM2114" s="292"/>
    </row>
    <row r="2115" spans="1:39" ht="19.5" customHeight="1" x14ac:dyDescent="0.2">
      <c r="A2115" s="375" t="s">
        <v>83</v>
      </c>
      <c r="B2115" s="375" t="s">
        <v>25</v>
      </c>
      <c r="C2115" s="375" t="s">
        <v>33</v>
      </c>
      <c r="D2115" s="375" t="s">
        <v>38</v>
      </c>
      <c r="E2115" s="375"/>
      <c r="F2115" s="375">
        <v>0</v>
      </c>
      <c r="G2115" s="375">
        <v>0</v>
      </c>
      <c r="H2115" s="375">
        <v>0</v>
      </c>
      <c r="I2115" s="375">
        <v>0</v>
      </c>
      <c r="J2115" s="375">
        <v>0</v>
      </c>
      <c r="K2115" s="375">
        <v>0</v>
      </c>
      <c r="L2115" s="375">
        <v>0</v>
      </c>
      <c r="M2115" s="375">
        <v>0</v>
      </c>
      <c r="N2115" s="375">
        <v>0</v>
      </c>
      <c r="O2115" s="375">
        <v>0</v>
      </c>
      <c r="P2115" s="375">
        <v>0</v>
      </c>
      <c r="Q2115" s="375">
        <v>0</v>
      </c>
      <c r="R2115" s="375">
        <v>0</v>
      </c>
      <c r="W2115" s="323" t="s">
        <v>53</v>
      </c>
      <c r="X2115" s="323" t="s">
        <v>232</v>
      </c>
      <c r="Y2115" s="323"/>
      <c r="Z2115" s="327">
        <v>1.5083</v>
      </c>
      <c r="AA2115" s="327">
        <v>1.8778999999999999</v>
      </c>
      <c r="AB2115" s="327">
        <v>3.9192999999999998</v>
      </c>
      <c r="AC2115" s="327">
        <v>0.85629999999999995</v>
      </c>
      <c r="AD2115" s="327">
        <v>0.35680000000000001</v>
      </c>
      <c r="AE2115" s="327">
        <v>1.3043</v>
      </c>
      <c r="AF2115" s="327">
        <v>-1.9201999999999999</v>
      </c>
      <c r="AG2115" s="327">
        <v>-0.23150000000000001</v>
      </c>
      <c r="AH2115" s="327">
        <v>0</v>
      </c>
      <c r="AI2115" s="327">
        <v>0.19980000000000001</v>
      </c>
      <c r="AJ2115" s="327">
        <v>2.3494999999999999</v>
      </c>
      <c r="AK2115" s="327">
        <v>0.13109999999999999</v>
      </c>
      <c r="AL2115" s="327">
        <v>10.351599999999999</v>
      </c>
      <c r="AM2115" s="292"/>
    </row>
    <row r="2116" spans="1:39" ht="19.5" customHeight="1" x14ac:dyDescent="0.2">
      <c r="A2116" s="375" t="s">
        <v>83</v>
      </c>
      <c r="B2116" s="375" t="s">
        <v>25</v>
      </c>
      <c r="C2116" s="375" t="s">
        <v>33</v>
      </c>
      <c r="D2116" s="375" t="s">
        <v>39</v>
      </c>
      <c r="E2116" s="375"/>
      <c r="F2116" s="375">
        <v>0</v>
      </c>
      <c r="G2116" s="375">
        <v>0</v>
      </c>
      <c r="H2116" s="375">
        <v>0</v>
      </c>
      <c r="I2116" s="375">
        <v>0</v>
      </c>
      <c r="J2116" s="375">
        <v>0</v>
      </c>
      <c r="K2116" s="375">
        <v>0</v>
      </c>
      <c r="L2116" s="375">
        <v>0</v>
      </c>
      <c r="M2116" s="375">
        <v>0</v>
      </c>
      <c r="N2116" s="375">
        <v>0</v>
      </c>
      <c r="O2116" s="375">
        <v>0</v>
      </c>
      <c r="P2116" s="375">
        <v>0</v>
      </c>
      <c r="Q2116" s="375">
        <v>0</v>
      </c>
      <c r="R2116" s="375">
        <v>0</v>
      </c>
      <c r="W2116" s="323" t="s">
        <v>53</v>
      </c>
      <c r="X2116" s="323" t="s">
        <v>233</v>
      </c>
      <c r="Y2116" s="323"/>
      <c r="Z2116" s="327">
        <v>4.9200000000000001E-2</v>
      </c>
      <c r="AA2116" s="327">
        <v>3.2800000000000003E-2</v>
      </c>
      <c r="AB2116" s="327">
        <v>0.60550000000000004</v>
      </c>
      <c r="AC2116" s="327">
        <v>0.25540000000000002</v>
      </c>
      <c r="AD2116" s="327">
        <v>0</v>
      </c>
      <c r="AE2116" s="327">
        <v>0</v>
      </c>
      <c r="AF2116" s="327">
        <v>0.47560000000000002</v>
      </c>
      <c r="AG2116" s="327">
        <v>0.20549999999999999</v>
      </c>
      <c r="AH2116" s="327">
        <v>0</v>
      </c>
      <c r="AI2116" s="327">
        <v>0</v>
      </c>
      <c r="AJ2116" s="327">
        <v>0</v>
      </c>
      <c r="AK2116" s="327">
        <v>0</v>
      </c>
      <c r="AL2116" s="327">
        <v>1.6240000000000001</v>
      </c>
      <c r="AM2116" s="292"/>
    </row>
    <row r="2117" spans="1:39" ht="19.5" customHeight="1" x14ac:dyDescent="0.2">
      <c r="A2117" s="375" t="s">
        <v>83</v>
      </c>
      <c r="B2117" s="375" t="s">
        <v>25</v>
      </c>
      <c r="C2117" s="375" t="s">
        <v>40</v>
      </c>
      <c r="D2117" s="375" t="s">
        <v>41</v>
      </c>
      <c r="E2117" s="375"/>
      <c r="F2117" s="375">
        <v>-36.56147</v>
      </c>
      <c r="G2117" s="375">
        <v>-13.161714999999999</v>
      </c>
      <c r="H2117" s="375">
        <v>-17.3889</v>
      </c>
      <c r="I2117" s="375">
        <v>-28.127224999999999</v>
      </c>
      <c r="J2117" s="375">
        <v>-17.210525000000001</v>
      </c>
      <c r="K2117" s="375">
        <v>-22.674600000000002</v>
      </c>
      <c r="L2117" s="375">
        <v>-33.108808000000003</v>
      </c>
      <c r="M2117" s="375">
        <v>-32.982854000000003</v>
      </c>
      <c r="N2117" s="375">
        <v>-21.721550000000001</v>
      </c>
      <c r="O2117" s="375">
        <v>-19.238859999999999</v>
      </c>
      <c r="P2117" s="375">
        <v>-21.268599999999999</v>
      </c>
      <c r="Q2117" s="375">
        <v>-25.698374999999999</v>
      </c>
      <c r="R2117" s="375">
        <v>-289.14348200000001</v>
      </c>
      <c r="W2117" s="323" t="s">
        <v>53</v>
      </c>
      <c r="X2117" s="323" t="s">
        <v>234</v>
      </c>
      <c r="Y2117" s="323"/>
      <c r="Z2117" s="327">
        <v>0.27689999999999998</v>
      </c>
      <c r="AA2117" s="327">
        <v>0</v>
      </c>
      <c r="AB2117" s="327">
        <v>0</v>
      </c>
      <c r="AC2117" s="327">
        <v>0</v>
      </c>
      <c r="AD2117" s="327">
        <v>8.4000000000000005E-2</v>
      </c>
      <c r="AE2117" s="327">
        <v>0</v>
      </c>
      <c r="AF2117" s="327">
        <v>0</v>
      </c>
      <c r="AG2117" s="327">
        <v>0.13744999999999999</v>
      </c>
      <c r="AH2117" s="327">
        <v>0.03</v>
      </c>
      <c r="AI2117" s="327">
        <v>0</v>
      </c>
      <c r="AJ2117" s="327">
        <v>0</v>
      </c>
      <c r="AK2117" s="327">
        <v>0</v>
      </c>
      <c r="AL2117" s="327">
        <v>0.52834999999999999</v>
      </c>
      <c r="AM2117" s="292"/>
    </row>
    <row r="2118" spans="1:39" ht="19.5" customHeight="1" x14ac:dyDescent="0.2">
      <c r="A2118" s="375" t="s">
        <v>83</v>
      </c>
      <c r="B2118" s="375" t="s">
        <v>25</v>
      </c>
      <c r="C2118" s="375" t="s">
        <v>40</v>
      </c>
      <c r="D2118" s="375" t="s">
        <v>42</v>
      </c>
      <c r="E2118" s="375"/>
      <c r="F2118" s="375">
        <v>0</v>
      </c>
      <c r="G2118" s="375">
        <v>0</v>
      </c>
      <c r="H2118" s="375">
        <v>0</v>
      </c>
      <c r="I2118" s="375">
        <v>0</v>
      </c>
      <c r="J2118" s="375">
        <v>-0.33979999999999999</v>
      </c>
      <c r="K2118" s="375">
        <v>-3.2096</v>
      </c>
      <c r="L2118" s="375">
        <v>-5.5686400000000003</v>
      </c>
      <c r="M2118" s="375">
        <v>-1.0436000000000001</v>
      </c>
      <c r="N2118" s="375">
        <v>-0.39979999999999999</v>
      </c>
      <c r="O2118" s="375">
        <v>-0.4133</v>
      </c>
      <c r="P2118" s="375">
        <v>0</v>
      </c>
      <c r="Q2118" s="375">
        <v>-4.9631999999999996</v>
      </c>
      <c r="R2118" s="375">
        <v>-15.937939999999999</v>
      </c>
      <c r="W2118" s="323" t="s">
        <v>53</v>
      </c>
      <c r="X2118" s="323" t="s">
        <v>127</v>
      </c>
      <c r="Y2118" s="323"/>
      <c r="Z2118" s="327">
        <v>4.5989409999999999</v>
      </c>
      <c r="AA2118" s="327">
        <v>-30.936889000000001</v>
      </c>
      <c r="AB2118" s="327">
        <v>2.9695659999999999</v>
      </c>
      <c r="AC2118" s="327">
        <v>518.58099700000002</v>
      </c>
      <c r="AD2118" s="327">
        <v>-0.84163200000000005</v>
      </c>
      <c r="AE2118" s="327">
        <v>6.5629270000000002</v>
      </c>
      <c r="AF2118" s="327">
        <v>-626.13132800000005</v>
      </c>
      <c r="AG2118" s="327">
        <v>2.1238239999999999</v>
      </c>
      <c r="AH2118" s="327">
        <v>2.093861</v>
      </c>
      <c r="AI2118" s="327">
        <v>2.0643940000000001</v>
      </c>
      <c r="AJ2118" s="327">
        <v>1.944847</v>
      </c>
      <c r="AK2118" s="327">
        <v>2.4721199999999999</v>
      </c>
      <c r="AL2118" s="327">
        <v>-114.498372</v>
      </c>
      <c r="AM2118" s="292"/>
    </row>
    <row r="2119" spans="1:39" ht="19.5" customHeight="1" x14ac:dyDescent="0.2">
      <c r="A2119" s="375" t="s">
        <v>83</v>
      </c>
      <c r="B2119" s="375" t="s">
        <v>25</v>
      </c>
      <c r="C2119" s="375" t="s">
        <v>40</v>
      </c>
      <c r="D2119" s="375" t="s">
        <v>43</v>
      </c>
      <c r="E2119" s="375"/>
      <c r="F2119" s="375">
        <v>0</v>
      </c>
      <c r="G2119" s="375">
        <v>-1.0324</v>
      </c>
      <c r="H2119" s="375">
        <v>-0.13189999999999999</v>
      </c>
      <c r="I2119" s="375">
        <v>0</v>
      </c>
      <c r="J2119" s="375">
        <v>-0.2127</v>
      </c>
      <c r="K2119" s="375">
        <v>-8.5500000000000007E-2</v>
      </c>
      <c r="L2119" s="375">
        <v>-0.57040000000000002</v>
      </c>
      <c r="M2119" s="375">
        <v>-5.8900000000000001E-2</v>
      </c>
      <c r="N2119" s="375">
        <v>-0.1789</v>
      </c>
      <c r="O2119" s="375">
        <v>-4.6600000000000003E-2</v>
      </c>
      <c r="P2119" s="375">
        <v>-0.1096</v>
      </c>
      <c r="Q2119" s="375">
        <v>-0.28210000000000002</v>
      </c>
      <c r="R2119" s="375">
        <v>-2.7090000000000001</v>
      </c>
      <c r="W2119" s="323" t="s">
        <v>53</v>
      </c>
      <c r="X2119" s="323" t="s">
        <v>235</v>
      </c>
      <c r="Y2119" s="323"/>
      <c r="Z2119" s="327">
        <v>0</v>
      </c>
      <c r="AA2119" s="327">
        <v>0</v>
      </c>
      <c r="AB2119" s="327">
        <v>0</v>
      </c>
      <c r="AC2119" s="327">
        <v>0</v>
      </c>
      <c r="AD2119" s="327">
        <v>0</v>
      </c>
      <c r="AE2119" s="327">
        <v>0</v>
      </c>
      <c r="AF2119" s="327">
        <v>0</v>
      </c>
      <c r="AG2119" s="327">
        <v>0</v>
      </c>
      <c r="AH2119" s="327">
        <v>0</v>
      </c>
      <c r="AI2119" s="327">
        <v>0</v>
      </c>
      <c r="AJ2119" s="327">
        <v>0</v>
      </c>
      <c r="AK2119" s="327">
        <v>0</v>
      </c>
      <c r="AL2119" s="327">
        <v>0</v>
      </c>
      <c r="AM2119" s="292"/>
    </row>
    <row r="2120" spans="1:39" ht="19.5" customHeight="1" x14ac:dyDescent="0.2">
      <c r="A2120" s="375" t="s">
        <v>83</v>
      </c>
      <c r="B2120" s="375" t="s">
        <v>25</v>
      </c>
      <c r="C2120" s="375" t="s">
        <v>61</v>
      </c>
      <c r="D2120" s="375" t="s">
        <v>24</v>
      </c>
      <c r="E2120" s="375"/>
      <c r="F2120" s="375">
        <v>0</v>
      </c>
      <c r="G2120" s="375">
        <v>0</v>
      </c>
      <c r="H2120" s="375">
        <v>0</v>
      </c>
      <c r="I2120" s="375">
        <v>0</v>
      </c>
      <c r="J2120" s="375">
        <v>0</v>
      </c>
      <c r="K2120" s="375">
        <v>0</v>
      </c>
      <c r="L2120" s="375">
        <v>0</v>
      </c>
      <c r="M2120" s="375">
        <v>0</v>
      </c>
      <c r="N2120" s="375">
        <v>0</v>
      </c>
      <c r="O2120" s="375">
        <v>0</v>
      </c>
      <c r="P2120" s="375">
        <v>0</v>
      </c>
      <c r="Q2120" s="375">
        <v>0</v>
      </c>
      <c r="R2120" s="375">
        <v>0</v>
      </c>
      <c r="W2120" s="323" t="s">
        <v>53</v>
      </c>
      <c r="X2120" s="323" t="s">
        <v>236</v>
      </c>
      <c r="Y2120" s="323"/>
      <c r="Z2120" s="327">
        <v>0</v>
      </c>
      <c r="AA2120" s="327">
        <v>0</v>
      </c>
      <c r="AB2120" s="327">
        <v>0</v>
      </c>
      <c r="AC2120" s="327">
        <v>0</v>
      </c>
      <c r="AD2120" s="327">
        <v>0</v>
      </c>
      <c r="AE2120" s="327">
        <v>0</v>
      </c>
      <c r="AF2120" s="327">
        <v>0</v>
      </c>
      <c r="AG2120" s="327">
        <v>0</v>
      </c>
      <c r="AH2120" s="327">
        <v>0</v>
      </c>
      <c r="AI2120" s="327">
        <v>0</v>
      </c>
      <c r="AJ2120" s="327">
        <v>0</v>
      </c>
      <c r="AK2120" s="327">
        <v>0</v>
      </c>
      <c r="AL2120" s="327">
        <v>0</v>
      </c>
      <c r="AM2120" s="292"/>
    </row>
    <row r="2121" spans="1:39" ht="19.5" customHeight="1" x14ac:dyDescent="0.2">
      <c r="A2121" s="375" t="s">
        <v>83</v>
      </c>
      <c r="B2121" s="375" t="s">
        <v>25</v>
      </c>
      <c r="C2121" s="375" t="s">
        <v>61</v>
      </c>
      <c r="D2121" s="375" t="s">
        <v>51</v>
      </c>
      <c r="E2121" s="375"/>
      <c r="F2121" s="375">
        <v>0</v>
      </c>
      <c r="G2121" s="375">
        <v>0</v>
      </c>
      <c r="H2121" s="375">
        <v>0</v>
      </c>
      <c r="I2121" s="375">
        <v>0</v>
      </c>
      <c r="J2121" s="375">
        <v>0</v>
      </c>
      <c r="K2121" s="375">
        <v>0</v>
      </c>
      <c r="L2121" s="375">
        <v>0</v>
      </c>
      <c r="M2121" s="375">
        <v>0</v>
      </c>
      <c r="N2121" s="375">
        <v>0</v>
      </c>
      <c r="O2121" s="375">
        <v>0</v>
      </c>
      <c r="P2121" s="375">
        <v>0</v>
      </c>
      <c r="Q2121" s="375">
        <v>0</v>
      </c>
      <c r="R2121" s="375">
        <v>0</v>
      </c>
      <c r="W2121" s="323" t="s">
        <v>53</v>
      </c>
      <c r="X2121" s="323" t="s">
        <v>237</v>
      </c>
      <c r="Y2121" s="323"/>
      <c r="Z2121" s="327">
        <v>0</v>
      </c>
      <c r="AA2121" s="327">
        <v>0</v>
      </c>
      <c r="AB2121" s="327">
        <v>0</v>
      </c>
      <c r="AC2121" s="327">
        <v>0</v>
      </c>
      <c r="AD2121" s="327">
        <v>0</v>
      </c>
      <c r="AE2121" s="327">
        <v>0</v>
      </c>
      <c r="AF2121" s="327">
        <v>0</v>
      </c>
      <c r="AG2121" s="327">
        <v>0</v>
      </c>
      <c r="AH2121" s="327">
        <v>0</v>
      </c>
      <c r="AI2121" s="327">
        <v>0</v>
      </c>
      <c r="AJ2121" s="327">
        <v>0</v>
      </c>
      <c r="AK2121" s="327">
        <v>0</v>
      </c>
      <c r="AL2121" s="327">
        <v>0</v>
      </c>
      <c r="AM2121" s="292"/>
    </row>
    <row r="2122" spans="1:39" ht="19.5" customHeight="1" x14ac:dyDescent="0.2">
      <c r="A2122" s="375" t="s">
        <v>83</v>
      </c>
      <c r="B2122" s="375" t="s">
        <v>25</v>
      </c>
      <c r="C2122" s="375" t="s">
        <v>61</v>
      </c>
      <c r="D2122" s="375" t="s">
        <v>52</v>
      </c>
      <c r="E2122" s="375"/>
      <c r="F2122" s="375">
        <v>0</v>
      </c>
      <c r="G2122" s="375">
        <v>0</v>
      </c>
      <c r="H2122" s="375">
        <v>0</v>
      </c>
      <c r="I2122" s="375">
        <v>0</v>
      </c>
      <c r="J2122" s="375">
        <v>0</v>
      </c>
      <c r="K2122" s="375">
        <v>0</v>
      </c>
      <c r="L2122" s="375">
        <v>0</v>
      </c>
      <c r="M2122" s="375">
        <v>0</v>
      </c>
      <c r="N2122" s="375">
        <v>0</v>
      </c>
      <c r="O2122" s="375">
        <v>0</v>
      </c>
      <c r="P2122" s="375">
        <v>0</v>
      </c>
      <c r="Q2122" s="375">
        <v>0</v>
      </c>
      <c r="R2122" s="375">
        <v>0</v>
      </c>
      <c r="W2122" s="323" t="s">
        <v>53</v>
      </c>
      <c r="X2122" s="323" t="s">
        <v>238</v>
      </c>
      <c r="Y2122" s="323"/>
      <c r="Z2122" s="327">
        <v>0</v>
      </c>
      <c r="AA2122" s="327">
        <v>0</v>
      </c>
      <c r="AB2122" s="327">
        <v>0</v>
      </c>
      <c r="AC2122" s="327">
        <v>0</v>
      </c>
      <c r="AD2122" s="327">
        <v>0</v>
      </c>
      <c r="AE2122" s="327">
        <v>0</v>
      </c>
      <c r="AF2122" s="327">
        <v>0</v>
      </c>
      <c r="AG2122" s="327">
        <v>0</v>
      </c>
      <c r="AH2122" s="327">
        <v>0</v>
      </c>
      <c r="AI2122" s="327">
        <v>0</v>
      </c>
      <c r="AJ2122" s="327">
        <v>0</v>
      </c>
      <c r="AK2122" s="327">
        <v>0</v>
      </c>
      <c r="AL2122" s="327">
        <v>0</v>
      </c>
      <c r="AM2122" s="292"/>
    </row>
    <row r="2123" spans="1:39" ht="19.5" customHeight="1" x14ac:dyDescent="0.2">
      <c r="A2123" s="375" t="s">
        <v>83</v>
      </c>
      <c r="B2123" s="375" t="s">
        <v>25</v>
      </c>
      <c r="C2123" s="375" t="s">
        <v>61</v>
      </c>
      <c r="D2123" s="375" t="s">
        <v>53</v>
      </c>
      <c r="E2123" s="375"/>
      <c r="F2123" s="375">
        <v>0</v>
      </c>
      <c r="G2123" s="375">
        <v>0</v>
      </c>
      <c r="H2123" s="375">
        <v>0</v>
      </c>
      <c r="I2123" s="375">
        <v>0</v>
      </c>
      <c r="J2123" s="375">
        <v>0</v>
      </c>
      <c r="K2123" s="375">
        <v>0</v>
      </c>
      <c r="L2123" s="375">
        <v>0</v>
      </c>
      <c r="M2123" s="375">
        <v>0</v>
      </c>
      <c r="N2123" s="375">
        <v>0</v>
      </c>
      <c r="O2123" s="375">
        <v>0</v>
      </c>
      <c r="P2123" s="375">
        <v>0</v>
      </c>
      <c r="Q2123" s="375">
        <v>0</v>
      </c>
      <c r="R2123" s="375">
        <v>0</v>
      </c>
      <c r="W2123" s="323" t="s">
        <v>53</v>
      </c>
      <c r="X2123" s="323" t="s">
        <v>239</v>
      </c>
      <c r="Y2123" s="323"/>
      <c r="Z2123" s="327">
        <v>0</v>
      </c>
      <c r="AA2123" s="327">
        <v>0</v>
      </c>
      <c r="AB2123" s="327">
        <v>0</v>
      </c>
      <c r="AC2123" s="327">
        <v>0</v>
      </c>
      <c r="AD2123" s="327">
        <v>0</v>
      </c>
      <c r="AE2123" s="327">
        <v>0</v>
      </c>
      <c r="AF2123" s="327">
        <v>0</v>
      </c>
      <c r="AG2123" s="327">
        <v>0</v>
      </c>
      <c r="AH2123" s="327">
        <v>0</v>
      </c>
      <c r="AI2123" s="327">
        <v>0</v>
      </c>
      <c r="AJ2123" s="327">
        <v>0</v>
      </c>
      <c r="AK2123" s="327">
        <v>0</v>
      </c>
      <c r="AL2123" s="327">
        <v>0</v>
      </c>
      <c r="AM2123" s="292"/>
    </row>
    <row r="2124" spans="1:39" ht="19.5" customHeight="1" x14ac:dyDescent="0.2">
      <c r="A2124" s="375" t="s">
        <v>83</v>
      </c>
      <c r="B2124" s="375" t="s">
        <v>25</v>
      </c>
      <c r="C2124" s="375" t="s">
        <v>61</v>
      </c>
      <c r="D2124" s="375" t="s">
        <v>54</v>
      </c>
      <c r="E2124" s="375"/>
      <c r="F2124" s="375">
        <v>0</v>
      </c>
      <c r="G2124" s="375">
        <v>0</v>
      </c>
      <c r="H2124" s="375">
        <v>0</v>
      </c>
      <c r="I2124" s="375">
        <v>0</v>
      </c>
      <c r="J2124" s="375">
        <v>0</v>
      </c>
      <c r="K2124" s="375">
        <v>0</v>
      </c>
      <c r="L2124" s="375">
        <v>0</v>
      </c>
      <c r="M2124" s="375">
        <v>0</v>
      </c>
      <c r="N2124" s="375">
        <v>0</v>
      </c>
      <c r="O2124" s="375">
        <v>0</v>
      </c>
      <c r="P2124" s="375">
        <v>0</v>
      </c>
      <c r="Q2124" s="375">
        <v>0</v>
      </c>
      <c r="R2124" s="375">
        <v>0</v>
      </c>
      <c r="W2124" s="323" t="s">
        <v>53</v>
      </c>
      <c r="X2124" s="323" t="s">
        <v>240</v>
      </c>
      <c r="Y2124" s="323"/>
      <c r="Z2124" s="327">
        <v>0</v>
      </c>
      <c r="AA2124" s="327">
        <v>0</v>
      </c>
      <c r="AB2124" s="327">
        <v>0</v>
      </c>
      <c r="AC2124" s="327">
        <v>0</v>
      </c>
      <c r="AD2124" s="327">
        <v>0</v>
      </c>
      <c r="AE2124" s="327">
        <v>0</v>
      </c>
      <c r="AF2124" s="327">
        <v>0</v>
      </c>
      <c r="AG2124" s="327">
        <v>0</v>
      </c>
      <c r="AH2124" s="327">
        <v>0</v>
      </c>
      <c r="AI2124" s="327">
        <v>0</v>
      </c>
      <c r="AJ2124" s="327">
        <v>0</v>
      </c>
      <c r="AK2124" s="327">
        <v>0</v>
      </c>
      <c r="AL2124" s="327">
        <v>0</v>
      </c>
      <c r="AM2124" s="292"/>
    </row>
    <row r="2125" spans="1:39" ht="19.5" customHeight="1" x14ac:dyDescent="0.2">
      <c r="A2125" s="375" t="s">
        <v>83</v>
      </c>
      <c r="B2125" s="375" t="s">
        <v>25</v>
      </c>
      <c r="C2125" s="375" t="s">
        <v>61</v>
      </c>
      <c r="D2125" s="375" t="s">
        <v>55</v>
      </c>
      <c r="E2125" s="375"/>
      <c r="F2125" s="375">
        <v>-36.56147</v>
      </c>
      <c r="G2125" s="375">
        <v>-14.194115</v>
      </c>
      <c r="H2125" s="375">
        <v>-17.520800000000001</v>
      </c>
      <c r="I2125" s="375">
        <v>-28.127224999999999</v>
      </c>
      <c r="J2125" s="375">
        <v>-17.763024999999999</v>
      </c>
      <c r="K2125" s="375">
        <v>-25.9697</v>
      </c>
      <c r="L2125" s="375">
        <v>-39.247847999999998</v>
      </c>
      <c r="M2125" s="375">
        <v>-34.085354000000002</v>
      </c>
      <c r="N2125" s="375">
        <v>-22.300249999999998</v>
      </c>
      <c r="O2125" s="375">
        <v>-19.69876</v>
      </c>
      <c r="P2125" s="375">
        <v>-21.3782</v>
      </c>
      <c r="Q2125" s="375">
        <v>-30.943674999999999</v>
      </c>
      <c r="R2125" s="375">
        <v>-307.79042199999998</v>
      </c>
      <c r="W2125" s="323" t="s">
        <v>53</v>
      </c>
      <c r="X2125" s="323" t="s">
        <v>241</v>
      </c>
      <c r="Y2125" s="323"/>
      <c r="Z2125" s="327">
        <v>0</v>
      </c>
      <c r="AA2125" s="327">
        <v>0</v>
      </c>
      <c r="AB2125" s="327">
        <v>0</v>
      </c>
      <c r="AC2125" s="327">
        <v>0</v>
      </c>
      <c r="AD2125" s="327">
        <v>0</v>
      </c>
      <c r="AE2125" s="327">
        <v>0</v>
      </c>
      <c r="AF2125" s="327">
        <v>0</v>
      </c>
      <c r="AG2125" s="327">
        <v>0</v>
      </c>
      <c r="AH2125" s="327">
        <v>0</v>
      </c>
      <c r="AI2125" s="327">
        <v>0</v>
      </c>
      <c r="AJ2125" s="327">
        <v>0</v>
      </c>
      <c r="AK2125" s="327">
        <v>0</v>
      </c>
      <c r="AL2125" s="327">
        <v>0</v>
      </c>
      <c r="AM2125" s="292"/>
    </row>
    <row r="2126" spans="1:39" ht="19.5" customHeight="1" x14ac:dyDescent="0.2">
      <c r="A2126" s="375" t="s">
        <v>83</v>
      </c>
      <c r="B2126" s="375" t="s">
        <v>25</v>
      </c>
      <c r="C2126" s="375" t="s">
        <v>61</v>
      </c>
      <c r="D2126" s="375" t="s">
        <v>365</v>
      </c>
      <c r="E2126" s="375"/>
      <c r="F2126" s="375"/>
      <c r="G2126" s="375"/>
      <c r="H2126" s="375"/>
      <c r="I2126" s="375"/>
      <c r="J2126" s="375"/>
      <c r="K2126" s="375"/>
      <c r="L2126" s="375"/>
      <c r="M2126" s="375"/>
      <c r="N2126" s="375"/>
      <c r="O2126" s="375"/>
      <c r="P2126" s="375"/>
      <c r="Q2126" s="375"/>
      <c r="R2126" s="375">
        <v>0</v>
      </c>
      <c r="W2126" s="323" t="s">
        <v>53</v>
      </c>
      <c r="X2126" s="323" t="s">
        <v>242</v>
      </c>
      <c r="Y2126" s="323"/>
      <c r="Z2126" s="327">
        <v>0</v>
      </c>
      <c r="AA2126" s="327">
        <v>0</v>
      </c>
      <c r="AB2126" s="327">
        <v>0</v>
      </c>
      <c r="AC2126" s="327">
        <v>0</v>
      </c>
      <c r="AD2126" s="327">
        <v>0</v>
      </c>
      <c r="AE2126" s="327">
        <v>0</v>
      </c>
      <c r="AF2126" s="327">
        <v>0</v>
      </c>
      <c r="AG2126" s="327">
        <v>0</v>
      </c>
      <c r="AH2126" s="327">
        <v>0</v>
      </c>
      <c r="AI2126" s="327">
        <v>0</v>
      </c>
      <c r="AJ2126" s="327">
        <v>0</v>
      </c>
      <c r="AK2126" s="327">
        <v>0</v>
      </c>
      <c r="AL2126" s="327">
        <v>0</v>
      </c>
      <c r="AM2126" s="292"/>
    </row>
    <row r="2127" spans="1:39" ht="19.5" customHeight="1" x14ac:dyDescent="0.2">
      <c r="A2127" s="375" t="s">
        <v>83</v>
      </c>
      <c r="B2127" s="375" t="s">
        <v>25</v>
      </c>
      <c r="C2127" s="375" t="s">
        <v>61</v>
      </c>
      <c r="D2127" s="375" t="s">
        <v>75</v>
      </c>
      <c r="E2127" s="375"/>
      <c r="F2127" s="375">
        <v>0</v>
      </c>
      <c r="G2127" s="375">
        <v>0</v>
      </c>
      <c r="H2127" s="375">
        <v>0</v>
      </c>
      <c r="I2127" s="375">
        <v>0</v>
      </c>
      <c r="J2127" s="375">
        <v>0</v>
      </c>
      <c r="K2127" s="375">
        <v>0</v>
      </c>
      <c r="L2127" s="375">
        <v>0</v>
      </c>
      <c r="M2127" s="375">
        <v>0</v>
      </c>
      <c r="N2127" s="375">
        <v>0</v>
      </c>
      <c r="O2127" s="375">
        <v>0</v>
      </c>
      <c r="P2127" s="375">
        <v>0</v>
      </c>
      <c r="Q2127" s="375">
        <v>0</v>
      </c>
      <c r="R2127" s="375">
        <v>0</v>
      </c>
      <c r="W2127" s="323" t="s">
        <v>53</v>
      </c>
      <c r="X2127" s="323" t="s">
        <v>243</v>
      </c>
      <c r="Y2127" s="323"/>
      <c r="Z2127" s="327">
        <v>0</v>
      </c>
      <c r="AA2127" s="327">
        <v>0</v>
      </c>
      <c r="AB2127" s="327">
        <v>8.5145999999999997</v>
      </c>
      <c r="AC2127" s="327">
        <v>11.3232</v>
      </c>
      <c r="AD2127" s="327">
        <v>13.7715</v>
      </c>
      <c r="AE2127" s="327">
        <v>7.944</v>
      </c>
      <c r="AF2127" s="327">
        <v>9.0715000000000003</v>
      </c>
      <c r="AG2127" s="327">
        <v>7.9542000000000002</v>
      </c>
      <c r="AH2127" s="327">
        <v>7.4781000000000004</v>
      </c>
      <c r="AI2127" s="327">
        <v>9.6612589999999994</v>
      </c>
      <c r="AJ2127" s="327">
        <v>7.7712000000000003</v>
      </c>
      <c r="AK2127" s="327">
        <v>8.2157999999999998</v>
      </c>
      <c r="AL2127" s="327">
        <v>91.705359000000001</v>
      </c>
      <c r="AM2127" s="292"/>
    </row>
    <row r="2128" spans="1:39" ht="19.5" customHeight="1" x14ac:dyDescent="0.2">
      <c r="A2128" s="375" t="s">
        <v>83</v>
      </c>
      <c r="B2128" s="375" t="s">
        <v>84</v>
      </c>
      <c r="C2128" s="375" t="s">
        <v>40</v>
      </c>
      <c r="D2128" s="375" t="s">
        <v>84</v>
      </c>
      <c r="E2128" s="375"/>
      <c r="F2128" s="375">
        <v>-36.56147</v>
      </c>
      <c r="G2128" s="375">
        <v>-14.194115</v>
      </c>
      <c r="H2128" s="375">
        <v>-17.520800000000001</v>
      </c>
      <c r="I2128" s="375">
        <v>-28.127224999999999</v>
      </c>
      <c r="J2128" s="375">
        <v>-17.763024999999999</v>
      </c>
      <c r="K2128" s="375">
        <v>-25.9697</v>
      </c>
      <c r="L2128" s="375">
        <v>-39.247847999999998</v>
      </c>
      <c r="M2128" s="375">
        <v>-34.085354000000002</v>
      </c>
      <c r="N2128" s="375">
        <v>-22.300249999999998</v>
      </c>
      <c r="O2128" s="375">
        <v>-19.69876</v>
      </c>
      <c r="P2128" s="375">
        <v>-21.3782</v>
      </c>
      <c r="Q2128" s="375">
        <v>-30.943674999999999</v>
      </c>
      <c r="R2128" s="375">
        <v>-307.79042199999998</v>
      </c>
      <c r="W2128" s="323" t="s">
        <v>53</v>
      </c>
      <c r="X2128" s="323" t="s">
        <v>244</v>
      </c>
      <c r="Y2128" s="323"/>
      <c r="Z2128" s="327">
        <v>0</v>
      </c>
      <c r="AA2128" s="327">
        <v>0</v>
      </c>
      <c r="AB2128" s="327">
        <v>0</v>
      </c>
      <c r="AC2128" s="327">
        <v>0</v>
      </c>
      <c r="AD2128" s="327">
        <v>0</v>
      </c>
      <c r="AE2128" s="327">
        <v>0</v>
      </c>
      <c r="AF2128" s="327">
        <v>0</v>
      </c>
      <c r="AG2128" s="327">
        <v>0</v>
      </c>
      <c r="AH2128" s="327">
        <v>0</v>
      </c>
      <c r="AI2128" s="327">
        <v>0</v>
      </c>
      <c r="AJ2128" s="327">
        <v>0</v>
      </c>
      <c r="AK2128" s="327">
        <v>0</v>
      </c>
      <c r="AL2128" s="327">
        <v>0</v>
      </c>
      <c r="AM2128" s="292"/>
    </row>
    <row r="2129" spans="1:39" ht="19.5" customHeight="1" x14ac:dyDescent="0.2">
      <c r="A2129" s="375" t="s">
        <v>83</v>
      </c>
      <c r="B2129" s="375" t="s">
        <v>44</v>
      </c>
      <c r="C2129" s="375" t="s">
        <v>26</v>
      </c>
      <c r="D2129" s="375" t="s">
        <v>27</v>
      </c>
      <c r="E2129" s="375"/>
      <c r="F2129" s="375">
        <v>-12.4046611256485</v>
      </c>
      <c r="G2129" s="375">
        <v>-6.1759130299741098</v>
      </c>
      <c r="H2129" s="375">
        <v>-2.50836681971741</v>
      </c>
      <c r="I2129" s="375">
        <v>-6.1462339045504999</v>
      </c>
      <c r="J2129" s="375">
        <v>-4.2697884194339597</v>
      </c>
      <c r="K2129" s="375">
        <v>-6.5861119357565601</v>
      </c>
      <c r="L2129" s="375">
        <v>-4.8477091914932897</v>
      </c>
      <c r="M2129" s="375">
        <v>-4.5728243582352901</v>
      </c>
      <c r="N2129" s="375">
        <v>-7.3093988641176502</v>
      </c>
      <c r="O2129" s="375">
        <v>-5.72315402028521</v>
      </c>
      <c r="P2129" s="375">
        <v>-4.7783575088769998</v>
      </c>
      <c r="Q2129" s="375">
        <v>-8.5963031798217493</v>
      </c>
      <c r="R2129" s="375">
        <v>-73.918822357911196</v>
      </c>
      <c r="W2129" s="323" t="s">
        <v>53</v>
      </c>
      <c r="X2129" s="323" t="s">
        <v>245</v>
      </c>
      <c r="Y2129" s="323"/>
      <c r="Z2129" s="327">
        <v>0</v>
      </c>
      <c r="AA2129" s="327">
        <v>0</v>
      </c>
      <c r="AB2129" s="327">
        <v>0</v>
      </c>
      <c r="AC2129" s="327">
        <v>0</v>
      </c>
      <c r="AD2129" s="327">
        <v>0</v>
      </c>
      <c r="AE2129" s="327">
        <v>0</v>
      </c>
      <c r="AF2129" s="327">
        <v>0</v>
      </c>
      <c r="AG2129" s="327">
        <v>0</v>
      </c>
      <c r="AH2129" s="327">
        <v>0</v>
      </c>
      <c r="AI2129" s="327">
        <v>0</v>
      </c>
      <c r="AJ2129" s="327">
        <v>0</v>
      </c>
      <c r="AK2129" s="327">
        <v>0</v>
      </c>
      <c r="AL2129" s="327">
        <v>0</v>
      </c>
      <c r="AM2129" s="292"/>
    </row>
    <row r="2130" spans="1:39" ht="19.5" customHeight="1" x14ac:dyDescent="0.2">
      <c r="A2130" s="375" t="s">
        <v>83</v>
      </c>
      <c r="B2130" s="375" t="s">
        <v>44</v>
      </c>
      <c r="C2130" s="375" t="s">
        <v>26</v>
      </c>
      <c r="D2130" s="375" t="s">
        <v>28</v>
      </c>
      <c r="E2130" s="375"/>
      <c r="F2130" s="375">
        <v>-5.7524075614175496</v>
      </c>
      <c r="G2130" s="375">
        <v>-0.78048616490566003</v>
      </c>
      <c r="H2130" s="375">
        <v>-2.45443171152366</v>
      </c>
      <c r="I2130" s="375">
        <v>-3.60545943988161</v>
      </c>
      <c r="J2130" s="375">
        <v>-2.72484951498335</v>
      </c>
      <c r="K2130" s="375">
        <v>-3.3856259093969698</v>
      </c>
      <c r="L2130" s="375">
        <v>-3.1680589541953399</v>
      </c>
      <c r="M2130" s="375">
        <v>-2.8074416773618598</v>
      </c>
      <c r="N2130" s="375">
        <v>-3.1890570124777202</v>
      </c>
      <c r="O2130" s="375">
        <v>-2.7052059893048099</v>
      </c>
      <c r="P2130" s="375">
        <v>-3.58159759536542</v>
      </c>
      <c r="Q2130" s="375">
        <v>-4.7589532168449198</v>
      </c>
      <c r="R2130" s="375">
        <v>-38.913574747658899</v>
      </c>
      <c r="W2130" s="323" t="s">
        <v>53</v>
      </c>
      <c r="X2130" s="323" t="s">
        <v>246</v>
      </c>
      <c r="Y2130" s="323"/>
      <c r="Z2130" s="327">
        <v>0</v>
      </c>
      <c r="AA2130" s="327">
        <v>0</v>
      </c>
      <c r="AB2130" s="327">
        <v>0</v>
      </c>
      <c r="AC2130" s="327">
        <v>0</v>
      </c>
      <c r="AD2130" s="327">
        <v>0</v>
      </c>
      <c r="AE2130" s="327">
        <v>0</v>
      </c>
      <c r="AF2130" s="327">
        <v>0</v>
      </c>
      <c r="AG2130" s="327">
        <v>0</v>
      </c>
      <c r="AH2130" s="327">
        <v>0</v>
      </c>
      <c r="AI2130" s="327">
        <v>0</v>
      </c>
      <c r="AJ2130" s="327">
        <v>0</v>
      </c>
      <c r="AK2130" s="327">
        <v>0</v>
      </c>
      <c r="AL2130" s="327">
        <v>0</v>
      </c>
      <c r="AM2130" s="292"/>
    </row>
    <row r="2131" spans="1:39" ht="19.5" customHeight="1" x14ac:dyDescent="0.2">
      <c r="A2131" s="375" t="s">
        <v>83</v>
      </c>
      <c r="B2131" s="375" t="s">
        <v>44</v>
      </c>
      <c r="C2131" s="375" t="s">
        <v>26</v>
      </c>
      <c r="D2131" s="375" t="s">
        <v>29</v>
      </c>
      <c r="E2131" s="375"/>
      <c r="F2131" s="375">
        <v>-1.932561</v>
      </c>
      <c r="G2131" s="375">
        <v>-1.233279</v>
      </c>
      <c r="H2131" s="375">
        <v>-4.7452019999999999</v>
      </c>
      <c r="I2131" s="375">
        <v>-3.0872419999999998</v>
      </c>
      <c r="J2131" s="375">
        <v>-2.2998560000000001</v>
      </c>
      <c r="K2131" s="375">
        <v>-4.221768</v>
      </c>
      <c r="L2131" s="375">
        <v>-13.089046</v>
      </c>
      <c r="M2131" s="375">
        <v>-10.973735</v>
      </c>
      <c r="N2131" s="375">
        <v>-0.71276300000000004</v>
      </c>
      <c r="O2131" s="375">
        <v>-0.42695</v>
      </c>
      <c r="P2131" s="375">
        <v>-1.839156</v>
      </c>
      <c r="Q2131" s="375">
        <v>-1.15124</v>
      </c>
      <c r="R2131" s="375">
        <v>-45.712797999999999</v>
      </c>
      <c r="W2131" s="323" t="s">
        <v>53</v>
      </c>
      <c r="X2131" s="323" t="s">
        <v>247</v>
      </c>
      <c r="Y2131" s="323"/>
      <c r="Z2131" s="327">
        <v>0</v>
      </c>
      <c r="AA2131" s="327">
        <v>0</v>
      </c>
      <c r="AB2131" s="327">
        <v>0</v>
      </c>
      <c r="AC2131" s="327">
        <v>0</v>
      </c>
      <c r="AD2131" s="327">
        <v>0</v>
      </c>
      <c r="AE2131" s="327">
        <v>0</v>
      </c>
      <c r="AF2131" s="327">
        <v>0</v>
      </c>
      <c r="AG2131" s="327">
        <v>0</v>
      </c>
      <c r="AH2131" s="327">
        <v>0</v>
      </c>
      <c r="AI2131" s="327">
        <v>0</v>
      </c>
      <c r="AJ2131" s="327">
        <v>0</v>
      </c>
      <c r="AK2131" s="327">
        <v>0</v>
      </c>
      <c r="AL2131" s="327">
        <v>0</v>
      </c>
      <c r="AM2131" s="292"/>
    </row>
    <row r="2132" spans="1:39" ht="19.5" customHeight="1" x14ac:dyDescent="0.2">
      <c r="A2132" s="375" t="s">
        <v>83</v>
      </c>
      <c r="B2132" s="375" t="s">
        <v>44</v>
      </c>
      <c r="C2132" s="375" t="s">
        <v>26</v>
      </c>
      <c r="D2132" s="375" t="s">
        <v>30</v>
      </c>
      <c r="E2132" s="375"/>
      <c r="F2132" s="375">
        <v>-2.4327839999999998</v>
      </c>
      <c r="G2132" s="375">
        <v>-1.1538820000000001</v>
      </c>
      <c r="H2132" s="375">
        <v>-0.93515300000000001</v>
      </c>
      <c r="I2132" s="375">
        <v>-3.4000339999999998</v>
      </c>
      <c r="J2132" s="375">
        <v>-1.5594190000000001</v>
      </c>
      <c r="K2132" s="375">
        <v>-2.2096119999999999</v>
      </c>
      <c r="L2132" s="375">
        <v>-7.7089489999999996</v>
      </c>
      <c r="M2132" s="375">
        <v>-4.085197</v>
      </c>
      <c r="N2132" s="375">
        <v>-1.4615210000000001</v>
      </c>
      <c r="O2132" s="375">
        <v>-2.2206990000000002</v>
      </c>
      <c r="P2132" s="375">
        <v>-0.77866900000000006</v>
      </c>
      <c r="Q2132" s="375">
        <v>-1.839272</v>
      </c>
      <c r="R2132" s="375">
        <v>-29.785191000000001</v>
      </c>
      <c r="W2132" s="323" t="s">
        <v>53</v>
      </c>
      <c r="X2132" s="323" t="s">
        <v>248</v>
      </c>
      <c r="Y2132" s="323"/>
      <c r="Z2132" s="327">
        <v>0</v>
      </c>
      <c r="AA2132" s="327">
        <v>0</v>
      </c>
      <c r="AB2132" s="327">
        <v>0</v>
      </c>
      <c r="AC2132" s="327">
        <v>0</v>
      </c>
      <c r="AD2132" s="327">
        <v>0</v>
      </c>
      <c r="AE2132" s="327">
        <v>0</v>
      </c>
      <c r="AF2132" s="327">
        <v>0</v>
      </c>
      <c r="AG2132" s="327">
        <v>0</v>
      </c>
      <c r="AH2132" s="327">
        <v>0</v>
      </c>
      <c r="AI2132" s="327">
        <v>0</v>
      </c>
      <c r="AJ2132" s="327">
        <v>0</v>
      </c>
      <c r="AK2132" s="327">
        <v>0</v>
      </c>
      <c r="AL2132" s="327">
        <v>0</v>
      </c>
      <c r="AM2132" s="292"/>
    </row>
    <row r="2133" spans="1:39" ht="19.5" customHeight="1" x14ac:dyDescent="0.2">
      <c r="A2133" s="375" t="s">
        <v>83</v>
      </c>
      <c r="B2133" s="375" t="s">
        <v>44</v>
      </c>
      <c r="C2133" s="375" t="s">
        <v>26</v>
      </c>
      <c r="D2133" s="375" t="s">
        <v>31</v>
      </c>
      <c r="E2133" s="375"/>
      <c r="F2133" s="375">
        <v>-0.96819999999999995</v>
      </c>
      <c r="G2133" s="375">
        <v>-0.29870000000000002</v>
      </c>
      <c r="H2133" s="375">
        <v>-0.42</v>
      </c>
      <c r="I2133" s="375">
        <v>-1.4749099999999999</v>
      </c>
      <c r="J2133" s="375">
        <v>-1.082597</v>
      </c>
      <c r="K2133" s="375">
        <v>-1.2110000000000001</v>
      </c>
      <c r="L2133" s="375">
        <v>-0.78949599999999998</v>
      </c>
      <c r="M2133" s="375">
        <v>-1.7709999999999999</v>
      </c>
      <c r="N2133" s="375">
        <v>-0.95120000000000005</v>
      </c>
      <c r="O2133" s="375">
        <v>-1.1995</v>
      </c>
      <c r="P2133" s="375">
        <v>-2.5175000000000001</v>
      </c>
      <c r="Q2133" s="375">
        <v>-3.6818</v>
      </c>
      <c r="R2133" s="375">
        <v>-16.365902999999999</v>
      </c>
      <c r="W2133" s="323" t="s">
        <v>53</v>
      </c>
      <c r="X2133" s="323" t="s">
        <v>210</v>
      </c>
      <c r="Y2133" s="323"/>
      <c r="Z2133" s="327">
        <v>448.58740599999999</v>
      </c>
      <c r="AA2133" s="327">
        <v>481.912757</v>
      </c>
      <c r="AB2133" s="327">
        <v>442.08608700000002</v>
      </c>
      <c r="AC2133" s="327">
        <v>1139.8669070000001</v>
      </c>
      <c r="AD2133" s="327">
        <v>503.94646299999999</v>
      </c>
      <c r="AE2133" s="327">
        <v>321.15298899999999</v>
      </c>
      <c r="AF2133" s="327">
        <v>143.427605</v>
      </c>
      <c r="AG2133" s="327">
        <v>811.309708</v>
      </c>
      <c r="AH2133" s="327">
        <v>886.99947099999997</v>
      </c>
      <c r="AI2133" s="327">
        <v>762.31134499999996</v>
      </c>
      <c r="AJ2133" s="327">
        <v>821.43873799999994</v>
      </c>
      <c r="AK2133" s="327">
        <v>939.87583700000005</v>
      </c>
      <c r="AL2133" s="327">
        <v>7702.9153130000004</v>
      </c>
      <c r="AM2133" s="292"/>
    </row>
    <row r="2134" spans="1:39" ht="19.5" customHeight="1" x14ac:dyDescent="0.2">
      <c r="A2134" s="375" t="s">
        <v>83</v>
      </c>
      <c r="B2134" s="375" t="s">
        <v>44</v>
      </c>
      <c r="C2134" s="375" t="s">
        <v>26</v>
      </c>
      <c r="D2134" s="375" t="s">
        <v>32</v>
      </c>
      <c r="E2134" s="375"/>
      <c r="F2134" s="375">
        <v>0</v>
      </c>
      <c r="G2134" s="375">
        <v>0</v>
      </c>
      <c r="H2134" s="375">
        <v>0</v>
      </c>
      <c r="I2134" s="375">
        <v>0</v>
      </c>
      <c r="J2134" s="375">
        <v>0</v>
      </c>
      <c r="K2134" s="375">
        <v>0</v>
      </c>
      <c r="L2134" s="375">
        <v>0</v>
      </c>
      <c r="M2134" s="375">
        <v>0</v>
      </c>
      <c r="N2134" s="375">
        <v>0</v>
      </c>
      <c r="O2134" s="375">
        <v>0</v>
      </c>
      <c r="P2134" s="375">
        <v>0</v>
      </c>
      <c r="Q2134" s="375">
        <v>0</v>
      </c>
      <c r="R2134" s="375">
        <v>0</v>
      </c>
      <c r="W2134" s="321"/>
      <c r="X2134" s="321"/>
      <c r="Y2134" s="321"/>
      <c r="Z2134" s="329"/>
      <c r="AA2134" s="329"/>
      <c r="AB2134" s="329"/>
      <c r="AC2134" s="329"/>
      <c r="AD2134" s="329"/>
      <c r="AE2134" s="329"/>
      <c r="AF2134" s="329"/>
      <c r="AG2134" s="329"/>
      <c r="AH2134" s="329"/>
      <c r="AI2134" s="329"/>
      <c r="AJ2134" s="329"/>
      <c r="AK2134" s="329"/>
      <c r="AL2134" s="329"/>
      <c r="AM2134" s="292"/>
    </row>
    <row r="2135" spans="1:39" ht="19.5" customHeight="1" x14ac:dyDescent="0.2">
      <c r="A2135" s="375" t="s">
        <v>83</v>
      </c>
      <c r="B2135" s="375" t="s">
        <v>44</v>
      </c>
      <c r="C2135" s="375" t="s">
        <v>33</v>
      </c>
      <c r="D2135" s="375" t="s">
        <v>34</v>
      </c>
      <c r="E2135" s="375"/>
      <c r="F2135" s="375">
        <v>-19.019268239733599</v>
      </c>
      <c r="G2135" s="375">
        <v>-9.2729031948797704</v>
      </c>
      <c r="H2135" s="375">
        <v>-10.266600041045001</v>
      </c>
      <c r="I2135" s="375">
        <v>-14.7699251287458</v>
      </c>
      <c r="J2135" s="375">
        <v>-9.6973242873584908</v>
      </c>
      <c r="K2135" s="375">
        <v>-17.087164668682899</v>
      </c>
      <c r="L2135" s="375">
        <v>-27.0998167285763</v>
      </c>
      <c r="M2135" s="375">
        <v>-22.491309133636399</v>
      </c>
      <c r="N2135" s="375">
        <v>-11.8653643079679</v>
      </c>
      <c r="O2135" s="375">
        <v>-10.85127100959</v>
      </c>
      <c r="P2135" s="375">
        <v>-12.102626006203201</v>
      </c>
      <c r="Q2135" s="375">
        <v>-17.3967469260784</v>
      </c>
      <c r="R2135" s="375">
        <v>-181.92031967249801</v>
      </c>
      <c r="W2135" s="321"/>
      <c r="X2135" s="321"/>
      <c r="Y2135" s="321"/>
      <c r="Z2135" s="329"/>
      <c r="AA2135" s="329"/>
      <c r="AB2135" s="329"/>
      <c r="AC2135" s="329"/>
      <c r="AD2135" s="329"/>
      <c r="AE2135" s="329"/>
      <c r="AF2135" s="329"/>
      <c r="AG2135" s="329"/>
      <c r="AH2135" s="329"/>
      <c r="AI2135" s="329"/>
      <c r="AJ2135" s="329"/>
      <c r="AK2135" s="329"/>
      <c r="AL2135" s="329"/>
      <c r="AM2135" s="292"/>
    </row>
    <row r="2136" spans="1:39" ht="19.5" customHeight="1" x14ac:dyDescent="0.2">
      <c r="A2136" s="375" t="s">
        <v>83</v>
      </c>
      <c r="B2136" s="375" t="s">
        <v>44</v>
      </c>
      <c r="C2136" s="375" t="s">
        <v>33</v>
      </c>
      <c r="D2136" s="375" t="s">
        <v>35</v>
      </c>
      <c r="E2136" s="375"/>
      <c r="F2136" s="375">
        <v>-0.98630397674418602</v>
      </c>
      <c r="G2136" s="375">
        <v>0</v>
      </c>
      <c r="H2136" s="375">
        <v>-0.62201615686274503</v>
      </c>
      <c r="I2136" s="375">
        <v>-1.3152153137254901</v>
      </c>
      <c r="J2136" s="375">
        <v>-2.2391856470588198</v>
      </c>
      <c r="K2136" s="375">
        <v>-0.52053617647058803</v>
      </c>
      <c r="L2136" s="375">
        <v>-2.5034424171123</v>
      </c>
      <c r="M2136" s="375">
        <v>-1.46273619607843</v>
      </c>
      <c r="N2136" s="375">
        <v>-0.44908449019607899</v>
      </c>
      <c r="O2136" s="375">
        <v>-1.4242379999999999</v>
      </c>
      <c r="P2136" s="375">
        <v>-1.3926540980392199</v>
      </c>
      <c r="Q2136" s="375">
        <v>-0.916242274509804</v>
      </c>
      <c r="R2136" s="375">
        <v>-13.8316547467977</v>
      </c>
      <c r="W2136" s="323" t="s">
        <v>3</v>
      </c>
      <c r="X2136" s="323" t="s">
        <v>4</v>
      </c>
      <c r="Y2136" s="323"/>
      <c r="Z2136" s="327" t="s">
        <v>8</v>
      </c>
      <c r="AA2136" s="327" t="s">
        <v>9</v>
      </c>
      <c r="AB2136" s="327" t="s">
        <v>10</v>
      </c>
      <c r="AC2136" s="327" t="s">
        <v>11</v>
      </c>
      <c r="AD2136" s="327" t="s">
        <v>12</v>
      </c>
      <c r="AE2136" s="327" t="s">
        <v>13</v>
      </c>
      <c r="AF2136" s="327" t="s">
        <v>14</v>
      </c>
      <c r="AG2136" s="327" t="s">
        <v>15</v>
      </c>
      <c r="AH2136" s="327" t="s">
        <v>16</v>
      </c>
      <c r="AI2136" s="327" t="s">
        <v>17</v>
      </c>
      <c r="AJ2136" s="327" t="s">
        <v>111</v>
      </c>
      <c r="AK2136" s="327" t="s">
        <v>19</v>
      </c>
      <c r="AL2136" s="327" t="s">
        <v>20</v>
      </c>
      <c r="AM2136" s="292"/>
    </row>
    <row r="2137" spans="1:39" ht="19.5" customHeight="1" x14ac:dyDescent="0.2">
      <c r="A2137" s="375" t="s">
        <v>83</v>
      </c>
      <c r="B2137" s="375" t="s">
        <v>44</v>
      </c>
      <c r="C2137" s="375" t="s">
        <v>33</v>
      </c>
      <c r="D2137" s="375" t="s">
        <v>36</v>
      </c>
      <c r="E2137" s="375"/>
      <c r="F2137" s="375">
        <v>-3.4850414705882402</v>
      </c>
      <c r="G2137" s="375">
        <v>-0.36935699999999999</v>
      </c>
      <c r="H2137" s="375">
        <v>-0.17453733333333299</v>
      </c>
      <c r="I2137" s="375">
        <v>-1.6287389019607801</v>
      </c>
      <c r="J2137" s="375">
        <v>0</v>
      </c>
      <c r="K2137" s="375">
        <v>-6.417E-3</v>
      </c>
      <c r="L2137" s="375">
        <v>0</v>
      </c>
      <c r="M2137" s="375">
        <v>-0.256152705882353</v>
      </c>
      <c r="N2137" s="375">
        <v>-1.30949107843137</v>
      </c>
      <c r="O2137" s="375">
        <v>0</v>
      </c>
      <c r="P2137" s="375">
        <v>0</v>
      </c>
      <c r="Q2137" s="375">
        <v>-1.71457919607843</v>
      </c>
      <c r="R2137" s="375">
        <v>-8.9443146862745095</v>
      </c>
      <c r="W2137" s="323" t="s">
        <v>54</v>
      </c>
      <c r="X2137" s="323" t="s">
        <v>217</v>
      </c>
      <c r="Y2137" s="323"/>
      <c r="Z2137" s="327">
        <v>0</v>
      </c>
      <c r="AA2137" s="327">
        <v>0.123658</v>
      </c>
      <c r="AB2137" s="327">
        <v>0.37684800000000002</v>
      </c>
      <c r="AC2137" s="327">
        <v>0.32653799999999999</v>
      </c>
      <c r="AD2137" s="327">
        <v>0.12653800000000001</v>
      </c>
      <c r="AE2137" s="327">
        <v>5.153238</v>
      </c>
      <c r="AF2137" s="327">
        <v>0.33079799999999998</v>
      </c>
      <c r="AG2137" s="327">
        <v>2.026538</v>
      </c>
      <c r="AH2137" s="327">
        <v>0.50653800000000004</v>
      </c>
      <c r="AI2137" s="327">
        <v>5.0025380000000004</v>
      </c>
      <c r="AJ2137" s="327">
        <v>6.9238379999999999</v>
      </c>
      <c r="AK2137" s="327">
        <v>8.7474050000000005</v>
      </c>
      <c r="AL2137" s="327">
        <v>29.644475</v>
      </c>
      <c r="AM2137" s="292"/>
    </row>
    <row r="2138" spans="1:39" ht="19.5" customHeight="1" x14ac:dyDescent="0.2">
      <c r="A2138" s="375" t="s">
        <v>83</v>
      </c>
      <c r="B2138" s="375" t="s">
        <v>44</v>
      </c>
      <c r="C2138" s="375" t="s">
        <v>33</v>
      </c>
      <c r="D2138" s="375" t="s">
        <v>37</v>
      </c>
      <c r="E2138" s="375"/>
      <c r="F2138" s="375">
        <v>0</v>
      </c>
      <c r="G2138" s="375">
        <v>0</v>
      </c>
      <c r="H2138" s="375">
        <v>0</v>
      </c>
      <c r="I2138" s="375">
        <v>0</v>
      </c>
      <c r="J2138" s="375">
        <v>0</v>
      </c>
      <c r="K2138" s="375">
        <v>0</v>
      </c>
      <c r="L2138" s="375">
        <v>0</v>
      </c>
      <c r="M2138" s="375">
        <v>0</v>
      </c>
      <c r="N2138" s="375">
        <v>0</v>
      </c>
      <c r="O2138" s="375">
        <v>0</v>
      </c>
      <c r="P2138" s="375">
        <v>0</v>
      </c>
      <c r="Q2138" s="375">
        <v>0</v>
      </c>
      <c r="R2138" s="375">
        <v>0</v>
      </c>
      <c r="W2138" s="323" t="s">
        <v>54</v>
      </c>
      <c r="X2138" s="323" t="s">
        <v>218</v>
      </c>
      <c r="Y2138" s="323"/>
      <c r="Z2138" s="327">
        <v>0</v>
      </c>
      <c r="AA2138" s="327">
        <v>4.4712000000000002E-2</v>
      </c>
      <c r="AB2138" s="327">
        <v>3.5478000000000003E-2</v>
      </c>
      <c r="AC2138" s="327">
        <v>3.3534000000000001E-2</v>
      </c>
      <c r="AD2138" s="327">
        <v>3.8879999999999998E-2</v>
      </c>
      <c r="AE2138" s="327">
        <v>4.3254000000000001E-2</v>
      </c>
      <c r="AF2138" s="327">
        <v>4.6170000000000003E-2</v>
      </c>
      <c r="AG2138" s="327">
        <v>4.6170000000000003E-2</v>
      </c>
      <c r="AH2138" s="327">
        <v>7.5815999999999995E-2</v>
      </c>
      <c r="AI2138" s="327">
        <v>7.0470000000000005E-2</v>
      </c>
      <c r="AJ2138" s="327">
        <v>4.2282E-2</v>
      </c>
      <c r="AK2138" s="327">
        <v>7.6787999999999995E-2</v>
      </c>
      <c r="AL2138" s="327">
        <v>0.55355399999999999</v>
      </c>
      <c r="AM2138" s="292"/>
    </row>
    <row r="2139" spans="1:39" ht="19.5" customHeight="1" x14ac:dyDescent="0.2">
      <c r="A2139" s="375" t="s">
        <v>83</v>
      </c>
      <c r="B2139" s="375" t="s">
        <v>44</v>
      </c>
      <c r="C2139" s="375" t="s">
        <v>33</v>
      </c>
      <c r="D2139" s="375" t="s">
        <v>38</v>
      </c>
      <c r="E2139" s="375"/>
      <c r="F2139" s="375">
        <v>0</v>
      </c>
      <c r="G2139" s="375">
        <v>0</v>
      </c>
      <c r="H2139" s="375">
        <v>0</v>
      </c>
      <c r="I2139" s="375">
        <v>0</v>
      </c>
      <c r="J2139" s="375">
        <v>0</v>
      </c>
      <c r="K2139" s="375">
        <v>0</v>
      </c>
      <c r="L2139" s="375">
        <v>0</v>
      </c>
      <c r="M2139" s="375">
        <v>0</v>
      </c>
      <c r="N2139" s="375">
        <v>0</v>
      </c>
      <c r="O2139" s="375">
        <v>0</v>
      </c>
      <c r="P2139" s="375">
        <v>0</v>
      </c>
      <c r="Q2139" s="375">
        <v>0</v>
      </c>
      <c r="R2139" s="375">
        <v>0</v>
      </c>
      <c r="W2139" s="323" t="s">
        <v>54</v>
      </c>
      <c r="X2139" s="323" t="s">
        <v>219</v>
      </c>
      <c r="Y2139" s="323"/>
      <c r="Z2139" s="327">
        <v>0</v>
      </c>
      <c r="AA2139" s="327">
        <v>6.0080000000000001E-2</v>
      </c>
      <c r="AB2139" s="327">
        <v>0.11112</v>
      </c>
      <c r="AC2139" s="327">
        <v>0.13919999999999999</v>
      </c>
      <c r="AD2139" s="327">
        <v>0.15024000000000001</v>
      </c>
      <c r="AE2139" s="327">
        <v>0.18056</v>
      </c>
      <c r="AF2139" s="327">
        <v>0.21112</v>
      </c>
      <c r="AG2139" s="327">
        <v>0.2356</v>
      </c>
      <c r="AH2139" s="327">
        <v>0.19575999999999999</v>
      </c>
      <c r="AI2139" s="327">
        <v>0.19112000000000001</v>
      </c>
      <c r="AJ2139" s="327">
        <v>0.184395</v>
      </c>
      <c r="AK2139" s="327">
        <v>0.142595</v>
      </c>
      <c r="AL2139" s="327">
        <v>1.80179</v>
      </c>
      <c r="AM2139" s="292"/>
    </row>
    <row r="2140" spans="1:39" ht="19.5" customHeight="1" x14ac:dyDescent="0.2">
      <c r="A2140" s="375" t="s">
        <v>83</v>
      </c>
      <c r="B2140" s="375" t="s">
        <v>44</v>
      </c>
      <c r="C2140" s="375" t="s">
        <v>33</v>
      </c>
      <c r="D2140" s="375" t="s">
        <v>39</v>
      </c>
      <c r="E2140" s="375"/>
      <c r="F2140" s="375">
        <v>0</v>
      </c>
      <c r="G2140" s="375">
        <v>0</v>
      </c>
      <c r="H2140" s="375">
        <v>0</v>
      </c>
      <c r="I2140" s="375">
        <v>0</v>
      </c>
      <c r="J2140" s="375">
        <v>0</v>
      </c>
      <c r="K2140" s="375">
        <v>0</v>
      </c>
      <c r="L2140" s="375">
        <v>0</v>
      </c>
      <c r="M2140" s="375">
        <v>0</v>
      </c>
      <c r="N2140" s="375">
        <v>0</v>
      </c>
      <c r="O2140" s="375">
        <v>0</v>
      </c>
      <c r="P2140" s="375">
        <v>0</v>
      </c>
      <c r="Q2140" s="375">
        <v>0</v>
      </c>
      <c r="R2140" s="375">
        <v>0</v>
      </c>
      <c r="W2140" s="323" t="s">
        <v>54</v>
      </c>
      <c r="X2140" s="323" t="s">
        <v>220</v>
      </c>
      <c r="Y2140" s="323"/>
      <c r="Z2140" s="327">
        <v>2.6550000000000001E-2</v>
      </c>
      <c r="AA2140" s="327">
        <v>0.44620399999999999</v>
      </c>
      <c r="AB2140" s="327">
        <v>0.32792199999999999</v>
      </c>
      <c r="AC2140" s="327">
        <v>4.6426790000000002</v>
      </c>
      <c r="AD2140" s="327">
        <v>2.3506</v>
      </c>
      <c r="AE2140" s="327">
        <v>3.7123550000000001</v>
      </c>
      <c r="AF2140" s="327">
        <v>4.7247009999999996</v>
      </c>
      <c r="AG2140" s="327">
        <v>5.0337310000000004</v>
      </c>
      <c r="AH2140" s="327">
        <v>5.6509309999999999</v>
      </c>
      <c r="AI2140" s="327">
        <v>0.30623400000000001</v>
      </c>
      <c r="AJ2140" s="327">
        <v>3.6533150000000001</v>
      </c>
      <c r="AK2140" s="327">
        <v>7.4272330000000002</v>
      </c>
      <c r="AL2140" s="327">
        <v>38.302455000000002</v>
      </c>
      <c r="AM2140" s="292"/>
    </row>
    <row r="2141" spans="1:39" ht="19.5" customHeight="1" x14ac:dyDescent="0.2">
      <c r="A2141" s="375" t="s">
        <v>83</v>
      </c>
      <c r="B2141" s="375" t="s">
        <v>44</v>
      </c>
      <c r="C2141" s="375" t="s">
        <v>40</v>
      </c>
      <c r="D2141" s="375" t="s">
        <v>41</v>
      </c>
      <c r="E2141" s="375"/>
      <c r="F2141" s="375">
        <v>-23.4487036870661</v>
      </c>
      <c r="G2141" s="375">
        <v>-8.7719722748797704</v>
      </c>
      <c r="H2141" s="375">
        <v>-10.8282392612411</v>
      </c>
      <c r="I2141" s="375">
        <v>-17.3967233444321</v>
      </c>
      <c r="J2141" s="375">
        <v>-11.0803630244173</v>
      </c>
      <c r="K2141" s="375">
        <v>-14.2757526951535</v>
      </c>
      <c r="L2141" s="375">
        <v>-25.3353198256886</v>
      </c>
      <c r="M2141" s="375">
        <v>-22.797276665597099</v>
      </c>
      <c r="N2141" s="375">
        <v>-13.2236885065954</v>
      </c>
      <c r="O2141" s="375">
        <v>-11.783174229589999</v>
      </c>
      <c r="P2141" s="375">
        <v>-13.3643734242424</v>
      </c>
      <c r="Q2141" s="375">
        <v>-16.0503544666667</v>
      </c>
      <c r="R2141" s="375">
        <v>-188.35594140557001</v>
      </c>
      <c r="W2141" s="323" t="s">
        <v>54</v>
      </c>
      <c r="X2141" s="323" t="s">
        <v>211</v>
      </c>
      <c r="Y2141" s="323"/>
      <c r="Z2141" s="327">
        <v>1.871264</v>
      </c>
      <c r="AA2141" s="327">
        <v>43.807307000000002</v>
      </c>
      <c r="AB2141" s="327">
        <v>98.113349999999997</v>
      </c>
      <c r="AC2141" s="327">
        <v>86.966054999999997</v>
      </c>
      <c r="AD2141" s="327">
        <v>96.598539000000002</v>
      </c>
      <c r="AE2141" s="327">
        <v>672.65532800000005</v>
      </c>
      <c r="AF2141" s="327">
        <v>101.95204</v>
      </c>
      <c r="AG2141" s="327">
        <v>118.97143699999999</v>
      </c>
      <c r="AH2141" s="327">
        <v>80.555958000000004</v>
      </c>
      <c r="AI2141" s="327">
        <v>108.58310400000001</v>
      </c>
      <c r="AJ2141" s="327">
        <v>78.866448000000005</v>
      </c>
      <c r="AK2141" s="327">
        <v>86.420157000000003</v>
      </c>
      <c r="AL2141" s="327">
        <v>1575.360987</v>
      </c>
      <c r="AM2141" s="292"/>
    </row>
    <row r="2142" spans="1:39" ht="19.5" customHeight="1" x14ac:dyDescent="0.2">
      <c r="A2142" s="375" t="s">
        <v>83</v>
      </c>
      <c r="B2142" s="375" t="s">
        <v>44</v>
      </c>
      <c r="C2142" s="375" t="s">
        <v>40</v>
      </c>
      <c r="D2142" s="375" t="s">
        <v>42</v>
      </c>
      <c r="E2142" s="375"/>
      <c r="F2142" s="375">
        <v>0</v>
      </c>
      <c r="G2142" s="375">
        <v>0</v>
      </c>
      <c r="H2142" s="375">
        <v>0</v>
      </c>
      <c r="I2142" s="375">
        <v>0</v>
      </c>
      <c r="J2142" s="375">
        <v>-0.51142900000000002</v>
      </c>
      <c r="K2142" s="375">
        <v>-2.9047930000000002</v>
      </c>
      <c r="L2142" s="375">
        <v>-3.7062879999999998</v>
      </c>
      <c r="M2142" s="375">
        <v>-0.75573400000000002</v>
      </c>
      <c r="N2142" s="375">
        <v>-0.20660800000000001</v>
      </c>
      <c r="O2142" s="375">
        <v>-0.33350000000000002</v>
      </c>
      <c r="P2142" s="375">
        <v>0</v>
      </c>
      <c r="Q2142" s="375">
        <v>-3.6707999999999998</v>
      </c>
      <c r="R2142" s="375">
        <v>-12.089152</v>
      </c>
      <c r="W2142" s="323" t="s">
        <v>54</v>
      </c>
      <c r="X2142" s="323" t="s">
        <v>221</v>
      </c>
      <c r="Y2142" s="323"/>
      <c r="Z2142" s="327">
        <v>0.12554000000000001</v>
      </c>
      <c r="AA2142" s="327">
        <v>0.12853999999999999</v>
      </c>
      <c r="AB2142" s="327">
        <v>7.1602800000000002</v>
      </c>
      <c r="AC2142" s="327">
        <v>7.3449099999999996</v>
      </c>
      <c r="AD2142" s="327">
        <v>8.5230200000000007</v>
      </c>
      <c r="AE2142" s="327">
        <v>6.968502</v>
      </c>
      <c r="AF2142" s="327">
        <v>8.6816379999999995</v>
      </c>
      <c r="AG2142" s="327">
        <v>11.799908</v>
      </c>
      <c r="AH2142" s="327">
        <v>1.757698</v>
      </c>
      <c r="AI2142" s="327">
        <v>6.2671919999999997</v>
      </c>
      <c r="AJ2142" s="327">
        <v>6.1402979999999996</v>
      </c>
      <c r="AK2142" s="327">
        <v>6.2945840000000004</v>
      </c>
      <c r="AL2142" s="327">
        <v>71.19211</v>
      </c>
      <c r="AM2142" s="292"/>
    </row>
    <row r="2143" spans="1:39" ht="19.5" customHeight="1" x14ac:dyDescent="0.2">
      <c r="A2143" s="375" t="s">
        <v>83</v>
      </c>
      <c r="B2143" s="375" t="s">
        <v>44</v>
      </c>
      <c r="C2143" s="375" t="s">
        <v>40</v>
      </c>
      <c r="D2143" s="375" t="s">
        <v>43</v>
      </c>
      <c r="E2143" s="375"/>
      <c r="F2143" s="375">
        <v>-4.1910000000000003E-2</v>
      </c>
      <c r="G2143" s="375">
        <v>-0.87028791999999999</v>
      </c>
      <c r="H2143" s="375">
        <v>-0.23491427000000001</v>
      </c>
      <c r="I2143" s="375">
        <v>-0.31715599999999999</v>
      </c>
      <c r="J2143" s="375">
        <v>-0.34471791000000002</v>
      </c>
      <c r="K2143" s="375">
        <v>-0.43357214999999999</v>
      </c>
      <c r="L2143" s="375">
        <v>-0.56165131999999995</v>
      </c>
      <c r="M2143" s="375">
        <v>-0.65718737000000005</v>
      </c>
      <c r="N2143" s="375">
        <v>-0.19364337000000001</v>
      </c>
      <c r="O2143" s="375">
        <v>-0.15883478000000001</v>
      </c>
      <c r="P2143" s="375">
        <v>-0.13090668</v>
      </c>
      <c r="Q2143" s="375">
        <v>-0.30641393</v>
      </c>
      <c r="R2143" s="375">
        <v>-4.2511957000000002</v>
      </c>
      <c r="W2143" s="323" t="s">
        <v>54</v>
      </c>
      <c r="X2143" s="323" t="s">
        <v>222</v>
      </c>
      <c r="Y2143" s="323"/>
      <c r="Z2143" s="327">
        <v>0.15931400000000001</v>
      </c>
      <c r="AA2143" s="327">
        <v>0</v>
      </c>
      <c r="AB2143" s="327">
        <v>0</v>
      </c>
      <c r="AC2143" s="327">
        <v>0</v>
      </c>
      <c r="AD2143" s="327">
        <v>0</v>
      </c>
      <c r="AE2143" s="327">
        <v>0.108</v>
      </c>
      <c r="AF2143" s="327">
        <v>1.575E-2</v>
      </c>
      <c r="AG2143" s="327">
        <v>0.11025</v>
      </c>
      <c r="AH2143" s="327">
        <v>0</v>
      </c>
      <c r="AI2143" s="327">
        <v>0</v>
      </c>
      <c r="AJ2143" s="327">
        <v>3.0700000000000002E-2</v>
      </c>
      <c r="AK2143" s="327">
        <v>0.28125</v>
      </c>
      <c r="AL2143" s="327">
        <v>0.705264</v>
      </c>
      <c r="AM2143" s="292"/>
    </row>
    <row r="2144" spans="1:39" ht="19.5" customHeight="1" x14ac:dyDescent="0.2">
      <c r="A2144" s="375" t="s">
        <v>83</v>
      </c>
      <c r="B2144" s="375" t="s">
        <v>44</v>
      </c>
      <c r="C2144" s="375" t="s">
        <v>61</v>
      </c>
      <c r="D2144" s="375" t="s">
        <v>24</v>
      </c>
      <c r="E2144" s="375"/>
      <c r="F2144" s="375">
        <v>0</v>
      </c>
      <c r="G2144" s="375">
        <v>0</v>
      </c>
      <c r="H2144" s="375">
        <v>0</v>
      </c>
      <c r="I2144" s="375">
        <v>0</v>
      </c>
      <c r="J2144" s="375">
        <v>0</v>
      </c>
      <c r="K2144" s="375">
        <v>0</v>
      </c>
      <c r="L2144" s="375">
        <v>0</v>
      </c>
      <c r="M2144" s="375">
        <v>0</v>
      </c>
      <c r="N2144" s="375">
        <v>0</v>
      </c>
      <c r="O2144" s="375">
        <v>0</v>
      </c>
      <c r="P2144" s="375">
        <v>0</v>
      </c>
      <c r="Q2144" s="375">
        <v>0</v>
      </c>
      <c r="R2144" s="375">
        <v>0</v>
      </c>
      <c r="W2144" s="323" t="s">
        <v>54</v>
      </c>
      <c r="X2144" s="323" t="s">
        <v>223</v>
      </c>
      <c r="Y2144" s="323"/>
      <c r="Z2144" s="327">
        <v>51.758076000000003</v>
      </c>
      <c r="AA2144" s="327">
        <v>15.052529</v>
      </c>
      <c r="AB2144" s="327">
        <v>56.978234</v>
      </c>
      <c r="AC2144" s="327">
        <v>71.951763999999997</v>
      </c>
      <c r="AD2144" s="327">
        <v>75.431291999999999</v>
      </c>
      <c r="AE2144" s="327">
        <v>85.553687999999994</v>
      </c>
      <c r="AF2144" s="327">
        <v>95.189503999999999</v>
      </c>
      <c r="AG2144" s="327">
        <v>86.839038000000002</v>
      </c>
      <c r="AH2144" s="327">
        <v>90.027736000000004</v>
      </c>
      <c r="AI2144" s="327">
        <v>74.138296999999994</v>
      </c>
      <c r="AJ2144" s="327">
        <v>80.172711000000007</v>
      </c>
      <c r="AK2144" s="327">
        <v>93.414544000000006</v>
      </c>
      <c r="AL2144" s="327">
        <v>876.50741300000004</v>
      </c>
      <c r="AM2144" s="292"/>
    </row>
    <row r="2145" spans="1:39" ht="19.5" customHeight="1" x14ac:dyDescent="0.2">
      <c r="A2145" s="375" t="s">
        <v>83</v>
      </c>
      <c r="B2145" s="375" t="s">
        <v>44</v>
      </c>
      <c r="C2145" s="375" t="s">
        <v>61</v>
      </c>
      <c r="D2145" s="375" t="s">
        <v>51</v>
      </c>
      <c r="E2145" s="375"/>
      <c r="F2145" s="375">
        <v>0</v>
      </c>
      <c r="G2145" s="375">
        <v>0</v>
      </c>
      <c r="H2145" s="375">
        <v>0</v>
      </c>
      <c r="I2145" s="375">
        <v>0</v>
      </c>
      <c r="J2145" s="375">
        <v>0</v>
      </c>
      <c r="K2145" s="375">
        <v>0</v>
      </c>
      <c r="L2145" s="375">
        <v>0</v>
      </c>
      <c r="M2145" s="375">
        <v>0</v>
      </c>
      <c r="N2145" s="375">
        <v>0</v>
      </c>
      <c r="O2145" s="375">
        <v>0</v>
      </c>
      <c r="P2145" s="375">
        <v>0</v>
      </c>
      <c r="Q2145" s="375">
        <v>0</v>
      </c>
      <c r="R2145" s="375">
        <v>0</v>
      </c>
      <c r="W2145" s="323" t="s">
        <v>54</v>
      </c>
      <c r="X2145" s="323" t="s">
        <v>224</v>
      </c>
      <c r="Y2145" s="323"/>
      <c r="Z2145" s="327">
        <v>-41.582900000000002</v>
      </c>
      <c r="AA2145" s="327">
        <v>0</v>
      </c>
      <c r="AB2145" s="327">
        <v>28.153452999999999</v>
      </c>
      <c r="AC2145" s="327">
        <v>51.268073000000001</v>
      </c>
      <c r="AD2145" s="327">
        <v>32.969576000000004</v>
      </c>
      <c r="AE2145" s="327">
        <v>8.7628570000000003</v>
      </c>
      <c r="AF2145" s="327">
        <v>46.850360000000002</v>
      </c>
      <c r="AG2145" s="327">
        <v>34.077961000000002</v>
      </c>
      <c r="AH2145" s="327">
        <v>25.398347999999999</v>
      </c>
      <c r="AI2145" s="327">
        <v>19.205234000000001</v>
      </c>
      <c r="AJ2145" s="327">
        <v>41.991695</v>
      </c>
      <c r="AK2145" s="327">
        <v>58.67136</v>
      </c>
      <c r="AL2145" s="327">
        <v>305.76601699999998</v>
      </c>
      <c r="AM2145" s="292"/>
    </row>
    <row r="2146" spans="1:39" ht="19.5" customHeight="1" x14ac:dyDescent="0.2">
      <c r="A2146" s="375" t="s">
        <v>83</v>
      </c>
      <c r="B2146" s="375" t="s">
        <v>44</v>
      </c>
      <c r="C2146" s="375" t="s">
        <v>61</v>
      </c>
      <c r="D2146" s="375" t="s">
        <v>52</v>
      </c>
      <c r="E2146" s="375"/>
      <c r="F2146" s="375">
        <v>0</v>
      </c>
      <c r="G2146" s="375">
        <v>0</v>
      </c>
      <c r="H2146" s="375">
        <v>0</v>
      </c>
      <c r="I2146" s="375">
        <v>0</v>
      </c>
      <c r="J2146" s="375">
        <v>0</v>
      </c>
      <c r="K2146" s="375">
        <v>0</v>
      </c>
      <c r="L2146" s="375">
        <v>0</v>
      </c>
      <c r="M2146" s="375">
        <v>0</v>
      </c>
      <c r="N2146" s="375">
        <v>0</v>
      </c>
      <c r="O2146" s="375">
        <v>0</v>
      </c>
      <c r="P2146" s="375">
        <v>0</v>
      </c>
      <c r="Q2146" s="375">
        <v>0</v>
      </c>
      <c r="R2146" s="375">
        <v>0</v>
      </c>
      <c r="W2146" s="323" t="s">
        <v>54</v>
      </c>
      <c r="X2146" s="323" t="s">
        <v>225</v>
      </c>
      <c r="Y2146" s="323"/>
      <c r="Z2146" s="327">
        <v>0</v>
      </c>
      <c r="AA2146" s="327">
        <v>0</v>
      </c>
      <c r="AB2146" s="327">
        <v>0</v>
      </c>
      <c r="AC2146" s="327">
        <v>6.9430000000000004E-3</v>
      </c>
      <c r="AD2146" s="327">
        <v>6.9430000000000004E-3</v>
      </c>
      <c r="AE2146" s="327">
        <v>6.9430000000000004E-3</v>
      </c>
      <c r="AF2146" s="327">
        <v>6.9430000000000004E-3</v>
      </c>
      <c r="AG2146" s="327">
        <v>6.3053999999999999E-2</v>
      </c>
      <c r="AH2146" s="327">
        <v>6.3053999999999999E-2</v>
      </c>
      <c r="AI2146" s="327">
        <v>6.3053999999999999E-2</v>
      </c>
      <c r="AJ2146" s="327">
        <v>6.3053999999999999E-2</v>
      </c>
      <c r="AK2146" s="327">
        <v>0.41564099999999998</v>
      </c>
      <c r="AL2146" s="327">
        <v>0.69562900000000005</v>
      </c>
      <c r="AM2146" s="292"/>
    </row>
    <row r="2147" spans="1:39" ht="19.5" customHeight="1" x14ac:dyDescent="0.2">
      <c r="A2147" s="375" t="s">
        <v>83</v>
      </c>
      <c r="B2147" s="375" t="s">
        <v>44</v>
      </c>
      <c r="C2147" s="375" t="s">
        <v>61</v>
      </c>
      <c r="D2147" s="375" t="s">
        <v>53</v>
      </c>
      <c r="E2147" s="375"/>
      <c r="F2147" s="375">
        <v>0</v>
      </c>
      <c r="G2147" s="375">
        <v>0</v>
      </c>
      <c r="H2147" s="375">
        <v>0</v>
      </c>
      <c r="I2147" s="375">
        <v>0</v>
      </c>
      <c r="J2147" s="375">
        <v>0</v>
      </c>
      <c r="K2147" s="375">
        <v>0</v>
      </c>
      <c r="L2147" s="375">
        <v>0</v>
      </c>
      <c r="M2147" s="375">
        <v>0</v>
      </c>
      <c r="N2147" s="375">
        <v>0</v>
      </c>
      <c r="O2147" s="375">
        <v>0</v>
      </c>
      <c r="P2147" s="375">
        <v>0</v>
      </c>
      <c r="Q2147" s="375">
        <v>0</v>
      </c>
      <c r="R2147" s="375">
        <v>0</v>
      </c>
      <c r="W2147" s="323" t="s">
        <v>54</v>
      </c>
      <c r="X2147" s="323" t="s">
        <v>226</v>
      </c>
      <c r="Y2147" s="323"/>
      <c r="Z2147" s="327">
        <v>0</v>
      </c>
      <c r="AA2147" s="327">
        <v>0</v>
      </c>
      <c r="AB2147" s="327">
        <v>0</v>
      </c>
      <c r="AC2147" s="327">
        <v>0</v>
      </c>
      <c r="AD2147" s="327">
        <v>8.09E-2</v>
      </c>
      <c r="AE2147" s="327">
        <v>0</v>
      </c>
      <c r="AF2147" s="327">
        <v>0</v>
      </c>
      <c r="AG2147" s="327">
        <v>0</v>
      </c>
      <c r="AH2147" s="327">
        <v>0</v>
      </c>
      <c r="AI2147" s="327">
        <v>0</v>
      </c>
      <c r="AJ2147" s="327">
        <v>0</v>
      </c>
      <c r="AK2147" s="327">
        <v>0</v>
      </c>
      <c r="AL2147" s="327">
        <v>8.09E-2</v>
      </c>
      <c r="AM2147" s="292"/>
    </row>
    <row r="2148" spans="1:39" ht="19.5" customHeight="1" x14ac:dyDescent="0.2">
      <c r="A2148" s="375" t="s">
        <v>83</v>
      </c>
      <c r="B2148" s="375" t="s">
        <v>44</v>
      </c>
      <c r="C2148" s="375" t="s">
        <v>61</v>
      </c>
      <c r="D2148" s="375" t="s">
        <v>54</v>
      </c>
      <c r="E2148" s="375"/>
      <c r="F2148" s="375">
        <v>0</v>
      </c>
      <c r="G2148" s="375">
        <v>0</v>
      </c>
      <c r="H2148" s="375">
        <v>0</v>
      </c>
      <c r="I2148" s="375">
        <v>0</v>
      </c>
      <c r="J2148" s="375">
        <v>0</v>
      </c>
      <c r="K2148" s="375">
        <v>0</v>
      </c>
      <c r="L2148" s="375">
        <v>0</v>
      </c>
      <c r="M2148" s="375">
        <v>0</v>
      </c>
      <c r="N2148" s="375">
        <v>0</v>
      </c>
      <c r="O2148" s="375">
        <v>0</v>
      </c>
      <c r="P2148" s="375">
        <v>0</v>
      </c>
      <c r="Q2148" s="375">
        <v>0</v>
      </c>
      <c r="R2148" s="375">
        <v>0</v>
      </c>
      <c r="W2148" s="323" t="s">
        <v>54</v>
      </c>
      <c r="X2148" s="323" t="s">
        <v>227</v>
      </c>
      <c r="Y2148" s="323"/>
      <c r="Z2148" s="327">
        <v>-127.52606</v>
      </c>
      <c r="AA2148" s="327">
        <v>0</v>
      </c>
      <c r="AB2148" s="327">
        <v>0</v>
      </c>
      <c r="AC2148" s="327">
        <v>0.189</v>
      </c>
      <c r="AD2148" s="327">
        <v>0</v>
      </c>
      <c r="AE2148" s="327">
        <v>0</v>
      </c>
      <c r="AF2148" s="327">
        <v>0</v>
      </c>
      <c r="AG2148" s="327">
        <v>0.312</v>
      </c>
      <c r="AH2148" s="327">
        <v>0</v>
      </c>
      <c r="AI2148" s="327">
        <v>0.3175</v>
      </c>
      <c r="AJ2148" s="327">
        <v>0.19900000000000001</v>
      </c>
      <c r="AK2148" s="327">
        <v>74.121170000000006</v>
      </c>
      <c r="AL2148" s="327">
        <v>-52.387390000000003</v>
      </c>
      <c r="AM2148" s="292"/>
    </row>
    <row r="2149" spans="1:39" ht="19.5" customHeight="1" x14ac:dyDescent="0.2">
      <c r="A2149" s="375" t="s">
        <v>83</v>
      </c>
      <c r="B2149" s="375" t="s">
        <v>44</v>
      </c>
      <c r="C2149" s="375" t="s">
        <v>61</v>
      </c>
      <c r="D2149" s="375" t="s">
        <v>55</v>
      </c>
      <c r="E2149" s="375"/>
      <c r="F2149" s="375">
        <v>-23.490613687065999</v>
      </c>
      <c r="G2149" s="375">
        <v>-9.6422601948797606</v>
      </c>
      <c r="H2149" s="375">
        <v>-11.063153531241101</v>
      </c>
      <c r="I2149" s="375">
        <v>-17.713879344432101</v>
      </c>
      <c r="J2149" s="375">
        <v>-11.9365099344173</v>
      </c>
      <c r="K2149" s="375">
        <v>-17.614117845153501</v>
      </c>
      <c r="L2149" s="375">
        <v>-29.6032591456886</v>
      </c>
      <c r="M2149" s="375">
        <v>-24.210198035597202</v>
      </c>
      <c r="N2149" s="375">
        <v>-13.623939876595401</v>
      </c>
      <c r="O2149" s="375">
        <v>-12.275509009589999</v>
      </c>
      <c r="P2149" s="375">
        <v>-13.495280104242401</v>
      </c>
      <c r="Q2149" s="375">
        <v>-20.027568396666702</v>
      </c>
      <c r="R2149" s="375">
        <v>-204.69628910557</v>
      </c>
      <c r="W2149" s="323" t="s">
        <v>54</v>
      </c>
      <c r="X2149" s="323" t="s">
        <v>367</v>
      </c>
      <c r="Y2149" s="323"/>
      <c r="Z2149" s="327">
        <v>87.938477000000006</v>
      </c>
      <c r="AA2149" s="327">
        <v>30.865068999999998</v>
      </c>
      <c r="AB2149" s="327">
        <v>108.044782</v>
      </c>
      <c r="AC2149" s="327">
        <v>158.85525100000001</v>
      </c>
      <c r="AD2149" s="327">
        <v>151.398402</v>
      </c>
      <c r="AE2149" s="327">
        <v>178.37092200000001</v>
      </c>
      <c r="AF2149" s="327">
        <v>207.27219600000001</v>
      </c>
      <c r="AG2149" s="327">
        <v>152.27115499999999</v>
      </c>
      <c r="AH2149" s="327">
        <v>199.32764800000001</v>
      </c>
      <c r="AI2149" s="327">
        <v>144.496621</v>
      </c>
      <c r="AJ2149" s="327">
        <v>171.29558499999999</v>
      </c>
      <c r="AK2149" s="327">
        <v>174.147233</v>
      </c>
      <c r="AL2149" s="327">
        <v>1764.2833410000001</v>
      </c>
      <c r="AM2149" s="292"/>
    </row>
    <row r="2150" spans="1:39" ht="19.5" customHeight="1" x14ac:dyDescent="0.2">
      <c r="A2150" s="375" t="s">
        <v>83</v>
      </c>
      <c r="B2150" s="375" t="s">
        <v>44</v>
      </c>
      <c r="C2150" s="375" t="s">
        <v>61</v>
      </c>
      <c r="D2150" s="375" t="s">
        <v>365</v>
      </c>
      <c r="E2150" s="375"/>
      <c r="F2150" s="375">
        <v>0</v>
      </c>
      <c r="G2150" s="375">
        <v>0</v>
      </c>
      <c r="H2150" s="375">
        <v>0</v>
      </c>
      <c r="I2150" s="375">
        <v>0</v>
      </c>
      <c r="J2150" s="375">
        <v>0</v>
      </c>
      <c r="K2150" s="375">
        <v>0</v>
      </c>
      <c r="L2150" s="375">
        <v>0</v>
      </c>
      <c r="M2150" s="375">
        <v>0</v>
      </c>
      <c r="N2150" s="375">
        <v>0</v>
      </c>
      <c r="O2150" s="375">
        <v>0</v>
      </c>
      <c r="P2150" s="375">
        <v>0</v>
      </c>
      <c r="Q2150" s="375">
        <v>0</v>
      </c>
      <c r="R2150" s="375">
        <v>0</v>
      </c>
      <c r="W2150" s="323" t="s">
        <v>54</v>
      </c>
      <c r="X2150" s="323" t="s">
        <v>229</v>
      </c>
      <c r="Y2150" s="323"/>
      <c r="Z2150" s="327">
        <v>7.7144700000000004</v>
      </c>
      <c r="AA2150" s="327">
        <v>20.501602999999999</v>
      </c>
      <c r="AB2150" s="327">
        <v>-55.908245999999998</v>
      </c>
      <c r="AC2150" s="327">
        <v>-62.939442999999997</v>
      </c>
      <c r="AD2150" s="327">
        <v>-43.5092530000002</v>
      </c>
      <c r="AE2150" s="327">
        <v>-36.376561000000002</v>
      </c>
      <c r="AF2150" s="327">
        <v>-57.040689</v>
      </c>
      <c r="AG2150" s="327">
        <v>-48.963614000000298</v>
      </c>
      <c r="AH2150" s="327">
        <v>-44.273235999999798</v>
      </c>
      <c r="AI2150" s="327">
        <v>-41.567103000000003</v>
      </c>
      <c r="AJ2150" s="327">
        <v>-45.347648</v>
      </c>
      <c r="AK2150" s="327">
        <v>-21.307426</v>
      </c>
      <c r="AL2150" s="327">
        <v>-429.01714600000003</v>
      </c>
      <c r="AM2150" s="292"/>
    </row>
    <row r="2151" spans="1:39" ht="19.5" customHeight="1" x14ac:dyDescent="0.2">
      <c r="A2151" s="375" t="s">
        <v>83</v>
      </c>
      <c r="B2151" s="375" t="s">
        <v>44</v>
      </c>
      <c r="C2151" s="375" t="s">
        <v>61</v>
      </c>
      <c r="D2151" s="375" t="s">
        <v>75</v>
      </c>
      <c r="E2151" s="375"/>
      <c r="F2151" s="375">
        <v>0</v>
      </c>
      <c r="G2151" s="375">
        <v>0</v>
      </c>
      <c r="H2151" s="375">
        <v>0</v>
      </c>
      <c r="I2151" s="375">
        <v>0</v>
      </c>
      <c r="J2151" s="375">
        <v>0</v>
      </c>
      <c r="K2151" s="375">
        <v>0</v>
      </c>
      <c r="L2151" s="375">
        <v>0</v>
      </c>
      <c r="M2151" s="375">
        <v>0</v>
      </c>
      <c r="N2151" s="375">
        <v>0</v>
      </c>
      <c r="O2151" s="375">
        <v>0</v>
      </c>
      <c r="P2151" s="375">
        <v>0</v>
      </c>
      <c r="Q2151" s="375">
        <v>0</v>
      </c>
      <c r="R2151" s="375">
        <v>0</v>
      </c>
      <c r="W2151" s="323" t="s">
        <v>54</v>
      </c>
      <c r="X2151" s="323" t="s">
        <v>230</v>
      </c>
      <c r="Y2151" s="323"/>
      <c r="Z2151" s="327">
        <v>0</v>
      </c>
      <c r="AA2151" s="327">
        <v>0</v>
      </c>
      <c r="AB2151" s="327">
        <v>0</v>
      </c>
      <c r="AC2151" s="327">
        <v>0</v>
      </c>
      <c r="AD2151" s="327">
        <v>0</v>
      </c>
      <c r="AE2151" s="327">
        <v>0</v>
      </c>
      <c r="AF2151" s="327">
        <v>0</v>
      </c>
      <c r="AG2151" s="327">
        <v>3.3000000000000002E-2</v>
      </c>
      <c r="AH2151" s="327">
        <v>0</v>
      </c>
      <c r="AI2151" s="327">
        <v>0</v>
      </c>
      <c r="AJ2151" s="327">
        <v>1.47</v>
      </c>
      <c r="AK2151" s="327">
        <v>0</v>
      </c>
      <c r="AL2151" s="327">
        <v>1.5029999999999999</v>
      </c>
      <c r="AM2151" s="292"/>
    </row>
    <row r="2152" spans="1:39" ht="19.5" customHeight="1" x14ac:dyDescent="0.2">
      <c r="A2152" s="375" t="s">
        <v>83</v>
      </c>
      <c r="B2152" s="375" t="s">
        <v>87</v>
      </c>
      <c r="C2152" s="375" t="s">
        <v>40</v>
      </c>
      <c r="D2152" s="375"/>
      <c r="E2152" s="375"/>
      <c r="F2152" s="375">
        <v>-23.490613687065999</v>
      </c>
      <c r="G2152" s="375">
        <v>-9.6422601948797606</v>
      </c>
      <c r="H2152" s="375">
        <v>-11.063153531241101</v>
      </c>
      <c r="I2152" s="375">
        <v>-17.713879344432101</v>
      </c>
      <c r="J2152" s="375">
        <v>-11.9365099344173</v>
      </c>
      <c r="K2152" s="375">
        <v>-17.614117845153501</v>
      </c>
      <c r="L2152" s="375">
        <v>-29.6032591456886</v>
      </c>
      <c r="M2152" s="375">
        <v>-24.210198035597202</v>
      </c>
      <c r="N2152" s="375">
        <v>-13.623939876595401</v>
      </c>
      <c r="O2152" s="375">
        <v>-12.275509009589999</v>
      </c>
      <c r="P2152" s="375">
        <v>-13.495280104242401</v>
      </c>
      <c r="Q2152" s="375">
        <v>-20.027568396666702</v>
      </c>
      <c r="R2152" s="375">
        <v>-204.69628910557</v>
      </c>
      <c r="W2152" s="323" t="s">
        <v>54</v>
      </c>
      <c r="X2152" s="323" t="s">
        <v>231</v>
      </c>
      <c r="Y2152" s="323"/>
      <c r="Z2152" s="327">
        <v>361.69764199999997</v>
      </c>
      <c r="AA2152" s="327">
        <v>107.76538499999999</v>
      </c>
      <c r="AB2152" s="327">
        <v>397.86537900000002</v>
      </c>
      <c r="AC2152" s="327">
        <v>481.82455599999997</v>
      </c>
      <c r="AD2152" s="327">
        <v>531.82284000000004</v>
      </c>
      <c r="AE2152" s="327">
        <v>570.184439</v>
      </c>
      <c r="AF2152" s="327">
        <v>644.31817100000001</v>
      </c>
      <c r="AG2152" s="327">
        <v>590.18298100000004</v>
      </c>
      <c r="AH2152" s="327">
        <v>614.74957700000004</v>
      </c>
      <c r="AI2152" s="327">
        <v>501.27828599999998</v>
      </c>
      <c r="AJ2152" s="327">
        <v>530.77061100000003</v>
      </c>
      <c r="AK2152" s="327">
        <v>607.75894600000004</v>
      </c>
      <c r="AL2152" s="327">
        <v>5940.2188130000004</v>
      </c>
      <c r="AM2152" s="292"/>
    </row>
    <row r="2153" spans="1:39" ht="19.5" customHeight="1" x14ac:dyDescent="0.2">
      <c r="A2153" s="375" t="s">
        <v>83</v>
      </c>
      <c r="B2153" s="375" t="s">
        <v>45</v>
      </c>
      <c r="C2153" s="375" t="s">
        <v>26</v>
      </c>
      <c r="D2153" s="375" t="s">
        <v>27</v>
      </c>
      <c r="E2153" s="375"/>
      <c r="F2153" s="375">
        <v>-5.3349388743514998</v>
      </c>
      <c r="G2153" s="375">
        <v>-2.44398697002589</v>
      </c>
      <c r="H2153" s="375">
        <v>-1.1491331802825999</v>
      </c>
      <c r="I2153" s="375">
        <v>-2.7824660954495002</v>
      </c>
      <c r="J2153" s="375">
        <v>-1.73501158056604</v>
      </c>
      <c r="K2153" s="375">
        <v>-3.00208806424344</v>
      </c>
      <c r="L2153" s="375">
        <v>-2.1473908085067102</v>
      </c>
      <c r="M2153" s="375">
        <v>-2.30917564176471</v>
      </c>
      <c r="N2153" s="375">
        <v>-3.5108011358823501</v>
      </c>
      <c r="O2153" s="375">
        <v>-2.8423459797147901</v>
      </c>
      <c r="P2153" s="375">
        <v>-2.4051424911230002</v>
      </c>
      <c r="Q2153" s="375">
        <v>-4.3002968201782501</v>
      </c>
      <c r="R2153" s="375">
        <v>-33.962777642088803</v>
      </c>
      <c r="W2153" s="323" t="s">
        <v>54</v>
      </c>
      <c r="X2153" s="323" t="s">
        <v>232</v>
      </c>
      <c r="Y2153" s="323"/>
      <c r="Z2153" s="327">
        <v>3.7229000000000001</v>
      </c>
      <c r="AA2153" s="327">
        <v>16.9849</v>
      </c>
      <c r="AB2153" s="327">
        <v>-14.5763</v>
      </c>
      <c r="AC2153" s="327">
        <v>12.1014</v>
      </c>
      <c r="AD2153" s="327">
        <v>6.0331999999999999</v>
      </c>
      <c r="AE2153" s="327">
        <v>1.9359</v>
      </c>
      <c r="AF2153" s="327">
        <v>0.34499999999999997</v>
      </c>
      <c r="AG2153" s="327">
        <v>1.83E-2</v>
      </c>
      <c r="AH2153" s="327">
        <v>1.2999999999999999E-3</v>
      </c>
      <c r="AI2153" s="327">
        <v>0.1132</v>
      </c>
      <c r="AJ2153" s="327">
        <v>1.4695</v>
      </c>
      <c r="AK2153" s="327">
        <v>-0.38469999999999999</v>
      </c>
      <c r="AL2153" s="327">
        <v>27.764600000000002</v>
      </c>
      <c r="AM2153" s="292"/>
    </row>
    <row r="2154" spans="1:39" ht="19.5" customHeight="1" x14ac:dyDescent="0.2">
      <c r="A2154" s="375" t="s">
        <v>83</v>
      </c>
      <c r="B2154" s="375" t="s">
        <v>45</v>
      </c>
      <c r="C2154" s="375" t="s">
        <v>26</v>
      </c>
      <c r="D2154" s="375" t="s">
        <v>28</v>
      </c>
      <c r="E2154" s="375"/>
      <c r="F2154" s="375">
        <v>-3.0581924385824499</v>
      </c>
      <c r="G2154" s="375">
        <v>-0.37371383509433997</v>
      </c>
      <c r="H2154" s="375">
        <v>-1.3287682884763401</v>
      </c>
      <c r="I2154" s="375">
        <v>-1.95324056011839</v>
      </c>
      <c r="J2154" s="375">
        <v>-1.41565048501665</v>
      </c>
      <c r="K2154" s="375">
        <v>-1.8547740906030299</v>
      </c>
      <c r="L2154" s="375">
        <v>-1.68604104580466</v>
      </c>
      <c r="M2154" s="375">
        <v>-1.6086583226381399</v>
      </c>
      <c r="N2154" s="375">
        <v>-1.92554298752228</v>
      </c>
      <c r="O2154" s="375">
        <v>-1.5927940106951901</v>
      </c>
      <c r="P2154" s="375">
        <v>-2.0747024046345799</v>
      </c>
      <c r="Q2154" s="375">
        <v>-2.8069467831550798</v>
      </c>
      <c r="R2154" s="375">
        <v>-21.679025252341098</v>
      </c>
      <c r="W2154" s="323" t="s">
        <v>54</v>
      </c>
      <c r="X2154" s="323" t="s">
        <v>233</v>
      </c>
      <c r="Y2154" s="323"/>
      <c r="Z2154" s="327">
        <v>0</v>
      </c>
      <c r="AA2154" s="327">
        <v>3.7199999999999997E-2</v>
      </c>
      <c r="AB2154" s="327">
        <v>9.4500000000000001E-2</v>
      </c>
      <c r="AC2154" s="327">
        <v>8.3400000000000002E-2</v>
      </c>
      <c r="AD2154" s="327">
        <v>0.13239999999999999</v>
      </c>
      <c r="AE2154" s="327">
        <v>0</v>
      </c>
      <c r="AF2154" s="327">
        <v>1.46E-2</v>
      </c>
      <c r="AG2154" s="327">
        <v>0.16800000000000001</v>
      </c>
      <c r="AH2154" s="327">
        <v>0.27010000000000001</v>
      </c>
      <c r="AI2154" s="327">
        <v>0.115</v>
      </c>
      <c r="AJ2154" s="327">
        <v>0</v>
      </c>
      <c r="AK2154" s="327">
        <v>0</v>
      </c>
      <c r="AL2154" s="327">
        <v>0.91520000000000001</v>
      </c>
      <c r="AM2154" s="292"/>
    </row>
    <row r="2155" spans="1:39" ht="19.5" customHeight="1" x14ac:dyDescent="0.2">
      <c r="A2155" s="375" t="s">
        <v>83</v>
      </c>
      <c r="B2155" s="375" t="s">
        <v>45</v>
      </c>
      <c r="C2155" s="375" t="s">
        <v>26</v>
      </c>
      <c r="D2155" s="375" t="s">
        <v>29</v>
      </c>
      <c r="E2155" s="375"/>
      <c r="F2155" s="375">
        <v>-1.0768390000000001</v>
      </c>
      <c r="G2155" s="375">
        <v>-0.48832100000000001</v>
      </c>
      <c r="H2155" s="375">
        <v>-2.8555480000000002</v>
      </c>
      <c r="I2155" s="375">
        <v>-2.0117579999999999</v>
      </c>
      <c r="J2155" s="375">
        <v>-0.877444</v>
      </c>
      <c r="K2155" s="375">
        <v>-1.560432</v>
      </c>
      <c r="L2155" s="375">
        <v>-3.6165340000000001</v>
      </c>
      <c r="M2155" s="375">
        <v>-2.9877690000000001</v>
      </c>
      <c r="N2155" s="375">
        <v>-0.444137</v>
      </c>
      <c r="O2155" s="375">
        <v>-7.9049999999999995E-2</v>
      </c>
      <c r="P2155" s="375">
        <v>-1.037644</v>
      </c>
      <c r="Q2155" s="375">
        <v>-0.276335</v>
      </c>
      <c r="R2155" s="375">
        <v>-17.311810999999999</v>
      </c>
      <c r="W2155" s="323" t="s">
        <v>54</v>
      </c>
      <c r="X2155" s="323" t="s">
        <v>234</v>
      </c>
      <c r="Y2155" s="323"/>
      <c r="Z2155" s="327">
        <v>0.2147</v>
      </c>
      <c r="AA2155" s="327">
        <v>0</v>
      </c>
      <c r="AB2155" s="327">
        <v>0</v>
      </c>
      <c r="AC2155" s="327">
        <v>6.7000000000000004E-2</v>
      </c>
      <c r="AD2155" s="327">
        <v>0</v>
      </c>
      <c r="AE2155" s="327">
        <v>0</v>
      </c>
      <c r="AF2155" s="327">
        <v>0</v>
      </c>
      <c r="AG2155" s="327">
        <v>0</v>
      </c>
      <c r="AH2155" s="327">
        <v>0</v>
      </c>
      <c r="AI2155" s="327">
        <v>0</v>
      </c>
      <c r="AJ2155" s="327">
        <v>0</v>
      </c>
      <c r="AK2155" s="327">
        <v>0</v>
      </c>
      <c r="AL2155" s="327">
        <v>0.28170000000000001</v>
      </c>
      <c r="AM2155" s="292"/>
    </row>
    <row r="2156" spans="1:39" ht="19.5" customHeight="1" x14ac:dyDescent="0.2">
      <c r="A2156" s="375" t="s">
        <v>83</v>
      </c>
      <c r="B2156" s="375" t="s">
        <v>45</v>
      </c>
      <c r="C2156" s="375" t="s">
        <v>26</v>
      </c>
      <c r="D2156" s="375" t="s">
        <v>30</v>
      </c>
      <c r="E2156" s="375"/>
      <c r="F2156" s="375">
        <v>-2.4802360000000001</v>
      </c>
      <c r="G2156" s="375">
        <v>-0.91328299999999996</v>
      </c>
      <c r="H2156" s="375">
        <v>-0.64094700000000004</v>
      </c>
      <c r="I2156" s="375">
        <v>-2.0853410000000001</v>
      </c>
      <c r="J2156" s="375">
        <v>-0.87175599999999998</v>
      </c>
      <c r="K2156" s="375">
        <v>-0.84603799999999996</v>
      </c>
      <c r="L2156" s="375">
        <v>-1.5291189999999999</v>
      </c>
      <c r="M2156" s="375">
        <v>-1.5253030000000001</v>
      </c>
      <c r="N2156" s="375">
        <v>-1.882779</v>
      </c>
      <c r="O2156" s="375">
        <v>-1.680561</v>
      </c>
      <c r="P2156" s="375">
        <v>-0.88793100000000003</v>
      </c>
      <c r="Q2156" s="375">
        <v>-1.55087800000003</v>
      </c>
      <c r="R2156" s="375">
        <v>-16.894172000000001</v>
      </c>
      <c r="W2156" s="323" t="s">
        <v>54</v>
      </c>
      <c r="X2156" s="323" t="s">
        <v>127</v>
      </c>
      <c r="Y2156" s="323"/>
      <c r="Z2156" s="327">
        <v>0</v>
      </c>
      <c r="AA2156" s="327">
        <v>-57.060369999999999</v>
      </c>
      <c r="AB2156" s="327">
        <v>4.427848</v>
      </c>
      <c r="AC2156" s="327">
        <v>560.83784500000002</v>
      </c>
      <c r="AD2156" s="327">
        <v>1.246353</v>
      </c>
      <c r="AE2156" s="327">
        <v>3.401249</v>
      </c>
      <c r="AF2156" s="327">
        <v>-675.05870900000002</v>
      </c>
      <c r="AG2156" s="327">
        <v>1.9573609999999999</v>
      </c>
      <c r="AH2156" s="327">
        <v>2.0576089999999998</v>
      </c>
      <c r="AI2156" s="327">
        <v>5.7994180000000002</v>
      </c>
      <c r="AJ2156" s="327">
        <v>2.8458169999999998</v>
      </c>
      <c r="AK2156" s="327">
        <v>2.527237</v>
      </c>
      <c r="AL2156" s="327">
        <v>-147.01834199999999</v>
      </c>
      <c r="AM2156" s="292"/>
    </row>
    <row r="2157" spans="1:39" ht="19.5" customHeight="1" x14ac:dyDescent="0.2">
      <c r="A2157" s="375" t="s">
        <v>83</v>
      </c>
      <c r="B2157" s="375" t="s">
        <v>45</v>
      </c>
      <c r="C2157" s="375" t="s">
        <v>26</v>
      </c>
      <c r="D2157" s="375" t="s">
        <v>31</v>
      </c>
      <c r="E2157" s="375"/>
      <c r="F2157" s="375">
        <v>-1.1206499999999999</v>
      </c>
      <c r="G2157" s="375">
        <v>-0.33255000000000001</v>
      </c>
      <c r="H2157" s="375">
        <v>-0.48325000000000001</v>
      </c>
      <c r="I2157" s="375">
        <v>-1.5805400000000001</v>
      </c>
      <c r="J2157" s="375">
        <v>-0.92665299999999995</v>
      </c>
      <c r="K2157" s="375">
        <v>-1.0922499999999999</v>
      </c>
      <c r="L2157" s="375">
        <v>-0.66550399999999998</v>
      </c>
      <c r="M2157" s="375">
        <v>-1.44425</v>
      </c>
      <c r="N2157" s="375">
        <v>-0.91305000000000003</v>
      </c>
      <c r="O2157" s="375">
        <v>-1.2284999999999999</v>
      </c>
      <c r="P2157" s="375">
        <v>-1.4775</v>
      </c>
      <c r="Q2157" s="375">
        <v>-1.9816499999999999</v>
      </c>
      <c r="R2157" s="375">
        <v>-13.246347</v>
      </c>
      <c r="W2157" s="323" t="s">
        <v>54</v>
      </c>
      <c r="X2157" s="323" t="s">
        <v>235</v>
      </c>
      <c r="Y2157" s="323"/>
      <c r="Z2157" s="327">
        <v>0</v>
      </c>
      <c r="AA2157" s="327">
        <v>0</v>
      </c>
      <c r="AB2157" s="327">
        <v>0</v>
      </c>
      <c r="AC2157" s="327">
        <v>0</v>
      </c>
      <c r="AD2157" s="327">
        <v>0</v>
      </c>
      <c r="AE2157" s="327">
        <v>0</v>
      </c>
      <c r="AF2157" s="327">
        <v>0</v>
      </c>
      <c r="AG2157" s="327">
        <v>0</v>
      </c>
      <c r="AH2157" s="327">
        <v>0</v>
      </c>
      <c r="AI2157" s="327">
        <v>0</v>
      </c>
      <c r="AJ2157" s="327">
        <v>0</v>
      </c>
      <c r="AK2157" s="327">
        <v>0</v>
      </c>
      <c r="AL2157" s="327">
        <v>0</v>
      </c>
      <c r="AM2157" s="292"/>
    </row>
    <row r="2158" spans="1:39" ht="19.5" customHeight="1" x14ac:dyDescent="0.2">
      <c r="A2158" s="375" t="s">
        <v>83</v>
      </c>
      <c r="B2158" s="375" t="s">
        <v>45</v>
      </c>
      <c r="C2158" s="375" t="s">
        <v>26</v>
      </c>
      <c r="D2158" s="375" t="s">
        <v>32</v>
      </c>
      <c r="E2158" s="375"/>
      <c r="F2158" s="375">
        <v>0</v>
      </c>
      <c r="G2158" s="375">
        <v>0</v>
      </c>
      <c r="H2158" s="375">
        <v>0</v>
      </c>
      <c r="I2158" s="375">
        <v>0</v>
      </c>
      <c r="J2158" s="375">
        <v>0</v>
      </c>
      <c r="K2158" s="375">
        <v>0</v>
      </c>
      <c r="L2158" s="375">
        <v>0</v>
      </c>
      <c r="M2158" s="375">
        <v>0</v>
      </c>
      <c r="N2158" s="375">
        <v>0</v>
      </c>
      <c r="O2158" s="375">
        <v>0</v>
      </c>
      <c r="P2158" s="375">
        <v>0</v>
      </c>
      <c r="Q2158" s="375">
        <v>0</v>
      </c>
      <c r="R2158" s="375">
        <v>0</v>
      </c>
      <c r="W2158" s="323" t="s">
        <v>54</v>
      </c>
      <c r="X2158" s="323" t="s">
        <v>236</v>
      </c>
      <c r="Y2158" s="323"/>
      <c r="Z2158" s="327">
        <v>0</v>
      </c>
      <c r="AA2158" s="327">
        <v>0</v>
      </c>
      <c r="AB2158" s="327">
        <v>0</v>
      </c>
      <c r="AC2158" s="327">
        <v>0</v>
      </c>
      <c r="AD2158" s="327">
        <v>0</v>
      </c>
      <c r="AE2158" s="327">
        <v>0</v>
      </c>
      <c r="AF2158" s="327">
        <v>0</v>
      </c>
      <c r="AG2158" s="327">
        <v>0</v>
      </c>
      <c r="AH2158" s="327">
        <v>0</v>
      </c>
      <c r="AI2158" s="327">
        <v>0</v>
      </c>
      <c r="AJ2158" s="327">
        <v>0</v>
      </c>
      <c r="AK2158" s="327">
        <v>0</v>
      </c>
      <c r="AL2158" s="327">
        <v>0</v>
      </c>
      <c r="AM2158" s="292"/>
    </row>
    <row r="2159" spans="1:39" ht="19.5" customHeight="1" x14ac:dyDescent="0.2">
      <c r="A2159" s="375" t="s">
        <v>83</v>
      </c>
      <c r="B2159" s="375" t="s">
        <v>45</v>
      </c>
      <c r="C2159" s="375" t="s">
        <v>33</v>
      </c>
      <c r="D2159" s="375" t="s">
        <v>34</v>
      </c>
      <c r="E2159" s="375"/>
      <c r="F2159" s="375">
        <v>-11.135501760266401</v>
      </c>
      <c r="G2159" s="375">
        <v>-4.3859118051202399</v>
      </c>
      <c r="H2159" s="375">
        <v>-6.1049999589550197</v>
      </c>
      <c r="I2159" s="375">
        <v>-9.0711998712541693</v>
      </c>
      <c r="J2159" s="375">
        <v>-4.8958007126415097</v>
      </c>
      <c r="K2159" s="375">
        <v>-8.1365353313170594</v>
      </c>
      <c r="L2159" s="375">
        <v>-8.6038312714236707</v>
      </c>
      <c r="M2159" s="375">
        <v>-9.1292448663636403</v>
      </c>
      <c r="N2159" s="375">
        <v>-7.8716856920320897</v>
      </c>
      <c r="O2159" s="375">
        <v>-6.8310889904099801</v>
      </c>
      <c r="P2159" s="375">
        <v>-7.3047739937968004</v>
      </c>
      <c r="Q2159" s="375">
        <v>-9.7099280739216098</v>
      </c>
      <c r="R2159" s="375">
        <v>-93.180502327502097</v>
      </c>
      <c r="W2159" s="323" t="s">
        <v>54</v>
      </c>
      <c r="X2159" s="323" t="s">
        <v>237</v>
      </c>
      <c r="Y2159" s="323"/>
      <c r="Z2159" s="327">
        <v>0</v>
      </c>
      <c r="AA2159" s="327">
        <v>0</v>
      </c>
      <c r="AB2159" s="327">
        <v>0</v>
      </c>
      <c r="AC2159" s="327">
        <v>0</v>
      </c>
      <c r="AD2159" s="327">
        <v>0</v>
      </c>
      <c r="AE2159" s="327">
        <v>0</v>
      </c>
      <c r="AF2159" s="327">
        <v>0</v>
      </c>
      <c r="AG2159" s="327">
        <v>0</v>
      </c>
      <c r="AH2159" s="327">
        <v>0</v>
      </c>
      <c r="AI2159" s="327">
        <v>0</v>
      </c>
      <c r="AJ2159" s="327">
        <v>0</v>
      </c>
      <c r="AK2159" s="327">
        <v>0</v>
      </c>
      <c r="AL2159" s="327">
        <v>0</v>
      </c>
      <c r="AM2159" s="292"/>
    </row>
    <row r="2160" spans="1:39" ht="19.5" customHeight="1" x14ac:dyDescent="0.2">
      <c r="A2160" s="375" t="s">
        <v>83</v>
      </c>
      <c r="B2160" s="375" t="s">
        <v>45</v>
      </c>
      <c r="C2160" s="375" t="s">
        <v>33</v>
      </c>
      <c r="D2160" s="375" t="s">
        <v>35</v>
      </c>
      <c r="E2160" s="375"/>
      <c r="F2160" s="375">
        <v>-0.19089602325581401</v>
      </c>
      <c r="G2160" s="375">
        <v>0</v>
      </c>
      <c r="H2160" s="375">
        <v>-0.25858384313725502</v>
      </c>
      <c r="I2160" s="375">
        <v>-0.54678468627451005</v>
      </c>
      <c r="J2160" s="375">
        <v>-0.93071435294117699</v>
      </c>
      <c r="K2160" s="375">
        <v>-0.21616382352941199</v>
      </c>
      <c r="L2160" s="375">
        <v>-1.0407575828877</v>
      </c>
      <c r="M2160" s="375">
        <v>-0.60786380392156902</v>
      </c>
      <c r="N2160" s="375">
        <v>-0.186615509803921</v>
      </c>
      <c r="O2160" s="375">
        <v>-0.59216200000000097</v>
      </c>
      <c r="P2160" s="375">
        <v>-0.57814590196078397</v>
      </c>
      <c r="Q2160" s="375">
        <v>-0.380657725490196</v>
      </c>
      <c r="R2160" s="375">
        <v>-5.5293452532023402</v>
      </c>
      <c r="W2160" s="323" t="s">
        <v>54</v>
      </c>
      <c r="X2160" s="323" t="s">
        <v>238</v>
      </c>
      <c r="Y2160" s="323"/>
      <c r="Z2160" s="327">
        <v>0</v>
      </c>
      <c r="AA2160" s="327">
        <v>0</v>
      </c>
      <c r="AB2160" s="327">
        <v>0</v>
      </c>
      <c r="AC2160" s="327">
        <v>0</v>
      </c>
      <c r="AD2160" s="327">
        <v>0</v>
      </c>
      <c r="AE2160" s="327">
        <v>0</v>
      </c>
      <c r="AF2160" s="327">
        <v>0</v>
      </c>
      <c r="AG2160" s="327">
        <v>0</v>
      </c>
      <c r="AH2160" s="327">
        <v>0</v>
      </c>
      <c r="AI2160" s="327">
        <v>0</v>
      </c>
      <c r="AJ2160" s="327">
        <v>0</v>
      </c>
      <c r="AK2160" s="327">
        <v>0</v>
      </c>
      <c r="AL2160" s="327">
        <v>0</v>
      </c>
      <c r="AM2160" s="292"/>
    </row>
    <row r="2161" spans="1:39" ht="19.5" customHeight="1" x14ac:dyDescent="0.2">
      <c r="A2161" s="375" t="s">
        <v>83</v>
      </c>
      <c r="B2161" s="375" t="s">
        <v>45</v>
      </c>
      <c r="C2161" s="375" t="s">
        <v>33</v>
      </c>
      <c r="D2161" s="375" t="s">
        <v>36</v>
      </c>
      <c r="E2161" s="375"/>
      <c r="F2161" s="375">
        <v>-1.7444585294117601</v>
      </c>
      <c r="G2161" s="375">
        <v>-0.16594300000000001</v>
      </c>
      <c r="H2161" s="375">
        <v>-9.4062666666667002E-2</v>
      </c>
      <c r="I2161" s="375">
        <v>-0.79536109803921595</v>
      </c>
      <c r="J2161" s="375">
        <v>0</v>
      </c>
      <c r="K2161" s="375">
        <v>-2.8830000000000001E-3</v>
      </c>
      <c r="L2161" s="375">
        <v>0</v>
      </c>
      <c r="M2161" s="375">
        <v>-0.13804729411764699</v>
      </c>
      <c r="N2161" s="375">
        <v>-0.61800892156862697</v>
      </c>
      <c r="O2161" s="375">
        <v>0</v>
      </c>
      <c r="P2161" s="375">
        <v>0</v>
      </c>
      <c r="Q2161" s="375">
        <v>-0.82552080392156901</v>
      </c>
      <c r="R2161" s="375">
        <v>-4.3842853137254902</v>
      </c>
      <c r="W2161" s="323" t="s">
        <v>54</v>
      </c>
      <c r="X2161" s="323" t="s">
        <v>239</v>
      </c>
      <c r="Y2161" s="323"/>
      <c r="Z2161" s="327">
        <v>0</v>
      </c>
      <c r="AA2161" s="327">
        <v>0</v>
      </c>
      <c r="AB2161" s="327">
        <v>0</v>
      </c>
      <c r="AC2161" s="327">
        <v>0</v>
      </c>
      <c r="AD2161" s="327">
        <v>0</v>
      </c>
      <c r="AE2161" s="327">
        <v>0</v>
      </c>
      <c r="AF2161" s="327">
        <v>0</v>
      </c>
      <c r="AG2161" s="327">
        <v>0</v>
      </c>
      <c r="AH2161" s="327">
        <v>0</v>
      </c>
      <c r="AI2161" s="327">
        <v>0</v>
      </c>
      <c r="AJ2161" s="327">
        <v>0</v>
      </c>
      <c r="AK2161" s="327">
        <v>0</v>
      </c>
      <c r="AL2161" s="327">
        <v>0</v>
      </c>
      <c r="AM2161" s="292"/>
    </row>
    <row r="2162" spans="1:39" ht="19.5" customHeight="1" x14ac:dyDescent="0.2">
      <c r="A2162" s="375" t="s">
        <v>83</v>
      </c>
      <c r="B2162" s="375" t="s">
        <v>45</v>
      </c>
      <c r="C2162" s="375" t="s">
        <v>33</v>
      </c>
      <c r="D2162" s="375" t="s">
        <v>37</v>
      </c>
      <c r="E2162" s="375"/>
      <c r="F2162" s="375">
        <v>0</v>
      </c>
      <c r="G2162" s="375">
        <v>0</v>
      </c>
      <c r="H2162" s="375">
        <v>0</v>
      </c>
      <c r="I2162" s="375">
        <v>0</v>
      </c>
      <c r="J2162" s="375">
        <v>0</v>
      </c>
      <c r="K2162" s="375">
        <v>0</v>
      </c>
      <c r="L2162" s="375">
        <v>0</v>
      </c>
      <c r="M2162" s="375">
        <v>0</v>
      </c>
      <c r="N2162" s="375">
        <v>0</v>
      </c>
      <c r="O2162" s="375">
        <v>0</v>
      </c>
      <c r="P2162" s="375">
        <v>0</v>
      </c>
      <c r="Q2162" s="375">
        <v>0</v>
      </c>
      <c r="R2162" s="375">
        <v>0</v>
      </c>
      <c r="W2162" s="323" t="s">
        <v>54</v>
      </c>
      <c r="X2162" s="323" t="s">
        <v>240</v>
      </c>
      <c r="Y2162" s="323"/>
      <c r="Z2162" s="327">
        <v>0</v>
      </c>
      <c r="AA2162" s="327">
        <v>0</v>
      </c>
      <c r="AB2162" s="327">
        <v>0</v>
      </c>
      <c r="AC2162" s="327">
        <v>0</v>
      </c>
      <c r="AD2162" s="327">
        <v>0</v>
      </c>
      <c r="AE2162" s="327">
        <v>0</v>
      </c>
      <c r="AF2162" s="327">
        <v>0</v>
      </c>
      <c r="AG2162" s="327">
        <v>0</v>
      </c>
      <c r="AH2162" s="327">
        <v>0</v>
      </c>
      <c r="AI2162" s="327">
        <v>0</v>
      </c>
      <c r="AJ2162" s="327">
        <v>0</v>
      </c>
      <c r="AK2162" s="327">
        <v>0</v>
      </c>
      <c r="AL2162" s="327">
        <v>0</v>
      </c>
      <c r="AM2162" s="292"/>
    </row>
    <row r="2163" spans="1:39" ht="19.5" customHeight="1" x14ac:dyDescent="0.2">
      <c r="A2163" s="375" t="s">
        <v>83</v>
      </c>
      <c r="B2163" s="375" t="s">
        <v>45</v>
      </c>
      <c r="C2163" s="375" t="s">
        <v>33</v>
      </c>
      <c r="D2163" s="375" t="s">
        <v>38</v>
      </c>
      <c r="E2163" s="375"/>
      <c r="F2163" s="375">
        <v>0</v>
      </c>
      <c r="G2163" s="375">
        <v>0</v>
      </c>
      <c r="H2163" s="375">
        <v>0</v>
      </c>
      <c r="I2163" s="375">
        <v>0</v>
      </c>
      <c r="J2163" s="375">
        <v>0</v>
      </c>
      <c r="K2163" s="375">
        <v>0</v>
      </c>
      <c r="L2163" s="375">
        <v>0</v>
      </c>
      <c r="M2163" s="375">
        <v>0</v>
      </c>
      <c r="N2163" s="375">
        <v>0</v>
      </c>
      <c r="O2163" s="375">
        <v>0</v>
      </c>
      <c r="P2163" s="375">
        <v>0</v>
      </c>
      <c r="Q2163" s="375">
        <v>0</v>
      </c>
      <c r="R2163" s="375">
        <v>0</v>
      </c>
      <c r="W2163" s="323" t="s">
        <v>54</v>
      </c>
      <c r="X2163" s="323" t="s">
        <v>241</v>
      </c>
      <c r="Y2163" s="323"/>
      <c r="Z2163" s="327">
        <v>0</v>
      </c>
      <c r="AA2163" s="327">
        <v>0</v>
      </c>
      <c r="AB2163" s="327">
        <v>0</v>
      </c>
      <c r="AC2163" s="327">
        <v>0</v>
      </c>
      <c r="AD2163" s="327">
        <v>0</v>
      </c>
      <c r="AE2163" s="327">
        <v>0</v>
      </c>
      <c r="AF2163" s="327">
        <v>0</v>
      </c>
      <c r="AG2163" s="327">
        <v>0</v>
      </c>
      <c r="AH2163" s="327">
        <v>0</v>
      </c>
      <c r="AI2163" s="327">
        <v>0</v>
      </c>
      <c r="AJ2163" s="327">
        <v>0</v>
      </c>
      <c r="AK2163" s="327">
        <v>0</v>
      </c>
      <c r="AL2163" s="327">
        <v>0</v>
      </c>
      <c r="AM2163" s="292"/>
    </row>
    <row r="2164" spans="1:39" ht="19.5" customHeight="1" x14ac:dyDescent="0.2">
      <c r="A2164" s="375" t="s">
        <v>83</v>
      </c>
      <c r="B2164" s="375" t="s">
        <v>45</v>
      </c>
      <c r="C2164" s="375" t="s">
        <v>33</v>
      </c>
      <c r="D2164" s="375" t="s">
        <v>39</v>
      </c>
      <c r="E2164" s="375"/>
      <c r="F2164" s="375">
        <v>0</v>
      </c>
      <c r="G2164" s="375">
        <v>0</v>
      </c>
      <c r="H2164" s="375">
        <v>0</v>
      </c>
      <c r="I2164" s="375">
        <v>0</v>
      </c>
      <c r="J2164" s="375">
        <v>0</v>
      </c>
      <c r="K2164" s="375">
        <v>0</v>
      </c>
      <c r="L2164" s="375">
        <v>0</v>
      </c>
      <c r="M2164" s="375">
        <v>0</v>
      </c>
      <c r="N2164" s="375">
        <v>0</v>
      </c>
      <c r="O2164" s="375">
        <v>0</v>
      </c>
      <c r="P2164" s="375">
        <v>0</v>
      </c>
      <c r="Q2164" s="375">
        <v>0</v>
      </c>
      <c r="R2164" s="375">
        <v>0</v>
      </c>
      <c r="W2164" s="323" t="s">
        <v>54</v>
      </c>
      <c r="X2164" s="323" t="s">
        <v>242</v>
      </c>
      <c r="Y2164" s="323"/>
      <c r="Z2164" s="327">
        <v>0</v>
      </c>
      <c r="AA2164" s="327">
        <v>0</v>
      </c>
      <c r="AB2164" s="327">
        <v>0</v>
      </c>
      <c r="AC2164" s="327">
        <v>0</v>
      </c>
      <c r="AD2164" s="327">
        <v>0</v>
      </c>
      <c r="AE2164" s="327">
        <v>0</v>
      </c>
      <c r="AF2164" s="327">
        <v>0</v>
      </c>
      <c r="AG2164" s="327">
        <v>0</v>
      </c>
      <c r="AH2164" s="327">
        <v>0</v>
      </c>
      <c r="AI2164" s="327">
        <v>0</v>
      </c>
      <c r="AJ2164" s="327">
        <v>0</v>
      </c>
      <c r="AK2164" s="327">
        <v>0</v>
      </c>
      <c r="AL2164" s="327">
        <v>0</v>
      </c>
      <c r="AM2164" s="292"/>
    </row>
    <row r="2165" spans="1:39" ht="19.5" customHeight="1" x14ac:dyDescent="0.2">
      <c r="A2165" s="375" t="s">
        <v>83</v>
      </c>
      <c r="B2165" s="375" t="s">
        <v>45</v>
      </c>
      <c r="C2165" s="375" t="s">
        <v>40</v>
      </c>
      <c r="D2165" s="375" t="s">
        <v>41</v>
      </c>
      <c r="E2165" s="375"/>
      <c r="F2165" s="375">
        <v>-13.1127663129339</v>
      </c>
      <c r="G2165" s="375">
        <v>-4.3897427251202403</v>
      </c>
      <c r="H2165" s="375">
        <v>-6.5606607387589397</v>
      </c>
      <c r="I2165" s="375">
        <v>-10.730501655567901</v>
      </c>
      <c r="J2165" s="375">
        <v>-6.1301619755826904</v>
      </c>
      <c r="K2165" s="375">
        <v>-8.3988473048464698</v>
      </c>
      <c r="L2165" s="375">
        <v>-7.7734881743113604</v>
      </c>
      <c r="M2165" s="375">
        <v>-10.1855773344029</v>
      </c>
      <c r="N2165" s="375">
        <v>-8.4978614934046295</v>
      </c>
      <c r="O2165" s="375">
        <v>-7.4556857704099802</v>
      </c>
      <c r="P2165" s="375">
        <v>-7.9042265757575798</v>
      </c>
      <c r="Q2165" s="375">
        <v>-9.6480205333333693</v>
      </c>
      <c r="R2165" s="375">
        <v>-100.78754059443</v>
      </c>
      <c r="W2165" s="323" t="s">
        <v>54</v>
      </c>
      <c r="X2165" s="323" t="s">
        <v>243</v>
      </c>
      <c r="Y2165" s="323"/>
      <c r="Z2165" s="327">
        <v>0</v>
      </c>
      <c r="AA2165" s="327">
        <v>0</v>
      </c>
      <c r="AB2165" s="327">
        <v>5.2253999999999996</v>
      </c>
      <c r="AC2165" s="327">
        <v>9.7842000000000002</v>
      </c>
      <c r="AD2165" s="327">
        <v>10.508699999999999</v>
      </c>
      <c r="AE2165" s="327">
        <v>9.7860999999999994</v>
      </c>
      <c r="AF2165" s="327">
        <v>7.6805000000000003</v>
      </c>
      <c r="AG2165" s="327">
        <v>6.9576000000000002</v>
      </c>
      <c r="AH2165" s="327">
        <v>6.8053999999999997</v>
      </c>
      <c r="AI2165" s="327">
        <v>10.635204999999999</v>
      </c>
      <c r="AJ2165" s="327">
        <v>8.0655000000000001</v>
      </c>
      <c r="AK2165" s="327">
        <v>9.8513999999999999</v>
      </c>
      <c r="AL2165" s="327">
        <v>85.300004999999999</v>
      </c>
      <c r="AM2165" s="292"/>
    </row>
    <row r="2166" spans="1:39" ht="19.5" customHeight="1" x14ac:dyDescent="0.2">
      <c r="A2166" s="375" t="s">
        <v>83</v>
      </c>
      <c r="B2166" s="375" t="s">
        <v>45</v>
      </c>
      <c r="C2166" s="375" t="s">
        <v>40</v>
      </c>
      <c r="D2166" s="375" t="s">
        <v>42</v>
      </c>
      <c r="E2166" s="375"/>
      <c r="F2166" s="375">
        <v>0</v>
      </c>
      <c r="G2166" s="375">
        <v>0</v>
      </c>
      <c r="H2166" s="375">
        <v>0</v>
      </c>
      <c r="I2166" s="375">
        <v>0</v>
      </c>
      <c r="J2166" s="375">
        <v>0.171629</v>
      </c>
      <c r="K2166" s="375">
        <v>-0.30480699999999999</v>
      </c>
      <c r="L2166" s="375">
        <v>-1.862352</v>
      </c>
      <c r="M2166" s="375">
        <v>-0.28786600000000001</v>
      </c>
      <c r="N2166" s="375">
        <v>-0.193192</v>
      </c>
      <c r="O2166" s="375">
        <v>-7.9799999999999996E-2</v>
      </c>
      <c r="P2166" s="375">
        <v>0</v>
      </c>
      <c r="Q2166" s="375">
        <v>-1.2924</v>
      </c>
      <c r="R2166" s="375">
        <v>-3.8487879999999999</v>
      </c>
      <c r="W2166" s="323" t="s">
        <v>54</v>
      </c>
      <c r="X2166" s="323" t="s">
        <v>244</v>
      </c>
      <c r="Y2166" s="323"/>
      <c r="Z2166" s="327">
        <v>0</v>
      </c>
      <c r="AA2166" s="327">
        <v>0</v>
      </c>
      <c r="AB2166" s="327">
        <v>0</v>
      </c>
      <c r="AC2166" s="327">
        <v>0</v>
      </c>
      <c r="AD2166" s="327">
        <v>0</v>
      </c>
      <c r="AE2166" s="327">
        <v>0</v>
      </c>
      <c r="AF2166" s="327">
        <v>0</v>
      </c>
      <c r="AG2166" s="327">
        <v>0</v>
      </c>
      <c r="AH2166" s="327">
        <v>0</v>
      </c>
      <c r="AI2166" s="327">
        <v>0</v>
      </c>
      <c r="AJ2166" s="327">
        <v>0</v>
      </c>
      <c r="AK2166" s="327">
        <v>0</v>
      </c>
      <c r="AL2166" s="327">
        <v>0</v>
      </c>
      <c r="AM2166" s="292"/>
    </row>
    <row r="2167" spans="1:39" ht="19.5" customHeight="1" x14ac:dyDescent="0.2">
      <c r="A2167" s="375" t="s">
        <v>83</v>
      </c>
      <c r="B2167" s="375" t="s">
        <v>45</v>
      </c>
      <c r="C2167" s="375" t="s">
        <v>40</v>
      </c>
      <c r="D2167" s="375" t="s">
        <v>43</v>
      </c>
      <c r="E2167" s="375"/>
      <c r="F2167" s="375">
        <v>4.1910000000000003E-2</v>
      </c>
      <c r="G2167" s="375">
        <v>-0.16211207999999999</v>
      </c>
      <c r="H2167" s="375">
        <v>0.10301427000000001</v>
      </c>
      <c r="I2167" s="375">
        <v>0.31715599999999999</v>
      </c>
      <c r="J2167" s="375">
        <v>0.13201790999999999</v>
      </c>
      <c r="K2167" s="375">
        <v>0.34807215000000002</v>
      </c>
      <c r="L2167" s="375">
        <v>-8.7486799999999497E-3</v>
      </c>
      <c r="M2167" s="375">
        <v>0.59828736999999999</v>
      </c>
      <c r="N2167" s="375">
        <v>1.474337E-2</v>
      </c>
      <c r="O2167" s="375">
        <v>0.11223478000000001</v>
      </c>
      <c r="P2167" s="375">
        <v>2.1306680000000001E-2</v>
      </c>
      <c r="Q2167" s="375">
        <v>2.4313930000000001E-2</v>
      </c>
      <c r="R2167" s="375">
        <v>1.5421956999999999</v>
      </c>
      <c r="W2167" s="323" t="s">
        <v>54</v>
      </c>
      <c r="X2167" s="323" t="s">
        <v>245</v>
      </c>
      <c r="Y2167" s="323"/>
      <c r="Z2167" s="327">
        <v>0</v>
      </c>
      <c r="AA2167" s="327">
        <v>0</v>
      </c>
      <c r="AB2167" s="327">
        <v>0</v>
      </c>
      <c r="AC2167" s="327">
        <v>0</v>
      </c>
      <c r="AD2167" s="327">
        <v>0</v>
      </c>
      <c r="AE2167" s="327">
        <v>0</v>
      </c>
      <c r="AF2167" s="327">
        <v>0</v>
      </c>
      <c r="AG2167" s="327">
        <v>0</v>
      </c>
      <c r="AH2167" s="327">
        <v>0</v>
      </c>
      <c r="AI2167" s="327">
        <v>0</v>
      </c>
      <c r="AJ2167" s="327">
        <v>0</v>
      </c>
      <c r="AK2167" s="327">
        <v>0</v>
      </c>
      <c r="AL2167" s="327">
        <v>0</v>
      </c>
      <c r="AM2167" s="292"/>
    </row>
    <row r="2168" spans="1:39" ht="19.5" customHeight="1" x14ac:dyDescent="0.2">
      <c r="A2168" s="375" t="s">
        <v>83</v>
      </c>
      <c r="B2168" s="375" t="s">
        <v>45</v>
      </c>
      <c r="C2168" s="375" t="s">
        <v>61</v>
      </c>
      <c r="D2168" s="375" t="s">
        <v>24</v>
      </c>
      <c r="E2168" s="375"/>
      <c r="F2168" s="375">
        <v>0</v>
      </c>
      <c r="G2168" s="375">
        <v>0</v>
      </c>
      <c r="H2168" s="375">
        <v>0</v>
      </c>
      <c r="I2168" s="375">
        <v>0</v>
      </c>
      <c r="J2168" s="375">
        <v>0</v>
      </c>
      <c r="K2168" s="375">
        <v>0</v>
      </c>
      <c r="L2168" s="375">
        <v>0</v>
      </c>
      <c r="M2168" s="375">
        <v>0</v>
      </c>
      <c r="N2168" s="375">
        <v>0</v>
      </c>
      <c r="O2168" s="375">
        <v>0</v>
      </c>
      <c r="P2168" s="375">
        <v>0</v>
      </c>
      <c r="Q2168" s="375">
        <v>0</v>
      </c>
      <c r="R2168" s="375">
        <v>0</v>
      </c>
      <c r="W2168" s="323" t="s">
        <v>54</v>
      </c>
      <c r="X2168" s="323" t="s">
        <v>246</v>
      </c>
      <c r="Y2168" s="323"/>
      <c r="Z2168" s="327">
        <v>0</v>
      </c>
      <c r="AA2168" s="327">
        <v>0</v>
      </c>
      <c r="AB2168" s="327">
        <v>0</v>
      </c>
      <c r="AC2168" s="327">
        <v>0</v>
      </c>
      <c r="AD2168" s="327">
        <v>0</v>
      </c>
      <c r="AE2168" s="327">
        <v>0</v>
      </c>
      <c r="AF2168" s="327">
        <v>0</v>
      </c>
      <c r="AG2168" s="327">
        <v>0</v>
      </c>
      <c r="AH2168" s="327">
        <v>0</v>
      </c>
      <c r="AI2168" s="327">
        <v>0</v>
      </c>
      <c r="AJ2168" s="327">
        <v>0</v>
      </c>
      <c r="AK2168" s="327">
        <v>0</v>
      </c>
      <c r="AL2168" s="327">
        <v>0</v>
      </c>
      <c r="AM2168" s="292"/>
    </row>
    <row r="2169" spans="1:39" ht="19.5" customHeight="1" x14ac:dyDescent="0.2">
      <c r="A2169" s="375" t="s">
        <v>83</v>
      </c>
      <c r="B2169" s="375" t="s">
        <v>45</v>
      </c>
      <c r="C2169" s="375" t="s">
        <v>61</v>
      </c>
      <c r="D2169" s="375" t="s">
        <v>51</v>
      </c>
      <c r="E2169" s="375"/>
      <c r="F2169" s="375">
        <v>0</v>
      </c>
      <c r="G2169" s="375">
        <v>0</v>
      </c>
      <c r="H2169" s="375">
        <v>0</v>
      </c>
      <c r="I2169" s="375">
        <v>0</v>
      </c>
      <c r="J2169" s="375">
        <v>0</v>
      </c>
      <c r="K2169" s="375">
        <v>0</v>
      </c>
      <c r="L2169" s="375">
        <v>0</v>
      </c>
      <c r="M2169" s="375">
        <v>0</v>
      </c>
      <c r="N2169" s="375">
        <v>0</v>
      </c>
      <c r="O2169" s="375">
        <v>0</v>
      </c>
      <c r="P2169" s="375">
        <v>0</v>
      </c>
      <c r="Q2169" s="375">
        <v>0</v>
      </c>
      <c r="R2169" s="375">
        <v>0</v>
      </c>
      <c r="W2169" s="323" t="s">
        <v>54</v>
      </c>
      <c r="X2169" s="323" t="s">
        <v>247</v>
      </c>
      <c r="Y2169" s="323"/>
      <c r="Z2169" s="327">
        <v>0</v>
      </c>
      <c r="AA2169" s="327">
        <v>0</v>
      </c>
      <c r="AB2169" s="327">
        <v>0</v>
      </c>
      <c r="AC2169" s="327">
        <v>0</v>
      </c>
      <c r="AD2169" s="327">
        <v>0</v>
      </c>
      <c r="AE2169" s="327">
        <v>0</v>
      </c>
      <c r="AF2169" s="327">
        <v>0</v>
      </c>
      <c r="AG2169" s="327">
        <v>0</v>
      </c>
      <c r="AH2169" s="327">
        <v>0</v>
      </c>
      <c r="AI2169" s="327">
        <v>0</v>
      </c>
      <c r="AJ2169" s="327">
        <v>0</v>
      </c>
      <c r="AK2169" s="327">
        <v>6.2515000000000001</v>
      </c>
      <c r="AL2169" s="327">
        <v>6.2515000000000001</v>
      </c>
      <c r="AM2169" s="292"/>
    </row>
    <row r="2170" spans="1:39" ht="19.5" customHeight="1" x14ac:dyDescent="0.2">
      <c r="A2170" s="375" t="s">
        <v>83</v>
      </c>
      <c r="B2170" s="375" t="s">
        <v>45</v>
      </c>
      <c r="C2170" s="375" t="s">
        <v>61</v>
      </c>
      <c r="D2170" s="375" t="s">
        <v>52</v>
      </c>
      <c r="E2170" s="375"/>
      <c r="F2170" s="375">
        <v>0</v>
      </c>
      <c r="G2170" s="375">
        <v>0</v>
      </c>
      <c r="H2170" s="375">
        <v>0</v>
      </c>
      <c r="I2170" s="375">
        <v>0</v>
      </c>
      <c r="J2170" s="375">
        <v>0</v>
      </c>
      <c r="K2170" s="375">
        <v>0</v>
      </c>
      <c r="L2170" s="375">
        <v>0</v>
      </c>
      <c r="M2170" s="375">
        <v>0</v>
      </c>
      <c r="N2170" s="375">
        <v>0</v>
      </c>
      <c r="O2170" s="375">
        <v>0</v>
      </c>
      <c r="P2170" s="375">
        <v>0</v>
      </c>
      <c r="Q2170" s="375">
        <v>0</v>
      </c>
      <c r="R2170" s="375">
        <v>0</v>
      </c>
      <c r="W2170" s="323" t="s">
        <v>54</v>
      </c>
      <c r="X2170" s="323" t="s">
        <v>248</v>
      </c>
      <c r="Y2170" s="323"/>
      <c r="Z2170" s="327">
        <v>0</v>
      </c>
      <c r="AA2170" s="327">
        <v>0</v>
      </c>
      <c r="AB2170" s="327">
        <v>0</v>
      </c>
      <c r="AC2170" s="327">
        <v>0</v>
      </c>
      <c r="AD2170" s="327">
        <v>0</v>
      </c>
      <c r="AE2170" s="327">
        <v>0</v>
      </c>
      <c r="AF2170" s="327">
        <v>0</v>
      </c>
      <c r="AG2170" s="327">
        <v>0</v>
      </c>
      <c r="AH2170" s="327">
        <v>0</v>
      </c>
      <c r="AI2170" s="327">
        <v>0</v>
      </c>
      <c r="AJ2170" s="327">
        <v>0</v>
      </c>
      <c r="AK2170" s="327">
        <v>0</v>
      </c>
      <c r="AL2170" s="327">
        <v>0</v>
      </c>
      <c r="AM2170" s="292"/>
    </row>
    <row r="2171" spans="1:39" ht="19.5" customHeight="1" x14ac:dyDescent="0.2">
      <c r="A2171" s="375" t="s">
        <v>83</v>
      </c>
      <c r="B2171" s="375" t="s">
        <v>45</v>
      </c>
      <c r="C2171" s="375" t="s">
        <v>61</v>
      </c>
      <c r="D2171" s="375" t="s">
        <v>53</v>
      </c>
      <c r="E2171" s="375"/>
      <c r="F2171" s="375">
        <v>0</v>
      </c>
      <c r="G2171" s="375">
        <v>0</v>
      </c>
      <c r="H2171" s="375">
        <v>0</v>
      </c>
      <c r="I2171" s="375">
        <v>0</v>
      </c>
      <c r="J2171" s="375">
        <v>0</v>
      </c>
      <c r="K2171" s="375">
        <v>0</v>
      </c>
      <c r="L2171" s="375">
        <v>0</v>
      </c>
      <c r="M2171" s="375">
        <v>0</v>
      </c>
      <c r="N2171" s="375">
        <v>0</v>
      </c>
      <c r="O2171" s="375">
        <v>0</v>
      </c>
      <c r="P2171" s="375">
        <v>0</v>
      </c>
      <c r="Q2171" s="375">
        <v>0</v>
      </c>
      <c r="R2171" s="375">
        <v>0</v>
      </c>
      <c r="W2171" s="323" t="s">
        <v>54</v>
      </c>
      <c r="X2171" s="323" t="s">
        <v>210</v>
      </c>
      <c r="Y2171" s="323"/>
      <c r="Z2171" s="327">
        <v>346.11997300000002</v>
      </c>
      <c r="AA2171" s="327">
        <v>178.75681700000001</v>
      </c>
      <c r="AB2171" s="327">
        <v>636.43004800000006</v>
      </c>
      <c r="AC2171" s="327">
        <v>1383.4829050000001</v>
      </c>
      <c r="AD2171" s="327">
        <v>873.90917000000002</v>
      </c>
      <c r="AE2171" s="327">
        <v>1510.446774</v>
      </c>
      <c r="AF2171" s="327">
        <v>385.54009300000001</v>
      </c>
      <c r="AG2171" s="327">
        <v>962.14047000000005</v>
      </c>
      <c r="AH2171" s="327">
        <v>983.17023700000004</v>
      </c>
      <c r="AI2171" s="327">
        <v>835.01536999999996</v>
      </c>
      <c r="AJ2171" s="327">
        <v>888.83710099999996</v>
      </c>
      <c r="AK2171" s="327">
        <v>1114.8569170000001</v>
      </c>
      <c r="AL2171" s="327">
        <v>10098.705875</v>
      </c>
      <c r="AM2171" s="292"/>
    </row>
    <row r="2172" spans="1:39" ht="19.5" customHeight="1" x14ac:dyDescent="0.2">
      <c r="A2172" s="375" t="s">
        <v>83</v>
      </c>
      <c r="B2172" s="375" t="s">
        <v>45</v>
      </c>
      <c r="C2172" s="375" t="s">
        <v>61</v>
      </c>
      <c r="D2172" s="375" t="s">
        <v>54</v>
      </c>
      <c r="E2172" s="375"/>
      <c r="F2172" s="375">
        <v>0</v>
      </c>
      <c r="G2172" s="375">
        <v>0</v>
      </c>
      <c r="H2172" s="375">
        <v>0</v>
      </c>
      <c r="I2172" s="375">
        <v>0</v>
      </c>
      <c r="J2172" s="375">
        <v>0</v>
      </c>
      <c r="K2172" s="375">
        <v>0</v>
      </c>
      <c r="L2172" s="375">
        <v>0</v>
      </c>
      <c r="M2172" s="375">
        <v>0</v>
      </c>
      <c r="N2172" s="375">
        <v>0</v>
      </c>
      <c r="O2172" s="375">
        <v>0</v>
      </c>
      <c r="P2172" s="375">
        <v>0</v>
      </c>
      <c r="Q2172" s="375">
        <v>0</v>
      </c>
      <c r="R2172" s="375">
        <v>0</v>
      </c>
      <c r="W2172" s="321"/>
      <c r="X2172" s="321"/>
      <c r="Y2172" s="321"/>
      <c r="Z2172" s="329"/>
      <c r="AA2172" s="329"/>
      <c r="AB2172" s="329"/>
      <c r="AC2172" s="329"/>
      <c r="AD2172" s="329"/>
      <c r="AE2172" s="329"/>
      <c r="AF2172" s="329"/>
      <c r="AG2172" s="329"/>
      <c r="AH2172" s="329"/>
      <c r="AI2172" s="329"/>
      <c r="AJ2172" s="329"/>
      <c r="AK2172" s="329"/>
      <c r="AL2172" s="329"/>
      <c r="AM2172" s="292"/>
    </row>
    <row r="2173" spans="1:39" ht="19.5" customHeight="1" x14ac:dyDescent="0.2">
      <c r="A2173" s="375" t="s">
        <v>83</v>
      </c>
      <c r="B2173" s="375" t="s">
        <v>45</v>
      </c>
      <c r="C2173" s="375" t="s">
        <v>61</v>
      </c>
      <c r="D2173" s="375" t="s">
        <v>55</v>
      </c>
      <c r="E2173" s="375"/>
      <c r="F2173" s="375">
        <v>-13.070856312934</v>
      </c>
      <c r="G2173" s="375">
        <v>-4.5518548051202297</v>
      </c>
      <c r="H2173" s="375">
        <v>-6.4576464687589397</v>
      </c>
      <c r="I2173" s="375">
        <v>-10.4133456555679</v>
      </c>
      <c r="J2173" s="375">
        <v>-5.8265150655826901</v>
      </c>
      <c r="K2173" s="375">
        <v>-8.3555821548464699</v>
      </c>
      <c r="L2173" s="375">
        <v>-9.6445888543113707</v>
      </c>
      <c r="M2173" s="375">
        <v>-9.8751559644028504</v>
      </c>
      <c r="N2173" s="375">
        <v>-8.6763101234046296</v>
      </c>
      <c r="O2173" s="375">
        <v>-7.4232509904099802</v>
      </c>
      <c r="P2173" s="375">
        <v>-7.8829198957575803</v>
      </c>
      <c r="Q2173" s="375">
        <v>-10.9161066033334</v>
      </c>
      <c r="R2173" s="375">
        <v>-103.09413289443</v>
      </c>
      <c r="W2173" s="321"/>
      <c r="X2173" s="321"/>
      <c r="Y2173" s="321"/>
      <c r="Z2173" s="329"/>
      <c r="AA2173" s="329"/>
      <c r="AB2173" s="329"/>
      <c r="AC2173" s="329"/>
      <c r="AD2173" s="329"/>
      <c r="AE2173" s="329"/>
      <c r="AF2173" s="329"/>
      <c r="AG2173" s="329"/>
      <c r="AH2173" s="329"/>
      <c r="AI2173" s="329"/>
      <c r="AJ2173" s="329"/>
      <c r="AK2173" s="329"/>
      <c r="AL2173" s="329"/>
      <c r="AM2173" s="292"/>
    </row>
    <row r="2174" spans="1:39" ht="19.5" customHeight="1" x14ac:dyDescent="0.2">
      <c r="A2174" s="375" t="s">
        <v>83</v>
      </c>
      <c r="B2174" s="375" t="s">
        <v>45</v>
      </c>
      <c r="C2174" s="375" t="s">
        <v>61</v>
      </c>
      <c r="D2174" s="375" t="s">
        <v>365</v>
      </c>
      <c r="E2174" s="375"/>
      <c r="F2174" s="375">
        <v>0</v>
      </c>
      <c r="G2174" s="375">
        <v>0</v>
      </c>
      <c r="H2174" s="375">
        <v>0</v>
      </c>
      <c r="I2174" s="375">
        <v>0</v>
      </c>
      <c r="J2174" s="375">
        <v>0</v>
      </c>
      <c r="K2174" s="375">
        <v>0</v>
      </c>
      <c r="L2174" s="375">
        <v>0</v>
      </c>
      <c r="M2174" s="375">
        <v>0</v>
      </c>
      <c r="N2174" s="375">
        <v>0</v>
      </c>
      <c r="O2174" s="375">
        <v>0</v>
      </c>
      <c r="P2174" s="375">
        <v>0</v>
      </c>
      <c r="Q2174" s="375">
        <v>0</v>
      </c>
      <c r="R2174" s="375">
        <v>0</v>
      </c>
      <c r="W2174" s="323" t="s">
        <v>3</v>
      </c>
      <c r="X2174" s="323" t="s">
        <v>4</v>
      </c>
      <c r="Y2174" s="323"/>
      <c r="Z2174" s="327" t="s">
        <v>8</v>
      </c>
      <c r="AA2174" s="327" t="s">
        <v>9</v>
      </c>
      <c r="AB2174" s="327" t="s">
        <v>10</v>
      </c>
      <c r="AC2174" s="327" t="s">
        <v>11</v>
      </c>
      <c r="AD2174" s="327" t="s">
        <v>12</v>
      </c>
      <c r="AE2174" s="327" t="s">
        <v>13</v>
      </c>
      <c r="AF2174" s="327" t="s">
        <v>14</v>
      </c>
      <c r="AG2174" s="327" t="s">
        <v>15</v>
      </c>
      <c r="AH2174" s="327" t="s">
        <v>16</v>
      </c>
      <c r="AI2174" s="327" t="s">
        <v>17</v>
      </c>
      <c r="AJ2174" s="327" t="s">
        <v>111</v>
      </c>
      <c r="AK2174" s="327" t="s">
        <v>19</v>
      </c>
      <c r="AL2174" s="327" t="s">
        <v>20</v>
      </c>
      <c r="AM2174" s="292"/>
    </row>
    <row r="2175" spans="1:39" ht="19.5" customHeight="1" x14ac:dyDescent="0.2">
      <c r="A2175" s="375" t="s">
        <v>83</v>
      </c>
      <c r="B2175" s="375" t="s">
        <v>45</v>
      </c>
      <c r="C2175" s="375" t="s">
        <v>61</v>
      </c>
      <c r="D2175" s="375" t="s">
        <v>75</v>
      </c>
      <c r="E2175" s="375"/>
      <c r="F2175" s="375">
        <v>0</v>
      </c>
      <c r="G2175" s="375">
        <v>0</v>
      </c>
      <c r="H2175" s="375">
        <v>0</v>
      </c>
      <c r="I2175" s="375">
        <v>0</v>
      </c>
      <c r="J2175" s="375">
        <v>0</v>
      </c>
      <c r="K2175" s="375">
        <v>0</v>
      </c>
      <c r="L2175" s="375">
        <v>0</v>
      </c>
      <c r="M2175" s="375">
        <v>0</v>
      </c>
      <c r="N2175" s="375">
        <v>0</v>
      </c>
      <c r="O2175" s="375">
        <v>0</v>
      </c>
      <c r="P2175" s="375">
        <v>0</v>
      </c>
      <c r="Q2175" s="375">
        <v>0</v>
      </c>
      <c r="R2175" s="375">
        <v>0</v>
      </c>
      <c r="W2175" s="323" t="s">
        <v>55</v>
      </c>
      <c r="X2175" s="323" t="s">
        <v>217</v>
      </c>
      <c r="Y2175" s="323"/>
      <c r="Z2175" s="327">
        <v>0.99404800000000004</v>
      </c>
      <c r="AA2175" s="327">
        <v>1.1666540000000001</v>
      </c>
      <c r="AB2175" s="327">
        <v>0.61335399999999995</v>
      </c>
      <c r="AC2175" s="327">
        <v>3.966234</v>
      </c>
      <c r="AD2175" s="327">
        <v>1.2862340000000001</v>
      </c>
      <c r="AE2175" s="327">
        <v>1.2862340000000001</v>
      </c>
      <c r="AF2175" s="327">
        <v>1.2862340000000001</v>
      </c>
      <c r="AG2175" s="327">
        <v>10.167204999999999</v>
      </c>
      <c r="AH2175" s="327">
        <v>2.4592860000000001</v>
      </c>
      <c r="AI2175" s="327">
        <v>7.7369370000000002</v>
      </c>
      <c r="AJ2175" s="327">
        <v>2.7021380000000002</v>
      </c>
      <c r="AK2175" s="327">
        <v>2.1103969999999999</v>
      </c>
      <c r="AL2175" s="327">
        <v>35.774954999999999</v>
      </c>
      <c r="AM2175" s="292"/>
    </row>
    <row r="2176" spans="1:39" ht="19.5" customHeight="1" x14ac:dyDescent="0.2">
      <c r="A2176" s="375" t="s">
        <v>83</v>
      </c>
      <c r="B2176" s="375" t="s">
        <v>88</v>
      </c>
      <c r="C2176" s="375" t="s">
        <v>88</v>
      </c>
      <c r="D2176" s="375" t="s">
        <v>88</v>
      </c>
      <c r="E2176" s="375"/>
      <c r="F2176" s="375">
        <v>-13.070856312934</v>
      </c>
      <c r="G2176" s="375">
        <v>-4.5518548051202297</v>
      </c>
      <c r="H2176" s="375">
        <v>-6.4576464687589397</v>
      </c>
      <c r="I2176" s="375">
        <v>-10.4133456555679</v>
      </c>
      <c r="J2176" s="375">
        <v>-5.8265150655826901</v>
      </c>
      <c r="K2176" s="375">
        <v>-8.3555821548464699</v>
      </c>
      <c r="L2176" s="375">
        <v>-9.6445888543113707</v>
      </c>
      <c r="M2176" s="375">
        <v>-9.8751559644028504</v>
      </c>
      <c r="N2176" s="375">
        <v>-8.6763101234046296</v>
      </c>
      <c r="O2176" s="375">
        <v>-7.4232509904099802</v>
      </c>
      <c r="P2176" s="375">
        <v>-7.8829198957575803</v>
      </c>
      <c r="Q2176" s="375">
        <v>-10.9161066033334</v>
      </c>
      <c r="R2176" s="375">
        <v>-103.09413289443</v>
      </c>
      <c r="W2176" s="323" t="s">
        <v>55</v>
      </c>
      <c r="X2176" s="323" t="s">
        <v>218</v>
      </c>
      <c r="Y2176" s="323"/>
      <c r="Z2176" s="327">
        <v>0.14968799999999999</v>
      </c>
      <c r="AA2176" s="327">
        <v>4.4712000000000002E-2</v>
      </c>
      <c r="AB2176" s="327">
        <v>3.5478000000000003E-2</v>
      </c>
      <c r="AC2176" s="327">
        <v>3.3534000000000001E-2</v>
      </c>
      <c r="AD2176" s="327">
        <v>3.8879999999999998E-2</v>
      </c>
      <c r="AE2176" s="327">
        <v>4.3254000000000001E-2</v>
      </c>
      <c r="AF2176" s="327">
        <v>4.6170000000000003E-2</v>
      </c>
      <c r="AG2176" s="327">
        <v>4.6170000000000003E-2</v>
      </c>
      <c r="AH2176" s="327">
        <v>7.5815999999999995E-2</v>
      </c>
      <c r="AI2176" s="327">
        <v>7.0470000000000005E-2</v>
      </c>
      <c r="AJ2176" s="327">
        <v>7.5815999999999995E-2</v>
      </c>
      <c r="AK2176" s="327">
        <v>0.13850999999999999</v>
      </c>
      <c r="AL2176" s="327">
        <v>0.79849800000000004</v>
      </c>
      <c r="AM2176" s="292"/>
    </row>
    <row r="2177" spans="1:39" ht="19.5" customHeight="1" x14ac:dyDescent="0.2">
      <c r="A2177" s="375" t="s">
        <v>83</v>
      </c>
      <c r="B2177" s="375" t="s">
        <v>89</v>
      </c>
      <c r="C2177" s="375" t="s">
        <v>89</v>
      </c>
      <c r="D2177" s="375" t="s">
        <v>89</v>
      </c>
      <c r="E2177" s="375"/>
      <c r="F2177" s="375" t="e">
        <v>#REF!</v>
      </c>
      <c r="G2177" s="375" t="e">
        <v>#REF!</v>
      </c>
      <c r="H2177" s="375" t="e">
        <v>#REF!</v>
      </c>
      <c r="I2177" s="375" t="e">
        <v>#REF!</v>
      </c>
      <c r="J2177" s="375" t="e">
        <v>#REF!</v>
      </c>
      <c r="K2177" s="375" t="e">
        <v>#REF!</v>
      </c>
      <c r="L2177" s="375" t="e">
        <v>#REF!</v>
      </c>
      <c r="M2177" s="375" t="e">
        <v>#REF!</v>
      </c>
      <c r="N2177" s="375" t="e">
        <v>#REF!</v>
      </c>
      <c r="O2177" s="375">
        <v>0</v>
      </c>
      <c r="P2177" s="375">
        <v>0</v>
      </c>
      <c r="Q2177" s="375">
        <v>0</v>
      </c>
      <c r="R2177" s="375" t="e">
        <v>#REF!</v>
      </c>
      <c r="W2177" s="323" t="s">
        <v>55</v>
      </c>
      <c r="X2177" s="323" t="s">
        <v>219</v>
      </c>
      <c r="Y2177" s="323"/>
      <c r="Z2177" s="327">
        <v>0.14327999999999999</v>
      </c>
      <c r="AA2177" s="327">
        <v>3.5680000000000003E-2</v>
      </c>
      <c r="AB2177" s="327">
        <v>6.5920000000000006E-2</v>
      </c>
      <c r="AC2177" s="327">
        <v>8.3839999999999998E-2</v>
      </c>
      <c r="AD2177" s="327">
        <v>9.0480000000000005E-2</v>
      </c>
      <c r="AE2177" s="327">
        <v>0.10879999999999999</v>
      </c>
      <c r="AF2177" s="327">
        <v>0.12720000000000001</v>
      </c>
      <c r="AG2177" s="327">
        <v>0.14191999999999999</v>
      </c>
      <c r="AH2177" s="327">
        <v>0.11792</v>
      </c>
      <c r="AI2177" s="327">
        <v>0.11512</v>
      </c>
      <c r="AJ2177" s="327">
        <v>0.21004500000000001</v>
      </c>
      <c r="AK2177" s="327">
        <v>0.16245000000000001</v>
      </c>
      <c r="AL2177" s="327">
        <v>1.402655</v>
      </c>
      <c r="AM2177" s="292"/>
    </row>
    <row r="2178" spans="1:39" ht="19.5" customHeight="1" x14ac:dyDescent="0.2">
      <c r="A2178" s="375" t="s">
        <v>83</v>
      </c>
      <c r="B2178" s="375" t="s">
        <v>115</v>
      </c>
      <c r="C2178" s="375" t="s">
        <v>115</v>
      </c>
      <c r="D2178" s="375" t="s">
        <v>115</v>
      </c>
      <c r="E2178" s="375"/>
      <c r="F2178" s="375">
        <v>0</v>
      </c>
      <c r="G2178" s="375">
        <v>0</v>
      </c>
      <c r="H2178" s="375">
        <v>0</v>
      </c>
      <c r="I2178" s="375">
        <v>0</v>
      </c>
      <c r="J2178" s="375">
        <v>0</v>
      </c>
      <c r="K2178" s="375">
        <v>0</v>
      </c>
      <c r="L2178" s="375">
        <v>0</v>
      </c>
      <c r="M2178" s="375">
        <v>0</v>
      </c>
      <c r="N2178" s="375">
        <v>0</v>
      </c>
      <c r="O2178" s="375">
        <v>0</v>
      </c>
      <c r="P2178" s="375">
        <v>0</v>
      </c>
      <c r="Q2178" s="375">
        <v>0</v>
      </c>
      <c r="R2178" s="375">
        <v>0</v>
      </c>
      <c r="W2178" s="323" t="s">
        <v>55</v>
      </c>
      <c r="X2178" s="323" t="s">
        <v>220</v>
      </c>
      <c r="Y2178" s="323"/>
      <c r="Z2178" s="327">
        <v>0.87465400000000004</v>
      </c>
      <c r="AA2178" s="327">
        <v>0.43158999999999997</v>
      </c>
      <c r="AB2178" s="327">
        <v>0.17321300000000001</v>
      </c>
      <c r="AC2178" s="327">
        <v>0.48998199999999997</v>
      </c>
      <c r="AD2178" s="327">
        <v>0.175734</v>
      </c>
      <c r="AE2178" s="327">
        <v>0.17499600000000001</v>
      </c>
      <c r="AF2178" s="327">
        <v>3.3895680000000001</v>
      </c>
      <c r="AG2178" s="327">
        <v>0.19133500000000001</v>
      </c>
      <c r="AH2178" s="327">
        <v>0.19048899999999999</v>
      </c>
      <c r="AI2178" s="327">
        <v>5.2197719999999999</v>
      </c>
      <c r="AJ2178" s="327">
        <v>0.14544399999999999</v>
      </c>
      <c r="AK2178" s="327">
        <v>3.3733490000000002</v>
      </c>
      <c r="AL2178" s="327">
        <v>14.830126</v>
      </c>
      <c r="AM2178" s="292"/>
    </row>
    <row r="2179" spans="1:39" ht="19.5" customHeight="1" x14ac:dyDescent="0.2">
      <c r="A2179" s="375" t="s">
        <v>83</v>
      </c>
      <c r="B2179" s="375" t="s">
        <v>116</v>
      </c>
      <c r="C2179" s="375" t="s">
        <v>116</v>
      </c>
      <c r="D2179" s="375" t="s">
        <v>116</v>
      </c>
      <c r="E2179" s="375"/>
      <c r="F2179" s="375">
        <v>0</v>
      </c>
      <c r="G2179" s="375">
        <v>0</v>
      </c>
      <c r="H2179" s="375">
        <v>0</v>
      </c>
      <c r="I2179" s="375">
        <v>0</v>
      </c>
      <c r="J2179" s="375">
        <v>0</v>
      </c>
      <c r="K2179" s="375">
        <v>0</v>
      </c>
      <c r="L2179" s="375">
        <v>0</v>
      </c>
      <c r="M2179" s="375">
        <v>0</v>
      </c>
      <c r="N2179" s="375">
        <v>0</v>
      </c>
      <c r="O2179" s="375">
        <v>0</v>
      </c>
      <c r="P2179" s="375">
        <v>0</v>
      </c>
      <c r="Q2179" s="375">
        <v>0</v>
      </c>
      <c r="R2179" s="375">
        <v>0</v>
      </c>
      <c r="W2179" s="323" t="s">
        <v>55</v>
      </c>
      <c r="X2179" s="323" t="s">
        <v>211</v>
      </c>
      <c r="Y2179" s="323"/>
      <c r="Z2179" s="327">
        <v>79.995681000000005</v>
      </c>
      <c r="AA2179" s="327">
        <v>347.48283800000002</v>
      </c>
      <c r="AB2179" s="327">
        <v>30.310928000000001</v>
      </c>
      <c r="AC2179" s="327">
        <v>49.601443000000003</v>
      </c>
      <c r="AD2179" s="327">
        <v>55.363680000000002</v>
      </c>
      <c r="AE2179" s="327">
        <v>68.551079000000001</v>
      </c>
      <c r="AF2179" s="327">
        <v>391.774541</v>
      </c>
      <c r="AG2179" s="327">
        <v>85.905620999999996</v>
      </c>
      <c r="AH2179" s="327">
        <v>93.475679</v>
      </c>
      <c r="AI2179" s="327">
        <v>117.90804199999999</v>
      </c>
      <c r="AJ2179" s="327">
        <v>111.895008</v>
      </c>
      <c r="AK2179" s="327">
        <v>49.769565999999998</v>
      </c>
      <c r="AL2179" s="327">
        <v>1482.0341060000001</v>
      </c>
      <c r="AM2179" s="292"/>
    </row>
    <row r="2180" spans="1:39" ht="19.5" customHeight="1" x14ac:dyDescent="0.2">
      <c r="A2180" s="375" t="s">
        <v>83</v>
      </c>
      <c r="B2180" s="375" t="s">
        <v>92</v>
      </c>
      <c r="C2180" s="375" t="s">
        <v>92</v>
      </c>
      <c r="D2180" s="375" t="s">
        <v>92</v>
      </c>
      <c r="E2180" s="375"/>
      <c r="F2180" s="375" t="e">
        <v>#REF!</v>
      </c>
      <c r="G2180" s="375" t="e">
        <v>#REF!</v>
      </c>
      <c r="H2180" s="375" t="e">
        <v>#REF!</v>
      </c>
      <c r="I2180" s="375" t="e">
        <v>#REF!</v>
      </c>
      <c r="J2180" s="375" t="e">
        <v>#REF!</v>
      </c>
      <c r="K2180" s="375" t="e">
        <v>#REF!</v>
      </c>
      <c r="L2180" s="375" t="e">
        <v>#REF!</v>
      </c>
      <c r="M2180" s="375" t="e">
        <v>#REF!</v>
      </c>
      <c r="N2180" s="375" t="e">
        <v>#REF!</v>
      </c>
      <c r="O2180" s="375">
        <v>0</v>
      </c>
      <c r="P2180" s="375">
        <v>0</v>
      </c>
      <c r="Q2180" s="375">
        <v>0</v>
      </c>
      <c r="R2180" s="375" t="e">
        <v>#REF!</v>
      </c>
      <c r="W2180" s="323" t="s">
        <v>55</v>
      </c>
      <c r="X2180" s="323" t="s">
        <v>221</v>
      </c>
      <c r="Y2180" s="323"/>
      <c r="Z2180" s="327">
        <v>9.5645030000000002</v>
      </c>
      <c r="AA2180" s="327">
        <v>8.8393680000000003</v>
      </c>
      <c r="AB2180" s="327">
        <v>5.9829800000000004</v>
      </c>
      <c r="AC2180" s="327">
        <v>3.9577300000000002</v>
      </c>
      <c r="AD2180" s="327">
        <v>4.4565999999999999</v>
      </c>
      <c r="AE2180" s="327">
        <v>3.9237820000000001</v>
      </c>
      <c r="AF2180" s="327">
        <v>4.7931999999999997</v>
      </c>
      <c r="AG2180" s="327">
        <v>3.935616</v>
      </c>
      <c r="AH2180" s="327">
        <v>7.3625109999999996</v>
      </c>
      <c r="AI2180" s="327">
        <v>7.1358790000000001</v>
      </c>
      <c r="AJ2180" s="327">
        <v>7.2404849999999996</v>
      </c>
      <c r="AK2180" s="327">
        <v>7.2410880000000004</v>
      </c>
      <c r="AL2180" s="327">
        <v>74.433741999999995</v>
      </c>
      <c r="AM2180" s="292"/>
    </row>
    <row r="2181" spans="1:39" ht="19.5" customHeight="1" x14ac:dyDescent="0.2">
      <c r="A2181" s="375" t="s">
        <v>83</v>
      </c>
      <c r="B2181" s="375" t="s">
        <v>47</v>
      </c>
      <c r="C2181" s="375" t="s">
        <v>47</v>
      </c>
      <c r="D2181" s="375" t="s">
        <v>47</v>
      </c>
      <c r="E2181" s="375"/>
      <c r="F2181" s="375" t="e">
        <v>#REF!</v>
      </c>
      <c r="G2181" s="375" t="e">
        <v>#REF!</v>
      </c>
      <c r="H2181" s="375" t="e">
        <v>#REF!</v>
      </c>
      <c r="I2181" s="375" t="e">
        <v>#REF!</v>
      </c>
      <c r="J2181" s="375" t="e">
        <v>#REF!</v>
      </c>
      <c r="K2181" s="375" t="e">
        <v>#REF!</v>
      </c>
      <c r="L2181" s="375" t="e">
        <v>#REF!</v>
      </c>
      <c r="M2181" s="375" t="e">
        <v>#REF!</v>
      </c>
      <c r="N2181" s="375" t="e">
        <v>#REF!</v>
      </c>
      <c r="O2181" s="375">
        <v>-7.4232509904099802</v>
      </c>
      <c r="P2181" s="375">
        <v>-7.8829198957575803</v>
      </c>
      <c r="Q2181" s="375">
        <v>-10.9161066033334</v>
      </c>
      <c r="R2181" s="375" t="e">
        <v>#REF!</v>
      </c>
      <c r="W2181" s="323" t="s">
        <v>55</v>
      </c>
      <c r="X2181" s="323" t="s">
        <v>222</v>
      </c>
      <c r="Y2181" s="323"/>
      <c r="Z2181" s="327">
        <v>0.210315</v>
      </c>
      <c r="AA2181" s="327">
        <v>0</v>
      </c>
      <c r="AB2181" s="327">
        <v>0</v>
      </c>
      <c r="AC2181" s="327">
        <v>0</v>
      </c>
      <c r="AD2181" s="327">
        <v>0</v>
      </c>
      <c r="AE2181" s="327">
        <v>0</v>
      </c>
      <c r="AF2181" s="327">
        <v>0</v>
      </c>
      <c r="AG2181" s="327">
        <v>0</v>
      </c>
      <c r="AH2181" s="327">
        <v>8.9999999999999993E-3</v>
      </c>
      <c r="AI2181" s="327">
        <v>0</v>
      </c>
      <c r="AJ2181" s="327">
        <v>0</v>
      </c>
      <c r="AK2181" s="327">
        <v>1.7999999999999999E-2</v>
      </c>
      <c r="AL2181" s="327">
        <v>0.237315</v>
      </c>
      <c r="AM2181" s="292"/>
    </row>
    <row r="2182" spans="1:39" ht="19.5" customHeight="1" x14ac:dyDescent="0.2">
      <c r="A2182" s="375" t="s">
        <v>83</v>
      </c>
      <c r="B2182" s="375" t="s">
        <v>96</v>
      </c>
      <c r="C2182" s="375" t="s">
        <v>26</v>
      </c>
      <c r="D2182" s="375" t="s">
        <v>27</v>
      </c>
      <c r="E2182" s="375"/>
      <c r="F2182" s="375">
        <v>0.30073614254839398</v>
      </c>
      <c r="G2182" s="375">
        <v>0.28352845972991497</v>
      </c>
      <c r="H2182" s="375">
        <v>0.31418542181342302</v>
      </c>
      <c r="I2182" s="375">
        <v>0.31163171519364602</v>
      </c>
      <c r="J2182" s="375">
        <v>0.28893744680356398</v>
      </c>
      <c r="K2182" s="375">
        <v>0.313102361678254</v>
      </c>
      <c r="L2182" s="375">
        <v>0.30698500500446202</v>
      </c>
      <c r="M2182" s="375">
        <v>0.33553845419423201</v>
      </c>
      <c r="N2182" s="375">
        <v>0.32446730521453898</v>
      </c>
      <c r="O2182" s="375">
        <v>0.33183655124800598</v>
      </c>
      <c r="P2182" s="375">
        <v>0.33481485224792901</v>
      </c>
      <c r="Q2182" s="375">
        <v>0.33344422717446798</v>
      </c>
      <c r="R2182" s="375">
        <v>0.31481529419371601</v>
      </c>
      <c r="W2182" s="323" t="s">
        <v>55</v>
      </c>
      <c r="X2182" s="323" t="s">
        <v>223</v>
      </c>
      <c r="Y2182" s="323"/>
      <c r="Z2182" s="327">
        <v>24.291233999999999</v>
      </c>
      <c r="AA2182" s="327">
        <v>7.7240330000000004</v>
      </c>
      <c r="AB2182" s="327">
        <v>25.108431</v>
      </c>
      <c r="AC2182" s="327">
        <v>35.458379000000001</v>
      </c>
      <c r="AD2182" s="327">
        <v>32.970787999999999</v>
      </c>
      <c r="AE2182" s="327">
        <v>43.710416000000002</v>
      </c>
      <c r="AF2182" s="327">
        <v>42.784725999999999</v>
      </c>
      <c r="AG2182" s="327">
        <v>43.956938999999998</v>
      </c>
      <c r="AH2182" s="327">
        <v>45.876981000000001</v>
      </c>
      <c r="AI2182" s="327">
        <v>40.524388999999999</v>
      </c>
      <c r="AJ2182" s="327">
        <v>48.425479000000003</v>
      </c>
      <c r="AK2182" s="327">
        <v>50.034851000000003</v>
      </c>
      <c r="AL2182" s="327">
        <v>440.866646</v>
      </c>
      <c r="AM2182" s="292"/>
    </row>
    <row r="2183" spans="1:39" ht="19.5" customHeight="1" x14ac:dyDescent="0.2">
      <c r="A2183" s="375" t="s">
        <v>83</v>
      </c>
      <c r="B2183" s="375" t="s">
        <v>96</v>
      </c>
      <c r="C2183" s="375" t="s">
        <v>26</v>
      </c>
      <c r="D2183" s="375" t="s">
        <v>28</v>
      </c>
      <c r="E2183" s="375"/>
      <c r="F2183" s="375">
        <v>0.34710376575743501</v>
      </c>
      <c r="G2183" s="375">
        <v>0.32378602936608902</v>
      </c>
      <c r="H2183" s="375">
        <v>0.35122866580575801</v>
      </c>
      <c r="I2183" s="375">
        <v>0.35138441724115099</v>
      </c>
      <c r="J2183" s="375">
        <v>0.34190326893289402</v>
      </c>
      <c r="K2183" s="375">
        <v>0.35393750297745002</v>
      </c>
      <c r="L2183" s="375">
        <v>0.34734369827664502</v>
      </c>
      <c r="M2183" s="375">
        <v>0.36427126257062697</v>
      </c>
      <c r="N2183" s="375">
        <v>0.376479683166285</v>
      </c>
      <c r="O2183" s="375">
        <v>0.37058957903564199</v>
      </c>
      <c r="P2183" s="375">
        <v>0.366794972797514</v>
      </c>
      <c r="Q2183" s="375">
        <v>0.37099972021241101</v>
      </c>
      <c r="R2183" s="375">
        <v>0.35778338035240498</v>
      </c>
      <c r="W2183" s="323" t="s">
        <v>55</v>
      </c>
      <c r="X2183" s="323" t="s">
        <v>224</v>
      </c>
      <c r="Y2183" s="323"/>
      <c r="Z2183" s="327">
        <v>15.454502</v>
      </c>
      <c r="AA2183" s="327">
        <v>22.164366000000001</v>
      </c>
      <c r="AB2183" s="327">
        <v>8.7581000000000007</v>
      </c>
      <c r="AC2183" s="327">
        <v>28.793102000000001</v>
      </c>
      <c r="AD2183" s="327">
        <v>20.181373000000001</v>
      </c>
      <c r="AE2183" s="327">
        <v>12.331104</v>
      </c>
      <c r="AF2183" s="327">
        <v>30.513455</v>
      </c>
      <c r="AG2183" s="327">
        <v>10.095855</v>
      </c>
      <c r="AH2183" s="327">
        <v>26.8963</v>
      </c>
      <c r="AI2183" s="327">
        <v>32.15005</v>
      </c>
      <c r="AJ2183" s="327">
        <v>39.225499999999997</v>
      </c>
      <c r="AK2183" s="327">
        <v>72.266692000000006</v>
      </c>
      <c r="AL2183" s="327">
        <v>318.830399</v>
      </c>
      <c r="AM2183" s="292"/>
    </row>
    <row r="2184" spans="1:39" ht="19.5" customHeight="1" x14ac:dyDescent="0.2">
      <c r="A2184" s="375" t="s">
        <v>83</v>
      </c>
      <c r="B2184" s="375" t="s">
        <v>96</v>
      </c>
      <c r="C2184" s="375" t="s">
        <v>26</v>
      </c>
      <c r="D2184" s="375" t="s">
        <v>29</v>
      </c>
      <c r="E2184" s="375"/>
      <c r="F2184" s="375">
        <v>0.35782514787000702</v>
      </c>
      <c r="G2184" s="375">
        <v>0.28364370353159901</v>
      </c>
      <c r="H2184" s="375">
        <v>0.375692925040292</v>
      </c>
      <c r="I2184" s="375">
        <v>0.39453971366934698</v>
      </c>
      <c r="J2184" s="375">
        <v>0.27616026185755199</v>
      </c>
      <c r="K2184" s="375">
        <v>0.26986821624987001</v>
      </c>
      <c r="L2184" s="375">
        <v>0.21648658711640001</v>
      </c>
      <c r="M2184" s="375">
        <v>0.21400051169272299</v>
      </c>
      <c r="N2184" s="375">
        <v>0.383902670930936</v>
      </c>
      <c r="O2184" s="375">
        <v>0.15622529644268801</v>
      </c>
      <c r="P2184" s="375">
        <v>0.36069382647386</v>
      </c>
      <c r="Q2184" s="375">
        <v>0.193569514736529</v>
      </c>
      <c r="R2184" s="375">
        <v>0.274683354243419</v>
      </c>
      <c r="W2184" s="323" t="s">
        <v>55</v>
      </c>
      <c r="X2184" s="323" t="s">
        <v>225</v>
      </c>
      <c r="Y2184" s="323"/>
      <c r="Z2184" s="327">
        <v>0.12771099999999999</v>
      </c>
      <c r="AA2184" s="327">
        <v>0</v>
      </c>
      <c r="AB2184" s="327">
        <v>0.240728</v>
      </c>
      <c r="AC2184" s="327">
        <v>0.14593999999999999</v>
      </c>
      <c r="AD2184" s="327">
        <v>0.14593999999999999</v>
      </c>
      <c r="AE2184" s="327">
        <v>0.14593999999999999</v>
      </c>
      <c r="AF2184" s="327">
        <v>0.14597499999999999</v>
      </c>
      <c r="AG2184" s="327">
        <v>0.133856</v>
      </c>
      <c r="AH2184" s="327">
        <v>0.15215799999999999</v>
      </c>
      <c r="AI2184" s="327">
        <v>0.162884</v>
      </c>
      <c r="AJ2184" s="327">
        <v>0.235539</v>
      </c>
      <c r="AK2184" s="327">
        <v>0.110875</v>
      </c>
      <c r="AL2184" s="327">
        <v>1.747546</v>
      </c>
      <c r="AM2184" s="292"/>
    </row>
    <row r="2185" spans="1:39" ht="19.5" customHeight="1" x14ac:dyDescent="0.2">
      <c r="A2185" s="375" t="s">
        <v>83</v>
      </c>
      <c r="B2185" s="375" t="s">
        <v>96</v>
      </c>
      <c r="C2185" s="375" t="s">
        <v>26</v>
      </c>
      <c r="D2185" s="375" t="s">
        <v>30</v>
      </c>
      <c r="E2185" s="375"/>
      <c r="F2185" s="375">
        <v>0.50482920891834404</v>
      </c>
      <c r="G2185" s="375">
        <v>0.44180459711730802</v>
      </c>
      <c r="H2185" s="375">
        <v>0.406666455174164</v>
      </c>
      <c r="I2185" s="375">
        <v>0.38016379919331</v>
      </c>
      <c r="J2185" s="375">
        <v>0.35857394058428499</v>
      </c>
      <c r="K2185" s="375">
        <v>0.27687660563218902</v>
      </c>
      <c r="L2185" s="375">
        <v>0.165523678760538</v>
      </c>
      <c r="M2185" s="375">
        <v>0.27186578736298</v>
      </c>
      <c r="N2185" s="375">
        <v>0.56298149089495597</v>
      </c>
      <c r="O2185" s="375">
        <v>0.43077390381568997</v>
      </c>
      <c r="P2185" s="375">
        <v>0.53277991119644796</v>
      </c>
      <c r="Q2185" s="375">
        <v>0.45746589383950997</v>
      </c>
      <c r="R2185" s="375">
        <v>0.361919506056671</v>
      </c>
      <c r="W2185" s="323" t="s">
        <v>55</v>
      </c>
      <c r="X2185" s="323" t="s">
        <v>226</v>
      </c>
      <c r="Y2185" s="323"/>
      <c r="Z2185" s="327">
        <v>0</v>
      </c>
      <c r="AA2185" s="327">
        <v>0</v>
      </c>
      <c r="AB2185" s="327">
        <v>0.443</v>
      </c>
      <c r="AC2185" s="327">
        <v>0</v>
      </c>
      <c r="AD2185" s="327">
        <v>0</v>
      </c>
      <c r="AE2185" s="327">
        <v>0</v>
      </c>
      <c r="AF2185" s="327">
        <v>0</v>
      </c>
      <c r="AG2185" s="327">
        <v>0</v>
      </c>
      <c r="AH2185" s="327">
        <v>7.2740000000000001E-3</v>
      </c>
      <c r="AI2185" s="327">
        <v>0</v>
      </c>
      <c r="AJ2185" s="327">
        <v>7.1099999999999997E-2</v>
      </c>
      <c r="AK2185" s="327">
        <v>0</v>
      </c>
      <c r="AL2185" s="327">
        <v>0.521374</v>
      </c>
      <c r="AM2185" s="292"/>
    </row>
    <row r="2186" spans="1:39" ht="19.5" customHeight="1" x14ac:dyDescent="0.2">
      <c r="A2186" s="375" t="s">
        <v>83</v>
      </c>
      <c r="B2186" s="375" t="s">
        <v>96</v>
      </c>
      <c r="C2186" s="375" t="s">
        <v>26</v>
      </c>
      <c r="D2186" s="375" t="s">
        <v>31</v>
      </c>
      <c r="E2186" s="375"/>
      <c r="F2186" s="375">
        <v>0.53649137084998899</v>
      </c>
      <c r="G2186" s="375">
        <v>0.52681188118811895</v>
      </c>
      <c r="H2186" s="375">
        <v>0.53501245502352601</v>
      </c>
      <c r="I2186" s="375">
        <v>0.51728550622657898</v>
      </c>
      <c r="J2186" s="375">
        <v>0.46119348015428602</v>
      </c>
      <c r="K2186" s="375">
        <v>0.47422120916096799</v>
      </c>
      <c r="L2186" s="375">
        <v>0.457391065292096</v>
      </c>
      <c r="M2186" s="375">
        <v>0.44918746598242798</v>
      </c>
      <c r="N2186" s="375">
        <v>0.48976800321845199</v>
      </c>
      <c r="O2186" s="375">
        <v>0.50597199341021404</v>
      </c>
      <c r="P2186" s="375">
        <v>0.36983729662077602</v>
      </c>
      <c r="Q2186" s="375">
        <v>0.34990156176888598</v>
      </c>
      <c r="R2186" s="375">
        <v>0.44732659625661703</v>
      </c>
      <c r="W2186" s="323" t="s">
        <v>55</v>
      </c>
      <c r="X2186" s="323" t="s">
        <v>227</v>
      </c>
      <c r="Y2186" s="323"/>
      <c r="Z2186" s="327">
        <v>-86.255219999999994</v>
      </c>
      <c r="AA2186" s="327">
        <v>0</v>
      </c>
      <c r="AB2186" s="327">
        <v>0</v>
      </c>
      <c r="AC2186" s="327">
        <v>0.22750000000000001</v>
      </c>
      <c r="AD2186" s="327">
        <v>0</v>
      </c>
      <c r="AE2186" s="327">
        <v>0</v>
      </c>
      <c r="AF2186" s="327">
        <v>0</v>
      </c>
      <c r="AG2186" s="327">
        <v>4.4999999999999998E-2</v>
      </c>
      <c r="AH2186" s="327">
        <v>0</v>
      </c>
      <c r="AI2186" s="327">
        <v>0.20250000000000001</v>
      </c>
      <c r="AJ2186" s="327">
        <v>7.1999999999999995E-2</v>
      </c>
      <c r="AK2186" s="327">
        <v>61.768749999999997</v>
      </c>
      <c r="AL2186" s="327">
        <v>-23.93947</v>
      </c>
      <c r="AM2186" s="292"/>
    </row>
    <row r="2187" spans="1:39" ht="19.5" customHeight="1" x14ac:dyDescent="0.2">
      <c r="A2187" s="375" t="s">
        <v>83</v>
      </c>
      <c r="B2187" s="375" t="s">
        <v>96</v>
      </c>
      <c r="C2187" s="375" t="s">
        <v>26</v>
      </c>
      <c r="D2187" s="375" t="s">
        <v>32</v>
      </c>
      <c r="E2187" s="375"/>
      <c r="F2187" s="375" t="e">
        <v>#DIV/0!</v>
      </c>
      <c r="G2187" s="375" t="e">
        <v>#DIV/0!</v>
      </c>
      <c r="H2187" s="375" t="e">
        <v>#DIV/0!</v>
      </c>
      <c r="I2187" s="375" t="e">
        <v>#DIV/0!</v>
      </c>
      <c r="J2187" s="375" t="e">
        <v>#DIV/0!</v>
      </c>
      <c r="K2187" s="375" t="e">
        <v>#DIV/0!</v>
      </c>
      <c r="L2187" s="375" t="e">
        <v>#DIV/0!</v>
      </c>
      <c r="M2187" s="375" t="e">
        <v>#DIV/0!</v>
      </c>
      <c r="N2187" s="375" t="e">
        <v>#DIV/0!</v>
      </c>
      <c r="O2187" s="375" t="e">
        <v>#DIV/0!</v>
      </c>
      <c r="P2187" s="375" t="e">
        <v>#DIV/0!</v>
      </c>
      <c r="Q2187" s="375" t="e">
        <v>#DIV/0!</v>
      </c>
      <c r="R2187" s="375" t="e">
        <v>#DIV/0!</v>
      </c>
      <c r="W2187" s="323" t="s">
        <v>55</v>
      </c>
      <c r="X2187" s="323" t="s">
        <v>367</v>
      </c>
      <c r="Y2187" s="323"/>
      <c r="Z2187" s="327">
        <v>71.059019000000006</v>
      </c>
      <c r="AA2187" s="327">
        <v>21.16507</v>
      </c>
      <c r="AB2187" s="327">
        <v>85.382576999999998</v>
      </c>
      <c r="AC2187" s="327">
        <v>124.067384</v>
      </c>
      <c r="AD2187" s="327">
        <v>80.430668999999995</v>
      </c>
      <c r="AE2187" s="327">
        <v>132.363339</v>
      </c>
      <c r="AF2187" s="327">
        <v>124.50049</v>
      </c>
      <c r="AG2187" s="327">
        <v>111.32108599999999</v>
      </c>
      <c r="AH2187" s="327">
        <v>130.03378599999999</v>
      </c>
      <c r="AI2187" s="327">
        <v>111.85641800000001</v>
      </c>
      <c r="AJ2187" s="327">
        <v>120.815837</v>
      </c>
      <c r="AK2187" s="327">
        <v>129.63902100000001</v>
      </c>
      <c r="AL2187" s="327">
        <v>1242.6346960000001</v>
      </c>
      <c r="AM2187" s="292"/>
    </row>
    <row r="2188" spans="1:39" ht="19.5" customHeight="1" x14ac:dyDescent="0.2">
      <c r="A2188" s="375" t="s">
        <v>83</v>
      </c>
      <c r="B2188" s="375" t="s">
        <v>96</v>
      </c>
      <c r="C2188" s="375" t="s">
        <v>61</v>
      </c>
      <c r="D2188" s="375" t="s">
        <v>24</v>
      </c>
      <c r="E2188" s="375"/>
      <c r="F2188" s="375" t="e">
        <v>#DIV/0!</v>
      </c>
      <c r="G2188" s="375" t="e">
        <v>#DIV/0!</v>
      </c>
      <c r="H2188" s="375" t="e">
        <v>#DIV/0!</v>
      </c>
      <c r="I2188" s="375" t="e">
        <v>#DIV/0!</v>
      </c>
      <c r="J2188" s="375" t="e">
        <v>#DIV/0!</v>
      </c>
      <c r="K2188" s="375" t="e">
        <v>#DIV/0!</v>
      </c>
      <c r="L2188" s="375" t="e">
        <v>#DIV/0!</v>
      </c>
      <c r="M2188" s="375" t="e">
        <v>#DIV/0!</v>
      </c>
      <c r="N2188" s="375" t="e">
        <v>#DIV/0!</v>
      </c>
      <c r="O2188" s="375" t="e">
        <v>#DIV/0!</v>
      </c>
      <c r="P2188" s="375" t="e">
        <v>#DIV/0!</v>
      </c>
      <c r="Q2188" s="375" t="e">
        <v>#DIV/0!</v>
      </c>
      <c r="R2188" s="375" t="e">
        <v>#DIV/0!</v>
      </c>
      <c r="W2188" s="323" t="s">
        <v>55</v>
      </c>
      <c r="X2188" s="323" t="s">
        <v>229</v>
      </c>
      <c r="Y2188" s="323"/>
      <c r="Z2188" s="327">
        <v>39.719982999999999</v>
      </c>
      <c r="AA2188" s="327">
        <v>-12.791297</v>
      </c>
      <c r="AB2188" s="327">
        <v>-20.415863999999999</v>
      </c>
      <c r="AC2188" s="327">
        <v>-33.102741999999999</v>
      </c>
      <c r="AD2188" s="327">
        <v>-14.7761320000004</v>
      </c>
      <c r="AE2188" s="327">
        <v>-21.290597999999999</v>
      </c>
      <c r="AF2188" s="327">
        <v>-13.689437</v>
      </c>
      <c r="AG2188" s="327">
        <v>-26.584298000000199</v>
      </c>
      <c r="AH2188" s="327">
        <v>-7.7232890000000101</v>
      </c>
      <c r="AI2188" s="327">
        <v>-51.495680999999998</v>
      </c>
      <c r="AJ2188" s="327">
        <v>-42.391834000000102</v>
      </c>
      <c r="AK2188" s="327">
        <v>-57.135297999999999</v>
      </c>
      <c r="AL2188" s="327">
        <v>-261.67648700000098</v>
      </c>
      <c r="AM2188" s="292"/>
    </row>
    <row r="2189" spans="1:39" ht="19.5" customHeight="1" x14ac:dyDescent="0.2">
      <c r="A2189" s="375" t="s">
        <v>83</v>
      </c>
      <c r="B2189" s="375" t="s">
        <v>96</v>
      </c>
      <c r="C2189" s="375" t="s">
        <v>61</v>
      </c>
      <c r="D2189" s="375" t="s">
        <v>51</v>
      </c>
      <c r="E2189" s="375"/>
      <c r="F2189" s="375" t="e">
        <v>#DIV/0!</v>
      </c>
      <c r="G2189" s="375" t="e">
        <v>#DIV/0!</v>
      </c>
      <c r="H2189" s="375" t="e">
        <v>#DIV/0!</v>
      </c>
      <c r="I2189" s="375" t="e">
        <v>#DIV/0!</v>
      </c>
      <c r="J2189" s="375" t="e">
        <v>#DIV/0!</v>
      </c>
      <c r="K2189" s="375" t="e">
        <v>#DIV/0!</v>
      </c>
      <c r="L2189" s="375" t="e">
        <v>#DIV/0!</v>
      </c>
      <c r="M2189" s="375" t="e">
        <v>#DIV/0!</v>
      </c>
      <c r="N2189" s="375" t="e">
        <v>#DIV/0!</v>
      </c>
      <c r="O2189" s="375" t="e">
        <v>#DIV/0!</v>
      </c>
      <c r="P2189" s="375" t="e">
        <v>#DIV/0!</v>
      </c>
      <c r="Q2189" s="375" t="e">
        <v>#DIV/0!</v>
      </c>
      <c r="R2189" s="375" t="e">
        <v>#DIV/0!</v>
      </c>
      <c r="W2189" s="323" t="s">
        <v>55</v>
      </c>
      <c r="X2189" s="323" t="s">
        <v>230</v>
      </c>
      <c r="Y2189" s="323"/>
      <c r="Z2189" s="327">
        <v>0</v>
      </c>
      <c r="AA2189" s="327">
        <v>0</v>
      </c>
      <c r="AB2189" s="327">
        <v>0.20200000000000001</v>
      </c>
      <c r="AC2189" s="327">
        <v>0</v>
      </c>
      <c r="AD2189" s="327">
        <v>0</v>
      </c>
      <c r="AE2189" s="327">
        <v>0</v>
      </c>
      <c r="AF2189" s="327">
        <v>0</v>
      </c>
      <c r="AG2189" s="327">
        <v>0</v>
      </c>
      <c r="AH2189" s="327">
        <v>0</v>
      </c>
      <c r="AI2189" s="327">
        <v>0</v>
      </c>
      <c r="AJ2189" s="327">
        <v>1.84</v>
      </c>
      <c r="AK2189" s="327">
        <v>0</v>
      </c>
      <c r="AL2189" s="327">
        <v>2.0419999999999998</v>
      </c>
      <c r="AM2189" s="292"/>
    </row>
    <row r="2190" spans="1:39" ht="19.5" customHeight="1" x14ac:dyDescent="0.2">
      <c r="A2190" s="375" t="s">
        <v>83</v>
      </c>
      <c r="B2190" s="375" t="s">
        <v>96</v>
      </c>
      <c r="C2190" s="375" t="s">
        <v>61</v>
      </c>
      <c r="D2190" s="375" t="s">
        <v>52</v>
      </c>
      <c r="E2190" s="375"/>
      <c r="F2190" s="375" t="e">
        <v>#DIV/0!</v>
      </c>
      <c r="G2190" s="375" t="e">
        <v>#DIV/0!</v>
      </c>
      <c r="H2190" s="375" t="e">
        <v>#DIV/0!</v>
      </c>
      <c r="I2190" s="375" t="e">
        <v>#DIV/0!</v>
      </c>
      <c r="J2190" s="375" t="e">
        <v>#DIV/0!</v>
      </c>
      <c r="K2190" s="375" t="e">
        <v>#DIV/0!</v>
      </c>
      <c r="L2190" s="375" t="e">
        <v>#DIV/0!</v>
      </c>
      <c r="M2190" s="375" t="e">
        <v>#DIV/0!</v>
      </c>
      <c r="N2190" s="375" t="e">
        <v>#DIV/0!</v>
      </c>
      <c r="O2190" s="375" t="e">
        <v>#DIV/0!</v>
      </c>
      <c r="P2190" s="375" t="e">
        <v>#DIV/0!</v>
      </c>
      <c r="Q2190" s="375" t="e">
        <v>#DIV/0!</v>
      </c>
      <c r="R2190" s="375" t="e">
        <v>#DIV/0!</v>
      </c>
      <c r="W2190" s="323" t="s">
        <v>55</v>
      </c>
      <c r="X2190" s="323" t="s">
        <v>231</v>
      </c>
      <c r="Y2190" s="323"/>
      <c r="Z2190" s="327">
        <v>189.59067999999999</v>
      </c>
      <c r="AA2190" s="327">
        <v>60.609577999999999</v>
      </c>
      <c r="AB2190" s="327">
        <v>195.22234</v>
      </c>
      <c r="AC2190" s="327">
        <v>266.65922999999998</v>
      </c>
      <c r="AD2190" s="327">
        <v>245.83995899999999</v>
      </c>
      <c r="AE2190" s="327">
        <v>318.68075800000003</v>
      </c>
      <c r="AF2190" s="327">
        <v>320.03063300000002</v>
      </c>
      <c r="AG2190" s="327">
        <v>327.75650000000002</v>
      </c>
      <c r="AH2190" s="327">
        <v>331.54319800000002</v>
      </c>
      <c r="AI2190" s="327">
        <v>285.97813300000001</v>
      </c>
      <c r="AJ2190" s="327">
        <v>327.69341900000001</v>
      </c>
      <c r="AK2190" s="327">
        <v>342.83151299999997</v>
      </c>
      <c r="AL2190" s="327">
        <v>3212.4359410000002</v>
      </c>
      <c r="AM2190" s="292"/>
    </row>
    <row r="2191" spans="1:39" ht="19.5" customHeight="1" x14ac:dyDescent="0.2">
      <c r="A2191" s="375" t="s">
        <v>83</v>
      </c>
      <c r="B2191" s="375" t="s">
        <v>96</v>
      </c>
      <c r="C2191" s="375" t="s">
        <v>61</v>
      </c>
      <c r="D2191" s="375" t="s">
        <v>53</v>
      </c>
      <c r="E2191" s="375"/>
      <c r="F2191" s="375" t="e">
        <v>#DIV/0!</v>
      </c>
      <c r="G2191" s="375" t="e">
        <v>#DIV/0!</v>
      </c>
      <c r="H2191" s="375" t="e">
        <v>#DIV/0!</v>
      </c>
      <c r="I2191" s="375" t="e">
        <v>#DIV/0!</v>
      </c>
      <c r="J2191" s="375" t="e">
        <v>#DIV/0!</v>
      </c>
      <c r="K2191" s="375" t="e">
        <v>#DIV/0!</v>
      </c>
      <c r="L2191" s="375" t="e">
        <v>#DIV/0!</v>
      </c>
      <c r="M2191" s="375" t="e">
        <v>#DIV/0!</v>
      </c>
      <c r="N2191" s="375" t="e">
        <v>#DIV/0!</v>
      </c>
      <c r="O2191" s="375" t="e">
        <v>#DIV/0!</v>
      </c>
      <c r="P2191" s="375" t="e">
        <v>#DIV/0!</v>
      </c>
      <c r="Q2191" s="375" t="e">
        <v>#DIV/0!</v>
      </c>
      <c r="R2191" s="375" t="e">
        <v>#DIV/0!</v>
      </c>
      <c r="W2191" s="323" t="s">
        <v>55</v>
      </c>
      <c r="X2191" s="323" t="s">
        <v>232</v>
      </c>
      <c r="Y2191" s="323"/>
      <c r="Z2191" s="327">
        <v>0.16800000000000001</v>
      </c>
      <c r="AA2191" s="327">
        <v>0.71540000000000004</v>
      </c>
      <c r="AB2191" s="327">
        <v>0.32640000000000002</v>
      </c>
      <c r="AC2191" s="327">
        <v>1.7000000000000001E-2</v>
      </c>
      <c r="AD2191" s="327">
        <v>7.9899999999999999E-2</v>
      </c>
      <c r="AE2191" s="327">
        <v>0</v>
      </c>
      <c r="AF2191" s="327">
        <v>0</v>
      </c>
      <c r="AG2191" s="327">
        <v>0</v>
      </c>
      <c r="AH2191" s="327">
        <v>0</v>
      </c>
      <c r="AI2191" s="327">
        <v>0</v>
      </c>
      <c r="AJ2191" s="327">
        <v>3.3818999999999999</v>
      </c>
      <c r="AK2191" s="327">
        <v>8.09E-2</v>
      </c>
      <c r="AL2191" s="327">
        <v>4.7694999999999999</v>
      </c>
      <c r="AM2191" s="292"/>
    </row>
    <row r="2192" spans="1:39" ht="19.5" customHeight="1" x14ac:dyDescent="0.2">
      <c r="A2192" s="375" t="s">
        <v>83</v>
      </c>
      <c r="B2192" s="375" t="s">
        <v>96</v>
      </c>
      <c r="C2192" s="375" t="s">
        <v>61</v>
      </c>
      <c r="D2192" s="375" t="s">
        <v>54</v>
      </c>
      <c r="E2192" s="375"/>
      <c r="F2192" s="375" t="e">
        <v>#DIV/0!</v>
      </c>
      <c r="G2192" s="375" t="e">
        <v>#DIV/0!</v>
      </c>
      <c r="H2192" s="375" t="e">
        <v>#DIV/0!</v>
      </c>
      <c r="I2192" s="375" t="e">
        <v>#DIV/0!</v>
      </c>
      <c r="J2192" s="375" t="e">
        <v>#DIV/0!</v>
      </c>
      <c r="K2192" s="375" t="e">
        <v>#DIV/0!</v>
      </c>
      <c r="L2192" s="375" t="e">
        <v>#DIV/0!</v>
      </c>
      <c r="M2192" s="375" t="e">
        <v>#DIV/0!</v>
      </c>
      <c r="N2192" s="375" t="e">
        <v>#DIV/0!</v>
      </c>
      <c r="O2192" s="375" t="e">
        <v>#DIV/0!</v>
      </c>
      <c r="P2192" s="375" t="e">
        <v>#DIV/0!</v>
      </c>
      <c r="Q2192" s="375" t="e">
        <v>#DIV/0!</v>
      </c>
      <c r="R2192" s="375" t="e">
        <v>#DIV/0!</v>
      </c>
      <c r="W2192" s="323" t="s">
        <v>55</v>
      </c>
      <c r="X2192" s="323" t="s">
        <v>233</v>
      </c>
      <c r="Y2192" s="323"/>
      <c r="Z2192" s="327">
        <v>0.108</v>
      </c>
      <c r="AA2192" s="327">
        <v>0</v>
      </c>
      <c r="AB2192" s="327">
        <v>0.2331</v>
      </c>
      <c r="AC2192" s="327">
        <v>0</v>
      </c>
      <c r="AD2192" s="327">
        <v>0.06</v>
      </c>
      <c r="AE2192" s="327">
        <v>0</v>
      </c>
      <c r="AF2192" s="327">
        <v>0</v>
      </c>
      <c r="AG2192" s="327">
        <v>0</v>
      </c>
      <c r="AH2192" s="327">
        <v>3.8600000000000002E-2</v>
      </c>
      <c r="AI2192" s="327">
        <v>0</v>
      </c>
      <c r="AJ2192" s="327">
        <v>7.2599999999999998E-2</v>
      </c>
      <c r="AK2192" s="327">
        <v>4.99E-2</v>
      </c>
      <c r="AL2192" s="327">
        <v>0.56220000000000003</v>
      </c>
      <c r="AM2192" s="292"/>
    </row>
    <row r="2193" spans="1:39" ht="19.5" customHeight="1" x14ac:dyDescent="0.2">
      <c r="A2193" s="375" t="s">
        <v>83</v>
      </c>
      <c r="B2193" s="375" t="s">
        <v>96</v>
      </c>
      <c r="C2193" s="375" t="s">
        <v>61</v>
      </c>
      <c r="D2193" s="375" t="s">
        <v>55</v>
      </c>
      <c r="E2193" s="375"/>
      <c r="F2193" s="375">
        <v>0.35750357720665898</v>
      </c>
      <c r="G2193" s="375">
        <v>0.32068605933658001</v>
      </c>
      <c r="H2193" s="375">
        <v>0.36857029751831699</v>
      </c>
      <c r="I2193" s="375">
        <v>0.37022300122276203</v>
      </c>
      <c r="J2193" s="375">
        <v>0.328013672535094</v>
      </c>
      <c r="K2193" s="375">
        <v>0.321743499341404</v>
      </c>
      <c r="L2193" s="375">
        <v>0.24573548221832101</v>
      </c>
      <c r="M2193" s="375">
        <v>0.28971845105093702</v>
      </c>
      <c r="N2193" s="375">
        <v>0.38906784109615999</v>
      </c>
      <c r="O2193" s="375">
        <v>0.376838490869983</v>
      </c>
      <c r="P2193" s="375">
        <v>0.36873637143246701</v>
      </c>
      <c r="Q2193" s="375">
        <v>0.352773437651906</v>
      </c>
      <c r="R2193" s="375">
        <v>0.33494912617660999</v>
      </c>
      <c r="W2193" s="323" t="s">
        <v>55</v>
      </c>
      <c r="X2193" s="323" t="s">
        <v>234</v>
      </c>
      <c r="Y2193" s="323"/>
      <c r="Z2193" s="327">
        <v>3.3000000000000002E-2</v>
      </c>
      <c r="AA2193" s="327">
        <v>0</v>
      </c>
      <c r="AB2193" s="327">
        <v>0</v>
      </c>
      <c r="AC2193" s="327">
        <v>0.69740000000000002</v>
      </c>
      <c r="AD2193" s="327">
        <v>0</v>
      </c>
      <c r="AE2193" s="327">
        <v>1.1860000000000001E-2</v>
      </c>
      <c r="AF2193" s="327">
        <v>0</v>
      </c>
      <c r="AG2193" s="327">
        <v>0</v>
      </c>
      <c r="AH2193" s="327">
        <v>0</v>
      </c>
      <c r="AI2193" s="327">
        <v>0.39300000000000002</v>
      </c>
      <c r="AJ2193" s="327">
        <v>0.57350000000000001</v>
      </c>
      <c r="AK2193" s="327">
        <v>7.0800000000000002E-2</v>
      </c>
      <c r="AL2193" s="327">
        <v>1.77956</v>
      </c>
      <c r="AM2193" s="292"/>
    </row>
    <row r="2194" spans="1:39" ht="19.5" customHeight="1" x14ac:dyDescent="0.2">
      <c r="A2194" s="375" t="s">
        <v>83</v>
      </c>
      <c r="B2194" s="375" t="s">
        <v>96</v>
      </c>
      <c r="C2194" s="375" t="s">
        <v>61</v>
      </c>
      <c r="D2194" s="375" t="s">
        <v>365</v>
      </c>
      <c r="E2194" s="375"/>
      <c r="F2194" s="375" t="e">
        <v>#DIV/0!</v>
      </c>
      <c r="G2194" s="375" t="e">
        <v>#DIV/0!</v>
      </c>
      <c r="H2194" s="375" t="e">
        <v>#DIV/0!</v>
      </c>
      <c r="I2194" s="375" t="e">
        <v>#DIV/0!</v>
      </c>
      <c r="J2194" s="375" t="e">
        <v>#DIV/0!</v>
      </c>
      <c r="K2194" s="375" t="e">
        <v>#DIV/0!</v>
      </c>
      <c r="L2194" s="375" t="e">
        <v>#DIV/0!</v>
      </c>
      <c r="M2194" s="375" t="e">
        <v>#DIV/0!</v>
      </c>
      <c r="N2194" s="375" t="e">
        <v>#DIV/0!</v>
      </c>
      <c r="O2194" s="375" t="e">
        <v>#DIV/0!</v>
      </c>
      <c r="P2194" s="375" t="e">
        <v>#DIV/0!</v>
      </c>
      <c r="Q2194" s="375" t="e">
        <v>#DIV/0!</v>
      </c>
      <c r="R2194" s="375" t="e">
        <v>#DIV/0!</v>
      </c>
      <c r="W2194" s="323" t="s">
        <v>55</v>
      </c>
      <c r="X2194" s="323" t="s">
        <v>127</v>
      </c>
      <c r="Y2194" s="323"/>
      <c r="Z2194" s="327">
        <v>0.17560799999999999</v>
      </c>
      <c r="AA2194" s="327">
        <v>-7.9373370000000003</v>
      </c>
      <c r="AB2194" s="327">
        <v>1.8978839999999999</v>
      </c>
      <c r="AC2194" s="327">
        <v>433.33531099999999</v>
      </c>
      <c r="AD2194" s="327">
        <v>0.66659500000000005</v>
      </c>
      <c r="AE2194" s="327">
        <v>7.5434380000000001</v>
      </c>
      <c r="AF2194" s="327">
        <v>-541.17824599999994</v>
      </c>
      <c r="AG2194" s="327">
        <v>0.670902</v>
      </c>
      <c r="AH2194" s="327">
        <v>1.2746679999999999</v>
      </c>
      <c r="AI2194" s="327">
        <v>0.40500799999999998</v>
      </c>
      <c r="AJ2194" s="327">
        <v>3.804446</v>
      </c>
      <c r="AK2194" s="327">
        <v>1.756872</v>
      </c>
      <c r="AL2194" s="327">
        <v>-97.584851</v>
      </c>
      <c r="AM2194" s="292"/>
    </row>
    <row r="2195" spans="1:39" ht="19.5" customHeight="1" x14ac:dyDescent="0.2">
      <c r="A2195" s="375" t="s">
        <v>83</v>
      </c>
      <c r="B2195" s="375" t="s">
        <v>96</v>
      </c>
      <c r="C2195" s="375" t="s">
        <v>61</v>
      </c>
      <c r="D2195" s="375" t="s">
        <v>75</v>
      </c>
      <c r="E2195" s="375"/>
      <c r="F2195" s="375" t="e">
        <v>#DIV/0!</v>
      </c>
      <c r="G2195" s="375" t="e">
        <v>#DIV/0!</v>
      </c>
      <c r="H2195" s="375" t="e">
        <v>#DIV/0!</v>
      </c>
      <c r="I2195" s="375" t="e">
        <v>#DIV/0!</v>
      </c>
      <c r="J2195" s="375" t="e">
        <v>#DIV/0!</v>
      </c>
      <c r="K2195" s="375" t="e">
        <v>#DIV/0!</v>
      </c>
      <c r="L2195" s="375" t="e">
        <v>#DIV/0!</v>
      </c>
      <c r="M2195" s="375" t="e">
        <v>#DIV/0!</v>
      </c>
      <c r="N2195" s="375" t="e">
        <v>#DIV/0!</v>
      </c>
      <c r="O2195" s="375" t="e">
        <v>#DIV/0!</v>
      </c>
      <c r="P2195" s="375" t="e">
        <v>#DIV/0!</v>
      </c>
      <c r="Q2195" s="375" t="e">
        <v>#DIV/0!</v>
      </c>
      <c r="R2195" s="375" t="e">
        <v>#DIV/0!</v>
      </c>
      <c r="W2195" s="323" t="s">
        <v>55</v>
      </c>
      <c r="X2195" s="323" t="s">
        <v>235</v>
      </c>
      <c r="Y2195" s="323"/>
      <c r="Z2195" s="327">
        <v>0</v>
      </c>
      <c r="AA2195" s="327">
        <v>0</v>
      </c>
      <c r="AB2195" s="327">
        <v>0</v>
      </c>
      <c r="AC2195" s="327">
        <v>0</v>
      </c>
      <c r="AD2195" s="327">
        <v>0</v>
      </c>
      <c r="AE2195" s="327">
        <v>0</v>
      </c>
      <c r="AF2195" s="327">
        <v>0</v>
      </c>
      <c r="AG2195" s="327">
        <v>0</v>
      </c>
      <c r="AH2195" s="327">
        <v>0</v>
      </c>
      <c r="AI2195" s="327">
        <v>0</v>
      </c>
      <c r="AJ2195" s="327">
        <v>0</v>
      </c>
      <c r="AK2195" s="327">
        <v>0</v>
      </c>
      <c r="AL2195" s="327">
        <v>0</v>
      </c>
      <c r="AM2195" s="292"/>
    </row>
    <row r="2196" spans="1:39" ht="19.5" customHeight="1" x14ac:dyDescent="0.2">
      <c r="A2196" s="375" t="s">
        <v>83</v>
      </c>
      <c r="B2196" s="375" t="s">
        <v>96</v>
      </c>
      <c r="C2196" s="375" t="s">
        <v>33</v>
      </c>
      <c r="D2196" s="375" t="s">
        <v>34</v>
      </c>
      <c r="E2196" s="375"/>
      <c r="F2196" s="375">
        <v>0.36927828533483698</v>
      </c>
      <c r="G2196" s="375">
        <v>0.32110485463931099</v>
      </c>
      <c r="H2196" s="375">
        <v>0.37290185192375902</v>
      </c>
      <c r="I2196" s="375">
        <v>0.38048539535169401</v>
      </c>
      <c r="J2196" s="375">
        <v>0.335486793448388</v>
      </c>
      <c r="K2196" s="375">
        <v>0.32257501204490402</v>
      </c>
      <c r="L2196" s="375">
        <v>0.24097905265657099</v>
      </c>
      <c r="M2196" s="375">
        <v>0.28871236305232501</v>
      </c>
      <c r="N2196" s="375">
        <v>0.398827874076019</v>
      </c>
      <c r="O2196" s="375">
        <v>0.38632224377345398</v>
      </c>
      <c r="P2196" s="375">
        <v>0.376391170058678</v>
      </c>
      <c r="Q2196" s="375">
        <v>0.35821169781692502</v>
      </c>
      <c r="R2196" s="375">
        <v>0.33871400910427701</v>
      </c>
      <c r="W2196" s="323" t="s">
        <v>55</v>
      </c>
      <c r="X2196" s="323" t="s">
        <v>236</v>
      </c>
      <c r="Y2196" s="323"/>
      <c r="Z2196" s="327">
        <v>0</v>
      </c>
      <c r="AA2196" s="327">
        <v>0</v>
      </c>
      <c r="AB2196" s="327">
        <v>0</v>
      </c>
      <c r="AC2196" s="327">
        <v>0</v>
      </c>
      <c r="AD2196" s="327">
        <v>0</v>
      </c>
      <c r="AE2196" s="327">
        <v>0</v>
      </c>
      <c r="AF2196" s="327">
        <v>0</v>
      </c>
      <c r="AG2196" s="327">
        <v>0</v>
      </c>
      <c r="AH2196" s="327">
        <v>0</v>
      </c>
      <c r="AI2196" s="327">
        <v>0</v>
      </c>
      <c r="AJ2196" s="327">
        <v>0</v>
      </c>
      <c r="AK2196" s="327">
        <v>0</v>
      </c>
      <c r="AL2196" s="327">
        <v>0</v>
      </c>
      <c r="AM2196" s="292"/>
    </row>
    <row r="2197" spans="1:39" ht="19.5" customHeight="1" x14ac:dyDescent="0.2">
      <c r="A2197" s="375" t="s">
        <v>83</v>
      </c>
      <c r="B2197" s="375" t="s">
        <v>96</v>
      </c>
      <c r="C2197" s="375" t="s">
        <v>33</v>
      </c>
      <c r="D2197" s="375" t="s">
        <v>35</v>
      </c>
      <c r="E2197" s="375"/>
      <c r="F2197" s="375">
        <v>0.16216107989790501</v>
      </c>
      <c r="G2197" s="375" t="e">
        <v>#DIV/0!</v>
      </c>
      <c r="H2197" s="375">
        <v>0.29364506374887001</v>
      </c>
      <c r="I2197" s="375">
        <v>0.29365450390682601</v>
      </c>
      <c r="J2197" s="375">
        <v>0.29361000439798601</v>
      </c>
      <c r="K2197" s="375">
        <v>0.293421777561303</v>
      </c>
      <c r="L2197" s="375">
        <v>0.29365091780590802</v>
      </c>
      <c r="M2197" s="375">
        <v>0.29356891911598998</v>
      </c>
      <c r="N2197" s="375">
        <v>0.29355908416536303</v>
      </c>
      <c r="O2197" s="375">
        <v>0.29367288236461098</v>
      </c>
      <c r="P2197" s="375">
        <v>0.29335594781854302</v>
      </c>
      <c r="Q2197" s="375">
        <v>0.293513551923969</v>
      </c>
      <c r="R2197" s="375">
        <v>0.285591924652773</v>
      </c>
      <c r="W2197" s="323" t="s">
        <v>55</v>
      </c>
      <c r="X2197" s="323" t="s">
        <v>237</v>
      </c>
      <c r="Y2197" s="323"/>
      <c r="Z2197" s="327">
        <v>0</v>
      </c>
      <c r="AA2197" s="327">
        <v>0</v>
      </c>
      <c r="AB2197" s="327">
        <v>0</v>
      </c>
      <c r="AC2197" s="327">
        <v>0</v>
      </c>
      <c r="AD2197" s="327">
        <v>0</v>
      </c>
      <c r="AE2197" s="327">
        <v>0</v>
      </c>
      <c r="AF2197" s="327">
        <v>0</v>
      </c>
      <c r="AG2197" s="327">
        <v>0</v>
      </c>
      <c r="AH2197" s="327">
        <v>0</v>
      </c>
      <c r="AI2197" s="327">
        <v>0</v>
      </c>
      <c r="AJ2197" s="327">
        <v>0</v>
      </c>
      <c r="AK2197" s="327">
        <v>0</v>
      </c>
      <c r="AL2197" s="327">
        <v>0</v>
      </c>
      <c r="AM2197" s="292"/>
    </row>
    <row r="2198" spans="1:39" ht="19.5" customHeight="1" x14ac:dyDescent="0.2">
      <c r="A2198" s="375" t="s">
        <v>83</v>
      </c>
      <c r="B2198" s="375" t="s">
        <v>96</v>
      </c>
      <c r="C2198" s="375" t="s">
        <v>33</v>
      </c>
      <c r="D2198" s="375" t="s">
        <v>36</v>
      </c>
      <c r="E2198" s="375"/>
      <c r="F2198" s="375">
        <v>0.33358036703542598</v>
      </c>
      <c r="G2198" s="375">
        <v>0.31</v>
      </c>
      <c r="H2198" s="375">
        <v>0.35019607843137401</v>
      </c>
      <c r="I2198" s="375">
        <v>0.32810572915276398</v>
      </c>
      <c r="J2198" s="375" t="e">
        <v>#DIV/0!</v>
      </c>
      <c r="K2198" s="375">
        <v>0.31</v>
      </c>
      <c r="L2198" s="375" t="e">
        <v>#DIV/0!</v>
      </c>
      <c r="M2198" s="375">
        <v>0.35019607843137202</v>
      </c>
      <c r="N2198" s="375">
        <v>0.32062719666335998</v>
      </c>
      <c r="O2198" s="375" t="e">
        <v>#DIV/0!</v>
      </c>
      <c r="P2198" s="375" t="e">
        <v>#DIV/0!</v>
      </c>
      <c r="Q2198" s="375">
        <v>0.32499539542599498</v>
      </c>
      <c r="R2198" s="375">
        <v>0.32893817158032301</v>
      </c>
      <c r="W2198" s="323" t="s">
        <v>55</v>
      </c>
      <c r="X2198" s="323" t="s">
        <v>238</v>
      </c>
      <c r="Y2198" s="323"/>
      <c r="Z2198" s="327">
        <v>0</v>
      </c>
      <c r="AA2198" s="327">
        <v>0</v>
      </c>
      <c r="AB2198" s="327">
        <v>0</v>
      </c>
      <c r="AC2198" s="327">
        <v>0</v>
      </c>
      <c r="AD2198" s="327">
        <v>0</v>
      </c>
      <c r="AE2198" s="327">
        <v>0</v>
      </c>
      <c r="AF2198" s="327">
        <v>0</v>
      </c>
      <c r="AG2198" s="327">
        <v>0</v>
      </c>
      <c r="AH2198" s="327">
        <v>0</v>
      </c>
      <c r="AI2198" s="327">
        <v>0</v>
      </c>
      <c r="AJ2198" s="327">
        <v>0</v>
      </c>
      <c r="AK2198" s="327">
        <v>0</v>
      </c>
      <c r="AL2198" s="327">
        <v>0</v>
      </c>
      <c r="AM2198" s="292"/>
    </row>
    <row r="2199" spans="1:39" ht="19.5" customHeight="1" x14ac:dyDescent="0.2">
      <c r="A2199" s="375" t="s">
        <v>83</v>
      </c>
      <c r="B2199" s="375" t="s">
        <v>96</v>
      </c>
      <c r="C2199" s="375" t="s">
        <v>33</v>
      </c>
      <c r="D2199" s="375" t="s">
        <v>37</v>
      </c>
      <c r="E2199" s="375"/>
      <c r="F2199" s="375" t="e">
        <v>#DIV/0!</v>
      </c>
      <c r="G2199" s="375" t="e">
        <v>#DIV/0!</v>
      </c>
      <c r="H2199" s="375" t="e">
        <v>#DIV/0!</v>
      </c>
      <c r="I2199" s="375" t="e">
        <v>#DIV/0!</v>
      </c>
      <c r="J2199" s="375" t="e">
        <v>#DIV/0!</v>
      </c>
      <c r="K2199" s="375" t="e">
        <v>#DIV/0!</v>
      </c>
      <c r="L2199" s="375" t="e">
        <v>#DIV/0!</v>
      </c>
      <c r="M2199" s="375" t="e">
        <v>#DIV/0!</v>
      </c>
      <c r="N2199" s="375" t="e">
        <v>#DIV/0!</v>
      </c>
      <c r="O2199" s="375" t="e">
        <v>#DIV/0!</v>
      </c>
      <c r="P2199" s="375" t="e">
        <v>#DIV/0!</v>
      </c>
      <c r="Q2199" s="375" t="e">
        <v>#DIV/0!</v>
      </c>
      <c r="R2199" s="375" t="e">
        <v>#DIV/0!</v>
      </c>
      <c r="W2199" s="323" t="s">
        <v>55</v>
      </c>
      <c r="X2199" s="323" t="s">
        <v>239</v>
      </c>
      <c r="Y2199" s="323"/>
      <c r="Z2199" s="327">
        <v>0</v>
      </c>
      <c r="AA2199" s="327">
        <v>0</v>
      </c>
      <c r="AB2199" s="327">
        <v>0</v>
      </c>
      <c r="AC2199" s="327">
        <v>0</v>
      </c>
      <c r="AD2199" s="327">
        <v>0</v>
      </c>
      <c r="AE2199" s="327">
        <v>0</v>
      </c>
      <c r="AF2199" s="327">
        <v>0</v>
      </c>
      <c r="AG2199" s="327">
        <v>0</v>
      </c>
      <c r="AH2199" s="327">
        <v>0</v>
      </c>
      <c r="AI2199" s="327">
        <v>0</v>
      </c>
      <c r="AJ2199" s="327">
        <v>0</v>
      </c>
      <c r="AK2199" s="327">
        <v>0</v>
      </c>
      <c r="AL2199" s="327">
        <v>0</v>
      </c>
      <c r="AM2199" s="292"/>
    </row>
    <row r="2200" spans="1:39" ht="19.5" customHeight="1" x14ac:dyDescent="0.2">
      <c r="A2200" s="375" t="s">
        <v>83</v>
      </c>
      <c r="B2200" s="375" t="s">
        <v>96</v>
      </c>
      <c r="C2200" s="375" t="s">
        <v>33</v>
      </c>
      <c r="D2200" s="375" t="s">
        <v>38</v>
      </c>
      <c r="E2200" s="375"/>
      <c r="F2200" s="375" t="e">
        <v>#DIV/0!</v>
      </c>
      <c r="G2200" s="375" t="e">
        <v>#DIV/0!</v>
      </c>
      <c r="H2200" s="375" t="e">
        <v>#DIV/0!</v>
      </c>
      <c r="I2200" s="375" t="e">
        <v>#DIV/0!</v>
      </c>
      <c r="J2200" s="375" t="e">
        <v>#DIV/0!</v>
      </c>
      <c r="K2200" s="375" t="e">
        <v>#DIV/0!</v>
      </c>
      <c r="L2200" s="375" t="e">
        <v>#DIV/0!</v>
      </c>
      <c r="M2200" s="375" t="e">
        <v>#DIV/0!</v>
      </c>
      <c r="N2200" s="375" t="e">
        <v>#DIV/0!</v>
      </c>
      <c r="O2200" s="375" t="e">
        <v>#DIV/0!</v>
      </c>
      <c r="P2200" s="375" t="e">
        <v>#DIV/0!</v>
      </c>
      <c r="Q2200" s="375" t="e">
        <v>#DIV/0!</v>
      </c>
      <c r="R2200" s="375" t="e">
        <v>#DIV/0!</v>
      </c>
      <c r="W2200" s="323" t="s">
        <v>55</v>
      </c>
      <c r="X2200" s="323" t="s">
        <v>240</v>
      </c>
      <c r="Y2200" s="323"/>
      <c r="Z2200" s="327">
        <v>0</v>
      </c>
      <c r="AA2200" s="327">
        <v>0</v>
      </c>
      <c r="AB2200" s="327">
        <v>0</v>
      </c>
      <c r="AC2200" s="327">
        <v>0</v>
      </c>
      <c r="AD2200" s="327">
        <v>0</v>
      </c>
      <c r="AE2200" s="327">
        <v>0</v>
      </c>
      <c r="AF2200" s="327">
        <v>0</v>
      </c>
      <c r="AG2200" s="327">
        <v>0</v>
      </c>
      <c r="AH2200" s="327">
        <v>0</v>
      </c>
      <c r="AI2200" s="327">
        <v>0</v>
      </c>
      <c r="AJ2200" s="327">
        <v>0</v>
      </c>
      <c r="AK2200" s="327">
        <v>0</v>
      </c>
      <c r="AL2200" s="327">
        <v>0</v>
      </c>
      <c r="AM2200" s="292"/>
    </row>
    <row r="2201" spans="1:39" ht="19.5" customHeight="1" x14ac:dyDescent="0.2">
      <c r="A2201" s="375" t="s">
        <v>83</v>
      </c>
      <c r="B2201" s="375" t="s">
        <v>96</v>
      </c>
      <c r="C2201" s="375" t="s">
        <v>33</v>
      </c>
      <c r="D2201" s="375" t="s">
        <v>39</v>
      </c>
      <c r="E2201" s="375"/>
      <c r="F2201" s="375" t="e">
        <v>#DIV/0!</v>
      </c>
      <c r="G2201" s="375" t="e">
        <v>#DIV/0!</v>
      </c>
      <c r="H2201" s="375" t="e">
        <v>#DIV/0!</v>
      </c>
      <c r="I2201" s="375" t="e">
        <v>#DIV/0!</v>
      </c>
      <c r="J2201" s="375" t="e">
        <v>#DIV/0!</v>
      </c>
      <c r="K2201" s="375" t="e">
        <v>#DIV/0!</v>
      </c>
      <c r="L2201" s="375" t="e">
        <v>#DIV/0!</v>
      </c>
      <c r="M2201" s="375" t="e">
        <v>#DIV/0!</v>
      </c>
      <c r="N2201" s="375" t="e">
        <v>#DIV/0!</v>
      </c>
      <c r="O2201" s="375" t="e">
        <v>#DIV/0!</v>
      </c>
      <c r="P2201" s="375" t="e">
        <v>#DIV/0!</v>
      </c>
      <c r="Q2201" s="375" t="e">
        <v>#DIV/0!</v>
      </c>
      <c r="R2201" s="375" t="e">
        <v>#DIV/0!</v>
      </c>
      <c r="W2201" s="323" t="s">
        <v>55</v>
      </c>
      <c r="X2201" s="323" t="s">
        <v>241</v>
      </c>
      <c r="Y2201" s="323"/>
      <c r="Z2201" s="327">
        <v>0</v>
      </c>
      <c r="AA2201" s="327">
        <v>0</v>
      </c>
      <c r="AB2201" s="327">
        <v>0</v>
      </c>
      <c r="AC2201" s="327">
        <v>0</v>
      </c>
      <c r="AD2201" s="327">
        <v>0</v>
      </c>
      <c r="AE2201" s="327">
        <v>0</v>
      </c>
      <c r="AF2201" s="327">
        <v>0</v>
      </c>
      <c r="AG2201" s="327">
        <v>0</v>
      </c>
      <c r="AH2201" s="327">
        <v>0</v>
      </c>
      <c r="AI2201" s="327">
        <v>0</v>
      </c>
      <c r="AJ2201" s="327">
        <v>0</v>
      </c>
      <c r="AK2201" s="327">
        <v>0</v>
      </c>
      <c r="AL2201" s="327">
        <v>0</v>
      </c>
      <c r="AM2201" s="292"/>
    </row>
    <row r="2202" spans="1:39" ht="19.5" customHeight="1" x14ac:dyDescent="0.2">
      <c r="A2202" s="375" t="s">
        <v>83</v>
      </c>
      <c r="B2202" s="375" t="s">
        <v>96</v>
      </c>
      <c r="C2202" s="375" t="s">
        <v>40</v>
      </c>
      <c r="D2202" s="375" t="s">
        <v>41</v>
      </c>
      <c r="E2202" s="375"/>
      <c r="F2202" s="375">
        <v>0.35864986590894599</v>
      </c>
      <c r="G2202" s="375">
        <v>0.33352361186366902</v>
      </c>
      <c r="H2202" s="375">
        <v>0.37729015284226902</v>
      </c>
      <c r="I2202" s="375">
        <v>0.38149876696218299</v>
      </c>
      <c r="J2202" s="375">
        <v>0.35618680868728197</v>
      </c>
      <c r="K2202" s="375">
        <v>0.370407738387732</v>
      </c>
      <c r="L2202" s="375">
        <v>0.234786108104869</v>
      </c>
      <c r="M2202" s="375">
        <v>0.30881431104788098</v>
      </c>
      <c r="N2202" s="375">
        <v>0.39121800669862999</v>
      </c>
      <c r="O2202" s="375">
        <v>0.38753261733855199</v>
      </c>
      <c r="P2202" s="375">
        <v>0.37163831073778097</v>
      </c>
      <c r="Q2202" s="375">
        <v>0.37543309774775102</v>
      </c>
      <c r="R2202" s="375">
        <v>0.34857275667182402</v>
      </c>
      <c r="W2202" s="323" t="s">
        <v>55</v>
      </c>
      <c r="X2202" s="323" t="s">
        <v>242</v>
      </c>
      <c r="Y2202" s="323"/>
      <c r="Z2202" s="327">
        <v>0</v>
      </c>
      <c r="AA2202" s="327">
        <v>0</v>
      </c>
      <c r="AB2202" s="327">
        <v>0</v>
      </c>
      <c r="AC2202" s="327">
        <v>0</v>
      </c>
      <c r="AD2202" s="327">
        <v>0</v>
      </c>
      <c r="AE2202" s="327">
        <v>0</v>
      </c>
      <c r="AF2202" s="327">
        <v>0</v>
      </c>
      <c r="AG2202" s="327">
        <v>0</v>
      </c>
      <c r="AH2202" s="327">
        <v>0</v>
      </c>
      <c r="AI2202" s="327">
        <v>0</v>
      </c>
      <c r="AJ2202" s="327">
        <v>0</v>
      </c>
      <c r="AK2202" s="327">
        <v>0</v>
      </c>
      <c r="AL2202" s="327">
        <v>0</v>
      </c>
      <c r="AM2202" s="292"/>
    </row>
    <row r="2203" spans="1:39" ht="19.5" customHeight="1" x14ac:dyDescent="0.2">
      <c r="A2203" s="375" t="s">
        <v>83</v>
      </c>
      <c r="B2203" s="375" t="s">
        <v>96</v>
      </c>
      <c r="C2203" s="375" t="s">
        <v>40</v>
      </c>
      <c r="D2203" s="375" t="s">
        <v>42</v>
      </c>
      <c r="E2203" s="375"/>
      <c r="F2203" s="375" t="e">
        <v>#DIV/0!</v>
      </c>
      <c r="G2203" s="375" t="e">
        <v>#DIV/0!</v>
      </c>
      <c r="H2203" s="375" t="e">
        <v>#DIV/0!</v>
      </c>
      <c r="I2203" s="375" t="e">
        <v>#DIV/0!</v>
      </c>
      <c r="J2203" s="375">
        <v>-0.50508828722778099</v>
      </c>
      <c r="K2203" s="375">
        <v>9.4967285643070706E-2</v>
      </c>
      <c r="L2203" s="375">
        <v>0.33443569704631698</v>
      </c>
      <c r="M2203" s="375">
        <v>0.27583940206975899</v>
      </c>
      <c r="N2203" s="375">
        <v>0.48322161080540299</v>
      </c>
      <c r="O2203" s="375">
        <v>0.19308008710379901</v>
      </c>
      <c r="P2203" s="375" t="e">
        <v>#DIV/0!</v>
      </c>
      <c r="Q2203" s="375">
        <v>0.26039651837524203</v>
      </c>
      <c r="R2203" s="375">
        <v>0.24148591348693699</v>
      </c>
      <c r="W2203" s="323" t="s">
        <v>55</v>
      </c>
      <c r="X2203" s="323" t="s">
        <v>243</v>
      </c>
      <c r="Y2203" s="323"/>
      <c r="Z2203" s="327">
        <v>0</v>
      </c>
      <c r="AA2203" s="327">
        <v>0</v>
      </c>
      <c r="AB2203" s="327">
        <v>2.9809000000000001</v>
      </c>
      <c r="AC2203" s="327">
        <v>0</v>
      </c>
      <c r="AD2203" s="327">
        <v>16.530100000000001</v>
      </c>
      <c r="AE2203" s="327">
        <v>6.8163</v>
      </c>
      <c r="AF2203" s="327">
        <v>11.2773</v>
      </c>
      <c r="AG2203" s="327">
        <v>10.763299999999999</v>
      </c>
      <c r="AH2203" s="327">
        <v>10.4968</v>
      </c>
      <c r="AI2203" s="327">
        <v>10.205128</v>
      </c>
      <c r="AJ2203" s="327">
        <v>9.4916999999999998</v>
      </c>
      <c r="AK2203" s="327">
        <v>14.5587</v>
      </c>
      <c r="AL2203" s="327">
        <v>93.120227999999997</v>
      </c>
      <c r="AM2203" s="292"/>
    </row>
    <row r="2204" spans="1:39" ht="19.5" customHeight="1" x14ac:dyDescent="0.2">
      <c r="A2204" s="375" t="s">
        <v>83</v>
      </c>
      <c r="B2204" s="375" t="s">
        <v>96</v>
      </c>
      <c r="C2204" s="375" t="s">
        <v>40</v>
      </c>
      <c r="D2204" s="375" t="s">
        <v>43</v>
      </c>
      <c r="E2204" s="375"/>
      <c r="F2204" s="375" t="e">
        <v>#DIV/0!</v>
      </c>
      <c r="G2204" s="375">
        <v>0.15702448663308799</v>
      </c>
      <c r="H2204" s="375">
        <v>-0.78100280515542098</v>
      </c>
      <c r="I2204" s="375" t="e">
        <v>#DIV/0!</v>
      </c>
      <c r="J2204" s="375">
        <v>-0.62067658674188997</v>
      </c>
      <c r="K2204" s="375">
        <v>-4.0710192982456102</v>
      </c>
      <c r="L2204" s="375">
        <v>1.5337798036465599E-2</v>
      </c>
      <c r="M2204" s="375">
        <v>-10.1576803056027</v>
      </c>
      <c r="N2204" s="375">
        <v>-8.2411235326998206E-2</v>
      </c>
      <c r="O2204" s="375">
        <v>-2.40847167381974</v>
      </c>
      <c r="P2204" s="375">
        <v>-0.19440401459854001</v>
      </c>
      <c r="Q2204" s="375">
        <v>-8.6189046437433706E-2</v>
      </c>
      <c r="R2204" s="375">
        <v>-0.569285972683647</v>
      </c>
      <c r="W2204" s="323" t="s">
        <v>55</v>
      </c>
      <c r="X2204" s="323" t="s">
        <v>244</v>
      </c>
      <c r="Y2204" s="323"/>
      <c r="Z2204" s="327">
        <v>0</v>
      </c>
      <c r="AA2204" s="327">
        <v>0</v>
      </c>
      <c r="AB2204" s="327">
        <v>0</v>
      </c>
      <c r="AC2204" s="327">
        <v>0</v>
      </c>
      <c r="AD2204" s="327">
        <v>0</v>
      </c>
      <c r="AE2204" s="327">
        <v>0</v>
      </c>
      <c r="AF2204" s="327">
        <v>0</v>
      </c>
      <c r="AG2204" s="327">
        <v>0</v>
      </c>
      <c r="AH2204" s="327">
        <v>0</v>
      </c>
      <c r="AI2204" s="327">
        <v>0</v>
      </c>
      <c r="AJ2204" s="327">
        <v>0</v>
      </c>
      <c r="AK2204" s="327">
        <v>0</v>
      </c>
      <c r="AL2204" s="327">
        <v>0</v>
      </c>
      <c r="AM2204" s="292"/>
    </row>
    <row r="2205" spans="1:39" ht="19.5" customHeight="1" x14ac:dyDescent="0.2">
      <c r="A2205" s="375" t="s">
        <v>83</v>
      </c>
      <c r="B2205" s="375" t="s">
        <v>96</v>
      </c>
      <c r="C2205" s="375" t="s">
        <v>96</v>
      </c>
      <c r="D2205" s="375" t="s">
        <v>96</v>
      </c>
      <c r="E2205" s="375"/>
      <c r="F2205" s="375">
        <v>0.35750357720665898</v>
      </c>
      <c r="G2205" s="375">
        <v>0.32068605933658001</v>
      </c>
      <c r="H2205" s="375">
        <v>0.36857029751831699</v>
      </c>
      <c r="I2205" s="375">
        <v>0.37022300122276203</v>
      </c>
      <c r="J2205" s="375">
        <v>0.328013672535094</v>
      </c>
      <c r="K2205" s="375">
        <v>0.321743499341404</v>
      </c>
      <c r="L2205" s="375">
        <v>0.24573548221832101</v>
      </c>
      <c r="M2205" s="375">
        <v>0.28971845105093702</v>
      </c>
      <c r="N2205" s="375">
        <v>0.38906784109615999</v>
      </c>
      <c r="O2205" s="375">
        <v>0.376838490869983</v>
      </c>
      <c r="P2205" s="375">
        <v>0.36873637143246701</v>
      </c>
      <c r="Q2205" s="375">
        <v>0.352773437651906</v>
      </c>
      <c r="R2205" s="375">
        <v>0.33494912617660999</v>
      </c>
      <c r="W2205" s="323" t="s">
        <v>55</v>
      </c>
      <c r="X2205" s="323" t="s">
        <v>245</v>
      </c>
      <c r="Y2205" s="323"/>
      <c r="Z2205" s="327">
        <v>0</v>
      </c>
      <c r="AA2205" s="327">
        <v>0</v>
      </c>
      <c r="AB2205" s="327">
        <v>0</v>
      </c>
      <c r="AC2205" s="327">
        <v>0</v>
      </c>
      <c r="AD2205" s="327">
        <v>0</v>
      </c>
      <c r="AE2205" s="327">
        <v>0</v>
      </c>
      <c r="AF2205" s="327">
        <v>0</v>
      </c>
      <c r="AG2205" s="327">
        <v>0</v>
      </c>
      <c r="AH2205" s="327">
        <v>0</v>
      </c>
      <c r="AI2205" s="327">
        <v>0</v>
      </c>
      <c r="AJ2205" s="327">
        <v>0</v>
      </c>
      <c r="AK2205" s="327">
        <v>0</v>
      </c>
      <c r="AL2205" s="327">
        <v>0</v>
      </c>
      <c r="AM2205" s="292"/>
    </row>
    <row r="2206" spans="1:39" ht="19.5" customHeight="1" x14ac:dyDescent="0.2">
      <c r="A2206" s="375" t="s">
        <v>83</v>
      </c>
      <c r="B2206" s="375" t="s">
        <v>97</v>
      </c>
      <c r="C2206" s="375" t="s">
        <v>97</v>
      </c>
      <c r="D2206" s="375" t="s">
        <v>97</v>
      </c>
      <c r="E2206" s="375"/>
      <c r="F2206" s="375" t="e">
        <v>#REF!</v>
      </c>
      <c r="G2206" s="375" t="e">
        <v>#REF!</v>
      </c>
      <c r="H2206" s="375" t="e">
        <v>#REF!</v>
      </c>
      <c r="I2206" s="375" t="e">
        <v>#REF!</v>
      </c>
      <c r="J2206" s="375" t="e">
        <v>#REF!</v>
      </c>
      <c r="K2206" s="375" t="e">
        <v>#REF!</v>
      </c>
      <c r="L2206" s="375" t="e">
        <v>#REF!</v>
      </c>
      <c r="M2206" s="375" t="e">
        <v>#REF!</v>
      </c>
      <c r="N2206" s="375" t="e">
        <v>#REF!</v>
      </c>
      <c r="O2206" s="375">
        <v>0</v>
      </c>
      <c r="P2206" s="375">
        <v>0</v>
      </c>
      <c r="Q2206" s="375">
        <v>0</v>
      </c>
      <c r="R2206" s="375" t="e">
        <v>#REF!</v>
      </c>
      <c r="W2206" s="323" t="s">
        <v>55</v>
      </c>
      <c r="X2206" s="323" t="s">
        <v>246</v>
      </c>
      <c r="Y2206" s="323"/>
      <c r="Z2206" s="327">
        <v>0</v>
      </c>
      <c r="AA2206" s="327">
        <v>0</v>
      </c>
      <c r="AB2206" s="327">
        <v>0</v>
      </c>
      <c r="AC2206" s="327">
        <v>0</v>
      </c>
      <c r="AD2206" s="327">
        <v>0</v>
      </c>
      <c r="AE2206" s="327">
        <v>0</v>
      </c>
      <c r="AF2206" s="327">
        <v>0</v>
      </c>
      <c r="AG2206" s="327">
        <v>0</v>
      </c>
      <c r="AH2206" s="327">
        <v>0</v>
      </c>
      <c r="AI2206" s="327">
        <v>0</v>
      </c>
      <c r="AJ2206" s="327">
        <v>0</v>
      </c>
      <c r="AK2206" s="327">
        <v>0</v>
      </c>
      <c r="AL2206" s="327">
        <v>0</v>
      </c>
      <c r="AM2206" s="292"/>
    </row>
    <row r="2207" spans="1:39" ht="19.5" customHeight="1" x14ac:dyDescent="0.2">
      <c r="A2207" s="375" t="s">
        <v>83</v>
      </c>
      <c r="B2207" s="375" t="s">
        <v>117</v>
      </c>
      <c r="C2207" s="375" t="s">
        <v>117</v>
      </c>
      <c r="D2207" s="375" t="s">
        <v>117</v>
      </c>
      <c r="E2207" s="375"/>
      <c r="F2207" s="375">
        <v>0</v>
      </c>
      <c r="G2207" s="375">
        <v>0</v>
      </c>
      <c r="H2207" s="375">
        <v>0</v>
      </c>
      <c r="I2207" s="375">
        <v>0</v>
      </c>
      <c r="J2207" s="375">
        <v>0</v>
      </c>
      <c r="K2207" s="375">
        <v>0</v>
      </c>
      <c r="L2207" s="375">
        <v>0</v>
      </c>
      <c r="M2207" s="375">
        <v>0</v>
      </c>
      <c r="N2207" s="375">
        <v>0</v>
      </c>
      <c r="O2207" s="375">
        <v>0</v>
      </c>
      <c r="P2207" s="375">
        <v>0</v>
      </c>
      <c r="Q2207" s="375">
        <v>0</v>
      </c>
      <c r="R2207" s="375">
        <v>0</v>
      </c>
      <c r="W2207" s="323" t="s">
        <v>55</v>
      </c>
      <c r="X2207" s="323" t="s">
        <v>247</v>
      </c>
      <c r="Y2207" s="323"/>
      <c r="Z2207" s="327">
        <v>0</v>
      </c>
      <c r="AA2207" s="327">
        <v>0</v>
      </c>
      <c r="AB2207" s="327">
        <v>0</v>
      </c>
      <c r="AC2207" s="327">
        <v>0</v>
      </c>
      <c r="AD2207" s="327">
        <v>0</v>
      </c>
      <c r="AE2207" s="327">
        <v>0</v>
      </c>
      <c r="AF2207" s="327">
        <v>0</v>
      </c>
      <c r="AG2207" s="327">
        <v>0</v>
      </c>
      <c r="AH2207" s="327">
        <v>0</v>
      </c>
      <c r="AI2207" s="327">
        <v>0</v>
      </c>
      <c r="AJ2207" s="327">
        <v>0</v>
      </c>
      <c r="AK2207" s="327">
        <v>0</v>
      </c>
      <c r="AL2207" s="327">
        <v>0</v>
      </c>
      <c r="AM2207" s="292"/>
    </row>
    <row r="2208" spans="1:39" ht="19.5" customHeight="1" x14ac:dyDescent="0.2">
      <c r="A2208" s="375" t="s">
        <v>83</v>
      </c>
      <c r="B2208" s="375" t="s">
        <v>99</v>
      </c>
      <c r="C2208" s="375" t="s">
        <v>99</v>
      </c>
      <c r="D2208" s="375" t="s">
        <v>99</v>
      </c>
      <c r="E2208" s="375"/>
      <c r="F2208" s="375">
        <v>0</v>
      </c>
      <c r="G2208" s="375">
        <v>0</v>
      </c>
      <c r="H2208" s="375">
        <v>0</v>
      </c>
      <c r="I2208" s="375">
        <v>0</v>
      </c>
      <c r="J2208" s="375">
        <v>0</v>
      </c>
      <c r="K2208" s="375">
        <v>0</v>
      </c>
      <c r="L2208" s="375">
        <v>0</v>
      </c>
      <c r="M2208" s="375">
        <v>0</v>
      </c>
      <c r="N2208" s="375">
        <v>0</v>
      </c>
      <c r="O2208" s="375">
        <v>0</v>
      </c>
      <c r="P2208" s="375">
        <v>0</v>
      </c>
      <c r="Q2208" s="375">
        <v>0</v>
      </c>
      <c r="R2208" s="375">
        <v>0</v>
      </c>
      <c r="W2208" s="323" t="s">
        <v>55</v>
      </c>
      <c r="X2208" s="323" t="s">
        <v>248</v>
      </c>
      <c r="Y2208" s="323"/>
      <c r="Z2208" s="327">
        <v>0</v>
      </c>
      <c r="AA2208" s="327">
        <v>0</v>
      </c>
      <c r="AB2208" s="327">
        <v>0</v>
      </c>
      <c r="AC2208" s="327">
        <v>0</v>
      </c>
      <c r="AD2208" s="327">
        <v>0</v>
      </c>
      <c r="AE2208" s="327">
        <v>0</v>
      </c>
      <c r="AF2208" s="327">
        <v>0</v>
      </c>
      <c r="AG2208" s="327">
        <v>0</v>
      </c>
      <c r="AH2208" s="327">
        <v>0</v>
      </c>
      <c r="AI2208" s="327">
        <v>0</v>
      </c>
      <c r="AJ2208" s="327">
        <v>0</v>
      </c>
      <c r="AK2208" s="327">
        <v>0</v>
      </c>
      <c r="AL2208" s="327">
        <v>0</v>
      </c>
      <c r="AM2208" s="292"/>
    </row>
    <row r="2209" spans="1:39" ht="19.5" customHeight="1" x14ac:dyDescent="0.2">
      <c r="A2209" s="375" t="s">
        <v>83</v>
      </c>
      <c r="B2209" s="375" t="s">
        <v>100</v>
      </c>
      <c r="C2209" s="375" t="s">
        <v>100</v>
      </c>
      <c r="D2209" s="375" t="s">
        <v>100</v>
      </c>
      <c r="E2209" s="375"/>
      <c r="F2209" s="375" t="e">
        <v>#REF!</v>
      </c>
      <c r="G2209" s="375" t="e">
        <v>#REF!</v>
      </c>
      <c r="H2209" s="375" t="e">
        <v>#REF!</v>
      </c>
      <c r="I2209" s="375" t="e">
        <v>#REF!</v>
      </c>
      <c r="J2209" s="375" t="e">
        <v>#REF!</v>
      </c>
      <c r="K2209" s="375" t="e">
        <v>#REF!</v>
      </c>
      <c r="L2209" s="375" t="e">
        <v>#REF!</v>
      </c>
      <c r="M2209" s="375" t="e">
        <v>#REF!</v>
      </c>
      <c r="N2209" s="375" t="e">
        <v>#REF!</v>
      </c>
      <c r="O2209" s="375">
        <v>0</v>
      </c>
      <c r="P2209" s="375">
        <v>0</v>
      </c>
      <c r="Q2209" s="375">
        <v>0</v>
      </c>
      <c r="R2209" s="375" t="e">
        <v>#REF!</v>
      </c>
      <c r="W2209" s="323" t="s">
        <v>55</v>
      </c>
      <c r="X2209" s="323" t="s">
        <v>210</v>
      </c>
      <c r="Y2209" s="323"/>
      <c r="Z2209" s="327">
        <v>346.40468600000003</v>
      </c>
      <c r="AA2209" s="327">
        <v>449.65065499999997</v>
      </c>
      <c r="AB2209" s="327">
        <v>337.56146899999999</v>
      </c>
      <c r="AC2209" s="327">
        <v>914.43126700000005</v>
      </c>
      <c r="AD2209" s="327">
        <v>443.54079999999999</v>
      </c>
      <c r="AE2209" s="327">
        <v>574.40070200000002</v>
      </c>
      <c r="AF2209" s="327">
        <v>375.80180899999999</v>
      </c>
      <c r="AG2209" s="327">
        <v>578.54700700000001</v>
      </c>
      <c r="AH2209" s="327">
        <v>642.28717700000004</v>
      </c>
      <c r="AI2209" s="327">
        <v>568.56804899999997</v>
      </c>
      <c r="AJ2209" s="327">
        <v>635.58012199999996</v>
      </c>
      <c r="AK2209" s="327">
        <v>678.84693600000003</v>
      </c>
      <c r="AL2209" s="327">
        <v>6545.6206789999997</v>
      </c>
      <c r="AM2209" s="292"/>
    </row>
    <row r="2210" spans="1:39" ht="19.5" customHeight="1" x14ac:dyDescent="0.2">
      <c r="A2210" s="375" t="s">
        <v>83</v>
      </c>
      <c r="B2210" s="375" t="s">
        <v>50</v>
      </c>
      <c r="C2210" s="375" t="s">
        <v>50</v>
      </c>
      <c r="D2210" s="375" t="s">
        <v>50</v>
      </c>
      <c r="E2210" s="375"/>
      <c r="F2210" s="375" t="e">
        <v>#REF!</v>
      </c>
      <c r="G2210" s="375" t="e">
        <v>#REF!</v>
      </c>
      <c r="H2210" s="375" t="e">
        <v>#REF!</v>
      </c>
      <c r="I2210" s="375" t="e">
        <v>#REF!</v>
      </c>
      <c r="J2210" s="375" t="e">
        <v>#REF!</v>
      </c>
      <c r="K2210" s="375" t="e">
        <v>#REF!</v>
      </c>
      <c r="L2210" s="375" t="e">
        <v>#REF!</v>
      </c>
      <c r="M2210" s="375" t="e">
        <v>#REF!</v>
      </c>
      <c r="N2210" s="375" t="e">
        <v>#REF!</v>
      </c>
      <c r="O2210" s="375">
        <v>0.376838490869983</v>
      </c>
      <c r="P2210" s="375">
        <v>0.36873637143246701</v>
      </c>
      <c r="Q2210" s="375">
        <v>0.352773437651906</v>
      </c>
      <c r="R2210" s="375" t="e">
        <v>#REF!</v>
      </c>
      <c r="W2210" s="321"/>
      <c r="X2210" s="321"/>
      <c r="Y2210" s="321"/>
      <c r="Z2210" s="329"/>
      <c r="AA2210" s="329"/>
      <c r="AB2210" s="329"/>
      <c r="AC2210" s="329"/>
      <c r="AD2210" s="329"/>
      <c r="AE2210" s="329"/>
      <c r="AF2210" s="329"/>
      <c r="AG2210" s="329"/>
      <c r="AH2210" s="329"/>
      <c r="AI2210" s="329"/>
      <c r="AJ2210" s="329"/>
      <c r="AK2210" s="329"/>
      <c r="AL2210" s="329"/>
      <c r="AM2210" s="292"/>
    </row>
    <row r="2211" spans="1:39" ht="19.5" customHeight="1" x14ac:dyDescent="0.2">
      <c r="A2211" s="375" t="s">
        <v>102</v>
      </c>
      <c r="B2211" s="375" t="s">
        <v>25</v>
      </c>
      <c r="C2211" s="375" t="s">
        <v>25</v>
      </c>
      <c r="D2211" s="375" t="s">
        <v>25</v>
      </c>
      <c r="E2211" s="375"/>
      <c r="F2211" s="375">
        <v>-10.01127</v>
      </c>
      <c r="G2211" s="375">
        <v>-4.4200150000000002</v>
      </c>
      <c r="H2211" s="375">
        <v>-10.0801</v>
      </c>
      <c r="I2211" s="375">
        <v>-13.639825</v>
      </c>
      <c r="J2211" s="375">
        <v>-7.6177250000000001</v>
      </c>
      <c r="K2211" s="375">
        <v>-11.1411</v>
      </c>
      <c r="L2211" s="375">
        <v>-27.398648000000001</v>
      </c>
      <c r="M2211" s="375">
        <v>-22.787254000000001</v>
      </c>
      <c r="N2211" s="375">
        <v>-6.3654500000000001</v>
      </c>
      <c r="O2211" s="375">
        <v>-6.8352599999999999</v>
      </c>
      <c r="P2211" s="375">
        <v>-8.5383999999999993</v>
      </c>
      <c r="Q2211" s="375">
        <v>-10.481175</v>
      </c>
      <c r="R2211" s="375">
        <v>-139.31622200000001</v>
      </c>
      <c r="W2211" s="321"/>
      <c r="X2211" s="321"/>
      <c r="Y2211" s="321"/>
      <c r="Z2211" s="329"/>
      <c r="AA2211" s="329"/>
      <c r="AB2211" s="329"/>
      <c r="AC2211" s="329"/>
      <c r="AD2211" s="329"/>
      <c r="AE2211" s="329"/>
      <c r="AF2211" s="329"/>
      <c r="AG2211" s="329"/>
      <c r="AH2211" s="329"/>
      <c r="AI2211" s="329"/>
      <c r="AJ2211" s="329"/>
      <c r="AK2211" s="329"/>
      <c r="AL2211" s="329"/>
      <c r="AM2211" s="292"/>
    </row>
    <row r="2212" spans="1:39" ht="19.5" customHeight="1" x14ac:dyDescent="0.2">
      <c r="A2212" s="375" t="s">
        <v>102</v>
      </c>
      <c r="B2212" s="375" t="s">
        <v>44</v>
      </c>
      <c r="C2212" s="375" t="s">
        <v>44</v>
      </c>
      <c r="D2212" s="375" t="s">
        <v>44</v>
      </c>
      <c r="E2212" s="375"/>
      <c r="F2212" s="375">
        <v>-5.333545</v>
      </c>
      <c r="G2212" s="375">
        <v>-2.6858610000000001</v>
      </c>
      <c r="H2212" s="375">
        <v>-6.1003550000000004</v>
      </c>
      <c r="I2212" s="375">
        <v>-7.962186</v>
      </c>
      <c r="J2212" s="375">
        <v>-4.941872</v>
      </c>
      <c r="K2212" s="375">
        <v>-7.6423800000000002</v>
      </c>
      <c r="L2212" s="375">
        <v>-21.587491</v>
      </c>
      <c r="M2212" s="375">
        <v>-16.829931999999999</v>
      </c>
      <c r="N2212" s="375">
        <v>-3.1254840000000002</v>
      </c>
      <c r="O2212" s="375">
        <v>-3.8471489999999999</v>
      </c>
      <c r="P2212" s="375">
        <v>-5.1353249999999999</v>
      </c>
      <c r="Q2212" s="375">
        <v>-6.6723119999999998</v>
      </c>
      <c r="R2212" s="375">
        <v>-91.863892000000007</v>
      </c>
      <c r="W2212" s="323" t="s">
        <v>3</v>
      </c>
      <c r="X2212" s="323" t="s">
        <v>4</v>
      </c>
      <c r="Y2212" s="323"/>
      <c r="Z2212" s="327" t="s">
        <v>8</v>
      </c>
      <c r="AA2212" s="327" t="s">
        <v>9</v>
      </c>
      <c r="AB2212" s="327" t="s">
        <v>10</v>
      </c>
      <c r="AC2212" s="327" t="s">
        <v>11</v>
      </c>
      <c r="AD2212" s="327" t="s">
        <v>12</v>
      </c>
      <c r="AE2212" s="327" t="s">
        <v>13</v>
      </c>
      <c r="AF2212" s="327" t="s">
        <v>14</v>
      </c>
      <c r="AG2212" s="327" t="s">
        <v>15</v>
      </c>
      <c r="AH2212" s="327" t="s">
        <v>16</v>
      </c>
      <c r="AI2212" s="327" t="s">
        <v>17</v>
      </c>
      <c r="AJ2212" s="327" t="s">
        <v>111</v>
      </c>
      <c r="AK2212" s="327" t="s">
        <v>19</v>
      </c>
      <c r="AL2212" s="327" t="s">
        <v>20</v>
      </c>
      <c r="AM2212" s="292"/>
    </row>
    <row r="2213" spans="1:39" ht="19.5" customHeight="1" x14ac:dyDescent="0.2">
      <c r="A2213" s="375" t="s">
        <v>102</v>
      </c>
      <c r="B2213" s="375" t="s">
        <v>382</v>
      </c>
      <c r="C2213" s="375" t="s">
        <v>382</v>
      </c>
      <c r="D2213" s="375" t="s">
        <v>382</v>
      </c>
      <c r="E2213" s="375"/>
      <c r="F2213" s="375">
        <v>-4.6777249999999997</v>
      </c>
      <c r="G2213" s="375">
        <v>-1.734154</v>
      </c>
      <c r="H2213" s="375">
        <v>-3.9797449999999999</v>
      </c>
      <c r="I2213" s="375">
        <v>-5.6776390000000001</v>
      </c>
      <c r="J2213" s="375">
        <v>-2.675853</v>
      </c>
      <c r="K2213" s="375">
        <v>-3.4987200000000001</v>
      </c>
      <c r="L2213" s="375">
        <v>-5.8111569999999997</v>
      </c>
      <c r="M2213" s="375">
        <v>-5.9573219999999996</v>
      </c>
      <c r="N2213" s="375">
        <v>-3.2399659999999999</v>
      </c>
      <c r="O2213" s="375">
        <v>-2.988111</v>
      </c>
      <c r="P2213" s="375">
        <v>-3.4030749999999999</v>
      </c>
      <c r="Q2213" s="375">
        <v>-3.8088630000000299</v>
      </c>
      <c r="R2213" s="375">
        <v>-47.452330000000003</v>
      </c>
      <c r="W2213" s="323" t="s">
        <v>365</v>
      </c>
      <c r="X2213" s="323" t="s">
        <v>217</v>
      </c>
      <c r="Y2213" s="323"/>
      <c r="Z2213" s="327">
        <v>0</v>
      </c>
      <c r="AA2213" s="327">
        <v>6.4973000000000003E-2</v>
      </c>
      <c r="AB2213" s="327">
        <v>6.4973000000000003E-2</v>
      </c>
      <c r="AC2213" s="327">
        <v>6.7852999999999997E-2</v>
      </c>
      <c r="AD2213" s="327">
        <v>6.7852999999999997E-2</v>
      </c>
      <c r="AE2213" s="327">
        <v>6.7852999999999997E-2</v>
      </c>
      <c r="AF2213" s="327">
        <v>6.7852999999999997E-2</v>
      </c>
      <c r="AG2213" s="327">
        <v>6.7852999999999997E-2</v>
      </c>
      <c r="AH2213" s="327">
        <v>6.7852999999999997E-2</v>
      </c>
      <c r="AI2213" s="327">
        <v>6.7852999999999997E-2</v>
      </c>
      <c r="AJ2213" s="327">
        <v>0</v>
      </c>
      <c r="AK2213" s="327">
        <v>0</v>
      </c>
      <c r="AL2213" s="327">
        <v>0.60491700000000004</v>
      </c>
      <c r="AM2213" s="292"/>
    </row>
    <row r="2214" spans="1:39" ht="19.5" customHeight="1" x14ac:dyDescent="0.2">
      <c r="A2214" s="375" t="s">
        <v>102</v>
      </c>
      <c r="B2214" s="375" t="s">
        <v>46</v>
      </c>
      <c r="C2214" s="375" t="s">
        <v>46</v>
      </c>
      <c r="D2214" s="375" t="s">
        <v>46</v>
      </c>
      <c r="E2214" s="375"/>
      <c r="F2214" s="375">
        <v>0</v>
      </c>
      <c r="G2214" s="375">
        <v>0</v>
      </c>
      <c r="H2214" s="375">
        <v>0</v>
      </c>
      <c r="I2214" s="375">
        <v>0</v>
      </c>
      <c r="J2214" s="375">
        <v>0</v>
      </c>
      <c r="K2214" s="375">
        <v>0</v>
      </c>
      <c r="L2214" s="375">
        <v>0</v>
      </c>
      <c r="M2214" s="375">
        <v>0</v>
      </c>
      <c r="N2214" s="375">
        <v>0</v>
      </c>
      <c r="O2214" s="375">
        <v>0</v>
      </c>
      <c r="P2214" s="375">
        <v>0</v>
      </c>
      <c r="Q2214" s="375">
        <v>0</v>
      </c>
      <c r="R2214" s="375">
        <v>0</v>
      </c>
      <c r="W2214" s="323" t="s">
        <v>365</v>
      </c>
      <c r="X2214" s="323" t="s">
        <v>218</v>
      </c>
      <c r="Y2214" s="323"/>
      <c r="Z2214" s="327">
        <v>0</v>
      </c>
      <c r="AA2214" s="327">
        <v>3.5964000000000003E-2</v>
      </c>
      <c r="AB2214" s="327">
        <v>2.8188000000000001E-2</v>
      </c>
      <c r="AC2214" s="327">
        <v>2.7216000000000001E-2</v>
      </c>
      <c r="AD2214" s="327">
        <v>3.1104E-2</v>
      </c>
      <c r="AE2214" s="327">
        <v>3.4992000000000002E-2</v>
      </c>
      <c r="AF2214" s="327">
        <v>3.6935999999999997E-2</v>
      </c>
      <c r="AG2214" s="327">
        <v>3.6935999999999997E-2</v>
      </c>
      <c r="AH2214" s="327">
        <v>6.0263999999999998E-2</v>
      </c>
      <c r="AI2214" s="327">
        <v>5.6376000000000002E-2</v>
      </c>
      <c r="AJ2214" s="327">
        <v>0</v>
      </c>
      <c r="AK2214" s="327">
        <v>0</v>
      </c>
      <c r="AL2214" s="327">
        <v>0.34797600000000001</v>
      </c>
      <c r="AM2214" s="292"/>
    </row>
    <row r="2215" spans="1:39" ht="19.5" customHeight="1" x14ac:dyDescent="0.2">
      <c r="A2215" s="375" t="s">
        <v>102</v>
      </c>
      <c r="B2215" s="375" t="s">
        <v>47</v>
      </c>
      <c r="C2215" s="375" t="s">
        <v>47</v>
      </c>
      <c r="D2215" s="375" t="s">
        <v>47</v>
      </c>
      <c r="E2215" s="375"/>
      <c r="F2215" s="375">
        <v>-4.6777249999999997</v>
      </c>
      <c r="G2215" s="375">
        <v>-1.734154</v>
      </c>
      <c r="H2215" s="375">
        <v>-3.9797449999999999</v>
      </c>
      <c r="I2215" s="375">
        <v>-5.6776390000000001</v>
      </c>
      <c r="J2215" s="375">
        <v>-2.675853</v>
      </c>
      <c r="K2215" s="375">
        <v>-3.4987200000000001</v>
      </c>
      <c r="L2215" s="375">
        <v>-5.8111569999999997</v>
      </c>
      <c r="M2215" s="375">
        <v>-5.9573219999999996</v>
      </c>
      <c r="N2215" s="375">
        <v>-3.2399659999999999</v>
      </c>
      <c r="O2215" s="375">
        <v>-2.988111</v>
      </c>
      <c r="P2215" s="375">
        <v>-3.4030749999999999</v>
      </c>
      <c r="Q2215" s="375">
        <v>-3.8088630000000299</v>
      </c>
      <c r="R2215" s="375">
        <v>-47.452330000000003</v>
      </c>
      <c r="W2215" s="323" t="s">
        <v>365</v>
      </c>
      <c r="X2215" s="323" t="s">
        <v>219</v>
      </c>
      <c r="Y2215" s="323"/>
      <c r="Z2215" s="327">
        <v>0</v>
      </c>
      <c r="AA2215" s="327">
        <v>3.1600000000000003E-2</v>
      </c>
      <c r="AB2215" s="327">
        <v>5.8400000000000001E-2</v>
      </c>
      <c r="AC2215" s="327">
        <v>7.4639999999999998E-2</v>
      </c>
      <c r="AD2215" s="327">
        <v>8.0560000000000007E-2</v>
      </c>
      <c r="AE2215" s="327">
        <v>9.6799999999999997E-2</v>
      </c>
      <c r="AF2215" s="327">
        <v>0.1132</v>
      </c>
      <c r="AG2215" s="327">
        <v>0.12631999999999999</v>
      </c>
      <c r="AH2215" s="327">
        <v>0.10496</v>
      </c>
      <c r="AI2215" s="327">
        <v>0.10248</v>
      </c>
      <c r="AJ2215" s="327">
        <v>0</v>
      </c>
      <c r="AK2215" s="327">
        <v>0</v>
      </c>
      <c r="AL2215" s="327">
        <v>0.78895999999999999</v>
      </c>
      <c r="AM2215" s="292"/>
    </row>
    <row r="2216" spans="1:39" ht="19.5" customHeight="1" x14ac:dyDescent="0.2">
      <c r="A2216" s="375" t="s">
        <v>102</v>
      </c>
      <c r="B2216" s="375" t="s">
        <v>48</v>
      </c>
      <c r="C2216" s="375" t="s">
        <v>48</v>
      </c>
      <c r="D2216" s="375" t="s">
        <v>48</v>
      </c>
      <c r="E2216" s="375"/>
      <c r="F2216" s="375">
        <v>0.46724591385508502</v>
      </c>
      <c r="G2216" s="375">
        <v>0.39234120246198301</v>
      </c>
      <c r="H2216" s="375">
        <v>0.39481205543595799</v>
      </c>
      <c r="I2216" s="375">
        <v>0.41625453405743901</v>
      </c>
      <c r="J2216" s="375">
        <v>0.35126668395091698</v>
      </c>
      <c r="K2216" s="375">
        <v>0.31403721356059999</v>
      </c>
      <c r="L2216" s="375">
        <v>0.212096487388721</v>
      </c>
      <c r="M2216" s="375">
        <v>0.26143220240578402</v>
      </c>
      <c r="N2216" s="375">
        <v>0.50899245143705496</v>
      </c>
      <c r="O2216" s="375">
        <v>0.43716127842978902</v>
      </c>
      <c r="P2216" s="375">
        <v>0.39856120584652899</v>
      </c>
      <c r="Q2216" s="375">
        <v>0.363400382113649</v>
      </c>
      <c r="R2216" s="375">
        <v>0.34060879141554701</v>
      </c>
      <c r="W2216" s="323" t="s">
        <v>365</v>
      </c>
      <c r="X2216" s="323" t="s">
        <v>220</v>
      </c>
      <c r="Y2216" s="323"/>
      <c r="Z2216" s="327">
        <v>2.1751E-2</v>
      </c>
      <c r="AA2216" s="327">
        <v>5.7000000000000002E-2</v>
      </c>
      <c r="AB2216" s="327">
        <v>7.0459999999999995E-2</v>
      </c>
      <c r="AC2216" s="327">
        <v>0.41559600000000002</v>
      </c>
      <c r="AD2216" s="327">
        <v>0.107852</v>
      </c>
      <c r="AE2216" s="327">
        <v>0.106698</v>
      </c>
      <c r="AF2216" s="327">
        <v>2.5145019999999998</v>
      </c>
      <c r="AG2216" s="327">
        <v>0.16461799999999999</v>
      </c>
      <c r="AH2216" s="327">
        <v>0.10279000000000001</v>
      </c>
      <c r="AI2216" s="327">
        <v>0.12318800000000001</v>
      </c>
      <c r="AJ2216" s="327">
        <v>0.110675</v>
      </c>
      <c r="AK2216" s="327">
        <v>6.6728999999999997E-2</v>
      </c>
      <c r="AL2216" s="327">
        <v>3.8618589999999999</v>
      </c>
      <c r="AM2216" s="292"/>
    </row>
    <row r="2217" spans="1:39" ht="19.5" customHeight="1" x14ac:dyDescent="0.2">
      <c r="A2217" s="375" t="s">
        <v>102</v>
      </c>
      <c r="B2217" s="375" t="s">
        <v>49</v>
      </c>
      <c r="C2217" s="375" t="s">
        <v>49</v>
      </c>
      <c r="D2217" s="375" t="s">
        <v>49</v>
      </c>
      <c r="E2217" s="375"/>
      <c r="F2217" s="375">
        <v>0</v>
      </c>
      <c r="G2217" s="375">
        <v>0</v>
      </c>
      <c r="H2217" s="375">
        <v>0</v>
      </c>
      <c r="I2217" s="375">
        <v>0</v>
      </c>
      <c r="J2217" s="375">
        <v>0</v>
      </c>
      <c r="K2217" s="375">
        <v>0</v>
      </c>
      <c r="L2217" s="375">
        <v>0</v>
      </c>
      <c r="M2217" s="375">
        <v>0</v>
      </c>
      <c r="N2217" s="375">
        <v>0</v>
      </c>
      <c r="O2217" s="375">
        <v>0</v>
      </c>
      <c r="P2217" s="375">
        <v>0</v>
      </c>
      <c r="Q2217" s="375">
        <v>0</v>
      </c>
      <c r="R2217" s="375">
        <v>0</v>
      </c>
      <c r="W2217" s="323" t="s">
        <v>365</v>
      </c>
      <c r="X2217" s="323" t="s">
        <v>211</v>
      </c>
      <c r="Y2217" s="323"/>
      <c r="Z2217" s="327">
        <v>1.4466669999999999</v>
      </c>
      <c r="AA2217" s="327">
        <v>54.456398</v>
      </c>
      <c r="AB2217" s="327">
        <v>49.002729000000002</v>
      </c>
      <c r="AC2217" s="327">
        <v>37.715116999999999</v>
      </c>
      <c r="AD2217" s="327">
        <v>36.997432000000003</v>
      </c>
      <c r="AE2217" s="327">
        <v>25.674302000000001</v>
      </c>
      <c r="AF2217" s="327">
        <v>246.938312</v>
      </c>
      <c r="AG2217" s="327">
        <v>38.149894000000003</v>
      </c>
      <c r="AH2217" s="327">
        <v>-7.1634000000000003E-2</v>
      </c>
      <c r="AI2217" s="327">
        <v>0.28357199999999999</v>
      </c>
      <c r="AJ2217" s="327">
        <v>0.59828999999999999</v>
      </c>
      <c r="AK2217" s="327">
        <v>-8.2351779999999994</v>
      </c>
      <c r="AL2217" s="327">
        <v>482.95590099999998</v>
      </c>
      <c r="AM2217" s="292"/>
    </row>
    <row r="2218" spans="1:39" ht="19.5" customHeight="1" x14ac:dyDescent="0.2">
      <c r="A2218" s="375" t="s">
        <v>102</v>
      </c>
      <c r="B2218" s="375" t="s">
        <v>50</v>
      </c>
      <c r="C2218" s="375" t="s">
        <v>50</v>
      </c>
      <c r="D2218" s="375" t="s">
        <v>50</v>
      </c>
      <c r="E2218" s="375"/>
      <c r="F2218" s="375">
        <v>0.46724591385508502</v>
      </c>
      <c r="G2218" s="375">
        <v>0.39234120246198301</v>
      </c>
      <c r="H2218" s="375">
        <v>0.39481205543595799</v>
      </c>
      <c r="I2218" s="375">
        <v>0.41625453405743901</v>
      </c>
      <c r="J2218" s="375">
        <v>0.35126668395091698</v>
      </c>
      <c r="K2218" s="375">
        <v>0.31403721356059999</v>
      </c>
      <c r="L2218" s="375">
        <v>0.212096487388721</v>
      </c>
      <c r="M2218" s="375">
        <v>0.26143220240578402</v>
      </c>
      <c r="N2218" s="375">
        <v>0.50899245143705496</v>
      </c>
      <c r="O2218" s="375">
        <v>0.43716127842978902</v>
      </c>
      <c r="P2218" s="375">
        <v>0.39856120584652899</v>
      </c>
      <c r="Q2218" s="375">
        <v>0.363400382113649</v>
      </c>
      <c r="R2218" s="375">
        <v>0.34060879141554701</v>
      </c>
      <c r="W2218" s="323" t="s">
        <v>365</v>
      </c>
      <c r="X2218" s="323" t="s">
        <v>221</v>
      </c>
      <c r="Y2218" s="323"/>
      <c r="Z2218" s="327">
        <v>0.12554000000000001</v>
      </c>
      <c r="AA2218" s="327">
        <v>0.23230000000000001</v>
      </c>
      <c r="AB2218" s="327">
        <v>3.70187</v>
      </c>
      <c r="AC2218" s="327">
        <v>3.45174</v>
      </c>
      <c r="AD2218" s="327">
        <v>3.8988499999999999</v>
      </c>
      <c r="AE2218" s="327">
        <v>3.143262</v>
      </c>
      <c r="AF2218" s="327">
        <v>4.0237179999999997</v>
      </c>
      <c r="AG2218" s="327">
        <v>2.9490180000000001</v>
      </c>
      <c r="AH2218" s="327">
        <v>0.36149999999999999</v>
      </c>
      <c r="AI2218" s="327">
        <v>0.06</v>
      </c>
      <c r="AJ2218" s="327">
        <v>0</v>
      </c>
      <c r="AK2218" s="327">
        <v>0.03</v>
      </c>
      <c r="AL2218" s="327">
        <v>21.977798</v>
      </c>
      <c r="AM2218" s="292"/>
    </row>
    <row r="2219" spans="1:39" ht="19.5" customHeight="1" x14ac:dyDescent="0.2">
      <c r="W2219" s="323" t="s">
        <v>365</v>
      </c>
      <c r="X2219" s="323" t="s">
        <v>222</v>
      </c>
      <c r="Y2219" s="323"/>
      <c r="Z2219" s="327">
        <v>0.15931500000000001</v>
      </c>
      <c r="AA2219" s="327">
        <v>0</v>
      </c>
      <c r="AB2219" s="327">
        <v>0</v>
      </c>
      <c r="AC2219" s="327">
        <v>0</v>
      </c>
      <c r="AD2219" s="327">
        <v>0</v>
      </c>
      <c r="AE2219" s="327">
        <v>0</v>
      </c>
      <c r="AF2219" s="327">
        <v>0</v>
      </c>
      <c r="AG2219" s="327">
        <v>0</v>
      </c>
      <c r="AH2219" s="327">
        <v>0</v>
      </c>
      <c r="AI2219" s="327">
        <v>0</v>
      </c>
      <c r="AJ2219" s="327">
        <v>0</v>
      </c>
      <c r="AK2219" s="327">
        <v>0</v>
      </c>
      <c r="AL2219" s="327">
        <v>0.15931500000000001</v>
      </c>
      <c r="AM2219" s="292"/>
    </row>
    <row r="2220" spans="1:39" ht="19.5" customHeight="1" x14ac:dyDescent="0.2">
      <c r="W2220" s="323" t="s">
        <v>365</v>
      </c>
      <c r="X2220" s="323" t="s">
        <v>223</v>
      </c>
      <c r="Y2220" s="323"/>
      <c r="Z2220" s="327">
        <v>31.418479000000001</v>
      </c>
      <c r="AA2220" s="327">
        <v>8.8549579999999999</v>
      </c>
      <c r="AB2220" s="327">
        <v>20.833334000000001</v>
      </c>
      <c r="AC2220" s="327">
        <v>27.811116999999999</v>
      </c>
      <c r="AD2220" s="327">
        <v>27.398533</v>
      </c>
      <c r="AE2220" s="327">
        <v>36.849463999999998</v>
      </c>
      <c r="AF2220" s="327">
        <v>36.317182000000003</v>
      </c>
      <c r="AG2220" s="327">
        <v>40.504421000000001</v>
      </c>
      <c r="AH2220" s="327">
        <v>40.461660999999999</v>
      </c>
      <c r="AI2220" s="327">
        <v>38.105908999999997</v>
      </c>
      <c r="AJ2220" s="327">
        <v>46.251598999999999</v>
      </c>
      <c r="AK2220" s="327">
        <v>50.688543000000003</v>
      </c>
      <c r="AL2220" s="327">
        <v>405.49520000000001</v>
      </c>
      <c r="AM2220" s="292"/>
    </row>
    <row r="2221" spans="1:39" ht="19.5" customHeight="1" x14ac:dyDescent="0.2">
      <c r="W2221" s="323" t="s">
        <v>365</v>
      </c>
      <c r="X2221" s="323" t="s">
        <v>224</v>
      </c>
      <c r="Y2221" s="323"/>
      <c r="Z2221" s="327">
        <v>-16.200749999999999</v>
      </c>
      <c r="AA2221" s="327">
        <v>0</v>
      </c>
      <c r="AB2221" s="327">
        <v>7.9767000000000001</v>
      </c>
      <c r="AC2221" s="327">
        <v>24.738</v>
      </c>
      <c r="AD2221" s="327">
        <v>16.9742</v>
      </c>
      <c r="AE2221" s="327">
        <v>11.27575</v>
      </c>
      <c r="AF2221" s="327">
        <v>22.207100000000001</v>
      </c>
      <c r="AG2221" s="327">
        <v>10.762600000000001</v>
      </c>
      <c r="AH2221" s="327">
        <v>6.5236499999999999</v>
      </c>
      <c r="AI2221" s="327">
        <v>0.76315</v>
      </c>
      <c r="AJ2221" s="327">
        <v>0</v>
      </c>
      <c r="AK2221" s="327">
        <v>0</v>
      </c>
      <c r="AL2221" s="327">
        <v>85.020399999999995</v>
      </c>
      <c r="AM2221" s="292"/>
    </row>
    <row r="2222" spans="1:39" ht="19.5" customHeight="1" x14ac:dyDescent="0.2">
      <c r="A2222" s="375" t="s">
        <v>409</v>
      </c>
      <c r="B2222" s="375"/>
      <c r="C2222" s="375"/>
      <c r="D2222" s="375"/>
      <c r="E2222" s="375"/>
      <c r="F2222" s="375">
        <v>0</v>
      </c>
      <c r="G2222" s="375"/>
      <c r="H2222" s="375"/>
      <c r="I2222" s="375"/>
      <c r="J2222" s="375"/>
      <c r="K2222" s="375"/>
      <c r="L2222" s="375"/>
      <c r="M2222" s="375"/>
      <c r="N2222" s="375"/>
      <c r="O2222" s="375"/>
      <c r="P2222" s="375"/>
      <c r="Q2222" s="375"/>
      <c r="R2222" s="375"/>
      <c r="W2222" s="323" t="s">
        <v>365</v>
      </c>
      <c r="X2222" s="323" t="s">
        <v>225</v>
      </c>
      <c r="Y2222" s="323"/>
      <c r="Z2222" s="327">
        <v>0</v>
      </c>
      <c r="AA2222" s="327">
        <v>0</v>
      </c>
      <c r="AB2222" s="327">
        <v>0</v>
      </c>
      <c r="AC2222" s="327">
        <v>2.2342999999999998E-2</v>
      </c>
      <c r="AD2222" s="327">
        <v>2.5576000000000002E-2</v>
      </c>
      <c r="AE2222" s="327">
        <v>2.5576000000000002E-2</v>
      </c>
      <c r="AF2222" s="327">
        <v>2.5576000000000002E-2</v>
      </c>
      <c r="AG2222" s="327">
        <v>2.5576000000000002E-2</v>
      </c>
      <c r="AH2222" s="327">
        <v>0</v>
      </c>
      <c r="AI2222" s="327">
        <v>0</v>
      </c>
      <c r="AJ2222" s="327">
        <v>0</v>
      </c>
      <c r="AK2222" s="327">
        <v>0</v>
      </c>
      <c r="AL2222" s="327">
        <v>0.12464699999999999</v>
      </c>
      <c r="AM2222" s="292"/>
    </row>
    <row r="2223" spans="1:39" ht="19.5" customHeight="1" x14ac:dyDescent="0.2">
      <c r="A2223" s="375" t="s">
        <v>3</v>
      </c>
      <c r="B2223" s="375" t="s">
        <v>4</v>
      </c>
      <c r="C2223" s="375" t="s">
        <v>5</v>
      </c>
      <c r="D2223" s="375" t="s">
        <v>6</v>
      </c>
      <c r="E2223" s="375" t="s">
        <v>7</v>
      </c>
      <c r="F2223" s="375" t="s">
        <v>8</v>
      </c>
      <c r="G2223" s="375" t="s">
        <v>9</v>
      </c>
      <c r="H2223" s="375" t="s">
        <v>10</v>
      </c>
      <c r="I2223" s="375" t="s">
        <v>11</v>
      </c>
      <c r="J2223" s="375" t="s">
        <v>12</v>
      </c>
      <c r="K2223" s="375" t="s">
        <v>13</v>
      </c>
      <c r="L2223" s="375" t="s">
        <v>14</v>
      </c>
      <c r="M2223" s="375" t="s">
        <v>15</v>
      </c>
      <c r="N2223" s="375" t="s">
        <v>16</v>
      </c>
      <c r="O2223" s="375" t="s">
        <v>17</v>
      </c>
      <c r="P2223" s="375" t="s">
        <v>111</v>
      </c>
      <c r="Q2223" s="375" t="s">
        <v>19</v>
      </c>
      <c r="R2223" s="375" t="s">
        <v>20</v>
      </c>
      <c r="W2223" s="323" t="s">
        <v>365</v>
      </c>
      <c r="X2223" s="323" t="s">
        <v>226</v>
      </c>
      <c r="Y2223" s="323"/>
      <c r="Z2223" s="327">
        <v>0</v>
      </c>
      <c r="AA2223" s="327">
        <v>0</v>
      </c>
      <c r="AB2223" s="327">
        <v>0.443</v>
      </c>
      <c r="AC2223" s="327">
        <v>0</v>
      </c>
      <c r="AD2223" s="327">
        <v>0</v>
      </c>
      <c r="AE2223" s="327">
        <v>0</v>
      </c>
      <c r="AF2223" s="327">
        <v>0</v>
      </c>
      <c r="AG2223" s="327">
        <v>0</v>
      </c>
      <c r="AH2223" s="327">
        <v>0</v>
      </c>
      <c r="AI2223" s="327">
        <v>0</v>
      </c>
      <c r="AJ2223" s="327">
        <v>0</v>
      </c>
      <c r="AK2223" s="327">
        <v>0</v>
      </c>
      <c r="AL2223" s="327">
        <v>0.443</v>
      </c>
      <c r="AM2223" s="292"/>
    </row>
    <row r="2224" spans="1:39" ht="19.5" customHeight="1" x14ac:dyDescent="0.2">
      <c r="A2224" s="375" t="s">
        <v>24</v>
      </c>
      <c r="B2224" s="375" t="s">
        <v>25</v>
      </c>
      <c r="C2224" s="375" t="s">
        <v>26</v>
      </c>
      <c r="D2224" s="375" t="s">
        <v>27</v>
      </c>
      <c r="E2224" s="375"/>
      <c r="F2224" s="375">
        <v>0</v>
      </c>
      <c r="G2224" s="375">
        <v>0</v>
      </c>
      <c r="H2224" s="375">
        <v>-129.25030000000001</v>
      </c>
      <c r="I2224" s="375">
        <v>-92.525000000000006</v>
      </c>
      <c r="J2224" s="375">
        <v>-136.8184</v>
      </c>
      <c r="K2224" s="375">
        <v>-118.92149999999999</v>
      </c>
      <c r="L2224" s="375">
        <v>-106.8348</v>
      </c>
      <c r="M2224" s="375">
        <v>-81.319500000000005</v>
      </c>
      <c r="N2224" s="375">
        <v>-80.754400000000004</v>
      </c>
      <c r="O2224" s="375">
        <v>-81.849199999999996</v>
      </c>
      <c r="P2224" s="375">
        <v>-94.142849999999996</v>
      </c>
      <c r="Q2224" s="375">
        <v>-66.437399999999997</v>
      </c>
      <c r="R2224" s="375">
        <v>-988.85334999999998</v>
      </c>
      <c r="W2224" s="323" t="s">
        <v>365</v>
      </c>
      <c r="X2224" s="323" t="s">
        <v>227</v>
      </c>
      <c r="Y2224" s="323"/>
      <c r="Z2224" s="327">
        <v>-52.757300000000001</v>
      </c>
      <c r="AA2224" s="327">
        <v>0</v>
      </c>
      <c r="AB2224" s="327">
        <v>0.12</v>
      </c>
      <c r="AC2224" s="327">
        <v>0.11899999999999999</v>
      </c>
      <c r="AD2224" s="327">
        <v>0</v>
      </c>
      <c r="AE2224" s="327">
        <v>0</v>
      </c>
      <c r="AF2224" s="327">
        <v>0</v>
      </c>
      <c r="AG2224" s="327">
        <v>0.06</v>
      </c>
      <c r="AH2224" s="327">
        <v>0.03</v>
      </c>
      <c r="AI2224" s="327">
        <v>0</v>
      </c>
      <c r="AJ2224" s="327">
        <v>0</v>
      </c>
      <c r="AK2224" s="327">
        <v>0</v>
      </c>
      <c r="AL2224" s="327">
        <v>-52.4283</v>
      </c>
      <c r="AM2224" s="292"/>
    </row>
    <row r="2225" spans="1:39" ht="19.5" customHeight="1" x14ac:dyDescent="0.2">
      <c r="A2225" s="375" t="s">
        <v>24</v>
      </c>
      <c r="B2225" s="375" t="s">
        <v>25</v>
      </c>
      <c r="C2225" s="375" t="s">
        <v>26</v>
      </c>
      <c r="D2225" s="375" t="s">
        <v>28</v>
      </c>
      <c r="E2225" s="375"/>
      <c r="F2225" s="375">
        <v>0</v>
      </c>
      <c r="G2225" s="375">
        <v>0</v>
      </c>
      <c r="H2225" s="375">
        <v>-73.048100000000005</v>
      </c>
      <c r="I2225" s="375">
        <v>-36.087600000000002</v>
      </c>
      <c r="J2225" s="375">
        <v>-67.548199999999994</v>
      </c>
      <c r="K2225" s="375">
        <v>-71.935199999999995</v>
      </c>
      <c r="L2225" s="375">
        <v>-67.004400000000004</v>
      </c>
      <c r="M2225" s="375">
        <v>-55.612749999999998</v>
      </c>
      <c r="N2225" s="375">
        <v>-46.320349999999998</v>
      </c>
      <c r="O2225" s="375">
        <v>-48.32405</v>
      </c>
      <c r="P2225" s="375">
        <v>-55.17165</v>
      </c>
      <c r="Q2225" s="375">
        <v>-40.099499999999999</v>
      </c>
      <c r="R2225" s="375">
        <v>-561.15179999999998</v>
      </c>
      <c r="W2225" s="323" t="s">
        <v>365</v>
      </c>
      <c r="X2225" s="323" t="s">
        <v>367</v>
      </c>
      <c r="Y2225" s="323"/>
      <c r="Z2225" s="327">
        <v>83.296887999999996</v>
      </c>
      <c r="AA2225" s="327">
        <v>17.819417000000001</v>
      </c>
      <c r="AB2225" s="327">
        <v>63.981029999999997</v>
      </c>
      <c r="AC2225" s="327">
        <v>81.252745000000004</v>
      </c>
      <c r="AD2225" s="327">
        <v>69.183795000000003</v>
      </c>
      <c r="AE2225" s="327">
        <v>110.040621</v>
      </c>
      <c r="AF2225" s="327">
        <v>101.96611300000001</v>
      </c>
      <c r="AG2225" s="327">
        <v>105.027215</v>
      </c>
      <c r="AH2225" s="327">
        <v>116.071167</v>
      </c>
      <c r="AI2225" s="327">
        <v>101.96647</v>
      </c>
      <c r="AJ2225" s="327">
        <v>131.99526900000001</v>
      </c>
      <c r="AK2225" s="327">
        <v>133.199882</v>
      </c>
      <c r="AL2225" s="327">
        <v>1115.800612</v>
      </c>
      <c r="AM2225" s="292"/>
    </row>
    <row r="2226" spans="1:39" ht="19.5" customHeight="1" x14ac:dyDescent="0.2">
      <c r="A2226" s="375" t="s">
        <v>24</v>
      </c>
      <c r="B2226" s="375" t="s">
        <v>25</v>
      </c>
      <c r="C2226" s="375" t="s">
        <v>26</v>
      </c>
      <c r="D2226" s="375" t="s">
        <v>29</v>
      </c>
      <c r="E2226" s="375"/>
      <c r="F2226" s="375">
        <v>0</v>
      </c>
      <c r="G2226" s="375">
        <v>0</v>
      </c>
      <c r="H2226" s="375">
        <v>0</v>
      </c>
      <c r="I2226" s="375">
        <v>0.28770000000001</v>
      </c>
      <c r="J2226" s="375">
        <v>0</v>
      </c>
      <c r="K2226" s="375">
        <v>0</v>
      </c>
      <c r="L2226" s="375">
        <v>0</v>
      </c>
      <c r="M2226" s="375">
        <v>-3.875</v>
      </c>
      <c r="N2226" s="375">
        <v>-57.664999999999999</v>
      </c>
      <c r="O2226" s="375">
        <v>-26.725000000000001</v>
      </c>
      <c r="P2226" s="375">
        <v>-52.5</v>
      </c>
      <c r="Q2226" s="375">
        <v>-14.95</v>
      </c>
      <c r="R2226" s="375">
        <v>-155.4273</v>
      </c>
      <c r="W2226" s="323" t="s">
        <v>365</v>
      </c>
      <c r="X2226" s="323" t="s">
        <v>229</v>
      </c>
      <c r="Y2226" s="323"/>
      <c r="Z2226" s="327">
        <v>2.5029330000000001</v>
      </c>
      <c r="AA2226" s="327">
        <v>-0.69170800000000099</v>
      </c>
      <c r="AB2226" s="327">
        <v>-2.3605909999999999</v>
      </c>
      <c r="AC2226" s="327">
        <v>-46.314748999999999</v>
      </c>
      <c r="AD2226" s="327">
        <v>-18.102642000000099</v>
      </c>
      <c r="AE2226" s="327">
        <v>-12.105731</v>
      </c>
      <c r="AF2226" s="327">
        <v>-13.318754</v>
      </c>
      <c r="AG2226" s="327">
        <v>-18.618872</v>
      </c>
      <c r="AH2226" s="327">
        <v>-25.547370000000001</v>
      </c>
      <c r="AI2226" s="327">
        <v>1.5794520000000001</v>
      </c>
      <c r="AJ2226" s="327">
        <v>-2.8944369999999999</v>
      </c>
      <c r="AK2226" s="327">
        <v>-0.78734399999999904</v>
      </c>
      <c r="AL2226" s="327">
        <v>-136.65981300000001</v>
      </c>
      <c r="AM2226" s="292"/>
    </row>
    <row r="2227" spans="1:39" ht="19.5" customHeight="1" x14ac:dyDescent="0.2">
      <c r="A2227" s="375" t="s">
        <v>24</v>
      </c>
      <c r="B2227" s="375" t="s">
        <v>25</v>
      </c>
      <c r="C2227" s="375" t="s">
        <v>26</v>
      </c>
      <c r="D2227" s="375" t="s">
        <v>30</v>
      </c>
      <c r="E2227" s="375"/>
      <c r="F2227" s="375">
        <v>0</v>
      </c>
      <c r="G2227" s="375">
        <v>0</v>
      </c>
      <c r="H2227" s="375">
        <v>0</v>
      </c>
      <c r="I2227" s="375">
        <v>0</v>
      </c>
      <c r="J2227" s="375">
        <v>0</v>
      </c>
      <c r="K2227" s="375">
        <v>0</v>
      </c>
      <c r="L2227" s="375">
        <v>-0.05</v>
      </c>
      <c r="M2227" s="375">
        <v>-15.28</v>
      </c>
      <c r="N2227" s="375">
        <v>-20.010000000000002</v>
      </c>
      <c r="O2227" s="375">
        <v>-25.184999999999999</v>
      </c>
      <c r="P2227" s="375">
        <v>-26.414999999999999</v>
      </c>
      <c r="Q2227" s="375">
        <v>-24.41</v>
      </c>
      <c r="R2227" s="375">
        <v>-111.35</v>
      </c>
      <c r="W2227" s="323" t="s">
        <v>365</v>
      </c>
      <c r="X2227" s="323" t="s">
        <v>230</v>
      </c>
      <c r="Y2227" s="323"/>
      <c r="Z2227" s="327">
        <v>0</v>
      </c>
      <c r="AA2227" s="327">
        <v>0</v>
      </c>
      <c r="AB2227" s="327">
        <v>0</v>
      </c>
      <c r="AC2227" s="327">
        <v>0</v>
      </c>
      <c r="AD2227" s="327">
        <v>0</v>
      </c>
      <c r="AE2227" s="327">
        <v>0</v>
      </c>
      <c r="AF2227" s="327">
        <v>0</v>
      </c>
      <c r="AG2227" s="327">
        <v>0</v>
      </c>
      <c r="AH2227" s="327">
        <v>0</v>
      </c>
      <c r="AI2227" s="327">
        <v>0</v>
      </c>
      <c r="AJ2227" s="327">
        <v>0</v>
      </c>
      <c r="AK2227" s="327">
        <v>0</v>
      </c>
      <c r="AL2227" s="327">
        <v>0</v>
      </c>
      <c r="AM2227" s="292"/>
    </row>
    <row r="2228" spans="1:39" ht="19.5" customHeight="1" x14ac:dyDescent="0.2">
      <c r="A2228" s="375" t="s">
        <v>24</v>
      </c>
      <c r="B2228" s="375" t="s">
        <v>25</v>
      </c>
      <c r="C2228" s="375" t="s">
        <v>26</v>
      </c>
      <c r="D2228" s="375" t="s">
        <v>31</v>
      </c>
      <c r="E2228" s="375"/>
      <c r="F2228" s="375">
        <v>0</v>
      </c>
      <c r="G2228" s="375">
        <v>0</v>
      </c>
      <c r="H2228" s="375">
        <v>0</v>
      </c>
      <c r="I2228" s="375">
        <v>0</v>
      </c>
      <c r="J2228" s="375">
        <v>0</v>
      </c>
      <c r="K2228" s="375">
        <v>0</v>
      </c>
      <c r="L2228" s="375">
        <v>0</v>
      </c>
      <c r="M2228" s="375">
        <v>0</v>
      </c>
      <c r="N2228" s="375">
        <v>0</v>
      </c>
      <c r="O2228" s="375">
        <v>0</v>
      </c>
      <c r="P2228" s="375">
        <v>0</v>
      </c>
      <c r="Q2228" s="375">
        <v>0</v>
      </c>
      <c r="R2228" s="375">
        <v>0</v>
      </c>
      <c r="W2228" s="323" t="s">
        <v>365</v>
      </c>
      <c r="X2228" s="323" t="s">
        <v>231</v>
      </c>
      <c r="Y2228" s="323"/>
      <c r="Z2228" s="327">
        <v>244.083797</v>
      </c>
      <c r="AA2228" s="327">
        <v>69.586046999999994</v>
      </c>
      <c r="AB2228" s="327">
        <v>161.383859</v>
      </c>
      <c r="AC2228" s="327">
        <v>215.51651799999999</v>
      </c>
      <c r="AD2228" s="327">
        <v>209.454037</v>
      </c>
      <c r="AE2228" s="327">
        <v>286.643663</v>
      </c>
      <c r="AF2228" s="327">
        <v>283.902556</v>
      </c>
      <c r="AG2228" s="327">
        <v>315.31727599999999</v>
      </c>
      <c r="AH2228" s="327">
        <v>317.03795500000001</v>
      </c>
      <c r="AI2228" s="327">
        <v>296.65435100000002</v>
      </c>
      <c r="AJ2228" s="327">
        <v>357.72506399999997</v>
      </c>
      <c r="AK2228" s="327">
        <v>390.312254</v>
      </c>
      <c r="AL2228" s="327">
        <v>3147.617377</v>
      </c>
      <c r="AM2228" s="292"/>
    </row>
    <row r="2229" spans="1:39" ht="19.5" customHeight="1" x14ac:dyDescent="0.2">
      <c r="A2229" s="375" t="s">
        <v>24</v>
      </c>
      <c r="B2229" s="375" t="s">
        <v>25</v>
      </c>
      <c r="C2229" s="375" t="s">
        <v>26</v>
      </c>
      <c r="D2229" s="375" t="s">
        <v>32</v>
      </c>
      <c r="E2229" s="375"/>
      <c r="F2229" s="375">
        <v>0</v>
      </c>
      <c r="G2229" s="375">
        <v>0</v>
      </c>
      <c r="H2229" s="375">
        <v>0</v>
      </c>
      <c r="I2229" s="375">
        <v>0</v>
      </c>
      <c r="J2229" s="375">
        <v>0</v>
      </c>
      <c r="K2229" s="375">
        <v>0</v>
      </c>
      <c r="L2229" s="375">
        <v>0</v>
      </c>
      <c r="M2229" s="375">
        <v>0</v>
      </c>
      <c r="N2229" s="375">
        <v>0</v>
      </c>
      <c r="O2229" s="375">
        <v>0</v>
      </c>
      <c r="P2229" s="375">
        <v>0</v>
      </c>
      <c r="Q2229" s="375">
        <v>0</v>
      </c>
      <c r="R2229" s="375">
        <v>0</v>
      </c>
      <c r="W2229" s="323" t="s">
        <v>365</v>
      </c>
      <c r="X2229" s="323" t="s">
        <v>232</v>
      </c>
      <c r="Y2229" s="323"/>
      <c r="Z2229" s="327">
        <v>6.2773000000000003</v>
      </c>
      <c r="AA2229" s="327">
        <v>6.5858999999999996</v>
      </c>
      <c r="AB2229" s="327">
        <v>-12.749000000000001</v>
      </c>
      <c r="AC2229" s="327">
        <v>8.5344999999999995</v>
      </c>
      <c r="AD2229" s="327">
        <v>8.6762999999999995</v>
      </c>
      <c r="AE2229" s="327">
        <v>0.39479999999999998</v>
      </c>
      <c r="AF2229" s="327">
        <v>2.3187000000000002</v>
      </c>
      <c r="AG2229" s="327">
        <v>0.12820000000000001</v>
      </c>
      <c r="AH2229" s="327">
        <v>0.17430000000000001</v>
      </c>
      <c r="AI2229" s="327">
        <v>0.17430000000000001</v>
      </c>
      <c r="AJ2229" s="327">
        <v>3.3271000000000002</v>
      </c>
      <c r="AK2229" s="327">
        <v>5.6778000000000004</v>
      </c>
      <c r="AL2229" s="327">
        <v>29.520199999999999</v>
      </c>
      <c r="AM2229" s="292"/>
    </row>
    <row r="2230" spans="1:39" ht="19.5" customHeight="1" x14ac:dyDescent="0.2">
      <c r="A2230" s="375" t="s">
        <v>24</v>
      </c>
      <c r="B2230" s="375" t="s">
        <v>25</v>
      </c>
      <c r="C2230" s="375" t="s">
        <v>33</v>
      </c>
      <c r="D2230" s="375" t="s">
        <v>34</v>
      </c>
      <c r="E2230" s="375"/>
      <c r="F2230" s="375">
        <v>0</v>
      </c>
      <c r="G2230" s="375">
        <v>0</v>
      </c>
      <c r="H2230" s="375">
        <v>0</v>
      </c>
      <c r="I2230" s="375">
        <v>0.28770000000001</v>
      </c>
      <c r="J2230" s="375">
        <v>0</v>
      </c>
      <c r="K2230" s="375">
        <v>0</v>
      </c>
      <c r="L2230" s="375">
        <v>-0.05</v>
      </c>
      <c r="M2230" s="375">
        <v>-15.574999999999999</v>
      </c>
      <c r="N2230" s="375">
        <v>-72.525000000000006</v>
      </c>
      <c r="O2230" s="375">
        <v>-43.65</v>
      </c>
      <c r="P2230" s="375">
        <v>-36.825000000000003</v>
      </c>
      <c r="Q2230" s="375">
        <v>-25.92</v>
      </c>
      <c r="R2230" s="375">
        <v>-194.25729999999999</v>
      </c>
      <c r="W2230" s="323" t="s">
        <v>365</v>
      </c>
      <c r="X2230" s="323" t="s">
        <v>233</v>
      </c>
      <c r="Y2230" s="323"/>
      <c r="Z2230" s="327">
        <v>0</v>
      </c>
      <c r="AA2230" s="327">
        <v>0</v>
      </c>
      <c r="AB2230" s="327">
        <v>0</v>
      </c>
      <c r="AC2230" s="327">
        <v>0.27810000000000001</v>
      </c>
      <c r="AD2230" s="327">
        <v>0</v>
      </c>
      <c r="AE2230" s="327">
        <v>3.8399999999999997E-2</v>
      </c>
      <c r="AF2230" s="327">
        <v>0</v>
      </c>
      <c r="AG2230" s="327">
        <v>0</v>
      </c>
      <c r="AH2230" s="327">
        <v>0</v>
      </c>
      <c r="AI2230" s="327">
        <v>0</v>
      </c>
      <c r="AJ2230" s="327">
        <v>0</v>
      </c>
      <c r="AK2230" s="327">
        <v>0</v>
      </c>
      <c r="AL2230" s="327">
        <v>0.3165</v>
      </c>
      <c r="AM2230" s="292"/>
    </row>
    <row r="2231" spans="1:39" ht="19.5" customHeight="1" x14ac:dyDescent="0.2">
      <c r="A2231" s="375" t="s">
        <v>24</v>
      </c>
      <c r="B2231" s="375" t="s">
        <v>25</v>
      </c>
      <c r="C2231" s="375" t="s">
        <v>33</v>
      </c>
      <c r="D2231" s="375" t="s">
        <v>35</v>
      </c>
      <c r="E2231" s="375"/>
      <c r="F2231" s="375">
        <v>0</v>
      </c>
      <c r="G2231" s="375">
        <v>0</v>
      </c>
      <c r="H2231" s="375">
        <v>-76.663899999999998</v>
      </c>
      <c r="I2231" s="375">
        <v>-65.329499999999996</v>
      </c>
      <c r="J2231" s="375">
        <v>-90.5501</v>
      </c>
      <c r="K2231" s="375">
        <v>-84.166399999999996</v>
      </c>
      <c r="L2231" s="375">
        <v>-69.959800000000001</v>
      </c>
      <c r="M2231" s="375">
        <v>-57.188099999999999</v>
      </c>
      <c r="N2231" s="375">
        <v>-54.701300000000003</v>
      </c>
      <c r="O2231" s="375">
        <v>-68.702100000000002</v>
      </c>
      <c r="P2231" s="375">
        <v>-111.6836</v>
      </c>
      <c r="Q2231" s="375">
        <v>-67.016599999999997</v>
      </c>
      <c r="R2231" s="375">
        <v>-745.96140000000003</v>
      </c>
      <c r="W2231" s="323" t="s">
        <v>365</v>
      </c>
      <c r="X2231" s="323" t="s">
        <v>234</v>
      </c>
      <c r="Y2231" s="323"/>
      <c r="Z2231" s="327">
        <v>0</v>
      </c>
      <c r="AA2231" s="327">
        <v>0</v>
      </c>
      <c r="AB2231" s="327">
        <v>0.56850000000000001</v>
      </c>
      <c r="AC2231" s="327">
        <v>3.9243999999999999</v>
      </c>
      <c r="AD2231" s="327">
        <v>3.2599999999999997E-2</v>
      </c>
      <c r="AE2231" s="327">
        <v>0.125</v>
      </c>
      <c r="AF2231" s="327">
        <v>6.6500000000000004E-2</v>
      </c>
      <c r="AG2231" s="327">
        <v>0</v>
      </c>
      <c r="AH2231" s="327">
        <v>0</v>
      </c>
      <c r="AI2231" s="327">
        <v>0</v>
      </c>
      <c r="AJ2231" s="327">
        <v>0</v>
      </c>
      <c r="AK2231" s="327">
        <v>0</v>
      </c>
      <c r="AL2231" s="327">
        <v>4.7169999999999996</v>
      </c>
      <c r="AM2231" s="292"/>
    </row>
    <row r="2232" spans="1:39" ht="19.5" customHeight="1" x14ac:dyDescent="0.2">
      <c r="A2232" s="375" t="s">
        <v>24</v>
      </c>
      <c r="B2232" s="375" t="s">
        <v>25</v>
      </c>
      <c r="C2232" s="375" t="s">
        <v>33</v>
      </c>
      <c r="D2232" s="375" t="s">
        <v>36</v>
      </c>
      <c r="E2232" s="375"/>
      <c r="F2232" s="375">
        <v>0</v>
      </c>
      <c r="G2232" s="375">
        <v>0</v>
      </c>
      <c r="H2232" s="375">
        <v>-125.6345</v>
      </c>
      <c r="I2232" s="375">
        <v>-63.283099999999997</v>
      </c>
      <c r="J2232" s="375">
        <v>-113.8165</v>
      </c>
      <c r="K2232" s="375">
        <v>-106.69029999999999</v>
      </c>
      <c r="L2232" s="375">
        <v>-103.8794</v>
      </c>
      <c r="M2232" s="375">
        <v>-83.324150000000003</v>
      </c>
      <c r="N2232" s="375">
        <v>-77.523449999999997</v>
      </c>
      <c r="O2232" s="375">
        <v>-69.73115</v>
      </c>
      <c r="P2232" s="375">
        <v>-79.7209</v>
      </c>
      <c r="Q2232" s="375">
        <v>-52.960299999999997</v>
      </c>
      <c r="R2232" s="375">
        <v>-876.56375000000003</v>
      </c>
      <c r="W2232" s="323" t="s">
        <v>365</v>
      </c>
      <c r="X2232" s="323" t="s">
        <v>127</v>
      </c>
      <c r="Y2232" s="323"/>
      <c r="Z2232" s="327">
        <v>-1.5880000000000001</v>
      </c>
      <c r="AA2232" s="327">
        <v>-4.1455039999999999</v>
      </c>
      <c r="AB2232" s="327">
        <v>-0.58738999999999997</v>
      </c>
      <c r="AC2232" s="327">
        <v>290.75815</v>
      </c>
      <c r="AD2232" s="327">
        <v>-0.39861099999999999</v>
      </c>
      <c r="AE2232" s="327">
        <v>4.3490679999999999</v>
      </c>
      <c r="AF2232" s="327">
        <v>-348.64966800000002</v>
      </c>
      <c r="AG2232" s="327">
        <v>1.886422</v>
      </c>
      <c r="AH2232" s="327">
        <v>1.9264220000000001</v>
      </c>
      <c r="AI2232" s="327">
        <v>1.086695</v>
      </c>
      <c r="AJ2232" s="327">
        <v>2.7715589999999999</v>
      </c>
      <c r="AK2232" s="327">
        <v>1.5750820000000001</v>
      </c>
      <c r="AL2232" s="327">
        <v>-51.015775000000097</v>
      </c>
      <c r="AM2232" s="292"/>
    </row>
    <row r="2233" spans="1:39" ht="19.5" customHeight="1" x14ac:dyDescent="0.2">
      <c r="A2233" s="375" t="s">
        <v>24</v>
      </c>
      <c r="B2233" s="375" t="s">
        <v>25</v>
      </c>
      <c r="C2233" s="375" t="s">
        <v>33</v>
      </c>
      <c r="D2233" s="375" t="s">
        <v>37</v>
      </c>
      <c r="E2233" s="375"/>
      <c r="F2233" s="375">
        <v>0</v>
      </c>
      <c r="G2233" s="375">
        <v>0</v>
      </c>
      <c r="H2233" s="375">
        <v>0</v>
      </c>
      <c r="I2233" s="375">
        <v>0</v>
      </c>
      <c r="J2233" s="375">
        <v>0</v>
      </c>
      <c r="K2233" s="375">
        <v>0</v>
      </c>
      <c r="L2233" s="375">
        <v>0</v>
      </c>
      <c r="M2233" s="375">
        <v>0</v>
      </c>
      <c r="N2233" s="375">
        <v>0</v>
      </c>
      <c r="O2233" s="375">
        <v>0</v>
      </c>
      <c r="P2233" s="375">
        <v>0</v>
      </c>
      <c r="Q2233" s="375">
        <v>0</v>
      </c>
      <c r="R2233" s="375">
        <v>0</v>
      </c>
      <c r="W2233" s="323" t="s">
        <v>365</v>
      </c>
      <c r="X2233" s="323" t="s">
        <v>235</v>
      </c>
      <c r="Y2233" s="323"/>
      <c r="Z2233" s="327">
        <v>0</v>
      </c>
      <c r="AA2233" s="327">
        <v>0</v>
      </c>
      <c r="AB2233" s="327">
        <v>0</v>
      </c>
      <c r="AC2233" s="327">
        <v>0</v>
      </c>
      <c r="AD2233" s="327">
        <v>0</v>
      </c>
      <c r="AE2233" s="327">
        <v>0</v>
      </c>
      <c r="AF2233" s="327">
        <v>0</v>
      </c>
      <c r="AG2233" s="327">
        <v>0</v>
      </c>
      <c r="AH2233" s="327">
        <v>0</v>
      </c>
      <c r="AI2233" s="327">
        <v>0</v>
      </c>
      <c r="AJ2233" s="327">
        <v>0</v>
      </c>
      <c r="AK2233" s="327">
        <v>0</v>
      </c>
      <c r="AL2233" s="327">
        <v>0</v>
      </c>
      <c r="AM2233" s="292"/>
    </row>
    <row r="2234" spans="1:39" ht="19.5" customHeight="1" x14ac:dyDescent="0.2">
      <c r="A2234" s="375" t="s">
        <v>24</v>
      </c>
      <c r="B2234" s="375" t="s">
        <v>25</v>
      </c>
      <c r="C2234" s="375" t="s">
        <v>33</v>
      </c>
      <c r="D2234" s="375" t="s">
        <v>38</v>
      </c>
      <c r="E2234" s="375"/>
      <c r="F2234" s="375">
        <v>0</v>
      </c>
      <c r="G2234" s="375">
        <v>0</v>
      </c>
      <c r="H2234" s="375">
        <v>0</v>
      </c>
      <c r="I2234" s="375">
        <v>0</v>
      </c>
      <c r="J2234" s="375">
        <v>0</v>
      </c>
      <c r="K2234" s="375">
        <v>0</v>
      </c>
      <c r="L2234" s="375">
        <v>0</v>
      </c>
      <c r="M2234" s="375">
        <v>0</v>
      </c>
      <c r="N2234" s="375">
        <v>0</v>
      </c>
      <c r="O2234" s="375">
        <v>0</v>
      </c>
      <c r="P2234" s="375">
        <v>0</v>
      </c>
      <c r="Q2234" s="375">
        <v>0</v>
      </c>
      <c r="R2234" s="375">
        <v>0</v>
      </c>
      <c r="W2234" s="323" t="s">
        <v>365</v>
      </c>
      <c r="X2234" s="323" t="s">
        <v>236</v>
      </c>
      <c r="Y2234" s="323"/>
      <c r="Z2234" s="327">
        <v>0</v>
      </c>
      <c r="AA2234" s="327">
        <v>0</v>
      </c>
      <c r="AB2234" s="327">
        <v>0</v>
      </c>
      <c r="AC2234" s="327">
        <v>0</v>
      </c>
      <c r="AD2234" s="327">
        <v>0</v>
      </c>
      <c r="AE2234" s="327">
        <v>0</v>
      </c>
      <c r="AF2234" s="327">
        <v>0</v>
      </c>
      <c r="AG2234" s="327">
        <v>0</v>
      </c>
      <c r="AH2234" s="327">
        <v>0</v>
      </c>
      <c r="AI2234" s="327">
        <v>0</v>
      </c>
      <c r="AJ2234" s="327">
        <v>0</v>
      </c>
      <c r="AK2234" s="327">
        <v>0</v>
      </c>
      <c r="AL2234" s="327">
        <v>0</v>
      </c>
      <c r="AM2234" s="292"/>
    </row>
    <row r="2235" spans="1:39" ht="19.5" customHeight="1" x14ac:dyDescent="0.2">
      <c r="A2235" s="375" t="s">
        <v>24</v>
      </c>
      <c r="B2235" s="375" t="s">
        <v>25</v>
      </c>
      <c r="C2235" s="375" t="s">
        <v>33</v>
      </c>
      <c r="D2235" s="375" t="s">
        <v>39</v>
      </c>
      <c r="E2235" s="375"/>
      <c r="F2235" s="375">
        <v>0</v>
      </c>
      <c r="G2235" s="375">
        <v>0</v>
      </c>
      <c r="H2235" s="375">
        <v>0</v>
      </c>
      <c r="I2235" s="375">
        <v>0</v>
      </c>
      <c r="J2235" s="375">
        <v>0</v>
      </c>
      <c r="K2235" s="375">
        <v>0</v>
      </c>
      <c r="L2235" s="375">
        <v>0</v>
      </c>
      <c r="M2235" s="375">
        <v>0</v>
      </c>
      <c r="N2235" s="375">
        <v>0</v>
      </c>
      <c r="O2235" s="375">
        <v>0</v>
      </c>
      <c r="P2235" s="375">
        <v>0</v>
      </c>
      <c r="Q2235" s="375">
        <v>0</v>
      </c>
      <c r="R2235" s="375">
        <v>0</v>
      </c>
      <c r="W2235" s="323" t="s">
        <v>365</v>
      </c>
      <c r="X2235" s="323" t="s">
        <v>237</v>
      </c>
      <c r="Y2235" s="323"/>
      <c r="Z2235" s="327">
        <v>0</v>
      </c>
      <c r="AA2235" s="327">
        <v>0</v>
      </c>
      <c r="AB2235" s="327">
        <v>0</v>
      </c>
      <c r="AC2235" s="327">
        <v>0</v>
      </c>
      <c r="AD2235" s="327">
        <v>0</v>
      </c>
      <c r="AE2235" s="327">
        <v>0</v>
      </c>
      <c r="AF2235" s="327">
        <v>0</v>
      </c>
      <c r="AG2235" s="327">
        <v>0</v>
      </c>
      <c r="AH2235" s="327">
        <v>0</v>
      </c>
      <c r="AI2235" s="327">
        <v>0</v>
      </c>
      <c r="AJ2235" s="327">
        <v>0</v>
      </c>
      <c r="AK2235" s="327">
        <v>0</v>
      </c>
      <c r="AL2235" s="327">
        <v>0</v>
      </c>
      <c r="AM2235" s="292"/>
    </row>
    <row r="2236" spans="1:39" ht="19.5" customHeight="1" x14ac:dyDescent="0.2">
      <c r="A2236" s="375" t="s">
        <v>24</v>
      </c>
      <c r="B2236" s="375" t="s">
        <v>25</v>
      </c>
      <c r="C2236" s="375" t="s">
        <v>40</v>
      </c>
      <c r="D2236" s="375" t="s">
        <v>41</v>
      </c>
      <c r="E2236" s="375"/>
      <c r="F2236" s="375">
        <v>0</v>
      </c>
      <c r="G2236" s="375">
        <v>0</v>
      </c>
      <c r="H2236" s="375">
        <v>-202.29839999999999</v>
      </c>
      <c r="I2236" s="375">
        <v>-128.32490000000001</v>
      </c>
      <c r="J2236" s="375">
        <v>-204.36660000000001</v>
      </c>
      <c r="K2236" s="375">
        <v>-190.85669999999999</v>
      </c>
      <c r="L2236" s="375">
        <v>-173.88919999999999</v>
      </c>
      <c r="M2236" s="375">
        <v>-156.08725000000001</v>
      </c>
      <c r="N2236" s="375">
        <v>-204.74975000000001</v>
      </c>
      <c r="O2236" s="375">
        <v>-181.85825</v>
      </c>
      <c r="P2236" s="375">
        <v>-228.2295</v>
      </c>
      <c r="Q2236" s="375">
        <v>-145.89689999999999</v>
      </c>
      <c r="R2236" s="375">
        <v>-1816.55745</v>
      </c>
      <c r="W2236" s="323" t="s">
        <v>365</v>
      </c>
      <c r="X2236" s="323" t="s">
        <v>238</v>
      </c>
      <c r="Y2236" s="323"/>
      <c r="Z2236" s="327">
        <v>0</v>
      </c>
      <c r="AA2236" s="327">
        <v>0</v>
      </c>
      <c r="AB2236" s="327">
        <v>0</v>
      </c>
      <c r="AC2236" s="327">
        <v>0</v>
      </c>
      <c r="AD2236" s="327">
        <v>0</v>
      </c>
      <c r="AE2236" s="327">
        <v>0</v>
      </c>
      <c r="AF2236" s="327">
        <v>0</v>
      </c>
      <c r="AG2236" s="327">
        <v>0</v>
      </c>
      <c r="AH2236" s="327">
        <v>0</v>
      </c>
      <c r="AI2236" s="327">
        <v>0</v>
      </c>
      <c r="AJ2236" s="327">
        <v>0</v>
      </c>
      <c r="AK2236" s="327">
        <v>0</v>
      </c>
      <c r="AL2236" s="327">
        <v>0</v>
      </c>
      <c r="AM2236" s="292"/>
    </row>
    <row r="2237" spans="1:39" ht="19.5" customHeight="1" x14ac:dyDescent="0.2">
      <c r="A2237" s="375" t="s">
        <v>24</v>
      </c>
      <c r="B2237" s="375" t="s">
        <v>25</v>
      </c>
      <c r="C2237" s="375" t="s">
        <v>40</v>
      </c>
      <c r="D2237" s="375" t="s">
        <v>42</v>
      </c>
      <c r="E2237" s="375"/>
      <c r="F2237" s="375">
        <v>0</v>
      </c>
      <c r="G2237" s="375">
        <v>0</v>
      </c>
      <c r="H2237" s="375">
        <v>0</v>
      </c>
      <c r="I2237" s="375">
        <v>0</v>
      </c>
      <c r="J2237" s="375">
        <v>0</v>
      </c>
      <c r="K2237" s="375">
        <v>0</v>
      </c>
      <c r="L2237" s="375">
        <v>0</v>
      </c>
      <c r="M2237" s="375">
        <v>0</v>
      </c>
      <c r="N2237" s="375">
        <v>0</v>
      </c>
      <c r="O2237" s="375">
        <v>-0.22500000000000001</v>
      </c>
      <c r="P2237" s="375">
        <v>0</v>
      </c>
      <c r="Q2237" s="375">
        <v>0</v>
      </c>
      <c r="R2237" s="375">
        <v>-0.22500000000000001</v>
      </c>
      <c r="W2237" s="323" t="s">
        <v>365</v>
      </c>
      <c r="X2237" s="323" t="s">
        <v>239</v>
      </c>
      <c r="Y2237" s="323"/>
      <c r="Z2237" s="327">
        <v>0</v>
      </c>
      <c r="AA2237" s="327">
        <v>0</v>
      </c>
      <c r="AB2237" s="327">
        <v>0</v>
      </c>
      <c r="AC2237" s="327">
        <v>0</v>
      </c>
      <c r="AD2237" s="327">
        <v>0</v>
      </c>
      <c r="AE2237" s="327">
        <v>0</v>
      </c>
      <c r="AF2237" s="327">
        <v>0</v>
      </c>
      <c r="AG2237" s="327">
        <v>0</v>
      </c>
      <c r="AH2237" s="327">
        <v>0</v>
      </c>
      <c r="AI2237" s="327">
        <v>0</v>
      </c>
      <c r="AJ2237" s="327">
        <v>0</v>
      </c>
      <c r="AK2237" s="327">
        <v>0</v>
      </c>
      <c r="AL2237" s="327">
        <v>0</v>
      </c>
      <c r="AM2237" s="292"/>
    </row>
    <row r="2238" spans="1:39" ht="19.5" customHeight="1" x14ac:dyDescent="0.2">
      <c r="A2238" s="375" t="s">
        <v>24</v>
      </c>
      <c r="B2238" s="375" t="s">
        <v>25</v>
      </c>
      <c r="C2238" s="375" t="s">
        <v>40</v>
      </c>
      <c r="D2238" s="375" t="s">
        <v>43</v>
      </c>
      <c r="E2238" s="375"/>
      <c r="F2238" s="375">
        <v>0</v>
      </c>
      <c r="G2238" s="375">
        <v>0</v>
      </c>
      <c r="H2238" s="375">
        <v>0</v>
      </c>
      <c r="I2238" s="375">
        <v>0</v>
      </c>
      <c r="J2238" s="375">
        <v>0</v>
      </c>
      <c r="K2238" s="375">
        <v>0</v>
      </c>
      <c r="L2238" s="375">
        <v>0</v>
      </c>
      <c r="M2238" s="375">
        <v>0</v>
      </c>
      <c r="N2238" s="375">
        <v>0</v>
      </c>
      <c r="O2238" s="375">
        <v>0</v>
      </c>
      <c r="P2238" s="375">
        <v>0</v>
      </c>
      <c r="Q2238" s="375">
        <v>0</v>
      </c>
      <c r="R2238" s="375">
        <v>0</v>
      </c>
      <c r="W2238" s="323" t="s">
        <v>365</v>
      </c>
      <c r="X2238" s="323" t="s">
        <v>240</v>
      </c>
      <c r="Y2238" s="323"/>
      <c r="Z2238" s="327">
        <v>0</v>
      </c>
      <c r="AA2238" s="327">
        <v>0</v>
      </c>
      <c r="AB2238" s="327">
        <v>0</v>
      </c>
      <c r="AC2238" s="327">
        <v>0</v>
      </c>
      <c r="AD2238" s="327">
        <v>0</v>
      </c>
      <c r="AE2238" s="327">
        <v>0</v>
      </c>
      <c r="AF2238" s="327">
        <v>0</v>
      </c>
      <c r="AG2238" s="327">
        <v>0</v>
      </c>
      <c r="AH2238" s="327">
        <v>0</v>
      </c>
      <c r="AI2238" s="327">
        <v>0</v>
      </c>
      <c r="AJ2238" s="327">
        <v>0</v>
      </c>
      <c r="AK2238" s="327">
        <v>0</v>
      </c>
      <c r="AL2238" s="327">
        <v>0</v>
      </c>
      <c r="AM2238" s="292"/>
    </row>
    <row r="2239" spans="1:39" ht="19.5" customHeight="1" x14ac:dyDescent="0.2">
      <c r="A2239" s="375" t="s">
        <v>24</v>
      </c>
      <c r="B2239" s="375" t="s">
        <v>44</v>
      </c>
      <c r="C2239" s="375" t="s">
        <v>26</v>
      </c>
      <c r="D2239" s="375" t="s">
        <v>27</v>
      </c>
      <c r="E2239" s="375"/>
      <c r="F2239" s="375"/>
      <c r="G2239" s="375"/>
      <c r="H2239" s="375"/>
      <c r="I2239" s="375"/>
      <c r="J2239" s="375"/>
      <c r="K2239" s="375"/>
      <c r="L2239" s="375"/>
      <c r="M2239" s="375"/>
      <c r="N2239" s="375"/>
      <c r="O2239" s="375"/>
      <c r="P2239" s="375"/>
      <c r="Q2239" s="375"/>
      <c r="R2239" s="375">
        <v>0</v>
      </c>
      <c r="W2239" s="323" t="s">
        <v>365</v>
      </c>
      <c r="X2239" s="323" t="s">
        <v>241</v>
      </c>
      <c r="Y2239" s="323"/>
      <c r="Z2239" s="327">
        <v>0</v>
      </c>
      <c r="AA2239" s="327">
        <v>0</v>
      </c>
      <c r="AB2239" s="327">
        <v>0</v>
      </c>
      <c r="AC2239" s="327">
        <v>0</v>
      </c>
      <c r="AD2239" s="327">
        <v>0</v>
      </c>
      <c r="AE2239" s="327">
        <v>0</v>
      </c>
      <c r="AF2239" s="327">
        <v>0</v>
      </c>
      <c r="AG2239" s="327">
        <v>0</v>
      </c>
      <c r="AH2239" s="327">
        <v>0</v>
      </c>
      <c r="AI2239" s="327">
        <v>0</v>
      </c>
      <c r="AJ2239" s="327">
        <v>0</v>
      </c>
      <c r="AK2239" s="327">
        <v>0</v>
      </c>
      <c r="AL2239" s="327">
        <v>0</v>
      </c>
      <c r="AM2239" s="292"/>
    </row>
    <row r="2240" spans="1:39" ht="19.5" customHeight="1" x14ac:dyDescent="0.2">
      <c r="A2240" s="375" t="s">
        <v>24</v>
      </c>
      <c r="B2240" s="375" t="s">
        <v>44</v>
      </c>
      <c r="C2240" s="375" t="s">
        <v>26</v>
      </c>
      <c r="D2240" s="375" t="s">
        <v>28</v>
      </c>
      <c r="E2240" s="375"/>
      <c r="F2240" s="375"/>
      <c r="G2240" s="375"/>
      <c r="H2240" s="375"/>
      <c r="I2240" s="375"/>
      <c r="J2240" s="375"/>
      <c r="K2240" s="375"/>
      <c r="L2240" s="375"/>
      <c r="M2240" s="375"/>
      <c r="N2240" s="375"/>
      <c r="O2240" s="375"/>
      <c r="P2240" s="375"/>
      <c r="Q2240" s="375"/>
      <c r="R2240" s="375">
        <v>0</v>
      </c>
      <c r="W2240" s="323" t="s">
        <v>365</v>
      </c>
      <c r="X2240" s="323" t="s">
        <v>242</v>
      </c>
      <c r="Y2240" s="323"/>
      <c r="Z2240" s="327">
        <v>0</v>
      </c>
      <c r="AA2240" s="327">
        <v>0</v>
      </c>
      <c r="AB2240" s="327">
        <v>0</v>
      </c>
      <c r="AC2240" s="327">
        <v>0</v>
      </c>
      <c r="AD2240" s="327">
        <v>0</v>
      </c>
      <c r="AE2240" s="327">
        <v>0</v>
      </c>
      <c r="AF2240" s="327">
        <v>0</v>
      </c>
      <c r="AG2240" s="327">
        <v>0</v>
      </c>
      <c r="AH2240" s="327">
        <v>0</v>
      </c>
      <c r="AI2240" s="327">
        <v>0</v>
      </c>
      <c r="AJ2240" s="327">
        <v>0</v>
      </c>
      <c r="AK2240" s="327">
        <v>0</v>
      </c>
      <c r="AL2240" s="327">
        <v>0</v>
      </c>
      <c r="AM2240" s="292"/>
    </row>
    <row r="2241" spans="1:39" ht="19.5" customHeight="1" x14ac:dyDescent="0.2">
      <c r="A2241" s="375" t="s">
        <v>24</v>
      </c>
      <c r="B2241" s="375" t="s">
        <v>44</v>
      </c>
      <c r="C2241" s="375" t="s">
        <v>26</v>
      </c>
      <c r="D2241" s="375" t="s">
        <v>29</v>
      </c>
      <c r="E2241" s="375"/>
      <c r="F2241" s="375"/>
      <c r="G2241" s="375"/>
      <c r="H2241" s="375"/>
      <c r="I2241" s="375"/>
      <c r="J2241" s="375"/>
      <c r="K2241" s="375"/>
      <c r="L2241" s="375"/>
      <c r="M2241" s="375"/>
      <c r="N2241" s="375"/>
      <c r="O2241" s="375"/>
      <c r="P2241" s="375"/>
      <c r="Q2241" s="375"/>
      <c r="R2241" s="375">
        <v>0</v>
      </c>
      <c r="W2241" s="323" t="s">
        <v>365</v>
      </c>
      <c r="X2241" s="323" t="s">
        <v>243</v>
      </c>
      <c r="Y2241" s="323"/>
      <c r="Z2241" s="327">
        <v>0</v>
      </c>
      <c r="AA2241" s="327">
        <v>0</v>
      </c>
      <c r="AB2241" s="327">
        <v>3.726</v>
      </c>
      <c r="AC2241" s="327">
        <v>4.6973000000000003</v>
      </c>
      <c r="AD2241" s="327">
        <v>6.8395000000000001</v>
      </c>
      <c r="AE2241" s="327">
        <v>5.2977999999999996</v>
      </c>
      <c r="AF2241" s="327">
        <v>4.7859999999999996</v>
      </c>
      <c r="AG2241" s="327">
        <v>3.9091</v>
      </c>
      <c r="AH2241" s="327">
        <v>2.7439</v>
      </c>
      <c r="AI2241" s="327">
        <v>3.7898000000000001</v>
      </c>
      <c r="AJ2241" s="327">
        <v>0</v>
      </c>
      <c r="AK2241" s="327">
        <v>0</v>
      </c>
      <c r="AL2241" s="327">
        <v>35.789400000000001</v>
      </c>
      <c r="AM2241" s="292"/>
    </row>
    <row r="2242" spans="1:39" ht="19.5" customHeight="1" x14ac:dyDescent="0.2">
      <c r="A2242" s="375" t="s">
        <v>24</v>
      </c>
      <c r="B2242" s="375" t="s">
        <v>44</v>
      </c>
      <c r="C2242" s="375" t="s">
        <v>26</v>
      </c>
      <c r="D2242" s="375" t="s">
        <v>30</v>
      </c>
      <c r="E2242" s="375"/>
      <c r="F2242" s="375"/>
      <c r="G2242" s="375"/>
      <c r="H2242" s="375"/>
      <c r="I2242" s="375"/>
      <c r="J2242" s="375"/>
      <c r="K2242" s="375"/>
      <c r="L2242" s="375"/>
      <c r="M2242" s="375"/>
      <c r="N2242" s="375"/>
      <c r="O2242" s="375"/>
      <c r="P2242" s="375"/>
      <c r="Q2242" s="375"/>
      <c r="R2242" s="375">
        <v>0</v>
      </c>
      <c r="W2242" s="323" t="s">
        <v>365</v>
      </c>
      <c r="X2242" s="323" t="s">
        <v>244</v>
      </c>
      <c r="Y2242" s="323"/>
      <c r="Z2242" s="327">
        <v>0</v>
      </c>
      <c r="AA2242" s="327">
        <v>0</v>
      </c>
      <c r="AB2242" s="327">
        <v>0</v>
      </c>
      <c r="AC2242" s="327">
        <v>0</v>
      </c>
      <c r="AD2242" s="327">
        <v>0</v>
      </c>
      <c r="AE2242" s="327">
        <v>0</v>
      </c>
      <c r="AF2242" s="327">
        <v>0</v>
      </c>
      <c r="AG2242" s="327">
        <v>0</v>
      </c>
      <c r="AH2242" s="327">
        <v>0</v>
      </c>
      <c r="AI2242" s="327">
        <v>0</v>
      </c>
      <c r="AJ2242" s="327">
        <v>0</v>
      </c>
      <c r="AK2242" s="327">
        <v>0</v>
      </c>
      <c r="AL2242" s="327">
        <v>0</v>
      </c>
      <c r="AM2242" s="292"/>
    </row>
    <row r="2243" spans="1:39" ht="19.5" customHeight="1" x14ac:dyDescent="0.2">
      <c r="A2243" s="375" t="s">
        <v>24</v>
      </c>
      <c r="B2243" s="375" t="s">
        <v>44</v>
      </c>
      <c r="C2243" s="375" t="s">
        <v>26</v>
      </c>
      <c r="D2243" s="375" t="s">
        <v>31</v>
      </c>
      <c r="E2243" s="375"/>
      <c r="F2243" s="375"/>
      <c r="G2243" s="375"/>
      <c r="H2243" s="375"/>
      <c r="I2243" s="375"/>
      <c r="J2243" s="375"/>
      <c r="K2243" s="375"/>
      <c r="L2243" s="375"/>
      <c r="M2243" s="375"/>
      <c r="N2243" s="375"/>
      <c r="O2243" s="375"/>
      <c r="P2243" s="375"/>
      <c r="Q2243" s="375"/>
      <c r="R2243" s="375">
        <v>0</v>
      </c>
      <c r="W2243" s="323" t="s">
        <v>365</v>
      </c>
      <c r="X2243" s="323" t="s">
        <v>245</v>
      </c>
      <c r="Y2243" s="323"/>
      <c r="Z2243" s="327">
        <v>0</v>
      </c>
      <c r="AA2243" s="327">
        <v>0</v>
      </c>
      <c r="AB2243" s="327">
        <v>0</v>
      </c>
      <c r="AC2243" s="327">
        <v>0</v>
      </c>
      <c r="AD2243" s="327">
        <v>0</v>
      </c>
      <c r="AE2243" s="327">
        <v>0</v>
      </c>
      <c r="AF2243" s="327">
        <v>0</v>
      </c>
      <c r="AG2243" s="327">
        <v>0</v>
      </c>
      <c r="AH2243" s="327">
        <v>0</v>
      </c>
      <c r="AI2243" s="327">
        <v>0</v>
      </c>
      <c r="AJ2243" s="327">
        <v>0</v>
      </c>
      <c r="AK2243" s="327">
        <v>0</v>
      </c>
      <c r="AL2243" s="327">
        <v>0</v>
      </c>
      <c r="AM2243" s="292"/>
    </row>
    <row r="2244" spans="1:39" ht="19.5" customHeight="1" x14ac:dyDescent="0.2">
      <c r="A2244" s="375" t="s">
        <v>24</v>
      </c>
      <c r="B2244" s="375" t="s">
        <v>44</v>
      </c>
      <c r="C2244" s="375" t="s">
        <v>26</v>
      </c>
      <c r="D2244" s="375" t="s">
        <v>32</v>
      </c>
      <c r="E2244" s="375"/>
      <c r="F2244" s="375"/>
      <c r="G2244" s="375"/>
      <c r="H2244" s="375"/>
      <c r="I2244" s="375"/>
      <c r="J2244" s="375"/>
      <c r="K2244" s="375"/>
      <c r="L2244" s="375"/>
      <c r="M2244" s="375"/>
      <c r="N2244" s="375"/>
      <c r="O2244" s="375"/>
      <c r="P2244" s="375"/>
      <c r="Q2244" s="375"/>
      <c r="R2244" s="375">
        <v>0</v>
      </c>
      <c r="W2244" s="323" t="s">
        <v>365</v>
      </c>
      <c r="X2244" s="323" t="s">
        <v>246</v>
      </c>
      <c r="Y2244" s="323"/>
      <c r="Z2244" s="327">
        <v>0</v>
      </c>
      <c r="AA2244" s="327">
        <v>0</v>
      </c>
      <c r="AB2244" s="327">
        <v>0</v>
      </c>
      <c r="AC2244" s="327">
        <v>0</v>
      </c>
      <c r="AD2244" s="327">
        <v>0</v>
      </c>
      <c r="AE2244" s="327">
        <v>0</v>
      </c>
      <c r="AF2244" s="327">
        <v>0</v>
      </c>
      <c r="AG2244" s="327">
        <v>0</v>
      </c>
      <c r="AH2244" s="327">
        <v>0</v>
      </c>
      <c r="AI2244" s="327">
        <v>0</v>
      </c>
      <c r="AJ2244" s="327">
        <v>0</v>
      </c>
      <c r="AK2244" s="327">
        <v>0</v>
      </c>
      <c r="AL2244" s="327">
        <v>0</v>
      </c>
      <c r="AM2244" s="292"/>
    </row>
    <row r="2245" spans="1:39" ht="19.5" customHeight="1" x14ac:dyDescent="0.2">
      <c r="A2245" s="375" t="s">
        <v>24</v>
      </c>
      <c r="B2245" s="375" t="s">
        <v>44</v>
      </c>
      <c r="C2245" s="375" t="s">
        <v>33</v>
      </c>
      <c r="D2245" s="375" t="s">
        <v>34</v>
      </c>
      <c r="E2245" s="375"/>
      <c r="F2245" s="375"/>
      <c r="G2245" s="375"/>
      <c r="H2245" s="375"/>
      <c r="I2245" s="375"/>
      <c r="J2245" s="375"/>
      <c r="K2245" s="375"/>
      <c r="L2245" s="375"/>
      <c r="M2245" s="375"/>
      <c r="N2245" s="375"/>
      <c r="O2245" s="375"/>
      <c r="P2245" s="375"/>
      <c r="Q2245" s="375"/>
      <c r="R2245" s="375">
        <v>0</v>
      </c>
      <c r="W2245" s="323" t="s">
        <v>365</v>
      </c>
      <c r="X2245" s="323" t="s">
        <v>247</v>
      </c>
      <c r="Y2245" s="323"/>
      <c r="Z2245" s="327">
        <v>0</v>
      </c>
      <c r="AA2245" s="327">
        <v>0</v>
      </c>
      <c r="AB2245" s="327">
        <v>0</v>
      </c>
      <c r="AC2245" s="327">
        <v>0</v>
      </c>
      <c r="AD2245" s="327">
        <v>0</v>
      </c>
      <c r="AE2245" s="327">
        <v>0</v>
      </c>
      <c r="AF2245" s="327">
        <v>0</v>
      </c>
      <c r="AG2245" s="327">
        <v>0</v>
      </c>
      <c r="AH2245" s="327">
        <v>0</v>
      </c>
      <c r="AI2245" s="327">
        <v>0</v>
      </c>
      <c r="AJ2245" s="327">
        <v>0</v>
      </c>
      <c r="AK2245" s="327">
        <v>0</v>
      </c>
      <c r="AL2245" s="327">
        <v>0</v>
      </c>
      <c r="AM2245" s="292"/>
    </row>
    <row r="2246" spans="1:39" ht="19.5" customHeight="1" x14ac:dyDescent="0.2">
      <c r="A2246" s="375" t="s">
        <v>24</v>
      </c>
      <c r="B2246" s="375" t="s">
        <v>44</v>
      </c>
      <c r="C2246" s="375" t="s">
        <v>33</v>
      </c>
      <c r="D2246" s="375" t="s">
        <v>35</v>
      </c>
      <c r="E2246" s="375"/>
      <c r="F2246" s="375"/>
      <c r="G2246" s="375"/>
      <c r="H2246" s="375"/>
      <c r="I2246" s="375"/>
      <c r="J2246" s="375"/>
      <c r="K2246" s="375"/>
      <c r="L2246" s="375"/>
      <c r="M2246" s="375"/>
      <c r="N2246" s="375"/>
      <c r="O2246" s="375"/>
      <c r="P2246" s="375"/>
      <c r="Q2246" s="375"/>
      <c r="R2246" s="375">
        <v>0</v>
      </c>
      <c r="W2246" s="323" t="s">
        <v>365</v>
      </c>
      <c r="X2246" s="323" t="s">
        <v>248</v>
      </c>
      <c r="Y2246" s="323"/>
      <c r="Z2246" s="327">
        <v>0</v>
      </c>
      <c r="AA2246" s="327">
        <v>0</v>
      </c>
      <c r="AB2246" s="327">
        <v>0</v>
      </c>
      <c r="AC2246" s="327">
        <v>0</v>
      </c>
      <c r="AD2246" s="327">
        <v>0</v>
      </c>
      <c r="AE2246" s="327">
        <v>0</v>
      </c>
      <c r="AF2246" s="327">
        <v>0</v>
      </c>
      <c r="AG2246" s="327">
        <v>0</v>
      </c>
      <c r="AH2246" s="327">
        <v>0</v>
      </c>
      <c r="AI2246" s="327">
        <v>0</v>
      </c>
      <c r="AJ2246" s="327">
        <v>0</v>
      </c>
      <c r="AK2246" s="327">
        <v>0</v>
      </c>
      <c r="AL2246" s="327">
        <v>0</v>
      </c>
      <c r="AM2246" s="292"/>
    </row>
    <row r="2247" spans="1:39" ht="19.5" customHeight="1" x14ac:dyDescent="0.2">
      <c r="A2247" s="375" t="s">
        <v>24</v>
      </c>
      <c r="B2247" s="375" t="s">
        <v>44</v>
      </c>
      <c r="C2247" s="375" t="s">
        <v>33</v>
      </c>
      <c r="D2247" s="375" t="s">
        <v>36</v>
      </c>
      <c r="E2247" s="375"/>
      <c r="F2247" s="375"/>
      <c r="G2247" s="375"/>
      <c r="H2247" s="375"/>
      <c r="I2247" s="375"/>
      <c r="J2247" s="375"/>
      <c r="K2247" s="375"/>
      <c r="L2247" s="375"/>
      <c r="M2247" s="375"/>
      <c r="N2247" s="375"/>
      <c r="O2247" s="375"/>
      <c r="P2247" s="375"/>
      <c r="Q2247" s="375"/>
      <c r="R2247" s="375">
        <v>0</v>
      </c>
      <c r="W2247" s="323" t="s">
        <v>365</v>
      </c>
      <c r="X2247" s="323" t="s">
        <v>210</v>
      </c>
      <c r="Y2247" s="323"/>
      <c r="Z2247" s="327">
        <v>298.78662000000003</v>
      </c>
      <c r="AA2247" s="327">
        <v>152.88734500000001</v>
      </c>
      <c r="AB2247" s="327">
        <v>296.26206200000001</v>
      </c>
      <c r="AC2247" s="327">
        <v>653.08958600000005</v>
      </c>
      <c r="AD2247" s="327">
        <v>361.26693899999998</v>
      </c>
      <c r="AE2247" s="327">
        <v>472.05831799999999</v>
      </c>
      <c r="AF2247" s="327">
        <v>343.31582600000002</v>
      </c>
      <c r="AG2247" s="327">
        <v>500.496577</v>
      </c>
      <c r="AH2247" s="327">
        <v>460.04741799999999</v>
      </c>
      <c r="AI2247" s="327">
        <v>444.81359600000002</v>
      </c>
      <c r="AJ2247" s="327">
        <v>539.88511900000003</v>
      </c>
      <c r="AK2247" s="327">
        <v>572.52776800000004</v>
      </c>
      <c r="AL2247" s="327">
        <v>5095.4371739999997</v>
      </c>
      <c r="AM2247" s="292"/>
    </row>
    <row r="2248" spans="1:39" ht="19.5" customHeight="1" x14ac:dyDescent="0.2">
      <c r="A2248" s="375" t="s">
        <v>24</v>
      </c>
      <c r="B2248" s="375" t="s">
        <v>44</v>
      </c>
      <c r="C2248" s="375" t="s">
        <v>33</v>
      </c>
      <c r="D2248" s="375" t="s">
        <v>37</v>
      </c>
      <c r="E2248" s="375"/>
      <c r="F2248" s="375"/>
      <c r="G2248" s="375"/>
      <c r="H2248" s="375"/>
      <c r="I2248" s="375"/>
      <c r="J2248" s="375"/>
      <c r="K2248" s="375"/>
      <c r="L2248" s="375"/>
      <c r="M2248" s="375"/>
      <c r="N2248" s="375"/>
      <c r="O2248" s="375"/>
      <c r="P2248" s="375"/>
      <c r="Q2248" s="375"/>
      <c r="R2248" s="375">
        <v>0</v>
      </c>
      <c r="W2248" s="321"/>
      <c r="X2248" s="321"/>
      <c r="Y2248" s="321"/>
      <c r="Z2248" s="329"/>
      <c r="AA2248" s="329"/>
      <c r="AB2248" s="329"/>
      <c r="AC2248" s="329"/>
      <c r="AD2248" s="329"/>
      <c r="AE2248" s="329"/>
      <c r="AF2248" s="329"/>
      <c r="AG2248" s="329"/>
      <c r="AH2248" s="329"/>
      <c r="AI2248" s="329"/>
      <c r="AJ2248" s="329"/>
      <c r="AK2248" s="329"/>
      <c r="AL2248" s="329"/>
      <c r="AM2248" s="292"/>
    </row>
    <row r="2249" spans="1:39" ht="19.5" customHeight="1" x14ac:dyDescent="0.2">
      <c r="A2249" s="375" t="s">
        <v>24</v>
      </c>
      <c r="B2249" s="375" t="s">
        <v>44</v>
      </c>
      <c r="C2249" s="375" t="s">
        <v>33</v>
      </c>
      <c r="D2249" s="375" t="s">
        <v>38</v>
      </c>
      <c r="E2249" s="375"/>
      <c r="F2249" s="375"/>
      <c r="G2249" s="375"/>
      <c r="H2249" s="375"/>
      <c r="I2249" s="375"/>
      <c r="J2249" s="375"/>
      <c r="K2249" s="375"/>
      <c r="L2249" s="375"/>
      <c r="M2249" s="375"/>
      <c r="N2249" s="375"/>
      <c r="O2249" s="375"/>
      <c r="P2249" s="375"/>
      <c r="Q2249" s="375"/>
      <c r="R2249" s="375">
        <v>0</v>
      </c>
      <c r="W2249" s="321"/>
      <c r="X2249" s="321"/>
      <c r="Y2249" s="321"/>
      <c r="Z2249" s="329"/>
      <c r="AA2249" s="329"/>
      <c r="AB2249" s="329"/>
      <c r="AC2249" s="329"/>
      <c r="AD2249" s="329"/>
      <c r="AE2249" s="329"/>
      <c r="AF2249" s="329"/>
      <c r="AG2249" s="329"/>
      <c r="AH2249" s="329"/>
      <c r="AI2249" s="329"/>
      <c r="AJ2249" s="329"/>
      <c r="AK2249" s="329"/>
      <c r="AL2249" s="329"/>
      <c r="AM2249" s="292"/>
    </row>
    <row r="2250" spans="1:39" ht="19.5" customHeight="1" x14ac:dyDescent="0.2">
      <c r="A2250" s="375" t="s">
        <v>24</v>
      </c>
      <c r="B2250" s="375" t="s">
        <v>44</v>
      </c>
      <c r="C2250" s="375" t="s">
        <v>33</v>
      </c>
      <c r="D2250" s="375" t="s">
        <v>39</v>
      </c>
      <c r="E2250" s="375"/>
      <c r="F2250" s="375"/>
      <c r="G2250" s="375"/>
      <c r="H2250" s="375"/>
      <c r="I2250" s="375"/>
      <c r="J2250" s="375"/>
      <c r="K2250" s="375"/>
      <c r="L2250" s="375"/>
      <c r="M2250" s="375"/>
      <c r="N2250" s="375"/>
      <c r="O2250" s="375"/>
      <c r="P2250" s="375"/>
      <c r="Q2250" s="375"/>
      <c r="R2250" s="375">
        <v>0</v>
      </c>
      <c r="W2250" s="323" t="s">
        <v>3</v>
      </c>
      <c r="X2250" s="323" t="s">
        <v>4</v>
      </c>
      <c r="Y2250" s="323"/>
      <c r="Z2250" s="327" t="s">
        <v>8</v>
      </c>
      <c r="AA2250" s="327" t="s">
        <v>9</v>
      </c>
      <c r="AB2250" s="327" t="s">
        <v>10</v>
      </c>
      <c r="AC2250" s="327" t="s">
        <v>11</v>
      </c>
      <c r="AD2250" s="327" t="s">
        <v>12</v>
      </c>
      <c r="AE2250" s="327" t="s">
        <v>13</v>
      </c>
      <c r="AF2250" s="327" t="s">
        <v>14</v>
      </c>
      <c r="AG2250" s="327" t="s">
        <v>15</v>
      </c>
      <c r="AH2250" s="327" t="s">
        <v>16</v>
      </c>
      <c r="AI2250" s="327" t="s">
        <v>17</v>
      </c>
      <c r="AJ2250" s="327" t="s">
        <v>111</v>
      </c>
      <c r="AK2250" s="327" t="s">
        <v>19</v>
      </c>
      <c r="AL2250" s="327" t="s">
        <v>20</v>
      </c>
      <c r="AM2250" s="292"/>
    </row>
    <row r="2251" spans="1:39" ht="19.5" customHeight="1" x14ac:dyDescent="0.2">
      <c r="A2251" s="375" t="s">
        <v>24</v>
      </c>
      <c r="B2251" s="375" t="s">
        <v>44</v>
      </c>
      <c r="C2251" s="375" t="s">
        <v>40</v>
      </c>
      <c r="D2251" s="375" t="s">
        <v>41</v>
      </c>
      <c r="E2251" s="375"/>
      <c r="F2251" s="375"/>
      <c r="G2251" s="375"/>
      <c r="H2251" s="375"/>
      <c r="I2251" s="375"/>
      <c r="J2251" s="375"/>
      <c r="K2251" s="375"/>
      <c r="L2251" s="375"/>
      <c r="M2251" s="375"/>
      <c r="N2251" s="375"/>
      <c r="O2251" s="375"/>
      <c r="P2251" s="375"/>
      <c r="Q2251" s="375"/>
      <c r="R2251" s="375">
        <v>0</v>
      </c>
      <c r="W2251" s="323" t="s">
        <v>64</v>
      </c>
      <c r="X2251" s="323" t="s">
        <v>217</v>
      </c>
      <c r="Y2251" s="323"/>
      <c r="Z2251" s="327">
        <v>1.2312959999999999</v>
      </c>
      <c r="AA2251" s="327">
        <v>1.2312959999999999</v>
      </c>
      <c r="AB2251" s="327">
        <v>1.2312959999999999</v>
      </c>
      <c r="AC2251" s="327">
        <v>1.154976</v>
      </c>
      <c r="AD2251" s="327">
        <v>1.154976</v>
      </c>
      <c r="AE2251" s="327">
        <v>1.154976</v>
      </c>
      <c r="AF2251" s="327">
        <v>1.154976</v>
      </c>
      <c r="AG2251" s="327">
        <v>1.154976</v>
      </c>
      <c r="AH2251" s="327">
        <v>1.154976</v>
      </c>
      <c r="AI2251" s="327">
        <v>1.154976</v>
      </c>
      <c r="AJ2251" s="327">
        <v>1.154976</v>
      </c>
      <c r="AK2251" s="327">
        <v>1.154976</v>
      </c>
      <c r="AL2251" s="327">
        <v>14.088672000000001</v>
      </c>
      <c r="AM2251" s="292"/>
    </row>
    <row r="2252" spans="1:39" ht="19.5" customHeight="1" x14ac:dyDescent="0.2">
      <c r="A2252" s="375" t="s">
        <v>24</v>
      </c>
      <c r="B2252" s="375" t="s">
        <v>44</v>
      </c>
      <c r="C2252" s="375" t="s">
        <v>40</v>
      </c>
      <c r="D2252" s="375" t="s">
        <v>42</v>
      </c>
      <c r="E2252" s="375"/>
      <c r="F2252" s="375"/>
      <c r="G2252" s="375"/>
      <c r="H2252" s="375"/>
      <c r="I2252" s="375"/>
      <c r="J2252" s="375"/>
      <c r="K2252" s="375"/>
      <c r="L2252" s="375"/>
      <c r="M2252" s="375"/>
      <c r="N2252" s="375"/>
      <c r="O2252" s="375"/>
      <c r="P2252" s="375"/>
      <c r="Q2252" s="375"/>
      <c r="R2252" s="375">
        <v>0</v>
      </c>
      <c r="W2252" s="323" t="s">
        <v>64</v>
      </c>
      <c r="X2252" s="323" t="s">
        <v>218</v>
      </c>
      <c r="Y2252" s="323"/>
      <c r="Z2252" s="327">
        <v>8.4564E-2</v>
      </c>
      <c r="AA2252" s="327">
        <v>5.0057999999999998E-2</v>
      </c>
      <c r="AB2252" s="327">
        <v>9.5255999999999993E-2</v>
      </c>
      <c r="AC2252" s="327">
        <v>0.1215</v>
      </c>
      <c r="AD2252" s="327">
        <v>9.6713999999999994E-2</v>
      </c>
      <c r="AE2252" s="327">
        <v>0.1215</v>
      </c>
      <c r="AF2252" s="327">
        <v>0.127332</v>
      </c>
      <c r="AG2252" s="327">
        <v>0.17058599999999999</v>
      </c>
      <c r="AH2252" s="327">
        <v>0.14288400000000001</v>
      </c>
      <c r="AI2252" s="327">
        <v>0.15551999999999999</v>
      </c>
      <c r="AJ2252" s="327">
        <v>0.17544599999999999</v>
      </c>
      <c r="AK2252" s="327">
        <v>0.15357599999999999</v>
      </c>
      <c r="AL2252" s="327">
        <v>1.494936</v>
      </c>
      <c r="AM2252" s="292"/>
    </row>
    <row r="2253" spans="1:39" ht="19.5" customHeight="1" x14ac:dyDescent="0.2">
      <c r="A2253" s="375" t="s">
        <v>24</v>
      </c>
      <c r="B2253" s="375" t="s">
        <v>44</v>
      </c>
      <c r="C2253" s="375" t="s">
        <v>40</v>
      </c>
      <c r="D2253" s="375" t="s">
        <v>43</v>
      </c>
      <c r="E2253" s="375"/>
      <c r="F2253" s="375"/>
      <c r="G2253" s="375"/>
      <c r="H2253" s="375"/>
      <c r="I2253" s="375"/>
      <c r="J2253" s="375"/>
      <c r="K2253" s="375"/>
      <c r="L2253" s="375"/>
      <c r="M2253" s="375"/>
      <c r="N2253" s="375"/>
      <c r="O2253" s="375"/>
      <c r="P2253" s="375"/>
      <c r="Q2253" s="375"/>
      <c r="R2253" s="375">
        <v>0</v>
      </c>
      <c r="W2253" s="323" t="s">
        <v>64</v>
      </c>
      <c r="X2253" s="323" t="s">
        <v>219</v>
      </c>
      <c r="Y2253" s="323"/>
      <c r="Z2253" s="327">
        <v>0.65688000000000002</v>
      </c>
      <c r="AA2253" s="327">
        <v>0.34839999999999999</v>
      </c>
      <c r="AB2253" s="327">
        <v>0.65112000000000003</v>
      </c>
      <c r="AC2253" s="327">
        <v>0.76488</v>
      </c>
      <c r="AD2253" s="327">
        <v>0.82599999999999996</v>
      </c>
      <c r="AE2253" s="327">
        <v>1.0276799999999999</v>
      </c>
      <c r="AF2253" s="327">
        <v>1.0888</v>
      </c>
      <c r="AG2253" s="327">
        <v>1.18048</v>
      </c>
      <c r="AH2253" s="327">
        <v>1.1193599999999999</v>
      </c>
      <c r="AI2253" s="327">
        <v>0.93600000000000005</v>
      </c>
      <c r="AJ2253" s="327">
        <v>0.75263999999999998</v>
      </c>
      <c r="AK2253" s="327">
        <v>0.72208000000000006</v>
      </c>
      <c r="AL2253" s="327">
        <v>10.07432</v>
      </c>
      <c r="AM2253" s="292"/>
    </row>
    <row r="2254" spans="1:39" ht="19.5" customHeight="1" x14ac:dyDescent="0.2">
      <c r="A2254" s="375" t="s">
        <v>24</v>
      </c>
      <c r="B2254" s="375" t="s">
        <v>45</v>
      </c>
      <c r="C2254" s="375" t="s">
        <v>26</v>
      </c>
      <c r="D2254" s="375" t="s">
        <v>27</v>
      </c>
      <c r="E2254" s="375"/>
      <c r="F2254" s="375">
        <v>0</v>
      </c>
      <c r="G2254" s="375">
        <v>0</v>
      </c>
      <c r="H2254" s="375">
        <v>-129.25030000000001</v>
      </c>
      <c r="I2254" s="375">
        <v>-92.525000000000006</v>
      </c>
      <c r="J2254" s="375">
        <v>-136.8184</v>
      </c>
      <c r="K2254" s="375">
        <v>-118.92149999999999</v>
      </c>
      <c r="L2254" s="375">
        <v>-106.8348</v>
      </c>
      <c r="M2254" s="375">
        <v>-81.319500000000005</v>
      </c>
      <c r="N2254" s="375">
        <v>-80.754400000000004</v>
      </c>
      <c r="O2254" s="375">
        <v>-81.849199999999996</v>
      </c>
      <c r="P2254" s="375">
        <v>-94.142849999999996</v>
      </c>
      <c r="Q2254" s="375">
        <v>-66.437399999999997</v>
      </c>
      <c r="R2254" s="375">
        <v>-988.85334999999998</v>
      </c>
      <c r="W2254" s="323" t="s">
        <v>64</v>
      </c>
      <c r="X2254" s="323" t="s">
        <v>220</v>
      </c>
      <c r="Y2254" s="323"/>
      <c r="Z2254" s="327">
        <v>2.6531259999999999</v>
      </c>
      <c r="AA2254" s="327">
        <v>0.43339</v>
      </c>
      <c r="AB2254" s="327">
        <v>3.8829609999999999</v>
      </c>
      <c r="AC2254" s="327">
        <v>4.5197849999999997</v>
      </c>
      <c r="AD2254" s="327">
        <v>3.0943459999999998</v>
      </c>
      <c r="AE2254" s="327">
        <v>2.6056319999999999</v>
      </c>
      <c r="AF2254" s="327">
        <v>2.324465</v>
      </c>
      <c r="AG2254" s="327">
        <v>2.5049450000000002</v>
      </c>
      <c r="AH2254" s="327">
        <v>1.1686529999999999</v>
      </c>
      <c r="AI2254" s="327">
        <v>3.0013740000000002</v>
      </c>
      <c r="AJ2254" s="327">
        <v>3.450739</v>
      </c>
      <c r="AK2254" s="327">
        <v>4.2303189999999997</v>
      </c>
      <c r="AL2254" s="327">
        <v>33.869734999999999</v>
      </c>
      <c r="AM2254" s="292"/>
    </row>
    <row r="2255" spans="1:39" ht="19.5" customHeight="1" x14ac:dyDescent="0.2">
      <c r="A2255" s="375" t="s">
        <v>24</v>
      </c>
      <c r="B2255" s="375" t="s">
        <v>45</v>
      </c>
      <c r="C2255" s="375" t="s">
        <v>26</v>
      </c>
      <c r="D2255" s="375" t="s">
        <v>28</v>
      </c>
      <c r="E2255" s="375"/>
      <c r="F2255" s="375">
        <v>0</v>
      </c>
      <c r="G2255" s="375">
        <v>0</v>
      </c>
      <c r="H2255" s="375">
        <v>-73.048100000000005</v>
      </c>
      <c r="I2255" s="375">
        <v>-36.087600000000002</v>
      </c>
      <c r="J2255" s="375">
        <v>-67.548199999999994</v>
      </c>
      <c r="K2255" s="375">
        <v>-71.935199999999995</v>
      </c>
      <c r="L2255" s="375">
        <v>-67.004400000000004</v>
      </c>
      <c r="M2255" s="375">
        <v>-55.612749999999998</v>
      </c>
      <c r="N2255" s="375">
        <v>-46.320349999999998</v>
      </c>
      <c r="O2255" s="375">
        <v>-48.32405</v>
      </c>
      <c r="P2255" s="375">
        <v>-55.17165</v>
      </c>
      <c r="Q2255" s="375">
        <v>-40.099499999999999</v>
      </c>
      <c r="R2255" s="375">
        <v>-561.15179999999998</v>
      </c>
      <c r="W2255" s="323" t="s">
        <v>64</v>
      </c>
      <c r="X2255" s="323" t="s">
        <v>211</v>
      </c>
      <c r="Y2255" s="323"/>
      <c r="Z2255" s="327">
        <v>110.187736</v>
      </c>
      <c r="AA2255" s="327">
        <v>286.57285300000001</v>
      </c>
      <c r="AB2255" s="327">
        <v>190.799058</v>
      </c>
      <c r="AC2255" s="327">
        <v>184.551041</v>
      </c>
      <c r="AD2255" s="327">
        <v>171.23132699999999</v>
      </c>
      <c r="AE2255" s="327">
        <v>218.74754999999999</v>
      </c>
      <c r="AF2255" s="327">
        <v>164.382385</v>
      </c>
      <c r="AG2255" s="327">
        <v>253.90219500000001</v>
      </c>
      <c r="AH2255" s="327">
        <v>234.598456</v>
      </c>
      <c r="AI2255" s="327">
        <v>201.27341999999999</v>
      </c>
      <c r="AJ2255" s="327">
        <v>217.17719</v>
      </c>
      <c r="AK2255" s="327">
        <v>176.350841</v>
      </c>
      <c r="AL2255" s="327">
        <v>2409.7740520000002</v>
      </c>
      <c r="AM2255" s="292"/>
    </row>
    <row r="2256" spans="1:39" ht="19.5" customHeight="1" x14ac:dyDescent="0.2">
      <c r="A2256" s="375" t="s">
        <v>24</v>
      </c>
      <c r="B2256" s="375" t="s">
        <v>45</v>
      </c>
      <c r="C2256" s="375" t="s">
        <v>26</v>
      </c>
      <c r="D2256" s="375" t="s">
        <v>29</v>
      </c>
      <c r="E2256" s="375"/>
      <c r="F2256" s="375">
        <v>0</v>
      </c>
      <c r="G2256" s="375">
        <v>0</v>
      </c>
      <c r="H2256" s="375">
        <v>0</v>
      </c>
      <c r="I2256" s="375">
        <v>0.28770000000001</v>
      </c>
      <c r="J2256" s="375">
        <v>0</v>
      </c>
      <c r="K2256" s="375">
        <v>0</v>
      </c>
      <c r="L2256" s="375">
        <v>0</v>
      </c>
      <c r="M2256" s="375">
        <v>-3.875</v>
      </c>
      <c r="N2256" s="375">
        <v>-57.664999999999999</v>
      </c>
      <c r="O2256" s="375">
        <v>-26.725000000000001</v>
      </c>
      <c r="P2256" s="375">
        <v>-52.5</v>
      </c>
      <c r="Q2256" s="375">
        <v>-14.95</v>
      </c>
      <c r="R2256" s="375">
        <v>-155.4273</v>
      </c>
      <c r="W2256" s="323" t="s">
        <v>64</v>
      </c>
      <c r="X2256" s="323" t="s">
        <v>221</v>
      </c>
      <c r="Y2256" s="323"/>
      <c r="Z2256" s="327">
        <v>12.935437</v>
      </c>
      <c r="AA2256" s="327">
        <v>15.18618</v>
      </c>
      <c r="AB2256" s="327">
        <v>16.501449999999998</v>
      </c>
      <c r="AC2256" s="327">
        <v>14.883953999999999</v>
      </c>
      <c r="AD2256" s="327">
        <v>16.539636000000002</v>
      </c>
      <c r="AE2256" s="327">
        <v>15.559867000000001</v>
      </c>
      <c r="AF2256" s="327">
        <v>18.121182000000001</v>
      </c>
      <c r="AG2256" s="327">
        <v>11.984598</v>
      </c>
      <c r="AH2256" s="327">
        <v>17.415963999999999</v>
      </c>
      <c r="AI2256" s="327">
        <v>8.4939699999999991</v>
      </c>
      <c r="AJ2256" s="327">
        <v>15.011184</v>
      </c>
      <c r="AK2256" s="327">
        <v>12.584376000000001</v>
      </c>
      <c r="AL2256" s="327">
        <v>175.21779799999999</v>
      </c>
      <c r="AM2256" s="292"/>
    </row>
    <row r="2257" spans="1:39" ht="19.5" customHeight="1" x14ac:dyDescent="0.2">
      <c r="A2257" s="375" t="s">
        <v>24</v>
      </c>
      <c r="B2257" s="375" t="s">
        <v>45</v>
      </c>
      <c r="C2257" s="375" t="s">
        <v>26</v>
      </c>
      <c r="D2257" s="375" t="s">
        <v>30</v>
      </c>
      <c r="E2257" s="375"/>
      <c r="F2257" s="375">
        <v>0</v>
      </c>
      <c r="G2257" s="375">
        <v>0</v>
      </c>
      <c r="H2257" s="375">
        <v>0</v>
      </c>
      <c r="I2257" s="375">
        <v>0</v>
      </c>
      <c r="J2257" s="375">
        <v>0</v>
      </c>
      <c r="K2257" s="375">
        <v>0</v>
      </c>
      <c r="L2257" s="375">
        <v>-0.05</v>
      </c>
      <c r="M2257" s="375">
        <v>-15.28</v>
      </c>
      <c r="N2257" s="375">
        <v>-20.010000000000002</v>
      </c>
      <c r="O2257" s="375">
        <v>-25.184999999999999</v>
      </c>
      <c r="P2257" s="375">
        <v>-26.414999999999999</v>
      </c>
      <c r="Q2257" s="375">
        <v>-24.41</v>
      </c>
      <c r="R2257" s="375">
        <v>-111.35</v>
      </c>
      <c r="W2257" s="323" t="s">
        <v>64</v>
      </c>
      <c r="X2257" s="323" t="s">
        <v>222</v>
      </c>
      <c r="Y2257" s="323"/>
      <c r="Z2257" s="327">
        <v>3.6560000000000001</v>
      </c>
      <c r="AA2257" s="327">
        <v>9.2859999999999998E-2</v>
      </c>
      <c r="AB2257" s="327">
        <v>0.23699999999999999</v>
      </c>
      <c r="AC2257" s="327">
        <v>0.36359999999999998</v>
      </c>
      <c r="AD2257" s="327">
        <v>0.21149999999999999</v>
      </c>
      <c r="AE2257" s="327">
        <v>0.41086</v>
      </c>
      <c r="AF2257" s="327">
        <v>0.88959999999999995</v>
      </c>
      <c r="AG2257" s="327">
        <v>2.6164999999999998</v>
      </c>
      <c r="AH2257" s="327">
        <v>1.18</v>
      </c>
      <c r="AI2257" s="327">
        <v>5.2499999999999998E-2</v>
      </c>
      <c r="AJ2257" s="327">
        <v>0.03</v>
      </c>
      <c r="AK2257" s="327">
        <v>1.2787500000000001</v>
      </c>
      <c r="AL2257" s="327">
        <v>11.019170000000001</v>
      </c>
      <c r="AM2257" s="292"/>
    </row>
    <row r="2258" spans="1:39" ht="19.5" customHeight="1" x14ac:dyDescent="0.2">
      <c r="A2258" s="375" t="s">
        <v>24</v>
      </c>
      <c r="B2258" s="375" t="s">
        <v>45</v>
      </c>
      <c r="C2258" s="375" t="s">
        <v>26</v>
      </c>
      <c r="D2258" s="375" t="s">
        <v>31</v>
      </c>
      <c r="E2258" s="375"/>
      <c r="F2258" s="375">
        <v>0</v>
      </c>
      <c r="G2258" s="375">
        <v>0</v>
      </c>
      <c r="H2258" s="375">
        <v>0</v>
      </c>
      <c r="I2258" s="375">
        <v>0</v>
      </c>
      <c r="J2258" s="375">
        <v>0</v>
      </c>
      <c r="K2258" s="375">
        <v>0</v>
      </c>
      <c r="L2258" s="375">
        <v>0</v>
      </c>
      <c r="M2258" s="375">
        <v>0</v>
      </c>
      <c r="N2258" s="375">
        <v>0</v>
      </c>
      <c r="O2258" s="375">
        <v>0</v>
      </c>
      <c r="P2258" s="375">
        <v>0</v>
      </c>
      <c r="Q2258" s="375">
        <v>0</v>
      </c>
      <c r="R2258" s="375">
        <v>0</v>
      </c>
      <c r="W2258" s="323" t="s">
        <v>64</v>
      </c>
      <c r="X2258" s="323" t="s">
        <v>223</v>
      </c>
      <c r="Y2258" s="323"/>
      <c r="Z2258" s="327">
        <v>0.05</v>
      </c>
      <c r="AA2258" s="327">
        <v>0</v>
      </c>
      <c r="AB2258" s="327">
        <v>0</v>
      </c>
      <c r="AC2258" s="327">
        <v>0</v>
      </c>
      <c r="AD2258" s="327">
        <v>0</v>
      </c>
      <c r="AE2258" s="327">
        <v>0</v>
      </c>
      <c r="AF2258" s="327">
        <v>0</v>
      </c>
      <c r="AG2258" s="327">
        <v>0</v>
      </c>
      <c r="AH2258" s="327">
        <v>0</v>
      </c>
      <c r="AI2258" s="327">
        <v>0.1</v>
      </c>
      <c r="AJ2258" s="327">
        <v>0</v>
      </c>
      <c r="AK2258" s="327">
        <v>0</v>
      </c>
      <c r="AL2258" s="327">
        <v>0.15</v>
      </c>
      <c r="AM2258" s="292"/>
    </row>
    <row r="2259" spans="1:39" ht="19.5" customHeight="1" x14ac:dyDescent="0.2">
      <c r="A2259" s="375" t="s">
        <v>24</v>
      </c>
      <c r="B2259" s="375" t="s">
        <v>45</v>
      </c>
      <c r="C2259" s="375" t="s">
        <v>26</v>
      </c>
      <c r="D2259" s="375" t="s">
        <v>32</v>
      </c>
      <c r="E2259" s="375"/>
      <c r="F2259" s="375">
        <v>0</v>
      </c>
      <c r="G2259" s="375">
        <v>0</v>
      </c>
      <c r="H2259" s="375">
        <v>0</v>
      </c>
      <c r="I2259" s="375">
        <v>0</v>
      </c>
      <c r="J2259" s="375">
        <v>0</v>
      </c>
      <c r="K2259" s="375">
        <v>0</v>
      </c>
      <c r="L2259" s="375">
        <v>0</v>
      </c>
      <c r="M2259" s="375">
        <v>0</v>
      </c>
      <c r="N2259" s="375">
        <v>0</v>
      </c>
      <c r="O2259" s="375">
        <v>0</v>
      </c>
      <c r="P2259" s="375">
        <v>0</v>
      </c>
      <c r="Q2259" s="375">
        <v>0</v>
      </c>
      <c r="R2259" s="375">
        <v>0</v>
      </c>
      <c r="W2259" s="323" t="s">
        <v>64</v>
      </c>
      <c r="X2259" s="323" t="s">
        <v>224</v>
      </c>
      <c r="Y2259" s="323"/>
      <c r="Z2259" s="327">
        <v>5.3757000000000001</v>
      </c>
      <c r="AA2259" s="327">
        <v>9.8042999999999996</v>
      </c>
      <c r="AB2259" s="327">
        <v>31.021249999999998</v>
      </c>
      <c r="AC2259" s="327">
        <v>62.437452999999998</v>
      </c>
      <c r="AD2259" s="327">
        <v>71.557199999999995</v>
      </c>
      <c r="AE2259" s="327">
        <v>39.181849999999997</v>
      </c>
      <c r="AF2259" s="327">
        <v>93.054000000000002</v>
      </c>
      <c r="AG2259" s="327">
        <v>59.253950000000003</v>
      </c>
      <c r="AH2259" s="327">
        <v>72.342449999999999</v>
      </c>
      <c r="AI2259" s="327">
        <v>43.250340000000001</v>
      </c>
      <c r="AJ2259" s="327">
        <v>89.843670000000003</v>
      </c>
      <c r="AK2259" s="327">
        <v>66.332575000000006</v>
      </c>
      <c r="AL2259" s="327">
        <v>643.45473800000002</v>
      </c>
      <c r="AM2259" s="292"/>
    </row>
    <row r="2260" spans="1:39" ht="19.5" customHeight="1" x14ac:dyDescent="0.2">
      <c r="A2260" s="375" t="s">
        <v>24</v>
      </c>
      <c r="B2260" s="375" t="s">
        <v>45</v>
      </c>
      <c r="C2260" s="375" t="s">
        <v>33</v>
      </c>
      <c r="D2260" s="375" t="s">
        <v>34</v>
      </c>
      <c r="E2260" s="375"/>
      <c r="F2260" s="375">
        <v>0</v>
      </c>
      <c r="G2260" s="375">
        <v>0</v>
      </c>
      <c r="H2260" s="375">
        <v>0</v>
      </c>
      <c r="I2260" s="375">
        <v>0.28770000000001</v>
      </c>
      <c r="J2260" s="375">
        <v>0</v>
      </c>
      <c r="K2260" s="375">
        <v>0</v>
      </c>
      <c r="L2260" s="375">
        <v>-0.05</v>
      </c>
      <c r="M2260" s="375">
        <v>-15.574999999999999</v>
      </c>
      <c r="N2260" s="375">
        <v>-72.525000000000006</v>
      </c>
      <c r="O2260" s="375">
        <v>-43.65</v>
      </c>
      <c r="P2260" s="375">
        <v>-36.825000000000003</v>
      </c>
      <c r="Q2260" s="375">
        <v>-25.92</v>
      </c>
      <c r="R2260" s="375">
        <v>-194.25729999999999</v>
      </c>
      <c r="W2260" s="323" t="s">
        <v>64</v>
      </c>
      <c r="X2260" s="323" t="s">
        <v>225</v>
      </c>
      <c r="Y2260" s="323"/>
      <c r="Z2260" s="327">
        <v>0.82924699999999996</v>
      </c>
      <c r="AA2260" s="327">
        <v>0</v>
      </c>
      <c r="AB2260" s="327">
        <v>1.6584939999999999</v>
      </c>
      <c r="AC2260" s="327">
        <v>0.83396499999999996</v>
      </c>
      <c r="AD2260" s="327">
        <v>0.832561</v>
      </c>
      <c r="AE2260" s="327">
        <v>0.83722399999999997</v>
      </c>
      <c r="AF2260" s="327">
        <v>0.83842099999999997</v>
      </c>
      <c r="AG2260" s="327">
        <v>0.83373299999999995</v>
      </c>
      <c r="AH2260" s="327">
        <v>0.85920600000000003</v>
      </c>
      <c r="AI2260" s="327">
        <v>0.78407000000000004</v>
      </c>
      <c r="AJ2260" s="327">
        <v>0.84043500000000004</v>
      </c>
      <c r="AK2260" s="327">
        <v>3.4722999999999997E-2</v>
      </c>
      <c r="AL2260" s="327">
        <v>9.1820789999999999</v>
      </c>
      <c r="AM2260" s="292"/>
    </row>
    <row r="2261" spans="1:39" ht="19.5" customHeight="1" x14ac:dyDescent="0.2">
      <c r="A2261" s="375" t="s">
        <v>24</v>
      </c>
      <c r="B2261" s="375" t="s">
        <v>45</v>
      </c>
      <c r="C2261" s="375" t="s">
        <v>33</v>
      </c>
      <c r="D2261" s="375" t="s">
        <v>35</v>
      </c>
      <c r="E2261" s="375"/>
      <c r="F2261" s="375">
        <v>0</v>
      </c>
      <c r="G2261" s="375">
        <v>0</v>
      </c>
      <c r="H2261" s="375">
        <v>-76.663899999999998</v>
      </c>
      <c r="I2261" s="375">
        <v>-65.329499999999996</v>
      </c>
      <c r="J2261" s="375">
        <v>-90.5501</v>
      </c>
      <c r="K2261" s="375">
        <v>-84.166399999999996</v>
      </c>
      <c r="L2261" s="375">
        <v>-69.959800000000001</v>
      </c>
      <c r="M2261" s="375">
        <v>-57.188099999999999</v>
      </c>
      <c r="N2261" s="375">
        <v>-54.701300000000003</v>
      </c>
      <c r="O2261" s="375">
        <v>-68.702100000000002</v>
      </c>
      <c r="P2261" s="375">
        <v>-111.6836</v>
      </c>
      <c r="Q2261" s="375">
        <v>-67.016599999999997</v>
      </c>
      <c r="R2261" s="375">
        <v>-745.96140000000003</v>
      </c>
      <c r="W2261" s="323" t="s">
        <v>64</v>
      </c>
      <c r="X2261" s="323" t="s">
        <v>226</v>
      </c>
      <c r="Y2261" s="323"/>
      <c r="Z2261" s="327">
        <v>0</v>
      </c>
      <c r="AA2261" s="327">
        <v>0</v>
      </c>
      <c r="AB2261" s="327">
        <v>0</v>
      </c>
      <c r="AC2261" s="327">
        <v>0</v>
      </c>
      <c r="AD2261" s="327">
        <v>0.1948</v>
      </c>
      <c r="AE2261" s="327">
        <v>0.105</v>
      </c>
      <c r="AF2261" s="327">
        <v>1.052</v>
      </c>
      <c r="AG2261" s="327">
        <v>0</v>
      </c>
      <c r="AH2261" s="327">
        <v>0</v>
      </c>
      <c r="AI2261" s="327">
        <v>0</v>
      </c>
      <c r="AJ2261" s="327">
        <v>0</v>
      </c>
      <c r="AK2261" s="327">
        <v>0</v>
      </c>
      <c r="AL2261" s="327">
        <v>1.3517999999999999</v>
      </c>
      <c r="AM2261" s="292"/>
    </row>
    <row r="2262" spans="1:39" ht="19.5" customHeight="1" x14ac:dyDescent="0.2">
      <c r="A2262" s="375" t="s">
        <v>24</v>
      </c>
      <c r="B2262" s="375" t="s">
        <v>45</v>
      </c>
      <c r="C2262" s="375" t="s">
        <v>33</v>
      </c>
      <c r="D2262" s="375" t="s">
        <v>36</v>
      </c>
      <c r="E2262" s="375"/>
      <c r="F2262" s="375">
        <v>0</v>
      </c>
      <c r="G2262" s="375">
        <v>0</v>
      </c>
      <c r="H2262" s="375">
        <v>-125.6345</v>
      </c>
      <c r="I2262" s="375">
        <v>-63.283099999999997</v>
      </c>
      <c r="J2262" s="375">
        <v>-113.8165</v>
      </c>
      <c r="K2262" s="375">
        <v>-106.69029999999999</v>
      </c>
      <c r="L2262" s="375">
        <v>-103.8794</v>
      </c>
      <c r="M2262" s="375">
        <v>-83.324150000000003</v>
      </c>
      <c r="N2262" s="375">
        <v>-77.523449999999997</v>
      </c>
      <c r="O2262" s="375">
        <v>-69.73115</v>
      </c>
      <c r="P2262" s="375">
        <v>-79.7209</v>
      </c>
      <c r="Q2262" s="375">
        <v>-52.960299999999997</v>
      </c>
      <c r="R2262" s="375">
        <v>-876.56375000000003</v>
      </c>
      <c r="W2262" s="323" t="s">
        <v>64</v>
      </c>
      <c r="X2262" s="323" t="s">
        <v>227</v>
      </c>
      <c r="Y2262" s="323"/>
      <c r="Z2262" s="327">
        <v>0</v>
      </c>
      <c r="AA2262" s="327">
        <v>0</v>
      </c>
      <c r="AB2262" s="327">
        <v>0</v>
      </c>
      <c r="AC2262" s="327">
        <v>0</v>
      </c>
      <c r="AD2262" s="327">
        <v>0</v>
      </c>
      <c r="AE2262" s="327">
        <v>0</v>
      </c>
      <c r="AF2262" s="327">
        <v>0</v>
      </c>
      <c r="AG2262" s="327">
        <v>2.3488000000000002</v>
      </c>
      <c r="AH2262" s="327">
        <v>0</v>
      </c>
      <c r="AI2262" s="327">
        <v>0</v>
      </c>
      <c r="AJ2262" s="327">
        <v>0</v>
      </c>
      <c r="AK2262" s="327">
        <v>0</v>
      </c>
      <c r="AL2262" s="327">
        <v>2.3488000000000002</v>
      </c>
      <c r="AM2262" s="292"/>
    </row>
    <row r="2263" spans="1:39" ht="19.5" customHeight="1" x14ac:dyDescent="0.2">
      <c r="A2263" s="375" t="s">
        <v>24</v>
      </c>
      <c r="B2263" s="375" t="s">
        <v>45</v>
      </c>
      <c r="C2263" s="375" t="s">
        <v>33</v>
      </c>
      <c r="D2263" s="375" t="s">
        <v>37</v>
      </c>
      <c r="E2263" s="375"/>
      <c r="F2263" s="375">
        <v>0</v>
      </c>
      <c r="G2263" s="375">
        <v>0</v>
      </c>
      <c r="H2263" s="375">
        <v>0</v>
      </c>
      <c r="I2263" s="375">
        <v>0</v>
      </c>
      <c r="J2263" s="375">
        <v>0</v>
      </c>
      <c r="K2263" s="375">
        <v>0</v>
      </c>
      <c r="L2263" s="375">
        <v>0</v>
      </c>
      <c r="M2263" s="375">
        <v>0</v>
      </c>
      <c r="N2263" s="375">
        <v>0</v>
      </c>
      <c r="O2263" s="375">
        <v>0</v>
      </c>
      <c r="P2263" s="375">
        <v>0</v>
      </c>
      <c r="Q2263" s="375">
        <v>0</v>
      </c>
      <c r="R2263" s="375">
        <v>0</v>
      </c>
      <c r="W2263" s="323" t="s">
        <v>64</v>
      </c>
      <c r="X2263" s="323" t="s">
        <v>367</v>
      </c>
      <c r="Y2263" s="323"/>
      <c r="Z2263" s="327">
        <v>0</v>
      </c>
      <c r="AA2263" s="327">
        <v>0</v>
      </c>
      <c r="AB2263" s="327">
        <v>0</v>
      </c>
      <c r="AC2263" s="327">
        <v>0</v>
      </c>
      <c r="AD2263" s="327">
        <v>0</v>
      </c>
      <c r="AE2263" s="327">
        <v>0</v>
      </c>
      <c r="AF2263" s="327">
        <v>0</v>
      </c>
      <c r="AG2263" s="327">
        <v>0</v>
      </c>
      <c r="AH2263" s="327">
        <v>0</v>
      </c>
      <c r="AI2263" s="327">
        <v>0</v>
      </c>
      <c r="AJ2263" s="327">
        <v>0</v>
      </c>
      <c r="AK2263" s="327">
        <v>0</v>
      </c>
      <c r="AL2263" s="327">
        <v>0</v>
      </c>
      <c r="AM2263" s="292"/>
    </row>
    <row r="2264" spans="1:39" ht="19.5" customHeight="1" x14ac:dyDescent="0.2">
      <c r="A2264" s="375" t="s">
        <v>24</v>
      </c>
      <c r="B2264" s="375" t="s">
        <v>45</v>
      </c>
      <c r="C2264" s="375" t="s">
        <v>33</v>
      </c>
      <c r="D2264" s="375" t="s">
        <v>38</v>
      </c>
      <c r="E2264" s="375"/>
      <c r="F2264" s="375">
        <v>0</v>
      </c>
      <c r="G2264" s="375">
        <v>0</v>
      </c>
      <c r="H2264" s="375">
        <v>0</v>
      </c>
      <c r="I2264" s="375">
        <v>0</v>
      </c>
      <c r="J2264" s="375">
        <v>0</v>
      </c>
      <c r="K2264" s="375">
        <v>0</v>
      </c>
      <c r="L2264" s="375">
        <v>0</v>
      </c>
      <c r="M2264" s="375">
        <v>0</v>
      </c>
      <c r="N2264" s="375">
        <v>0</v>
      </c>
      <c r="O2264" s="375">
        <v>0</v>
      </c>
      <c r="P2264" s="375">
        <v>0</v>
      </c>
      <c r="Q2264" s="375">
        <v>0</v>
      </c>
      <c r="R2264" s="375">
        <v>0</v>
      </c>
      <c r="W2264" s="323" t="s">
        <v>64</v>
      </c>
      <c r="X2264" s="323" t="s">
        <v>229</v>
      </c>
      <c r="Y2264" s="323"/>
      <c r="Z2264" s="327">
        <v>-199.41695000000001</v>
      </c>
      <c r="AA2264" s="327">
        <v>-129.27160000000001</v>
      </c>
      <c r="AB2264" s="327">
        <v>-107.73569999999999</v>
      </c>
      <c r="AC2264" s="327">
        <v>-376.14780000000002</v>
      </c>
      <c r="AD2264" s="327">
        <v>-173.76419999999999</v>
      </c>
      <c r="AE2264" s="327">
        <v>-162.21610000000001</v>
      </c>
      <c r="AF2264" s="327">
        <v>-214.1557</v>
      </c>
      <c r="AG2264" s="327">
        <v>-146.97800000000001</v>
      </c>
      <c r="AH2264" s="327">
        <v>-248.05520000000001</v>
      </c>
      <c r="AI2264" s="327">
        <v>-173.416</v>
      </c>
      <c r="AJ2264" s="327">
        <v>-224.66569999999999</v>
      </c>
      <c r="AK2264" s="327">
        <v>-432.67219999999998</v>
      </c>
      <c r="AL2264" s="327">
        <v>-2588.4951500000002</v>
      </c>
      <c r="AM2264" s="292"/>
    </row>
    <row r="2265" spans="1:39" ht="19.5" customHeight="1" x14ac:dyDescent="0.2">
      <c r="A2265" s="375" t="s">
        <v>24</v>
      </c>
      <c r="B2265" s="375" t="s">
        <v>45</v>
      </c>
      <c r="C2265" s="375" t="s">
        <v>33</v>
      </c>
      <c r="D2265" s="375" t="s">
        <v>39</v>
      </c>
      <c r="E2265" s="375"/>
      <c r="F2265" s="375">
        <v>0</v>
      </c>
      <c r="G2265" s="375">
        <v>0</v>
      </c>
      <c r="H2265" s="375">
        <v>0</v>
      </c>
      <c r="I2265" s="375">
        <v>0</v>
      </c>
      <c r="J2265" s="375">
        <v>0</v>
      </c>
      <c r="K2265" s="375">
        <v>0</v>
      </c>
      <c r="L2265" s="375">
        <v>0</v>
      </c>
      <c r="M2265" s="375">
        <v>0</v>
      </c>
      <c r="N2265" s="375">
        <v>0</v>
      </c>
      <c r="O2265" s="375">
        <v>0</v>
      </c>
      <c r="P2265" s="375">
        <v>0</v>
      </c>
      <c r="Q2265" s="375">
        <v>0</v>
      </c>
      <c r="R2265" s="375">
        <v>0</v>
      </c>
      <c r="W2265" s="323" t="s">
        <v>64</v>
      </c>
      <c r="X2265" s="323" t="s">
        <v>230</v>
      </c>
      <c r="Y2265" s="323"/>
      <c r="Z2265" s="327">
        <v>259.40335499999998</v>
      </c>
      <c r="AA2265" s="327">
        <v>19.7392</v>
      </c>
      <c r="AB2265" s="327">
        <v>8.3500000000000005E-2</v>
      </c>
      <c r="AC2265" s="327">
        <v>0</v>
      </c>
      <c r="AD2265" s="327">
        <v>0.18338499999999999</v>
      </c>
      <c r="AE2265" s="327">
        <v>10.0684</v>
      </c>
      <c r="AF2265" s="327">
        <v>19.076979999999999</v>
      </c>
      <c r="AG2265" s="327">
        <v>219.891581</v>
      </c>
      <c r="AH2265" s="327">
        <v>-236.05119999999999</v>
      </c>
      <c r="AI2265" s="327">
        <v>2.0205289999999998</v>
      </c>
      <c r="AJ2265" s="327">
        <v>0</v>
      </c>
      <c r="AK2265" s="327">
        <v>0</v>
      </c>
      <c r="AL2265" s="327">
        <v>294.41573</v>
      </c>
      <c r="AM2265" s="292"/>
    </row>
    <row r="2266" spans="1:39" ht="19.5" customHeight="1" x14ac:dyDescent="0.2">
      <c r="A2266" s="375" t="s">
        <v>24</v>
      </c>
      <c r="B2266" s="375" t="s">
        <v>45</v>
      </c>
      <c r="C2266" s="375" t="s">
        <v>40</v>
      </c>
      <c r="D2266" s="375" t="s">
        <v>41</v>
      </c>
      <c r="E2266" s="375"/>
      <c r="F2266" s="375">
        <v>0</v>
      </c>
      <c r="G2266" s="375">
        <v>0</v>
      </c>
      <c r="H2266" s="375">
        <v>-202.29839999999999</v>
      </c>
      <c r="I2266" s="375">
        <v>-128.32490000000001</v>
      </c>
      <c r="J2266" s="375">
        <v>-204.36660000000001</v>
      </c>
      <c r="K2266" s="375">
        <v>-190.85669999999999</v>
      </c>
      <c r="L2266" s="375">
        <v>-173.88919999999999</v>
      </c>
      <c r="M2266" s="375">
        <v>-156.08725000000001</v>
      </c>
      <c r="N2266" s="375">
        <v>-204.74975000000001</v>
      </c>
      <c r="O2266" s="375">
        <v>-181.85825</v>
      </c>
      <c r="P2266" s="375">
        <v>-228.2295</v>
      </c>
      <c r="Q2266" s="375">
        <v>-145.89689999999999</v>
      </c>
      <c r="R2266" s="375">
        <v>-1816.55745</v>
      </c>
      <c r="W2266" s="323" t="s">
        <v>64</v>
      </c>
      <c r="X2266" s="323" t="s">
        <v>231</v>
      </c>
      <c r="Y2266" s="323"/>
      <c r="Z2266" s="327">
        <v>0</v>
      </c>
      <c r="AA2266" s="327">
        <v>0</v>
      </c>
      <c r="AB2266" s="327">
        <v>0</v>
      </c>
      <c r="AC2266" s="327">
        <v>0</v>
      </c>
      <c r="AD2266" s="327">
        <v>0</v>
      </c>
      <c r="AE2266" s="327">
        <v>0</v>
      </c>
      <c r="AF2266" s="327">
        <v>0</v>
      </c>
      <c r="AG2266" s="327">
        <v>1.7649999999999999E-2</v>
      </c>
      <c r="AH2266" s="327">
        <v>0</v>
      </c>
      <c r="AI2266" s="327">
        <v>0</v>
      </c>
      <c r="AJ2266" s="327">
        <v>0</v>
      </c>
      <c r="AK2266" s="327">
        <v>0</v>
      </c>
      <c r="AL2266" s="327">
        <v>1.7649999999999999E-2</v>
      </c>
      <c r="AM2266" s="292"/>
    </row>
    <row r="2267" spans="1:39" ht="19.5" customHeight="1" x14ac:dyDescent="0.2">
      <c r="A2267" s="375" t="s">
        <v>24</v>
      </c>
      <c r="B2267" s="375" t="s">
        <v>45</v>
      </c>
      <c r="C2267" s="375" t="s">
        <v>40</v>
      </c>
      <c r="D2267" s="375" t="s">
        <v>42</v>
      </c>
      <c r="E2267" s="375"/>
      <c r="F2267" s="375">
        <v>0</v>
      </c>
      <c r="G2267" s="375">
        <v>0</v>
      </c>
      <c r="H2267" s="375">
        <v>0</v>
      </c>
      <c r="I2267" s="375">
        <v>0</v>
      </c>
      <c r="J2267" s="375">
        <v>0</v>
      </c>
      <c r="K2267" s="375">
        <v>0</v>
      </c>
      <c r="L2267" s="375">
        <v>0</v>
      </c>
      <c r="M2267" s="375">
        <v>0</v>
      </c>
      <c r="N2267" s="375">
        <v>0</v>
      </c>
      <c r="O2267" s="375">
        <v>-0.22500000000000001</v>
      </c>
      <c r="P2267" s="375">
        <v>0</v>
      </c>
      <c r="Q2267" s="375">
        <v>0</v>
      </c>
      <c r="R2267" s="375">
        <v>-0.22500000000000001</v>
      </c>
      <c r="W2267" s="323" t="s">
        <v>64</v>
      </c>
      <c r="X2267" s="323" t="s">
        <v>232</v>
      </c>
      <c r="Y2267" s="323"/>
      <c r="Z2267" s="327">
        <v>0</v>
      </c>
      <c r="AA2267" s="327">
        <v>0</v>
      </c>
      <c r="AB2267" s="327">
        <v>0</v>
      </c>
      <c r="AC2267" s="327">
        <v>0</v>
      </c>
      <c r="AD2267" s="327">
        <v>0</v>
      </c>
      <c r="AE2267" s="327">
        <v>0</v>
      </c>
      <c r="AF2267" s="327">
        <v>0</v>
      </c>
      <c r="AG2267" s="327">
        <v>0</v>
      </c>
      <c r="AH2267" s="327">
        <v>0</v>
      </c>
      <c r="AI2267" s="327">
        <v>0</v>
      </c>
      <c r="AJ2267" s="327">
        <v>0</v>
      </c>
      <c r="AK2267" s="327">
        <v>0</v>
      </c>
      <c r="AL2267" s="327">
        <v>0</v>
      </c>
      <c r="AM2267" s="292"/>
    </row>
    <row r="2268" spans="1:39" ht="19.5" customHeight="1" x14ac:dyDescent="0.2">
      <c r="A2268" s="375" t="s">
        <v>24</v>
      </c>
      <c r="B2268" s="375" t="s">
        <v>45</v>
      </c>
      <c r="C2268" s="375" t="s">
        <v>40</v>
      </c>
      <c r="D2268" s="375" t="s">
        <v>43</v>
      </c>
      <c r="E2268" s="375"/>
      <c r="F2268" s="375">
        <v>0</v>
      </c>
      <c r="G2268" s="375">
        <v>0</v>
      </c>
      <c r="H2268" s="375">
        <v>0</v>
      </c>
      <c r="I2268" s="375">
        <v>0</v>
      </c>
      <c r="J2268" s="375">
        <v>0</v>
      </c>
      <c r="K2268" s="375">
        <v>0</v>
      </c>
      <c r="L2268" s="375">
        <v>0</v>
      </c>
      <c r="M2268" s="375">
        <v>0</v>
      </c>
      <c r="N2268" s="375">
        <v>0</v>
      </c>
      <c r="O2268" s="375">
        <v>0</v>
      </c>
      <c r="P2268" s="375">
        <v>0</v>
      </c>
      <c r="Q2268" s="375">
        <v>0</v>
      </c>
      <c r="R2268" s="375">
        <v>0</v>
      </c>
      <c r="W2268" s="323" t="s">
        <v>64</v>
      </c>
      <c r="X2268" s="323" t="s">
        <v>233</v>
      </c>
      <c r="Y2268" s="323"/>
      <c r="Z2268" s="327">
        <v>0.27210000000000001</v>
      </c>
      <c r="AA2268" s="327">
        <v>6.5100000000000005E-2</v>
      </c>
      <c r="AB2268" s="327">
        <v>4.7199999999999999E-2</v>
      </c>
      <c r="AC2268" s="327">
        <v>9.69E-2</v>
      </c>
      <c r="AD2268" s="327">
        <v>0</v>
      </c>
      <c r="AE2268" s="327">
        <v>0.1845</v>
      </c>
      <c r="AF2268" s="327">
        <v>0.1225</v>
      </c>
      <c r="AG2268" s="327">
        <v>0.1661</v>
      </c>
      <c r="AH2268" s="327">
        <v>5.7000000000000002E-2</v>
      </c>
      <c r="AI2268" s="327">
        <v>0</v>
      </c>
      <c r="AJ2268" s="327">
        <v>0</v>
      </c>
      <c r="AK2268" s="327">
        <v>0</v>
      </c>
      <c r="AL2268" s="327">
        <v>1.0114000000000001</v>
      </c>
      <c r="AM2268" s="292"/>
    </row>
    <row r="2269" spans="1:39" ht="19.5" customHeight="1" x14ac:dyDescent="0.2">
      <c r="A2269" s="375" t="s">
        <v>24</v>
      </c>
      <c r="B2269" s="375" t="s">
        <v>25</v>
      </c>
      <c r="C2269" s="375" t="s">
        <v>378</v>
      </c>
      <c r="D2269" s="375" t="s">
        <v>378</v>
      </c>
      <c r="E2269" s="375"/>
      <c r="F2269" s="375">
        <v>0</v>
      </c>
      <c r="G2269" s="375">
        <v>0</v>
      </c>
      <c r="H2269" s="375">
        <v>-202.29839999999999</v>
      </c>
      <c r="I2269" s="375">
        <v>-128.32490000000001</v>
      </c>
      <c r="J2269" s="375">
        <v>-204.36660000000001</v>
      </c>
      <c r="K2269" s="375">
        <v>-190.85669999999999</v>
      </c>
      <c r="L2269" s="375">
        <v>-173.88919999999999</v>
      </c>
      <c r="M2269" s="375">
        <v>-156.08725000000001</v>
      </c>
      <c r="N2269" s="375">
        <v>-204.74975000000001</v>
      </c>
      <c r="O2269" s="375">
        <v>-182.08324999999999</v>
      </c>
      <c r="P2269" s="375">
        <v>-228.2295</v>
      </c>
      <c r="Q2269" s="375">
        <v>-145.89689999999999</v>
      </c>
      <c r="R2269" s="375">
        <v>-1816.7824499999999</v>
      </c>
      <c r="W2269" s="323" t="s">
        <v>64</v>
      </c>
      <c r="X2269" s="323" t="s">
        <v>234</v>
      </c>
      <c r="Y2269" s="323"/>
      <c r="Z2269" s="327">
        <v>0</v>
      </c>
      <c r="AA2269" s="327">
        <v>0</v>
      </c>
      <c r="AB2269" s="327">
        <v>0</v>
      </c>
      <c r="AC2269" s="327">
        <v>0</v>
      </c>
      <c r="AD2269" s="327">
        <v>0</v>
      </c>
      <c r="AE2269" s="327">
        <v>0</v>
      </c>
      <c r="AF2269" s="327">
        <v>0</v>
      </c>
      <c r="AG2269" s="327">
        <v>0</v>
      </c>
      <c r="AH2269" s="327">
        <v>0</v>
      </c>
      <c r="AI2269" s="327">
        <v>0</v>
      </c>
      <c r="AJ2269" s="327">
        <v>0</v>
      </c>
      <c r="AK2269" s="327">
        <v>0</v>
      </c>
      <c r="AL2269" s="327">
        <v>0</v>
      </c>
      <c r="AM2269" s="292"/>
    </row>
    <row r="2270" spans="1:39" ht="19.5" customHeight="1" x14ac:dyDescent="0.2">
      <c r="A2270" s="375" t="s">
        <v>24</v>
      </c>
      <c r="B2270" s="375" t="s">
        <v>44</v>
      </c>
      <c r="C2270" s="375" t="s">
        <v>380</v>
      </c>
      <c r="D2270" s="375" t="s">
        <v>380</v>
      </c>
      <c r="E2270" s="375"/>
      <c r="F2270" s="375">
        <v>0</v>
      </c>
      <c r="G2270" s="375">
        <v>0</v>
      </c>
      <c r="H2270" s="375">
        <v>0</v>
      </c>
      <c r="I2270" s="375">
        <v>0</v>
      </c>
      <c r="J2270" s="375">
        <v>0</v>
      </c>
      <c r="K2270" s="375">
        <v>0</v>
      </c>
      <c r="L2270" s="375">
        <v>0</v>
      </c>
      <c r="M2270" s="375">
        <v>0</v>
      </c>
      <c r="N2270" s="375">
        <v>0</v>
      </c>
      <c r="O2270" s="375">
        <v>0</v>
      </c>
      <c r="P2270" s="375">
        <v>0</v>
      </c>
      <c r="Q2270" s="375">
        <v>0</v>
      </c>
      <c r="R2270" s="375">
        <v>0</v>
      </c>
      <c r="W2270" s="323" t="s">
        <v>64</v>
      </c>
      <c r="X2270" s="323" t="s">
        <v>127</v>
      </c>
      <c r="Y2270" s="323"/>
      <c r="Z2270" s="327">
        <v>38.654774000000003</v>
      </c>
      <c r="AA2270" s="327">
        <v>1.5193300000000001</v>
      </c>
      <c r="AB2270" s="327">
        <v>-4.1408E-2</v>
      </c>
      <c r="AC2270" s="327">
        <v>1.1719329999999999</v>
      </c>
      <c r="AD2270" s="327">
        <v>0.926014</v>
      </c>
      <c r="AE2270" s="327">
        <v>9.4603269999999995</v>
      </c>
      <c r="AF2270" s="327">
        <v>0.56470200000000004</v>
      </c>
      <c r="AG2270" s="327">
        <v>0.312363</v>
      </c>
      <c r="AH2270" s="327">
        <v>0.29250500000000001</v>
      </c>
      <c r="AI2270" s="327">
        <v>6.2780000000000002E-2</v>
      </c>
      <c r="AJ2270" s="327">
        <v>8.6399600000000003</v>
      </c>
      <c r="AK2270" s="327">
        <v>205.96611999999999</v>
      </c>
      <c r="AL2270" s="327">
        <v>267.52940000000001</v>
      </c>
      <c r="AM2270" s="292"/>
    </row>
    <row r="2271" spans="1:39" ht="19.5" customHeight="1" x14ac:dyDescent="0.2">
      <c r="A2271" s="375" t="s">
        <v>24</v>
      </c>
      <c r="B2271" s="375" t="s">
        <v>45</v>
      </c>
      <c r="C2271" s="375" t="s">
        <v>382</v>
      </c>
      <c r="D2271" s="375" t="s">
        <v>382</v>
      </c>
      <c r="E2271" s="375"/>
      <c r="F2271" s="375">
        <v>0</v>
      </c>
      <c r="G2271" s="375">
        <v>0</v>
      </c>
      <c r="H2271" s="375">
        <v>-202.29839999999999</v>
      </c>
      <c r="I2271" s="375">
        <v>-128.32490000000001</v>
      </c>
      <c r="J2271" s="375">
        <v>-204.36660000000001</v>
      </c>
      <c r="K2271" s="375">
        <v>-190.85669999999999</v>
      </c>
      <c r="L2271" s="375">
        <v>-173.88919999999999</v>
      </c>
      <c r="M2271" s="375">
        <v>-156.08725000000001</v>
      </c>
      <c r="N2271" s="375">
        <v>-204.74975000000001</v>
      </c>
      <c r="O2271" s="375">
        <v>-182.08324999999999</v>
      </c>
      <c r="P2271" s="375">
        <v>-228.2295</v>
      </c>
      <c r="Q2271" s="375">
        <v>-145.89689999999999</v>
      </c>
      <c r="R2271" s="375">
        <v>-1816.7824499999999</v>
      </c>
      <c r="W2271" s="323" t="s">
        <v>64</v>
      </c>
      <c r="X2271" s="323" t="s">
        <v>235</v>
      </c>
      <c r="Y2271" s="323"/>
      <c r="Z2271" s="327">
        <v>0</v>
      </c>
      <c r="AA2271" s="327">
        <v>0</v>
      </c>
      <c r="AB2271" s="327">
        <v>0</v>
      </c>
      <c r="AC2271" s="327">
        <v>0</v>
      </c>
      <c r="AD2271" s="327">
        <v>0</v>
      </c>
      <c r="AE2271" s="327">
        <v>0</v>
      </c>
      <c r="AF2271" s="327">
        <v>0</v>
      </c>
      <c r="AG2271" s="327">
        <v>0</v>
      </c>
      <c r="AH2271" s="327">
        <v>0</v>
      </c>
      <c r="AI2271" s="327">
        <v>0</v>
      </c>
      <c r="AJ2271" s="327">
        <v>0</v>
      </c>
      <c r="AK2271" s="327">
        <v>0</v>
      </c>
      <c r="AL2271" s="327">
        <v>0</v>
      </c>
      <c r="AM2271" s="292"/>
    </row>
    <row r="2272" spans="1:39" ht="19.5" customHeight="1" x14ac:dyDescent="0.2">
      <c r="A2272" s="375" t="s">
        <v>24</v>
      </c>
      <c r="B2272" s="375" t="s">
        <v>46</v>
      </c>
      <c r="C2272" s="375" t="s">
        <v>384</v>
      </c>
      <c r="D2272" s="375" t="s">
        <v>384</v>
      </c>
      <c r="E2272" s="375"/>
      <c r="F2272" s="375">
        <v>0</v>
      </c>
      <c r="G2272" s="375">
        <v>0</v>
      </c>
      <c r="H2272" s="375">
        <v>0</v>
      </c>
      <c r="I2272" s="375">
        <v>0</v>
      </c>
      <c r="J2272" s="375">
        <v>0</v>
      </c>
      <c r="K2272" s="375">
        <v>0</v>
      </c>
      <c r="L2272" s="375">
        <v>0</v>
      </c>
      <c r="M2272" s="375">
        <v>0</v>
      </c>
      <c r="N2272" s="375">
        <v>0</v>
      </c>
      <c r="O2272" s="375">
        <v>0</v>
      </c>
      <c r="P2272" s="375">
        <v>0</v>
      </c>
      <c r="Q2272" s="375">
        <v>0</v>
      </c>
      <c r="R2272" s="375">
        <v>0</v>
      </c>
      <c r="W2272" s="323" t="s">
        <v>64</v>
      </c>
      <c r="X2272" s="323" t="s">
        <v>236</v>
      </c>
      <c r="Y2272" s="323"/>
      <c r="Z2272" s="327">
        <v>0</v>
      </c>
      <c r="AA2272" s="327">
        <v>0</v>
      </c>
      <c r="AB2272" s="327">
        <v>0</v>
      </c>
      <c r="AC2272" s="327">
        <v>0</v>
      </c>
      <c r="AD2272" s="327">
        <v>0</v>
      </c>
      <c r="AE2272" s="327">
        <v>0</v>
      </c>
      <c r="AF2272" s="327">
        <v>0</v>
      </c>
      <c r="AG2272" s="327">
        <v>0</v>
      </c>
      <c r="AH2272" s="327">
        <v>0</v>
      </c>
      <c r="AI2272" s="327">
        <v>0</v>
      </c>
      <c r="AJ2272" s="327">
        <v>0</v>
      </c>
      <c r="AK2272" s="327">
        <v>0</v>
      </c>
      <c r="AL2272" s="327">
        <v>0</v>
      </c>
      <c r="AM2272" s="292"/>
    </row>
    <row r="2273" spans="1:39" ht="19.5" customHeight="1" x14ac:dyDescent="0.2">
      <c r="A2273" s="375" t="s">
        <v>24</v>
      </c>
      <c r="B2273" s="375" t="s">
        <v>47</v>
      </c>
      <c r="C2273" s="375" t="s">
        <v>386</v>
      </c>
      <c r="D2273" s="375" t="s">
        <v>386</v>
      </c>
      <c r="E2273" s="375"/>
      <c r="F2273" s="375">
        <v>0</v>
      </c>
      <c r="G2273" s="375">
        <v>0</v>
      </c>
      <c r="H2273" s="375">
        <v>-202.29839999999999</v>
      </c>
      <c r="I2273" s="375">
        <v>-128.32490000000001</v>
      </c>
      <c r="J2273" s="375">
        <v>-204.36660000000001</v>
      </c>
      <c r="K2273" s="375">
        <v>-190.85669999999999</v>
      </c>
      <c r="L2273" s="375">
        <v>-173.88919999999999</v>
      </c>
      <c r="M2273" s="375">
        <v>-156.08725000000001</v>
      </c>
      <c r="N2273" s="375">
        <v>-204.74975000000001</v>
      </c>
      <c r="O2273" s="375">
        <v>-182.08324999999999</v>
      </c>
      <c r="P2273" s="375">
        <v>-228.2295</v>
      </c>
      <c r="Q2273" s="375">
        <v>-145.89689999999999</v>
      </c>
      <c r="R2273" s="375">
        <v>-1816.7824499999999</v>
      </c>
      <c r="W2273" s="323" t="s">
        <v>64</v>
      </c>
      <c r="X2273" s="323" t="s">
        <v>237</v>
      </c>
      <c r="Y2273" s="323"/>
      <c r="Z2273" s="327">
        <v>0</v>
      </c>
      <c r="AA2273" s="327">
        <v>0</v>
      </c>
      <c r="AB2273" s="327">
        <v>0</v>
      </c>
      <c r="AC2273" s="327">
        <v>0</v>
      </c>
      <c r="AD2273" s="327">
        <v>0</v>
      </c>
      <c r="AE2273" s="327">
        <v>0</v>
      </c>
      <c r="AF2273" s="327">
        <v>0</v>
      </c>
      <c r="AG2273" s="327">
        <v>0</v>
      </c>
      <c r="AH2273" s="327">
        <v>0</v>
      </c>
      <c r="AI2273" s="327">
        <v>0</v>
      </c>
      <c r="AJ2273" s="327">
        <v>0</v>
      </c>
      <c r="AK2273" s="327">
        <v>0</v>
      </c>
      <c r="AL2273" s="327">
        <v>0</v>
      </c>
      <c r="AM2273" s="292"/>
    </row>
    <row r="2274" spans="1:39" ht="19.5" customHeight="1" x14ac:dyDescent="0.2">
      <c r="A2274" s="375" t="s">
        <v>24</v>
      </c>
      <c r="B2274" s="375" t="s">
        <v>48</v>
      </c>
      <c r="C2274" s="375" t="s">
        <v>48</v>
      </c>
      <c r="D2274" s="375" t="s">
        <v>48</v>
      </c>
      <c r="E2274" s="375"/>
      <c r="F2274" s="375" t="e">
        <v>#DIV/0!</v>
      </c>
      <c r="G2274" s="375" t="e">
        <v>#DIV/0!</v>
      </c>
      <c r="H2274" s="375">
        <v>1</v>
      </c>
      <c r="I2274" s="375">
        <v>1</v>
      </c>
      <c r="J2274" s="375">
        <v>1</v>
      </c>
      <c r="K2274" s="375">
        <v>1</v>
      </c>
      <c r="L2274" s="375">
        <v>1</v>
      </c>
      <c r="M2274" s="375">
        <v>1</v>
      </c>
      <c r="N2274" s="375">
        <v>1</v>
      </c>
      <c r="O2274" s="375">
        <v>1</v>
      </c>
      <c r="P2274" s="375">
        <v>1</v>
      </c>
      <c r="Q2274" s="375">
        <v>1</v>
      </c>
      <c r="R2274" s="375">
        <v>1</v>
      </c>
      <c r="W2274" s="323" t="s">
        <v>64</v>
      </c>
      <c r="X2274" s="323" t="s">
        <v>238</v>
      </c>
      <c r="Y2274" s="323"/>
      <c r="Z2274" s="327">
        <v>0</v>
      </c>
      <c r="AA2274" s="327">
        <v>0</v>
      </c>
      <c r="AB2274" s="327">
        <v>0</v>
      </c>
      <c r="AC2274" s="327">
        <v>0</v>
      </c>
      <c r="AD2274" s="327">
        <v>0</v>
      </c>
      <c r="AE2274" s="327">
        <v>0</v>
      </c>
      <c r="AF2274" s="327">
        <v>0</v>
      </c>
      <c r="AG2274" s="327">
        <v>0</v>
      </c>
      <c r="AH2274" s="327">
        <v>0</v>
      </c>
      <c r="AI2274" s="327">
        <v>0</v>
      </c>
      <c r="AJ2274" s="327">
        <v>0</v>
      </c>
      <c r="AK2274" s="327">
        <v>0</v>
      </c>
      <c r="AL2274" s="327">
        <v>0</v>
      </c>
      <c r="AM2274" s="292"/>
    </row>
    <row r="2275" spans="1:39" ht="19.5" customHeight="1" x14ac:dyDescent="0.2">
      <c r="A2275" s="375" t="s">
        <v>24</v>
      </c>
      <c r="B2275" s="375" t="s">
        <v>49</v>
      </c>
      <c r="C2275" s="375" t="s">
        <v>49</v>
      </c>
      <c r="D2275" s="375" t="s">
        <v>49</v>
      </c>
      <c r="E2275" s="375"/>
      <c r="F2275" s="375" t="e">
        <v>#DIV/0!</v>
      </c>
      <c r="G2275" s="375" t="e">
        <v>#DIV/0!</v>
      </c>
      <c r="H2275" s="375">
        <v>0</v>
      </c>
      <c r="I2275" s="375">
        <v>0</v>
      </c>
      <c r="J2275" s="375">
        <v>0</v>
      </c>
      <c r="K2275" s="375">
        <v>0</v>
      </c>
      <c r="L2275" s="375">
        <v>0</v>
      </c>
      <c r="M2275" s="375">
        <v>0</v>
      </c>
      <c r="N2275" s="375">
        <v>0</v>
      </c>
      <c r="O2275" s="375">
        <v>0</v>
      </c>
      <c r="P2275" s="375">
        <v>0</v>
      </c>
      <c r="Q2275" s="375">
        <v>0</v>
      </c>
      <c r="R2275" s="375">
        <v>0</v>
      </c>
      <c r="W2275" s="323" t="s">
        <v>64</v>
      </c>
      <c r="X2275" s="323" t="s">
        <v>239</v>
      </c>
      <c r="Y2275" s="323"/>
      <c r="Z2275" s="327">
        <v>0</v>
      </c>
      <c r="AA2275" s="327">
        <v>0</v>
      </c>
      <c r="AB2275" s="327">
        <v>0</v>
      </c>
      <c r="AC2275" s="327">
        <v>0</v>
      </c>
      <c r="AD2275" s="327">
        <v>0</v>
      </c>
      <c r="AE2275" s="327">
        <v>0</v>
      </c>
      <c r="AF2275" s="327">
        <v>0</v>
      </c>
      <c r="AG2275" s="327">
        <v>0</v>
      </c>
      <c r="AH2275" s="327">
        <v>0</v>
      </c>
      <c r="AI2275" s="327">
        <v>0</v>
      </c>
      <c r="AJ2275" s="327">
        <v>0</v>
      </c>
      <c r="AK2275" s="327">
        <v>0</v>
      </c>
      <c r="AL2275" s="327">
        <v>0</v>
      </c>
      <c r="AM2275" s="292"/>
    </row>
    <row r="2276" spans="1:39" ht="19.5" customHeight="1" x14ac:dyDescent="0.2">
      <c r="A2276" s="375" t="s">
        <v>24</v>
      </c>
      <c r="B2276" s="375" t="s">
        <v>50</v>
      </c>
      <c r="C2276" s="375" t="s">
        <v>50</v>
      </c>
      <c r="D2276" s="375" t="s">
        <v>50</v>
      </c>
      <c r="E2276" s="375"/>
      <c r="F2276" s="375" t="e">
        <v>#DIV/0!</v>
      </c>
      <c r="G2276" s="375" t="e">
        <v>#DIV/0!</v>
      </c>
      <c r="H2276" s="375">
        <v>1</v>
      </c>
      <c r="I2276" s="375">
        <v>1</v>
      </c>
      <c r="J2276" s="375">
        <v>1</v>
      </c>
      <c r="K2276" s="375">
        <v>1</v>
      </c>
      <c r="L2276" s="375">
        <v>1</v>
      </c>
      <c r="M2276" s="375">
        <v>1</v>
      </c>
      <c r="N2276" s="375">
        <v>1</v>
      </c>
      <c r="O2276" s="375">
        <v>1</v>
      </c>
      <c r="P2276" s="375">
        <v>1</v>
      </c>
      <c r="Q2276" s="375">
        <v>1</v>
      </c>
      <c r="R2276" s="375">
        <v>1</v>
      </c>
      <c r="W2276" s="323" t="s">
        <v>64</v>
      </c>
      <c r="X2276" s="323" t="s">
        <v>240</v>
      </c>
      <c r="Y2276" s="323"/>
      <c r="Z2276" s="327">
        <v>0</v>
      </c>
      <c r="AA2276" s="327">
        <v>0</v>
      </c>
      <c r="AB2276" s="327">
        <v>0</v>
      </c>
      <c r="AC2276" s="327">
        <v>0</v>
      </c>
      <c r="AD2276" s="327">
        <v>0</v>
      </c>
      <c r="AE2276" s="327">
        <v>0</v>
      </c>
      <c r="AF2276" s="327">
        <v>0</v>
      </c>
      <c r="AG2276" s="327">
        <v>0</v>
      </c>
      <c r="AH2276" s="327">
        <v>0</v>
      </c>
      <c r="AI2276" s="327">
        <v>0</v>
      </c>
      <c r="AJ2276" s="327">
        <v>0</v>
      </c>
      <c r="AK2276" s="327">
        <v>0</v>
      </c>
      <c r="AL2276" s="327">
        <v>0</v>
      </c>
      <c r="AM2276" s="292"/>
    </row>
    <row r="2277" spans="1:39" ht="19.5" customHeight="1" x14ac:dyDescent="0.2">
      <c r="A2277" s="375" t="s">
        <v>51</v>
      </c>
      <c r="B2277" s="375" t="s">
        <v>25</v>
      </c>
      <c r="C2277" s="375" t="s">
        <v>26</v>
      </c>
      <c r="D2277" s="375" t="s">
        <v>27</v>
      </c>
      <c r="E2277" s="375"/>
      <c r="F2277" s="375">
        <v>0</v>
      </c>
      <c r="G2277" s="375">
        <v>0</v>
      </c>
      <c r="H2277" s="375">
        <v>-139.74350000000001</v>
      </c>
      <c r="I2277" s="375">
        <v>-106.8633</v>
      </c>
      <c r="J2277" s="375">
        <v>-153.15430000000001</v>
      </c>
      <c r="K2277" s="375">
        <v>-140.43459999999999</v>
      </c>
      <c r="L2277" s="375">
        <v>-127.35769999999999</v>
      </c>
      <c r="M2277" s="375">
        <v>-88.2864</v>
      </c>
      <c r="N2277" s="375">
        <v>-84.668800000000005</v>
      </c>
      <c r="O2277" s="375">
        <v>-80.324250000000006</v>
      </c>
      <c r="P2277" s="375">
        <v>-87.660349999999994</v>
      </c>
      <c r="Q2277" s="375">
        <v>-64.996300000000005</v>
      </c>
      <c r="R2277" s="375">
        <v>-1073.4894999999999</v>
      </c>
      <c r="W2277" s="323" t="s">
        <v>64</v>
      </c>
      <c r="X2277" s="323" t="s">
        <v>241</v>
      </c>
      <c r="Y2277" s="323"/>
      <c r="Z2277" s="327">
        <v>0</v>
      </c>
      <c r="AA2277" s="327">
        <v>0</v>
      </c>
      <c r="AB2277" s="327">
        <v>0</v>
      </c>
      <c r="AC2277" s="327">
        <v>0</v>
      </c>
      <c r="AD2277" s="327">
        <v>0</v>
      </c>
      <c r="AE2277" s="327">
        <v>0</v>
      </c>
      <c r="AF2277" s="327">
        <v>0</v>
      </c>
      <c r="AG2277" s="327">
        <v>0</v>
      </c>
      <c r="AH2277" s="327">
        <v>0</v>
      </c>
      <c r="AI2277" s="327">
        <v>0</v>
      </c>
      <c r="AJ2277" s="327">
        <v>0</v>
      </c>
      <c r="AK2277" s="327">
        <v>0</v>
      </c>
      <c r="AL2277" s="327">
        <v>0</v>
      </c>
      <c r="AM2277" s="292"/>
    </row>
    <row r="2278" spans="1:39" ht="19.5" customHeight="1" x14ac:dyDescent="0.2">
      <c r="A2278" s="375" t="s">
        <v>51</v>
      </c>
      <c r="B2278" s="375" t="s">
        <v>25</v>
      </c>
      <c r="C2278" s="375" t="s">
        <v>26</v>
      </c>
      <c r="D2278" s="375" t="s">
        <v>28</v>
      </c>
      <c r="E2278" s="375"/>
      <c r="F2278" s="375">
        <v>0</v>
      </c>
      <c r="G2278" s="375">
        <v>0</v>
      </c>
      <c r="H2278" s="375">
        <v>-83.793000000000006</v>
      </c>
      <c r="I2278" s="375">
        <v>-42.809699999999999</v>
      </c>
      <c r="J2278" s="375">
        <v>-69.03</v>
      </c>
      <c r="K2278" s="375">
        <v>-81.665800000000004</v>
      </c>
      <c r="L2278" s="375">
        <v>-79.384600000000006</v>
      </c>
      <c r="M2278" s="375">
        <v>-60.4985</v>
      </c>
      <c r="N2278" s="375">
        <v>-51.090699999999998</v>
      </c>
      <c r="O2278" s="375">
        <v>-47.590800000000002</v>
      </c>
      <c r="P2278" s="375">
        <v>-51.433799999999998</v>
      </c>
      <c r="Q2278" s="375">
        <v>-38.535699999999999</v>
      </c>
      <c r="R2278" s="375">
        <v>-605.83259999999996</v>
      </c>
      <c r="W2278" s="323" t="s">
        <v>64</v>
      </c>
      <c r="X2278" s="323" t="s">
        <v>242</v>
      </c>
      <c r="Y2278" s="323"/>
      <c r="Z2278" s="327">
        <v>0</v>
      </c>
      <c r="AA2278" s="327">
        <v>0</v>
      </c>
      <c r="AB2278" s="327">
        <v>0</v>
      </c>
      <c r="AC2278" s="327">
        <v>0</v>
      </c>
      <c r="AD2278" s="327">
        <v>0</v>
      </c>
      <c r="AE2278" s="327">
        <v>0</v>
      </c>
      <c r="AF2278" s="327">
        <v>0</v>
      </c>
      <c r="AG2278" s="327">
        <v>0</v>
      </c>
      <c r="AH2278" s="327">
        <v>0</v>
      </c>
      <c r="AI2278" s="327">
        <v>0</v>
      </c>
      <c r="AJ2278" s="327">
        <v>0</v>
      </c>
      <c r="AK2278" s="327">
        <v>-0.35</v>
      </c>
      <c r="AL2278" s="327">
        <v>-0.35</v>
      </c>
      <c r="AM2278" s="292"/>
    </row>
    <row r="2279" spans="1:39" ht="19.5" customHeight="1" x14ac:dyDescent="0.2">
      <c r="A2279" s="375" t="s">
        <v>51</v>
      </c>
      <c r="B2279" s="375" t="s">
        <v>25</v>
      </c>
      <c r="C2279" s="375" t="s">
        <v>26</v>
      </c>
      <c r="D2279" s="375" t="s">
        <v>29</v>
      </c>
      <c r="E2279" s="375"/>
      <c r="F2279" s="375">
        <v>0</v>
      </c>
      <c r="G2279" s="375">
        <v>0</v>
      </c>
      <c r="H2279" s="375">
        <v>-5.8978499999993801</v>
      </c>
      <c r="I2279" s="375">
        <v>1.7262000000002899</v>
      </c>
      <c r="J2279" s="375">
        <v>0</v>
      </c>
      <c r="K2279" s="375">
        <v>0</v>
      </c>
      <c r="L2279" s="375">
        <v>-1.4999999999999999E-2</v>
      </c>
      <c r="M2279" s="375">
        <v>-5.64</v>
      </c>
      <c r="N2279" s="375">
        <v>-32.645000000000003</v>
      </c>
      <c r="O2279" s="375">
        <v>-32.869999999999997</v>
      </c>
      <c r="P2279" s="375">
        <v>-38.825000000000003</v>
      </c>
      <c r="Q2279" s="375">
        <v>-13.295</v>
      </c>
      <c r="R2279" s="375">
        <v>-127.461649999999</v>
      </c>
      <c r="W2279" s="323" t="s">
        <v>64</v>
      </c>
      <c r="X2279" s="323" t="s">
        <v>243</v>
      </c>
      <c r="Y2279" s="323"/>
      <c r="Z2279" s="327">
        <v>0</v>
      </c>
      <c r="AA2279" s="327">
        <v>0</v>
      </c>
      <c r="AB2279" s="327">
        <v>0.16</v>
      </c>
      <c r="AC2279" s="327">
        <v>0.21679999999999999</v>
      </c>
      <c r="AD2279" s="327">
        <v>9.2999999999999999E-2</v>
      </c>
      <c r="AE2279" s="327">
        <v>0</v>
      </c>
      <c r="AF2279" s="327">
        <v>0</v>
      </c>
      <c r="AG2279" s="327">
        <v>0</v>
      </c>
      <c r="AH2279" s="327">
        <v>0</v>
      </c>
      <c r="AI2279" s="327">
        <v>0</v>
      </c>
      <c r="AJ2279" s="327">
        <v>1.7999999999999999E-2</v>
      </c>
      <c r="AK2279" s="327">
        <v>0</v>
      </c>
      <c r="AL2279" s="327">
        <v>0.48780000000000001</v>
      </c>
      <c r="AM2279" s="292"/>
    </row>
    <row r="2280" spans="1:39" ht="19.5" customHeight="1" x14ac:dyDescent="0.2">
      <c r="A2280" s="375" t="s">
        <v>51</v>
      </c>
      <c r="B2280" s="375" t="s">
        <v>25</v>
      </c>
      <c r="C2280" s="375" t="s">
        <v>26</v>
      </c>
      <c r="D2280" s="375" t="s">
        <v>30</v>
      </c>
      <c r="E2280" s="375"/>
      <c r="F2280" s="375">
        <v>0</v>
      </c>
      <c r="G2280" s="375">
        <v>0</v>
      </c>
      <c r="H2280" s="375">
        <v>0</v>
      </c>
      <c r="I2280" s="375">
        <v>0</v>
      </c>
      <c r="J2280" s="375">
        <v>0</v>
      </c>
      <c r="K2280" s="375">
        <v>0</v>
      </c>
      <c r="L2280" s="375">
        <v>-0.54</v>
      </c>
      <c r="M2280" s="375">
        <v>-19.805</v>
      </c>
      <c r="N2280" s="375">
        <v>-17.510000000000002</v>
      </c>
      <c r="O2280" s="375">
        <v>-34.130000000000003</v>
      </c>
      <c r="P2280" s="375">
        <v>-24.785</v>
      </c>
      <c r="Q2280" s="375">
        <v>-15.385</v>
      </c>
      <c r="R2280" s="375">
        <v>-112.155</v>
      </c>
      <c r="W2280" s="323" t="s">
        <v>64</v>
      </c>
      <c r="X2280" s="323" t="s">
        <v>244</v>
      </c>
      <c r="Y2280" s="323"/>
      <c r="Z2280" s="327">
        <v>0</v>
      </c>
      <c r="AA2280" s="327">
        <v>0</v>
      </c>
      <c r="AB2280" s="327">
        <v>0</v>
      </c>
      <c r="AC2280" s="327">
        <v>0</v>
      </c>
      <c r="AD2280" s="327">
        <v>0</v>
      </c>
      <c r="AE2280" s="327">
        <v>0</v>
      </c>
      <c r="AF2280" s="327">
        <v>0</v>
      </c>
      <c r="AG2280" s="327">
        <v>0</v>
      </c>
      <c r="AH2280" s="327">
        <v>0</v>
      </c>
      <c r="AI2280" s="327">
        <v>0</v>
      </c>
      <c r="AJ2280" s="327">
        <v>0</v>
      </c>
      <c r="AK2280" s="327">
        <v>0</v>
      </c>
      <c r="AL2280" s="327">
        <v>0</v>
      </c>
      <c r="AM2280" s="292"/>
    </row>
    <row r="2281" spans="1:39" ht="19.5" customHeight="1" x14ac:dyDescent="0.2">
      <c r="A2281" s="375" t="s">
        <v>51</v>
      </c>
      <c r="B2281" s="375" t="s">
        <v>25</v>
      </c>
      <c r="C2281" s="375" t="s">
        <v>26</v>
      </c>
      <c r="D2281" s="375" t="s">
        <v>31</v>
      </c>
      <c r="E2281" s="375"/>
      <c r="F2281" s="375">
        <v>0</v>
      </c>
      <c r="G2281" s="375">
        <v>0</v>
      </c>
      <c r="H2281" s="375">
        <v>0</v>
      </c>
      <c r="I2281" s="375">
        <v>0</v>
      </c>
      <c r="J2281" s="375">
        <v>0</v>
      </c>
      <c r="K2281" s="375">
        <v>0</v>
      </c>
      <c r="L2281" s="375">
        <v>0</v>
      </c>
      <c r="M2281" s="375">
        <v>0</v>
      </c>
      <c r="N2281" s="375">
        <v>0</v>
      </c>
      <c r="O2281" s="375">
        <v>0</v>
      </c>
      <c r="P2281" s="375">
        <v>0</v>
      </c>
      <c r="Q2281" s="375">
        <v>0</v>
      </c>
      <c r="R2281" s="375">
        <v>0</v>
      </c>
      <c r="W2281" s="323" t="s">
        <v>64</v>
      </c>
      <c r="X2281" s="323" t="s">
        <v>245</v>
      </c>
      <c r="Y2281" s="323"/>
      <c r="Z2281" s="327">
        <v>0</v>
      </c>
      <c r="AA2281" s="327">
        <v>0</v>
      </c>
      <c r="AB2281" s="327">
        <v>0</v>
      </c>
      <c r="AC2281" s="327">
        <v>0</v>
      </c>
      <c r="AD2281" s="327">
        <v>0</v>
      </c>
      <c r="AE2281" s="327">
        <v>0</v>
      </c>
      <c r="AF2281" s="327">
        <v>0</v>
      </c>
      <c r="AG2281" s="327">
        <v>0</v>
      </c>
      <c r="AH2281" s="327">
        <v>0</v>
      </c>
      <c r="AI2281" s="327">
        <v>0</v>
      </c>
      <c r="AJ2281" s="327">
        <v>0</v>
      </c>
      <c r="AK2281" s="327">
        <v>0</v>
      </c>
      <c r="AL2281" s="327">
        <v>0</v>
      </c>
      <c r="AM2281" s="292"/>
    </row>
    <row r="2282" spans="1:39" ht="19.5" customHeight="1" x14ac:dyDescent="0.2">
      <c r="A2282" s="375" t="s">
        <v>51</v>
      </c>
      <c r="B2282" s="375" t="s">
        <v>25</v>
      </c>
      <c r="C2282" s="375" t="s">
        <v>26</v>
      </c>
      <c r="D2282" s="375" t="s">
        <v>32</v>
      </c>
      <c r="E2282" s="375"/>
      <c r="F2282" s="375">
        <v>0</v>
      </c>
      <c r="G2282" s="375">
        <v>0</v>
      </c>
      <c r="H2282" s="375">
        <v>0</v>
      </c>
      <c r="I2282" s="375">
        <v>0</v>
      </c>
      <c r="J2282" s="375">
        <v>0</v>
      </c>
      <c r="K2282" s="375">
        <v>0</v>
      </c>
      <c r="L2282" s="375">
        <v>0</v>
      </c>
      <c r="M2282" s="375">
        <v>0</v>
      </c>
      <c r="N2282" s="375">
        <v>0</v>
      </c>
      <c r="O2282" s="375">
        <v>0</v>
      </c>
      <c r="P2282" s="375">
        <v>0</v>
      </c>
      <c r="Q2282" s="375">
        <v>0</v>
      </c>
      <c r="R2282" s="375">
        <v>0</v>
      </c>
      <c r="W2282" s="323" t="s">
        <v>64</v>
      </c>
      <c r="X2282" s="323" t="s">
        <v>246</v>
      </c>
      <c r="Y2282" s="323"/>
      <c r="Z2282" s="327">
        <v>0</v>
      </c>
      <c r="AA2282" s="327">
        <v>0</v>
      </c>
      <c r="AB2282" s="327">
        <v>0</v>
      </c>
      <c r="AC2282" s="327">
        <v>0</v>
      </c>
      <c r="AD2282" s="327">
        <v>0</v>
      </c>
      <c r="AE2282" s="327">
        <v>0</v>
      </c>
      <c r="AF2282" s="327">
        <v>0</v>
      </c>
      <c r="AG2282" s="327">
        <v>0</v>
      </c>
      <c r="AH2282" s="327">
        <v>0</v>
      </c>
      <c r="AI2282" s="327">
        <v>0</v>
      </c>
      <c r="AJ2282" s="327">
        <v>0</v>
      </c>
      <c r="AK2282" s="327">
        <v>0</v>
      </c>
      <c r="AL2282" s="327">
        <v>0</v>
      </c>
      <c r="AM2282" s="292"/>
    </row>
    <row r="2283" spans="1:39" ht="19.5" customHeight="1" x14ac:dyDescent="0.2">
      <c r="A2283" s="375" t="s">
        <v>51</v>
      </c>
      <c r="B2283" s="375" t="s">
        <v>25</v>
      </c>
      <c r="C2283" s="375" t="s">
        <v>33</v>
      </c>
      <c r="D2283" s="375" t="s">
        <v>34</v>
      </c>
      <c r="E2283" s="375"/>
      <c r="F2283" s="375">
        <v>0</v>
      </c>
      <c r="G2283" s="375">
        <v>0</v>
      </c>
      <c r="H2283" s="375">
        <v>-5.8978499999993801</v>
      </c>
      <c r="I2283" s="375">
        <v>1.7262000000002899</v>
      </c>
      <c r="J2283" s="375">
        <v>0</v>
      </c>
      <c r="K2283" s="375">
        <v>0</v>
      </c>
      <c r="L2283" s="375">
        <v>-0.55500000000000005</v>
      </c>
      <c r="M2283" s="375">
        <v>-20.215</v>
      </c>
      <c r="N2283" s="375">
        <v>-41.734999999999999</v>
      </c>
      <c r="O2283" s="375">
        <v>-58.4</v>
      </c>
      <c r="P2283" s="375">
        <v>-33.104999999999997</v>
      </c>
      <c r="Q2283" s="375">
        <v>-15.55</v>
      </c>
      <c r="R2283" s="375">
        <v>-173.73164999999901</v>
      </c>
      <c r="W2283" s="323" t="s">
        <v>64</v>
      </c>
      <c r="X2283" s="323" t="s">
        <v>247</v>
      </c>
      <c r="Y2283" s="323"/>
      <c r="Z2283" s="327">
        <v>0</v>
      </c>
      <c r="AA2283" s="327">
        <v>0</v>
      </c>
      <c r="AB2283" s="327">
        <v>0</v>
      </c>
      <c r="AC2283" s="327">
        <v>0</v>
      </c>
      <c r="AD2283" s="327">
        <v>0</v>
      </c>
      <c r="AE2283" s="327">
        <v>0</v>
      </c>
      <c r="AF2283" s="327">
        <v>0</v>
      </c>
      <c r="AG2283" s="327">
        <v>0</v>
      </c>
      <c r="AH2283" s="327">
        <v>0</v>
      </c>
      <c r="AI2283" s="327">
        <v>9.7447999999999997</v>
      </c>
      <c r="AJ2283" s="327">
        <v>0</v>
      </c>
      <c r="AK2283" s="327">
        <v>0</v>
      </c>
      <c r="AL2283" s="327">
        <v>9.7447999999999997</v>
      </c>
      <c r="AM2283" s="292"/>
    </row>
    <row r="2284" spans="1:39" ht="19.5" customHeight="1" x14ac:dyDescent="0.2">
      <c r="A2284" s="375" t="s">
        <v>51</v>
      </c>
      <c r="B2284" s="375" t="s">
        <v>25</v>
      </c>
      <c r="C2284" s="375" t="s">
        <v>33</v>
      </c>
      <c r="D2284" s="375" t="s">
        <v>35</v>
      </c>
      <c r="E2284" s="375"/>
      <c r="F2284" s="375">
        <v>0</v>
      </c>
      <c r="G2284" s="375">
        <v>0</v>
      </c>
      <c r="H2284" s="375">
        <v>-77.254999999999995</v>
      </c>
      <c r="I2284" s="375">
        <v>-71.759500000000003</v>
      </c>
      <c r="J2284" s="375">
        <v>-93.177999999999997</v>
      </c>
      <c r="K2284" s="375">
        <v>-96.914500000000004</v>
      </c>
      <c r="L2284" s="375">
        <v>-93.619299999999996</v>
      </c>
      <c r="M2284" s="375">
        <v>-63.9908</v>
      </c>
      <c r="N2284" s="375">
        <v>-72.846699999999998</v>
      </c>
      <c r="O2284" s="375">
        <v>-68.607799999999997</v>
      </c>
      <c r="P2284" s="375">
        <v>-92.433800000000005</v>
      </c>
      <c r="Q2284" s="375">
        <v>-63.970500000000001</v>
      </c>
      <c r="R2284" s="375">
        <v>-794.57590000000005</v>
      </c>
      <c r="W2284" s="323" t="s">
        <v>64</v>
      </c>
      <c r="X2284" s="323" t="s">
        <v>248</v>
      </c>
      <c r="Y2284" s="323"/>
      <c r="Z2284" s="327">
        <v>0</v>
      </c>
      <c r="AA2284" s="327">
        <v>0</v>
      </c>
      <c r="AB2284" s="327">
        <v>0</v>
      </c>
      <c r="AC2284" s="327">
        <v>0</v>
      </c>
      <c r="AD2284" s="327">
        <v>0</v>
      </c>
      <c r="AE2284" s="327">
        <v>0</v>
      </c>
      <c r="AF2284" s="327">
        <v>0</v>
      </c>
      <c r="AG2284" s="327">
        <v>0</v>
      </c>
      <c r="AH2284" s="327">
        <v>0</v>
      </c>
      <c r="AI2284" s="327">
        <v>0</v>
      </c>
      <c r="AJ2284" s="327">
        <v>0</v>
      </c>
      <c r="AK2284" s="327">
        <v>0</v>
      </c>
      <c r="AL2284" s="327">
        <v>0</v>
      </c>
      <c r="AM2284" s="292"/>
    </row>
    <row r="2285" spans="1:39" ht="19.5" customHeight="1" x14ac:dyDescent="0.2">
      <c r="A2285" s="375" t="s">
        <v>51</v>
      </c>
      <c r="B2285" s="375" t="s">
        <v>25</v>
      </c>
      <c r="C2285" s="375" t="s">
        <v>33</v>
      </c>
      <c r="D2285" s="375" t="s">
        <v>36</v>
      </c>
      <c r="E2285" s="375"/>
      <c r="F2285" s="375">
        <v>0</v>
      </c>
      <c r="G2285" s="375">
        <v>0</v>
      </c>
      <c r="H2285" s="375">
        <v>-146.28149999999999</v>
      </c>
      <c r="I2285" s="375">
        <v>-77.913499999999999</v>
      </c>
      <c r="J2285" s="375">
        <v>-129.00630000000001</v>
      </c>
      <c r="K2285" s="375">
        <v>-125.1859</v>
      </c>
      <c r="L2285" s="375">
        <v>-113.123</v>
      </c>
      <c r="M2285" s="375">
        <v>-90.024100000000004</v>
      </c>
      <c r="N2285" s="375">
        <v>-71.332800000000006</v>
      </c>
      <c r="O2285" s="375">
        <v>-67.907250000000005</v>
      </c>
      <c r="P2285" s="375">
        <v>-77.165350000000004</v>
      </c>
      <c r="Q2285" s="375">
        <v>-52.691499999999998</v>
      </c>
      <c r="R2285" s="375">
        <v>-950.63120000000004</v>
      </c>
      <c r="W2285" s="323" t="s">
        <v>64</v>
      </c>
      <c r="X2285" s="323" t="s">
        <v>210</v>
      </c>
      <c r="Y2285" s="323"/>
      <c r="Z2285" s="327">
        <v>236.57326499999999</v>
      </c>
      <c r="AA2285" s="327">
        <v>205.771367</v>
      </c>
      <c r="AB2285" s="327">
        <v>138.591477</v>
      </c>
      <c r="AC2285" s="327">
        <v>-105.031013</v>
      </c>
      <c r="AD2285" s="327">
        <v>93.177259000000006</v>
      </c>
      <c r="AE2285" s="327">
        <v>137.24926600000001</v>
      </c>
      <c r="AF2285" s="327">
        <v>88.641643000000002</v>
      </c>
      <c r="AG2285" s="327">
        <v>409.360457</v>
      </c>
      <c r="AH2285" s="327">
        <v>-153.774946</v>
      </c>
      <c r="AI2285" s="327">
        <v>97.614278999999996</v>
      </c>
      <c r="AJ2285" s="327">
        <v>112.42854</v>
      </c>
      <c r="AK2285" s="327">
        <v>35.786135999999999</v>
      </c>
      <c r="AL2285" s="327">
        <v>1296.3877299999999</v>
      </c>
      <c r="AM2285" s="292"/>
    </row>
    <row r="2286" spans="1:39" ht="19.5" customHeight="1" x14ac:dyDescent="0.2">
      <c r="A2286" s="375" t="s">
        <v>51</v>
      </c>
      <c r="B2286" s="375" t="s">
        <v>25</v>
      </c>
      <c r="C2286" s="375" t="s">
        <v>33</v>
      </c>
      <c r="D2286" s="375" t="s">
        <v>37</v>
      </c>
      <c r="E2286" s="375"/>
      <c r="F2286" s="375">
        <v>0</v>
      </c>
      <c r="G2286" s="375">
        <v>0</v>
      </c>
      <c r="H2286" s="375">
        <v>0</v>
      </c>
      <c r="I2286" s="375">
        <v>0</v>
      </c>
      <c r="J2286" s="375">
        <v>0</v>
      </c>
      <c r="K2286" s="375">
        <v>0</v>
      </c>
      <c r="L2286" s="375">
        <v>0</v>
      </c>
      <c r="M2286" s="375">
        <v>0</v>
      </c>
      <c r="N2286" s="375">
        <v>0</v>
      </c>
      <c r="O2286" s="375">
        <v>0</v>
      </c>
      <c r="P2286" s="375">
        <v>0</v>
      </c>
      <c r="Q2286" s="375">
        <v>0</v>
      </c>
      <c r="R2286" s="375">
        <v>0</v>
      </c>
      <c r="W2286" s="321"/>
      <c r="X2286" s="321"/>
      <c r="Y2286" s="321"/>
      <c r="Z2286" s="329"/>
      <c r="AA2286" s="329"/>
      <c r="AB2286" s="329"/>
      <c r="AC2286" s="329"/>
      <c r="AD2286" s="329"/>
      <c r="AE2286" s="329"/>
      <c r="AF2286" s="329"/>
      <c r="AG2286" s="329"/>
      <c r="AH2286" s="329"/>
      <c r="AI2286" s="329"/>
      <c r="AJ2286" s="329"/>
      <c r="AK2286" s="329"/>
      <c r="AL2286" s="329"/>
      <c r="AM2286" s="292"/>
    </row>
    <row r="2287" spans="1:39" ht="19.5" customHeight="1" x14ac:dyDescent="0.2">
      <c r="A2287" s="375" t="s">
        <v>51</v>
      </c>
      <c r="B2287" s="375" t="s">
        <v>25</v>
      </c>
      <c r="C2287" s="375" t="s">
        <v>33</v>
      </c>
      <c r="D2287" s="375" t="s">
        <v>38</v>
      </c>
      <c r="E2287" s="375"/>
      <c r="F2287" s="375">
        <v>0</v>
      </c>
      <c r="G2287" s="375">
        <v>0</v>
      </c>
      <c r="H2287" s="375">
        <v>0</v>
      </c>
      <c r="I2287" s="375">
        <v>0</v>
      </c>
      <c r="J2287" s="375">
        <v>0</v>
      </c>
      <c r="K2287" s="375">
        <v>0</v>
      </c>
      <c r="L2287" s="375">
        <v>0</v>
      </c>
      <c r="M2287" s="375">
        <v>0</v>
      </c>
      <c r="N2287" s="375">
        <v>0</v>
      </c>
      <c r="O2287" s="375">
        <v>0</v>
      </c>
      <c r="P2287" s="375">
        <v>0</v>
      </c>
      <c r="Q2287" s="375">
        <v>0</v>
      </c>
      <c r="R2287" s="375">
        <v>0</v>
      </c>
      <c r="W2287" s="321"/>
      <c r="X2287" s="321"/>
      <c r="Y2287" s="321"/>
      <c r="Z2287" s="329"/>
      <c r="AA2287" s="329"/>
      <c r="AB2287" s="329"/>
      <c r="AC2287" s="329"/>
      <c r="AD2287" s="329"/>
      <c r="AE2287" s="329"/>
      <c r="AF2287" s="329"/>
      <c r="AG2287" s="329"/>
      <c r="AH2287" s="329"/>
      <c r="AI2287" s="329"/>
      <c r="AJ2287" s="329"/>
      <c r="AK2287" s="329"/>
      <c r="AL2287" s="329"/>
      <c r="AM2287" s="292"/>
    </row>
    <row r="2288" spans="1:39" ht="19.5" customHeight="1" x14ac:dyDescent="0.2">
      <c r="A2288" s="375" t="s">
        <v>51</v>
      </c>
      <c r="B2288" s="375" t="s">
        <v>25</v>
      </c>
      <c r="C2288" s="375" t="s">
        <v>33</v>
      </c>
      <c r="D2288" s="375" t="s">
        <v>39</v>
      </c>
      <c r="E2288" s="375"/>
      <c r="F2288" s="375">
        <v>0</v>
      </c>
      <c r="G2288" s="375">
        <v>0</v>
      </c>
      <c r="H2288" s="375">
        <v>0</v>
      </c>
      <c r="I2288" s="375">
        <v>0</v>
      </c>
      <c r="J2288" s="375">
        <v>0</v>
      </c>
      <c r="K2288" s="375">
        <v>0</v>
      </c>
      <c r="L2288" s="375">
        <v>0</v>
      </c>
      <c r="M2288" s="375">
        <v>0</v>
      </c>
      <c r="N2288" s="375">
        <v>0</v>
      </c>
      <c r="O2288" s="375">
        <v>0</v>
      </c>
      <c r="P2288" s="375">
        <v>0</v>
      </c>
      <c r="Q2288" s="375">
        <v>0</v>
      </c>
      <c r="R2288" s="375">
        <v>0</v>
      </c>
      <c r="W2288" s="323" t="s">
        <v>3</v>
      </c>
      <c r="X2288" s="323" t="s">
        <v>4</v>
      </c>
      <c r="Y2288" s="323"/>
      <c r="Z2288" s="327" t="s">
        <v>8</v>
      </c>
      <c r="AA2288" s="327" t="s">
        <v>9</v>
      </c>
      <c r="AB2288" s="327" t="s">
        <v>10</v>
      </c>
      <c r="AC2288" s="327" t="s">
        <v>11</v>
      </c>
      <c r="AD2288" s="327" t="s">
        <v>12</v>
      </c>
      <c r="AE2288" s="327" t="s">
        <v>13</v>
      </c>
      <c r="AF2288" s="327" t="s">
        <v>14</v>
      </c>
      <c r="AG2288" s="327" t="s">
        <v>15</v>
      </c>
      <c r="AH2288" s="327" t="s">
        <v>16</v>
      </c>
      <c r="AI2288" s="327" t="s">
        <v>17</v>
      </c>
      <c r="AJ2288" s="327" t="s">
        <v>111</v>
      </c>
      <c r="AK2288" s="327" t="s">
        <v>19</v>
      </c>
      <c r="AL2288" s="327" t="s">
        <v>20</v>
      </c>
      <c r="AM2288" s="292"/>
    </row>
    <row r="2289" spans="1:39" ht="19.5" customHeight="1" x14ac:dyDescent="0.2">
      <c r="A2289" s="375" t="s">
        <v>51</v>
      </c>
      <c r="B2289" s="375" t="s">
        <v>25</v>
      </c>
      <c r="C2289" s="375" t="s">
        <v>40</v>
      </c>
      <c r="D2289" s="375" t="s">
        <v>41</v>
      </c>
      <c r="E2289" s="375"/>
      <c r="F2289" s="375">
        <v>0</v>
      </c>
      <c r="G2289" s="375">
        <v>0</v>
      </c>
      <c r="H2289" s="375">
        <v>-228.858949999999</v>
      </c>
      <c r="I2289" s="375">
        <v>-147.9468</v>
      </c>
      <c r="J2289" s="375">
        <v>-222.18430000000001</v>
      </c>
      <c r="K2289" s="375">
        <v>-222.10040000000001</v>
      </c>
      <c r="L2289" s="375">
        <v>-207.29730000000001</v>
      </c>
      <c r="M2289" s="375">
        <v>-174.22989999999999</v>
      </c>
      <c r="N2289" s="375">
        <v>-185.9145</v>
      </c>
      <c r="O2289" s="375">
        <v>-194.91505000000001</v>
      </c>
      <c r="P2289" s="375">
        <v>-202.70415</v>
      </c>
      <c r="Q2289" s="375">
        <v>-132.21199999999999</v>
      </c>
      <c r="R2289" s="375">
        <v>-1918.3633500000001</v>
      </c>
      <c r="W2289" s="323" t="s">
        <v>251</v>
      </c>
      <c r="X2289" s="323" t="s">
        <v>217</v>
      </c>
      <c r="Y2289" s="323"/>
      <c r="Z2289" s="327">
        <v>0.31152000000000002</v>
      </c>
      <c r="AA2289" s="327">
        <v>0.31152000000000002</v>
      </c>
      <c r="AB2289" s="327">
        <v>0.31152000000000002</v>
      </c>
      <c r="AC2289" s="327">
        <v>0.26769599999999999</v>
      </c>
      <c r="AD2289" s="327">
        <v>0.27283200000000002</v>
      </c>
      <c r="AE2289" s="327">
        <v>0.27283200000000002</v>
      </c>
      <c r="AF2289" s="327">
        <v>0.27283200000000002</v>
      </c>
      <c r="AG2289" s="327">
        <v>0.27283200000000002</v>
      </c>
      <c r="AH2289" s="327">
        <v>0.27283200000000002</v>
      </c>
      <c r="AI2289" s="327">
        <v>0.27283200000000002</v>
      </c>
      <c r="AJ2289" s="327">
        <v>0.27283200000000002</v>
      </c>
      <c r="AK2289" s="327">
        <v>0.2112</v>
      </c>
      <c r="AL2289" s="327">
        <v>3.32328</v>
      </c>
      <c r="AM2289" s="292"/>
    </row>
    <row r="2290" spans="1:39" ht="19.5" customHeight="1" x14ac:dyDescent="0.2">
      <c r="A2290" s="375" t="s">
        <v>51</v>
      </c>
      <c r="B2290" s="375" t="s">
        <v>25</v>
      </c>
      <c r="C2290" s="375" t="s">
        <v>40</v>
      </c>
      <c r="D2290" s="375" t="s">
        <v>42</v>
      </c>
      <c r="E2290" s="375"/>
      <c r="F2290" s="375">
        <v>0</v>
      </c>
      <c r="G2290" s="375">
        <v>0</v>
      </c>
      <c r="H2290" s="375">
        <v>-0.57540000000000002</v>
      </c>
      <c r="I2290" s="375">
        <v>0</v>
      </c>
      <c r="J2290" s="375">
        <v>0</v>
      </c>
      <c r="K2290" s="375">
        <v>0</v>
      </c>
      <c r="L2290" s="375">
        <v>0</v>
      </c>
      <c r="M2290" s="375">
        <v>0</v>
      </c>
      <c r="N2290" s="375">
        <v>0</v>
      </c>
      <c r="O2290" s="375">
        <v>0</v>
      </c>
      <c r="P2290" s="375">
        <v>0</v>
      </c>
      <c r="Q2290" s="375">
        <v>0</v>
      </c>
      <c r="R2290" s="375">
        <v>-0.57540000000000002</v>
      </c>
      <c r="W2290" s="323" t="s">
        <v>251</v>
      </c>
      <c r="X2290" s="323" t="s">
        <v>218</v>
      </c>
      <c r="Y2290" s="323"/>
      <c r="Z2290" s="327">
        <v>5.6071000000000003E-2</v>
      </c>
      <c r="AA2290" s="327">
        <v>4.5996000000000002E-2</v>
      </c>
      <c r="AB2290" s="327">
        <v>3.5381000000000003E-2</v>
      </c>
      <c r="AC2290" s="327">
        <v>3.3477E-2</v>
      </c>
      <c r="AD2290" s="327">
        <v>3.3259999999999998E-2</v>
      </c>
      <c r="AE2290" s="327">
        <v>3.2374E-2</v>
      </c>
      <c r="AF2290" s="327">
        <v>5.0967999999999999E-2</v>
      </c>
      <c r="AG2290" s="327">
        <v>4.8485E-2</v>
      </c>
      <c r="AH2290" s="327">
        <v>4.7875000000000001E-2</v>
      </c>
      <c r="AI2290" s="327">
        <v>4.2326999999999997E-2</v>
      </c>
      <c r="AJ2290" s="327">
        <v>4.9251999999999997E-2</v>
      </c>
      <c r="AK2290" s="327">
        <v>2.7632E-2</v>
      </c>
      <c r="AL2290" s="327">
        <v>0.50309800000000005</v>
      </c>
      <c r="AM2290" s="292"/>
    </row>
    <row r="2291" spans="1:39" ht="19.5" customHeight="1" x14ac:dyDescent="0.2">
      <c r="A2291" s="375" t="s">
        <v>51</v>
      </c>
      <c r="B2291" s="375" t="s">
        <v>25</v>
      </c>
      <c r="C2291" s="375" t="s">
        <v>40</v>
      </c>
      <c r="D2291" s="375" t="s">
        <v>43</v>
      </c>
      <c r="E2291" s="375"/>
      <c r="F2291" s="375">
        <v>0</v>
      </c>
      <c r="G2291" s="375">
        <v>0</v>
      </c>
      <c r="H2291" s="375">
        <v>0</v>
      </c>
      <c r="I2291" s="375">
        <v>0</v>
      </c>
      <c r="J2291" s="375">
        <v>0</v>
      </c>
      <c r="K2291" s="375">
        <v>0</v>
      </c>
      <c r="L2291" s="375">
        <v>0</v>
      </c>
      <c r="M2291" s="375">
        <v>0</v>
      </c>
      <c r="N2291" s="375">
        <v>0</v>
      </c>
      <c r="O2291" s="375">
        <v>0</v>
      </c>
      <c r="P2291" s="375">
        <v>0</v>
      </c>
      <c r="Q2291" s="375">
        <v>0</v>
      </c>
      <c r="R2291" s="375">
        <v>0</v>
      </c>
      <c r="W2291" s="323" t="s">
        <v>251</v>
      </c>
      <c r="X2291" s="323" t="s">
        <v>219</v>
      </c>
      <c r="Y2291" s="323"/>
      <c r="Z2291" s="327">
        <v>0.32990999999999998</v>
      </c>
      <c r="AA2291" s="327">
        <v>0.12299</v>
      </c>
      <c r="AB2291" s="327">
        <v>0.22553100000000001</v>
      </c>
      <c r="AC2291" s="327">
        <v>0.32025799999999999</v>
      </c>
      <c r="AD2291" s="327">
        <v>0.358234</v>
      </c>
      <c r="AE2291" s="327">
        <v>0.43023899999999998</v>
      </c>
      <c r="AF2291" s="327">
        <v>0.556091</v>
      </c>
      <c r="AG2291" s="327">
        <v>0.52718200000000004</v>
      </c>
      <c r="AH2291" s="327">
        <v>0.47179300000000002</v>
      </c>
      <c r="AI2291" s="327">
        <v>0.37299100000000002</v>
      </c>
      <c r="AJ2291" s="327">
        <v>0.31093399999999999</v>
      </c>
      <c r="AK2291" s="327">
        <v>0.19792699999999999</v>
      </c>
      <c r="AL2291" s="327">
        <v>4.2240799999999998</v>
      </c>
      <c r="AM2291" s="292"/>
    </row>
    <row r="2292" spans="1:39" ht="19.5" customHeight="1" x14ac:dyDescent="0.2">
      <c r="A2292" s="375" t="s">
        <v>51</v>
      </c>
      <c r="B2292" s="375" t="s">
        <v>44</v>
      </c>
      <c r="C2292" s="375" t="s">
        <v>26</v>
      </c>
      <c r="D2292" s="375" t="s">
        <v>27</v>
      </c>
      <c r="E2292" s="375"/>
      <c r="F2292" s="375"/>
      <c r="G2292" s="375"/>
      <c r="H2292" s="375"/>
      <c r="I2292" s="375"/>
      <c r="J2292" s="375"/>
      <c r="K2292" s="375"/>
      <c r="L2292" s="375"/>
      <c r="M2292" s="375"/>
      <c r="N2292" s="375"/>
      <c r="O2292" s="375"/>
      <c r="P2292" s="375"/>
      <c r="Q2292" s="375"/>
      <c r="R2292" s="375">
        <v>0</v>
      </c>
      <c r="W2292" s="323" t="s">
        <v>251</v>
      </c>
      <c r="X2292" s="323" t="s">
        <v>220</v>
      </c>
      <c r="Y2292" s="323"/>
      <c r="Z2292" s="327">
        <v>0.64929999999999999</v>
      </c>
      <c r="AA2292" s="327">
        <v>0.85694499999999996</v>
      </c>
      <c r="AB2292" s="327">
        <v>0.897119</v>
      </c>
      <c r="AC2292" s="327">
        <v>0.70082500000000003</v>
      </c>
      <c r="AD2292" s="327">
        <v>0.69411599999999996</v>
      </c>
      <c r="AE2292" s="327">
        <v>0.77020500000000003</v>
      </c>
      <c r="AF2292" s="327">
        <v>0.66344000000000003</v>
      </c>
      <c r="AG2292" s="327">
        <v>0.63682099999999997</v>
      </c>
      <c r="AH2292" s="327">
        <v>1.2424919999999999</v>
      </c>
      <c r="AI2292" s="327">
        <v>0.51674399999999998</v>
      </c>
      <c r="AJ2292" s="327">
        <v>0.82381700000000002</v>
      </c>
      <c r="AK2292" s="327">
        <v>0.57946699999999995</v>
      </c>
      <c r="AL2292" s="327">
        <v>9.0312909999999995</v>
      </c>
      <c r="AM2292" s="292"/>
    </row>
    <row r="2293" spans="1:39" ht="19.5" customHeight="1" x14ac:dyDescent="0.2">
      <c r="A2293" s="375" t="s">
        <v>51</v>
      </c>
      <c r="B2293" s="375" t="s">
        <v>44</v>
      </c>
      <c r="C2293" s="375" t="s">
        <v>26</v>
      </c>
      <c r="D2293" s="375" t="s">
        <v>28</v>
      </c>
      <c r="E2293" s="375"/>
      <c r="F2293" s="375"/>
      <c r="G2293" s="375"/>
      <c r="H2293" s="375"/>
      <c r="I2293" s="375"/>
      <c r="J2293" s="375"/>
      <c r="K2293" s="375"/>
      <c r="L2293" s="375"/>
      <c r="M2293" s="375"/>
      <c r="N2293" s="375"/>
      <c r="O2293" s="375"/>
      <c r="P2293" s="375"/>
      <c r="Q2293" s="375"/>
      <c r="R2293" s="375">
        <v>0</v>
      </c>
      <c r="W2293" s="323" t="s">
        <v>251</v>
      </c>
      <c r="X2293" s="323" t="s">
        <v>211</v>
      </c>
      <c r="Y2293" s="323"/>
      <c r="Z2293" s="327">
        <v>51.805393000000002</v>
      </c>
      <c r="AA2293" s="327">
        <v>73.711425000000006</v>
      </c>
      <c r="AB2293" s="327">
        <v>27.523613000000001</v>
      </c>
      <c r="AC2293" s="327">
        <v>43.708323</v>
      </c>
      <c r="AD2293" s="327">
        <v>43.964191999999997</v>
      </c>
      <c r="AE2293" s="327">
        <v>47.624550999999997</v>
      </c>
      <c r="AF2293" s="327">
        <v>35.075125999999997</v>
      </c>
      <c r="AG2293" s="327">
        <v>47.848390999999999</v>
      </c>
      <c r="AH2293" s="327">
        <v>34.481212999999997</v>
      </c>
      <c r="AI2293" s="327">
        <v>50.551620999999997</v>
      </c>
      <c r="AJ2293" s="327">
        <v>31.399352</v>
      </c>
      <c r="AK2293" s="327">
        <v>65.293021999999993</v>
      </c>
      <c r="AL2293" s="327">
        <v>552.986222</v>
      </c>
      <c r="AM2293" s="292"/>
    </row>
    <row r="2294" spans="1:39" ht="19.5" customHeight="1" x14ac:dyDescent="0.2">
      <c r="A2294" s="375" t="s">
        <v>51</v>
      </c>
      <c r="B2294" s="375" t="s">
        <v>44</v>
      </c>
      <c r="C2294" s="375" t="s">
        <v>26</v>
      </c>
      <c r="D2294" s="375" t="s">
        <v>29</v>
      </c>
      <c r="E2294" s="375"/>
      <c r="F2294" s="375"/>
      <c r="G2294" s="375"/>
      <c r="H2294" s="375"/>
      <c r="I2294" s="375"/>
      <c r="J2294" s="375"/>
      <c r="K2294" s="375"/>
      <c r="L2294" s="375"/>
      <c r="M2294" s="375"/>
      <c r="N2294" s="375"/>
      <c r="O2294" s="375"/>
      <c r="P2294" s="375"/>
      <c r="Q2294" s="375"/>
      <c r="R2294" s="375">
        <v>0</v>
      </c>
      <c r="W2294" s="323" t="s">
        <v>251</v>
      </c>
      <c r="X2294" s="323" t="s">
        <v>221</v>
      </c>
      <c r="Y2294" s="323"/>
      <c r="Z2294" s="327">
        <v>6.5951510000000004</v>
      </c>
      <c r="AA2294" s="327">
        <v>6.0312859999999997</v>
      </c>
      <c r="AB2294" s="327">
        <v>5.9511190000000003</v>
      </c>
      <c r="AC2294" s="327">
        <v>5.9661390000000001</v>
      </c>
      <c r="AD2294" s="327">
        <v>6.1363450000000004</v>
      </c>
      <c r="AE2294" s="327">
        <v>5.8401909999999999</v>
      </c>
      <c r="AF2294" s="327">
        <v>6.0569680000000004</v>
      </c>
      <c r="AG2294" s="327">
        <v>5.8567859999999996</v>
      </c>
      <c r="AH2294" s="327">
        <v>5.8876379999999999</v>
      </c>
      <c r="AI2294" s="327">
        <v>6.659815</v>
      </c>
      <c r="AJ2294" s="327">
        <v>5.6810850000000004</v>
      </c>
      <c r="AK2294" s="327">
        <v>5.1700920000000004</v>
      </c>
      <c r="AL2294" s="327">
        <v>71.832615000000004</v>
      </c>
      <c r="AM2294" s="292"/>
    </row>
    <row r="2295" spans="1:39" ht="19.5" customHeight="1" x14ac:dyDescent="0.2">
      <c r="A2295" s="375" t="s">
        <v>51</v>
      </c>
      <c r="B2295" s="375" t="s">
        <v>44</v>
      </c>
      <c r="C2295" s="375" t="s">
        <v>26</v>
      </c>
      <c r="D2295" s="375" t="s">
        <v>30</v>
      </c>
      <c r="E2295" s="375"/>
      <c r="F2295" s="375"/>
      <c r="G2295" s="375"/>
      <c r="H2295" s="375"/>
      <c r="I2295" s="375"/>
      <c r="J2295" s="375"/>
      <c r="K2295" s="375"/>
      <c r="L2295" s="375"/>
      <c r="M2295" s="375"/>
      <c r="N2295" s="375"/>
      <c r="O2295" s="375"/>
      <c r="P2295" s="375"/>
      <c r="Q2295" s="375"/>
      <c r="R2295" s="375">
        <v>0</v>
      </c>
      <c r="W2295" s="323" t="s">
        <v>251</v>
      </c>
      <c r="X2295" s="323" t="s">
        <v>222</v>
      </c>
      <c r="Y2295" s="323"/>
      <c r="Z2295" s="327">
        <v>1.3982E-2</v>
      </c>
      <c r="AA2295" s="327">
        <v>0.17724799999999999</v>
      </c>
      <c r="AB2295" s="327">
        <v>-0.16767599999999999</v>
      </c>
      <c r="AC2295" s="327">
        <v>1.125E-2</v>
      </c>
      <c r="AD2295" s="327">
        <v>2.86E-2</v>
      </c>
      <c r="AE2295" s="327">
        <v>1.49E-2</v>
      </c>
      <c r="AF2295" s="327">
        <v>5.1869999999999998E-3</v>
      </c>
      <c r="AG2295" s="327">
        <v>0</v>
      </c>
      <c r="AH2295" s="327">
        <v>4.4999999999999998E-2</v>
      </c>
      <c r="AI2295" s="327">
        <v>3.15E-2</v>
      </c>
      <c r="AJ2295" s="327">
        <v>4.0500000000000001E-2</v>
      </c>
      <c r="AK2295" s="327">
        <v>2.4750000000000001E-2</v>
      </c>
      <c r="AL2295" s="327">
        <v>0.225241</v>
      </c>
      <c r="AM2295" s="292"/>
    </row>
    <row r="2296" spans="1:39" ht="19.5" customHeight="1" x14ac:dyDescent="0.2">
      <c r="A2296" s="375" t="s">
        <v>51</v>
      </c>
      <c r="B2296" s="375" t="s">
        <v>44</v>
      </c>
      <c r="C2296" s="375" t="s">
        <v>26</v>
      </c>
      <c r="D2296" s="375" t="s">
        <v>31</v>
      </c>
      <c r="E2296" s="375"/>
      <c r="F2296" s="375"/>
      <c r="G2296" s="375"/>
      <c r="H2296" s="375"/>
      <c r="I2296" s="375"/>
      <c r="J2296" s="375"/>
      <c r="K2296" s="375"/>
      <c r="L2296" s="375"/>
      <c r="M2296" s="375"/>
      <c r="N2296" s="375"/>
      <c r="O2296" s="375"/>
      <c r="P2296" s="375"/>
      <c r="Q2296" s="375"/>
      <c r="R2296" s="375">
        <v>0</v>
      </c>
      <c r="W2296" s="323" t="s">
        <v>251</v>
      </c>
      <c r="X2296" s="323" t="s">
        <v>223</v>
      </c>
      <c r="Y2296" s="323"/>
      <c r="Z2296" s="327">
        <v>-1.4E-2</v>
      </c>
      <c r="AA2296" s="327">
        <v>-7.0000000000000001E-3</v>
      </c>
      <c r="AB2296" s="327">
        <v>7.0000000000000001E-3</v>
      </c>
      <c r="AC2296" s="327">
        <v>1.8E-3</v>
      </c>
      <c r="AD2296" s="327">
        <v>0</v>
      </c>
      <c r="AE2296" s="327">
        <v>0</v>
      </c>
      <c r="AF2296" s="327">
        <v>0</v>
      </c>
      <c r="AG2296" s="327">
        <v>0</v>
      </c>
      <c r="AH2296" s="327">
        <v>-1.2E-2</v>
      </c>
      <c r="AI2296" s="327">
        <v>1.5E-3</v>
      </c>
      <c r="AJ2296" s="327">
        <v>0</v>
      </c>
      <c r="AK2296" s="327">
        <v>0</v>
      </c>
      <c r="AL2296" s="327">
        <v>-2.2700000000000001E-2</v>
      </c>
      <c r="AM2296" s="292"/>
    </row>
    <row r="2297" spans="1:39" ht="19.5" customHeight="1" x14ac:dyDescent="0.2">
      <c r="A2297" s="375" t="s">
        <v>51</v>
      </c>
      <c r="B2297" s="375" t="s">
        <v>44</v>
      </c>
      <c r="C2297" s="375" t="s">
        <v>26</v>
      </c>
      <c r="D2297" s="375" t="s">
        <v>32</v>
      </c>
      <c r="E2297" s="375"/>
      <c r="F2297" s="375"/>
      <c r="G2297" s="375"/>
      <c r="H2297" s="375"/>
      <c r="I2297" s="375"/>
      <c r="J2297" s="375"/>
      <c r="K2297" s="375"/>
      <c r="L2297" s="375"/>
      <c r="M2297" s="375"/>
      <c r="N2297" s="375"/>
      <c r="O2297" s="375"/>
      <c r="P2297" s="375"/>
      <c r="Q2297" s="375"/>
      <c r="R2297" s="375">
        <v>0</v>
      </c>
      <c r="W2297" s="323" t="s">
        <v>251</v>
      </c>
      <c r="X2297" s="323" t="s">
        <v>224</v>
      </c>
      <c r="Y2297" s="323"/>
      <c r="Z2297" s="327">
        <v>4.9713E-2</v>
      </c>
      <c r="AA2297" s="327">
        <v>0</v>
      </c>
      <c r="AB2297" s="327">
        <v>0</v>
      </c>
      <c r="AC2297" s="327">
        <v>0</v>
      </c>
      <c r="AD2297" s="327">
        <v>0.47220000000000001</v>
      </c>
      <c r="AE2297" s="327">
        <v>-2.7650000000000001E-2</v>
      </c>
      <c r="AF2297" s="327">
        <v>0</v>
      </c>
      <c r="AG2297" s="327">
        <v>8.0449999999999994E-2</v>
      </c>
      <c r="AH2297" s="327">
        <v>0</v>
      </c>
      <c r="AI2297" s="327">
        <v>0.29435</v>
      </c>
      <c r="AJ2297" s="327">
        <v>0</v>
      </c>
      <c r="AK2297" s="327">
        <v>4.0399999999999998E-2</v>
      </c>
      <c r="AL2297" s="327">
        <v>0.90946300000000002</v>
      </c>
      <c r="AM2297" s="292"/>
    </row>
    <row r="2298" spans="1:39" ht="19.5" customHeight="1" x14ac:dyDescent="0.2">
      <c r="A2298" s="375" t="s">
        <v>51</v>
      </c>
      <c r="B2298" s="375" t="s">
        <v>44</v>
      </c>
      <c r="C2298" s="375" t="s">
        <v>33</v>
      </c>
      <c r="D2298" s="375" t="s">
        <v>34</v>
      </c>
      <c r="E2298" s="375"/>
      <c r="F2298" s="375"/>
      <c r="G2298" s="375"/>
      <c r="H2298" s="375"/>
      <c r="I2298" s="375"/>
      <c r="J2298" s="375"/>
      <c r="K2298" s="375"/>
      <c r="L2298" s="375"/>
      <c r="M2298" s="375"/>
      <c r="N2298" s="375"/>
      <c r="O2298" s="375"/>
      <c r="P2298" s="375"/>
      <c r="Q2298" s="375"/>
      <c r="R2298" s="375">
        <v>0</v>
      </c>
      <c r="W2298" s="323" t="s">
        <v>251</v>
      </c>
      <c r="X2298" s="323" t="s">
        <v>225</v>
      </c>
      <c r="Y2298" s="323"/>
      <c r="Z2298" s="327">
        <v>0.42432799999999998</v>
      </c>
      <c r="AA2298" s="327">
        <v>4.9616E-2</v>
      </c>
      <c r="AB2298" s="327">
        <v>0.75708900000000001</v>
      </c>
      <c r="AC2298" s="327">
        <v>0.415995</v>
      </c>
      <c r="AD2298" s="327">
        <v>0.38908300000000001</v>
      </c>
      <c r="AE2298" s="327">
        <v>0.38911299999999999</v>
      </c>
      <c r="AF2298" s="327">
        <v>0.38894800000000002</v>
      </c>
      <c r="AG2298" s="327">
        <v>0.39956799999999998</v>
      </c>
      <c r="AH2298" s="327">
        <v>0.43333199999999999</v>
      </c>
      <c r="AI2298" s="327">
        <v>0.42375699999999999</v>
      </c>
      <c r="AJ2298" s="327">
        <v>0.42375699999999999</v>
      </c>
      <c r="AK2298" s="327">
        <v>0.10458099999999999</v>
      </c>
      <c r="AL2298" s="327">
        <v>4.5991669999999996</v>
      </c>
      <c r="AM2298" s="292"/>
    </row>
    <row r="2299" spans="1:39" ht="19.5" customHeight="1" x14ac:dyDescent="0.2">
      <c r="A2299" s="375" t="s">
        <v>51</v>
      </c>
      <c r="B2299" s="375" t="s">
        <v>44</v>
      </c>
      <c r="C2299" s="375" t="s">
        <v>33</v>
      </c>
      <c r="D2299" s="375" t="s">
        <v>35</v>
      </c>
      <c r="E2299" s="375"/>
      <c r="F2299" s="375"/>
      <c r="G2299" s="375"/>
      <c r="H2299" s="375"/>
      <c r="I2299" s="375"/>
      <c r="J2299" s="375"/>
      <c r="K2299" s="375"/>
      <c r="L2299" s="375"/>
      <c r="M2299" s="375"/>
      <c r="N2299" s="375"/>
      <c r="O2299" s="375"/>
      <c r="P2299" s="375"/>
      <c r="Q2299" s="375"/>
      <c r="R2299" s="375">
        <v>0</v>
      </c>
      <c r="W2299" s="323" t="s">
        <v>251</v>
      </c>
      <c r="X2299" s="323" t="s">
        <v>226</v>
      </c>
      <c r="Y2299" s="323"/>
      <c r="Z2299" s="327">
        <v>0.313</v>
      </c>
      <c r="AA2299" s="327">
        <v>0</v>
      </c>
      <c r="AB2299" s="327">
        <v>0</v>
      </c>
      <c r="AC2299" s="327">
        <v>0</v>
      </c>
      <c r="AD2299" s="327">
        <v>0</v>
      </c>
      <c r="AE2299" s="327">
        <v>0</v>
      </c>
      <c r="AF2299" s="327">
        <v>0</v>
      </c>
      <c r="AG2299" s="327">
        <v>2.0579999999999999E-3</v>
      </c>
      <c r="AH2299" s="327">
        <v>0</v>
      </c>
      <c r="AI2299" s="327">
        <v>0</v>
      </c>
      <c r="AJ2299" s="327">
        <v>0</v>
      </c>
      <c r="AK2299" s="327">
        <v>0</v>
      </c>
      <c r="AL2299" s="327">
        <v>0.315058</v>
      </c>
      <c r="AM2299" s="292"/>
    </row>
    <row r="2300" spans="1:39" ht="19.5" customHeight="1" x14ac:dyDescent="0.2">
      <c r="A2300" s="375" t="s">
        <v>51</v>
      </c>
      <c r="B2300" s="375" t="s">
        <v>44</v>
      </c>
      <c r="C2300" s="375" t="s">
        <v>33</v>
      </c>
      <c r="D2300" s="375" t="s">
        <v>36</v>
      </c>
      <c r="E2300" s="375"/>
      <c r="F2300" s="375"/>
      <c r="G2300" s="375"/>
      <c r="H2300" s="375"/>
      <c r="I2300" s="375"/>
      <c r="J2300" s="375"/>
      <c r="K2300" s="375"/>
      <c r="L2300" s="375"/>
      <c r="M2300" s="375"/>
      <c r="N2300" s="375"/>
      <c r="O2300" s="375"/>
      <c r="P2300" s="375"/>
      <c r="Q2300" s="375"/>
      <c r="R2300" s="375">
        <v>0</v>
      </c>
      <c r="W2300" s="323" t="s">
        <v>251</v>
      </c>
      <c r="X2300" s="323" t="s">
        <v>227</v>
      </c>
      <c r="Y2300" s="323"/>
      <c r="Z2300" s="327">
        <v>0</v>
      </c>
      <c r="AA2300" s="327">
        <v>0</v>
      </c>
      <c r="AB2300" s="327">
        <v>0</v>
      </c>
      <c r="AC2300" s="327">
        <v>0</v>
      </c>
      <c r="AD2300" s="327">
        <v>0</v>
      </c>
      <c r="AE2300" s="327">
        <v>0</v>
      </c>
      <c r="AF2300" s="327">
        <v>0</v>
      </c>
      <c r="AG2300" s="327">
        <v>0</v>
      </c>
      <c r="AH2300" s="327">
        <v>0</v>
      </c>
      <c r="AI2300" s="327">
        <v>0</v>
      </c>
      <c r="AJ2300" s="327">
        <v>0</v>
      </c>
      <c r="AK2300" s="327">
        <v>0</v>
      </c>
      <c r="AL2300" s="327">
        <v>0</v>
      </c>
      <c r="AM2300" s="292"/>
    </row>
    <row r="2301" spans="1:39" ht="19.5" customHeight="1" x14ac:dyDescent="0.2">
      <c r="A2301" s="375" t="s">
        <v>51</v>
      </c>
      <c r="B2301" s="375" t="s">
        <v>44</v>
      </c>
      <c r="C2301" s="375" t="s">
        <v>33</v>
      </c>
      <c r="D2301" s="375" t="s">
        <v>37</v>
      </c>
      <c r="E2301" s="375"/>
      <c r="F2301" s="375"/>
      <c r="G2301" s="375"/>
      <c r="H2301" s="375"/>
      <c r="I2301" s="375"/>
      <c r="J2301" s="375"/>
      <c r="K2301" s="375"/>
      <c r="L2301" s="375"/>
      <c r="M2301" s="375"/>
      <c r="N2301" s="375"/>
      <c r="O2301" s="375"/>
      <c r="P2301" s="375"/>
      <c r="Q2301" s="375"/>
      <c r="R2301" s="375">
        <v>0</v>
      </c>
      <c r="W2301" s="323" t="s">
        <v>251</v>
      </c>
      <c r="X2301" s="323" t="s">
        <v>367</v>
      </c>
      <c r="Y2301" s="323"/>
      <c r="Z2301" s="327">
        <v>0</v>
      </c>
      <c r="AA2301" s="327">
        <v>0</v>
      </c>
      <c r="AB2301" s="327">
        <v>0</v>
      </c>
      <c r="AC2301" s="327">
        <v>0</v>
      </c>
      <c r="AD2301" s="327">
        <v>0</v>
      </c>
      <c r="AE2301" s="327">
        <v>0</v>
      </c>
      <c r="AF2301" s="327">
        <v>0</v>
      </c>
      <c r="AG2301" s="327">
        <v>0</v>
      </c>
      <c r="AH2301" s="327">
        <v>0</v>
      </c>
      <c r="AI2301" s="327">
        <v>0</v>
      </c>
      <c r="AJ2301" s="327">
        <v>0</v>
      </c>
      <c r="AK2301" s="327">
        <v>0</v>
      </c>
      <c r="AL2301" s="327">
        <v>0</v>
      </c>
      <c r="AM2301" s="292"/>
    </row>
    <row r="2302" spans="1:39" ht="19.5" customHeight="1" x14ac:dyDescent="0.2">
      <c r="A2302" s="375" t="s">
        <v>51</v>
      </c>
      <c r="B2302" s="375" t="s">
        <v>44</v>
      </c>
      <c r="C2302" s="375" t="s">
        <v>33</v>
      </c>
      <c r="D2302" s="375" t="s">
        <v>38</v>
      </c>
      <c r="E2302" s="375"/>
      <c r="F2302" s="375"/>
      <c r="G2302" s="375"/>
      <c r="H2302" s="375"/>
      <c r="I2302" s="375"/>
      <c r="J2302" s="375"/>
      <c r="K2302" s="375"/>
      <c r="L2302" s="375"/>
      <c r="M2302" s="375"/>
      <c r="N2302" s="375"/>
      <c r="O2302" s="375"/>
      <c r="P2302" s="375"/>
      <c r="Q2302" s="375"/>
      <c r="R2302" s="375">
        <v>0</v>
      </c>
      <c r="W2302" s="323" t="s">
        <v>251</v>
      </c>
      <c r="X2302" s="323" t="s">
        <v>229</v>
      </c>
      <c r="Y2302" s="323"/>
      <c r="Z2302" s="327">
        <v>0</v>
      </c>
      <c r="AA2302" s="327">
        <v>0</v>
      </c>
      <c r="AB2302" s="327">
        <v>0</v>
      </c>
      <c r="AC2302" s="327">
        <v>0</v>
      </c>
      <c r="AD2302" s="327">
        <v>0</v>
      </c>
      <c r="AE2302" s="327">
        <v>0</v>
      </c>
      <c r="AF2302" s="327">
        <v>0</v>
      </c>
      <c r="AG2302" s="327">
        <v>0</v>
      </c>
      <c r="AH2302" s="327">
        <v>0</v>
      </c>
      <c r="AI2302" s="327">
        <v>0</v>
      </c>
      <c r="AJ2302" s="327">
        <v>0</v>
      </c>
      <c r="AK2302" s="327">
        <v>0</v>
      </c>
      <c r="AL2302" s="327">
        <v>0</v>
      </c>
      <c r="AM2302" s="292"/>
    </row>
    <row r="2303" spans="1:39" ht="19.5" customHeight="1" x14ac:dyDescent="0.2">
      <c r="A2303" s="375" t="s">
        <v>51</v>
      </c>
      <c r="B2303" s="375" t="s">
        <v>44</v>
      </c>
      <c r="C2303" s="375" t="s">
        <v>33</v>
      </c>
      <c r="D2303" s="375" t="s">
        <v>39</v>
      </c>
      <c r="E2303" s="375"/>
      <c r="F2303" s="375"/>
      <c r="G2303" s="375"/>
      <c r="H2303" s="375"/>
      <c r="I2303" s="375"/>
      <c r="J2303" s="375"/>
      <c r="K2303" s="375"/>
      <c r="L2303" s="375"/>
      <c r="M2303" s="375"/>
      <c r="N2303" s="375"/>
      <c r="O2303" s="375"/>
      <c r="P2303" s="375"/>
      <c r="Q2303" s="375"/>
      <c r="R2303" s="375">
        <v>0</v>
      </c>
      <c r="W2303" s="323" t="s">
        <v>251</v>
      </c>
      <c r="X2303" s="323" t="s">
        <v>230</v>
      </c>
      <c r="Y2303" s="323"/>
      <c r="Z2303" s="327">
        <v>0</v>
      </c>
      <c r="AA2303" s="327">
        <v>0</v>
      </c>
      <c r="AB2303" s="327">
        <v>0</v>
      </c>
      <c r="AC2303" s="327">
        <v>0</v>
      </c>
      <c r="AD2303" s="327">
        <v>0</v>
      </c>
      <c r="AE2303" s="327">
        <v>0</v>
      </c>
      <c r="AF2303" s="327">
        <v>0</v>
      </c>
      <c r="AG2303" s="327">
        <v>0</v>
      </c>
      <c r="AH2303" s="327">
        <v>0</v>
      </c>
      <c r="AI2303" s="327">
        <v>0</v>
      </c>
      <c r="AJ2303" s="327">
        <v>0</v>
      </c>
      <c r="AK2303" s="327">
        <v>0</v>
      </c>
      <c r="AL2303" s="327">
        <v>0</v>
      </c>
      <c r="AM2303" s="292"/>
    </row>
    <row r="2304" spans="1:39" ht="19.5" customHeight="1" x14ac:dyDescent="0.2">
      <c r="A2304" s="375" t="s">
        <v>51</v>
      </c>
      <c r="B2304" s="375" t="s">
        <v>44</v>
      </c>
      <c r="C2304" s="375" t="s">
        <v>40</v>
      </c>
      <c r="D2304" s="375" t="s">
        <v>41</v>
      </c>
      <c r="E2304" s="375"/>
      <c r="F2304" s="375"/>
      <c r="G2304" s="375"/>
      <c r="H2304" s="375"/>
      <c r="I2304" s="375"/>
      <c r="J2304" s="375"/>
      <c r="K2304" s="375"/>
      <c r="L2304" s="375"/>
      <c r="M2304" s="375"/>
      <c r="N2304" s="375"/>
      <c r="O2304" s="375"/>
      <c r="P2304" s="375"/>
      <c r="Q2304" s="375"/>
      <c r="R2304" s="375">
        <v>0</v>
      </c>
      <c r="W2304" s="323" t="s">
        <v>251</v>
      </c>
      <c r="X2304" s="323" t="s">
        <v>231</v>
      </c>
      <c r="Y2304" s="323"/>
      <c r="Z2304" s="327">
        <v>0</v>
      </c>
      <c r="AA2304" s="327">
        <v>0</v>
      </c>
      <c r="AB2304" s="327">
        <v>0</v>
      </c>
      <c r="AC2304" s="327">
        <v>0</v>
      </c>
      <c r="AD2304" s="327">
        <v>0</v>
      </c>
      <c r="AE2304" s="327">
        <v>0</v>
      </c>
      <c r="AF2304" s="327">
        <v>0</v>
      </c>
      <c r="AG2304" s="327">
        <v>0</v>
      </c>
      <c r="AH2304" s="327">
        <v>0</v>
      </c>
      <c r="AI2304" s="327">
        <v>0</v>
      </c>
      <c r="AJ2304" s="327">
        <v>0</v>
      </c>
      <c r="AK2304" s="327">
        <v>0</v>
      </c>
      <c r="AL2304" s="327">
        <v>0</v>
      </c>
      <c r="AM2304" s="292"/>
    </row>
    <row r="2305" spans="1:39" ht="19.5" customHeight="1" x14ac:dyDescent="0.2">
      <c r="A2305" s="375" t="s">
        <v>51</v>
      </c>
      <c r="B2305" s="375" t="s">
        <v>44</v>
      </c>
      <c r="C2305" s="375" t="s">
        <v>40</v>
      </c>
      <c r="D2305" s="375" t="s">
        <v>42</v>
      </c>
      <c r="E2305" s="375"/>
      <c r="F2305" s="375"/>
      <c r="G2305" s="375"/>
      <c r="H2305" s="375"/>
      <c r="I2305" s="375"/>
      <c r="J2305" s="375"/>
      <c r="K2305" s="375"/>
      <c r="L2305" s="375"/>
      <c r="M2305" s="375"/>
      <c r="N2305" s="375"/>
      <c r="O2305" s="375"/>
      <c r="P2305" s="375"/>
      <c r="Q2305" s="375"/>
      <c r="R2305" s="375">
        <v>0</v>
      </c>
      <c r="W2305" s="323" t="s">
        <v>251</v>
      </c>
      <c r="X2305" s="323" t="s">
        <v>232</v>
      </c>
      <c r="Y2305" s="323"/>
      <c r="Z2305" s="327">
        <v>0</v>
      </c>
      <c r="AA2305" s="327">
        <v>0</v>
      </c>
      <c r="AB2305" s="327">
        <v>0</v>
      </c>
      <c r="AC2305" s="327">
        <v>0</v>
      </c>
      <c r="AD2305" s="327">
        <v>0</v>
      </c>
      <c r="AE2305" s="327">
        <v>0</v>
      </c>
      <c r="AF2305" s="327">
        <v>0</v>
      </c>
      <c r="AG2305" s="327">
        <v>0</v>
      </c>
      <c r="AH2305" s="327">
        <v>0</v>
      </c>
      <c r="AI2305" s="327">
        <v>0</v>
      </c>
      <c r="AJ2305" s="327">
        <v>0</v>
      </c>
      <c r="AK2305" s="327">
        <v>0</v>
      </c>
      <c r="AL2305" s="327">
        <v>0</v>
      </c>
      <c r="AM2305" s="292"/>
    </row>
    <row r="2306" spans="1:39" ht="19.5" customHeight="1" x14ac:dyDescent="0.2">
      <c r="A2306" s="375" t="s">
        <v>51</v>
      </c>
      <c r="B2306" s="375" t="s">
        <v>44</v>
      </c>
      <c r="C2306" s="375" t="s">
        <v>40</v>
      </c>
      <c r="D2306" s="375" t="s">
        <v>43</v>
      </c>
      <c r="E2306" s="375"/>
      <c r="F2306" s="375"/>
      <c r="G2306" s="375"/>
      <c r="H2306" s="375"/>
      <c r="I2306" s="375"/>
      <c r="J2306" s="375"/>
      <c r="K2306" s="375"/>
      <c r="L2306" s="375"/>
      <c r="M2306" s="375"/>
      <c r="N2306" s="375"/>
      <c r="O2306" s="375"/>
      <c r="P2306" s="375"/>
      <c r="Q2306" s="375"/>
      <c r="R2306" s="375">
        <v>0</v>
      </c>
      <c r="W2306" s="323" t="s">
        <v>251</v>
      </c>
      <c r="X2306" s="323" t="s">
        <v>233</v>
      </c>
      <c r="Y2306" s="323"/>
      <c r="Z2306" s="327">
        <v>0</v>
      </c>
      <c r="AA2306" s="327">
        <v>0</v>
      </c>
      <c r="AB2306" s="327">
        <v>0.2</v>
      </c>
      <c r="AC2306" s="327">
        <v>0</v>
      </c>
      <c r="AD2306" s="327">
        <v>0</v>
      </c>
      <c r="AE2306" s="327">
        <v>0</v>
      </c>
      <c r="AF2306" s="327">
        <v>0.1358</v>
      </c>
      <c r="AG2306" s="327">
        <v>0</v>
      </c>
      <c r="AH2306" s="327">
        <v>0</v>
      </c>
      <c r="AI2306" s="327">
        <v>0</v>
      </c>
      <c r="AJ2306" s="327">
        <v>0</v>
      </c>
      <c r="AK2306" s="327">
        <v>0</v>
      </c>
      <c r="AL2306" s="327">
        <v>0.33579999999999999</v>
      </c>
      <c r="AM2306" s="292"/>
    </row>
    <row r="2307" spans="1:39" ht="19.5" customHeight="1" x14ac:dyDescent="0.2">
      <c r="A2307" s="375" t="s">
        <v>51</v>
      </c>
      <c r="B2307" s="375" t="s">
        <v>45</v>
      </c>
      <c r="C2307" s="375" t="s">
        <v>26</v>
      </c>
      <c r="D2307" s="375" t="s">
        <v>27</v>
      </c>
      <c r="E2307" s="375"/>
      <c r="F2307" s="375">
        <v>0</v>
      </c>
      <c r="G2307" s="375">
        <v>0</v>
      </c>
      <c r="H2307" s="375">
        <v>-139.74350000000001</v>
      </c>
      <c r="I2307" s="375">
        <v>-106.8633</v>
      </c>
      <c r="J2307" s="375">
        <v>-153.15430000000001</v>
      </c>
      <c r="K2307" s="375">
        <v>-140.43459999999999</v>
      </c>
      <c r="L2307" s="375">
        <v>-127.35769999999999</v>
      </c>
      <c r="M2307" s="375">
        <v>-88.2864</v>
      </c>
      <c r="N2307" s="375">
        <v>-84.668800000000005</v>
      </c>
      <c r="O2307" s="375">
        <v>-80.324250000000006</v>
      </c>
      <c r="P2307" s="375">
        <v>-87.660349999999994</v>
      </c>
      <c r="Q2307" s="375">
        <v>-64.996300000000005</v>
      </c>
      <c r="R2307" s="375">
        <v>-1073.4894999999999</v>
      </c>
      <c r="W2307" s="323" t="s">
        <v>251</v>
      </c>
      <c r="X2307" s="323" t="s">
        <v>234</v>
      </c>
      <c r="Y2307" s="323"/>
      <c r="Z2307" s="327">
        <v>6.0000000000000001E-3</v>
      </c>
      <c r="AA2307" s="327">
        <v>0</v>
      </c>
      <c r="AB2307" s="327">
        <v>-0.245</v>
      </c>
      <c r="AC2307" s="327">
        <v>0</v>
      </c>
      <c r="AD2307" s="327">
        <v>4.4927999999999999</v>
      </c>
      <c r="AE2307" s="327">
        <v>4.4878999999999998</v>
      </c>
      <c r="AF2307" s="327">
        <v>4.6597999999999997</v>
      </c>
      <c r="AG2307" s="327">
        <v>-11.592119</v>
      </c>
      <c r="AH2307" s="327">
        <v>0.93340000000000001</v>
      </c>
      <c r="AI2307" s="327">
        <v>-0.31659999999999999</v>
      </c>
      <c r="AJ2307" s="327">
        <v>5.2382</v>
      </c>
      <c r="AK2307" s="327">
        <v>8.2694759999999992</v>
      </c>
      <c r="AL2307" s="327">
        <v>15.933857</v>
      </c>
      <c r="AM2307" s="292"/>
    </row>
    <row r="2308" spans="1:39" ht="19.5" customHeight="1" x14ac:dyDescent="0.2">
      <c r="A2308" s="375" t="s">
        <v>51</v>
      </c>
      <c r="B2308" s="375" t="s">
        <v>45</v>
      </c>
      <c r="C2308" s="375" t="s">
        <v>26</v>
      </c>
      <c r="D2308" s="375" t="s">
        <v>28</v>
      </c>
      <c r="E2308" s="375"/>
      <c r="F2308" s="375">
        <v>0</v>
      </c>
      <c r="G2308" s="375">
        <v>0</v>
      </c>
      <c r="H2308" s="375">
        <v>-83.793000000000006</v>
      </c>
      <c r="I2308" s="375">
        <v>-42.809699999999999</v>
      </c>
      <c r="J2308" s="375">
        <v>-69.03</v>
      </c>
      <c r="K2308" s="375">
        <v>-81.665800000000004</v>
      </c>
      <c r="L2308" s="375">
        <v>-79.384600000000006</v>
      </c>
      <c r="M2308" s="375">
        <v>-60.4985</v>
      </c>
      <c r="N2308" s="375">
        <v>-51.090699999999998</v>
      </c>
      <c r="O2308" s="375">
        <v>-47.590800000000002</v>
      </c>
      <c r="P2308" s="375">
        <v>-51.433799999999998</v>
      </c>
      <c r="Q2308" s="375">
        <v>-38.535699999999999</v>
      </c>
      <c r="R2308" s="375">
        <v>-605.83259999999996</v>
      </c>
      <c r="W2308" s="323" t="s">
        <v>251</v>
      </c>
      <c r="X2308" s="323" t="s">
        <v>127</v>
      </c>
      <c r="Y2308" s="323"/>
      <c r="Z2308" s="327">
        <v>-4.6321870000000001</v>
      </c>
      <c r="AA2308" s="327">
        <v>0.40028200000000003</v>
      </c>
      <c r="AB2308" s="327">
        <v>-3.172593</v>
      </c>
      <c r="AC2308" s="327">
        <v>-6.9933999999999996E-2</v>
      </c>
      <c r="AD2308" s="327">
        <v>9.3798860000000008</v>
      </c>
      <c r="AE2308" s="327">
        <v>6.3970890000000002</v>
      </c>
      <c r="AF2308" s="327">
        <v>3.1148959999999999</v>
      </c>
      <c r="AG2308" s="327">
        <v>10.920346</v>
      </c>
      <c r="AH2308" s="327">
        <v>0.33094600000000002</v>
      </c>
      <c r="AI2308" s="327">
        <v>7.3430429999999998</v>
      </c>
      <c r="AJ2308" s="327">
        <v>73.567175000000006</v>
      </c>
      <c r="AK2308" s="327">
        <v>87.861825999999994</v>
      </c>
      <c r="AL2308" s="327">
        <v>191.440775</v>
      </c>
      <c r="AM2308" s="292"/>
    </row>
    <row r="2309" spans="1:39" ht="19.5" customHeight="1" x14ac:dyDescent="0.2">
      <c r="A2309" s="375" t="s">
        <v>51</v>
      </c>
      <c r="B2309" s="375" t="s">
        <v>45</v>
      </c>
      <c r="C2309" s="375" t="s">
        <v>26</v>
      </c>
      <c r="D2309" s="375" t="s">
        <v>29</v>
      </c>
      <c r="E2309" s="375"/>
      <c r="F2309" s="375">
        <v>0</v>
      </c>
      <c r="G2309" s="375">
        <v>0</v>
      </c>
      <c r="H2309" s="375">
        <v>-5.8978499999993801</v>
      </c>
      <c r="I2309" s="375">
        <v>1.7262000000002899</v>
      </c>
      <c r="J2309" s="375">
        <v>0</v>
      </c>
      <c r="K2309" s="375">
        <v>0</v>
      </c>
      <c r="L2309" s="375">
        <v>-1.4999999999999999E-2</v>
      </c>
      <c r="M2309" s="375">
        <v>-5.64</v>
      </c>
      <c r="N2309" s="375">
        <v>-32.645000000000003</v>
      </c>
      <c r="O2309" s="375">
        <v>-32.869999999999997</v>
      </c>
      <c r="P2309" s="375">
        <v>-38.825000000000003</v>
      </c>
      <c r="Q2309" s="375">
        <v>-13.295</v>
      </c>
      <c r="R2309" s="375">
        <v>-127.461649999999</v>
      </c>
      <c r="W2309" s="323" t="s">
        <v>251</v>
      </c>
      <c r="X2309" s="323" t="s">
        <v>235</v>
      </c>
      <c r="Y2309" s="323"/>
      <c r="Z2309" s="327">
        <v>0</v>
      </c>
      <c r="AA2309" s="327">
        <v>0</v>
      </c>
      <c r="AB2309" s="327">
        <v>0</v>
      </c>
      <c r="AC2309" s="327">
        <v>0</v>
      </c>
      <c r="AD2309" s="327">
        <v>0</v>
      </c>
      <c r="AE2309" s="327">
        <v>0</v>
      </c>
      <c r="AF2309" s="327">
        <v>0</v>
      </c>
      <c r="AG2309" s="327">
        <v>0</v>
      </c>
      <c r="AH2309" s="327">
        <v>0</v>
      </c>
      <c r="AI2309" s="327">
        <v>0</v>
      </c>
      <c r="AJ2309" s="327">
        <v>0</v>
      </c>
      <c r="AK2309" s="327">
        <v>0</v>
      </c>
      <c r="AL2309" s="327">
        <v>0</v>
      </c>
      <c r="AM2309" s="292"/>
    </row>
    <row r="2310" spans="1:39" ht="19.5" customHeight="1" x14ac:dyDescent="0.2">
      <c r="A2310" s="375" t="s">
        <v>51</v>
      </c>
      <c r="B2310" s="375" t="s">
        <v>45</v>
      </c>
      <c r="C2310" s="375" t="s">
        <v>26</v>
      </c>
      <c r="D2310" s="375" t="s">
        <v>30</v>
      </c>
      <c r="E2310" s="375"/>
      <c r="F2310" s="375">
        <v>0</v>
      </c>
      <c r="G2310" s="375">
        <v>0</v>
      </c>
      <c r="H2310" s="375">
        <v>0</v>
      </c>
      <c r="I2310" s="375">
        <v>0</v>
      </c>
      <c r="J2310" s="375">
        <v>0</v>
      </c>
      <c r="K2310" s="375">
        <v>0</v>
      </c>
      <c r="L2310" s="375">
        <v>-0.54</v>
      </c>
      <c r="M2310" s="375">
        <v>-19.805</v>
      </c>
      <c r="N2310" s="375">
        <v>-17.510000000000002</v>
      </c>
      <c r="O2310" s="375">
        <v>-34.130000000000003</v>
      </c>
      <c r="P2310" s="375">
        <v>-24.785</v>
      </c>
      <c r="Q2310" s="375">
        <v>-15.385</v>
      </c>
      <c r="R2310" s="375">
        <v>-112.155</v>
      </c>
      <c r="W2310" s="323" t="s">
        <v>251</v>
      </c>
      <c r="X2310" s="323" t="s">
        <v>236</v>
      </c>
      <c r="Y2310" s="323"/>
      <c r="Z2310" s="327">
        <v>0</v>
      </c>
      <c r="AA2310" s="327">
        <v>0</v>
      </c>
      <c r="AB2310" s="327">
        <v>0</v>
      </c>
      <c r="AC2310" s="327">
        <v>0</v>
      </c>
      <c r="AD2310" s="327">
        <v>0</v>
      </c>
      <c r="AE2310" s="327">
        <v>0</v>
      </c>
      <c r="AF2310" s="327">
        <v>0</v>
      </c>
      <c r="AG2310" s="327">
        <v>0</v>
      </c>
      <c r="AH2310" s="327">
        <v>0</v>
      </c>
      <c r="AI2310" s="327">
        <v>0</v>
      </c>
      <c r="AJ2310" s="327">
        <v>0</v>
      </c>
      <c r="AK2310" s="327">
        <v>0</v>
      </c>
      <c r="AL2310" s="327">
        <v>0</v>
      </c>
      <c r="AM2310" s="292"/>
    </row>
    <row r="2311" spans="1:39" ht="19.5" customHeight="1" x14ac:dyDescent="0.2">
      <c r="A2311" s="375" t="s">
        <v>51</v>
      </c>
      <c r="B2311" s="375" t="s">
        <v>45</v>
      </c>
      <c r="C2311" s="375" t="s">
        <v>26</v>
      </c>
      <c r="D2311" s="375" t="s">
        <v>31</v>
      </c>
      <c r="E2311" s="375"/>
      <c r="F2311" s="375">
        <v>0</v>
      </c>
      <c r="G2311" s="375">
        <v>0</v>
      </c>
      <c r="H2311" s="375">
        <v>0</v>
      </c>
      <c r="I2311" s="375">
        <v>0</v>
      </c>
      <c r="J2311" s="375">
        <v>0</v>
      </c>
      <c r="K2311" s="375">
        <v>0</v>
      </c>
      <c r="L2311" s="375">
        <v>0</v>
      </c>
      <c r="M2311" s="375">
        <v>0</v>
      </c>
      <c r="N2311" s="375">
        <v>0</v>
      </c>
      <c r="O2311" s="375">
        <v>0</v>
      </c>
      <c r="P2311" s="375">
        <v>0</v>
      </c>
      <c r="Q2311" s="375">
        <v>0</v>
      </c>
      <c r="R2311" s="375">
        <v>0</v>
      </c>
      <c r="W2311" s="323" t="s">
        <v>251</v>
      </c>
      <c r="X2311" s="323" t="s">
        <v>237</v>
      </c>
      <c r="Y2311" s="323"/>
      <c r="Z2311" s="327">
        <v>0</v>
      </c>
      <c r="AA2311" s="327">
        <v>0</v>
      </c>
      <c r="AB2311" s="327">
        <v>0</v>
      </c>
      <c r="AC2311" s="327">
        <v>0</v>
      </c>
      <c r="AD2311" s="327">
        <v>0</v>
      </c>
      <c r="AE2311" s="327">
        <v>0</v>
      </c>
      <c r="AF2311" s="327">
        <v>0</v>
      </c>
      <c r="AG2311" s="327">
        <v>0</v>
      </c>
      <c r="AH2311" s="327">
        <v>0</v>
      </c>
      <c r="AI2311" s="327">
        <v>0</v>
      </c>
      <c r="AJ2311" s="327">
        <v>0</v>
      </c>
      <c r="AK2311" s="327">
        <v>0</v>
      </c>
      <c r="AL2311" s="327">
        <v>0</v>
      </c>
      <c r="AM2311" s="292"/>
    </row>
    <row r="2312" spans="1:39" ht="19.5" customHeight="1" x14ac:dyDescent="0.2">
      <c r="A2312" s="375" t="s">
        <v>51</v>
      </c>
      <c r="B2312" s="375" t="s">
        <v>45</v>
      </c>
      <c r="C2312" s="375" t="s">
        <v>26</v>
      </c>
      <c r="D2312" s="375" t="s">
        <v>32</v>
      </c>
      <c r="E2312" s="375"/>
      <c r="F2312" s="375">
        <v>0</v>
      </c>
      <c r="G2312" s="375">
        <v>0</v>
      </c>
      <c r="H2312" s="375">
        <v>0</v>
      </c>
      <c r="I2312" s="375">
        <v>0</v>
      </c>
      <c r="J2312" s="375">
        <v>0</v>
      </c>
      <c r="K2312" s="375">
        <v>0</v>
      </c>
      <c r="L2312" s="375">
        <v>0</v>
      </c>
      <c r="M2312" s="375">
        <v>0</v>
      </c>
      <c r="N2312" s="375">
        <v>0</v>
      </c>
      <c r="O2312" s="375">
        <v>0</v>
      </c>
      <c r="P2312" s="375">
        <v>0</v>
      </c>
      <c r="Q2312" s="375">
        <v>0</v>
      </c>
      <c r="R2312" s="375">
        <v>0</v>
      </c>
      <c r="W2312" s="323" t="s">
        <v>251</v>
      </c>
      <c r="X2312" s="323" t="s">
        <v>238</v>
      </c>
      <c r="Y2312" s="323"/>
      <c r="Z2312" s="327">
        <v>0</v>
      </c>
      <c r="AA2312" s="327">
        <v>0</v>
      </c>
      <c r="AB2312" s="327">
        <v>0</v>
      </c>
      <c r="AC2312" s="327">
        <v>0</v>
      </c>
      <c r="AD2312" s="327">
        <v>0</v>
      </c>
      <c r="AE2312" s="327">
        <v>0</v>
      </c>
      <c r="AF2312" s="327">
        <v>0</v>
      </c>
      <c r="AG2312" s="327">
        <v>0</v>
      </c>
      <c r="AH2312" s="327">
        <v>0</v>
      </c>
      <c r="AI2312" s="327">
        <v>0</v>
      </c>
      <c r="AJ2312" s="327">
        <v>0</v>
      </c>
      <c r="AK2312" s="327">
        <v>0</v>
      </c>
      <c r="AL2312" s="327">
        <v>0</v>
      </c>
      <c r="AM2312" s="292"/>
    </row>
    <row r="2313" spans="1:39" ht="19.5" customHeight="1" x14ac:dyDescent="0.2">
      <c r="A2313" s="375" t="s">
        <v>51</v>
      </c>
      <c r="B2313" s="375" t="s">
        <v>45</v>
      </c>
      <c r="C2313" s="375" t="s">
        <v>33</v>
      </c>
      <c r="D2313" s="375" t="s">
        <v>34</v>
      </c>
      <c r="E2313" s="375"/>
      <c r="F2313" s="375">
        <v>0</v>
      </c>
      <c r="G2313" s="375">
        <v>0</v>
      </c>
      <c r="H2313" s="375">
        <v>-5.8978499999993801</v>
      </c>
      <c r="I2313" s="375">
        <v>1.7262000000002899</v>
      </c>
      <c r="J2313" s="375">
        <v>0</v>
      </c>
      <c r="K2313" s="375">
        <v>0</v>
      </c>
      <c r="L2313" s="375">
        <v>-0.55500000000000005</v>
      </c>
      <c r="M2313" s="375">
        <v>-20.215</v>
      </c>
      <c r="N2313" s="375">
        <v>-41.734999999999999</v>
      </c>
      <c r="O2313" s="375">
        <v>-58.4</v>
      </c>
      <c r="P2313" s="375">
        <v>-33.104999999999997</v>
      </c>
      <c r="Q2313" s="375">
        <v>-15.55</v>
      </c>
      <c r="R2313" s="375">
        <v>-173.73164999999901</v>
      </c>
      <c r="W2313" s="323" t="s">
        <v>251</v>
      </c>
      <c r="X2313" s="323" t="s">
        <v>239</v>
      </c>
      <c r="Y2313" s="323"/>
      <c r="Z2313" s="327">
        <v>0</v>
      </c>
      <c r="AA2313" s="327">
        <v>0</v>
      </c>
      <c r="AB2313" s="327">
        <v>0</v>
      </c>
      <c r="AC2313" s="327">
        <v>0</v>
      </c>
      <c r="AD2313" s="327">
        <v>0</v>
      </c>
      <c r="AE2313" s="327">
        <v>0</v>
      </c>
      <c r="AF2313" s="327">
        <v>0</v>
      </c>
      <c r="AG2313" s="327">
        <v>0</v>
      </c>
      <c r="AH2313" s="327">
        <v>0</v>
      </c>
      <c r="AI2313" s="327">
        <v>0</v>
      </c>
      <c r="AJ2313" s="327">
        <v>0</v>
      </c>
      <c r="AK2313" s="327">
        <v>0</v>
      </c>
      <c r="AL2313" s="327">
        <v>0</v>
      </c>
      <c r="AM2313" s="292"/>
    </row>
    <row r="2314" spans="1:39" ht="19.5" customHeight="1" x14ac:dyDescent="0.2">
      <c r="A2314" s="375" t="s">
        <v>51</v>
      </c>
      <c r="B2314" s="375" t="s">
        <v>45</v>
      </c>
      <c r="C2314" s="375" t="s">
        <v>33</v>
      </c>
      <c r="D2314" s="375" t="s">
        <v>35</v>
      </c>
      <c r="E2314" s="375"/>
      <c r="F2314" s="375">
        <v>0</v>
      </c>
      <c r="G2314" s="375">
        <v>0</v>
      </c>
      <c r="H2314" s="375">
        <v>-77.254999999999995</v>
      </c>
      <c r="I2314" s="375">
        <v>-71.759500000000003</v>
      </c>
      <c r="J2314" s="375">
        <v>-93.177999999999997</v>
      </c>
      <c r="K2314" s="375">
        <v>-96.914500000000004</v>
      </c>
      <c r="L2314" s="375">
        <v>-93.619299999999996</v>
      </c>
      <c r="M2314" s="375">
        <v>-63.9908</v>
      </c>
      <c r="N2314" s="375">
        <v>-72.846699999999998</v>
      </c>
      <c r="O2314" s="375">
        <v>-68.607799999999997</v>
      </c>
      <c r="P2314" s="375">
        <v>-92.433800000000005</v>
      </c>
      <c r="Q2314" s="375">
        <v>-63.970500000000001</v>
      </c>
      <c r="R2314" s="375">
        <v>-794.57590000000005</v>
      </c>
      <c r="W2314" s="323" t="s">
        <v>251</v>
      </c>
      <c r="X2314" s="323" t="s">
        <v>240</v>
      </c>
      <c r="Y2314" s="323"/>
      <c r="Z2314" s="327">
        <v>0</v>
      </c>
      <c r="AA2314" s="327">
        <v>0</v>
      </c>
      <c r="AB2314" s="327">
        <v>0</v>
      </c>
      <c r="AC2314" s="327">
        <v>0</v>
      </c>
      <c r="AD2314" s="327">
        <v>0</v>
      </c>
      <c r="AE2314" s="327">
        <v>0</v>
      </c>
      <c r="AF2314" s="327">
        <v>0</v>
      </c>
      <c r="AG2314" s="327">
        <v>0</v>
      </c>
      <c r="AH2314" s="327">
        <v>0</v>
      </c>
      <c r="AI2314" s="327">
        <v>0</v>
      </c>
      <c r="AJ2314" s="327">
        <v>0</v>
      </c>
      <c r="AK2314" s="327">
        <v>0</v>
      </c>
      <c r="AL2314" s="327">
        <v>0</v>
      </c>
      <c r="AM2314" s="292"/>
    </row>
    <row r="2315" spans="1:39" ht="19.5" customHeight="1" x14ac:dyDescent="0.2">
      <c r="A2315" s="375" t="s">
        <v>51</v>
      </c>
      <c r="B2315" s="375" t="s">
        <v>45</v>
      </c>
      <c r="C2315" s="375" t="s">
        <v>33</v>
      </c>
      <c r="D2315" s="375" t="s">
        <v>36</v>
      </c>
      <c r="E2315" s="375"/>
      <c r="F2315" s="375">
        <v>0</v>
      </c>
      <c r="G2315" s="375">
        <v>0</v>
      </c>
      <c r="H2315" s="375">
        <v>-146.28149999999999</v>
      </c>
      <c r="I2315" s="375">
        <v>-77.913499999999999</v>
      </c>
      <c r="J2315" s="375">
        <v>-129.00630000000001</v>
      </c>
      <c r="K2315" s="375">
        <v>-125.1859</v>
      </c>
      <c r="L2315" s="375">
        <v>-113.123</v>
      </c>
      <c r="M2315" s="375">
        <v>-90.024100000000004</v>
      </c>
      <c r="N2315" s="375">
        <v>-71.332800000000006</v>
      </c>
      <c r="O2315" s="375">
        <v>-67.907250000000005</v>
      </c>
      <c r="P2315" s="375">
        <v>-77.165350000000004</v>
      </c>
      <c r="Q2315" s="375">
        <v>-52.691499999999998</v>
      </c>
      <c r="R2315" s="375">
        <v>-950.63120000000004</v>
      </c>
      <c r="W2315" s="323" t="s">
        <v>251</v>
      </c>
      <c r="X2315" s="323" t="s">
        <v>241</v>
      </c>
      <c r="Y2315" s="323"/>
      <c r="Z2315" s="327">
        <v>0</v>
      </c>
      <c r="AA2315" s="327">
        <v>0</v>
      </c>
      <c r="AB2315" s="327">
        <v>0</v>
      </c>
      <c r="AC2315" s="327">
        <v>0</v>
      </c>
      <c r="AD2315" s="327">
        <v>0</v>
      </c>
      <c r="AE2315" s="327">
        <v>0</v>
      </c>
      <c r="AF2315" s="327">
        <v>0</v>
      </c>
      <c r="AG2315" s="327">
        <v>0</v>
      </c>
      <c r="AH2315" s="327">
        <v>0</v>
      </c>
      <c r="AI2315" s="327">
        <v>0</v>
      </c>
      <c r="AJ2315" s="327">
        <v>0</v>
      </c>
      <c r="AK2315" s="327">
        <v>0</v>
      </c>
      <c r="AL2315" s="327">
        <v>0</v>
      </c>
      <c r="AM2315" s="292"/>
    </row>
    <row r="2316" spans="1:39" ht="19.5" customHeight="1" x14ac:dyDescent="0.2">
      <c r="A2316" s="375" t="s">
        <v>51</v>
      </c>
      <c r="B2316" s="375" t="s">
        <v>45</v>
      </c>
      <c r="C2316" s="375" t="s">
        <v>33</v>
      </c>
      <c r="D2316" s="375" t="s">
        <v>37</v>
      </c>
      <c r="E2316" s="375"/>
      <c r="F2316" s="375">
        <v>0</v>
      </c>
      <c r="G2316" s="375">
        <v>0</v>
      </c>
      <c r="H2316" s="375">
        <v>0</v>
      </c>
      <c r="I2316" s="375">
        <v>0</v>
      </c>
      <c r="J2316" s="375">
        <v>0</v>
      </c>
      <c r="K2316" s="375">
        <v>0</v>
      </c>
      <c r="L2316" s="375">
        <v>0</v>
      </c>
      <c r="M2316" s="375">
        <v>0</v>
      </c>
      <c r="N2316" s="375">
        <v>0</v>
      </c>
      <c r="O2316" s="375">
        <v>0</v>
      </c>
      <c r="P2316" s="375">
        <v>0</v>
      </c>
      <c r="Q2316" s="375">
        <v>0</v>
      </c>
      <c r="R2316" s="375">
        <v>0</v>
      </c>
      <c r="W2316" s="323" t="s">
        <v>251</v>
      </c>
      <c r="X2316" s="323" t="s">
        <v>242</v>
      </c>
      <c r="Y2316" s="323"/>
      <c r="Z2316" s="327">
        <v>0</v>
      </c>
      <c r="AA2316" s="327">
        <v>0</v>
      </c>
      <c r="AB2316" s="327">
        <v>0</v>
      </c>
      <c r="AC2316" s="327">
        <v>0</v>
      </c>
      <c r="AD2316" s="327">
        <v>0</v>
      </c>
      <c r="AE2316" s="327">
        <v>0</v>
      </c>
      <c r="AF2316" s="327">
        <v>0</v>
      </c>
      <c r="AG2316" s="327">
        <v>0</v>
      </c>
      <c r="AH2316" s="327">
        <v>0</v>
      </c>
      <c r="AI2316" s="327">
        <v>0</v>
      </c>
      <c r="AJ2316" s="327">
        <v>0</v>
      </c>
      <c r="AK2316" s="327">
        <v>0</v>
      </c>
      <c r="AL2316" s="327">
        <v>0</v>
      </c>
      <c r="AM2316" s="292"/>
    </row>
    <row r="2317" spans="1:39" ht="19.5" customHeight="1" x14ac:dyDescent="0.2">
      <c r="A2317" s="375" t="s">
        <v>51</v>
      </c>
      <c r="B2317" s="375" t="s">
        <v>45</v>
      </c>
      <c r="C2317" s="375" t="s">
        <v>33</v>
      </c>
      <c r="D2317" s="375" t="s">
        <v>38</v>
      </c>
      <c r="E2317" s="375"/>
      <c r="F2317" s="375">
        <v>0</v>
      </c>
      <c r="G2317" s="375">
        <v>0</v>
      </c>
      <c r="H2317" s="375">
        <v>0</v>
      </c>
      <c r="I2317" s="375">
        <v>0</v>
      </c>
      <c r="J2317" s="375">
        <v>0</v>
      </c>
      <c r="K2317" s="375">
        <v>0</v>
      </c>
      <c r="L2317" s="375">
        <v>0</v>
      </c>
      <c r="M2317" s="375">
        <v>0</v>
      </c>
      <c r="N2317" s="375">
        <v>0</v>
      </c>
      <c r="O2317" s="375">
        <v>0</v>
      </c>
      <c r="P2317" s="375">
        <v>0</v>
      </c>
      <c r="Q2317" s="375">
        <v>0</v>
      </c>
      <c r="R2317" s="375">
        <v>0</v>
      </c>
      <c r="W2317" s="323" t="s">
        <v>251</v>
      </c>
      <c r="X2317" s="323" t="s">
        <v>243</v>
      </c>
      <c r="Y2317" s="323"/>
      <c r="Z2317" s="327">
        <v>0</v>
      </c>
      <c r="AA2317" s="327">
        <v>0</v>
      </c>
      <c r="AB2317" s="327">
        <v>0</v>
      </c>
      <c r="AC2317" s="327">
        <v>0</v>
      </c>
      <c r="AD2317" s="327">
        <v>-21.055700000000002</v>
      </c>
      <c r="AE2317" s="327">
        <v>-11.337300000000001</v>
      </c>
      <c r="AF2317" s="327">
        <v>-14.8209</v>
      </c>
      <c r="AG2317" s="327">
        <v>-13.9276</v>
      </c>
      <c r="AH2317" s="327">
        <v>-0.98424999999999996</v>
      </c>
      <c r="AI2317" s="327">
        <v>-11.2224</v>
      </c>
      <c r="AJ2317" s="327">
        <v>-76.781400000000005</v>
      </c>
      <c r="AK2317" s="327">
        <v>-91.027199999999993</v>
      </c>
      <c r="AL2317" s="327">
        <v>-241.15674999999999</v>
      </c>
      <c r="AM2317" s="292"/>
    </row>
    <row r="2318" spans="1:39" ht="19.5" customHeight="1" x14ac:dyDescent="0.2">
      <c r="A2318" s="375" t="s">
        <v>51</v>
      </c>
      <c r="B2318" s="375" t="s">
        <v>45</v>
      </c>
      <c r="C2318" s="375" t="s">
        <v>33</v>
      </c>
      <c r="D2318" s="375" t="s">
        <v>39</v>
      </c>
      <c r="E2318" s="375"/>
      <c r="F2318" s="375">
        <v>0</v>
      </c>
      <c r="G2318" s="375">
        <v>0</v>
      </c>
      <c r="H2318" s="375">
        <v>0</v>
      </c>
      <c r="I2318" s="375">
        <v>0</v>
      </c>
      <c r="J2318" s="375">
        <v>0</v>
      </c>
      <c r="K2318" s="375">
        <v>0</v>
      </c>
      <c r="L2318" s="375">
        <v>0</v>
      </c>
      <c r="M2318" s="375">
        <v>0</v>
      </c>
      <c r="N2318" s="375">
        <v>0</v>
      </c>
      <c r="O2318" s="375">
        <v>0</v>
      </c>
      <c r="P2318" s="375">
        <v>0</v>
      </c>
      <c r="Q2318" s="375">
        <v>0</v>
      </c>
      <c r="R2318" s="375">
        <v>0</v>
      </c>
      <c r="W2318" s="323" t="s">
        <v>251</v>
      </c>
      <c r="X2318" s="323" t="s">
        <v>244</v>
      </c>
      <c r="Y2318" s="323"/>
      <c r="Z2318" s="327">
        <v>0</v>
      </c>
      <c r="AA2318" s="327">
        <v>0</v>
      </c>
      <c r="AB2318" s="327">
        <v>0</v>
      </c>
      <c r="AC2318" s="327">
        <v>0</v>
      </c>
      <c r="AD2318" s="327">
        <v>0</v>
      </c>
      <c r="AE2318" s="327">
        <v>0</v>
      </c>
      <c r="AF2318" s="327">
        <v>0</v>
      </c>
      <c r="AG2318" s="327">
        <v>0</v>
      </c>
      <c r="AH2318" s="327">
        <v>0</v>
      </c>
      <c r="AI2318" s="327">
        <v>0</v>
      </c>
      <c r="AJ2318" s="327">
        <v>0</v>
      </c>
      <c r="AK2318" s="327">
        <v>0</v>
      </c>
      <c r="AL2318" s="327">
        <v>0</v>
      </c>
      <c r="AM2318" s="292"/>
    </row>
    <row r="2319" spans="1:39" ht="19.5" customHeight="1" x14ac:dyDescent="0.2">
      <c r="A2319" s="375" t="s">
        <v>51</v>
      </c>
      <c r="B2319" s="375" t="s">
        <v>45</v>
      </c>
      <c r="C2319" s="375" t="s">
        <v>40</v>
      </c>
      <c r="D2319" s="375" t="s">
        <v>41</v>
      </c>
      <c r="E2319" s="375"/>
      <c r="F2319" s="375">
        <v>0</v>
      </c>
      <c r="G2319" s="375">
        <v>0</v>
      </c>
      <c r="H2319" s="375">
        <v>-228.858949999999</v>
      </c>
      <c r="I2319" s="375">
        <v>-147.9468</v>
      </c>
      <c r="J2319" s="375">
        <v>-222.18430000000001</v>
      </c>
      <c r="K2319" s="375">
        <v>-222.10040000000001</v>
      </c>
      <c r="L2319" s="375">
        <v>-207.29730000000001</v>
      </c>
      <c r="M2319" s="375">
        <v>-174.22989999999999</v>
      </c>
      <c r="N2319" s="375">
        <v>-185.9145</v>
      </c>
      <c r="O2319" s="375">
        <v>-194.91505000000001</v>
      </c>
      <c r="P2319" s="375">
        <v>-202.70415</v>
      </c>
      <c r="Q2319" s="375">
        <v>-132.21199999999999</v>
      </c>
      <c r="R2319" s="375">
        <v>-1918.3633500000001</v>
      </c>
      <c r="W2319" s="323" t="s">
        <v>251</v>
      </c>
      <c r="X2319" s="323" t="s">
        <v>245</v>
      </c>
      <c r="Y2319" s="323"/>
      <c r="Z2319" s="327">
        <v>0</v>
      </c>
      <c r="AA2319" s="327">
        <v>0</v>
      </c>
      <c r="AB2319" s="327">
        <v>0</v>
      </c>
      <c r="AC2319" s="327">
        <v>0</v>
      </c>
      <c r="AD2319" s="327">
        <v>0</v>
      </c>
      <c r="AE2319" s="327">
        <v>0</v>
      </c>
      <c r="AF2319" s="327">
        <v>0</v>
      </c>
      <c r="AG2319" s="327">
        <v>0</v>
      </c>
      <c r="AH2319" s="327">
        <v>0</v>
      </c>
      <c r="AI2319" s="327">
        <v>0</v>
      </c>
      <c r="AJ2319" s="327">
        <v>0</v>
      </c>
      <c r="AK2319" s="327">
        <v>0</v>
      </c>
      <c r="AL2319" s="327">
        <v>0</v>
      </c>
      <c r="AM2319" s="292"/>
    </row>
    <row r="2320" spans="1:39" ht="19.5" customHeight="1" x14ac:dyDescent="0.2">
      <c r="A2320" s="375" t="s">
        <v>51</v>
      </c>
      <c r="B2320" s="375" t="s">
        <v>45</v>
      </c>
      <c r="C2320" s="375" t="s">
        <v>40</v>
      </c>
      <c r="D2320" s="375" t="s">
        <v>42</v>
      </c>
      <c r="E2320" s="375"/>
      <c r="F2320" s="375">
        <v>0</v>
      </c>
      <c r="G2320" s="375">
        <v>0</v>
      </c>
      <c r="H2320" s="375">
        <v>-0.57540000000000002</v>
      </c>
      <c r="I2320" s="375">
        <v>0</v>
      </c>
      <c r="J2320" s="375">
        <v>0</v>
      </c>
      <c r="K2320" s="375">
        <v>0</v>
      </c>
      <c r="L2320" s="375">
        <v>0</v>
      </c>
      <c r="M2320" s="375">
        <v>0</v>
      </c>
      <c r="N2320" s="375">
        <v>0</v>
      </c>
      <c r="O2320" s="375">
        <v>0</v>
      </c>
      <c r="P2320" s="375">
        <v>0</v>
      </c>
      <c r="Q2320" s="375">
        <v>0</v>
      </c>
      <c r="R2320" s="375">
        <v>-0.57540000000000002</v>
      </c>
      <c r="W2320" s="323" t="s">
        <v>251</v>
      </c>
      <c r="X2320" s="323" t="s">
        <v>246</v>
      </c>
      <c r="Y2320" s="323"/>
      <c r="Z2320" s="327">
        <v>0</v>
      </c>
      <c r="AA2320" s="327">
        <v>0</v>
      </c>
      <c r="AB2320" s="327">
        <v>0</v>
      </c>
      <c r="AC2320" s="327">
        <v>0</v>
      </c>
      <c r="AD2320" s="327">
        <v>0</v>
      </c>
      <c r="AE2320" s="327">
        <v>0</v>
      </c>
      <c r="AF2320" s="327">
        <v>0</v>
      </c>
      <c r="AG2320" s="327">
        <v>0</v>
      </c>
      <c r="AH2320" s="327">
        <v>0</v>
      </c>
      <c r="AI2320" s="327">
        <v>0</v>
      </c>
      <c r="AJ2320" s="327">
        <v>0</v>
      </c>
      <c r="AK2320" s="327">
        <v>0</v>
      </c>
      <c r="AL2320" s="327">
        <v>0</v>
      </c>
      <c r="AM2320" s="292"/>
    </row>
    <row r="2321" spans="1:39" ht="19.5" customHeight="1" x14ac:dyDescent="0.2">
      <c r="A2321" s="375" t="s">
        <v>51</v>
      </c>
      <c r="B2321" s="375" t="s">
        <v>45</v>
      </c>
      <c r="C2321" s="375" t="s">
        <v>40</v>
      </c>
      <c r="D2321" s="375" t="s">
        <v>43</v>
      </c>
      <c r="E2321" s="375"/>
      <c r="F2321" s="375">
        <v>0</v>
      </c>
      <c r="G2321" s="375">
        <v>0</v>
      </c>
      <c r="H2321" s="375">
        <v>0</v>
      </c>
      <c r="I2321" s="375">
        <v>0</v>
      </c>
      <c r="J2321" s="375">
        <v>0</v>
      </c>
      <c r="K2321" s="375">
        <v>0</v>
      </c>
      <c r="L2321" s="375">
        <v>0</v>
      </c>
      <c r="M2321" s="375">
        <v>0</v>
      </c>
      <c r="N2321" s="375">
        <v>0</v>
      </c>
      <c r="O2321" s="375">
        <v>0</v>
      </c>
      <c r="P2321" s="375">
        <v>0</v>
      </c>
      <c r="Q2321" s="375">
        <v>0</v>
      </c>
      <c r="R2321" s="375">
        <v>0</v>
      </c>
      <c r="W2321" s="323" t="s">
        <v>251</v>
      </c>
      <c r="X2321" s="323" t="s">
        <v>247</v>
      </c>
      <c r="Y2321" s="323"/>
      <c r="Z2321" s="327">
        <v>0</v>
      </c>
      <c r="AA2321" s="327">
        <v>0</v>
      </c>
      <c r="AB2321" s="327">
        <v>0</v>
      </c>
      <c r="AC2321" s="327">
        <v>0</v>
      </c>
      <c r="AD2321" s="327">
        <v>0</v>
      </c>
      <c r="AE2321" s="327">
        <v>9.641</v>
      </c>
      <c r="AF2321" s="327">
        <v>0</v>
      </c>
      <c r="AG2321" s="327">
        <v>19.125</v>
      </c>
      <c r="AH2321" s="327">
        <v>0</v>
      </c>
      <c r="AI2321" s="327">
        <v>0</v>
      </c>
      <c r="AJ2321" s="327">
        <v>0</v>
      </c>
      <c r="AK2321" s="327">
        <v>0</v>
      </c>
      <c r="AL2321" s="327">
        <v>28.765999999999998</v>
      </c>
      <c r="AM2321" s="292"/>
    </row>
    <row r="2322" spans="1:39" ht="19.5" customHeight="1" x14ac:dyDescent="0.2">
      <c r="A2322" s="375" t="s">
        <v>51</v>
      </c>
      <c r="B2322" s="375" t="s">
        <v>25</v>
      </c>
      <c r="C2322" s="375" t="s">
        <v>378</v>
      </c>
      <c r="D2322" s="375" t="s">
        <v>378</v>
      </c>
      <c r="E2322" s="375"/>
      <c r="F2322" s="375">
        <v>0</v>
      </c>
      <c r="G2322" s="375">
        <v>0</v>
      </c>
      <c r="H2322" s="375">
        <v>-229.434349999999</v>
      </c>
      <c r="I2322" s="375">
        <v>-147.9468</v>
      </c>
      <c r="J2322" s="375">
        <v>-222.18430000000001</v>
      </c>
      <c r="K2322" s="375">
        <v>-222.10040000000001</v>
      </c>
      <c r="L2322" s="375">
        <v>-207.29730000000001</v>
      </c>
      <c r="M2322" s="375">
        <v>-174.22989999999999</v>
      </c>
      <c r="N2322" s="375">
        <v>-185.9145</v>
      </c>
      <c r="O2322" s="375">
        <v>-194.91505000000001</v>
      </c>
      <c r="P2322" s="375">
        <v>-202.70415</v>
      </c>
      <c r="Q2322" s="375">
        <v>-132.21199999999999</v>
      </c>
      <c r="R2322" s="375">
        <v>-1918.93875</v>
      </c>
      <c r="W2322" s="323" t="s">
        <v>251</v>
      </c>
      <c r="X2322" s="323" t="s">
        <v>248</v>
      </c>
      <c r="Y2322" s="323"/>
      <c r="Z2322" s="327">
        <v>0</v>
      </c>
      <c r="AA2322" s="327">
        <v>0</v>
      </c>
      <c r="AB2322" s="327">
        <v>0</v>
      </c>
      <c r="AC2322" s="327">
        <v>0</v>
      </c>
      <c r="AD2322" s="327">
        <v>0</v>
      </c>
      <c r="AE2322" s="327">
        <v>0</v>
      </c>
      <c r="AF2322" s="327">
        <v>0</v>
      </c>
      <c r="AG2322" s="327">
        <v>0</v>
      </c>
      <c r="AH2322" s="327">
        <v>0</v>
      </c>
      <c r="AI2322" s="327">
        <v>0</v>
      </c>
      <c r="AJ2322" s="327">
        <v>0</v>
      </c>
      <c r="AK2322" s="327">
        <v>0</v>
      </c>
      <c r="AL2322" s="327">
        <v>0</v>
      </c>
      <c r="AM2322" s="292"/>
    </row>
    <row r="2323" spans="1:39" ht="19.5" customHeight="1" x14ac:dyDescent="0.2">
      <c r="A2323" s="375" t="s">
        <v>51</v>
      </c>
      <c r="B2323" s="375" t="s">
        <v>44</v>
      </c>
      <c r="C2323" s="375" t="s">
        <v>380</v>
      </c>
      <c r="D2323" s="375" t="s">
        <v>380</v>
      </c>
      <c r="E2323" s="375"/>
      <c r="F2323" s="375">
        <v>0</v>
      </c>
      <c r="G2323" s="375">
        <v>0</v>
      </c>
      <c r="H2323" s="375">
        <v>0</v>
      </c>
      <c r="I2323" s="375">
        <v>0</v>
      </c>
      <c r="J2323" s="375">
        <v>0</v>
      </c>
      <c r="K2323" s="375">
        <v>0</v>
      </c>
      <c r="L2323" s="375">
        <v>0</v>
      </c>
      <c r="M2323" s="375">
        <v>0</v>
      </c>
      <c r="N2323" s="375">
        <v>0</v>
      </c>
      <c r="O2323" s="375">
        <v>0</v>
      </c>
      <c r="P2323" s="375">
        <v>0</v>
      </c>
      <c r="Q2323" s="375">
        <v>0</v>
      </c>
      <c r="R2323" s="375">
        <v>0</v>
      </c>
      <c r="W2323" s="323" t="s">
        <v>251</v>
      </c>
      <c r="X2323" s="323" t="s">
        <v>210</v>
      </c>
      <c r="Y2323" s="323"/>
      <c r="Z2323" s="327">
        <v>55.908180999999999</v>
      </c>
      <c r="AA2323" s="327">
        <v>81.700308000000007</v>
      </c>
      <c r="AB2323" s="327">
        <v>32.323103000000003</v>
      </c>
      <c r="AC2323" s="327">
        <v>51.355829</v>
      </c>
      <c r="AD2323" s="327">
        <v>45.165847999999997</v>
      </c>
      <c r="AE2323" s="327">
        <v>64.535443999999998</v>
      </c>
      <c r="AF2323" s="327">
        <v>36.159156000000003</v>
      </c>
      <c r="AG2323" s="327">
        <v>60.1982</v>
      </c>
      <c r="AH2323" s="327">
        <v>43.150270999999996</v>
      </c>
      <c r="AI2323" s="327">
        <v>54.97148</v>
      </c>
      <c r="AJ2323" s="327">
        <v>41.025503999999998</v>
      </c>
      <c r="AK2323" s="327">
        <v>76.753173000000004</v>
      </c>
      <c r="AL2323" s="327">
        <v>643.24649699999998</v>
      </c>
      <c r="AM2323" s="292"/>
    </row>
    <row r="2324" spans="1:39" ht="19.5" customHeight="1" x14ac:dyDescent="0.2">
      <c r="A2324" s="375" t="s">
        <v>51</v>
      </c>
      <c r="B2324" s="375" t="s">
        <v>45</v>
      </c>
      <c r="C2324" s="375" t="s">
        <v>382</v>
      </c>
      <c r="D2324" s="375" t="s">
        <v>382</v>
      </c>
      <c r="E2324" s="375"/>
      <c r="F2324" s="375">
        <v>0</v>
      </c>
      <c r="G2324" s="375">
        <v>0</v>
      </c>
      <c r="H2324" s="375">
        <v>-229.434349999999</v>
      </c>
      <c r="I2324" s="375">
        <v>-147.9468</v>
      </c>
      <c r="J2324" s="375">
        <v>-222.18430000000001</v>
      </c>
      <c r="K2324" s="375">
        <v>-222.10040000000001</v>
      </c>
      <c r="L2324" s="375">
        <v>-207.29730000000001</v>
      </c>
      <c r="M2324" s="375">
        <v>-174.22989999999999</v>
      </c>
      <c r="N2324" s="375">
        <v>-185.9145</v>
      </c>
      <c r="O2324" s="375">
        <v>-194.91505000000001</v>
      </c>
      <c r="P2324" s="375">
        <v>-202.70415</v>
      </c>
      <c r="Q2324" s="375">
        <v>-132.21199999999999</v>
      </c>
      <c r="R2324" s="375">
        <v>-1918.93875</v>
      </c>
      <c r="W2324" s="321"/>
      <c r="X2324" s="321"/>
      <c r="Y2324" s="321"/>
      <c r="Z2324" s="329"/>
      <c r="AA2324" s="329"/>
      <c r="AB2324" s="329"/>
      <c r="AC2324" s="329"/>
      <c r="AD2324" s="329"/>
      <c r="AE2324" s="329"/>
      <c r="AF2324" s="329"/>
      <c r="AG2324" s="329"/>
      <c r="AH2324" s="329"/>
      <c r="AI2324" s="329"/>
      <c r="AJ2324" s="329"/>
      <c r="AK2324" s="329"/>
      <c r="AL2324" s="329"/>
      <c r="AM2324" s="292"/>
    </row>
    <row r="2325" spans="1:39" ht="19.5" customHeight="1" x14ac:dyDescent="0.2">
      <c r="A2325" s="375" t="s">
        <v>51</v>
      </c>
      <c r="B2325" s="375" t="s">
        <v>46</v>
      </c>
      <c r="C2325" s="375" t="s">
        <v>384</v>
      </c>
      <c r="D2325" s="375" t="s">
        <v>384</v>
      </c>
      <c r="E2325" s="375"/>
      <c r="F2325" s="375">
        <v>0</v>
      </c>
      <c r="G2325" s="375">
        <v>0</v>
      </c>
      <c r="H2325" s="375">
        <v>0</v>
      </c>
      <c r="I2325" s="375">
        <v>0</v>
      </c>
      <c r="J2325" s="375">
        <v>0</v>
      </c>
      <c r="K2325" s="375">
        <v>0</v>
      </c>
      <c r="L2325" s="375">
        <v>0</v>
      </c>
      <c r="M2325" s="375">
        <v>0</v>
      </c>
      <c r="N2325" s="375">
        <v>0</v>
      </c>
      <c r="O2325" s="375">
        <v>0</v>
      </c>
      <c r="P2325" s="375">
        <v>0</v>
      </c>
      <c r="Q2325" s="375">
        <v>0</v>
      </c>
      <c r="R2325" s="375">
        <v>0</v>
      </c>
      <c r="W2325" s="321"/>
      <c r="X2325" s="321"/>
      <c r="Y2325" s="321"/>
      <c r="Z2325" s="329"/>
      <c r="AA2325" s="329"/>
      <c r="AB2325" s="329"/>
      <c r="AC2325" s="329"/>
      <c r="AD2325" s="329"/>
      <c r="AE2325" s="329"/>
      <c r="AF2325" s="329"/>
      <c r="AG2325" s="329"/>
      <c r="AH2325" s="329"/>
      <c r="AI2325" s="329"/>
      <c r="AJ2325" s="329"/>
      <c r="AK2325" s="329"/>
      <c r="AL2325" s="329"/>
      <c r="AM2325" s="292"/>
    </row>
    <row r="2326" spans="1:39" ht="19.5" customHeight="1" x14ac:dyDescent="0.2">
      <c r="A2326" s="375" t="s">
        <v>51</v>
      </c>
      <c r="B2326" s="375" t="s">
        <v>47</v>
      </c>
      <c r="C2326" s="375" t="s">
        <v>386</v>
      </c>
      <c r="D2326" s="375" t="s">
        <v>386</v>
      </c>
      <c r="E2326" s="375"/>
      <c r="F2326" s="375">
        <v>0</v>
      </c>
      <c r="G2326" s="375">
        <v>0</v>
      </c>
      <c r="H2326" s="375">
        <v>-229.434349999999</v>
      </c>
      <c r="I2326" s="375">
        <v>-147.9468</v>
      </c>
      <c r="J2326" s="375">
        <v>-222.18430000000001</v>
      </c>
      <c r="K2326" s="375">
        <v>-222.10040000000001</v>
      </c>
      <c r="L2326" s="375">
        <v>-207.29730000000001</v>
      </c>
      <c r="M2326" s="375">
        <v>-174.22989999999999</v>
      </c>
      <c r="N2326" s="375">
        <v>-185.9145</v>
      </c>
      <c r="O2326" s="375">
        <v>-194.91505000000001</v>
      </c>
      <c r="P2326" s="375">
        <v>-202.70415</v>
      </c>
      <c r="Q2326" s="375">
        <v>-132.21199999999999</v>
      </c>
      <c r="R2326" s="375">
        <v>-1918.93875</v>
      </c>
      <c r="W2326" s="323" t="s">
        <v>3</v>
      </c>
      <c r="X2326" s="323" t="s">
        <v>4</v>
      </c>
      <c r="Y2326" s="323"/>
      <c r="Z2326" s="327" t="s">
        <v>8</v>
      </c>
      <c r="AA2326" s="327" t="s">
        <v>9</v>
      </c>
      <c r="AB2326" s="327" t="s">
        <v>10</v>
      </c>
      <c r="AC2326" s="327" t="s">
        <v>11</v>
      </c>
      <c r="AD2326" s="327" t="s">
        <v>12</v>
      </c>
      <c r="AE2326" s="327" t="s">
        <v>13</v>
      </c>
      <c r="AF2326" s="327" t="s">
        <v>14</v>
      </c>
      <c r="AG2326" s="327" t="s">
        <v>15</v>
      </c>
      <c r="AH2326" s="327" t="s">
        <v>16</v>
      </c>
      <c r="AI2326" s="327" t="s">
        <v>17</v>
      </c>
      <c r="AJ2326" s="327" t="s">
        <v>111</v>
      </c>
      <c r="AK2326" s="327" t="s">
        <v>19</v>
      </c>
      <c r="AL2326" s="327" t="s">
        <v>20</v>
      </c>
      <c r="AM2326" s="292"/>
    </row>
    <row r="2327" spans="1:39" ht="19.5" customHeight="1" x14ac:dyDescent="0.2">
      <c r="A2327" s="375" t="s">
        <v>51</v>
      </c>
      <c r="B2327" s="375" t="s">
        <v>48</v>
      </c>
      <c r="C2327" s="375" t="s">
        <v>48</v>
      </c>
      <c r="D2327" s="375" t="s">
        <v>48</v>
      </c>
      <c r="E2327" s="375"/>
      <c r="F2327" s="375" t="e">
        <v>#DIV/0!</v>
      </c>
      <c r="G2327" s="375" t="e">
        <v>#DIV/0!</v>
      </c>
      <c r="H2327" s="375">
        <v>1</v>
      </c>
      <c r="I2327" s="375">
        <v>1</v>
      </c>
      <c r="J2327" s="375">
        <v>1</v>
      </c>
      <c r="K2327" s="375">
        <v>1</v>
      </c>
      <c r="L2327" s="375">
        <v>1</v>
      </c>
      <c r="M2327" s="375">
        <v>1</v>
      </c>
      <c r="N2327" s="375">
        <v>1</v>
      </c>
      <c r="O2327" s="375">
        <v>1</v>
      </c>
      <c r="P2327" s="375">
        <v>1</v>
      </c>
      <c r="Q2327" s="375">
        <v>1</v>
      </c>
      <c r="R2327" s="375">
        <v>1</v>
      </c>
      <c r="W2327" s="323" t="s">
        <v>66</v>
      </c>
      <c r="X2327" s="323" t="s">
        <v>217</v>
      </c>
      <c r="Y2327" s="323"/>
      <c r="Z2327" s="327">
        <v>0.65012300000000001</v>
      </c>
      <c r="AA2327" s="327">
        <v>0.65012300000000001</v>
      </c>
      <c r="AB2327" s="327">
        <v>0.65012300000000001</v>
      </c>
      <c r="AC2327" s="327">
        <v>0.65012300000000001</v>
      </c>
      <c r="AD2327" s="327">
        <v>0.65012300000000001</v>
      </c>
      <c r="AE2327" s="327">
        <v>0.65012300000000001</v>
      </c>
      <c r="AF2327" s="327">
        <v>0.65012300000000001</v>
      </c>
      <c r="AG2327" s="327">
        <v>0.65012300000000001</v>
      </c>
      <c r="AH2327" s="327">
        <v>0.65012300000000001</v>
      </c>
      <c r="AI2327" s="327">
        <v>0.65012300000000001</v>
      </c>
      <c r="AJ2327" s="327">
        <v>0.65012300000000001</v>
      </c>
      <c r="AK2327" s="327">
        <v>0.76675700000000002</v>
      </c>
      <c r="AL2327" s="327">
        <v>7.9181100000000004</v>
      </c>
      <c r="AM2327" s="292"/>
    </row>
    <row r="2328" spans="1:39" ht="19.5" customHeight="1" x14ac:dyDescent="0.2">
      <c r="A2328" s="375" t="s">
        <v>51</v>
      </c>
      <c r="B2328" s="375" t="s">
        <v>49</v>
      </c>
      <c r="C2328" s="375" t="s">
        <v>49</v>
      </c>
      <c r="D2328" s="375" t="s">
        <v>49</v>
      </c>
      <c r="E2328" s="375"/>
      <c r="F2328" s="375" t="e">
        <v>#DIV/0!</v>
      </c>
      <c r="G2328" s="375" t="e">
        <v>#DIV/0!</v>
      </c>
      <c r="H2328" s="375">
        <v>0</v>
      </c>
      <c r="I2328" s="375">
        <v>0</v>
      </c>
      <c r="J2328" s="375">
        <v>0</v>
      </c>
      <c r="K2328" s="375">
        <v>0</v>
      </c>
      <c r="L2328" s="375">
        <v>0</v>
      </c>
      <c r="M2328" s="375">
        <v>0</v>
      </c>
      <c r="N2328" s="375">
        <v>0</v>
      </c>
      <c r="O2328" s="375">
        <v>0</v>
      </c>
      <c r="P2328" s="375">
        <v>0</v>
      </c>
      <c r="Q2328" s="375">
        <v>0</v>
      </c>
      <c r="R2328" s="375">
        <v>0</v>
      </c>
      <c r="W2328" s="323" t="s">
        <v>66</v>
      </c>
      <c r="X2328" s="323" t="s">
        <v>218</v>
      </c>
      <c r="Y2328" s="323"/>
      <c r="Z2328" s="327">
        <v>2.8674000000000002E-2</v>
      </c>
      <c r="AA2328" s="327">
        <v>3.2076E-2</v>
      </c>
      <c r="AB2328" s="327">
        <v>2.5758E-2</v>
      </c>
      <c r="AC2328" s="327">
        <v>2.4299999999999999E-2</v>
      </c>
      <c r="AD2328" s="327">
        <v>2.8188000000000001E-2</v>
      </c>
      <c r="AE2328" s="327">
        <v>3.1104E-2</v>
      </c>
      <c r="AF2328" s="327">
        <v>3.3048000000000001E-2</v>
      </c>
      <c r="AG2328" s="327">
        <v>3.3048000000000001E-2</v>
      </c>
      <c r="AH2328" s="327">
        <v>5.4432000000000001E-2</v>
      </c>
      <c r="AI2328" s="327">
        <v>5.1029999999999999E-2</v>
      </c>
      <c r="AJ2328" s="327">
        <v>3.0617999999999999E-2</v>
      </c>
      <c r="AK2328" s="327">
        <v>5.5404000000000002E-2</v>
      </c>
      <c r="AL2328" s="327">
        <v>0.42768</v>
      </c>
      <c r="AM2328" s="292"/>
    </row>
    <row r="2329" spans="1:39" ht="19.5" customHeight="1" x14ac:dyDescent="0.2">
      <c r="A2329" s="375" t="s">
        <v>51</v>
      </c>
      <c r="B2329" s="375" t="s">
        <v>50</v>
      </c>
      <c r="C2329" s="375" t="s">
        <v>50</v>
      </c>
      <c r="D2329" s="375" t="s">
        <v>50</v>
      </c>
      <c r="E2329" s="375"/>
      <c r="F2329" s="375" t="e">
        <v>#DIV/0!</v>
      </c>
      <c r="G2329" s="375" t="e">
        <v>#DIV/0!</v>
      </c>
      <c r="H2329" s="375">
        <v>1</v>
      </c>
      <c r="I2329" s="375">
        <v>1</v>
      </c>
      <c r="J2329" s="375">
        <v>1</v>
      </c>
      <c r="K2329" s="375">
        <v>1</v>
      </c>
      <c r="L2329" s="375">
        <v>1</v>
      </c>
      <c r="M2329" s="375">
        <v>1</v>
      </c>
      <c r="N2329" s="375">
        <v>1</v>
      </c>
      <c r="O2329" s="375">
        <v>1</v>
      </c>
      <c r="P2329" s="375">
        <v>1</v>
      </c>
      <c r="Q2329" s="375">
        <v>1</v>
      </c>
      <c r="R2329" s="375">
        <v>1</v>
      </c>
      <c r="W2329" s="323" t="s">
        <v>66</v>
      </c>
      <c r="X2329" s="323" t="s">
        <v>219</v>
      </c>
      <c r="Y2329" s="323"/>
      <c r="Z2329" s="327">
        <v>0.13288</v>
      </c>
      <c r="AA2329" s="327">
        <v>9.6799999999999997E-2</v>
      </c>
      <c r="AB2329" s="327">
        <v>0.15256</v>
      </c>
      <c r="AC2329" s="327">
        <v>0.20616000000000001</v>
      </c>
      <c r="AD2329" s="327">
        <v>0.27592</v>
      </c>
      <c r="AE2329" s="327">
        <v>0.36808000000000002</v>
      </c>
      <c r="AF2329" s="327">
        <v>0.47576000000000002</v>
      </c>
      <c r="AG2329" s="327">
        <v>0.57935999999999999</v>
      </c>
      <c r="AH2329" s="327">
        <v>0.43143999999999999</v>
      </c>
      <c r="AI2329" s="327">
        <v>0.36903999999999998</v>
      </c>
      <c r="AJ2329" s="327">
        <v>0.22344</v>
      </c>
      <c r="AK2329" s="327">
        <v>0.20453499999999999</v>
      </c>
      <c r="AL2329" s="327">
        <v>3.5159750000000001</v>
      </c>
      <c r="AM2329" s="292"/>
    </row>
    <row r="2330" spans="1:39" ht="19.5" customHeight="1" x14ac:dyDescent="0.2">
      <c r="A2330" s="375" t="s">
        <v>52</v>
      </c>
      <c r="B2330" s="375" t="s">
        <v>25</v>
      </c>
      <c r="C2330" s="375" t="s">
        <v>26</v>
      </c>
      <c r="D2330" s="375" t="s">
        <v>27</v>
      </c>
      <c r="E2330" s="375"/>
      <c r="F2330" s="375">
        <v>0</v>
      </c>
      <c r="G2330" s="375">
        <v>0</v>
      </c>
      <c r="H2330" s="375">
        <v>-122.38800000000001</v>
      </c>
      <c r="I2330" s="375">
        <v>-66.841899999999995</v>
      </c>
      <c r="J2330" s="375">
        <v>-109.3515</v>
      </c>
      <c r="K2330" s="375">
        <v>-85.032449999999997</v>
      </c>
      <c r="L2330" s="375">
        <v>-93.876499999999993</v>
      </c>
      <c r="M2330" s="375">
        <v>-71.882300000000001</v>
      </c>
      <c r="N2330" s="375">
        <v>-69.760599999999997</v>
      </c>
      <c r="O2330" s="375">
        <v>-65.447100000000006</v>
      </c>
      <c r="P2330" s="375">
        <v>-81.600899999999996</v>
      </c>
      <c r="Q2330" s="375">
        <v>-59.658999999999999</v>
      </c>
      <c r="R2330" s="375">
        <v>-825.84024999999997</v>
      </c>
      <c r="W2330" s="323" t="s">
        <v>66</v>
      </c>
      <c r="X2330" s="323" t="s">
        <v>220</v>
      </c>
      <c r="Y2330" s="323"/>
      <c r="Z2330" s="327">
        <v>0.51452600000000004</v>
      </c>
      <c r="AA2330" s="327">
        <v>0.267903</v>
      </c>
      <c r="AB2330" s="327">
        <v>0.50491900000000001</v>
      </c>
      <c r="AC2330" s="327">
        <v>1.221393</v>
      </c>
      <c r="AD2330" s="327">
        <v>-11.727048</v>
      </c>
      <c r="AE2330" s="327">
        <v>12.624126</v>
      </c>
      <c r="AF2330" s="327">
        <v>0.24746000000000001</v>
      </c>
      <c r="AG2330" s="327">
        <v>0.35003899999999999</v>
      </c>
      <c r="AH2330" s="327">
        <v>0.28878300000000001</v>
      </c>
      <c r="AI2330" s="327">
        <v>0.25465399999999999</v>
      </c>
      <c r="AJ2330" s="327">
        <v>3.016454</v>
      </c>
      <c r="AK2330" s="327">
        <v>0.339001</v>
      </c>
      <c r="AL2330" s="327">
        <v>7.9022100000000002</v>
      </c>
      <c r="AM2330" s="292"/>
    </row>
    <row r="2331" spans="1:39" ht="19.5" customHeight="1" x14ac:dyDescent="0.2">
      <c r="A2331" s="375" t="s">
        <v>52</v>
      </c>
      <c r="B2331" s="375" t="s">
        <v>25</v>
      </c>
      <c r="C2331" s="375" t="s">
        <v>26</v>
      </c>
      <c r="D2331" s="375" t="s">
        <v>28</v>
      </c>
      <c r="E2331" s="375"/>
      <c r="F2331" s="375">
        <v>0</v>
      </c>
      <c r="G2331" s="375">
        <v>0</v>
      </c>
      <c r="H2331" s="375">
        <v>-86.358999999999995</v>
      </c>
      <c r="I2331" s="375">
        <v>-30.642399999999999</v>
      </c>
      <c r="J2331" s="375">
        <v>-61.551600000000001</v>
      </c>
      <c r="K2331" s="375">
        <v>-52.720050000000001</v>
      </c>
      <c r="L2331" s="375">
        <v>-56.574199999999998</v>
      </c>
      <c r="M2331" s="375">
        <v>-48.060699999999997</v>
      </c>
      <c r="N2331" s="375">
        <v>-42.375999999999998</v>
      </c>
      <c r="O2331" s="375">
        <v>-39.389099999999999</v>
      </c>
      <c r="P2331" s="375">
        <v>-49.264749999999999</v>
      </c>
      <c r="Q2331" s="375">
        <v>-35.839100000000002</v>
      </c>
      <c r="R2331" s="375">
        <v>-502.77690000000001</v>
      </c>
      <c r="W2331" s="323" t="s">
        <v>66</v>
      </c>
      <c r="X2331" s="323" t="s">
        <v>211</v>
      </c>
      <c r="Y2331" s="323"/>
      <c r="Z2331" s="327">
        <v>90.407286999999997</v>
      </c>
      <c r="AA2331" s="327">
        <v>81.903289999999998</v>
      </c>
      <c r="AB2331" s="327">
        <v>76.699731</v>
      </c>
      <c r="AC2331" s="327">
        <v>100.500365</v>
      </c>
      <c r="AD2331" s="327">
        <v>91.136083999999997</v>
      </c>
      <c r="AE2331" s="327">
        <v>85.214338999999995</v>
      </c>
      <c r="AF2331" s="327">
        <v>93.901624999999996</v>
      </c>
      <c r="AG2331" s="327">
        <v>93.999667000000002</v>
      </c>
      <c r="AH2331" s="327">
        <v>87.799661</v>
      </c>
      <c r="AI2331" s="327">
        <v>112.16506200000001</v>
      </c>
      <c r="AJ2331" s="327">
        <v>102.80627200000001</v>
      </c>
      <c r="AK2331" s="327">
        <v>148.41282100000001</v>
      </c>
      <c r="AL2331" s="327">
        <v>1164.9462040000001</v>
      </c>
      <c r="AM2331" s="292"/>
    </row>
    <row r="2332" spans="1:39" ht="19.5" customHeight="1" x14ac:dyDescent="0.2">
      <c r="A2332" s="375" t="s">
        <v>52</v>
      </c>
      <c r="B2332" s="375" t="s">
        <v>25</v>
      </c>
      <c r="C2332" s="375" t="s">
        <v>26</v>
      </c>
      <c r="D2332" s="375" t="s">
        <v>29</v>
      </c>
      <c r="E2332" s="375"/>
      <c r="F2332" s="375">
        <v>0</v>
      </c>
      <c r="G2332" s="375">
        <v>0</v>
      </c>
      <c r="H2332" s="375">
        <v>0</v>
      </c>
      <c r="I2332" s="375">
        <v>-2.8770000000004101</v>
      </c>
      <c r="J2332" s="375">
        <v>0</v>
      </c>
      <c r="K2332" s="375">
        <v>0</v>
      </c>
      <c r="L2332" s="375">
        <v>0</v>
      </c>
      <c r="M2332" s="375">
        <v>-5.0999999999999996</v>
      </c>
      <c r="N2332" s="375">
        <v>-13.875</v>
      </c>
      <c r="O2332" s="375">
        <v>-33.61</v>
      </c>
      <c r="P2332" s="375">
        <v>-27.32</v>
      </c>
      <c r="Q2332" s="375">
        <v>-6.69</v>
      </c>
      <c r="R2332" s="375">
        <v>-89.472000000000406</v>
      </c>
      <c r="W2332" s="323" t="s">
        <v>66</v>
      </c>
      <c r="X2332" s="323" t="s">
        <v>221</v>
      </c>
      <c r="Y2332" s="323"/>
      <c r="Z2332" s="327">
        <v>10.585820999999999</v>
      </c>
      <c r="AA2332" s="327">
        <v>11.311014</v>
      </c>
      <c r="AB2332" s="327">
        <v>12.224271</v>
      </c>
      <c r="AC2332" s="327">
        <v>10.524243999999999</v>
      </c>
      <c r="AD2332" s="327">
        <v>10.746408000000001</v>
      </c>
      <c r="AE2332" s="327">
        <v>10.391524</v>
      </c>
      <c r="AF2332" s="327">
        <v>10.417315</v>
      </c>
      <c r="AG2332" s="327">
        <v>10.344215</v>
      </c>
      <c r="AH2332" s="327">
        <v>12.091543</v>
      </c>
      <c r="AI2332" s="327">
        <v>10.782239000000001</v>
      </c>
      <c r="AJ2332" s="327">
        <v>10.644199</v>
      </c>
      <c r="AK2332" s="327">
        <v>10.688162999999999</v>
      </c>
      <c r="AL2332" s="327">
        <v>130.750956</v>
      </c>
      <c r="AM2332" s="292"/>
    </row>
    <row r="2333" spans="1:39" ht="19.5" customHeight="1" x14ac:dyDescent="0.2">
      <c r="A2333" s="375" t="s">
        <v>52</v>
      </c>
      <c r="B2333" s="375" t="s">
        <v>25</v>
      </c>
      <c r="C2333" s="375" t="s">
        <v>26</v>
      </c>
      <c r="D2333" s="375" t="s">
        <v>30</v>
      </c>
      <c r="E2333" s="375"/>
      <c r="F2333" s="375">
        <v>0</v>
      </c>
      <c r="G2333" s="375">
        <v>0</v>
      </c>
      <c r="H2333" s="375">
        <v>0</v>
      </c>
      <c r="I2333" s="375">
        <v>0</v>
      </c>
      <c r="J2333" s="375">
        <v>0</v>
      </c>
      <c r="K2333" s="375">
        <v>0</v>
      </c>
      <c r="L2333" s="375">
        <v>-0.18</v>
      </c>
      <c r="M2333" s="375">
        <v>-16.664999999999999</v>
      </c>
      <c r="N2333" s="375">
        <v>-20.100000000000001</v>
      </c>
      <c r="O2333" s="375">
        <v>-21.635000000000002</v>
      </c>
      <c r="P2333" s="375">
        <v>-36.270000000000003</v>
      </c>
      <c r="Q2333" s="375">
        <v>-20.47</v>
      </c>
      <c r="R2333" s="375">
        <v>-115.32</v>
      </c>
      <c r="W2333" s="323" t="s">
        <v>66</v>
      </c>
      <c r="X2333" s="323" t="s">
        <v>222</v>
      </c>
      <c r="Y2333" s="323"/>
      <c r="Z2333" s="327">
        <v>0.28983999999999999</v>
      </c>
      <c r="AA2333" s="327">
        <v>0</v>
      </c>
      <c r="AB2333" s="327">
        <v>0.17513999999999999</v>
      </c>
      <c r="AC2333" s="327">
        <v>0.16944999999999999</v>
      </c>
      <c r="AD2333" s="327">
        <v>0.33640999999999999</v>
      </c>
      <c r="AE2333" s="327">
        <v>0.59763999999999995</v>
      </c>
      <c r="AF2333" s="327">
        <v>7.8750000000000001E-2</v>
      </c>
      <c r="AG2333" s="327">
        <v>0.47199000000000002</v>
      </c>
      <c r="AH2333" s="327">
        <v>0.20504</v>
      </c>
      <c r="AI2333" s="327">
        <v>0.98716999999999999</v>
      </c>
      <c r="AJ2333" s="327">
        <v>0.77388999999999997</v>
      </c>
      <c r="AK2333" s="327">
        <v>0.51888000000000001</v>
      </c>
      <c r="AL2333" s="327">
        <v>4.6041999999999996</v>
      </c>
      <c r="AM2333" s="292"/>
    </row>
    <row r="2334" spans="1:39" ht="19.5" customHeight="1" x14ac:dyDescent="0.2">
      <c r="A2334" s="375" t="s">
        <v>52</v>
      </c>
      <c r="B2334" s="375" t="s">
        <v>25</v>
      </c>
      <c r="C2334" s="375" t="s">
        <v>26</v>
      </c>
      <c r="D2334" s="375" t="s">
        <v>31</v>
      </c>
      <c r="E2334" s="375"/>
      <c r="F2334" s="375">
        <v>0</v>
      </c>
      <c r="G2334" s="375">
        <v>0</v>
      </c>
      <c r="H2334" s="375">
        <v>0</v>
      </c>
      <c r="I2334" s="375">
        <v>0</v>
      </c>
      <c r="J2334" s="375">
        <v>0</v>
      </c>
      <c r="K2334" s="375">
        <v>0</v>
      </c>
      <c r="L2334" s="375">
        <v>0</v>
      </c>
      <c r="M2334" s="375">
        <v>0</v>
      </c>
      <c r="N2334" s="375">
        <v>0</v>
      </c>
      <c r="O2334" s="375">
        <v>0</v>
      </c>
      <c r="P2334" s="375">
        <v>0</v>
      </c>
      <c r="Q2334" s="375">
        <v>0</v>
      </c>
      <c r="R2334" s="375">
        <v>0</v>
      </c>
      <c r="W2334" s="323" t="s">
        <v>66</v>
      </c>
      <c r="X2334" s="323" t="s">
        <v>223</v>
      </c>
      <c r="Y2334" s="323"/>
      <c r="Z2334" s="327">
        <v>0</v>
      </c>
      <c r="AA2334" s="327">
        <v>2.4E-2</v>
      </c>
      <c r="AB2334" s="327">
        <v>0</v>
      </c>
      <c r="AC2334" s="327">
        <v>0</v>
      </c>
      <c r="AD2334" s="327">
        <v>0</v>
      </c>
      <c r="AE2334" s="327">
        <v>1.71</v>
      </c>
      <c r="AF2334" s="327">
        <v>0</v>
      </c>
      <c r="AG2334" s="327">
        <v>0</v>
      </c>
      <c r="AH2334" s="327">
        <v>0</v>
      </c>
      <c r="AI2334" s="327">
        <v>0</v>
      </c>
      <c r="AJ2334" s="327">
        <v>0</v>
      </c>
      <c r="AK2334" s="327">
        <v>0</v>
      </c>
      <c r="AL2334" s="327">
        <v>1.734</v>
      </c>
      <c r="AM2334" s="292"/>
    </row>
    <row r="2335" spans="1:39" ht="19.5" customHeight="1" x14ac:dyDescent="0.2">
      <c r="A2335" s="375" t="s">
        <v>52</v>
      </c>
      <c r="B2335" s="375" t="s">
        <v>25</v>
      </c>
      <c r="C2335" s="375" t="s">
        <v>26</v>
      </c>
      <c r="D2335" s="375" t="s">
        <v>32</v>
      </c>
      <c r="E2335" s="375"/>
      <c r="F2335" s="375">
        <v>0</v>
      </c>
      <c r="G2335" s="375">
        <v>0</v>
      </c>
      <c r="H2335" s="375">
        <v>0</v>
      </c>
      <c r="I2335" s="375">
        <v>0</v>
      </c>
      <c r="J2335" s="375">
        <v>0</v>
      </c>
      <c r="K2335" s="375">
        <v>0</v>
      </c>
      <c r="L2335" s="375">
        <v>0</v>
      </c>
      <c r="M2335" s="375">
        <v>0</v>
      </c>
      <c r="N2335" s="375">
        <v>0</v>
      </c>
      <c r="O2335" s="375">
        <v>0</v>
      </c>
      <c r="P2335" s="375">
        <v>0</v>
      </c>
      <c r="Q2335" s="375">
        <v>0</v>
      </c>
      <c r="R2335" s="375">
        <v>0</v>
      </c>
      <c r="W2335" s="323" t="s">
        <v>66</v>
      </c>
      <c r="X2335" s="323" t="s">
        <v>224</v>
      </c>
      <c r="Y2335" s="323"/>
      <c r="Z2335" s="327">
        <v>12.581768</v>
      </c>
      <c r="AA2335" s="327">
        <v>11.723853</v>
      </c>
      <c r="AB2335" s="327">
        <v>10.951955999999999</v>
      </c>
      <c r="AC2335" s="327">
        <v>6.6521309999999998</v>
      </c>
      <c r="AD2335" s="327">
        <v>18.882867000000001</v>
      </c>
      <c r="AE2335" s="327">
        <v>20.632186000000001</v>
      </c>
      <c r="AF2335" s="327">
        <v>15.152587</v>
      </c>
      <c r="AG2335" s="327">
        <v>16.202777999999999</v>
      </c>
      <c r="AH2335" s="327">
        <v>15.660587</v>
      </c>
      <c r="AI2335" s="327">
        <v>16.875060000000001</v>
      </c>
      <c r="AJ2335" s="327">
        <v>15.546296</v>
      </c>
      <c r="AK2335" s="327">
        <v>11.429143</v>
      </c>
      <c r="AL2335" s="327">
        <v>172.291212</v>
      </c>
      <c r="AM2335" s="292"/>
    </row>
    <row r="2336" spans="1:39" ht="19.5" customHeight="1" x14ac:dyDescent="0.2">
      <c r="A2336" s="375" t="s">
        <v>52</v>
      </c>
      <c r="B2336" s="375" t="s">
        <v>25</v>
      </c>
      <c r="C2336" s="375" t="s">
        <v>33</v>
      </c>
      <c r="D2336" s="375" t="s">
        <v>34</v>
      </c>
      <c r="E2336" s="375"/>
      <c r="F2336" s="375">
        <v>0</v>
      </c>
      <c r="G2336" s="375">
        <v>0</v>
      </c>
      <c r="H2336" s="375">
        <v>0</v>
      </c>
      <c r="I2336" s="375">
        <v>-2.8770000000004101</v>
      </c>
      <c r="J2336" s="375">
        <v>0</v>
      </c>
      <c r="K2336" s="375">
        <v>0</v>
      </c>
      <c r="L2336" s="375">
        <v>-0.18</v>
      </c>
      <c r="M2336" s="375">
        <v>-16.97</v>
      </c>
      <c r="N2336" s="375">
        <v>-30.09</v>
      </c>
      <c r="O2336" s="375">
        <v>-50.494999999999997</v>
      </c>
      <c r="P2336" s="375">
        <v>-49.375</v>
      </c>
      <c r="Q2336" s="375">
        <v>-20.984999999999999</v>
      </c>
      <c r="R2336" s="375">
        <v>-170.97200000000001</v>
      </c>
      <c r="W2336" s="323" t="s">
        <v>66</v>
      </c>
      <c r="X2336" s="323" t="s">
        <v>225</v>
      </c>
      <c r="Y2336" s="323"/>
      <c r="Z2336" s="327">
        <v>0.69252000000000002</v>
      </c>
      <c r="AA2336" s="327">
        <v>0</v>
      </c>
      <c r="AB2336" s="327">
        <v>1.3785590000000001</v>
      </c>
      <c r="AC2336" s="327">
        <v>1.0505150000000001</v>
      </c>
      <c r="AD2336" s="327">
        <v>1.419119</v>
      </c>
      <c r="AE2336" s="327">
        <v>1.419119</v>
      </c>
      <c r="AF2336" s="327">
        <v>-4.5882300000000003</v>
      </c>
      <c r="AG2336" s="327">
        <v>0.19444600000000001</v>
      </c>
      <c r="AH2336" s="327">
        <v>0</v>
      </c>
      <c r="AI2336" s="327">
        <v>0.34877000000000002</v>
      </c>
      <c r="AJ2336" s="327">
        <v>0.11884400000000001</v>
      </c>
      <c r="AK2336" s="327">
        <v>0.109474</v>
      </c>
      <c r="AL2336" s="327">
        <v>2.1431360000000002</v>
      </c>
      <c r="AM2336" s="292"/>
    </row>
    <row r="2337" spans="1:39" ht="19.5" customHeight="1" x14ac:dyDescent="0.2">
      <c r="A2337" s="375" t="s">
        <v>52</v>
      </c>
      <c r="B2337" s="375" t="s">
        <v>25</v>
      </c>
      <c r="C2337" s="375" t="s">
        <v>33</v>
      </c>
      <c r="D2337" s="375" t="s">
        <v>35</v>
      </c>
      <c r="E2337" s="375"/>
      <c r="F2337" s="375">
        <v>0</v>
      </c>
      <c r="G2337" s="375">
        <v>0</v>
      </c>
      <c r="H2337" s="375">
        <v>-59.972799999999999</v>
      </c>
      <c r="I2337" s="375">
        <v>-35.6999</v>
      </c>
      <c r="J2337" s="375">
        <v>-64.117900000000006</v>
      </c>
      <c r="K2337" s="375">
        <v>-43.994199999999999</v>
      </c>
      <c r="L2337" s="375">
        <v>-57.354799999999997</v>
      </c>
      <c r="M2337" s="375">
        <v>-54.593499999999999</v>
      </c>
      <c r="N2337" s="375">
        <v>-54.243899999999996</v>
      </c>
      <c r="O2337" s="375">
        <v>-53.332599999999999</v>
      </c>
      <c r="P2337" s="375">
        <v>-71.593699999999998</v>
      </c>
      <c r="Q2337" s="375">
        <v>-51.712400000000002</v>
      </c>
      <c r="R2337" s="375">
        <v>-546.61569999999995</v>
      </c>
      <c r="W2337" s="323" t="s">
        <v>66</v>
      </c>
      <c r="X2337" s="323" t="s">
        <v>226</v>
      </c>
      <c r="Y2337" s="323"/>
      <c r="Z2337" s="327">
        <v>0</v>
      </c>
      <c r="AA2337" s="327">
        <v>0</v>
      </c>
      <c r="AB2337" s="327">
        <v>0</v>
      </c>
      <c r="AC2337" s="327">
        <v>0</v>
      </c>
      <c r="AD2337" s="327">
        <v>0</v>
      </c>
      <c r="AE2337" s="327">
        <v>0</v>
      </c>
      <c r="AF2337" s="327">
        <v>0</v>
      </c>
      <c r="AG2337" s="327">
        <v>0</v>
      </c>
      <c r="AH2337" s="327">
        <v>3.5569999999999998E-3</v>
      </c>
      <c r="AI2337" s="327">
        <v>0</v>
      </c>
      <c r="AJ2337" s="327">
        <v>0</v>
      </c>
      <c r="AK2337" s="327">
        <v>0</v>
      </c>
      <c r="AL2337" s="327">
        <v>3.5569999999999998E-3</v>
      </c>
      <c r="AM2337" s="292"/>
    </row>
    <row r="2338" spans="1:39" ht="19.5" customHeight="1" x14ac:dyDescent="0.2">
      <c r="A2338" s="375" t="s">
        <v>52</v>
      </c>
      <c r="B2338" s="375" t="s">
        <v>25</v>
      </c>
      <c r="C2338" s="375" t="s">
        <v>33</v>
      </c>
      <c r="D2338" s="375" t="s">
        <v>36</v>
      </c>
      <c r="E2338" s="375"/>
      <c r="F2338" s="375">
        <v>0</v>
      </c>
      <c r="G2338" s="375">
        <v>0</v>
      </c>
      <c r="H2338" s="375">
        <v>-148.77420000000001</v>
      </c>
      <c r="I2338" s="375">
        <v>-61.784399999999998</v>
      </c>
      <c r="J2338" s="375">
        <v>-106.7852</v>
      </c>
      <c r="K2338" s="375">
        <v>-93.758300000000006</v>
      </c>
      <c r="L2338" s="375">
        <v>-93.0959</v>
      </c>
      <c r="M2338" s="375">
        <v>-70.144499999999994</v>
      </c>
      <c r="N2338" s="375">
        <v>-61.777700000000003</v>
      </c>
      <c r="O2338" s="375">
        <v>-56.253599999999999</v>
      </c>
      <c r="P2338" s="375">
        <v>-73.486949999999993</v>
      </c>
      <c r="Q2338" s="375">
        <v>-49.960700000000003</v>
      </c>
      <c r="R2338" s="375">
        <v>-815.82145000000003</v>
      </c>
      <c r="W2338" s="323" t="s">
        <v>66</v>
      </c>
      <c r="X2338" s="323" t="s">
        <v>227</v>
      </c>
      <c r="Y2338" s="323"/>
      <c r="Z2338" s="327">
        <v>0</v>
      </c>
      <c r="AA2338" s="327">
        <v>0</v>
      </c>
      <c r="AB2338" s="327">
        <v>0</v>
      </c>
      <c r="AC2338" s="327">
        <v>0</v>
      </c>
      <c r="AD2338" s="327">
        <v>0</v>
      </c>
      <c r="AE2338" s="327">
        <v>0</v>
      </c>
      <c r="AF2338" s="327">
        <v>0</v>
      </c>
      <c r="AG2338" s="327">
        <v>0</v>
      </c>
      <c r="AH2338" s="327">
        <v>0</v>
      </c>
      <c r="AI2338" s="327">
        <v>0</v>
      </c>
      <c r="AJ2338" s="327">
        <v>0</v>
      </c>
      <c r="AK2338" s="327">
        <v>-392.09769</v>
      </c>
      <c r="AL2338" s="327">
        <v>-392.09769</v>
      </c>
      <c r="AM2338" s="292"/>
    </row>
    <row r="2339" spans="1:39" ht="19.5" customHeight="1" x14ac:dyDescent="0.2">
      <c r="A2339" s="375" t="s">
        <v>52</v>
      </c>
      <c r="B2339" s="375" t="s">
        <v>25</v>
      </c>
      <c r="C2339" s="375" t="s">
        <v>33</v>
      </c>
      <c r="D2339" s="375" t="s">
        <v>37</v>
      </c>
      <c r="E2339" s="375"/>
      <c r="F2339" s="375">
        <v>0</v>
      </c>
      <c r="G2339" s="375">
        <v>0</v>
      </c>
      <c r="H2339" s="375">
        <v>0</v>
      </c>
      <c r="I2339" s="375">
        <v>0</v>
      </c>
      <c r="J2339" s="375">
        <v>0</v>
      </c>
      <c r="K2339" s="375">
        <v>0</v>
      </c>
      <c r="L2339" s="375">
        <v>0</v>
      </c>
      <c r="M2339" s="375">
        <v>0</v>
      </c>
      <c r="N2339" s="375">
        <v>0</v>
      </c>
      <c r="O2339" s="375">
        <v>0</v>
      </c>
      <c r="P2339" s="375">
        <v>0</v>
      </c>
      <c r="Q2339" s="375">
        <v>0</v>
      </c>
      <c r="R2339" s="375">
        <v>0</v>
      </c>
      <c r="W2339" s="323" t="s">
        <v>66</v>
      </c>
      <c r="X2339" s="323" t="s">
        <v>367</v>
      </c>
      <c r="Y2339" s="323"/>
      <c r="Z2339" s="327">
        <v>0</v>
      </c>
      <c r="AA2339" s="327">
        <v>0</v>
      </c>
      <c r="AB2339" s="327">
        <v>0</v>
      </c>
      <c r="AC2339" s="327">
        <v>0</v>
      </c>
      <c r="AD2339" s="327">
        <v>0</v>
      </c>
      <c r="AE2339" s="327">
        <v>0</v>
      </c>
      <c r="AF2339" s="327">
        <v>0</v>
      </c>
      <c r="AG2339" s="327">
        <v>0</v>
      </c>
      <c r="AH2339" s="327">
        <v>0</v>
      </c>
      <c r="AI2339" s="327">
        <v>0</v>
      </c>
      <c r="AJ2339" s="327">
        <v>0</v>
      </c>
      <c r="AK2339" s="327">
        <v>0</v>
      </c>
      <c r="AL2339" s="327">
        <v>0</v>
      </c>
      <c r="AM2339" s="292"/>
    </row>
    <row r="2340" spans="1:39" ht="19.5" customHeight="1" x14ac:dyDescent="0.2">
      <c r="A2340" s="375" t="s">
        <v>52</v>
      </c>
      <c r="B2340" s="375" t="s">
        <v>25</v>
      </c>
      <c r="C2340" s="375" t="s">
        <v>33</v>
      </c>
      <c r="D2340" s="375" t="s">
        <v>38</v>
      </c>
      <c r="E2340" s="375"/>
      <c r="F2340" s="375">
        <v>0</v>
      </c>
      <c r="G2340" s="375">
        <v>0</v>
      </c>
      <c r="H2340" s="375">
        <v>0</v>
      </c>
      <c r="I2340" s="375">
        <v>0</v>
      </c>
      <c r="J2340" s="375">
        <v>0</v>
      </c>
      <c r="K2340" s="375">
        <v>0</v>
      </c>
      <c r="L2340" s="375">
        <v>0</v>
      </c>
      <c r="M2340" s="375">
        <v>0</v>
      </c>
      <c r="N2340" s="375">
        <v>0</v>
      </c>
      <c r="O2340" s="375">
        <v>0</v>
      </c>
      <c r="P2340" s="375">
        <v>0</v>
      </c>
      <c r="Q2340" s="375">
        <v>0</v>
      </c>
      <c r="R2340" s="375">
        <v>0</v>
      </c>
      <c r="W2340" s="323" t="s">
        <v>66</v>
      </c>
      <c r="X2340" s="323" t="s">
        <v>229</v>
      </c>
      <c r="Y2340" s="323"/>
      <c r="Z2340" s="327">
        <v>-28.910582999999999</v>
      </c>
      <c r="AA2340" s="327">
        <v>-246.03146599999999</v>
      </c>
      <c r="AB2340" s="327">
        <v>-65.961416999999997</v>
      </c>
      <c r="AC2340" s="327">
        <v>-274.48494699999998</v>
      </c>
      <c r="AD2340" s="327">
        <v>-125.153008</v>
      </c>
      <c r="AE2340" s="327">
        <v>-81.812766999999994</v>
      </c>
      <c r="AF2340" s="327">
        <v>-231.858634</v>
      </c>
      <c r="AG2340" s="327">
        <v>-5.8916230000000001</v>
      </c>
      <c r="AH2340" s="327">
        <v>-72.654820000000001</v>
      </c>
      <c r="AI2340" s="327">
        <v>-121.984048</v>
      </c>
      <c r="AJ2340" s="327">
        <v>-99.077036000000007</v>
      </c>
      <c r="AK2340" s="327">
        <v>-166.021534</v>
      </c>
      <c r="AL2340" s="327">
        <v>-1519.8418830000001</v>
      </c>
      <c r="AM2340" s="292"/>
    </row>
    <row r="2341" spans="1:39" ht="19.5" customHeight="1" x14ac:dyDescent="0.2">
      <c r="A2341" s="375" t="s">
        <v>52</v>
      </c>
      <c r="B2341" s="375" t="s">
        <v>25</v>
      </c>
      <c r="C2341" s="375" t="s">
        <v>33</v>
      </c>
      <c r="D2341" s="375" t="s">
        <v>39</v>
      </c>
      <c r="E2341" s="375"/>
      <c r="F2341" s="375">
        <v>0</v>
      </c>
      <c r="G2341" s="375">
        <v>0</v>
      </c>
      <c r="H2341" s="375">
        <v>0</v>
      </c>
      <c r="I2341" s="375">
        <v>0</v>
      </c>
      <c r="J2341" s="375">
        <v>0</v>
      </c>
      <c r="K2341" s="375">
        <v>0</v>
      </c>
      <c r="L2341" s="375">
        <v>0</v>
      </c>
      <c r="M2341" s="375">
        <v>0</v>
      </c>
      <c r="N2341" s="375">
        <v>0</v>
      </c>
      <c r="O2341" s="375">
        <v>0</v>
      </c>
      <c r="P2341" s="375">
        <v>0</v>
      </c>
      <c r="Q2341" s="375">
        <v>0</v>
      </c>
      <c r="R2341" s="375">
        <v>0</v>
      </c>
      <c r="W2341" s="323" t="s">
        <v>66</v>
      </c>
      <c r="X2341" s="323" t="s">
        <v>230</v>
      </c>
      <c r="Y2341" s="323"/>
      <c r="Z2341" s="327">
        <v>0</v>
      </c>
      <c r="AA2341" s="327">
        <v>0</v>
      </c>
      <c r="AB2341" s="327">
        <v>0.1152</v>
      </c>
      <c r="AC2341" s="327">
        <v>0</v>
      </c>
      <c r="AD2341" s="327">
        <v>0</v>
      </c>
      <c r="AE2341" s="327">
        <v>0</v>
      </c>
      <c r="AF2341" s="327">
        <v>0</v>
      </c>
      <c r="AG2341" s="327">
        <v>0.21360000000000001</v>
      </c>
      <c r="AH2341" s="327">
        <v>0</v>
      </c>
      <c r="AI2341" s="327">
        <v>0</v>
      </c>
      <c r="AJ2341" s="327">
        <v>0</v>
      </c>
      <c r="AK2341" s="327">
        <v>0</v>
      </c>
      <c r="AL2341" s="327">
        <v>0.32879999999999998</v>
      </c>
      <c r="AM2341" s="292"/>
    </row>
    <row r="2342" spans="1:39" ht="19.5" customHeight="1" x14ac:dyDescent="0.2">
      <c r="A2342" s="375" t="s">
        <v>52</v>
      </c>
      <c r="B2342" s="375" t="s">
        <v>25</v>
      </c>
      <c r="C2342" s="375" t="s">
        <v>40</v>
      </c>
      <c r="D2342" s="375" t="s">
        <v>41</v>
      </c>
      <c r="E2342" s="375"/>
      <c r="F2342" s="375">
        <v>0</v>
      </c>
      <c r="G2342" s="375">
        <v>0</v>
      </c>
      <c r="H2342" s="375">
        <v>-208.74700000000001</v>
      </c>
      <c r="I2342" s="375">
        <v>-100.3613</v>
      </c>
      <c r="J2342" s="375">
        <v>-170.90309999999999</v>
      </c>
      <c r="K2342" s="375">
        <v>-137.7525</v>
      </c>
      <c r="L2342" s="375">
        <v>-150.63069999999999</v>
      </c>
      <c r="M2342" s="375">
        <v>-141.708</v>
      </c>
      <c r="N2342" s="375">
        <v>-146.11160000000001</v>
      </c>
      <c r="O2342" s="375">
        <v>-160.0812</v>
      </c>
      <c r="P2342" s="375">
        <v>-194.45564999999999</v>
      </c>
      <c r="Q2342" s="375">
        <v>-122.6581</v>
      </c>
      <c r="R2342" s="375">
        <v>-1533.40915</v>
      </c>
      <c r="W2342" s="323" t="s">
        <v>66</v>
      </c>
      <c r="X2342" s="323" t="s">
        <v>231</v>
      </c>
      <c r="Y2342" s="323"/>
      <c r="Z2342" s="327">
        <v>0</v>
      </c>
      <c r="AA2342" s="327">
        <v>0</v>
      </c>
      <c r="AB2342" s="327">
        <v>0</v>
      </c>
      <c r="AC2342" s="327">
        <v>0</v>
      </c>
      <c r="AD2342" s="327">
        <v>0</v>
      </c>
      <c r="AE2342" s="327">
        <v>0</v>
      </c>
      <c r="AF2342" s="327">
        <v>0</v>
      </c>
      <c r="AG2342" s="327">
        <v>0</v>
      </c>
      <c r="AH2342" s="327">
        <v>0</v>
      </c>
      <c r="AI2342" s="327">
        <v>0</v>
      </c>
      <c r="AJ2342" s="327">
        <v>0</v>
      </c>
      <c r="AK2342" s="327">
        <v>0</v>
      </c>
      <c r="AL2342" s="327">
        <v>0</v>
      </c>
      <c r="AM2342" s="292"/>
    </row>
    <row r="2343" spans="1:39" ht="19.5" customHeight="1" x14ac:dyDescent="0.2">
      <c r="A2343" s="375" t="s">
        <v>52</v>
      </c>
      <c r="B2343" s="375" t="s">
        <v>25</v>
      </c>
      <c r="C2343" s="375" t="s">
        <v>40</v>
      </c>
      <c r="D2343" s="375" t="s">
        <v>42</v>
      </c>
      <c r="E2343" s="375"/>
      <c r="F2343" s="375">
        <v>0</v>
      </c>
      <c r="G2343" s="375">
        <v>0</v>
      </c>
      <c r="H2343" s="375">
        <v>0</v>
      </c>
      <c r="I2343" s="375">
        <v>0</v>
      </c>
      <c r="J2343" s="375">
        <v>0</v>
      </c>
      <c r="K2343" s="375">
        <v>0</v>
      </c>
      <c r="L2343" s="375">
        <v>0</v>
      </c>
      <c r="M2343" s="375">
        <v>0</v>
      </c>
      <c r="N2343" s="375">
        <v>0</v>
      </c>
      <c r="O2343" s="375">
        <v>0</v>
      </c>
      <c r="P2343" s="375">
        <v>0</v>
      </c>
      <c r="Q2343" s="375">
        <v>0</v>
      </c>
      <c r="R2343" s="375">
        <v>0</v>
      </c>
      <c r="W2343" s="323" t="s">
        <v>66</v>
      </c>
      <c r="X2343" s="323" t="s">
        <v>232</v>
      </c>
      <c r="Y2343" s="323"/>
      <c r="Z2343" s="327">
        <v>0</v>
      </c>
      <c r="AA2343" s="327">
        <v>0</v>
      </c>
      <c r="AB2343" s="327">
        <v>0</v>
      </c>
      <c r="AC2343" s="327">
        <v>0</v>
      </c>
      <c r="AD2343" s="327">
        <v>0</v>
      </c>
      <c r="AE2343" s="327">
        <v>0</v>
      </c>
      <c r="AF2343" s="327">
        <v>0</v>
      </c>
      <c r="AG2343" s="327">
        <v>0</v>
      </c>
      <c r="AH2343" s="327">
        <v>0</v>
      </c>
      <c r="AI2343" s="327">
        <v>0</v>
      </c>
      <c r="AJ2343" s="327">
        <v>0</v>
      </c>
      <c r="AK2343" s="327">
        <v>0</v>
      </c>
      <c r="AL2343" s="327">
        <v>0</v>
      </c>
      <c r="AM2343" s="292"/>
    </row>
    <row r="2344" spans="1:39" ht="19.5" customHeight="1" x14ac:dyDescent="0.2">
      <c r="A2344" s="375" t="s">
        <v>52</v>
      </c>
      <c r="B2344" s="375" t="s">
        <v>25</v>
      </c>
      <c r="C2344" s="375" t="s">
        <v>40</v>
      </c>
      <c r="D2344" s="375" t="s">
        <v>43</v>
      </c>
      <c r="E2344" s="375"/>
      <c r="F2344" s="375">
        <v>0</v>
      </c>
      <c r="G2344" s="375">
        <v>0</v>
      </c>
      <c r="H2344" s="375">
        <v>0</v>
      </c>
      <c r="I2344" s="375">
        <v>0</v>
      </c>
      <c r="J2344" s="375">
        <v>0</v>
      </c>
      <c r="K2344" s="375">
        <v>0</v>
      </c>
      <c r="L2344" s="375">
        <v>0</v>
      </c>
      <c r="M2344" s="375">
        <v>0</v>
      </c>
      <c r="N2344" s="375">
        <v>0</v>
      </c>
      <c r="O2344" s="375">
        <v>0</v>
      </c>
      <c r="P2344" s="375">
        <v>0</v>
      </c>
      <c r="Q2344" s="375">
        <v>0</v>
      </c>
      <c r="R2344" s="375">
        <v>0</v>
      </c>
      <c r="W2344" s="323" t="s">
        <v>66</v>
      </c>
      <c r="X2344" s="323" t="s">
        <v>233</v>
      </c>
      <c r="Y2344" s="323"/>
      <c r="Z2344" s="327">
        <v>7.0999999999999994E-2</v>
      </c>
      <c r="AA2344" s="327">
        <v>0</v>
      </c>
      <c r="AB2344" s="327">
        <v>0</v>
      </c>
      <c r="AC2344" s="327">
        <v>0</v>
      </c>
      <c r="AD2344" s="327">
        <v>5.2999999999999999E-2</v>
      </c>
      <c r="AE2344" s="327">
        <v>0</v>
      </c>
      <c r="AF2344" s="327">
        <v>0</v>
      </c>
      <c r="AG2344" s="327">
        <v>0</v>
      </c>
      <c r="AH2344" s="327">
        <v>3.8300000000000001E-2</v>
      </c>
      <c r="AI2344" s="327">
        <v>0</v>
      </c>
      <c r="AJ2344" s="327">
        <v>0</v>
      </c>
      <c r="AK2344" s="327">
        <v>0</v>
      </c>
      <c r="AL2344" s="327">
        <v>0.1623</v>
      </c>
      <c r="AM2344" s="292"/>
    </row>
    <row r="2345" spans="1:39" ht="19.5" customHeight="1" x14ac:dyDescent="0.2">
      <c r="A2345" s="375" t="s">
        <v>52</v>
      </c>
      <c r="B2345" s="375" t="s">
        <v>44</v>
      </c>
      <c r="C2345" s="375" t="s">
        <v>26</v>
      </c>
      <c r="D2345" s="375" t="s">
        <v>27</v>
      </c>
      <c r="E2345" s="375"/>
      <c r="F2345" s="375"/>
      <c r="G2345" s="375"/>
      <c r="H2345" s="375"/>
      <c r="I2345" s="375"/>
      <c r="J2345" s="375"/>
      <c r="K2345" s="375"/>
      <c r="L2345" s="375"/>
      <c r="M2345" s="375"/>
      <c r="N2345" s="375"/>
      <c r="O2345" s="375"/>
      <c r="P2345" s="375"/>
      <c r="Q2345" s="375"/>
      <c r="R2345" s="375">
        <v>0</v>
      </c>
      <c r="W2345" s="323" t="s">
        <v>66</v>
      </c>
      <c r="X2345" s="323" t="s">
        <v>234</v>
      </c>
      <c r="Y2345" s="323"/>
      <c r="Z2345" s="327">
        <v>0</v>
      </c>
      <c r="AA2345" s="327">
        <v>0</v>
      </c>
      <c r="AB2345" s="327">
        <v>0</v>
      </c>
      <c r="AC2345" s="327">
        <v>0</v>
      </c>
      <c r="AD2345" s="327">
        <v>0</v>
      </c>
      <c r="AE2345" s="327">
        <v>0</v>
      </c>
      <c r="AF2345" s="327">
        <v>0</v>
      </c>
      <c r="AG2345" s="327">
        <v>0</v>
      </c>
      <c r="AH2345" s="327">
        <v>0</v>
      </c>
      <c r="AI2345" s="327">
        <v>0</v>
      </c>
      <c r="AJ2345" s="327">
        <v>0</v>
      </c>
      <c r="AK2345" s="327">
        <v>0</v>
      </c>
      <c r="AL2345" s="327">
        <v>0</v>
      </c>
      <c r="AM2345" s="292"/>
    </row>
    <row r="2346" spans="1:39" ht="19.5" customHeight="1" x14ac:dyDescent="0.2">
      <c r="A2346" s="375" t="s">
        <v>52</v>
      </c>
      <c r="B2346" s="375" t="s">
        <v>44</v>
      </c>
      <c r="C2346" s="375" t="s">
        <v>26</v>
      </c>
      <c r="D2346" s="375" t="s">
        <v>28</v>
      </c>
      <c r="E2346" s="375"/>
      <c r="F2346" s="375"/>
      <c r="G2346" s="375"/>
      <c r="H2346" s="375"/>
      <c r="I2346" s="375"/>
      <c r="J2346" s="375"/>
      <c r="K2346" s="375"/>
      <c r="L2346" s="375"/>
      <c r="M2346" s="375"/>
      <c r="N2346" s="375"/>
      <c r="O2346" s="375"/>
      <c r="P2346" s="375"/>
      <c r="Q2346" s="375"/>
      <c r="R2346" s="375">
        <v>0</v>
      </c>
      <c r="W2346" s="323" t="s">
        <v>66</v>
      </c>
      <c r="X2346" s="323" t="s">
        <v>127</v>
      </c>
      <c r="Y2346" s="323"/>
      <c r="Z2346" s="327">
        <v>126.720676</v>
      </c>
      <c r="AA2346" s="327">
        <v>8.1376790000000003</v>
      </c>
      <c r="AB2346" s="327">
        <v>24.72</v>
      </c>
      <c r="AC2346" s="327">
        <v>4.7078000000000002E-2</v>
      </c>
      <c r="AD2346" s="327">
        <v>-3.3835600000000001</v>
      </c>
      <c r="AE2346" s="327">
        <v>7.5510429999999999</v>
      </c>
      <c r="AF2346" s="327">
        <v>115.329854</v>
      </c>
      <c r="AG2346" s="327">
        <v>3.6765089999999998</v>
      </c>
      <c r="AH2346" s="327">
        <v>3.5999999999999997E-2</v>
      </c>
      <c r="AI2346" s="327">
        <v>1.7600000000000001E-2</v>
      </c>
      <c r="AJ2346" s="327">
        <v>0</v>
      </c>
      <c r="AK2346" s="327">
        <v>30.551694000000001</v>
      </c>
      <c r="AL2346" s="327">
        <v>313.40457300000003</v>
      </c>
      <c r="AM2346" s="292"/>
    </row>
    <row r="2347" spans="1:39" ht="19.5" customHeight="1" x14ac:dyDescent="0.2">
      <c r="A2347" s="375" t="s">
        <v>52</v>
      </c>
      <c r="B2347" s="375" t="s">
        <v>44</v>
      </c>
      <c r="C2347" s="375" t="s">
        <v>26</v>
      </c>
      <c r="D2347" s="375" t="s">
        <v>29</v>
      </c>
      <c r="E2347" s="375"/>
      <c r="F2347" s="375"/>
      <c r="G2347" s="375"/>
      <c r="H2347" s="375"/>
      <c r="I2347" s="375"/>
      <c r="J2347" s="375"/>
      <c r="K2347" s="375"/>
      <c r="L2347" s="375"/>
      <c r="M2347" s="375"/>
      <c r="N2347" s="375"/>
      <c r="O2347" s="375"/>
      <c r="P2347" s="375"/>
      <c r="Q2347" s="375"/>
      <c r="R2347" s="375">
        <v>0</v>
      </c>
      <c r="W2347" s="323" t="s">
        <v>66</v>
      </c>
      <c r="X2347" s="323" t="s">
        <v>235</v>
      </c>
      <c r="Y2347" s="323"/>
      <c r="Z2347" s="327">
        <v>0</v>
      </c>
      <c r="AA2347" s="327">
        <v>0</v>
      </c>
      <c r="AB2347" s="327">
        <v>0</v>
      </c>
      <c r="AC2347" s="327">
        <v>0</v>
      </c>
      <c r="AD2347" s="327">
        <v>0</v>
      </c>
      <c r="AE2347" s="327">
        <v>0</v>
      </c>
      <c r="AF2347" s="327">
        <v>0</v>
      </c>
      <c r="AG2347" s="327">
        <v>0</v>
      </c>
      <c r="AH2347" s="327">
        <v>0</v>
      </c>
      <c r="AI2347" s="327">
        <v>0</v>
      </c>
      <c r="AJ2347" s="327">
        <v>0</v>
      </c>
      <c r="AK2347" s="327">
        <v>0</v>
      </c>
      <c r="AL2347" s="327">
        <v>0</v>
      </c>
      <c r="AM2347" s="292"/>
    </row>
    <row r="2348" spans="1:39" ht="19.5" customHeight="1" x14ac:dyDescent="0.2">
      <c r="A2348" s="375" t="s">
        <v>52</v>
      </c>
      <c r="B2348" s="375" t="s">
        <v>44</v>
      </c>
      <c r="C2348" s="375" t="s">
        <v>26</v>
      </c>
      <c r="D2348" s="375" t="s">
        <v>30</v>
      </c>
      <c r="E2348" s="375"/>
      <c r="F2348" s="375"/>
      <c r="G2348" s="375"/>
      <c r="H2348" s="375"/>
      <c r="I2348" s="375"/>
      <c r="J2348" s="375"/>
      <c r="K2348" s="375"/>
      <c r="L2348" s="375"/>
      <c r="M2348" s="375"/>
      <c r="N2348" s="375"/>
      <c r="O2348" s="375"/>
      <c r="P2348" s="375"/>
      <c r="Q2348" s="375"/>
      <c r="R2348" s="375">
        <v>0</v>
      </c>
      <c r="W2348" s="323" t="s">
        <v>66</v>
      </c>
      <c r="X2348" s="323" t="s">
        <v>236</v>
      </c>
      <c r="Y2348" s="323"/>
      <c r="Z2348" s="327">
        <v>0</v>
      </c>
      <c r="AA2348" s="327">
        <v>0</v>
      </c>
      <c r="AB2348" s="327">
        <v>0</v>
      </c>
      <c r="AC2348" s="327">
        <v>0</v>
      </c>
      <c r="AD2348" s="327">
        <v>6.3750000000000001E-2</v>
      </c>
      <c r="AE2348" s="327">
        <v>0</v>
      </c>
      <c r="AF2348" s="327">
        <v>0</v>
      </c>
      <c r="AG2348" s="327">
        <v>0</v>
      </c>
      <c r="AH2348" s="327">
        <v>0</v>
      </c>
      <c r="AI2348" s="327">
        <v>0</v>
      </c>
      <c r="AJ2348" s="327">
        <v>0</v>
      </c>
      <c r="AK2348" s="327">
        <v>0</v>
      </c>
      <c r="AL2348" s="327">
        <v>6.3750000000000001E-2</v>
      </c>
      <c r="AM2348" s="292"/>
    </row>
    <row r="2349" spans="1:39" ht="19.5" customHeight="1" x14ac:dyDescent="0.2">
      <c r="A2349" s="375" t="s">
        <v>52</v>
      </c>
      <c r="B2349" s="375" t="s">
        <v>44</v>
      </c>
      <c r="C2349" s="375" t="s">
        <v>26</v>
      </c>
      <c r="D2349" s="375" t="s">
        <v>31</v>
      </c>
      <c r="E2349" s="375"/>
      <c r="F2349" s="375"/>
      <c r="G2349" s="375"/>
      <c r="H2349" s="375"/>
      <c r="I2349" s="375"/>
      <c r="J2349" s="375"/>
      <c r="K2349" s="375"/>
      <c r="L2349" s="375"/>
      <c r="M2349" s="375"/>
      <c r="N2349" s="375"/>
      <c r="O2349" s="375"/>
      <c r="P2349" s="375"/>
      <c r="Q2349" s="375"/>
      <c r="R2349" s="375">
        <v>0</v>
      </c>
      <c r="W2349" s="323" t="s">
        <v>66</v>
      </c>
      <c r="X2349" s="323" t="s">
        <v>237</v>
      </c>
      <c r="Y2349" s="323"/>
      <c r="Z2349" s="327">
        <v>0</v>
      </c>
      <c r="AA2349" s="327">
        <v>0</v>
      </c>
      <c r="AB2349" s="327">
        <v>0</v>
      </c>
      <c r="AC2349" s="327">
        <v>0</v>
      </c>
      <c r="AD2349" s="327">
        <v>0</v>
      </c>
      <c r="AE2349" s="327">
        <v>0</v>
      </c>
      <c r="AF2349" s="327">
        <v>0</v>
      </c>
      <c r="AG2349" s="327">
        <v>0</v>
      </c>
      <c r="AH2349" s="327">
        <v>0</v>
      </c>
      <c r="AI2349" s="327">
        <v>0</v>
      </c>
      <c r="AJ2349" s="327">
        <v>0</v>
      </c>
      <c r="AK2349" s="327">
        <v>0</v>
      </c>
      <c r="AL2349" s="327">
        <v>0</v>
      </c>
      <c r="AM2349" s="292"/>
    </row>
    <row r="2350" spans="1:39" ht="19.5" customHeight="1" x14ac:dyDescent="0.2">
      <c r="A2350" s="375" t="s">
        <v>52</v>
      </c>
      <c r="B2350" s="375" t="s">
        <v>44</v>
      </c>
      <c r="C2350" s="375" t="s">
        <v>26</v>
      </c>
      <c r="D2350" s="375" t="s">
        <v>32</v>
      </c>
      <c r="E2350" s="375"/>
      <c r="F2350" s="375"/>
      <c r="G2350" s="375"/>
      <c r="H2350" s="375"/>
      <c r="I2350" s="375"/>
      <c r="J2350" s="375"/>
      <c r="K2350" s="375"/>
      <c r="L2350" s="375"/>
      <c r="M2350" s="375"/>
      <c r="N2350" s="375"/>
      <c r="O2350" s="375"/>
      <c r="P2350" s="375"/>
      <c r="Q2350" s="375"/>
      <c r="R2350" s="375">
        <v>0</v>
      </c>
      <c r="W2350" s="323" t="s">
        <v>66</v>
      </c>
      <c r="X2350" s="323" t="s">
        <v>238</v>
      </c>
      <c r="Y2350" s="323"/>
      <c r="Z2350" s="327">
        <v>0</v>
      </c>
      <c r="AA2350" s="327">
        <v>0</v>
      </c>
      <c r="AB2350" s="327">
        <v>0</v>
      </c>
      <c r="AC2350" s="327">
        <v>0</v>
      </c>
      <c r="AD2350" s="327">
        <v>0</v>
      </c>
      <c r="AE2350" s="327">
        <v>0</v>
      </c>
      <c r="AF2350" s="327">
        <v>0</v>
      </c>
      <c r="AG2350" s="327">
        <v>0</v>
      </c>
      <c r="AH2350" s="327">
        <v>0</v>
      </c>
      <c r="AI2350" s="327">
        <v>0</v>
      </c>
      <c r="AJ2350" s="327">
        <v>0</v>
      </c>
      <c r="AK2350" s="327">
        <v>0</v>
      </c>
      <c r="AL2350" s="327">
        <v>0</v>
      </c>
      <c r="AM2350" s="292"/>
    </row>
    <row r="2351" spans="1:39" ht="19.5" customHeight="1" x14ac:dyDescent="0.2">
      <c r="A2351" s="375" t="s">
        <v>52</v>
      </c>
      <c r="B2351" s="375" t="s">
        <v>44</v>
      </c>
      <c r="C2351" s="375" t="s">
        <v>33</v>
      </c>
      <c r="D2351" s="375" t="s">
        <v>34</v>
      </c>
      <c r="E2351" s="375"/>
      <c r="F2351" s="375"/>
      <c r="G2351" s="375"/>
      <c r="H2351" s="375"/>
      <c r="I2351" s="375"/>
      <c r="J2351" s="375"/>
      <c r="K2351" s="375"/>
      <c r="L2351" s="375"/>
      <c r="M2351" s="375"/>
      <c r="N2351" s="375"/>
      <c r="O2351" s="375"/>
      <c r="P2351" s="375"/>
      <c r="Q2351" s="375"/>
      <c r="R2351" s="375">
        <v>0</v>
      </c>
      <c r="W2351" s="323" t="s">
        <v>66</v>
      </c>
      <c r="X2351" s="323" t="s">
        <v>239</v>
      </c>
      <c r="Y2351" s="323"/>
      <c r="Z2351" s="327">
        <v>0</v>
      </c>
      <c r="AA2351" s="327">
        <v>0</v>
      </c>
      <c r="AB2351" s="327">
        <v>0</v>
      </c>
      <c r="AC2351" s="327">
        <v>0</v>
      </c>
      <c r="AD2351" s="327">
        <v>0</v>
      </c>
      <c r="AE2351" s="327">
        <v>0</v>
      </c>
      <c r="AF2351" s="327">
        <v>0</v>
      </c>
      <c r="AG2351" s="327">
        <v>0</v>
      </c>
      <c r="AH2351" s="327">
        <v>0</v>
      </c>
      <c r="AI2351" s="327">
        <v>0</v>
      </c>
      <c r="AJ2351" s="327">
        <v>0</v>
      </c>
      <c r="AK2351" s="327">
        <v>0</v>
      </c>
      <c r="AL2351" s="327">
        <v>0</v>
      </c>
      <c r="AM2351" s="292"/>
    </row>
    <row r="2352" spans="1:39" ht="19.5" customHeight="1" x14ac:dyDescent="0.2">
      <c r="A2352" s="375" t="s">
        <v>52</v>
      </c>
      <c r="B2352" s="375" t="s">
        <v>44</v>
      </c>
      <c r="C2352" s="375" t="s">
        <v>33</v>
      </c>
      <c r="D2352" s="375" t="s">
        <v>35</v>
      </c>
      <c r="E2352" s="375"/>
      <c r="F2352" s="375"/>
      <c r="G2352" s="375"/>
      <c r="H2352" s="375"/>
      <c r="I2352" s="375"/>
      <c r="J2352" s="375"/>
      <c r="K2352" s="375"/>
      <c r="L2352" s="375"/>
      <c r="M2352" s="375"/>
      <c r="N2352" s="375"/>
      <c r="O2352" s="375"/>
      <c r="P2352" s="375"/>
      <c r="Q2352" s="375"/>
      <c r="R2352" s="375">
        <v>0</v>
      </c>
      <c r="W2352" s="323" t="s">
        <v>66</v>
      </c>
      <c r="X2352" s="323" t="s">
        <v>240</v>
      </c>
      <c r="Y2352" s="323"/>
      <c r="Z2352" s="327">
        <v>0</v>
      </c>
      <c r="AA2352" s="327">
        <v>0</v>
      </c>
      <c r="AB2352" s="327">
        <v>0</v>
      </c>
      <c r="AC2352" s="327">
        <v>0</v>
      </c>
      <c r="AD2352" s="327">
        <v>0</v>
      </c>
      <c r="AE2352" s="327">
        <v>0</v>
      </c>
      <c r="AF2352" s="327">
        <v>0</v>
      </c>
      <c r="AG2352" s="327">
        <v>0</v>
      </c>
      <c r="AH2352" s="327">
        <v>0</v>
      </c>
      <c r="AI2352" s="327">
        <v>0</v>
      </c>
      <c r="AJ2352" s="327">
        <v>0</v>
      </c>
      <c r="AK2352" s="327">
        <v>0</v>
      </c>
      <c r="AL2352" s="327">
        <v>0</v>
      </c>
      <c r="AM2352" s="292"/>
    </row>
    <row r="2353" spans="1:39" ht="19.5" customHeight="1" x14ac:dyDescent="0.2">
      <c r="A2353" s="375" t="s">
        <v>52</v>
      </c>
      <c r="B2353" s="375" t="s">
        <v>44</v>
      </c>
      <c r="C2353" s="375" t="s">
        <v>33</v>
      </c>
      <c r="D2353" s="375" t="s">
        <v>36</v>
      </c>
      <c r="E2353" s="375"/>
      <c r="F2353" s="375"/>
      <c r="G2353" s="375"/>
      <c r="H2353" s="375"/>
      <c r="I2353" s="375"/>
      <c r="J2353" s="375"/>
      <c r="K2353" s="375"/>
      <c r="L2353" s="375"/>
      <c r="M2353" s="375"/>
      <c r="N2353" s="375"/>
      <c r="O2353" s="375"/>
      <c r="P2353" s="375"/>
      <c r="Q2353" s="375"/>
      <c r="R2353" s="375">
        <v>0</v>
      </c>
      <c r="W2353" s="323" t="s">
        <v>66</v>
      </c>
      <c r="X2353" s="323" t="s">
        <v>241</v>
      </c>
      <c r="Y2353" s="323"/>
      <c r="Z2353" s="327">
        <v>0</v>
      </c>
      <c r="AA2353" s="327">
        <v>0</v>
      </c>
      <c r="AB2353" s="327">
        <v>0</v>
      </c>
      <c r="AC2353" s="327">
        <v>0</v>
      </c>
      <c r="AD2353" s="327">
        <v>0</v>
      </c>
      <c r="AE2353" s="327">
        <v>0</v>
      </c>
      <c r="AF2353" s="327">
        <v>0</v>
      </c>
      <c r="AG2353" s="327">
        <v>0</v>
      </c>
      <c r="AH2353" s="327">
        <v>0</v>
      </c>
      <c r="AI2353" s="327">
        <v>0</v>
      </c>
      <c r="AJ2353" s="327">
        <v>0</v>
      </c>
      <c r="AK2353" s="327">
        <v>0</v>
      </c>
      <c r="AL2353" s="327">
        <v>0</v>
      </c>
      <c r="AM2353" s="292"/>
    </row>
    <row r="2354" spans="1:39" ht="19.5" customHeight="1" x14ac:dyDescent="0.2">
      <c r="A2354" s="375" t="s">
        <v>52</v>
      </c>
      <c r="B2354" s="375" t="s">
        <v>44</v>
      </c>
      <c r="C2354" s="375" t="s">
        <v>33</v>
      </c>
      <c r="D2354" s="375" t="s">
        <v>37</v>
      </c>
      <c r="E2354" s="375"/>
      <c r="F2354" s="375"/>
      <c r="G2354" s="375"/>
      <c r="H2354" s="375"/>
      <c r="I2354" s="375"/>
      <c r="J2354" s="375"/>
      <c r="K2354" s="375"/>
      <c r="L2354" s="375"/>
      <c r="M2354" s="375"/>
      <c r="N2354" s="375"/>
      <c r="O2354" s="375"/>
      <c r="P2354" s="375"/>
      <c r="Q2354" s="375"/>
      <c r="R2354" s="375">
        <v>0</v>
      </c>
      <c r="W2354" s="323" t="s">
        <v>66</v>
      </c>
      <c r="X2354" s="323" t="s">
        <v>242</v>
      </c>
      <c r="Y2354" s="323"/>
      <c r="Z2354" s="327">
        <v>0</v>
      </c>
      <c r="AA2354" s="327">
        <v>0</v>
      </c>
      <c r="AB2354" s="327">
        <v>0</v>
      </c>
      <c r="AC2354" s="327">
        <v>0</v>
      </c>
      <c r="AD2354" s="327">
        <v>0</v>
      </c>
      <c r="AE2354" s="327">
        <v>0</v>
      </c>
      <c r="AF2354" s="327">
        <v>0</v>
      </c>
      <c r="AG2354" s="327">
        <v>0</v>
      </c>
      <c r="AH2354" s="327">
        <v>0</v>
      </c>
      <c r="AI2354" s="327">
        <v>-8.8120000000000004E-2</v>
      </c>
      <c r="AJ2354" s="327">
        <v>0</v>
      </c>
      <c r="AK2354" s="327">
        <v>0</v>
      </c>
      <c r="AL2354" s="327">
        <v>-8.8120000000000004E-2</v>
      </c>
      <c r="AM2354" s="292"/>
    </row>
    <row r="2355" spans="1:39" ht="19.5" customHeight="1" x14ac:dyDescent="0.2">
      <c r="A2355" s="375" t="s">
        <v>52</v>
      </c>
      <c r="B2355" s="375" t="s">
        <v>44</v>
      </c>
      <c r="C2355" s="375" t="s">
        <v>33</v>
      </c>
      <c r="D2355" s="375" t="s">
        <v>38</v>
      </c>
      <c r="E2355" s="375"/>
      <c r="F2355" s="375"/>
      <c r="G2355" s="375"/>
      <c r="H2355" s="375"/>
      <c r="I2355" s="375"/>
      <c r="J2355" s="375"/>
      <c r="K2355" s="375"/>
      <c r="L2355" s="375"/>
      <c r="M2355" s="375"/>
      <c r="N2355" s="375"/>
      <c r="O2355" s="375"/>
      <c r="P2355" s="375"/>
      <c r="Q2355" s="375"/>
      <c r="R2355" s="375">
        <v>0</v>
      </c>
      <c r="W2355" s="323" t="s">
        <v>66</v>
      </c>
      <c r="X2355" s="323" t="s">
        <v>243</v>
      </c>
      <c r="Y2355" s="323"/>
      <c r="Z2355" s="327">
        <v>0</v>
      </c>
      <c r="AA2355" s="327">
        <v>0</v>
      </c>
      <c r="AB2355" s="327">
        <v>15.192346000000001</v>
      </c>
      <c r="AC2355" s="327">
        <v>3.1817000000000002</v>
      </c>
      <c r="AD2355" s="327">
        <v>0.52435399999999999</v>
      </c>
      <c r="AE2355" s="327">
        <v>1.5568</v>
      </c>
      <c r="AF2355" s="327">
        <v>25.901515</v>
      </c>
      <c r="AG2355" s="327">
        <v>0.37869999999999998</v>
      </c>
      <c r="AH2355" s="327">
        <v>0</v>
      </c>
      <c r="AI2355" s="327">
        <v>0</v>
      </c>
      <c r="AJ2355" s="327">
        <v>0</v>
      </c>
      <c r="AK2355" s="327">
        <v>4.2038770000000003</v>
      </c>
      <c r="AL2355" s="327">
        <v>50.939292000000002</v>
      </c>
      <c r="AM2355" s="292"/>
    </row>
    <row r="2356" spans="1:39" ht="19.5" customHeight="1" x14ac:dyDescent="0.2">
      <c r="A2356" s="375" t="s">
        <v>52</v>
      </c>
      <c r="B2356" s="375" t="s">
        <v>44</v>
      </c>
      <c r="C2356" s="375" t="s">
        <v>33</v>
      </c>
      <c r="D2356" s="375" t="s">
        <v>39</v>
      </c>
      <c r="E2356" s="375"/>
      <c r="F2356" s="375"/>
      <c r="G2356" s="375"/>
      <c r="H2356" s="375"/>
      <c r="I2356" s="375"/>
      <c r="J2356" s="375"/>
      <c r="K2356" s="375"/>
      <c r="L2356" s="375"/>
      <c r="M2356" s="375"/>
      <c r="N2356" s="375"/>
      <c r="O2356" s="375"/>
      <c r="P2356" s="375"/>
      <c r="Q2356" s="375"/>
      <c r="R2356" s="375">
        <v>0</v>
      </c>
      <c r="W2356" s="323" t="s">
        <v>66</v>
      </c>
      <c r="X2356" s="323" t="s">
        <v>244</v>
      </c>
      <c r="Y2356" s="323"/>
      <c r="Z2356" s="327">
        <v>0</v>
      </c>
      <c r="AA2356" s="327">
        <v>0</v>
      </c>
      <c r="AB2356" s="327">
        <v>0</v>
      </c>
      <c r="AC2356" s="327">
        <v>0</v>
      </c>
      <c r="AD2356" s="327">
        <v>0</v>
      </c>
      <c r="AE2356" s="327">
        <v>0</v>
      </c>
      <c r="AF2356" s="327">
        <v>0</v>
      </c>
      <c r="AG2356" s="327">
        <v>0</v>
      </c>
      <c r="AH2356" s="327">
        <v>0</v>
      </c>
      <c r="AI2356" s="327">
        <v>0</v>
      </c>
      <c r="AJ2356" s="327">
        <v>0</v>
      </c>
      <c r="AK2356" s="327">
        <v>0</v>
      </c>
      <c r="AL2356" s="327">
        <v>0</v>
      </c>
      <c r="AM2356" s="292"/>
    </row>
    <row r="2357" spans="1:39" ht="19.5" customHeight="1" x14ac:dyDescent="0.2">
      <c r="A2357" s="375" t="s">
        <v>52</v>
      </c>
      <c r="B2357" s="375" t="s">
        <v>44</v>
      </c>
      <c r="C2357" s="375" t="s">
        <v>40</v>
      </c>
      <c r="D2357" s="375" t="s">
        <v>41</v>
      </c>
      <c r="E2357" s="375"/>
      <c r="F2357" s="375"/>
      <c r="G2357" s="375"/>
      <c r="H2357" s="375"/>
      <c r="I2357" s="375"/>
      <c r="J2357" s="375"/>
      <c r="K2357" s="375"/>
      <c r="L2357" s="375"/>
      <c r="M2357" s="375"/>
      <c r="N2357" s="375"/>
      <c r="O2357" s="375"/>
      <c r="P2357" s="375"/>
      <c r="Q2357" s="375"/>
      <c r="R2357" s="375">
        <v>0</v>
      </c>
      <c r="W2357" s="323" t="s">
        <v>66</v>
      </c>
      <c r="X2357" s="323" t="s">
        <v>245</v>
      </c>
      <c r="Y2357" s="323"/>
      <c r="Z2357" s="327">
        <v>0</v>
      </c>
      <c r="AA2357" s="327">
        <v>0</v>
      </c>
      <c r="AB2357" s="327">
        <v>0</v>
      </c>
      <c r="AC2357" s="327">
        <v>0</v>
      </c>
      <c r="AD2357" s="327">
        <v>0</v>
      </c>
      <c r="AE2357" s="327">
        <v>0</v>
      </c>
      <c r="AF2357" s="327">
        <v>0</v>
      </c>
      <c r="AG2357" s="327">
        <v>0</v>
      </c>
      <c r="AH2357" s="327">
        <v>0</v>
      </c>
      <c r="AI2357" s="327">
        <v>0</v>
      </c>
      <c r="AJ2357" s="327">
        <v>0</v>
      </c>
      <c r="AK2357" s="327">
        <v>0</v>
      </c>
      <c r="AL2357" s="327">
        <v>0</v>
      </c>
      <c r="AM2357" s="292"/>
    </row>
    <row r="2358" spans="1:39" ht="19.5" customHeight="1" x14ac:dyDescent="0.2">
      <c r="A2358" s="375" t="s">
        <v>52</v>
      </c>
      <c r="B2358" s="375" t="s">
        <v>44</v>
      </c>
      <c r="C2358" s="375" t="s">
        <v>40</v>
      </c>
      <c r="D2358" s="375" t="s">
        <v>42</v>
      </c>
      <c r="E2358" s="375"/>
      <c r="F2358" s="375"/>
      <c r="G2358" s="375"/>
      <c r="H2358" s="375"/>
      <c r="I2358" s="375"/>
      <c r="J2358" s="375"/>
      <c r="K2358" s="375"/>
      <c r="L2358" s="375"/>
      <c r="M2358" s="375"/>
      <c r="N2358" s="375"/>
      <c r="O2358" s="375"/>
      <c r="P2358" s="375"/>
      <c r="Q2358" s="375"/>
      <c r="R2358" s="375">
        <v>0</v>
      </c>
      <c r="W2358" s="323" t="s">
        <v>66</v>
      </c>
      <c r="X2358" s="323" t="s">
        <v>246</v>
      </c>
      <c r="Y2358" s="323"/>
      <c r="Z2358" s="327">
        <v>0</v>
      </c>
      <c r="AA2358" s="327">
        <v>0</v>
      </c>
      <c r="AB2358" s="327">
        <v>0</v>
      </c>
      <c r="AC2358" s="327">
        <v>0</v>
      </c>
      <c r="AD2358" s="327">
        <v>0</v>
      </c>
      <c r="AE2358" s="327">
        <v>0</v>
      </c>
      <c r="AF2358" s="327">
        <v>0</v>
      </c>
      <c r="AG2358" s="327">
        <v>0</v>
      </c>
      <c r="AH2358" s="327">
        <v>0</v>
      </c>
      <c r="AI2358" s="327">
        <v>0</v>
      </c>
      <c r="AJ2358" s="327">
        <v>0</v>
      </c>
      <c r="AK2358" s="327">
        <v>0</v>
      </c>
      <c r="AL2358" s="327">
        <v>0</v>
      </c>
      <c r="AM2358" s="292"/>
    </row>
    <row r="2359" spans="1:39" ht="19.5" customHeight="1" x14ac:dyDescent="0.2">
      <c r="A2359" s="375" t="s">
        <v>52</v>
      </c>
      <c r="B2359" s="375" t="s">
        <v>44</v>
      </c>
      <c r="C2359" s="375" t="s">
        <v>40</v>
      </c>
      <c r="D2359" s="375" t="s">
        <v>43</v>
      </c>
      <c r="E2359" s="375"/>
      <c r="F2359" s="375"/>
      <c r="G2359" s="375"/>
      <c r="H2359" s="375"/>
      <c r="I2359" s="375"/>
      <c r="J2359" s="375"/>
      <c r="K2359" s="375"/>
      <c r="L2359" s="375"/>
      <c r="M2359" s="375"/>
      <c r="N2359" s="375"/>
      <c r="O2359" s="375"/>
      <c r="P2359" s="375"/>
      <c r="Q2359" s="375"/>
      <c r="R2359" s="375">
        <v>0</v>
      </c>
      <c r="W2359" s="323" t="s">
        <v>66</v>
      </c>
      <c r="X2359" s="323" t="s">
        <v>247</v>
      </c>
      <c r="Y2359" s="323"/>
      <c r="Z2359" s="327">
        <v>0</v>
      </c>
      <c r="AA2359" s="327">
        <v>0</v>
      </c>
      <c r="AB2359" s="327">
        <v>0</v>
      </c>
      <c r="AC2359" s="327">
        <v>0</v>
      </c>
      <c r="AD2359" s="327">
        <v>0</v>
      </c>
      <c r="AE2359" s="327">
        <v>0</v>
      </c>
      <c r="AF2359" s="327">
        <v>0</v>
      </c>
      <c r="AG2359" s="327">
        <v>0</v>
      </c>
      <c r="AH2359" s="327">
        <v>0</v>
      </c>
      <c r="AI2359" s="327">
        <v>0</v>
      </c>
      <c r="AJ2359" s="327">
        <v>0</v>
      </c>
      <c r="AK2359" s="327">
        <v>0</v>
      </c>
      <c r="AL2359" s="327">
        <v>0</v>
      </c>
      <c r="AM2359" s="292"/>
    </row>
    <row r="2360" spans="1:39" ht="19.5" customHeight="1" x14ac:dyDescent="0.2">
      <c r="A2360" s="375" t="s">
        <v>52</v>
      </c>
      <c r="B2360" s="375" t="s">
        <v>45</v>
      </c>
      <c r="C2360" s="375" t="s">
        <v>26</v>
      </c>
      <c r="D2360" s="375" t="s">
        <v>27</v>
      </c>
      <c r="E2360" s="375"/>
      <c r="F2360" s="375">
        <v>0</v>
      </c>
      <c r="G2360" s="375">
        <v>0</v>
      </c>
      <c r="H2360" s="375">
        <v>-122.38800000000001</v>
      </c>
      <c r="I2360" s="375">
        <v>-66.841899999999995</v>
      </c>
      <c r="J2360" s="375">
        <v>-109.3515</v>
      </c>
      <c r="K2360" s="375">
        <v>-85.032449999999997</v>
      </c>
      <c r="L2360" s="375">
        <v>-93.876499999999993</v>
      </c>
      <c r="M2360" s="375">
        <v>-71.882300000000001</v>
      </c>
      <c r="N2360" s="375">
        <v>-69.760599999999997</v>
      </c>
      <c r="O2360" s="375">
        <v>-65.447100000000006</v>
      </c>
      <c r="P2360" s="375">
        <v>-81.600899999999996</v>
      </c>
      <c r="Q2360" s="375">
        <v>-59.658999999999999</v>
      </c>
      <c r="R2360" s="375">
        <v>-825.84024999999997</v>
      </c>
      <c r="W2360" s="323" t="s">
        <v>66</v>
      </c>
      <c r="X2360" s="323" t="s">
        <v>248</v>
      </c>
      <c r="Y2360" s="323"/>
      <c r="Z2360" s="327">
        <v>0</v>
      </c>
      <c r="AA2360" s="327">
        <v>0</v>
      </c>
      <c r="AB2360" s="327">
        <v>0</v>
      </c>
      <c r="AC2360" s="327">
        <v>0</v>
      </c>
      <c r="AD2360" s="327">
        <v>0</v>
      </c>
      <c r="AE2360" s="327">
        <v>0</v>
      </c>
      <c r="AF2360" s="327">
        <v>0</v>
      </c>
      <c r="AG2360" s="327">
        <v>0</v>
      </c>
      <c r="AH2360" s="327">
        <v>0</v>
      </c>
      <c r="AI2360" s="327">
        <v>0</v>
      </c>
      <c r="AJ2360" s="327">
        <v>0</v>
      </c>
      <c r="AK2360" s="327">
        <v>0</v>
      </c>
      <c r="AL2360" s="327">
        <v>0</v>
      </c>
      <c r="AM2360" s="292"/>
    </row>
    <row r="2361" spans="1:39" ht="19.5" customHeight="1" x14ac:dyDescent="0.2">
      <c r="A2361" s="375" t="s">
        <v>52</v>
      </c>
      <c r="B2361" s="375" t="s">
        <v>45</v>
      </c>
      <c r="C2361" s="375" t="s">
        <v>26</v>
      </c>
      <c r="D2361" s="375" t="s">
        <v>28</v>
      </c>
      <c r="E2361" s="375"/>
      <c r="F2361" s="375">
        <v>0</v>
      </c>
      <c r="G2361" s="375">
        <v>0</v>
      </c>
      <c r="H2361" s="375">
        <v>-86.358999999999995</v>
      </c>
      <c r="I2361" s="375">
        <v>-30.642399999999999</v>
      </c>
      <c r="J2361" s="375">
        <v>-61.551600000000001</v>
      </c>
      <c r="K2361" s="375">
        <v>-52.720050000000001</v>
      </c>
      <c r="L2361" s="375">
        <v>-56.574199999999998</v>
      </c>
      <c r="M2361" s="375">
        <v>-48.060699999999997</v>
      </c>
      <c r="N2361" s="375">
        <v>-42.375999999999998</v>
      </c>
      <c r="O2361" s="375">
        <v>-39.389099999999999</v>
      </c>
      <c r="P2361" s="375">
        <v>-49.264749999999999</v>
      </c>
      <c r="Q2361" s="375">
        <v>-35.839100000000002</v>
      </c>
      <c r="R2361" s="375">
        <v>-502.77690000000001</v>
      </c>
      <c r="W2361" s="323" t="s">
        <v>66</v>
      </c>
      <c r="X2361" s="323" t="s">
        <v>210</v>
      </c>
      <c r="Y2361" s="323"/>
      <c r="Z2361" s="327">
        <v>213.764532</v>
      </c>
      <c r="AA2361" s="327">
        <v>-131.884728</v>
      </c>
      <c r="AB2361" s="327">
        <v>76.829145999999994</v>
      </c>
      <c r="AC2361" s="327">
        <v>-150.257488</v>
      </c>
      <c r="AD2361" s="327">
        <v>-16.147393000000001</v>
      </c>
      <c r="AE2361" s="327">
        <v>60.933317000000002</v>
      </c>
      <c r="AF2361" s="327">
        <v>25.741173</v>
      </c>
      <c r="AG2361" s="327">
        <v>121.20285199999999</v>
      </c>
      <c r="AH2361" s="327">
        <v>44.604646000000002</v>
      </c>
      <c r="AI2361" s="327">
        <v>20.42858</v>
      </c>
      <c r="AJ2361" s="327">
        <v>34.7331</v>
      </c>
      <c r="AK2361" s="327">
        <v>-350.83947499999999</v>
      </c>
      <c r="AL2361" s="327">
        <v>-50.891737999999997</v>
      </c>
      <c r="AM2361" s="292"/>
    </row>
    <row r="2362" spans="1:39" ht="19.5" customHeight="1" x14ac:dyDescent="0.2">
      <c r="A2362" s="375" t="s">
        <v>52</v>
      </c>
      <c r="B2362" s="375" t="s">
        <v>45</v>
      </c>
      <c r="C2362" s="375" t="s">
        <v>26</v>
      </c>
      <c r="D2362" s="375" t="s">
        <v>29</v>
      </c>
      <c r="E2362" s="375"/>
      <c r="F2362" s="375">
        <v>0</v>
      </c>
      <c r="G2362" s="375">
        <v>0</v>
      </c>
      <c r="H2362" s="375">
        <v>0</v>
      </c>
      <c r="I2362" s="375">
        <v>-2.8770000000004101</v>
      </c>
      <c r="J2362" s="375">
        <v>0</v>
      </c>
      <c r="K2362" s="375">
        <v>0</v>
      </c>
      <c r="L2362" s="375">
        <v>0</v>
      </c>
      <c r="M2362" s="375">
        <v>-5.0999999999999996</v>
      </c>
      <c r="N2362" s="375">
        <v>-13.875</v>
      </c>
      <c r="O2362" s="375">
        <v>-33.61</v>
      </c>
      <c r="P2362" s="375">
        <v>-27.32</v>
      </c>
      <c r="Q2362" s="375">
        <v>-6.69</v>
      </c>
      <c r="R2362" s="375">
        <v>-89.472000000000406</v>
      </c>
      <c r="W2362" s="321"/>
      <c r="X2362" s="321"/>
      <c r="Y2362" s="321"/>
      <c r="Z2362" s="329"/>
      <c r="AA2362" s="329"/>
      <c r="AB2362" s="329"/>
      <c r="AC2362" s="329"/>
      <c r="AD2362" s="329"/>
      <c r="AE2362" s="329"/>
      <c r="AF2362" s="329"/>
      <c r="AG2362" s="329"/>
      <c r="AH2362" s="329"/>
      <c r="AI2362" s="329"/>
      <c r="AJ2362" s="329"/>
      <c r="AK2362" s="329"/>
      <c r="AL2362" s="329"/>
      <c r="AM2362" s="292"/>
    </row>
    <row r="2363" spans="1:39" ht="19.5" customHeight="1" x14ac:dyDescent="0.2">
      <c r="A2363" s="375" t="s">
        <v>52</v>
      </c>
      <c r="B2363" s="375" t="s">
        <v>45</v>
      </c>
      <c r="C2363" s="375" t="s">
        <v>26</v>
      </c>
      <c r="D2363" s="375" t="s">
        <v>30</v>
      </c>
      <c r="E2363" s="375"/>
      <c r="F2363" s="375">
        <v>0</v>
      </c>
      <c r="G2363" s="375">
        <v>0</v>
      </c>
      <c r="H2363" s="375">
        <v>0</v>
      </c>
      <c r="I2363" s="375">
        <v>0</v>
      </c>
      <c r="J2363" s="375">
        <v>0</v>
      </c>
      <c r="K2363" s="375">
        <v>0</v>
      </c>
      <c r="L2363" s="375">
        <v>-0.18</v>
      </c>
      <c r="M2363" s="375">
        <v>-16.664999999999999</v>
      </c>
      <c r="N2363" s="375">
        <v>-20.100000000000001</v>
      </c>
      <c r="O2363" s="375">
        <v>-21.635000000000002</v>
      </c>
      <c r="P2363" s="375">
        <v>-36.270000000000003</v>
      </c>
      <c r="Q2363" s="375">
        <v>-20.47</v>
      </c>
      <c r="R2363" s="375">
        <v>-115.32</v>
      </c>
      <c r="W2363" s="321"/>
      <c r="X2363" s="321"/>
      <c r="Y2363" s="321"/>
      <c r="Z2363" s="329"/>
      <c r="AA2363" s="329"/>
      <c r="AB2363" s="329"/>
      <c r="AC2363" s="329"/>
      <c r="AD2363" s="329"/>
      <c r="AE2363" s="329"/>
      <c r="AF2363" s="329"/>
      <c r="AG2363" s="329"/>
      <c r="AH2363" s="329"/>
      <c r="AI2363" s="329"/>
      <c r="AJ2363" s="329"/>
      <c r="AK2363" s="329"/>
      <c r="AL2363" s="329"/>
      <c r="AM2363" s="292"/>
    </row>
    <row r="2364" spans="1:39" ht="19.5" customHeight="1" x14ac:dyDescent="0.2">
      <c r="A2364" s="375" t="s">
        <v>52</v>
      </c>
      <c r="B2364" s="375" t="s">
        <v>45</v>
      </c>
      <c r="C2364" s="375" t="s">
        <v>26</v>
      </c>
      <c r="D2364" s="375" t="s">
        <v>31</v>
      </c>
      <c r="E2364" s="375"/>
      <c r="F2364" s="375">
        <v>0</v>
      </c>
      <c r="G2364" s="375">
        <v>0</v>
      </c>
      <c r="H2364" s="375">
        <v>0</v>
      </c>
      <c r="I2364" s="375">
        <v>0</v>
      </c>
      <c r="J2364" s="375">
        <v>0</v>
      </c>
      <c r="K2364" s="375">
        <v>0</v>
      </c>
      <c r="L2364" s="375">
        <v>0</v>
      </c>
      <c r="M2364" s="375">
        <v>0</v>
      </c>
      <c r="N2364" s="375">
        <v>0</v>
      </c>
      <c r="O2364" s="375">
        <v>0</v>
      </c>
      <c r="P2364" s="375">
        <v>0</v>
      </c>
      <c r="Q2364" s="375">
        <v>0</v>
      </c>
      <c r="R2364" s="375">
        <v>0</v>
      </c>
      <c r="W2364" s="323" t="s">
        <v>3</v>
      </c>
      <c r="X2364" s="323" t="s">
        <v>4</v>
      </c>
      <c r="Y2364" s="323"/>
      <c r="Z2364" s="327" t="s">
        <v>8</v>
      </c>
      <c r="AA2364" s="327" t="s">
        <v>9</v>
      </c>
      <c r="AB2364" s="327" t="s">
        <v>10</v>
      </c>
      <c r="AC2364" s="327" t="s">
        <v>11</v>
      </c>
      <c r="AD2364" s="327" t="s">
        <v>12</v>
      </c>
      <c r="AE2364" s="327" t="s">
        <v>13</v>
      </c>
      <c r="AF2364" s="327" t="s">
        <v>14</v>
      </c>
      <c r="AG2364" s="327" t="s">
        <v>15</v>
      </c>
      <c r="AH2364" s="327" t="s">
        <v>16</v>
      </c>
      <c r="AI2364" s="327" t="s">
        <v>17</v>
      </c>
      <c r="AJ2364" s="327" t="s">
        <v>111</v>
      </c>
      <c r="AK2364" s="327" t="s">
        <v>19</v>
      </c>
      <c r="AL2364" s="327" t="s">
        <v>20</v>
      </c>
      <c r="AM2364" s="292"/>
    </row>
    <row r="2365" spans="1:39" ht="19.5" customHeight="1" x14ac:dyDescent="0.2">
      <c r="A2365" s="375" t="s">
        <v>52</v>
      </c>
      <c r="B2365" s="375" t="s">
        <v>45</v>
      </c>
      <c r="C2365" s="375" t="s">
        <v>26</v>
      </c>
      <c r="D2365" s="375" t="s">
        <v>32</v>
      </c>
      <c r="E2365" s="375"/>
      <c r="F2365" s="375">
        <v>0</v>
      </c>
      <c r="G2365" s="375">
        <v>0</v>
      </c>
      <c r="H2365" s="375">
        <v>0</v>
      </c>
      <c r="I2365" s="375">
        <v>0</v>
      </c>
      <c r="J2365" s="375">
        <v>0</v>
      </c>
      <c r="K2365" s="375">
        <v>0</v>
      </c>
      <c r="L2365" s="375">
        <v>0</v>
      </c>
      <c r="M2365" s="375">
        <v>0</v>
      </c>
      <c r="N2365" s="375">
        <v>0</v>
      </c>
      <c r="O2365" s="375">
        <v>0</v>
      </c>
      <c r="P2365" s="375">
        <v>0</v>
      </c>
      <c r="Q2365" s="375">
        <v>0</v>
      </c>
      <c r="R2365" s="375">
        <v>0</v>
      </c>
      <c r="W2365" s="323" t="s">
        <v>252</v>
      </c>
      <c r="X2365" s="323" t="s">
        <v>217</v>
      </c>
      <c r="Y2365" s="323"/>
      <c r="Z2365" s="327">
        <v>-3.590487</v>
      </c>
      <c r="AA2365" s="327">
        <v>6.7102729999999999</v>
      </c>
      <c r="AB2365" s="327">
        <v>5.3425130000000003</v>
      </c>
      <c r="AC2365" s="327">
        <v>10.990632</v>
      </c>
      <c r="AD2365" s="327">
        <v>4.8333680000000001</v>
      </c>
      <c r="AE2365" s="327">
        <v>4.1638229999999998</v>
      </c>
      <c r="AF2365" s="327">
        <v>3.8576009999999998</v>
      </c>
      <c r="AG2365" s="327">
        <v>3.8076020000000002</v>
      </c>
      <c r="AH2365" s="327">
        <v>3.247601</v>
      </c>
      <c r="AI2365" s="327">
        <v>2.9176009999999999</v>
      </c>
      <c r="AJ2365" s="327">
        <v>2.9176009999999999</v>
      </c>
      <c r="AK2365" s="327">
        <v>-24.655767999999998</v>
      </c>
      <c r="AL2365" s="327">
        <v>20.542359999999999</v>
      </c>
      <c r="AM2365" s="292"/>
    </row>
    <row r="2366" spans="1:39" ht="19.5" customHeight="1" x14ac:dyDescent="0.2">
      <c r="A2366" s="375" t="s">
        <v>52</v>
      </c>
      <c r="B2366" s="375" t="s">
        <v>45</v>
      </c>
      <c r="C2366" s="375" t="s">
        <v>33</v>
      </c>
      <c r="D2366" s="375" t="s">
        <v>34</v>
      </c>
      <c r="E2366" s="375"/>
      <c r="F2366" s="375">
        <v>0</v>
      </c>
      <c r="G2366" s="375">
        <v>0</v>
      </c>
      <c r="H2366" s="375">
        <v>0</v>
      </c>
      <c r="I2366" s="375">
        <v>-2.8770000000004101</v>
      </c>
      <c r="J2366" s="375">
        <v>0</v>
      </c>
      <c r="K2366" s="375">
        <v>0</v>
      </c>
      <c r="L2366" s="375">
        <v>-0.18</v>
      </c>
      <c r="M2366" s="375">
        <v>-16.97</v>
      </c>
      <c r="N2366" s="375">
        <v>-30.09</v>
      </c>
      <c r="O2366" s="375">
        <v>-50.494999999999997</v>
      </c>
      <c r="P2366" s="375">
        <v>-49.375</v>
      </c>
      <c r="Q2366" s="375">
        <v>-20.984999999999999</v>
      </c>
      <c r="R2366" s="375">
        <v>-170.97200000000001</v>
      </c>
      <c r="W2366" s="323" t="s">
        <v>252</v>
      </c>
      <c r="X2366" s="323" t="s">
        <v>218</v>
      </c>
      <c r="Y2366" s="323"/>
      <c r="Z2366" s="327">
        <v>-0.28892499999999999</v>
      </c>
      <c r="AA2366" s="327">
        <v>6.3483999999999999E-2</v>
      </c>
      <c r="AB2366" s="327">
        <v>5.2624999999999998E-2</v>
      </c>
      <c r="AC2366" s="327">
        <v>0.39235199999999998</v>
      </c>
      <c r="AD2366" s="327">
        <v>9.7239000000000006E-2</v>
      </c>
      <c r="AE2366" s="327">
        <v>2.1229999999999999E-2</v>
      </c>
      <c r="AF2366" s="327">
        <v>6.6653000000000004E-2</v>
      </c>
      <c r="AG2366" s="327">
        <v>6.6436999999999996E-2</v>
      </c>
      <c r="AH2366" s="327">
        <v>0.10738200000000001</v>
      </c>
      <c r="AI2366" s="327">
        <v>9.9854999999999999E-2</v>
      </c>
      <c r="AJ2366" s="327">
        <v>6.087E-2</v>
      </c>
      <c r="AK2366" s="327">
        <v>0.118612</v>
      </c>
      <c r="AL2366" s="327">
        <v>0.85781399999999997</v>
      </c>
      <c r="AM2366" s="292"/>
    </row>
    <row r="2367" spans="1:39" ht="19.5" customHeight="1" x14ac:dyDescent="0.2">
      <c r="A2367" s="375" t="s">
        <v>52</v>
      </c>
      <c r="B2367" s="375" t="s">
        <v>45</v>
      </c>
      <c r="C2367" s="375" t="s">
        <v>33</v>
      </c>
      <c r="D2367" s="375" t="s">
        <v>35</v>
      </c>
      <c r="E2367" s="375"/>
      <c r="F2367" s="375">
        <v>0</v>
      </c>
      <c r="G2367" s="375">
        <v>0</v>
      </c>
      <c r="H2367" s="375">
        <v>-59.972799999999999</v>
      </c>
      <c r="I2367" s="375">
        <v>-35.6999</v>
      </c>
      <c r="J2367" s="375">
        <v>-64.117900000000006</v>
      </c>
      <c r="K2367" s="375">
        <v>-43.994199999999999</v>
      </c>
      <c r="L2367" s="375">
        <v>-57.354799999999997</v>
      </c>
      <c r="M2367" s="375">
        <v>-54.593499999999999</v>
      </c>
      <c r="N2367" s="375">
        <v>-54.243899999999996</v>
      </c>
      <c r="O2367" s="375">
        <v>-53.332599999999999</v>
      </c>
      <c r="P2367" s="375">
        <v>-71.593699999999998</v>
      </c>
      <c r="Q2367" s="375">
        <v>-51.712400000000002</v>
      </c>
      <c r="R2367" s="375">
        <v>-546.61569999999995</v>
      </c>
      <c r="W2367" s="323" t="s">
        <v>252</v>
      </c>
      <c r="X2367" s="323" t="s">
        <v>219</v>
      </c>
      <c r="Y2367" s="323"/>
      <c r="Z2367" s="327">
        <v>0.39650299999999999</v>
      </c>
      <c r="AA2367" s="327">
        <v>0.21759999999999999</v>
      </c>
      <c r="AB2367" s="327">
        <v>0.43083900000000003</v>
      </c>
      <c r="AC2367" s="327">
        <v>-0.126468</v>
      </c>
      <c r="AD2367" s="327">
        <v>0.64318399999999998</v>
      </c>
      <c r="AE2367" s="327">
        <v>0.38569199999999998</v>
      </c>
      <c r="AF2367" s="327">
        <v>0.70959799999999995</v>
      </c>
      <c r="AG2367" s="327">
        <v>0.85864600000000002</v>
      </c>
      <c r="AH2367" s="327">
        <v>0.20538699999999999</v>
      </c>
      <c r="AI2367" s="327">
        <v>0.60161200000000004</v>
      </c>
      <c r="AJ2367" s="327">
        <v>0.43975999999999998</v>
      </c>
      <c r="AK2367" s="327">
        <v>0.24660799999999999</v>
      </c>
      <c r="AL2367" s="327">
        <v>5.0089610000000002</v>
      </c>
      <c r="AM2367" s="292"/>
    </row>
    <row r="2368" spans="1:39" ht="19.5" customHeight="1" x14ac:dyDescent="0.2">
      <c r="A2368" s="375" t="s">
        <v>52</v>
      </c>
      <c r="B2368" s="375" t="s">
        <v>45</v>
      </c>
      <c r="C2368" s="375" t="s">
        <v>33</v>
      </c>
      <c r="D2368" s="375" t="s">
        <v>36</v>
      </c>
      <c r="E2368" s="375"/>
      <c r="F2368" s="375">
        <v>0</v>
      </c>
      <c r="G2368" s="375">
        <v>0</v>
      </c>
      <c r="H2368" s="375">
        <v>-148.77420000000001</v>
      </c>
      <c r="I2368" s="375">
        <v>-61.784399999999998</v>
      </c>
      <c r="J2368" s="375">
        <v>-106.7852</v>
      </c>
      <c r="K2368" s="375">
        <v>-93.758300000000006</v>
      </c>
      <c r="L2368" s="375">
        <v>-93.0959</v>
      </c>
      <c r="M2368" s="375">
        <v>-70.144499999999994</v>
      </c>
      <c r="N2368" s="375">
        <v>-61.777700000000003</v>
      </c>
      <c r="O2368" s="375">
        <v>-56.253599999999999</v>
      </c>
      <c r="P2368" s="375">
        <v>-73.486949999999993</v>
      </c>
      <c r="Q2368" s="375">
        <v>-49.960700000000003</v>
      </c>
      <c r="R2368" s="375">
        <v>-815.82145000000003</v>
      </c>
      <c r="W2368" s="323" t="s">
        <v>252</v>
      </c>
      <c r="X2368" s="323" t="s">
        <v>220</v>
      </c>
      <c r="Y2368" s="323"/>
      <c r="Z2368" s="327">
        <v>-5.7349129999999997</v>
      </c>
      <c r="AA2368" s="327">
        <v>20.353763000000001</v>
      </c>
      <c r="AB2368" s="327">
        <v>72.279752000000002</v>
      </c>
      <c r="AC2368" s="327">
        <v>-79.156333000000004</v>
      </c>
      <c r="AD2368" s="327">
        <v>35.490563000000002</v>
      </c>
      <c r="AE2368" s="327">
        <v>-9.0123069999995398</v>
      </c>
      <c r="AF2368" s="327">
        <v>-55.370499000000997</v>
      </c>
      <c r="AG2368" s="327">
        <v>0.62018699999996696</v>
      </c>
      <c r="AH2368" s="327">
        <v>-4.7269999999731901E-3</v>
      </c>
      <c r="AI2368" s="327">
        <v>2.6532950000000199</v>
      </c>
      <c r="AJ2368" s="327">
        <v>18.831741999999998</v>
      </c>
      <c r="AK2368" s="327">
        <v>5.6315490000000104</v>
      </c>
      <c r="AL2368" s="327">
        <v>6.5820719999995001</v>
      </c>
      <c r="AM2368" s="292"/>
    </row>
    <row r="2369" spans="1:39" ht="19.5" customHeight="1" x14ac:dyDescent="0.2">
      <c r="A2369" s="375" t="s">
        <v>52</v>
      </c>
      <c r="B2369" s="375" t="s">
        <v>45</v>
      </c>
      <c r="C2369" s="375" t="s">
        <v>33</v>
      </c>
      <c r="D2369" s="375" t="s">
        <v>37</v>
      </c>
      <c r="E2369" s="375"/>
      <c r="F2369" s="375">
        <v>0</v>
      </c>
      <c r="G2369" s="375">
        <v>0</v>
      </c>
      <c r="H2369" s="375">
        <v>0</v>
      </c>
      <c r="I2369" s="375">
        <v>0</v>
      </c>
      <c r="J2369" s="375">
        <v>0</v>
      </c>
      <c r="K2369" s="375">
        <v>0</v>
      </c>
      <c r="L2369" s="375">
        <v>0</v>
      </c>
      <c r="M2369" s="375">
        <v>0</v>
      </c>
      <c r="N2369" s="375">
        <v>0</v>
      </c>
      <c r="O2369" s="375">
        <v>0</v>
      </c>
      <c r="P2369" s="375">
        <v>0</v>
      </c>
      <c r="Q2369" s="375">
        <v>0</v>
      </c>
      <c r="R2369" s="375">
        <v>0</v>
      </c>
      <c r="W2369" s="323" t="s">
        <v>252</v>
      </c>
      <c r="X2369" s="323" t="s">
        <v>211</v>
      </c>
      <c r="Y2369" s="323"/>
      <c r="Z2369" s="327">
        <v>78.021384999999995</v>
      </c>
      <c r="AA2369" s="327">
        <v>112.994867</v>
      </c>
      <c r="AB2369" s="327">
        <v>77.700678999999994</v>
      </c>
      <c r="AC2369" s="327">
        <v>83.845129999999997</v>
      </c>
      <c r="AD2369" s="327">
        <v>119.13216300000001</v>
      </c>
      <c r="AE2369" s="327">
        <v>89.545366999999999</v>
      </c>
      <c r="AF2369" s="327">
        <v>81.909079000000006</v>
      </c>
      <c r="AG2369" s="327">
        <v>97.102001999999999</v>
      </c>
      <c r="AH2369" s="327">
        <v>125.517261</v>
      </c>
      <c r="AI2369" s="327">
        <v>82.036100000000005</v>
      </c>
      <c r="AJ2369" s="327">
        <v>80.541590999999997</v>
      </c>
      <c r="AK2369" s="327">
        <v>-586.75272629999995</v>
      </c>
      <c r="AL2369" s="327">
        <v>441.59289769999998</v>
      </c>
      <c r="AM2369" s="292"/>
    </row>
    <row r="2370" spans="1:39" ht="19.5" customHeight="1" x14ac:dyDescent="0.2">
      <c r="A2370" s="375" t="s">
        <v>52</v>
      </c>
      <c r="B2370" s="375" t="s">
        <v>45</v>
      </c>
      <c r="C2370" s="375" t="s">
        <v>33</v>
      </c>
      <c r="D2370" s="375" t="s">
        <v>38</v>
      </c>
      <c r="E2370" s="375"/>
      <c r="F2370" s="375">
        <v>0</v>
      </c>
      <c r="G2370" s="375">
        <v>0</v>
      </c>
      <c r="H2370" s="375">
        <v>0</v>
      </c>
      <c r="I2370" s="375">
        <v>0</v>
      </c>
      <c r="J2370" s="375">
        <v>0</v>
      </c>
      <c r="K2370" s="375">
        <v>0</v>
      </c>
      <c r="L2370" s="375">
        <v>0</v>
      </c>
      <c r="M2370" s="375">
        <v>0</v>
      </c>
      <c r="N2370" s="375">
        <v>0</v>
      </c>
      <c r="O2370" s="375">
        <v>0</v>
      </c>
      <c r="P2370" s="375">
        <v>0</v>
      </c>
      <c r="Q2370" s="375">
        <v>0</v>
      </c>
      <c r="R2370" s="375">
        <v>0</v>
      </c>
      <c r="W2370" s="323" t="s">
        <v>252</v>
      </c>
      <c r="X2370" s="323" t="s">
        <v>221</v>
      </c>
      <c r="Y2370" s="323"/>
      <c r="Z2370" s="327">
        <v>9.829008</v>
      </c>
      <c r="AA2370" s="327">
        <v>10.431616999999999</v>
      </c>
      <c r="AB2370" s="327">
        <v>10.764843000000001</v>
      </c>
      <c r="AC2370" s="327">
        <v>11.638766</v>
      </c>
      <c r="AD2370" s="327">
        <v>11.501799999999999</v>
      </c>
      <c r="AE2370" s="327">
        <v>6.7197240000000003</v>
      </c>
      <c r="AF2370" s="327">
        <v>13.298855</v>
      </c>
      <c r="AG2370" s="327">
        <v>13.363167000000001</v>
      </c>
      <c r="AH2370" s="327">
        <v>9.1543880000000009</v>
      </c>
      <c r="AI2370" s="327">
        <v>12.624741</v>
      </c>
      <c r="AJ2370" s="327">
        <v>13.816409</v>
      </c>
      <c r="AK2370" s="327">
        <v>-167.72705089999999</v>
      </c>
      <c r="AL2370" s="327">
        <v>-44.583732900000001</v>
      </c>
      <c r="AM2370" s="292"/>
    </row>
    <row r="2371" spans="1:39" ht="19.5" customHeight="1" x14ac:dyDescent="0.2">
      <c r="A2371" s="375" t="s">
        <v>52</v>
      </c>
      <c r="B2371" s="375" t="s">
        <v>45</v>
      </c>
      <c r="C2371" s="375" t="s">
        <v>33</v>
      </c>
      <c r="D2371" s="375" t="s">
        <v>39</v>
      </c>
      <c r="E2371" s="375"/>
      <c r="F2371" s="375">
        <v>0</v>
      </c>
      <c r="G2371" s="375">
        <v>0</v>
      </c>
      <c r="H2371" s="375">
        <v>0</v>
      </c>
      <c r="I2371" s="375">
        <v>0</v>
      </c>
      <c r="J2371" s="375">
        <v>0</v>
      </c>
      <c r="K2371" s="375">
        <v>0</v>
      </c>
      <c r="L2371" s="375">
        <v>0</v>
      </c>
      <c r="M2371" s="375">
        <v>0</v>
      </c>
      <c r="N2371" s="375">
        <v>0</v>
      </c>
      <c r="O2371" s="375">
        <v>0</v>
      </c>
      <c r="P2371" s="375">
        <v>0</v>
      </c>
      <c r="Q2371" s="375">
        <v>0</v>
      </c>
      <c r="R2371" s="375">
        <v>0</v>
      </c>
      <c r="W2371" s="323" t="s">
        <v>252</v>
      </c>
      <c r="X2371" s="323" t="s">
        <v>222</v>
      </c>
      <c r="Y2371" s="323"/>
      <c r="Z2371" s="327">
        <v>4.9116E-2</v>
      </c>
      <c r="AA2371" s="327">
        <v>5.1117000000000003E-2</v>
      </c>
      <c r="AB2371" s="327">
        <v>2.1378000000000001E-2</v>
      </c>
      <c r="AC2371" s="327">
        <v>4.8849999999999998E-2</v>
      </c>
      <c r="AD2371" s="327">
        <v>2.6800000000000001E-2</v>
      </c>
      <c r="AE2371" s="327">
        <v>9.0759999999999993E-2</v>
      </c>
      <c r="AF2371" s="327">
        <v>0</v>
      </c>
      <c r="AG2371" s="327">
        <v>0</v>
      </c>
      <c r="AH2371" s="327">
        <v>3.3750000000000002E-2</v>
      </c>
      <c r="AI2371" s="327">
        <v>1.125E-2</v>
      </c>
      <c r="AJ2371" s="327">
        <v>9.3649999999999997E-2</v>
      </c>
      <c r="AK2371" s="327">
        <v>2.7699999999999999E-2</v>
      </c>
      <c r="AL2371" s="327">
        <v>0.45437100000000002</v>
      </c>
      <c r="AM2371" s="292"/>
    </row>
    <row r="2372" spans="1:39" ht="19.5" customHeight="1" x14ac:dyDescent="0.2">
      <c r="A2372" s="375" t="s">
        <v>52</v>
      </c>
      <c r="B2372" s="375" t="s">
        <v>45</v>
      </c>
      <c r="C2372" s="375" t="s">
        <v>40</v>
      </c>
      <c r="D2372" s="375" t="s">
        <v>41</v>
      </c>
      <c r="E2372" s="375"/>
      <c r="F2372" s="375">
        <v>0</v>
      </c>
      <c r="G2372" s="375">
        <v>0</v>
      </c>
      <c r="H2372" s="375">
        <v>-208.74700000000001</v>
      </c>
      <c r="I2372" s="375">
        <v>-100.3613</v>
      </c>
      <c r="J2372" s="375">
        <v>-170.90309999999999</v>
      </c>
      <c r="K2372" s="375">
        <v>-137.7525</v>
      </c>
      <c r="L2372" s="375">
        <v>-150.63069999999999</v>
      </c>
      <c r="M2372" s="375">
        <v>-141.708</v>
      </c>
      <c r="N2372" s="375">
        <v>-146.11160000000001</v>
      </c>
      <c r="O2372" s="375">
        <v>-160.0812</v>
      </c>
      <c r="P2372" s="375">
        <v>-194.45564999999999</v>
      </c>
      <c r="Q2372" s="375">
        <v>-122.6581</v>
      </c>
      <c r="R2372" s="375">
        <v>-1533.40915</v>
      </c>
      <c r="W2372" s="323" t="s">
        <v>252</v>
      </c>
      <c r="X2372" s="323" t="s">
        <v>223</v>
      </c>
      <c r="Y2372" s="323"/>
      <c r="Z2372" s="327">
        <v>0.61050000000000004</v>
      </c>
      <c r="AA2372" s="327">
        <v>0.3</v>
      </c>
      <c r="AB2372" s="327">
        <v>0.3</v>
      </c>
      <c r="AC2372" s="327">
        <v>0.3</v>
      </c>
      <c r="AD2372" s="327">
        <v>0.3</v>
      </c>
      <c r="AE2372" s="327">
        <v>0.3</v>
      </c>
      <c r="AF2372" s="327">
        <v>0</v>
      </c>
      <c r="AG2372" s="327">
        <v>0</v>
      </c>
      <c r="AH2372" s="327">
        <v>0</v>
      </c>
      <c r="AI2372" s="327">
        <v>0</v>
      </c>
      <c r="AJ2372" s="327">
        <v>0</v>
      </c>
      <c r="AK2372" s="327">
        <v>-2.4899999999999999E-2</v>
      </c>
      <c r="AL2372" s="327">
        <v>2.0855999999999999</v>
      </c>
      <c r="AM2372" s="292"/>
    </row>
    <row r="2373" spans="1:39" ht="19.5" customHeight="1" x14ac:dyDescent="0.2">
      <c r="A2373" s="375" t="s">
        <v>52</v>
      </c>
      <c r="B2373" s="375" t="s">
        <v>45</v>
      </c>
      <c r="C2373" s="375" t="s">
        <v>40</v>
      </c>
      <c r="D2373" s="375" t="s">
        <v>42</v>
      </c>
      <c r="E2373" s="375"/>
      <c r="F2373" s="375">
        <v>0</v>
      </c>
      <c r="G2373" s="375">
        <v>0</v>
      </c>
      <c r="H2373" s="375">
        <v>0</v>
      </c>
      <c r="I2373" s="375">
        <v>0</v>
      </c>
      <c r="J2373" s="375">
        <v>0</v>
      </c>
      <c r="K2373" s="375">
        <v>0</v>
      </c>
      <c r="L2373" s="375">
        <v>0</v>
      </c>
      <c r="M2373" s="375">
        <v>0</v>
      </c>
      <c r="N2373" s="375">
        <v>0</v>
      </c>
      <c r="O2373" s="375">
        <v>0</v>
      </c>
      <c r="P2373" s="375">
        <v>0</v>
      </c>
      <c r="Q2373" s="375">
        <v>0</v>
      </c>
      <c r="R2373" s="375">
        <v>0</v>
      </c>
      <c r="W2373" s="323" t="s">
        <v>252</v>
      </c>
      <c r="X2373" s="323" t="s">
        <v>224</v>
      </c>
      <c r="Y2373" s="323"/>
      <c r="Z2373" s="327">
        <v>0.13055</v>
      </c>
      <c r="AA2373" s="327">
        <v>0.74809999999999999</v>
      </c>
      <c r="AB2373" s="327">
        <v>1.1816</v>
      </c>
      <c r="AC2373" s="327">
        <v>-1.5618000000000001</v>
      </c>
      <c r="AD2373" s="327">
        <v>3.7782</v>
      </c>
      <c r="AE2373" s="327">
        <v>3.8247499999999999</v>
      </c>
      <c r="AF2373" s="327">
        <v>10.950900000000001</v>
      </c>
      <c r="AG2373" s="327">
        <v>-0.25459999999999999</v>
      </c>
      <c r="AH2373" s="327">
        <v>0.22944999999999999</v>
      </c>
      <c r="AI2373" s="327">
        <v>1.6795</v>
      </c>
      <c r="AJ2373" s="327">
        <v>-0.41639999999999999</v>
      </c>
      <c r="AK2373" s="327">
        <v>0.53464999999999996</v>
      </c>
      <c r="AL2373" s="327">
        <v>20.8249</v>
      </c>
      <c r="AM2373" s="292"/>
    </row>
    <row r="2374" spans="1:39" ht="19.5" customHeight="1" x14ac:dyDescent="0.2">
      <c r="A2374" s="375" t="s">
        <v>52</v>
      </c>
      <c r="B2374" s="375" t="s">
        <v>45</v>
      </c>
      <c r="C2374" s="375" t="s">
        <v>40</v>
      </c>
      <c r="D2374" s="375" t="s">
        <v>43</v>
      </c>
      <c r="E2374" s="375"/>
      <c r="F2374" s="375">
        <v>0</v>
      </c>
      <c r="G2374" s="375">
        <v>0</v>
      </c>
      <c r="H2374" s="375">
        <v>0</v>
      </c>
      <c r="I2374" s="375">
        <v>0</v>
      </c>
      <c r="J2374" s="375">
        <v>0</v>
      </c>
      <c r="K2374" s="375">
        <v>0</v>
      </c>
      <c r="L2374" s="375">
        <v>0</v>
      </c>
      <c r="M2374" s="375">
        <v>0</v>
      </c>
      <c r="N2374" s="375">
        <v>0</v>
      </c>
      <c r="O2374" s="375">
        <v>0</v>
      </c>
      <c r="P2374" s="375">
        <v>0</v>
      </c>
      <c r="Q2374" s="375">
        <v>0</v>
      </c>
      <c r="R2374" s="375">
        <v>0</v>
      </c>
      <c r="W2374" s="323" t="s">
        <v>252</v>
      </c>
      <c r="X2374" s="323" t="s">
        <v>225</v>
      </c>
      <c r="Y2374" s="323"/>
      <c r="Z2374" s="327">
        <v>0.27622200000000002</v>
      </c>
      <c r="AA2374" s="327">
        <v>0.27386500000000003</v>
      </c>
      <c r="AB2374" s="327">
        <v>0.27386500000000003</v>
      </c>
      <c r="AC2374" s="327">
        <v>0.28280499999999997</v>
      </c>
      <c r="AD2374" s="327">
        <v>0.28280499999999997</v>
      </c>
      <c r="AE2374" s="327">
        <v>14.282805</v>
      </c>
      <c r="AF2374" s="327">
        <v>-13.717269999999999</v>
      </c>
      <c r="AG2374" s="327">
        <v>1.077375</v>
      </c>
      <c r="AH2374" s="327">
        <v>1.0936680000000001</v>
      </c>
      <c r="AI2374" s="327">
        <v>-1.2235149999999999</v>
      </c>
      <c r="AJ2374" s="327">
        <v>0.36316999999999999</v>
      </c>
      <c r="AK2374" s="327">
        <v>1.1050530000000001</v>
      </c>
      <c r="AL2374" s="327">
        <v>4.3708479999999996</v>
      </c>
      <c r="AM2374" s="292"/>
    </row>
    <row r="2375" spans="1:39" ht="19.5" customHeight="1" x14ac:dyDescent="0.2">
      <c r="A2375" s="375" t="s">
        <v>52</v>
      </c>
      <c r="B2375" s="375" t="s">
        <v>25</v>
      </c>
      <c r="C2375" s="375" t="s">
        <v>378</v>
      </c>
      <c r="D2375" s="375" t="s">
        <v>378</v>
      </c>
      <c r="E2375" s="375"/>
      <c r="F2375" s="375">
        <v>0</v>
      </c>
      <c r="G2375" s="375">
        <v>0</v>
      </c>
      <c r="H2375" s="375">
        <v>-208.74700000000001</v>
      </c>
      <c r="I2375" s="375">
        <v>-100.3613</v>
      </c>
      <c r="J2375" s="375">
        <v>-170.90309999999999</v>
      </c>
      <c r="K2375" s="375">
        <v>-137.7525</v>
      </c>
      <c r="L2375" s="375">
        <v>-150.63069999999999</v>
      </c>
      <c r="M2375" s="375">
        <v>-141.708</v>
      </c>
      <c r="N2375" s="375">
        <v>-146.11160000000001</v>
      </c>
      <c r="O2375" s="375">
        <v>-160.0812</v>
      </c>
      <c r="P2375" s="375">
        <v>-194.45564999999999</v>
      </c>
      <c r="Q2375" s="375">
        <v>-122.6581</v>
      </c>
      <c r="R2375" s="375">
        <v>-1533.40915</v>
      </c>
      <c r="W2375" s="323" t="s">
        <v>252</v>
      </c>
      <c r="X2375" s="323" t="s">
        <v>226</v>
      </c>
      <c r="Y2375" s="323"/>
      <c r="Z2375" s="327">
        <v>0</v>
      </c>
      <c r="AA2375" s="327">
        <v>0</v>
      </c>
      <c r="AB2375" s="327">
        <v>0</v>
      </c>
      <c r="AC2375" s="327">
        <v>0.1948</v>
      </c>
      <c r="AD2375" s="327">
        <v>0</v>
      </c>
      <c r="AE2375" s="327">
        <v>0</v>
      </c>
      <c r="AF2375" s="327">
        <v>0</v>
      </c>
      <c r="AG2375" s="327">
        <v>0</v>
      </c>
      <c r="AH2375" s="327">
        <v>0.71457800000000005</v>
      </c>
      <c r="AI2375" s="327">
        <v>-3.8800000000000002E-3</v>
      </c>
      <c r="AJ2375" s="327">
        <v>0.312</v>
      </c>
      <c r="AK2375" s="327">
        <v>0</v>
      </c>
      <c r="AL2375" s="327">
        <v>1.217498</v>
      </c>
      <c r="AM2375" s="292"/>
    </row>
    <row r="2376" spans="1:39" ht="19.5" customHeight="1" x14ac:dyDescent="0.2">
      <c r="A2376" s="375" t="s">
        <v>52</v>
      </c>
      <c r="B2376" s="375" t="s">
        <v>44</v>
      </c>
      <c r="C2376" s="375" t="s">
        <v>380</v>
      </c>
      <c r="D2376" s="375" t="s">
        <v>380</v>
      </c>
      <c r="E2376" s="375"/>
      <c r="F2376" s="375">
        <v>0</v>
      </c>
      <c r="G2376" s="375">
        <v>0</v>
      </c>
      <c r="H2376" s="375">
        <v>0</v>
      </c>
      <c r="I2376" s="375">
        <v>0</v>
      </c>
      <c r="J2376" s="375">
        <v>0</v>
      </c>
      <c r="K2376" s="375">
        <v>0</v>
      </c>
      <c r="L2376" s="375">
        <v>0</v>
      </c>
      <c r="M2376" s="375">
        <v>0</v>
      </c>
      <c r="N2376" s="375">
        <v>0</v>
      </c>
      <c r="O2376" s="375">
        <v>0</v>
      </c>
      <c r="P2376" s="375">
        <v>0</v>
      </c>
      <c r="Q2376" s="375">
        <v>0</v>
      </c>
      <c r="R2376" s="375">
        <v>0</v>
      </c>
      <c r="W2376" s="323" t="s">
        <v>252</v>
      </c>
      <c r="X2376" s="323" t="s">
        <v>227</v>
      </c>
      <c r="Y2376" s="323"/>
      <c r="Z2376" s="327">
        <v>0</v>
      </c>
      <c r="AA2376" s="327">
        <v>-0.1</v>
      </c>
      <c r="AB2376" s="327">
        <v>0</v>
      </c>
      <c r="AC2376" s="327">
        <v>0</v>
      </c>
      <c r="AD2376" s="327">
        <v>0</v>
      </c>
      <c r="AE2376" s="327">
        <v>0</v>
      </c>
      <c r="AF2376" s="327">
        <v>0</v>
      </c>
      <c r="AG2376" s="327">
        <v>0</v>
      </c>
      <c r="AH2376" s="327">
        <v>0</v>
      </c>
      <c r="AI2376" s="327">
        <v>0</v>
      </c>
      <c r="AJ2376" s="327">
        <v>0</v>
      </c>
      <c r="AK2376" s="327">
        <v>0</v>
      </c>
      <c r="AL2376" s="327">
        <v>-0.1</v>
      </c>
      <c r="AM2376" s="292"/>
    </row>
    <row r="2377" spans="1:39" ht="19.5" customHeight="1" x14ac:dyDescent="0.2">
      <c r="A2377" s="375" t="s">
        <v>52</v>
      </c>
      <c r="B2377" s="375" t="s">
        <v>45</v>
      </c>
      <c r="C2377" s="375" t="s">
        <v>382</v>
      </c>
      <c r="D2377" s="375" t="s">
        <v>382</v>
      </c>
      <c r="E2377" s="375"/>
      <c r="F2377" s="375">
        <v>0</v>
      </c>
      <c r="G2377" s="375">
        <v>0</v>
      </c>
      <c r="H2377" s="375">
        <v>-208.74700000000001</v>
      </c>
      <c r="I2377" s="375">
        <v>-100.3613</v>
      </c>
      <c r="J2377" s="375">
        <v>-170.90309999999999</v>
      </c>
      <c r="K2377" s="375">
        <v>-137.7525</v>
      </c>
      <c r="L2377" s="375">
        <v>-150.63069999999999</v>
      </c>
      <c r="M2377" s="375">
        <v>-141.708</v>
      </c>
      <c r="N2377" s="375">
        <v>-146.11160000000001</v>
      </c>
      <c r="O2377" s="375">
        <v>-160.0812</v>
      </c>
      <c r="P2377" s="375">
        <v>-194.45564999999999</v>
      </c>
      <c r="Q2377" s="375">
        <v>-122.6581</v>
      </c>
      <c r="R2377" s="375">
        <v>-1533.40915</v>
      </c>
      <c r="W2377" s="323" t="s">
        <v>252</v>
      </c>
      <c r="X2377" s="323" t="s">
        <v>367</v>
      </c>
      <c r="Y2377" s="323"/>
      <c r="Z2377" s="327">
        <v>0</v>
      </c>
      <c r="AA2377" s="327">
        <v>0</v>
      </c>
      <c r="AB2377" s="327">
        <v>0</v>
      </c>
      <c r="AC2377" s="327">
        <v>0</v>
      </c>
      <c r="AD2377" s="327">
        <v>0</v>
      </c>
      <c r="AE2377" s="327">
        <v>0</v>
      </c>
      <c r="AF2377" s="327">
        <v>0</v>
      </c>
      <c r="AG2377" s="327">
        <v>0</v>
      </c>
      <c r="AH2377" s="327">
        <v>0</v>
      </c>
      <c r="AI2377" s="327">
        <v>0</v>
      </c>
      <c r="AJ2377" s="327">
        <v>0</v>
      </c>
      <c r="AK2377" s="327">
        <v>0</v>
      </c>
      <c r="AL2377" s="327">
        <v>0</v>
      </c>
      <c r="AM2377" s="292"/>
    </row>
    <row r="2378" spans="1:39" ht="19.5" customHeight="1" x14ac:dyDescent="0.2">
      <c r="A2378" s="375" t="s">
        <v>52</v>
      </c>
      <c r="B2378" s="375" t="s">
        <v>46</v>
      </c>
      <c r="C2378" s="375" t="s">
        <v>384</v>
      </c>
      <c r="D2378" s="375" t="s">
        <v>384</v>
      </c>
      <c r="E2378" s="375"/>
      <c r="F2378" s="375">
        <v>0</v>
      </c>
      <c r="G2378" s="375">
        <v>0</v>
      </c>
      <c r="H2378" s="375">
        <v>0</v>
      </c>
      <c r="I2378" s="375">
        <v>0</v>
      </c>
      <c r="J2378" s="375">
        <v>0</v>
      </c>
      <c r="K2378" s="375">
        <v>0</v>
      </c>
      <c r="L2378" s="375">
        <v>0</v>
      </c>
      <c r="M2378" s="375">
        <v>0</v>
      </c>
      <c r="N2378" s="375">
        <v>0</v>
      </c>
      <c r="O2378" s="375">
        <v>0</v>
      </c>
      <c r="P2378" s="375">
        <v>0</v>
      </c>
      <c r="Q2378" s="375">
        <v>0</v>
      </c>
      <c r="R2378" s="375">
        <v>0</v>
      </c>
      <c r="W2378" s="323" t="s">
        <v>252</v>
      </c>
      <c r="X2378" s="323" t="s">
        <v>229</v>
      </c>
      <c r="Y2378" s="323"/>
      <c r="Z2378" s="327">
        <v>-42.773859999999999</v>
      </c>
      <c r="AA2378" s="327">
        <v>-32.410424999999996</v>
      </c>
      <c r="AB2378" s="327">
        <v>-25.735571</v>
      </c>
      <c r="AC2378" s="327">
        <v>82.957016999999894</v>
      </c>
      <c r="AD2378" s="327">
        <v>-38.520353</v>
      </c>
      <c r="AE2378" s="327">
        <v>52.333379999999998</v>
      </c>
      <c r="AF2378" s="327">
        <v>0.61192600000000397</v>
      </c>
      <c r="AG2378" s="327">
        <v>-1.94503300000001</v>
      </c>
      <c r="AH2378" s="327">
        <v>-11.229187</v>
      </c>
      <c r="AI2378" s="327">
        <v>13.313043</v>
      </c>
      <c r="AJ2378" s="327">
        <v>-18.003518</v>
      </c>
      <c r="AK2378" s="327">
        <v>-0.15</v>
      </c>
      <c r="AL2378" s="327">
        <v>-21.552581000000099</v>
      </c>
      <c r="AM2378" s="292"/>
    </row>
    <row r="2379" spans="1:39" ht="19.5" customHeight="1" x14ac:dyDescent="0.2">
      <c r="A2379" s="375" t="s">
        <v>52</v>
      </c>
      <c r="B2379" s="375" t="s">
        <v>47</v>
      </c>
      <c r="C2379" s="375" t="s">
        <v>386</v>
      </c>
      <c r="D2379" s="375" t="s">
        <v>386</v>
      </c>
      <c r="E2379" s="375"/>
      <c r="F2379" s="375">
        <v>0</v>
      </c>
      <c r="G2379" s="375">
        <v>0</v>
      </c>
      <c r="H2379" s="375">
        <v>-208.74700000000001</v>
      </c>
      <c r="I2379" s="375">
        <v>-100.3613</v>
      </c>
      <c r="J2379" s="375">
        <v>-170.90309999999999</v>
      </c>
      <c r="K2379" s="375">
        <v>-137.7525</v>
      </c>
      <c r="L2379" s="375">
        <v>-150.63069999999999</v>
      </c>
      <c r="M2379" s="375">
        <v>-141.708</v>
      </c>
      <c r="N2379" s="375">
        <v>-146.11160000000001</v>
      </c>
      <c r="O2379" s="375">
        <v>-160.0812</v>
      </c>
      <c r="P2379" s="375">
        <v>-194.45564999999999</v>
      </c>
      <c r="Q2379" s="375">
        <v>-122.6581</v>
      </c>
      <c r="R2379" s="375">
        <v>-1533.40915</v>
      </c>
      <c r="W2379" s="323" t="s">
        <v>252</v>
      </c>
      <c r="X2379" s="323" t="s">
        <v>230</v>
      </c>
      <c r="Y2379" s="323"/>
      <c r="Z2379" s="327">
        <v>0</v>
      </c>
      <c r="AA2379" s="327">
        <v>0</v>
      </c>
      <c r="AB2379" s="327">
        <v>0</v>
      </c>
      <c r="AC2379" s="327">
        <v>0</v>
      </c>
      <c r="AD2379" s="327">
        <v>0</v>
      </c>
      <c r="AE2379" s="327">
        <v>0</v>
      </c>
      <c r="AF2379" s="327">
        <v>0</v>
      </c>
      <c r="AG2379" s="327">
        <v>0.1008</v>
      </c>
      <c r="AH2379" s="327">
        <v>0</v>
      </c>
      <c r="AI2379" s="327">
        <v>0</v>
      </c>
      <c r="AJ2379" s="327">
        <v>0</v>
      </c>
      <c r="AK2379" s="327">
        <v>0</v>
      </c>
      <c r="AL2379" s="327">
        <v>0.1008</v>
      </c>
      <c r="AM2379" s="292"/>
    </row>
    <row r="2380" spans="1:39" ht="19.5" customHeight="1" x14ac:dyDescent="0.2">
      <c r="A2380" s="375" t="s">
        <v>52</v>
      </c>
      <c r="B2380" s="375" t="s">
        <v>48</v>
      </c>
      <c r="C2380" s="375" t="s">
        <v>48</v>
      </c>
      <c r="D2380" s="375" t="s">
        <v>48</v>
      </c>
      <c r="E2380" s="375"/>
      <c r="F2380" s="375" t="e">
        <v>#DIV/0!</v>
      </c>
      <c r="G2380" s="375" t="e">
        <v>#DIV/0!</v>
      </c>
      <c r="H2380" s="375">
        <v>1</v>
      </c>
      <c r="I2380" s="375">
        <v>1</v>
      </c>
      <c r="J2380" s="375">
        <v>1</v>
      </c>
      <c r="K2380" s="375">
        <v>1</v>
      </c>
      <c r="L2380" s="375">
        <v>1</v>
      </c>
      <c r="M2380" s="375">
        <v>1</v>
      </c>
      <c r="N2380" s="375">
        <v>1</v>
      </c>
      <c r="O2380" s="375">
        <v>1</v>
      </c>
      <c r="P2380" s="375">
        <v>1</v>
      </c>
      <c r="Q2380" s="375">
        <v>1</v>
      </c>
      <c r="R2380" s="375">
        <v>1</v>
      </c>
      <c r="W2380" s="323" t="s">
        <v>252</v>
      </c>
      <c r="X2380" s="323" t="s">
        <v>231</v>
      </c>
      <c r="Y2380" s="323"/>
      <c r="Z2380" s="327">
        <v>0</v>
      </c>
      <c r="AA2380" s="327">
        <v>0</v>
      </c>
      <c r="AB2380" s="327">
        <v>0</v>
      </c>
      <c r="AC2380" s="327">
        <v>0</v>
      </c>
      <c r="AD2380" s="327">
        <v>0</v>
      </c>
      <c r="AE2380" s="327">
        <v>0</v>
      </c>
      <c r="AF2380" s="327">
        <v>0</v>
      </c>
      <c r="AG2380" s="327">
        <v>0</v>
      </c>
      <c r="AH2380" s="327">
        <v>0</v>
      </c>
      <c r="AI2380" s="327">
        <v>0</v>
      </c>
      <c r="AJ2380" s="327">
        <v>0</v>
      </c>
      <c r="AK2380" s="327">
        <v>0</v>
      </c>
      <c r="AL2380" s="327">
        <v>0</v>
      </c>
      <c r="AM2380" s="292"/>
    </row>
    <row r="2381" spans="1:39" ht="19.5" customHeight="1" x14ac:dyDescent="0.2">
      <c r="A2381" s="375" t="s">
        <v>52</v>
      </c>
      <c r="B2381" s="375" t="s">
        <v>49</v>
      </c>
      <c r="C2381" s="375" t="s">
        <v>49</v>
      </c>
      <c r="D2381" s="375" t="s">
        <v>49</v>
      </c>
      <c r="E2381" s="375"/>
      <c r="F2381" s="375" t="e">
        <v>#DIV/0!</v>
      </c>
      <c r="G2381" s="375" t="e">
        <v>#DIV/0!</v>
      </c>
      <c r="H2381" s="375">
        <v>0</v>
      </c>
      <c r="I2381" s="375">
        <v>0</v>
      </c>
      <c r="J2381" s="375">
        <v>0</v>
      </c>
      <c r="K2381" s="375">
        <v>0</v>
      </c>
      <c r="L2381" s="375">
        <v>0</v>
      </c>
      <c r="M2381" s="375">
        <v>0</v>
      </c>
      <c r="N2381" s="375">
        <v>0</v>
      </c>
      <c r="O2381" s="375">
        <v>0</v>
      </c>
      <c r="P2381" s="375">
        <v>0</v>
      </c>
      <c r="Q2381" s="375">
        <v>0</v>
      </c>
      <c r="R2381" s="375">
        <v>0</v>
      </c>
      <c r="W2381" s="323" t="s">
        <v>252</v>
      </c>
      <c r="X2381" s="323" t="s">
        <v>232</v>
      </c>
      <c r="Y2381" s="323"/>
      <c r="Z2381" s="327">
        <v>0</v>
      </c>
      <c r="AA2381" s="327">
        <v>0</v>
      </c>
      <c r="AB2381" s="327">
        <v>0</v>
      </c>
      <c r="AC2381" s="327">
        <v>0</v>
      </c>
      <c r="AD2381" s="327">
        <v>0</v>
      </c>
      <c r="AE2381" s="327">
        <v>0</v>
      </c>
      <c r="AF2381" s="327">
        <v>0</v>
      </c>
      <c r="AG2381" s="327">
        <v>0</v>
      </c>
      <c r="AH2381" s="327">
        <v>0</v>
      </c>
      <c r="AI2381" s="327">
        <v>0</v>
      </c>
      <c r="AJ2381" s="327">
        <v>0</v>
      </c>
      <c r="AK2381" s="327">
        <v>0</v>
      </c>
      <c r="AL2381" s="327">
        <v>0</v>
      </c>
      <c r="AM2381" s="292"/>
    </row>
    <row r="2382" spans="1:39" ht="19.5" customHeight="1" x14ac:dyDescent="0.2">
      <c r="A2382" s="375" t="s">
        <v>52</v>
      </c>
      <c r="B2382" s="375" t="s">
        <v>50</v>
      </c>
      <c r="C2382" s="375" t="s">
        <v>50</v>
      </c>
      <c r="D2382" s="375" t="s">
        <v>50</v>
      </c>
      <c r="E2382" s="375"/>
      <c r="F2382" s="375" t="e">
        <v>#DIV/0!</v>
      </c>
      <c r="G2382" s="375" t="e">
        <v>#DIV/0!</v>
      </c>
      <c r="H2382" s="375">
        <v>1</v>
      </c>
      <c r="I2382" s="375">
        <v>1</v>
      </c>
      <c r="J2382" s="375">
        <v>1</v>
      </c>
      <c r="K2382" s="375">
        <v>1</v>
      </c>
      <c r="L2382" s="375">
        <v>1</v>
      </c>
      <c r="M2382" s="375">
        <v>1</v>
      </c>
      <c r="N2382" s="375">
        <v>1</v>
      </c>
      <c r="O2382" s="375">
        <v>1</v>
      </c>
      <c r="P2382" s="375">
        <v>1</v>
      </c>
      <c r="Q2382" s="375">
        <v>1</v>
      </c>
      <c r="R2382" s="375">
        <v>1</v>
      </c>
      <c r="W2382" s="323" t="s">
        <v>252</v>
      </c>
      <c r="X2382" s="323" t="s">
        <v>233</v>
      </c>
      <c r="Y2382" s="323"/>
      <c r="Z2382" s="327">
        <v>0</v>
      </c>
      <c r="AA2382" s="327">
        <v>0</v>
      </c>
      <c r="AB2382" s="327">
        <v>0</v>
      </c>
      <c r="AC2382" s="327">
        <v>0</v>
      </c>
      <c r="AD2382" s="327">
        <v>1.47E-2</v>
      </c>
      <c r="AE2382" s="327">
        <v>2.4899999999999999E-2</v>
      </c>
      <c r="AF2382" s="327">
        <v>0</v>
      </c>
      <c r="AG2382" s="327">
        <v>0</v>
      </c>
      <c r="AH2382" s="327">
        <v>0.15509999999999999</v>
      </c>
      <c r="AI2382" s="327">
        <v>3.04E-2</v>
      </c>
      <c r="AJ2382" s="327">
        <v>0</v>
      </c>
      <c r="AK2382" s="327">
        <v>4.1500000000000002E-2</v>
      </c>
      <c r="AL2382" s="327">
        <v>0.2666</v>
      </c>
      <c r="AM2382" s="292"/>
    </row>
    <row r="2383" spans="1:39" ht="19.5" customHeight="1" x14ac:dyDescent="0.2">
      <c r="A2383" s="375" t="s">
        <v>53</v>
      </c>
      <c r="B2383" s="375" t="s">
        <v>25</v>
      </c>
      <c r="C2383" s="375" t="s">
        <v>26</v>
      </c>
      <c r="D2383" s="375" t="s">
        <v>27</v>
      </c>
      <c r="E2383" s="375"/>
      <c r="F2383" s="375">
        <v>0</v>
      </c>
      <c r="G2383" s="375">
        <v>0</v>
      </c>
      <c r="H2383" s="375">
        <v>-97.499499999999998</v>
      </c>
      <c r="I2383" s="375">
        <v>-57.118200000000002</v>
      </c>
      <c r="J2383" s="375">
        <v>-91.397099999999995</v>
      </c>
      <c r="K2383" s="375">
        <v>-93.709800000000001</v>
      </c>
      <c r="L2383" s="375">
        <v>-89.475700000000003</v>
      </c>
      <c r="M2383" s="375">
        <v>-86.752200000000002</v>
      </c>
      <c r="N2383" s="375">
        <v>-78.197999999999993</v>
      </c>
      <c r="O2383" s="375">
        <v>-91.387699999999995</v>
      </c>
      <c r="P2383" s="375">
        <v>-95.407049999999998</v>
      </c>
      <c r="Q2383" s="375">
        <v>-71.844999999999999</v>
      </c>
      <c r="R2383" s="375">
        <v>-852.79025000000001</v>
      </c>
      <c r="W2383" s="323" t="s">
        <v>252</v>
      </c>
      <c r="X2383" s="323" t="s">
        <v>234</v>
      </c>
      <c r="Y2383" s="323"/>
      <c r="Z2383" s="327">
        <v>-83.786299999999997</v>
      </c>
      <c r="AA2383" s="327">
        <v>-3.1739999999999999</v>
      </c>
      <c r="AB2383" s="327">
        <v>5.54</v>
      </c>
      <c r="AC2383" s="327">
        <v>-11.6729</v>
      </c>
      <c r="AD2383" s="327">
        <v>-27.525986</v>
      </c>
      <c r="AE2383" s="327">
        <v>5.3821000000000003</v>
      </c>
      <c r="AF2383" s="327">
        <v>27.2439</v>
      </c>
      <c r="AG2383" s="327">
        <v>17.679400000000001</v>
      </c>
      <c r="AH2383" s="327">
        <v>-131.02789999999999</v>
      </c>
      <c r="AI2383" s="327">
        <v>0.30790000000000001</v>
      </c>
      <c r="AJ2383" s="327">
        <v>-1.4697</v>
      </c>
      <c r="AK2383" s="327">
        <v>324.36430000000001</v>
      </c>
      <c r="AL2383" s="327">
        <v>121.860814</v>
      </c>
      <c r="AM2383" s="292"/>
    </row>
    <row r="2384" spans="1:39" ht="19.5" customHeight="1" x14ac:dyDescent="0.2">
      <c r="A2384" s="375" t="s">
        <v>53</v>
      </c>
      <c r="B2384" s="375" t="s">
        <v>25</v>
      </c>
      <c r="C2384" s="375" t="s">
        <v>26</v>
      </c>
      <c r="D2384" s="375" t="s">
        <v>28</v>
      </c>
      <c r="E2384" s="375"/>
      <c r="F2384" s="375">
        <v>0</v>
      </c>
      <c r="G2384" s="375">
        <v>0</v>
      </c>
      <c r="H2384" s="375">
        <v>-54.814599999999999</v>
      </c>
      <c r="I2384" s="375">
        <v>-19.262699999999999</v>
      </c>
      <c r="J2384" s="375">
        <v>-42.071300000000001</v>
      </c>
      <c r="K2384" s="375">
        <v>-53.8444</v>
      </c>
      <c r="L2384" s="375">
        <v>-52.337499999999999</v>
      </c>
      <c r="M2384" s="375">
        <v>-53.271000000000001</v>
      </c>
      <c r="N2384" s="375">
        <v>-42.21555</v>
      </c>
      <c r="O2384" s="375">
        <v>-43.972349999999999</v>
      </c>
      <c r="P2384" s="375">
        <v>-55.209650000000003</v>
      </c>
      <c r="Q2384" s="375">
        <v>-39.006100000000004</v>
      </c>
      <c r="R2384" s="375">
        <v>-456.00515000000001</v>
      </c>
      <c r="W2384" s="323" t="s">
        <v>252</v>
      </c>
      <c r="X2384" s="323" t="s">
        <v>127</v>
      </c>
      <c r="Y2384" s="323"/>
      <c r="Z2384" s="327">
        <v>-1089.3176020000001</v>
      </c>
      <c r="AA2384" s="327">
        <v>-6.5362539999999996</v>
      </c>
      <c r="AB2384" s="327">
        <v>-8.3610039999999994</v>
      </c>
      <c r="AC2384" s="327">
        <v>1065.4034899999999</v>
      </c>
      <c r="AD2384" s="327">
        <v>-14.263626</v>
      </c>
      <c r="AE2384" s="327">
        <v>2.7877519999999998</v>
      </c>
      <c r="AF2384" s="327">
        <v>-6.9645190000000001</v>
      </c>
      <c r="AG2384" s="327">
        <v>-11.580674999999999</v>
      </c>
      <c r="AH2384" s="327">
        <v>-8.5558700000000005</v>
      </c>
      <c r="AI2384" s="327">
        <v>-6.1148999999999996</v>
      </c>
      <c r="AJ2384" s="327">
        <v>-11.270189999999999</v>
      </c>
      <c r="AK2384" s="327">
        <v>-12.630898999999999</v>
      </c>
      <c r="AL2384" s="327">
        <v>-107.404297</v>
      </c>
      <c r="AM2384" s="292"/>
    </row>
    <row r="2385" spans="1:39" ht="19.5" customHeight="1" x14ac:dyDescent="0.2">
      <c r="A2385" s="375" t="s">
        <v>53</v>
      </c>
      <c r="B2385" s="375" t="s">
        <v>25</v>
      </c>
      <c r="C2385" s="375" t="s">
        <v>26</v>
      </c>
      <c r="D2385" s="375" t="s">
        <v>29</v>
      </c>
      <c r="E2385" s="375"/>
      <c r="F2385" s="375">
        <v>0</v>
      </c>
      <c r="G2385" s="375">
        <v>0</v>
      </c>
      <c r="H2385" s="375">
        <v>0</v>
      </c>
      <c r="I2385" s="375">
        <v>-5.46629999999959</v>
      </c>
      <c r="J2385" s="375">
        <v>0</v>
      </c>
      <c r="K2385" s="375">
        <v>0</v>
      </c>
      <c r="L2385" s="375">
        <v>0</v>
      </c>
      <c r="M2385" s="375">
        <v>-2.5550000000000002</v>
      </c>
      <c r="N2385" s="375">
        <v>-46.26</v>
      </c>
      <c r="O2385" s="375">
        <v>-31.6</v>
      </c>
      <c r="P2385" s="375">
        <v>-35.92</v>
      </c>
      <c r="Q2385" s="375">
        <v>-9.1850000000000005</v>
      </c>
      <c r="R2385" s="375">
        <v>-130.9863</v>
      </c>
      <c r="W2385" s="323" t="s">
        <v>252</v>
      </c>
      <c r="X2385" s="323" t="s">
        <v>235</v>
      </c>
      <c r="Y2385" s="323"/>
      <c r="Z2385" s="327">
        <v>28.948934000000001</v>
      </c>
      <c r="AA2385" s="327">
        <v>12.470454999999999</v>
      </c>
      <c r="AB2385" s="327">
        <v>30.916511</v>
      </c>
      <c r="AC2385" s="327">
        <v>-10.262366</v>
      </c>
      <c r="AD2385" s="327">
        <v>28.489229000000002</v>
      </c>
      <c r="AE2385" s="327">
        <v>60.496775</v>
      </c>
      <c r="AF2385" s="327">
        <v>12.290474</v>
      </c>
      <c r="AG2385" s="327">
        <v>52.654857999999997</v>
      </c>
      <c r="AH2385" s="327">
        <v>35.844586999999997</v>
      </c>
      <c r="AI2385" s="327">
        <v>47.372660000000003</v>
      </c>
      <c r="AJ2385" s="327">
        <v>38.507606000000003</v>
      </c>
      <c r="AK2385" s="327">
        <v>53.317659999999997</v>
      </c>
      <c r="AL2385" s="327">
        <v>391.04738300000002</v>
      </c>
      <c r="AM2385" s="292"/>
    </row>
    <row r="2386" spans="1:39" ht="19.5" customHeight="1" x14ac:dyDescent="0.2">
      <c r="A2386" s="375" t="s">
        <v>53</v>
      </c>
      <c r="B2386" s="375" t="s">
        <v>25</v>
      </c>
      <c r="C2386" s="375" t="s">
        <v>26</v>
      </c>
      <c r="D2386" s="375" t="s">
        <v>30</v>
      </c>
      <c r="E2386" s="375"/>
      <c r="F2386" s="375">
        <v>0</v>
      </c>
      <c r="G2386" s="375">
        <v>0</v>
      </c>
      <c r="H2386" s="375">
        <v>0</v>
      </c>
      <c r="I2386" s="375">
        <v>0</v>
      </c>
      <c r="J2386" s="375">
        <v>0</v>
      </c>
      <c r="K2386" s="375">
        <v>0</v>
      </c>
      <c r="L2386" s="375">
        <v>-0.38</v>
      </c>
      <c r="M2386" s="375">
        <v>-20.155000000000001</v>
      </c>
      <c r="N2386" s="375">
        <v>-24.8</v>
      </c>
      <c r="O2386" s="375">
        <v>-28.18</v>
      </c>
      <c r="P2386" s="375">
        <v>-32.99</v>
      </c>
      <c r="Q2386" s="375">
        <v>-20.420000000000002</v>
      </c>
      <c r="R2386" s="375">
        <v>-126.925</v>
      </c>
      <c r="W2386" s="323" t="s">
        <v>252</v>
      </c>
      <c r="X2386" s="323" t="s">
        <v>236</v>
      </c>
      <c r="Y2386" s="323"/>
      <c r="Z2386" s="327">
        <v>0</v>
      </c>
      <c r="AA2386" s="327">
        <v>0</v>
      </c>
      <c r="AB2386" s="327">
        <v>0</v>
      </c>
      <c r="AC2386" s="327">
        <v>0</v>
      </c>
      <c r="AD2386" s="327">
        <v>0</v>
      </c>
      <c r="AE2386" s="327">
        <v>0</v>
      </c>
      <c r="AF2386" s="327">
        <v>0</v>
      </c>
      <c r="AG2386" s="327">
        <v>0</v>
      </c>
      <c r="AH2386" s="327">
        <v>0</v>
      </c>
      <c r="AI2386" s="327">
        <v>0</v>
      </c>
      <c r="AJ2386" s="327">
        <v>0</v>
      </c>
      <c r="AK2386" s="327">
        <v>0</v>
      </c>
      <c r="AL2386" s="327">
        <v>0</v>
      </c>
      <c r="AM2386" s="292"/>
    </row>
    <row r="2387" spans="1:39" ht="19.5" customHeight="1" x14ac:dyDescent="0.2">
      <c r="A2387" s="375" t="s">
        <v>53</v>
      </c>
      <c r="B2387" s="375" t="s">
        <v>25</v>
      </c>
      <c r="C2387" s="375" t="s">
        <v>26</v>
      </c>
      <c r="D2387" s="375" t="s">
        <v>31</v>
      </c>
      <c r="E2387" s="375"/>
      <c r="F2387" s="375">
        <v>0</v>
      </c>
      <c r="G2387" s="375">
        <v>0</v>
      </c>
      <c r="H2387" s="375">
        <v>0</v>
      </c>
      <c r="I2387" s="375">
        <v>0</v>
      </c>
      <c r="J2387" s="375">
        <v>0</v>
      </c>
      <c r="K2387" s="375">
        <v>0</v>
      </c>
      <c r="L2387" s="375">
        <v>0</v>
      </c>
      <c r="M2387" s="375">
        <v>0</v>
      </c>
      <c r="N2387" s="375">
        <v>0</v>
      </c>
      <c r="O2387" s="375">
        <v>0</v>
      </c>
      <c r="P2387" s="375">
        <v>0</v>
      </c>
      <c r="Q2387" s="375">
        <v>0</v>
      </c>
      <c r="R2387" s="375">
        <v>0</v>
      </c>
      <c r="W2387" s="323" t="s">
        <v>252</v>
      </c>
      <c r="X2387" s="323" t="s">
        <v>237</v>
      </c>
      <c r="Y2387" s="323"/>
      <c r="Z2387" s="327">
        <v>0</v>
      </c>
      <c r="AA2387" s="327">
        <v>0</v>
      </c>
      <c r="AB2387" s="327">
        <v>0</v>
      </c>
      <c r="AC2387" s="327">
        <v>0</v>
      </c>
      <c r="AD2387" s="327">
        <v>0</v>
      </c>
      <c r="AE2387" s="327">
        <v>0</v>
      </c>
      <c r="AF2387" s="327">
        <v>0</v>
      </c>
      <c r="AG2387" s="327">
        <v>0</v>
      </c>
      <c r="AH2387" s="327">
        <v>0</v>
      </c>
      <c r="AI2387" s="327">
        <v>0</v>
      </c>
      <c r="AJ2387" s="327">
        <v>0</v>
      </c>
      <c r="AK2387" s="327">
        <v>0</v>
      </c>
      <c r="AL2387" s="327">
        <v>0</v>
      </c>
      <c r="AM2387" s="292"/>
    </row>
    <row r="2388" spans="1:39" ht="19.5" customHeight="1" x14ac:dyDescent="0.2">
      <c r="A2388" s="375" t="s">
        <v>53</v>
      </c>
      <c r="B2388" s="375" t="s">
        <v>25</v>
      </c>
      <c r="C2388" s="375" t="s">
        <v>26</v>
      </c>
      <c r="D2388" s="375" t="s">
        <v>32</v>
      </c>
      <c r="E2388" s="375"/>
      <c r="F2388" s="375">
        <v>0</v>
      </c>
      <c r="G2388" s="375">
        <v>0</v>
      </c>
      <c r="H2388" s="375">
        <v>0</v>
      </c>
      <c r="I2388" s="375">
        <v>0</v>
      </c>
      <c r="J2388" s="375">
        <v>0</v>
      </c>
      <c r="K2388" s="375">
        <v>0</v>
      </c>
      <c r="L2388" s="375">
        <v>0</v>
      </c>
      <c r="M2388" s="375">
        <v>0</v>
      </c>
      <c r="N2388" s="375">
        <v>0</v>
      </c>
      <c r="O2388" s="375">
        <v>0</v>
      </c>
      <c r="P2388" s="375">
        <v>0</v>
      </c>
      <c r="Q2388" s="375">
        <v>0</v>
      </c>
      <c r="R2388" s="375">
        <v>0</v>
      </c>
      <c r="W2388" s="323" t="s">
        <v>252</v>
      </c>
      <c r="X2388" s="323" t="s">
        <v>238</v>
      </c>
      <c r="Y2388" s="323"/>
      <c r="Z2388" s="327">
        <v>0</v>
      </c>
      <c r="AA2388" s="327">
        <v>0</v>
      </c>
      <c r="AB2388" s="327">
        <v>0</v>
      </c>
      <c r="AC2388" s="327">
        <v>0</v>
      </c>
      <c r="AD2388" s="327">
        <v>0</v>
      </c>
      <c r="AE2388" s="327">
        <v>0</v>
      </c>
      <c r="AF2388" s="327">
        <v>0</v>
      </c>
      <c r="AG2388" s="327">
        <v>0</v>
      </c>
      <c r="AH2388" s="327">
        <v>0</v>
      </c>
      <c r="AI2388" s="327">
        <v>0</v>
      </c>
      <c r="AJ2388" s="327">
        <v>0</v>
      </c>
      <c r="AK2388" s="327">
        <v>0</v>
      </c>
      <c r="AL2388" s="327">
        <v>0</v>
      </c>
      <c r="AM2388" s="292"/>
    </row>
    <row r="2389" spans="1:39" ht="19.5" customHeight="1" x14ac:dyDescent="0.2">
      <c r="A2389" s="375" t="s">
        <v>53</v>
      </c>
      <c r="B2389" s="375" t="s">
        <v>25</v>
      </c>
      <c r="C2389" s="375" t="s">
        <v>33</v>
      </c>
      <c r="D2389" s="375" t="s">
        <v>34</v>
      </c>
      <c r="E2389" s="375"/>
      <c r="F2389" s="375">
        <v>0</v>
      </c>
      <c r="G2389" s="375">
        <v>0</v>
      </c>
      <c r="H2389" s="375">
        <v>0</v>
      </c>
      <c r="I2389" s="375">
        <v>-5.46629999999959</v>
      </c>
      <c r="J2389" s="375">
        <v>0</v>
      </c>
      <c r="K2389" s="375">
        <v>0</v>
      </c>
      <c r="L2389" s="375">
        <v>-0.38</v>
      </c>
      <c r="M2389" s="375">
        <v>-20.38</v>
      </c>
      <c r="N2389" s="375">
        <v>-68.069999999999993</v>
      </c>
      <c r="O2389" s="375">
        <v>-55.024999999999999</v>
      </c>
      <c r="P2389" s="375">
        <v>-51.34</v>
      </c>
      <c r="Q2389" s="375">
        <v>-20.925000000000001</v>
      </c>
      <c r="R2389" s="375">
        <v>-221.58629999999999</v>
      </c>
      <c r="W2389" s="323" t="s">
        <v>252</v>
      </c>
      <c r="X2389" s="323" t="s">
        <v>239</v>
      </c>
      <c r="Y2389" s="323"/>
      <c r="Z2389" s="327">
        <v>0</v>
      </c>
      <c r="AA2389" s="327">
        <v>0</v>
      </c>
      <c r="AB2389" s="327">
        <v>0</v>
      </c>
      <c r="AC2389" s="327">
        <v>0</v>
      </c>
      <c r="AD2389" s="327">
        <v>0</v>
      </c>
      <c r="AE2389" s="327">
        <v>0</v>
      </c>
      <c r="AF2389" s="327">
        <v>0</v>
      </c>
      <c r="AG2389" s="327">
        <v>0</v>
      </c>
      <c r="AH2389" s="327">
        <v>0</v>
      </c>
      <c r="AI2389" s="327">
        <v>0</v>
      </c>
      <c r="AJ2389" s="327">
        <v>0</v>
      </c>
      <c r="AK2389" s="327">
        <v>0</v>
      </c>
      <c r="AL2389" s="327">
        <v>0</v>
      </c>
      <c r="AM2389" s="292"/>
    </row>
    <row r="2390" spans="1:39" ht="19.5" customHeight="1" x14ac:dyDescent="0.2">
      <c r="A2390" s="375" t="s">
        <v>53</v>
      </c>
      <c r="B2390" s="375" t="s">
        <v>25</v>
      </c>
      <c r="C2390" s="375" t="s">
        <v>33</v>
      </c>
      <c r="D2390" s="375" t="s">
        <v>35</v>
      </c>
      <c r="E2390" s="375"/>
      <c r="F2390" s="375">
        <v>0</v>
      </c>
      <c r="G2390" s="375">
        <v>0</v>
      </c>
      <c r="H2390" s="375">
        <v>-45.532499999999999</v>
      </c>
      <c r="I2390" s="375">
        <v>-25.4635</v>
      </c>
      <c r="J2390" s="375">
        <v>-45.486600000000003</v>
      </c>
      <c r="K2390" s="375">
        <v>-53.829799999999999</v>
      </c>
      <c r="L2390" s="375">
        <v>-48.332999999999998</v>
      </c>
      <c r="M2390" s="375">
        <v>-49.222299999999997</v>
      </c>
      <c r="N2390" s="375">
        <v>-44.235900000000001</v>
      </c>
      <c r="O2390" s="375">
        <v>-64.173299999999998</v>
      </c>
      <c r="P2390" s="375">
        <v>-84.020300000000006</v>
      </c>
      <c r="Q2390" s="375">
        <v>-53.0837</v>
      </c>
      <c r="R2390" s="375">
        <v>-513.3809</v>
      </c>
      <c r="W2390" s="323" t="s">
        <v>252</v>
      </c>
      <c r="X2390" s="323" t="s">
        <v>240</v>
      </c>
      <c r="Y2390" s="323"/>
      <c r="Z2390" s="327">
        <v>0</v>
      </c>
      <c r="AA2390" s="327">
        <v>0</v>
      </c>
      <c r="AB2390" s="327">
        <v>0.82989199999999996</v>
      </c>
      <c r="AC2390" s="327">
        <v>-2.014402</v>
      </c>
      <c r="AD2390" s="327">
        <v>-1.0510000000000001E-3</v>
      </c>
      <c r="AE2390" s="327">
        <v>-0.15507199999999999</v>
      </c>
      <c r="AF2390" s="327">
        <v>-0.53371199999999996</v>
      </c>
      <c r="AG2390" s="327">
        <v>-7.9999999999999996E-6</v>
      </c>
      <c r="AH2390" s="327">
        <v>-0.19927600000000001</v>
      </c>
      <c r="AI2390" s="327">
        <v>-5.6059999999999999E-2</v>
      </c>
      <c r="AJ2390" s="327">
        <v>-7.2477E-2</v>
      </c>
      <c r="AK2390" s="327">
        <v>-6.4391970000000001</v>
      </c>
      <c r="AL2390" s="327">
        <v>-8.6413630000000001</v>
      </c>
      <c r="AM2390" s="292"/>
    </row>
    <row r="2391" spans="1:39" ht="19.5" customHeight="1" x14ac:dyDescent="0.2">
      <c r="A2391" s="375" t="s">
        <v>53</v>
      </c>
      <c r="B2391" s="375" t="s">
        <v>25</v>
      </c>
      <c r="C2391" s="375" t="s">
        <v>33</v>
      </c>
      <c r="D2391" s="375" t="s">
        <v>36</v>
      </c>
      <c r="E2391" s="375"/>
      <c r="F2391" s="375">
        <v>0</v>
      </c>
      <c r="G2391" s="375">
        <v>0</v>
      </c>
      <c r="H2391" s="375">
        <v>-106.7816</v>
      </c>
      <c r="I2391" s="375">
        <v>-50.917400000000001</v>
      </c>
      <c r="J2391" s="375">
        <v>-87.981800000000007</v>
      </c>
      <c r="K2391" s="375">
        <v>-93.724400000000003</v>
      </c>
      <c r="L2391" s="375">
        <v>-93.480199999999996</v>
      </c>
      <c r="M2391" s="375">
        <v>-93.130899999999997</v>
      </c>
      <c r="N2391" s="375">
        <v>-79.167649999999995</v>
      </c>
      <c r="O2391" s="375">
        <v>-75.941749999999999</v>
      </c>
      <c r="P2391" s="375">
        <v>-84.166399999999996</v>
      </c>
      <c r="Q2391" s="375">
        <v>-66.447400000000002</v>
      </c>
      <c r="R2391" s="375">
        <v>-831.73950000000002</v>
      </c>
      <c r="W2391" s="323" t="s">
        <v>252</v>
      </c>
      <c r="X2391" s="323" t="s">
        <v>241</v>
      </c>
      <c r="Y2391" s="323"/>
      <c r="Z2391" s="327">
        <v>0</v>
      </c>
      <c r="AA2391" s="327">
        <v>0</v>
      </c>
      <c r="AB2391" s="327">
        <v>0</v>
      </c>
      <c r="AC2391" s="327">
        <v>0</v>
      </c>
      <c r="AD2391" s="327">
        <v>0</v>
      </c>
      <c r="AE2391" s="327">
        <v>0</v>
      </c>
      <c r="AF2391" s="327">
        <v>0</v>
      </c>
      <c r="AG2391" s="327">
        <v>0</v>
      </c>
      <c r="AH2391" s="327">
        <v>0</v>
      </c>
      <c r="AI2391" s="327">
        <v>0</v>
      </c>
      <c r="AJ2391" s="327">
        <v>0</v>
      </c>
      <c r="AK2391" s="327">
        <v>0</v>
      </c>
      <c r="AL2391" s="327">
        <v>0</v>
      </c>
      <c r="AM2391" s="292"/>
    </row>
    <row r="2392" spans="1:39" ht="19.5" customHeight="1" x14ac:dyDescent="0.2">
      <c r="A2392" s="375" t="s">
        <v>53</v>
      </c>
      <c r="B2392" s="375" t="s">
        <v>25</v>
      </c>
      <c r="C2392" s="375" t="s">
        <v>33</v>
      </c>
      <c r="D2392" s="375" t="s">
        <v>37</v>
      </c>
      <c r="E2392" s="375"/>
      <c r="F2392" s="375">
        <v>0</v>
      </c>
      <c r="G2392" s="375">
        <v>0</v>
      </c>
      <c r="H2392" s="375">
        <v>0</v>
      </c>
      <c r="I2392" s="375">
        <v>0</v>
      </c>
      <c r="J2392" s="375">
        <v>0</v>
      </c>
      <c r="K2392" s="375">
        <v>0</v>
      </c>
      <c r="L2392" s="375">
        <v>0</v>
      </c>
      <c r="M2392" s="375">
        <v>0</v>
      </c>
      <c r="N2392" s="375">
        <v>0</v>
      </c>
      <c r="O2392" s="375">
        <v>0</v>
      </c>
      <c r="P2392" s="375">
        <v>0</v>
      </c>
      <c r="Q2392" s="375">
        <v>0</v>
      </c>
      <c r="R2392" s="375">
        <v>0</v>
      </c>
      <c r="W2392" s="323" t="s">
        <v>252</v>
      </c>
      <c r="X2392" s="323" t="s">
        <v>242</v>
      </c>
      <c r="Y2392" s="323"/>
      <c r="Z2392" s="327">
        <v>0</v>
      </c>
      <c r="AA2392" s="327">
        <v>0</v>
      </c>
      <c r="AB2392" s="327">
        <v>2.7030000000000001E-3</v>
      </c>
      <c r="AC2392" s="327">
        <v>-4.4090999999999996</v>
      </c>
      <c r="AD2392" s="327">
        <v>0</v>
      </c>
      <c r="AE2392" s="327">
        <v>-0.01</v>
      </c>
      <c r="AF2392" s="327">
        <v>-1.8107000000000002E-2</v>
      </c>
      <c r="AG2392" s="327">
        <v>-5.0000000000000001E-3</v>
      </c>
      <c r="AH2392" s="327">
        <v>0</v>
      </c>
      <c r="AI2392" s="327">
        <v>-4.5058930000000004</v>
      </c>
      <c r="AJ2392" s="327">
        <v>0</v>
      </c>
      <c r="AK2392" s="327">
        <v>-1.4537500000000001</v>
      </c>
      <c r="AL2392" s="327">
        <v>-10.399146999999999</v>
      </c>
      <c r="AM2392" s="292"/>
    </row>
    <row r="2393" spans="1:39" ht="19.5" customHeight="1" x14ac:dyDescent="0.2">
      <c r="A2393" s="375" t="s">
        <v>53</v>
      </c>
      <c r="B2393" s="375" t="s">
        <v>25</v>
      </c>
      <c r="C2393" s="375" t="s">
        <v>33</v>
      </c>
      <c r="D2393" s="375" t="s">
        <v>38</v>
      </c>
      <c r="E2393" s="375"/>
      <c r="F2393" s="375">
        <v>0</v>
      </c>
      <c r="G2393" s="375">
        <v>0</v>
      </c>
      <c r="H2393" s="375">
        <v>0</v>
      </c>
      <c r="I2393" s="375">
        <v>0</v>
      </c>
      <c r="J2393" s="375">
        <v>0</v>
      </c>
      <c r="K2393" s="375">
        <v>0</v>
      </c>
      <c r="L2393" s="375">
        <v>0</v>
      </c>
      <c r="M2393" s="375">
        <v>0</v>
      </c>
      <c r="N2393" s="375">
        <v>0</v>
      </c>
      <c r="O2393" s="375">
        <v>0</v>
      </c>
      <c r="P2393" s="375">
        <v>0</v>
      </c>
      <c r="Q2393" s="375">
        <v>0</v>
      </c>
      <c r="R2393" s="375">
        <v>0</v>
      </c>
      <c r="W2393" s="323" t="s">
        <v>252</v>
      </c>
      <c r="X2393" s="323" t="s">
        <v>243</v>
      </c>
      <c r="Y2393" s="323"/>
      <c r="Z2393" s="327">
        <v>0</v>
      </c>
      <c r="AA2393" s="327">
        <v>0</v>
      </c>
      <c r="AB2393" s="327">
        <v>0</v>
      </c>
      <c r="AC2393" s="327">
        <v>0</v>
      </c>
      <c r="AD2393" s="327">
        <v>0</v>
      </c>
      <c r="AE2393" s="327">
        <v>0</v>
      </c>
      <c r="AF2393" s="327">
        <v>0</v>
      </c>
      <c r="AG2393" s="327">
        <v>0</v>
      </c>
      <c r="AH2393" s="327">
        <v>0</v>
      </c>
      <c r="AI2393" s="327">
        <v>0</v>
      </c>
      <c r="AJ2393" s="327">
        <v>0</v>
      </c>
      <c r="AK2393" s="327">
        <v>0</v>
      </c>
      <c r="AL2393" s="327">
        <v>0</v>
      </c>
      <c r="AM2393" s="292"/>
    </row>
    <row r="2394" spans="1:39" ht="19.5" customHeight="1" x14ac:dyDescent="0.2">
      <c r="A2394" s="375" t="s">
        <v>53</v>
      </c>
      <c r="B2394" s="375" t="s">
        <v>25</v>
      </c>
      <c r="C2394" s="375" t="s">
        <v>33</v>
      </c>
      <c r="D2394" s="375" t="s">
        <v>39</v>
      </c>
      <c r="E2394" s="375"/>
      <c r="F2394" s="375">
        <v>0</v>
      </c>
      <c r="G2394" s="375">
        <v>0</v>
      </c>
      <c r="H2394" s="375">
        <v>0</v>
      </c>
      <c r="I2394" s="375">
        <v>0</v>
      </c>
      <c r="J2394" s="375">
        <v>0</v>
      </c>
      <c r="K2394" s="375">
        <v>0</v>
      </c>
      <c r="L2394" s="375">
        <v>0</v>
      </c>
      <c r="M2394" s="375">
        <v>0</v>
      </c>
      <c r="N2394" s="375">
        <v>0</v>
      </c>
      <c r="O2394" s="375">
        <v>0</v>
      </c>
      <c r="P2394" s="375">
        <v>0</v>
      </c>
      <c r="Q2394" s="375">
        <v>0</v>
      </c>
      <c r="R2394" s="375">
        <v>0</v>
      </c>
      <c r="W2394" s="323" t="s">
        <v>252</v>
      </c>
      <c r="X2394" s="323" t="s">
        <v>244</v>
      </c>
      <c r="Y2394" s="323"/>
      <c r="Z2394" s="327">
        <v>0</v>
      </c>
      <c r="AA2394" s="327">
        <v>0</v>
      </c>
      <c r="AB2394" s="327">
        <v>0</v>
      </c>
      <c r="AC2394" s="327">
        <v>0</v>
      </c>
      <c r="AD2394" s="327">
        <v>0</v>
      </c>
      <c r="AE2394" s="327">
        <v>0</v>
      </c>
      <c r="AF2394" s="327">
        <v>0</v>
      </c>
      <c r="AG2394" s="327">
        <v>0</v>
      </c>
      <c r="AH2394" s="327">
        <v>0</v>
      </c>
      <c r="AI2394" s="327">
        <v>0</v>
      </c>
      <c r="AJ2394" s="327">
        <v>0</v>
      </c>
      <c r="AK2394" s="327">
        <v>0</v>
      </c>
      <c r="AL2394" s="327">
        <v>0</v>
      </c>
      <c r="AM2394" s="292"/>
    </row>
    <row r="2395" spans="1:39" ht="19.5" customHeight="1" x14ac:dyDescent="0.2">
      <c r="A2395" s="375" t="s">
        <v>53</v>
      </c>
      <c r="B2395" s="375" t="s">
        <v>25</v>
      </c>
      <c r="C2395" s="375" t="s">
        <v>40</v>
      </c>
      <c r="D2395" s="375" t="s">
        <v>41</v>
      </c>
      <c r="E2395" s="375"/>
      <c r="F2395" s="375">
        <v>0</v>
      </c>
      <c r="G2395" s="375">
        <v>0</v>
      </c>
      <c r="H2395" s="375">
        <v>-151.59485000000001</v>
      </c>
      <c r="I2395" s="375">
        <v>-81.847199999999603</v>
      </c>
      <c r="J2395" s="375">
        <v>-133.4684</v>
      </c>
      <c r="K2395" s="375">
        <v>-147.55420000000001</v>
      </c>
      <c r="L2395" s="375">
        <v>-142.19319999999999</v>
      </c>
      <c r="M2395" s="375">
        <v>-162.73320000000001</v>
      </c>
      <c r="N2395" s="375">
        <v>-191.47354999999999</v>
      </c>
      <c r="O2395" s="375">
        <v>-195.14005</v>
      </c>
      <c r="P2395" s="375">
        <v>-219.52670000000001</v>
      </c>
      <c r="Q2395" s="375">
        <v>-140.45609999999999</v>
      </c>
      <c r="R2395" s="375">
        <v>-1565.9874500000001</v>
      </c>
      <c r="W2395" s="323" t="s">
        <v>252</v>
      </c>
      <c r="X2395" s="323" t="s">
        <v>245</v>
      </c>
      <c r="Y2395" s="323"/>
      <c r="Z2395" s="327">
        <v>0</v>
      </c>
      <c r="AA2395" s="327">
        <v>0</v>
      </c>
      <c r="AB2395" s="327">
        <v>0</v>
      </c>
      <c r="AC2395" s="327">
        <v>0</v>
      </c>
      <c r="AD2395" s="327">
        <v>0</v>
      </c>
      <c r="AE2395" s="327">
        <v>0</v>
      </c>
      <c r="AF2395" s="327">
        <v>0</v>
      </c>
      <c r="AG2395" s="327">
        <v>0</v>
      </c>
      <c r="AH2395" s="327">
        <v>0</v>
      </c>
      <c r="AI2395" s="327">
        <v>0</v>
      </c>
      <c r="AJ2395" s="327">
        <v>0</v>
      </c>
      <c r="AK2395" s="327">
        <v>0</v>
      </c>
      <c r="AL2395" s="327">
        <v>0</v>
      </c>
      <c r="AM2395" s="292"/>
    </row>
    <row r="2396" spans="1:39" ht="19.5" customHeight="1" x14ac:dyDescent="0.2">
      <c r="A2396" s="375" t="s">
        <v>53</v>
      </c>
      <c r="B2396" s="375" t="s">
        <v>25</v>
      </c>
      <c r="C2396" s="375" t="s">
        <v>40</v>
      </c>
      <c r="D2396" s="375" t="s">
        <v>42</v>
      </c>
      <c r="E2396" s="375"/>
      <c r="F2396" s="375">
        <v>0</v>
      </c>
      <c r="G2396" s="375">
        <v>0</v>
      </c>
      <c r="H2396" s="375">
        <v>-0.71924999999999994</v>
      </c>
      <c r="I2396" s="375">
        <v>0</v>
      </c>
      <c r="J2396" s="375">
        <v>0</v>
      </c>
      <c r="K2396" s="375">
        <v>0</v>
      </c>
      <c r="L2396" s="375">
        <v>0</v>
      </c>
      <c r="M2396" s="375">
        <v>0</v>
      </c>
      <c r="N2396" s="375">
        <v>0</v>
      </c>
      <c r="O2396" s="375">
        <v>0</v>
      </c>
      <c r="P2396" s="375">
        <v>0</v>
      </c>
      <c r="Q2396" s="375">
        <v>0</v>
      </c>
      <c r="R2396" s="375">
        <v>-0.71924999999999994</v>
      </c>
      <c r="W2396" s="323" t="s">
        <v>252</v>
      </c>
      <c r="X2396" s="323" t="s">
        <v>246</v>
      </c>
      <c r="Y2396" s="323"/>
      <c r="Z2396" s="327">
        <v>0</v>
      </c>
      <c r="AA2396" s="327">
        <v>0</v>
      </c>
      <c r="AB2396" s="327">
        <v>0</v>
      </c>
      <c r="AC2396" s="327">
        <v>0</v>
      </c>
      <c r="AD2396" s="327">
        <v>0</v>
      </c>
      <c r="AE2396" s="327">
        <v>0</v>
      </c>
      <c r="AF2396" s="327">
        <v>0</v>
      </c>
      <c r="AG2396" s="327">
        <v>0</v>
      </c>
      <c r="AH2396" s="327">
        <v>0</v>
      </c>
      <c r="AI2396" s="327">
        <v>0</v>
      </c>
      <c r="AJ2396" s="327">
        <v>0</v>
      </c>
      <c r="AK2396" s="327">
        <v>0</v>
      </c>
      <c r="AL2396" s="327">
        <v>0</v>
      </c>
      <c r="AM2396" s="292"/>
    </row>
    <row r="2397" spans="1:39" ht="19.5" customHeight="1" x14ac:dyDescent="0.2">
      <c r="A2397" s="375" t="s">
        <v>53</v>
      </c>
      <c r="B2397" s="375" t="s">
        <v>25</v>
      </c>
      <c r="C2397" s="375" t="s">
        <v>40</v>
      </c>
      <c r="D2397" s="375" t="s">
        <v>43</v>
      </c>
      <c r="E2397" s="375"/>
      <c r="F2397" s="375">
        <v>0</v>
      </c>
      <c r="G2397" s="375">
        <v>0</v>
      </c>
      <c r="H2397" s="375">
        <v>0</v>
      </c>
      <c r="I2397" s="375">
        <v>0</v>
      </c>
      <c r="J2397" s="375">
        <v>0</v>
      </c>
      <c r="K2397" s="375">
        <v>0</v>
      </c>
      <c r="L2397" s="375">
        <v>0</v>
      </c>
      <c r="M2397" s="375">
        <v>0</v>
      </c>
      <c r="N2397" s="375">
        <v>0</v>
      </c>
      <c r="O2397" s="375">
        <v>0</v>
      </c>
      <c r="P2397" s="375">
        <v>0</v>
      </c>
      <c r="Q2397" s="375">
        <v>0</v>
      </c>
      <c r="R2397" s="375">
        <v>0</v>
      </c>
      <c r="W2397" s="323" t="s">
        <v>252</v>
      </c>
      <c r="X2397" s="323" t="s">
        <v>247</v>
      </c>
      <c r="Y2397" s="323"/>
      <c r="Z2397" s="327">
        <v>0</v>
      </c>
      <c r="AA2397" s="327">
        <v>0</v>
      </c>
      <c r="AB2397" s="327">
        <v>0</v>
      </c>
      <c r="AC2397" s="327">
        <v>0</v>
      </c>
      <c r="AD2397" s="327">
        <v>0</v>
      </c>
      <c r="AE2397" s="327">
        <v>-3.9575999999999998</v>
      </c>
      <c r="AF2397" s="327">
        <v>0</v>
      </c>
      <c r="AG2397" s="327">
        <v>0</v>
      </c>
      <c r="AH2397" s="327">
        <v>3.3530000000000002</v>
      </c>
      <c r="AI2397" s="327">
        <v>-3.3530000000000002</v>
      </c>
      <c r="AJ2397" s="327">
        <v>3.9575999999999998</v>
      </c>
      <c r="AK2397" s="327">
        <v>0</v>
      </c>
      <c r="AL2397" s="327">
        <v>0</v>
      </c>
      <c r="AM2397" s="292"/>
    </row>
    <row r="2398" spans="1:39" ht="19.5" customHeight="1" x14ac:dyDescent="0.2">
      <c r="A2398" s="375" t="s">
        <v>53</v>
      </c>
      <c r="B2398" s="375" t="s">
        <v>44</v>
      </c>
      <c r="C2398" s="375" t="s">
        <v>26</v>
      </c>
      <c r="D2398" s="375" t="s">
        <v>27</v>
      </c>
      <c r="E2398" s="375"/>
      <c r="F2398" s="375"/>
      <c r="G2398" s="375"/>
      <c r="H2398" s="375"/>
      <c r="I2398" s="375"/>
      <c r="J2398" s="375"/>
      <c r="K2398" s="375"/>
      <c r="L2398" s="375"/>
      <c r="M2398" s="375"/>
      <c r="N2398" s="375"/>
      <c r="O2398" s="375"/>
      <c r="P2398" s="375"/>
      <c r="Q2398" s="375"/>
      <c r="R2398" s="375">
        <v>0</v>
      </c>
      <c r="W2398" s="323" t="s">
        <v>252</v>
      </c>
      <c r="X2398" s="323" t="s">
        <v>248</v>
      </c>
      <c r="Y2398" s="323"/>
      <c r="Z2398" s="327">
        <v>0</v>
      </c>
      <c r="AA2398" s="327">
        <v>0</v>
      </c>
      <c r="AB2398" s="327">
        <v>0</v>
      </c>
      <c r="AC2398" s="327">
        <v>0</v>
      </c>
      <c r="AD2398" s="327">
        <v>0</v>
      </c>
      <c r="AE2398" s="327">
        <v>0</v>
      </c>
      <c r="AF2398" s="327">
        <v>0</v>
      </c>
      <c r="AG2398" s="327">
        <v>0</v>
      </c>
      <c r="AH2398" s="327">
        <v>0</v>
      </c>
      <c r="AI2398" s="327">
        <v>0</v>
      </c>
      <c r="AJ2398" s="327">
        <v>0</v>
      </c>
      <c r="AK2398" s="327">
        <v>0</v>
      </c>
      <c r="AL2398" s="327">
        <v>0</v>
      </c>
      <c r="AM2398" s="292"/>
    </row>
    <row r="2399" spans="1:39" ht="19.5" customHeight="1" x14ac:dyDescent="0.2">
      <c r="A2399" s="375" t="s">
        <v>53</v>
      </c>
      <c r="B2399" s="375" t="s">
        <v>44</v>
      </c>
      <c r="C2399" s="375" t="s">
        <v>26</v>
      </c>
      <c r="D2399" s="375" t="s">
        <v>28</v>
      </c>
      <c r="E2399" s="375"/>
      <c r="F2399" s="375"/>
      <c r="G2399" s="375"/>
      <c r="H2399" s="375"/>
      <c r="I2399" s="375"/>
      <c r="J2399" s="375"/>
      <c r="K2399" s="375"/>
      <c r="L2399" s="375"/>
      <c r="M2399" s="375"/>
      <c r="N2399" s="375"/>
      <c r="O2399" s="375"/>
      <c r="P2399" s="375"/>
      <c r="Q2399" s="375"/>
      <c r="R2399" s="375">
        <v>0</v>
      </c>
      <c r="W2399" s="323" t="s">
        <v>252</v>
      </c>
      <c r="X2399" s="323" t="s">
        <v>210</v>
      </c>
      <c r="Y2399" s="323"/>
      <c r="Z2399" s="327">
        <v>-1107.229869</v>
      </c>
      <c r="AA2399" s="327">
        <v>122.394462</v>
      </c>
      <c r="AB2399" s="327">
        <v>171.54062500000001</v>
      </c>
      <c r="AC2399" s="327">
        <v>1146.850473</v>
      </c>
      <c r="AD2399" s="327">
        <v>124.27903499999999</v>
      </c>
      <c r="AE2399" s="327">
        <v>227.22407899999999</v>
      </c>
      <c r="AF2399" s="327">
        <v>74.334878999999006</v>
      </c>
      <c r="AG2399" s="327">
        <v>173.54515799999999</v>
      </c>
      <c r="AH2399" s="327">
        <v>28.639192000000001</v>
      </c>
      <c r="AI2399" s="327">
        <v>148.39070899999999</v>
      </c>
      <c r="AJ2399" s="327">
        <v>128.609714</v>
      </c>
      <c r="AK2399" s="327">
        <v>-414.4466592</v>
      </c>
      <c r="AL2399" s="327">
        <v>824.13179779999905</v>
      </c>
      <c r="AM2399" s="292"/>
    </row>
    <row r="2400" spans="1:39" ht="19.5" customHeight="1" x14ac:dyDescent="0.2">
      <c r="A2400" s="375" t="s">
        <v>53</v>
      </c>
      <c r="B2400" s="375" t="s">
        <v>44</v>
      </c>
      <c r="C2400" s="375" t="s">
        <v>26</v>
      </c>
      <c r="D2400" s="375" t="s">
        <v>29</v>
      </c>
      <c r="E2400" s="375"/>
      <c r="F2400" s="375"/>
      <c r="G2400" s="375"/>
      <c r="H2400" s="375"/>
      <c r="I2400" s="375"/>
      <c r="J2400" s="375"/>
      <c r="K2400" s="375"/>
      <c r="L2400" s="375"/>
      <c r="M2400" s="375"/>
      <c r="N2400" s="375"/>
      <c r="O2400" s="375"/>
      <c r="P2400" s="375"/>
      <c r="Q2400" s="375"/>
      <c r="R2400" s="375">
        <v>0</v>
      </c>
      <c r="W2400" s="321"/>
      <c r="X2400" s="321"/>
      <c r="Y2400" s="321"/>
      <c r="Z2400" s="321"/>
      <c r="AA2400" s="329"/>
      <c r="AB2400" s="329"/>
      <c r="AC2400" s="329"/>
      <c r="AD2400" s="329"/>
      <c r="AE2400" s="329"/>
      <c r="AF2400" s="329"/>
      <c r="AG2400" s="329"/>
      <c r="AH2400" s="329"/>
      <c r="AI2400" s="329"/>
      <c r="AJ2400" s="329"/>
      <c r="AK2400" s="329"/>
      <c r="AL2400" s="329"/>
      <c r="AM2400" s="292"/>
    </row>
    <row r="2401" spans="1:39" ht="19.5" customHeight="1" x14ac:dyDescent="0.2">
      <c r="A2401" s="375" t="s">
        <v>53</v>
      </c>
      <c r="B2401" s="375" t="s">
        <v>44</v>
      </c>
      <c r="C2401" s="375" t="s">
        <v>26</v>
      </c>
      <c r="D2401" s="375" t="s">
        <v>30</v>
      </c>
      <c r="E2401" s="375"/>
      <c r="F2401" s="375"/>
      <c r="G2401" s="375"/>
      <c r="H2401" s="375"/>
      <c r="I2401" s="375"/>
      <c r="J2401" s="375"/>
      <c r="K2401" s="375"/>
      <c r="L2401" s="375"/>
      <c r="M2401" s="375"/>
      <c r="N2401" s="375"/>
      <c r="O2401" s="375"/>
      <c r="P2401" s="375"/>
      <c r="Q2401" s="375"/>
      <c r="R2401" s="375">
        <v>0</v>
      </c>
      <c r="W2401" s="321"/>
      <c r="X2401" s="321"/>
      <c r="Y2401" s="321"/>
      <c r="Z2401" s="329"/>
      <c r="AA2401" s="329"/>
      <c r="AB2401" s="329"/>
      <c r="AC2401" s="329"/>
      <c r="AD2401" s="329"/>
      <c r="AE2401" s="329"/>
      <c r="AF2401" s="329"/>
      <c r="AG2401" s="329"/>
      <c r="AH2401" s="329"/>
      <c r="AI2401" s="329"/>
      <c r="AJ2401" s="329"/>
      <c r="AK2401" s="329"/>
      <c r="AL2401" s="329"/>
      <c r="AM2401" s="292"/>
    </row>
    <row r="2402" spans="1:39" ht="19.5" customHeight="1" x14ac:dyDescent="0.2">
      <c r="A2402" s="375" t="s">
        <v>53</v>
      </c>
      <c r="B2402" s="375" t="s">
        <v>44</v>
      </c>
      <c r="C2402" s="375" t="s">
        <v>26</v>
      </c>
      <c r="D2402" s="375" t="s">
        <v>31</v>
      </c>
      <c r="E2402" s="375"/>
      <c r="F2402" s="375"/>
      <c r="G2402" s="375"/>
      <c r="H2402" s="375"/>
      <c r="I2402" s="375"/>
      <c r="J2402" s="375"/>
      <c r="K2402" s="375"/>
      <c r="L2402" s="375"/>
      <c r="M2402" s="375"/>
      <c r="N2402" s="375"/>
      <c r="O2402" s="375"/>
      <c r="P2402" s="375"/>
      <c r="Q2402" s="375"/>
      <c r="R2402" s="375">
        <v>0</v>
      </c>
      <c r="W2402" s="323" t="s">
        <v>3</v>
      </c>
      <c r="X2402" s="323" t="s">
        <v>4</v>
      </c>
      <c r="Y2402" s="323"/>
      <c r="Z2402" s="327" t="s">
        <v>8</v>
      </c>
      <c r="AA2402" s="327" t="s">
        <v>9</v>
      </c>
      <c r="AB2402" s="327" t="s">
        <v>10</v>
      </c>
      <c r="AC2402" s="327" t="s">
        <v>11</v>
      </c>
      <c r="AD2402" s="327" t="s">
        <v>12</v>
      </c>
      <c r="AE2402" s="327" t="s">
        <v>13</v>
      </c>
      <c r="AF2402" s="327" t="s">
        <v>14</v>
      </c>
      <c r="AG2402" s="327" t="s">
        <v>15</v>
      </c>
      <c r="AH2402" s="327" t="s">
        <v>16</v>
      </c>
      <c r="AI2402" s="327" t="s">
        <v>17</v>
      </c>
      <c r="AJ2402" s="327" t="s">
        <v>111</v>
      </c>
      <c r="AK2402" s="327" t="s">
        <v>19</v>
      </c>
      <c r="AL2402" s="327" t="s">
        <v>20</v>
      </c>
      <c r="AM2402" s="292"/>
    </row>
    <row r="2403" spans="1:39" ht="19.5" customHeight="1" x14ac:dyDescent="0.2">
      <c r="A2403" s="375" t="s">
        <v>53</v>
      </c>
      <c r="B2403" s="375" t="s">
        <v>44</v>
      </c>
      <c r="C2403" s="375" t="s">
        <v>26</v>
      </c>
      <c r="D2403" s="375" t="s">
        <v>32</v>
      </c>
      <c r="E2403" s="375"/>
      <c r="F2403" s="375"/>
      <c r="G2403" s="375"/>
      <c r="H2403" s="375"/>
      <c r="I2403" s="375"/>
      <c r="J2403" s="375"/>
      <c r="K2403" s="375"/>
      <c r="L2403" s="375"/>
      <c r="M2403" s="375"/>
      <c r="N2403" s="375"/>
      <c r="O2403" s="375"/>
      <c r="P2403" s="375"/>
      <c r="Q2403" s="375"/>
      <c r="R2403" s="375">
        <v>0</v>
      </c>
      <c r="W2403" s="323" t="s">
        <v>68</v>
      </c>
      <c r="X2403" s="323" t="s">
        <v>217</v>
      </c>
      <c r="Y2403" s="323"/>
      <c r="Z2403" s="327">
        <v>0.12864</v>
      </c>
      <c r="AA2403" s="327">
        <v>0.12864</v>
      </c>
      <c r="AB2403" s="327">
        <v>0.12864</v>
      </c>
      <c r="AC2403" s="327">
        <v>0.150528</v>
      </c>
      <c r="AD2403" s="327">
        <v>0.150528</v>
      </c>
      <c r="AE2403" s="327">
        <v>0.150528</v>
      </c>
      <c r="AF2403" s="327">
        <v>0.150528</v>
      </c>
      <c r="AG2403" s="327">
        <v>0.150528</v>
      </c>
      <c r="AH2403" s="327">
        <v>0.150528</v>
      </c>
      <c r="AI2403" s="327">
        <v>0.150528</v>
      </c>
      <c r="AJ2403" s="327">
        <v>0.150528</v>
      </c>
      <c r="AK2403" s="327">
        <v>0.150528</v>
      </c>
      <c r="AL2403" s="327">
        <v>1.740672</v>
      </c>
      <c r="AM2403" s="292"/>
    </row>
    <row r="2404" spans="1:39" ht="19.5" customHeight="1" x14ac:dyDescent="0.2">
      <c r="A2404" s="375" t="s">
        <v>53</v>
      </c>
      <c r="B2404" s="375" t="s">
        <v>44</v>
      </c>
      <c r="C2404" s="375" t="s">
        <v>33</v>
      </c>
      <c r="D2404" s="375" t="s">
        <v>34</v>
      </c>
      <c r="E2404" s="375"/>
      <c r="F2404" s="375"/>
      <c r="G2404" s="375"/>
      <c r="H2404" s="375"/>
      <c r="I2404" s="375"/>
      <c r="J2404" s="375"/>
      <c r="K2404" s="375"/>
      <c r="L2404" s="375"/>
      <c r="M2404" s="375"/>
      <c r="N2404" s="375"/>
      <c r="O2404" s="375"/>
      <c r="P2404" s="375"/>
      <c r="Q2404" s="375"/>
      <c r="R2404" s="375">
        <v>0</v>
      </c>
      <c r="W2404" s="323" t="s">
        <v>68</v>
      </c>
      <c r="X2404" s="323" t="s">
        <v>218</v>
      </c>
      <c r="Y2404" s="323"/>
      <c r="Z2404" s="327">
        <v>3.3534000000000001E-2</v>
      </c>
      <c r="AA2404" s="327">
        <v>7.2899999999999996E-3</v>
      </c>
      <c r="AB2404" s="327">
        <v>5.8320000000000004E-3</v>
      </c>
      <c r="AC2404" s="327">
        <v>5.3460000000000001E-3</v>
      </c>
      <c r="AD2404" s="327">
        <v>6.3179999999999998E-3</v>
      </c>
      <c r="AE2404" s="327">
        <v>6.8040000000000002E-3</v>
      </c>
      <c r="AF2404" s="327">
        <v>7.2899999999999996E-3</v>
      </c>
      <c r="AG2404" s="327">
        <v>7.2899999999999996E-3</v>
      </c>
      <c r="AH2404" s="327">
        <v>1.2149999999999999E-2</v>
      </c>
      <c r="AI2404" s="327">
        <v>1.1178E-2</v>
      </c>
      <c r="AJ2404" s="327">
        <v>6.8040000000000002E-3</v>
      </c>
      <c r="AK2404" s="327">
        <v>1.2149999999999999E-2</v>
      </c>
      <c r="AL2404" s="327">
        <v>0.121986</v>
      </c>
      <c r="AM2404" s="292"/>
    </row>
    <row r="2405" spans="1:39" ht="19.5" customHeight="1" x14ac:dyDescent="0.2">
      <c r="A2405" s="375" t="s">
        <v>53</v>
      </c>
      <c r="B2405" s="375" t="s">
        <v>44</v>
      </c>
      <c r="C2405" s="375" t="s">
        <v>33</v>
      </c>
      <c r="D2405" s="375" t="s">
        <v>35</v>
      </c>
      <c r="E2405" s="375"/>
      <c r="F2405" s="375"/>
      <c r="G2405" s="375"/>
      <c r="H2405" s="375"/>
      <c r="I2405" s="375"/>
      <c r="J2405" s="375"/>
      <c r="K2405" s="375"/>
      <c r="L2405" s="375"/>
      <c r="M2405" s="375"/>
      <c r="N2405" s="375"/>
      <c r="O2405" s="375"/>
      <c r="P2405" s="375"/>
      <c r="Q2405" s="375"/>
      <c r="R2405" s="375">
        <v>0</v>
      </c>
      <c r="W2405" s="323" t="s">
        <v>68</v>
      </c>
      <c r="X2405" s="323" t="s">
        <v>219</v>
      </c>
      <c r="Y2405" s="323"/>
      <c r="Z2405" s="327">
        <v>0.10607999999999999</v>
      </c>
      <c r="AA2405" s="327">
        <v>6.2560000000000004E-2</v>
      </c>
      <c r="AB2405" s="327">
        <v>0.11559999999999999</v>
      </c>
      <c r="AC2405" s="327">
        <v>0.1656</v>
      </c>
      <c r="AD2405" s="327">
        <v>0.17871999999999999</v>
      </c>
      <c r="AE2405" s="327">
        <v>0.21471999999999999</v>
      </c>
      <c r="AF2405" s="327">
        <v>0.25112000000000001</v>
      </c>
      <c r="AG2405" s="327">
        <v>0.28023999999999999</v>
      </c>
      <c r="AH2405" s="327">
        <v>0.23288</v>
      </c>
      <c r="AI2405" s="327">
        <v>0.22736000000000001</v>
      </c>
      <c r="AJ2405" s="327">
        <v>0.21945000000000001</v>
      </c>
      <c r="AK2405" s="327">
        <v>0.16966999999999999</v>
      </c>
      <c r="AL2405" s="327">
        <v>2.2240000000000002</v>
      </c>
      <c r="AM2405" s="292"/>
    </row>
    <row r="2406" spans="1:39" ht="19.5" customHeight="1" x14ac:dyDescent="0.2">
      <c r="A2406" s="375" t="s">
        <v>53</v>
      </c>
      <c r="B2406" s="375" t="s">
        <v>44</v>
      </c>
      <c r="C2406" s="375" t="s">
        <v>33</v>
      </c>
      <c r="D2406" s="375" t="s">
        <v>36</v>
      </c>
      <c r="E2406" s="375"/>
      <c r="F2406" s="375"/>
      <c r="G2406" s="375"/>
      <c r="H2406" s="375"/>
      <c r="I2406" s="375"/>
      <c r="J2406" s="375"/>
      <c r="K2406" s="375"/>
      <c r="L2406" s="375"/>
      <c r="M2406" s="375"/>
      <c r="N2406" s="375"/>
      <c r="O2406" s="375"/>
      <c r="P2406" s="375"/>
      <c r="Q2406" s="375"/>
      <c r="R2406" s="375">
        <v>0</v>
      </c>
      <c r="W2406" s="323" t="s">
        <v>68</v>
      </c>
      <c r="X2406" s="323" t="s">
        <v>220</v>
      </c>
      <c r="Y2406" s="323"/>
      <c r="Z2406" s="327">
        <v>-0.125196</v>
      </c>
      <c r="AA2406" s="327">
        <v>0.30121199999999998</v>
      </c>
      <c r="AB2406" s="327">
        <v>0.31862099999999999</v>
      </c>
      <c r="AC2406" s="327">
        <v>0.218442</v>
      </c>
      <c r="AD2406" s="327">
        <v>0.31365100000000001</v>
      </c>
      <c r="AE2406" s="327">
        <v>0.171709</v>
      </c>
      <c r="AF2406" s="327">
        <v>0.50023600000000001</v>
      </c>
      <c r="AG2406" s="327">
        <v>0.257714</v>
      </c>
      <c r="AH2406" s="327">
        <v>0.57396100000000005</v>
      </c>
      <c r="AI2406" s="327">
        <v>0.115423</v>
      </c>
      <c r="AJ2406" s="327">
        <v>0.122965</v>
      </c>
      <c r="AK2406" s="327">
        <v>0.165717</v>
      </c>
      <c r="AL2406" s="327">
        <v>2.9344549999999998</v>
      </c>
      <c r="AM2406" s="292"/>
    </row>
    <row r="2407" spans="1:39" ht="19.5" customHeight="1" x14ac:dyDescent="0.2">
      <c r="A2407" s="375" t="s">
        <v>53</v>
      </c>
      <c r="B2407" s="375" t="s">
        <v>44</v>
      </c>
      <c r="C2407" s="375" t="s">
        <v>33</v>
      </c>
      <c r="D2407" s="375" t="s">
        <v>37</v>
      </c>
      <c r="E2407" s="375"/>
      <c r="F2407" s="375"/>
      <c r="G2407" s="375"/>
      <c r="H2407" s="375"/>
      <c r="I2407" s="375"/>
      <c r="J2407" s="375"/>
      <c r="K2407" s="375"/>
      <c r="L2407" s="375"/>
      <c r="M2407" s="375"/>
      <c r="N2407" s="375"/>
      <c r="O2407" s="375"/>
      <c r="P2407" s="375"/>
      <c r="Q2407" s="375"/>
      <c r="R2407" s="375">
        <v>0</v>
      </c>
      <c r="W2407" s="323" t="s">
        <v>68</v>
      </c>
      <c r="X2407" s="323" t="s">
        <v>211</v>
      </c>
      <c r="Y2407" s="323"/>
      <c r="Z2407" s="327">
        <v>41.924306000000001</v>
      </c>
      <c r="AA2407" s="327">
        <v>104.40221200000001</v>
      </c>
      <c r="AB2407" s="327">
        <v>52.825012000000001</v>
      </c>
      <c r="AC2407" s="327">
        <v>64.963083999999995</v>
      </c>
      <c r="AD2407" s="327">
        <v>67.113990000000001</v>
      </c>
      <c r="AE2407" s="327">
        <v>63.218217000000003</v>
      </c>
      <c r="AF2407" s="327">
        <v>59.716348000000004</v>
      </c>
      <c r="AG2407" s="327">
        <v>56.323608</v>
      </c>
      <c r="AH2407" s="327">
        <v>59.533659</v>
      </c>
      <c r="AI2407" s="327">
        <v>134.921018</v>
      </c>
      <c r="AJ2407" s="327">
        <v>82.338708999999994</v>
      </c>
      <c r="AK2407" s="327">
        <v>84.055997000000005</v>
      </c>
      <c r="AL2407" s="327">
        <v>871.33615999999995</v>
      </c>
      <c r="AM2407" s="292"/>
    </row>
    <row r="2408" spans="1:39" ht="19.5" customHeight="1" x14ac:dyDescent="0.2">
      <c r="A2408" s="375" t="s">
        <v>53</v>
      </c>
      <c r="B2408" s="375" t="s">
        <v>44</v>
      </c>
      <c r="C2408" s="375" t="s">
        <v>33</v>
      </c>
      <c r="D2408" s="375" t="s">
        <v>38</v>
      </c>
      <c r="E2408" s="375"/>
      <c r="F2408" s="375"/>
      <c r="G2408" s="375"/>
      <c r="H2408" s="375"/>
      <c r="I2408" s="375"/>
      <c r="J2408" s="375"/>
      <c r="K2408" s="375"/>
      <c r="L2408" s="375"/>
      <c r="M2408" s="375"/>
      <c r="N2408" s="375"/>
      <c r="O2408" s="375"/>
      <c r="P2408" s="375"/>
      <c r="Q2408" s="375"/>
      <c r="R2408" s="375">
        <v>0</v>
      </c>
      <c r="W2408" s="323" t="s">
        <v>68</v>
      </c>
      <c r="X2408" s="323" t="s">
        <v>221</v>
      </c>
      <c r="Y2408" s="323"/>
      <c r="Z2408" s="327">
        <v>3.3944220000000001</v>
      </c>
      <c r="AA2408" s="327">
        <v>5.2043520000000001</v>
      </c>
      <c r="AB2408" s="327">
        <v>4.1292020000000003</v>
      </c>
      <c r="AC2408" s="327">
        <v>4.2882220000000002</v>
      </c>
      <c r="AD2408" s="327">
        <v>4.7793720000000004</v>
      </c>
      <c r="AE2408" s="327">
        <v>4.5386639999999998</v>
      </c>
      <c r="AF2408" s="327">
        <v>4.7935879999999997</v>
      </c>
      <c r="AG2408" s="327">
        <v>4.6764960000000002</v>
      </c>
      <c r="AH2408" s="327">
        <v>4.8253579999999996</v>
      </c>
      <c r="AI2408" s="327">
        <v>6.4676159999999996</v>
      </c>
      <c r="AJ2408" s="327">
        <v>4.7315959999999997</v>
      </c>
      <c r="AK2408" s="327">
        <v>4.7080159999999998</v>
      </c>
      <c r="AL2408" s="327">
        <v>56.536904</v>
      </c>
      <c r="AM2408" s="292"/>
    </row>
    <row r="2409" spans="1:39" ht="19.5" customHeight="1" x14ac:dyDescent="0.2">
      <c r="A2409" s="375" t="s">
        <v>53</v>
      </c>
      <c r="B2409" s="375" t="s">
        <v>44</v>
      </c>
      <c r="C2409" s="375" t="s">
        <v>33</v>
      </c>
      <c r="D2409" s="375" t="s">
        <v>39</v>
      </c>
      <c r="E2409" s="375"/>
      <c r="F2409" s="375"/>
      <c r="G2409" s="375"/>
      <c r="H2409" s="375"/>
      <c r="I2409" s="375"/>
      <c r="J2409" s="375"/>
      <c r="K2409" s="375"/>
      <c r="L2409" s="375"/>
      <c r="M2409" s="375"/>
      <c r="N2409" s="375"/>
      <c r="O2409" s="375"/>
      <c r="P2409" s="375"/>
      <c r="Q2409" s="375"/>
      <c r="R2409" s="375">
        <v>0</v>
      </c>
      <c r="W2409" s="323" t="s">
        <v>68</v>
      </c>
      <c r="X2409" s="323" t="s">
        <v>222</v>
      </c>
      <c r="Y2409" s="323"/>
      <c r="Z2409" s="327">
        <v>0.57240000000000002</v>
      </c>
      <c r="AA2409" s="327">
        <v>0.1065</v>
      </c>
      <c r="AB2409" s="327">
        <v>0.3075</v>
      </c>
      <c r="AC2409" s="327">
        <v>0.23849999999999999</v>
      </c>
      <c r="AD2409" s="327">
        <v>0.17549999999999999</v>
      </c>
      <c r="AE2409" s="327">
        <v>0.15986300000000001</v>
      </c>
      <c r="AF2409" s="327">
        <v>0.71099999999999997</v>
      </c>
      <c r="AG2409" s="327">
        <v>1.26875</v>
      </c>
      <c r="AH2409" s="327">
        <v>0.47249999999999998</v>
      </c>
      <c r="AI2409" s="327">
        <v>0.29025000000000001</v>
      </c>
      <c r="AJ2409" s="327">
        <v>0.26</v>
      </c>
      <c r="AK2409" s="327">
        <v>0.3105</v>
      </c>
      <c r="AL2409" s="327">
        <v>4.8732629999999997</v>
      </c>
      <c r="AM2409" s="292"/>
    </row>
    <row r="2410" spans="1:39" ht="19.5" customHeight="1" x14ac:dyDescent="0.2">
      <c r="A2410" s="375" t="s">
        <v>53</v>
      </c>
      <c r="B2410" s="375" t="s">
        <v>44</v>
      </c>
      <c r="C2410" s="375" t="s">
        <v>40</v>
      </c>
      <c r="D2410" s="375" t="s">
        <v>41</v>
      </c>
      <c r="E2410" s="375"/>
      <c r="F2410" s="375"/>
      <c r="G2410" s="375"/>
      <c r="H2410" s="375"/>
      <c r="I2410" s="375"/>
      <c r="J2410" s="375"/>
      <c r="K2410" s="375"/>
      <c r="L2410" s="375"/>
      <c r="M2410" s="375"/>
      <c r="N2410" s="375"/>
      <c r="O2410" s="375"/>
      <c r="P2410" s="375"/>
      <c r="Q2410" s="375"/>
      <c r="R2410" s="375">
        <v>0</v>
      </c>
      <c r="W2410" s="323" t="s">
        <v>68</v>
      </c>
      <c r="X2410" s="323" t="s">
        <v>223</v>
      </c>
      <c r="Y2410" s="323"/>
      <c r="Z2410" s="327">
        <v>0</v>
      </c>
      <c r="AA2410" s="327">
        <v>0</v>
      </c>
      <c r="AB2410" s="327">
        <v>0</v>
      </c>
      <c r="AC2410" s="327">
        <v>0</v>
      </c>
      <c r="AD2410" s="327">
        <v>0</v>
      </c>
      <c r="AE2410" s="327">
        <v>0</v>
      </c>
      <c r="AF2410" s="327">
        <v>0</v>
      </c>
      <c r="AG2410" s="327">
        <v>0</v>
      </c>
      <c r="AH2410" s="327">
        <v>0</v>
      </c>
      <c r="AI2410" s="327">
        <v>0</v>
      </c>
      <c r="AJ2410" s="327">
        <v>0</v>
      </c>
      <c r="AK2410" s="327">
        <v>0</v>
      </c>
      <c r="AL2410" s="327">
        <v>0</v>
      </c>
      <c r="AM2410" s="292"/>
    </row>
    <row r="2411" spans="1:39" ht="19.5" customHeight="1" x14ac:dyDescent="0.2">
      <c r="A2411" s="375" t="s">
        <v>53</v>
      </c>
      <c r="B2411" s="375" t="s">
        <v>44</v>
      </c>
      <c r="C2411" s="375" t="s">
        <v>40</v>
      </c>
      <c r="D2411" s="375" t="s">
        <v>42</v>
      </c>
      <c r="E2411" s="375"/>
      <c r="F2411" s="375"/>
      <c r="G2411" s="375"/>
      <c r="H2411" s="375"/>
      <c r="I2411" s="375"/>
      <c r="J2411" s="375"/>
      <c r="K2411" s="375"/>
      <c r="L2411" s="375"/>
      <c r="M2411" s="375"/>
      <c r="N2411" s="375"/>
      <c r="O2411" s="375"/>
      <c r="P2411" s="375"/>
      <c r="Q2411" s="375"/>
      <c r="R2411" s="375">
        <v>0</v>
      </c>
      <c r="W2411" s="323" t="s">
        <v>68</v>
      </c>
      <c r="X2411" s="323" t="s">
        <v>224</v>
      </c>
      <c r="Y2411" s="323"/>
      <c r="Z2411" s="327">
        <v>-7.1515250000000004</v>
      </c>
      <c r="AA2411" s="327">
        <v>0</v>
      </c>
      <c r="AB2411" s="327">
        <v>29.2514</v>
      </c>
      <c r="AC2411" s="327">
        <v>19.808399999999999</v>
      </c>
      <c r="AD2411" s="327">
        <v>36.131349999999998</v>
      </c>
      <c r="AE2411" s="327">
        <v>22.2454</v>
      </c>
      <c r="AF2411" s="327">
        <v>2.4557500000000001</v>
      </c>
      <c r="AG2411" s="327">
        <v>68.686300000000003</v>
      </c>
      <c r="AH2411" s="327">
        <v>31.076779999999999</v>
      </c>
      <c r="AI2411" s="327">
        <v>45.267249999999997</v>
      </c>
      <c r="AJ2411" s="327">
        <v>13.9808</v>
      </c>
      <c r="AK2411" s="327">
        <v>90.459850000000003</v>
      </c>
      <c r="AL2411" s="327">
        <v>352.21175499999998</v>
      </c>
      <c r="AM2411" s="292"/>
    </row>
    <row r="2412" spans="1:39" ht="19.5" customHeight="1" x14ac:dyDescent="0.2">
      <c r="A2412" s="375" t="s">
        <v>53</v>
      </c>
      <c r="B2412" s="375" t="s">
        <v>44</v>
      </c>
      <c r="C2412" s="375" t="s">
        <v>40</v>
      </c>
      <c r="D2412" s="375" t="s">
        <v>43</v>
      </c>
      <c r="E2412" s="375"/>
      <c r="F2412" s="375"/>
      <c r="G2412" s="375"/>
      <c r="H2412" s="375"/>
      <c r="I2412" s="375"/>
      <c r="J2412" s="375"/>
      <c r="K2412" s="375"/>
      <c r="L2412" s="375"/>
      <c r="M2412" s="375"/>
      <c r="N2412" s="375"/>
      <c r="O2412" s="375"/>
      <c r="P2412" s="375"/>
      <c r="Q2412" s="375"/>
      <c r="R2412" s="375">
        <v>0</v>
      </c>
      <c r="W2412" s="323" t="s">
        <v>68</v>
      </c>
      <c r="X2412" s="323" t="s">
        <v>225</v>
      </c>
      <c r="Y2412" s="323"/>
      <c r="Z2412" s="327">
        <v>5.8071999999999999E-2</v>
      </c>
      <c r="AA2412" s="327">
        <v>0</v>
      </c>
      <c r="AB2412" s="327">
        <v>0.119377</v>
      </c>
      <c r="AC2412" s="327">
        <v>6.1304999999999998E-2</v>
      </c>
      <c r="AD2412" s="327">
        <v>6.1304999999999998E-2</v>
      </c>
      <c r="AE2412" s="327">
        <v>6.1304999999999998E-2</v>
      </c>
      <c r="AF2412" s="327">
        <v>6.1315000000000001E-2</v>
      </c>
      <c r="AG2412" s="327">
        <v>5.7603000000000001E-2</v>
      </c>
      <c r="AH2412" s="327">
        <v>5.4045999999999997E-2</v>
      </c>
      <c r="AI2412" s="327">
        <v>7.3749999999999996E-2</v>
      </c>
      <c r="AJ2412" s="327">
        <v>4.4184000000000001E-2</v>
      </c>
      <c r="AK2412" s="327">
        <v>4.6843000000000003E-2</v>
      </c>
      <c r="AL2412" s="327">
        <v>0.69910499999999998</v>
      </c>
      <c r="AM2412" s="292"/>
    </row>
    <row r="2413" spans="1:39" ht="19.5" customHeight="1" x14ac:dyDescent="0.2">
      <c r="A2413" s="375" t="s">
        <v>53</v>
      </c>
      <c r="B2413" s="375" t="s">
        <v>45</v>
      </c>
      <c r="C2413" s="375" t="s">
        <v>26</v>
      </c>
      <c r="D2413" s="375" t="s">
        <v>27</v>
      </c>
      <c r="E2413" s="375"/>
      <c r="F2413" s="375">
        <v>0</v>
      </c>
      <c r="G2413" s="375">
        <v>0</v>
      </c>
      <c r="H2413" s="375">
        <v>-97.499499999999998</v>
      </c>
      <c r="I2413" s="375">
        <v>-57.118200000000002</v>
      </c>
      <c r="J2413" s="375">
        <v>-91.397099999999995</v>
      </c>
      <c r="K2413" s="375">
        <v>-93.709800000000001</v>
      </c>
      <c r="L2413" s="375">
        <v>-89.475700000000003</v>
      </c>
      <c r="M2413" s="375">
        <v>-86.752200000000002</v>
      </c>
      <c r="N2413" s="375">
        <v>-78.197999999999993</v>
      </c>
      <c r="O2413" s="375">
        <v>-91.387699999999995</v>
      </c>
      <c r="P2413" s="375">
        <v>-95.407049999999998</v>
      </c>
      <c r="Q2413" s="375">
        <v>-71.844999999999999</v>
      </c>
      <c r="R2413" s="375">
        <v>-852.79025000000001</v>
      </c>
      <c r="W2413" s="323" t="s">
        <v>68</v>
      </c>
      <c r="X2413" s="323" t="s">
        <v>226</v>
      </c>
      <c r="Y2413" s="323"/>
      <c r="Z2413" s="327">
        <v>0</v>
      </c>
      <c r="AA2413" s="327">
        <v>0</v>
      </c>
      <c r="AB2413" s="327">
        <v>0</v>
      </c>
      <c r="AC2413" s="327">
        <v>0</v>
      </c>
      <c r="AD2413" s="327">
        <v>0</v>
      </c>
      <c r="AE2413" s="327">
        <v>0</v>
      </c>
      <c r="AF2413" s="327">
        <v>0</v>
      </c>
      <c r="AG2413" s="327">
        <v>0.378</v>
      </c>
      <c r="AH2413" s="327">
        <v>0</v>
      </c>
      <c r="AI2413" s="327">
        <v>0</v>
      </c>
      <c r="AJ2413" s="327">
        <v>0</v>
      </c>
      <c r="AK2413" s="327">
        <v>0</v>
      </c>
      <c r="AL2413" s="327">
        <v>0.378</v>
      </c>
      <c r="AM2413" s="292"/>
    </row>
    <row r="2414" spans="1:39" ht="19.5" customHeight="1" x14ac:dyDescent="0.2">
      <c r="A2414" s="375" t="s">
        <v>53</v>
      </c>
      <c r="B2414" s="375" t="s">
        <v>45</v>
      </c>
      <c r="C2414" s="375" t="s">
        <v>26</v>
      </c>
      <c r="D2414" s="375" t="s">
        <v>28</v>
      </c>
      <c r="E2414" s="375"/>
      <c r="F2414" s="375">
        <v>0</v>
      </c>
      <c r="G2414" s="375">
        <v>0</v>
      </c>
      <c r="H2414" s="375">
        <v>-54.814599999999999</v>
      </c>
      <c r="I2414" s="375">
        <v>-19.262699999999999</v>
      </c>
      <c r="J2414" s="375">
        <v>-42.071300000000001</v>
      </c>
      <c r="K2414" s="375">
        <v>-53.8444</v>
      </c>
      <c r="L2414" s="375">
        <v>-52.337499999999999</v>
      </c>
      <c r="M2414" s="375">
        <v>-53.271000000000001</v>
      </c>
      <c r="N2414" s="375">
        <v>-42.21555</v>
      </c>
      <c r="O2414" s="375">
        <v>-43.972349999999999</v>
      </c>
      <c r="P2414" s="375">
        <v>-55.209650000000003</v>
      </c>
      <c r="Q2414" s="375">
        <v>-39.006100000000004</v>
      </c>
      <c r="R2414" s="375">
        <v>-456.00515000000001</v>
      </c>
      <c r="W2414" s="323" t="s">
        <v>68</v>
      </c>
      <c r="X2414" s="323" t="s">
        <v>227</v>
      </c>
      <c r="Y2414" s="323"/>
      <c r="Z2414" s="327">
        <v>0</v>
      </c>
      <c r="AA2414" s="327">
        <v>0</v>
      </c>
      <c r="AB2414" s="327">
        <v>0</v>
      </c>
      <c r="AC2414" s="327">
        <v>0.06</v>
      </c>
      <c r="AD2414" s="327">
        <v>0.06</v>
      </c>
      <c r="AE2414" s="327">
        <v>0</v>
      </c>
      <c r="AF2414" s="327">
        <v>0.14749999999999999</v>
      </c>
      <c r="AG2414" s="327">
        <v>4.0000000000000001E-3</v>
      </c>
      <c r="AH2414" s="327">
        <v>0.06</v>
      </c>
      <c r="AI2414" s="327">
        <v>0.3695</v>
      </c>
      <c r="AJ2414" s="327">
        <v>0</v>
      </c>
      <c r="AK2414" s="327">
        <v>0</v>
      </c>
      <c r="AL2414" s="327">
        <v>0.70099999999999996</v>
      </c>
      <c r="AM2414" s="292"/>
    </row>
    <row r="2415" spans="1:39" ht="19.5" customHeight="1" x14ac:dyDescent="0.2">
      <c r="A2415" s="375" t="s">
        <v>53</v>
      </c>
      <c r="B2415" s="375" t="s">
        <v>45</v>
      </c>
      <c r="C2415" s="375" t="s">
        <v>26</v>
      </c>
      <c r="D2415" s="375" t="s">
        <v>29</v>
      </c>
      <c r="E2415" s="375"/>
      <c r="F2415" s="375">
        <v>0</v>
      </c>
      <c r="G2415" s="375">
        <v>0</v>
      </c>
      <c r="H2415" s="375">
        <v>0</v>
      </c>
      <c r="I2415" s="375">
        <v>-5.46629999999959</v>
      </c>
      <c r="J2415" s="375">
        <v>0</v>
      </c>
      <c r="K2415" s="375">
        <v>0</v>
      </c>
      <c r="L2415" s="375">
        <v>0</v>
      </c>
      <c r="M2415" s="375">
        <v>-2.5550000000000002</v>
      </c>
      <c r="N2415" s="375">
        <v>-46.26</v>
      </c>
      <c r="O2415" s="375">
        <v>-31.6</v>
      </c>
      <c r="P2415" s="375">
        <v>-35.92</v>
      </c>
      <c r="Q2415" s="375">
        <v>-9.1850000000000005</v>
      </c>
      <c r="R2415" s="375">
        <v>-130.9863</v>
      </c>
      <c r="W2415" s="323" t="s">
        <v>68</v>
      </c>
      <c r="X2415" s="323" t="s">
        <v>367</v>
      </c>
      <c r="Y2415" s="323"/>
      <c r="Z2415" s="327">
        <v>0</v>
      </c>
      <c r="AA2415" s="327">
        <v>0</v>
      </c>
      <c r="AB2415" s="327">
        <v>0</v>
      </c>
      <c r="AC2415" s="327">
        <v>0</v>
      </c>
      <c r="AD2415" s="327">
        <v>0</v>
      </c>
      <c r="AE2415" s="327">
        <v>0</v>
      </c>
      <c r="AF2415" s="327">
        <v>0</v>
      </c>
      <c r="AG2415" s="327">
        <v>0</v>
      </c>
      <c r="AH2415" s="327">
        <v>0</v>
      </c>
      <c r="AI2415" s="327">
        <v>0</v>
      </c>
      <c r="AJ2415" s="327">
        <v>0</v>
      </c>
      <c r="AK2415" s="327">
        <v>0</v>
      </c>
      <c r="AL2415" s="327">
        <v>0</v>
      </c>
      <c r="AM2415" s="292"/>
    </row>
    <row r="2416" spans="1:39" ht="19.5" customHeight="1" x14ac:dyDescent="0.2">
      <c r="A2416" s="375" t="s">
        <v>53</v>
      </c>
      <c r="B2416" s="375" t="s">
        <v>45</v>
      </c>
      <c r="C2416" s="375" t="s">
        <v>26</v>
      </c>
      <c r="D2416" s="375" t="s">
        <v>30</v>
      </c>
      <c r="E2416" s="375"/>
      <c r="F2416" s="375">
        <v>0</v>
      </c>
      <c r="G2416" s="375">
        <v>0</v>
      </c>
      <c r="H2416" s="375">
        <v>0</v>
      </c>
      <c r="I2416" s="375">
        <v>0</v>
      </c>
      <c r="J2416" s="375">
        <v>0</v>
      </c>
      <c r="K2416" s="375">
        <v>0</v>
      </c>
      <c r="L2416" s="375">
        <v>-0.38</v>
      </c>
      <c r="M2416" s="375">
        <v>-20.155000000000001</v>
      </c>
      <c r="N2416" s="375">
        <v>-24.8</v>
      </c>
      <c r="O2416" s="375">
        <v>-28.18</v>
      </c>
      <c r="P2416" s="375">
        <v>-32.99</v>
      </c>
      <c r="Q2416" s="375">
        <v>-20.420000000000002</v>
      </c>
      <c r="R2416" s="375">
        <v>-126.925</v>
      </c>
      <c r="W2416" s="323" t="s">
        <v>68</v>
      </c>
      <c r="X2416" s="323" t="s">
        <v>229</v>
      </c>
      <c r="Y2416" s="323"/>
      <c r="Z2416" s="327">
        <v>0</v>
      </c>
      <c r="AA2416" s="327">
        <v>0</v>
      </c>
      <c r="AB2416" s="327">
        <v>0</v>
      </c>
      <c r="AC2416" s="327">
        <v>0</v>
      </c>
      <c r="AD2416" s="327">
        <v>0</v>
      </c>
      <c r="AE2416" s="327">
        <v>0</v>
      </c>
      <c r="AF2416" s="327">
        <v>0</v>
      </c>
      <c r="AG2416" s="327">
        <v>0</v>
      </c>
      <c r="AH2416" s="327">
        <v>0</v>
      </c>
      <c r="AI2416" s="327">
        <v>0</v>
      </c>
      <c r="AJ2416" s="327">
        <v>0</v>
      </c>
      <c r="AK2416" s="327">
        <v>0</v>
      </c>
      <c r="AL2416" s="327">
        <v>0</v>
      </c>
      <c r="AM2416" s="292"/>
    </row>
    <row r="2417" spans="1:39" ht="19.5" customHeight="1" x14ac:dyDescent="0.2">
      <c r="A2417" s="375" t="s">
        <v>53</v>
      </c>
      <c r="B2417" s="375" t="s">
        <v>45</v>
      </c>
      <c r="C2417" s="375" t="s">
        <v>26</v>
      </c>
      <c r="D2417" s="375" t="s">
        <v>31</v>
      </c>
      <c r="E2417" s="375"/>
      <c r="F2417" s="375">
        <v>0</v>
      </c>
      <c r="G2417" s="375">
        <v>0</v>
      </c>
      <c r="H2417" s="375">
        <v>0</v>
      </c>
      <c r="I2417" s="375">
        <v>0</v>
      </c>
      <c r="J2417" s="375">
        <v>0</v>
      </c>
      <c r="K2417" s="375">
        <v>0</v>
      </c>
      <c r="L2417" s="375">
        <v>0</v>
      </c>
      <c r="M2417" s="375">
        <v>0</v>
      </c>
      <c r="N2417" s="375">
        <v>0</v>
      </c>
      <c r="O2417" s="375">
        <v>0</v>
      </c>
      <c r="P2417" s="375">
        <v>0</v>
      </c>
      <c r="Q2417" s="375">
        <v>0</v>
      </c>
      <c r="R2417" s="375">
        <v>0</v>
      </c>
      <c r="W2417" s="323" t="s">
        <v>68</v>
      </c>
      <c r="X2417" s="323" t="s">
        <v>230</v>
      </c>
      <c r="Y2417" s="323"/>
      <c r="Z2417" s="327">
        <v>0</v>
      </c>
      <c r="AA2417" s="327">
        <v>0.11</v>
      </c>
      <c r="AB2417" s="327">
        <v>0.16320000000000001</v>
      </c>
      <c r="AC2417" s="327">
        <v>0</v>
      </c>
      <c r="AD2417" s="327">
        <v>0</v>
      </c>
      <c r="AE2417" s="327">
        <v>0</v>
      </c>
      <c r="AF2417" s="327">
        <v>0</v>
      </c>
      <c r="AG2417" s="327">
        <v>0.16320000000000001</v>
      </c>
      <c r="AH2417" s="327">
        <v>0</v>
      </c>
      <c r="AI2417" s="327">
        <v>0</v>
      </c>
      <c r="AJ2417" s="327">
        <v>0</v>
      </c>
      <c r="AK2417" s="327">
        <v>0</v>
      </c>
      <c r="AL2417" s="327">
        <v>0.43640000000000001</v>
      </c>
      <c r="AM2417" s="292"/>
    </row>
    <row r="2418" spans="1:39" ht="19.5" customHeight="1" x14ac:dyDescent="0.2">
      <c r="A2418" s="375" t="s">
        <v>53</v>
      </c>
      <c r="B2418" s="375" t="s">
        <v>45</v>
      </c>
      <c r="C2418" s="375" t="s">
        <v>26</v>
      </c>
      <c r="D2418" s="375" t="s">
        <v>32</v>
      </c>
      <c r="E2418" s="375"/>
      <c r="F2418" s="375">
        <v>0</v>
      </c>
      <c r="G2418" s="375">
        <v>0</v>
      </c>
      <c r="H2418" s="375">
        <v>0</v>
      </c>
      <c r="I2418" s="375">
        <v>0</v>
      </c>
      <c r="J2418" s="375">
        <v>0</v>
      </c>
      <c r="K2418" s="375">
        <v>0</v>
      </c>
      <c r="L2418" s="375">
        <v>0</v>
      </c>
      <c r="M2418" s="375">
        <v>0</v>
      </c>
      <c r="N2418" s="375">
        <v>0</v>
      </c>
      <c r="O2418" s="375">
        <v>0</v>
      </c>
      <c r="P2418" s="375">
        <v>0</v>
      </c>
      <c r="Q2418" s="375">
        <v>0</v>
      </c>
      <c r="R2418" s="375">
        <v>0</v>
      </c>
      <c r="W2418" s="323" t="s">
        <v>68</v>
      </c>
      <c r="X2418" s="323" t="s">
        <v>231</v>
      </c>
      <c r="Y2418" s="323"/>
      <c r="Z2418" s="327">
        <v>0</v>
      </c>
      <c r="AA2418" s="327">
        <v>0</v>
      </c>
      <c r="AB2418" s="327">
        <v>0</v>
      </c>
      <c r="AC2418" s="327">
        <v>1.0125E-2</v>
      </c>
      <c r="AD2418" s="327">
        <v>0</v>
      </c>
      <c r="AE2418" s="327">
        <v>0</v>
      </c>
      <c r="AF2418" s="327">
        <v>0</v>
      </c>
      <c r="AG2418" s="327">
        <v>0</v>
      </c>
      <c r="AH2418" s="327">
        <v>0</v>
      </c>
      <c r="AI2418" s="327">
        <v>0</v>
      </c>
      <c r="AJ2418" s="327">
        <v>0</v>
      </c>
      <c r="AK2418" s="327">
        <v>0</v>
      </c>
      <c r="AL2418" s="327">
        <v>1.0125E-2</v>
      </c>
      <c r="AM2418" s="292"/>
    </row>
    <row r="2419" spans="1:39" ht="19.5" customHeight="1" x14ac:dyDescent="0.2">
      <c r="A2419" s="375" t="s">
        <v>53</v>
      </c>
      <c r="B2419" s="375" t="s">
        <v>45</v>
      </c>
      <c r="C2419" s="375" t="s">
        <v>33</v>
      </c>
      <c r="D2419" s="375" t="s">
        <v>34</v>
      </c>
      <c r="E2419" s="375"/>
      <c r="F2419" s="375">
        <v>0</v>
      </c>
      <c r="G2419" s="375">
        <v>0</v>
      </c>
      <c r="H2419" s="375">
        <v>0</v>
      </c>
      <c r="I2419" s="375">
        <v>-5.46629999999959</v>
      </c>
      <c r="J2419" s="375">
        <v>0</v>
      </c>
      <c r="K2419" s="375">
        <v>0</v>
      </c>
      <c r="L2419" s="375">
        <v>-0.38</v>
      </c>
      <c r="M2419" s="375">
        <v>-20.38</v>
      </c>
      <c r="N2419" s="375">
        <v>-68.069999999999993</v>
      </c>
      <c r="O2419" s="375">
        <v>-55.024999999999999</v>
      </c>
      <c r="P2419" s="375">
        <v>-51.34</v>
      </c>
      <c r="Q2419" s="375">
        <v>-20.925000000000001</v>
      </c>
      <c r="R2419" s="375">
        <v>-221.58629999999999</v>
      </c>
      <c r="W2419" s="323" t="s">
        <v>68</v>
      </c>
      <c r="X2419" s="323" t="s">
        <v>232</v>
      </c>
      <c r="Y2419" s="323"/>
      <c r="Z2419" s="327">
        <v>0</v>
      </c>
      <c r="AA2419" s="327">
        <v>0</v>
      </c>
      <c r="AB2419" s="327">
        <v>0</v>
      </c>
      <c r="AC2419" s="327">
        <v>0</v>
      </c>
      <c r="AD2419" s="327">
        <v>0</v>
      </c>
      <c r="AE2419" s="327">
        <v>0</v>
      </c>
      <c r="AF2419" s="327">
        <v>0</v>
      </c>
      <c r="AG2419" s="327">
        <v>0</v>
      </c>
      <c r="AH2419" s="327">
        <v>0</v>
      </c>
      <c r="AI2419" s="327">
        <v>0</v>
      </c>
      <c r="AJ2419" s="327">
        <v>0</v>
      </c>
      <c r="AK2419" s="327">
        <v>0</v>
      </c>
      <c r="AL2419" s="327">
        <v>0</v>
      </c>
      <c r="AM2419" s="292"/>
    </row>
    <row r="2420" spans="1:39" ht="19.5" customHeight="1" x14ac:dyDescent="0.2">
      <c r="A2420" s="375" t="s">
        <v>53</v>
      </c>
      <c r="B2420" s="375" t="s">
        <v>45</v>
      </c>
      <c r="C2420" s="375" t="s">
        <v>33</v>
      </c>
      <c r="D2420" s="375" t="s">
        <v>35</v>
      </c>
      <c r="E2420" s="375"/>
      <c r="F2420" s="375">
        <v>0</v>
      </c>
      <c r="G2420" s="375">
        <v>0</v>
      </c>
      <c r="H2420" s="375">
        <v>-45.532499999999999</v>
      </c>
      <c r="I2420" s="375">
        <v>-25.4635</v>
      </c>
      <c r="J2420" s="375">
        <v>-45.486600000000003</v>
      </c>
      <c r="K2420" s="375">
        <v>-53.829799999999999</v>
      </c>
      <c r="L2420" s="375">
        <v>-48.332999999999998</v>
      </c>
      <c r="M2420" s="375">
        <v>-49.222299999999997</v>
      </c>
      <c r="N2420" s="375">
        <v>-44.235900000000001</v>
      </c>
      <c r="O2420" s="375">
        <v>-64.173299999999998</v>
      </c>
      <c r="P2420" s="375">
        <v>-84.020300000000006</v>
      </c>
      <c r="Q2420" s="375">
        <v>-53.0837</v>
      </c>
      <c r="R2420" s="375">
        <v>-513.3809</v>
      </c>
      <c r="W2420" s="323" t="s">
        <v>68</v>
      </c>
      <c r="X2420" s="323" t="s">
        <v>233</v>
      </c>
      <c r="Y2420" s="323"/>
      <c r="Z2420" s="327">
        <v>0.34279999999999999</v>
      </c>
      <c r="AA2420" s="327">
        <v>0.1832</v>
      </c>
      <c r="AB2420" s="327">
        <v>0.2397</v>
      </c>
      <c r="AC2420" s="327">
        <v>0.78029999999999999</v>
      </c>
      <c r="AD2420" s="327">
        <v>0.29509999999999997</v>
      </c>
      <c r="AE2420" s="327">
        <v>0.28860000000000002</v>
      </c>
      <c r="AF2420" s="327">
        <v>0.47389999999999999</v>
      </c>
      <c r="AG2420" s="327">
        <v>0.24909999999999999</v>
      </c>
      <c r="AH2420" s="327">
        <v>0.68024899999999999</v>
      </c>
      <c r="AI2420" s="327">
        <v>3.0300000000000001E-2</v>
      </c>
      <c r="AJ2420" s="327">
        <v>0.5161</v>
      </c>
      <c r="AK2420" s="327">
        <v>0.25740000000000002</v>
      </c>
      <c r="AL2420" s="327">
        <v>4.3367490000000002</v>
      </c>
      <c r="AM2420" s="292"/>
    </row>
    <row r="2421" spans="1:39" ht="19.5" customHeight="1" x14ac:dyDescent="0.2">
      <c r="A2421" s="375" t="s">
        <v>53</v>
      </c>
      <c r="B2421" s="375" t="s">
        <v>45</v>
      </c>
      <c r="C2421" s="375" t="s">
        <v>33</v>
      </c>
      <c r="D2421" s="375" t="s">
        <v>36</v>
      </c>
      <c r="E2421" s="375"/>
      <c r="F2421" s="375">
        <v>0</v>
      </c>
      <c r="G2421" s="375">
        <v>0</v>
      </c>
      <c r="H2421" s="375">
        <v>-106.7816</v>
      </c>
      <c r="I2421" s="375">
        <v>-50.917400000000001</v>
      </c>
      <c r="J2421" s="375">
        <v>-87.981800000000007</v>
      </c>
      <c r="K2421" s="375">
        <v>-93.724400000000003</v>
      </c>
      <c r="L2421" s="375">
        <v>-93.480199999999996</v>
      </c>
      <c r="M2421" s="375">
        <v>-93.130899999999997</v>
      </c>
      <c r="N2421" s="375">
        <v>-79.167649999999995</v>
      </c>
      <c r="O2421" s="375">
        <v>-75.941749999999999</v>
      </c>
      <c r="P2421" s="375">
        <v>-84.166399999999996</v>
      </c>
      <c r="Q2421" s="375">
        <v>-66.447400000000002</v>
      </c>
      <c r="R2421" s="375">
        <v>-831.73950000000002</v>
      </c>
      <c r="W2421" s="323" t="s">
        <v>68</v>
      </c>
      <c r="X2421" s="323" t="s">
        <v>234</v>
      </c>
      <c r="Y2421" s="323"/>
      <c r="Z2421" s="327">
        <v>0</v>
      </c>
      <c r="AA2421" s="327">
        <v>0</v>
      </c>
      <c r="AB2421" s="327">
        <v>0</v>
      </c>
      <c r="AC2421" s="327">
        <v>0</v>
      </c>
      <c r="AD2421" s="327">
        <v>0</v>
      </c>
      <c r="AE2421" s="327">
        <v>0</v>
      </c>
      <c r="AF2421" s="327">
        <v>0</v>
      </c>
      <c r="AG2421" s="327">
        <v>0</v>
      </c>
      <c r="AH2421" s="327">
        <v>0</v>
      </c>
      <c r="AI2421" s="327">
        <v>0</v>
      </c>
      <c r="AJ2421" s="327">
        <v>0</v>
      </c>
      <c r="AK2421" s="327">
        <v>0</v>
      </c>
      <c r="AL2421" s="327">
        <v>0</v>
      </c>
      <c r="AM2421" s="292"/>
    </row>
    <row r="2422" spans="1:39" ht="19.5" customHeight="1" x14ac:dyDescent="0.2">
      <c r="A2422" s="375" t="s">
        <v>53</v>
      </c>
      <c r="B2422" s="375" t="s">
        <v>45</v>
      </c>
      <c r="C2422" s="375" t="s">
        <v>33</v>
      </c>
      <c r="D2422" s="375" t="s">
        <v>37</v>
      </c>
      <c r="E2422" s="375"/>
      <c r="F2422" s="375">
        <v>0</v>
      </c>
      <c r="G2422" s="375">
        <v>0</v>
      </c>
      <c r="H2422" s="375">
        <v>0</v>
      </c>
      <c r="I2422" s="375">
        <v>0</v>
      </c>
      <c r="J2422" s="375">
        <v>0</v>
      </c>
      <c r="K2422" s="375">
        <v>0</v>
      </c>
      <c r="L2422" s="375">
        <v>0</v>
      </c>
      <c r="M2422" s="375">
        <v>0</v>
      </c>
      <c r="N2422" s="375">
        <v>0</v>
      </c>
      <c r="O2422" s="375">
        <v>0</v>
      </c>
      <c r="P2422" s="375">
        <v>0</v>
      </c>
      <c r="Q2422" s="375">
        <v>0</v>
      </c>
      <c r="R2422" s="375">
        <v>0</v>
      </c>
      <c r="W2422" s="323" t="s">
        <v>68</v>
      </c>
      <c r="X2422" s="323" t="s">
        <v>127</v>
      </c>
      <c r="Y2422" s="323"/>
      <c r="Z2422" s="327">
        <v>-3.384204</v>
      </c>
      <c r="AA2422" s="327">
        <v>0.13500000000000001</v>
      </c>
      <c r="AB2422" s="327">
        <v>3.7260000000000001E-2</v>
      </c>
      <c r="AC2422" s="327">
        <v>0.03</v>
      </c>
      <c r="AD2422" s="327">
        <v>0.10780000000000001</v>
      </c>
      <c r="AE2422" s="327">
        <v>1.523298</v>
      </c>
      <c r="AF2422" s="327">
        <v>0.38397500000000001</v>
      </c>
      <c r="AG2422" s="327">
        <v>4.8857140000000001</v>
      </c>
      <c r="AH2422" s="327">
        <v>1</v>
      </c>
      <c r="AI2422" s="327">
        <v>0.104</v>
      </c>
      <c r="AJ2422" s="327">
        <v>0.34360000000000002</v>
      </c>
      <c r="AK2422" s="327">
        <v>2.0702999999999999E-2</v>
      </c>
      <c r="AL2422" s="327">
        <v>5.1871460000000003</v>
      </c>
      <c r="AM2422" s="292"/>
    </row>
    <row r="2423" spans="1:39" ht="19.5" customHeight="1" x14ac:dyDescent="0.2">
      <c r="A2423" s="375" t="s">
        <v>53</v>
      </c>
      <c r="B2423" s="375" t="s">
        <v>45</v>
      </c>
      <c r="C2423" s="375" t="s">
        <v>33</v>
      </c>
      <c r="D2423" s="375" t="s">
        <v>38</v>
      </c>
      <c r="E2423" s="375"/>
      <c r="F2423" s="375">
        <v>0</v>
      </c>
      <c r="G2423" s="375">
        <v>0</v>
      </c>
      <c r="H2423" s="375">
        <v>0</v>
      </c>
      <c r="I2423" s="375">
        <v>0</v>
      </c>
      <c r="J2423" s="375">
        <v>0</v>
      </c>
      <c r="K2423" s="375">
        <v>0</v>
      </c>
      <c r="L2423" s="375">
        <v>0</v>
      </c>
      <c r="M2423" s="375">
        <v>0</v>
      </c>
      <c r="N2423" s="375">
        <v>0</v>
      </c>
      <c r="O2423" s="375">
        <v>0</v>
      </c>
      <c r="P2423" s="375">
        <v>0</v>
      </c>
      <c r="Q2423" s="375">
        <v>0</v>
      </c>
      <c r="R2423" s="375">
        <v>0</v>
      </c>
      <c r="W2423" s="323" t="s">
        <v>68</v>
      </c>
      <c r="X2423" s="323" t="s">
        <v>235</v>
      </c>
      <c r="Y2423" s="323"/>
      <c r="Z2423" s="327">
        <v>0</v>
      </c>
      <c r="AA2423" s="327">
        <v>0</v>
      </c>
      <c r="AB2423" s="327">
        <v>0</v>
      </c>
      <c r="AC2423" s="327">
        <v>0</v>
      </c>
      <c r="AD2423" s="327">
        <v>0</v>
      </c>
      <c r="AE2423" s="327">
        <v>0</v>
      </c>
      <c r="AF2423" s="327">
        <v>0</v>
      </c>
      <c r="AG2423" s="327">
        <v>0</v>
      </c>
      <c r="AH2423" s="327">
        <v>0</v>
      </c>
      <c r="AI2423" s="327">
        <v>0</v>
      </c>
      <c r="AJ2423" s="327">
        <v>0</v>
      </c>
      <c r="AK2423" s="327">
        <v>0</v>
      </c>
      <c r="AL2423" s="327">
        <v>0</v>
      </c>
      <c r="AM2423" s="292"/>
    </row>
    <row r="2424" spans="1:39" ht="19.5" customHeight="1" x14ac:dyDescent="0.2">
      <c r="A2424" s="375" t="s">
        <v>53</v>
      </c>
      <c r="B2424" s="375" t="s">
        <v>45</v>
      </c>
      <c r="C2424" s="375" t="s">
        <v>33</v>
      </c>
      <c r="D2424" s="375" t="s">
        <v>39</v>
      </c>
      <c r="E2424" s="375"/>
      <c r="F2424" s="375">
        <v>0</v>
      </c>
      <c r="G2424" s="375">
        <v>0</v>
      </c>
      <c r="H2424" s="375">
        <v>0</v>
      </c>
      <c r="I2424" s="375">
        <v>0</v>
      </c>
      <c r="J2424" s="375">
        <v>0</v>
      </c>
      <c r="K2424" s="375">
        <v>0</v>
      </c>
      <c r="L2424" s="375">
        <v>0</v>
      </c>
      <c r="M2424" s="375">
        <v>0</v>
      </c>
      <c r="N2424" s="375">
        <v>0</v>
      </c>
      <c r="O2424" s="375">
        <v>0</v>
      </c>
      <c r="P2424" s="375">
        <v>0</v>
      </c>
      <c r="Q2424" s="375">
        <v>0</v>
      </c>
      <c r="R2424" s="375">
        <v>0</v>
      </c>
      <c r="W2424" s="323" t="s">
        <v>68</v>
      </c>
      <c r="X2424" s="323" t="s">
        <v>236</v>
      </c>
      <c r="Y2424" s="323"/>
      <c r="Z2424" s="327">
        <v>0</v>
      </c>
      <c r="AA2424" s="327">
        <v>0</v>
      </c>
      <c r="AB2424" s="327">
        <v>0</v>
      </c>
      <c r="AC2424" s="327">
        <v>0</v>
      </c>
      <c r="AD2424" s="327">
        <v>0</v>
      </c>
      <c r="AE2424" s="327">
        <v>0</v>
      </c>
      <c r="AF2424" s="327">
        <v>0</v>
      </c>
      <c r="AG2424" s="327">
        <v>0</v>
      </c>
      <c r="AH2424" s="327">
        <v>0</v>
      </c>
      <c r="AI2424" s="327">
        <v>0</v>
      </c>
      <c r="AJ2424" s="327">
        <v>0</v>
      </c>
      <c r="AK2424" s="327">
        <v>0</v>
      </c>
      <c r="AL2424" s="327">
        <v>0</v>
      </c>
      <c r="AM2424" s="292"/>
    </row>
    <row r="2425" spans="1:39" ht="19.5" customHeight="1" x14ac:dyDescent="0.2">
      <c r="A2425" s="375" t="s">
        <v>53</v>
      </c>
      <c r="B2425" s="375" t="s">
        <v>45</v>
      </c>
      <c r="C2425" s="375" t="s">
        <v>40</v>
      </c>
      <c r="D2425" s="375" t="s">
        <v>41</v>
      </c>
      <c r="E2425" s="375"/>
      <c r="F2425" s="375">
        <v>0</v>
      </c>
      <c r="G2425" s="375">
        <v>0</v>
      </c>
      <c r="H2425" s="375">
        <v>-151.59485000000001</v>
      </c>
      <c r="I2425" s="375">
        <v>-81.847199999999603</v>
      </c>
      <c r="J2425" s="375">
        <v>-133.4684</v>
      </c>
      <c r="K2425" s="375">
        <v>-147.55420000000001</v>
      </c>
      <c r="L2425" s="375">
        <v>-142.19319999999999</v>
      </c>
      <c r="M2425" s="375">
        <v>-162.73320000000001</v>
      </c>
      <c r="N2425" s="375">
        <v>-191.47354999999999</v>
      </c>
      <c r="O2425" s="375">
        <v>-195.14005</v>
      </c>
      <c r="P2425" s="375">
        <v>-219.52670000000001</v>
      </c>
      <c r="Q2425" s="375">
        <v>-140.45609999999999</v>
      </c>
      <c r="R2425" s="375">
        <v>-1565.9874500000001</v>
      </c>
      <c r="W2425" s="323" t="s">
        <v>68</v>
      </c>
      <c r="X2425" s="323" t="s">
        <v>237</v>
      </c>
      <c r="Y2425" s="323"/>
      <c r="Z2425" s="327">
        <v>0</v>
      </c>
      <c r="AA2425" s="327">
        <v>0</v>
      </c>
      <c r="AB2425" s="327">
        <v>0</v>
      </c>
      <c r="AC2425" s="327">
        <v>0</v>
      </c>
      <c r="AD2425" s="327">
        <v>0</v>
      </c>
      <c r="AE2425" s="327">
        <v>0</v>
      </c>
      <c r="AF2425" s="327">
        <v>0</v>
      </c>
      <c r="AG2425" s="327">
        <v>0</v>
      </c>
      <c r="AH2425" s="327">
        <v>0</v>
      </c>
      <c r="AI2425" s="327">
        <v>0</v>
      </c>
      <c r="AJ2425" s="327">
        <v>0</v>
      </c>
      <c r="AK2425" s="327">
        <v>0</v>
      </c>
      <c r="AL2425" s="327">
        <v>0</v>
      </c>
      <c r="AM2425" s="292"/>
    </row>
    <row r="2426" spans="1:39" ht="19.5" customHeight="1" x14ac:dyDescent="0.2">
      <c r="A2426" s="375" t="s">
        <v>53</v>
      </c>
      <c r="B2426" s="375" t="s">
        <v>45</v>
      </c>
      <c r="C2426" s="375" t="s">
        <v>40</v>
      </c>
      <c r="D2426" s="375" t="s">
        <v>42</v>
      </c>
      <c r="E2426" s="375"/>
      <c r="F2426" s="375">
        <v>0</v>
      </c>
      <c r="G2426" s="375">
        <v>0</v>
      </c>
      <c r="H2426" s="375">
        <v>-0.71924999999999994</v>
      </c>
      <c r="I2426" s="375">
        <v>0</v>
      </c>
      <c r="J2426" s="375">
        <v>0</v>
      </c>
      <c r="K2426" s="375">
        <v>0</v>
      </c>
      <c r="L2426" s="375">
        <v>0</v>
      </c>
      <c r="M2426" s="375">
        <v>0</v>
      </c>
      <c r="N2426" s="375">
        <v>0</v>
      </c>
      <c r="O2426" s="375">
        <v>0</v>
      </c>
      <c r="P2426" s="375">
        <v>0</v>
      </c>
      <c r="Q2426" s="375">
        <v>0</v>
      </c>
      <c r="R2426" s="375">
        <v>-0.71924999999999994</v>
      </c>
      <c r="W2426" s="323" t="s">
        <v>68</v>
      </c>
      <c r="X2426" s="323" t="s">
        <v>238</v>
      </c>
      <c r="Y2426" s="323"/>
      <c r="Z2426" s="327">
        <v>0</v>
      </c>
      <c r="AA2426" s="327">
        <v>0</v>
      </c>
      <c r="AB2426" s="327">
        <v>0</v>
      </c>
      <c r="AC2426" s="327">
        <v>0</v>
      </c>
      <c r="AD2426" s="327">
        <v>0</v>
      </c>
      <c r="AE2426" s="327">
        <v>0</v>
      </c>
      <c r="AF2426" s="327">
        <v>0</v>
      </c>
      <c r="AG2426" s="327">
        <v>0</v>
      </c>
      <c r="AH2426" s="327">
        <v>0</v>
      </c>
      <c r="AI2426" s="327">
        <v>0</v>
      </c>
      <c r="AJ2426" s="327">
        <v>0</v>
      </c>
      <c r="AK2426" s="327">
        <v>0</v>
      </c>
      <c r="AL2426" s="327">
        <v>0</v>
      </c>
      <c r="AM2426" s="292"/>
    </row>
    <row r="2427" spans="1:39" ht="19.5" customHeight="1" x14ac:dyDescent="0.2">
      <c r="A2427" s="375" t="s">
        <v>53</v>
      </c>
      <c r="B2427" s="375" t="s">
        <v>45</v>
      </c>
      <c r="C2427" s="375" t="s">
        <v>40</v>
      </c>
      <c r="D2427" s="375" t="s">
        <v>43</v>
      </c>
      <c r="E2427" s="375"/>
      <c r="F2427" s="375">
        <v>0</v>
      </c>
      <c r="G2427" s="375">
        <v>0</v>
      </c>
      <c r="H2427" s="375">
        <v>0</v>
      </c>
      <c r="I2427" s="375">
        <v>0</v>
      </c>
      <c r="J2427" s="375">
        <v>0</v>
      </c>
      <c r="K2427" s="375">
        <v>0</v>
      </c>
      <c r="L2427" s="375">
        <v>0</v>
      </c>
      <c r="M2427" s="375">
        <v>0</v>
      </c>
      <c r="N2427" s="375">
        <v>0</v>
      </c>
      <c r="O2427" s="375">
        <v>0</v>
      </c>
      <c r="P2427" s="375">
        <v>0</v>
      </c>
      <c r="Q2427" s="375">
        <v>0</v>
      </c>
      <c r="R2427" s="375">
        <v>0</v>
      </c>
      <c r="W2427" s="323" t="s">
        <v>68</v>
      </c>
      <c r="X2427" s="323" t="s">
        <v>239</v>
      </c>
      <c r="Y2427" s="323"/>
      <c r="Z2427" s="327">
        <v>0</v>
      </c>
      <c r="AA2427" s="327">
        <v>0</v>
      </c>
      <c r="AB2427" s="327">
        <v>0</v>
      </c>
      <c r="AC2427" s="327">
        <v>0</v>
      </c>
      <c r="AD2427" s="327">
        <v>0</v>
      </c>
      <c r="AE2427" s="327">
        <v>0</v>
      </c>
      <c r="AF2427" s="327">
        <v>0</v>
      </c>
      <c r="AG2427" s="327">
        <v>0</v>
      </c>
      <c r="AH2427" s="327">
        <v>0</v>
      </c>
      <c r="AI2427" s="327">
        <v>0</v>
      </c>
      <c r="AJ2427" s="327">
        <v>0</v>
      </c>
      <c r="AK2427" s="327">
        <v>0</v>
      </c>
      <c r="AL2427" s="327">
        <v>0</v>
      </c>
      <c r="AM2427" s="292"/>
    </row>
    <row r="2428" spans="1:39" ht="19.5" customHeight="1" x14ac:dyDescent="0.2">
      <c r="A2428" s="375" t="s">
        <v>53</v>
      </c>
      <c r="B2428" s="375" t="s">
        <v>25</v>
      </c>
      <c r="C2428" s="375" t="s">
        <v>378</v>
      </c>
      <c r="D2428" s="375" t="s">
        <v>378</v>
      </c>
      <c r="E2428" s="375"/>
      <c r="F2428" s="375">
        <v>0</v>
      </c>
      <c r="G2428" s="375">
        <v>0</v>
      </c>
      <c r="H2428" s="375">
        <v>-152.3141</v>
      </c>
      <c r="I2428" s="375">
        <v>-81.847199999999603</v>
      </c>
      <c r="J2428" s="375">
        <v>-133.4684</v>
      </c>
      <c r="K2428" s="375">
        <v>-147.55420000000001</v>
      </c>
      <c r="L2428" s="375">
        <v>-142.19319999999999</v>
      </c>
      <c r="M2428" s="375">
        <v>-162.73320000000001</v>
      </c>
      <c r="N2428" s="375">
        <v>-191.47354999999999</v>
      </c>
      <c r="O2428" s="375">
        <v>-195.14005</v>
      </c>
      <c r="P2428" s="375">
        <v>-219.52670000000001</v>
      </c>
      <c r="Q2428" s="375">
        <v>-140.45609999999999</v>
      </c>
      <c r="R2428" s="375">
        <v>-1566.7067</v>
      </c>
      <c r="W2428" s="323" t="s">
        <v>68</v>
      </c>
      <c r="X2428" s="323" t="s">
        <v>240</v>
      </c>
      <c r="Y2428" s="323"/>
      <c r="Z2428" s="327">
        <v>0</v>
      </c>
      <c r="AA2428" s="327">
        <v>0</v>
      </c>
      <c r="AB2428" s="327">
        <v>0</v>
      </c>
      <c r="AC2428" s="327">
        <v>0</v>
      </c>
      <c r="AD2428" s="327">
        <v>0</v>
      </c>
      <c r="AE2428" s="327">
        <v>0</v>
      </c>
      <c r="AF2428" s="327">
        <v>0</v>
      </c>
      <c r="AG2428" s="327">
        <v>0</v>
      </c>
      <c r="AH2428" s="327">
        <v>0</v>
      </c>
      <c r="AI2428" s="327">
        <v>0</v>
      </c>
      <c r="AJ2428" s="327">
        <v>0</v>
      </c>
      <c r="AK2428" s="327">
        <v>0</v>
      </c>
      <c r="AL2428" s="327">
        <v>0</v>
      </c>
      <c r="AM2428" s="292"/>
    </row>
    <row r="2429" spans="1:39" ht="19.5" customHeight="1" x14ac:dyDescent="0.2">
      <c r="A2429" s="375" t="s">
        <v>53</v>
      </c>
      <c r="B2429" s="375" t="s">
        <v>44</v>
      </c>
      <c r="C2429" s="375" t="s">
        <v>380</v>
      </c>
      <c r="D2429" s="375" t="s">
        <v>380</v>
      </c>
      <c r="E2429" s="375"/>
      <c r="F2429" s="375">
        <v>0</v>
      </c>
      <c r="G2429" s="375">
        <v>0</v>
      </c>
      <c r="H2429" s="375">
        <v>0</v>
      </c>
      <c r="I2429" s="375">
        <v>0</v>
      </c>
      <c r="J2429" s="375">
        <v>0</v>
      </c>
      <c r="K2429" s="375">
        <v>0</v>
      </c>
      <c r="L2429" s="375">
        <v>0</v>
      </c>
      <c r="M2429" s="375">
        <v>0</v>
      </c>
      <c r="N2429" s="375">
        <v>0</v>
      </c>
      <c r="O2429" s="375">
        <v>0</v>
      </c>
      <c r="P2429" s="375">
        <v>0</v>
      </c>
      <c r="Q2429" s="375">
        <v>0</v>
      </c>
      <c r="R2429" s="375">
        <v>0</v>
      </c>
      <c r="W2429" s="323" t="s">
        <v>68</v>
      </c>
      <c r="X2429" s="323" t="s">
        <v>241</v>
      </c>
      <c r="Y2429" s="323"/>
      <c r="Z2429" s="327">
        <v>0</v>
      </c>
      <c r="AA2429" s="327">
        <v>0</v>
      </c>
      <c r="AB2429" s="327">
        <v>0</v>
      </c>
      <c r="AC2429" s="327">
        <v>0</v>
      </c>
      <c r="AD2429" s="327">
        <v>0</v>
      </c>
      <c r="AE2429" s="327">
        <v>0</v>
      </c>
      <c r="AF2429" s="327">
        <v>0</v>
      </c>
      <c r="AG2429" s="327">
        <v>0</v>
      </c>
      <c r="AH2429" s="327">
        <v>0</v>
      </c>
      <c r="AI2429" s="327">
        <v>0</v>
      </c>
      <c r="AJ2429" s="327">
        <v>0</v>
      </c>
      <c r="AK2429" s="327">
        <v>0</v>
      </c>
      <c r="AL2429" s="327">
        <v>0</v>
      </c>
      <c r="AM2429" s="292"/>
    </row>
    <row r="2430" spans="1:39" ht="19.5" customHeight="1" x14ac:dyDescent="0.2">
      <c r="A2430" s="375" t="s">
        <v>53</v>
      </c>
      <c r="B2430" s="375" t="s">
        <v>45</v>
      </c>
      <c r="C2430" s="375" t="s">
        <v>382</v>
      </c>
      <c r="D2430" s="375" t="s">
        <v>382</v>
      </c>
      <c r="E2430" s="375"/>
      <c r="F2430" s="375">
        <v>0</v>
      </c>
      <c r="G2430" s="375">
        <v>0</v>
      </c>
      <c r="H2430" s="375">
        <v>-152.3141</v>
      </c>
      <c r="I2430" s="375">
        <v>-81.847199999999603</v>
      </c>
      <c r="J2430" s="375">
        <v>-133.4684</v>
      </c>
      <c r="K2430" s="375">
        <v>-147.55420000000001</v>
      </c>
      <c r="L2430" s="375">
        <v>-142.19319999999999</v>
      </c>
      <c r="M2430" s="375">
        <v>-162.73320000000001</v>
      </c>
      <c r="N2430" s="375">
        <v>-191.47354999999999</v>
      </c>
      <c r="O2430" s="375">
        <v>-195.14005</v>
      </c>
      <c r="P2430" s="375">
        <v>-219.52670000000001</v>
      </c>
      <c r="Q2430" s="375">
        <v>-140.45609999999999</v>
      </c>
      <c r="R2430" s="375">
        <v>-1566.7067</v>
      </c>
      <c r="W2430" s="323" t="s">
        <v>68</v>
      </c>
      <c r="X2430" s="323" t="s">
        <v>242</v>
      </c>
      <c r="Y2430" s="323"/>
      <c r="Z2430" s="327">
        <v>0</v>
      </c>
      <c r="AA2430" s="327">
        <v>0</v>
      </c>
      <c r="AB2430" s="327">
        <v>0</v>
      </c>
      <c r="AC2430" s="327">
        <v>0</v>
      </c>
      <c r="AD2430" s="327">
        <v>0</v>
      </c>
      <c r="AE2430" s="327">
        <v>0</v>
      </c>
      <c r="AF2430" s="327">
        <v>0</v>
      </c>
      <c r="AG2430" s="327">
        <v>0</v>
      </c>
      <c r="AH2430" s="327">
        <v>0</v>
      </c>
      <c r="AI2430" s="327">
        <v>0</v>
      </c>
      <c r="AJ2430" s="327">
        <v>0</v>
      </c>
      <c r="AK2430" s="327">
        <v>0</v>
      </c>
      <c r="AL2430" s="327">
        <v>0</v>
      </c>
      <c r="AM2430" s="292"/>
    </row>
    <row r="2431" spans="1:39" ht="19.5" customHeight="1" x14ac:dyDescent="0.2">
      <c r="A2431" s="375" t="s">
        <v>53</v>
      </c>
      <c r="B2431" s="375" t="s">
        <v>46</v>
      </c>
      <c r="C2431" s="375" t="s">
        <v>384</v>
      </c>
      <c r="D2431" s="375" t="s">
        <v>384</v>
      </c>
      <c r="E2431" s="375"/>
      <c r="F2431" s="375">
        <v>0</v>
      </c>
      <c r="G2431" s="375">
        <v>0</v>
      </c>
      <c r="H2431" s="375">
        <v>0</v>
      </c>
      <c r="I2431" s="375">
        <v>0</v>
      </c>
      <c r="J2431" s="375">
        <v>0</v>
      </c>
      <c r="K2431" s="375">
        <v>0</v>
      </c>
      <c r="L2431" s="375">
        <v>0</v>
      </c>
      <c r="M2431" s="375">
        <v>0</v>
      </c>
      <c r="N2431" s="375">
        <v>0</v>
      </c>
      <c r="O2431" s="375">
        <v>0</v>
      </c>
      <c r="P2431" s="375">
        <v>0</v>
      </c>
      <c r="Q2431" s="375">
        <v>0</v>
      </c>
      <c r="R2431" s="375">
        <v>0</v>
      </c>
      <c r="W2431" s="323" t="s">
        <v>68</v>
      </c>
      <c r="X2431" s="323" t="s">
        <v>243</v>
      </c>
      <c r="Y2431" s="323"/>
      <c r="Z2431" s="327">
        <v>0</v>
      </c>
      <c r="AA2431" s="327">
        <v>0</v>
      </c>
      <c r="AB2431" s="327">
        <v>0</v>
      </c>
      <c r="AC2431" s="327">
        <v>0</v>
      </c>
      <c r="AD2431" s="327">
        <v>0</v>
      </c>
      <c r="AE2431" s="327">
        <v>0</v>
      </c>
      <c r="AF2431" s="327">
        <v>0</v>
      </c>
      <c r="AG2431" s="327">
        <v>0</v>
      </c>
      <c r="AH2431" s="327">
        <v>0</v>
      </c>
      <c r="AI2431" s="327">
        <v>0</v>
      </c>
      <c r="AJ2431" s="327">
        <v>0</v>
      </c>
      <c r="AK2431" s="327">
        <v>0</v>
      </c>
      <c r="AL2431" s="327">
        <v>0</v>
      </c>
      <c r="AM2431" s="292"/>
    </row>
    <row r="2432" spans="1:39" ht="19.5" customHeight="1" x14ac:dyDescent="0.2">
      <c r="A2432" s="375" t="s">
        <v>53</v>
      </c>
      <c r="B2432" s="375" t="s">
        <v>47</v>
      </c>
      <c r="C2432" s="375" t="s">
        <v>386</v>
      </c>
      <c r="D2432" s="375" t="s">
        <v>386</v>
      </c>
      <c r="E2432" s="375"/>
      <c r="F2432" s="375">
        <v>0</v>
      </c>
      <c r="G2432" s="375">
        <v>0</v>
      </c>
      <c r="H2432" s="375">
        <v>-152.3141</v>
      </c>
      <c r="I2432" s="375">
        <v>-81.847199999999603</v>
      </c>
      <c r="J2432" s="375">
        <v>-133.4684</v>
      </c>
      <c r="K2432" s="375">
        <v>-147.55420000000001</v>
      </c>
      <c r="L2432" s="375">
        <v>-142.19319999999999</v>
      </c>
      <c r="M2432" s="375">
        <v>-162.73320000000001</v>
      </c>
      <c r="N2432" s="375">
        <v>-191.47354999999999</v>
      </c>
      <c r="O2432" s="375">
        <v>-195.14005</v>
      </c>
      <c r="P2432" s="375">
        <v>-219.52670000000001</v>
      </c>
      <c r="Q2432" s="375">
        <v>-140.45609999999999</v>
      </c>
      <c r="R2432" s="375">
        <v>-1566.7067</v>
      </c>
      <c r="W2432" s="323" t="s">
        <v>68</v>
      </c>
      <c r="X2432" s="323" t="s">
        <v>244</v>
      </c>
      <c r="Y2432" s="323"/>
      <c r="Z2432" s="327">
        <v>0</v>
      </c>
      <c r="AA2432" s="327">
        <v>0</v>
      </c>
      <c r="AB2432" s="327">
        <v>0</v>
      </c>
      <c r="AC2432" s="327">
        <v>0</v>
      </c>
      <c r="AD2432" s="327">
        <v>0</v>
      </c>
      <c r="AE2432" s="327">
        <v>0</v>
      </c>
      <c r="AF2432" s="327">
        <v>0</v>
      </c>
      <c r="AG2432" s="327">
        <v>0</v>
      </c>
      <c r="AH2432" s="327">
        <v>0</v>
      </c>
      <c r="AI2432" s="327">
        <v>0</v>
      </c>
      <c r="AJ2432" s="327">
        <v>0</v>
      </c>
      <c r="AK2432" s="327">
        <v>0</v>
      </c>
      <c r="AL2432" s="327">
        <v>0</v>
      </c>
      <c r="AM2432" s="292"/>
    </row>
    <row r="2433" spans="1:39" ht="19.5" customHeight="1" x14ac:dyDescent="0.2">
      <c r="A2433" s="375" t="s">
        <v>53</v>
      </c>
      <c r="B2433" s="375" t="s">
        <v>48</v>
      </c>
      <c r="C2433" s="375" t="s">
        <v>48</v>
      </c>
      <c r="D2433" s="375" t="s">
        <v>48</v>
      </c>
      <c r="E2433" s="375"/>
      <c r="F2433" s="375" t="e">
        <v>#DIV/0!</v>
      </c>
      <c r="G2433" s="375" t="e">
        <v>#DIV/0!</v>
      </c>
      <c r="H2433" s="375">
        <v>1</v>
      </c>
      <c r="I2433" s="375">
        <v>1</v>
      </c>
      <c r="J2433" s="375">
        <v>1</v>
      </c>
      <c r="K2433" s="375">
        <v>1</v>
      </c>
      <c r="L2433" s="375">
        <v>1</v>
      </c>
      <c r="M2433" s="375">
        <v>1</v>
      </c>
      <c r="N2433" s="375">
        <v>1</v>
      </c>
      <c r="O2433" s="375">
        <v>1</v>
      </c>
      <c r="P2433" s="375">
        <v>1</v>
      </c>
      <c r="Q2433" s="375">
        <v>1</v>
      </c>
      <c r="R2433" s="375">
        <v>1</v>
      </c>
      <c r="W2433" s="323" t="s">
        <v>68</v>
      </c>
      <c r="X2433" s="323" t="s">
        <v>245</v>
      </c>
      <c r="Y2433" s="323"/>
      <c r="Z2433" s="327">
        <v>0</v>
      </c>
      <c r="AA2433" s="327">
        <v>0</v>
      </c>
      <c r="AB2433" s="327">
        <v>0</v>
      </c>
      <c r="AC2433" s="327">
        <v>0</v>
      </c>
      <c r="AD2433" s="327">
        <v>0</v>
      </c>
      <c r="AE2433" s="327">
        <v>0</v>
      </c>
      <c r="AF2433" s="327">
        <v>0</v>
      </c>
      <c r="AG2433" s="327">
        <v>0</v>
      </c>
      <c r="AH2433" s="327">
        <v>0</v>
      </c>
      <c r="AI2433" s="327">
        <v>0</v>
      </c>
      <c r="AJ2433" s="327">
        <v>0</v>
      </c>
      <c r="AK2433" s="327">
        <v>0</v>
      </c>
      <c r="AL2433" s="327">
        <v>0</v>
      </c>
      <c r="AM2433" s="292"/>
    </row>
    <row r="2434" spans="1:39" ht="19.5" customHeight="1" x14ac:dyDescent="0.2">
      <c r="A2434" s="375" t="s">
        <v>53</v>
      </c>
      <c r="B2434" s="375" t="s">
        <v>49</v>
      </c>
      <c r="C2434" s="375" t="s">
        <v>49</v>
      </c>
      <c r="D2434" s="375" t="s">
        <v>49</v>
      </c>
      <c r="E2434" s="375"/>
      <c r="F2434" s="375" t="e">
        <v>#DIV/0!</v>
      </c>
      <c r="G2434" s="375" t="e">
        <v>#DIV/0!</v>
      </c>
      <c r="H2434" s="375">
        <v>0</v>
      </c>
      <c r="I2434" s="375">
        <v>0</v>
      </c>
      <c r="J2434" s="375">
        <v>0</v>
      </c>
      <c r="K2434" s="375">
        <v>0</v>
      </c>
      <c r="L2434" s="375">
        <v>0</v>
      </c>
      <c r="M2434" s="375">
        <v>0</v>
      </c>
      <c r="N2434" s="375">
        <v>0</v>
      </c>
      <c r="O2434" s="375">
        <v>0</v>
      </c>
      <c r="P2434" s="375">
        <v>0</v>
      </c>
      <c r="Q2434" s="375">
        <v>0</v>
      </c>
      <c r="R2434" s="375">
        <v>0</v>
      </c>
      <c r="W2434" s="323" t="s">
        <v>68</v>
      </c>
      <c r="X2434" s="323" t="s">
        <v>246</v>
      </c>
      <c r="Y2434" s="323"/>
      <c r="Z2434" s="327">
        <v>0</v>
      </c>
      <c r="AA2434" s="327">
        <v>0</v>
      </c>
      <c r="AB2434" s="327">
        <v>0</v>
      </c>
      <c r="AC2434" s="327">
        <v>0</v>
      </c>
      <c r="AD2434" s="327">
        <v>0</v>
      </c>
      <c r="AE2434" s="327">
        <v>0</v>
      </c>
      <c r="AF2434" s="327">
        <v>0</v>
      </c>
      <c r="AG2434" s="327">
        <v>0</v>
      </c>
      <c r="AH2434" s="327">
        <v>0</v>
      </c>
      <c r="AI2434" s="327">
        <v>0</v>
      </c>
      <c r="AJ2434" s="327">
        <v>0</v>
      </c>
      <c r="AK2434" s="327">
        <v>0</v>
      </c>
      <c r="AL2434" s="327">
        <v>0</v>
      </c>
      <c r="AM2434" s="292"/>
    </row>
    <row r="2435" spans="1:39" ht="19.5" customHeight="1" x14ac:dyDescent="0.2">
      <c r="A2435" s="375" t="s">
        <v>53</v>
      </c>
      <c r="B2435" s="375" t="s">
        <v>50</v>
      </c>
      <c r="C2435" s="375" t="s">
        <v>50</v>
      </c>
      <c r="D2435" s="375" t="s">
        <v>50</v>
      </c>
      <c r="E2435" s="375"/>
      <c r="F2435" s="375" t="e">
        <v>#DIV/0!</v>
      </c>
      <c r="G2435" s="375" t="e">
        <v>#DIV/0!</v>
      </c>
      <c r="H2435" s="375">
        <v>1</v>
      </c>
      <c r="I2435" s="375">
        <v>1</v>
      </c>
      <c r="J2435" s="375">
        <v>1</v>
      </c>
      <c r="K2435" s="375">
        <v>1</v>
      </c>
      <c r="L2435" s="375">
        <v>1</v>
      </c>
      <c r="M2435" s="375">
        <v>1</v>
      </c>
      <c r="N2435" s="375">
        <v>1</v>
      </c>
      <c r="O2435" s="375">
        <v>1</v>
      </c>
      <c r="P2435" s="375">
        <v>1</v>
      </c>
      <c r="Q2435" s="375">
        <v>1</v>
      </c>
      <c r="R2435" s="375">
        <v>1</v>
      </c>
      <c r="W2435" s="323" t="s">
        <v>68</v>
      </c>
      <c r="X2435" s="323" t="s">
        <v>247</v>
      </c>
      <c r="Y2435" s="323"/>
      <c r="Z2435" s="327">
        <v>0</v>
      </c>
      <c r="AA2435" s="327">
        <v>0</v>
      </c>
      <c r="AB2435" s="327">
        <v>0</v>
      </c>
      <c r="AC2435" s="327">
        <v>0</v>
      </c>
      <c r="AD2435" s="327">
        <v>0</v>
      </c>
      <c r="AE2435" s="327">
        <v>0</v>
      </c>
      <c r="AF2435" s="327">
        <v>0</v>
      </c>
      <c r="AG2435" s="327">
        <v>0</v>
      </c>
      <c r="AH2435" s="327">
        <v>0</v>
      </c>
      <c r="AI2435" s="327">
        <v>0</v>
      </c>
      <c r="AJ2435" s="327">
        <v>0</v>
      </c>
      <c r="AK2435" s="327">
        <v>0</v>
      </c>
      <c r="AL2435" s="327">
        <v>0</v>
      </c>
      <c r="AM2435" s="292"/>
    </row>
    <row r="2436" spans="1:39" ht="19.5" customHeight="1" x14ac:dyDescent="0.2">
      <c r="A2436" s="375" t="s">
        <v>54</v>
      </c>
      <c r="B2436" s="375" t="s">
        <v>25</v>
      </c>
      <c r="C2436" s="375" t="s">
        <v>26</v>
      </c>
      <c r="D2436" s="375" t="s">
        <v>27</v>
      </c>
      <c r="E2436" s="375"/>
      <c r="F2436" s="375">
        <v>0</v>
      </c>
      <c r="G2436" s="375">
        <v>0</v>
      </c>
      <c r="H2436" s="375">
        <v>-195.6542</v>
      </c>
      <c r="I2436" s="375">
        <v>-107.8995</v>
      </c>
      <c r="J2436" s="375">
        <v>-156.113</v>
      </c>
      <c r="K2436" s="375">
        <v>-146.6653</v>
      </c>
      <c r="L2436" s="375">
        <v>-129.40020000000001</v>
      </c>
      <c r="M2436" s="375">
        <v>-94.521199999999993</v>
      </c>
      <c r="N2436" s="375">
        <v>-94.443049999999999</v>
      </c>
      <c r="O2436" s="375">
        <v>-91.047250000000005</v>
      </c>
      <c r="P2436" s="375">
        <v>-124.61884999999999</v>
      </c>
      <c r="Q2436" s="375">
        <v>-89.042349999999999</v>
      </c>
      <c r="R2436" s="375">
        <v>-1229.4049</v>
      </c>
      <c r="W2436" s="323" t="s">
        <v>68</v>
      </c>
      <c r="X2436" s="323" t="s">
        <v>248</v>
      </c>
      <c r="Y2436" s="323"/>
      <c r="Z2436" s="327">
        <v>0</v>
      </c>
      <c r="AA2436" s="327">
        <v>0</v>
      </c>
      <c r="AB2436" s="327">
        <v>0</v>
      </c>
      <c r="AC2436" s="327">
        <v>0</v>
      </c>
      <c r="AD2436" s="327">
        <v>0</v>
      </c>
      <c r="AE2436" s="327">
        <v>0</v>
      </c>
      <c r="AF2436" s="327">
        <v>0</v>
      </c>
      <c r="AG2436" s="327">
        <v>0</v>
      </c>
      <c r="AH2436" s="327">
        <v>0</v>
      </c>
      <c r="AI2436" s="327">
        <v>0</v>
      </c>
      <c r="AJ2436" s="327">
        <v>0</v>
      </c>
      <c r="AK2436" s="327">
        <v>0</v>
      </c>
      <c r="AL2436" s="327">
        <v>0</v>
      </c>
      <c r="AM2436" s="292"/>
    </row>
    <row r="2437" spans="1:39" ht="19.5" customHeight="1" x14ac:dyDescent="0.2">
      <c r="A2437" s="375" t="s">
        <v>54</v>
      </c>
      <c r="B2437" s="375" t="s">
        <v>25</v>
      </c>
      <c r="C2437" s="375" t="s">
        <v>26</v>
      </c>
      <c r="D2437" s="375" t="s">
        <v>28</v>
      </c>
      <c r="E2437" s="375"/>
      <c r="F2437" s="375">
        <v>0</v>
      </c>
      <c r="G2437" s="375">
        <v>0</v>
      </c>
      <c r="H2437" s="375">
        <v>-105.90949999999999</v>
      </c>
      <c r="I2437" s="375">
        <v>-45.283700000000003</v>
      </c>
      <c r="J2437" s="375">
        <v>-67.132999999999996</v>
      </c>
      <c r="K2437" s="375">
        <v>-78.817800000000005</v>
      </c>
      <c r="L2437" s="375">
        <v>-69.849699999999999</v>
      </c>
      <c r="M2437" s="375">
        <v>-59.8095</v>
      </c>
      <c r="N2437" s="375">
        <v>-52.365200000000002</v>
      </c>
      <c r="O2437" s="375">
        <v>-53.91075</v>
      </c>
      <c r="P2437" s="375">
        <v>-66.377099999999999</v>
      </c>
      <c r="Q2437" s="375">
        <v>-47.25835</v>
      </c>
      <c r="R2437" s="375">
        <v>-646.71460000000002</v>
      </c>
      <c r="W2437" s="323" t="s">
        <v>68</v>
      </c>
      <c r="X2437" s="323" t="s">
        <v>210</v>
      </c>
      <c r="Y2437" s="323"/>
      <c r="Z2437" s="327">
        <v>35.899329000000002</v>
      </c>
      <c r="AA2437" s="327">
        <v>110.64096600000001</v>
      </c>
      <c r="AB2437" s="327">
        <v>87.641344000000004</v>
      </c>
      <c r="AC2437" s="327">
        <v>90.779852000000005</v>
      </c>
      <c r="AD2437" s="327">
        <v>109.373634</v>
      </c>
      <c r="AE2437" s="327">
        <v>92.579108000000005</v>
      </c>
      <c r="AF2437" s="327">
        <v>69.652550000000005</v>
      </c>
      <c r="AG2437" s="327">
        <v>137.388543</v>
      </c>
      <c r="AH2437" s="327">
        <v>98.672111000000001</v>
      </c>
      <c r="AI2437" s="327">
        <v>188.02817300000001</v>
      </c>
      <c r="AJ2437" s="327">
        <v>102.714736</v>
      </c>
      <c r="AK2437" s="327">
        <v>180.35737399999999</v>
      </c>
      <c r="AL2437" s="327">
        <v>1303.7277200000001</v>
      </c>
      <c r="AM2437" s="292"/>
    </row>
    <row r="2438" spans="1:39" ht="19.5" customHeight="1" x14ac:dyDescent="0.2">
      <c r="A2438" s="375" t="s">
        <v>54</v>
      </c>
      <c r="B2438" s="375" t="s">
        <v>25</v>
      </c>
      <c r="C2438" s="375" t="s">
        <v>26</v>
      </c>
      <c r="D2438" s="375" t="s">
        <v>29</v>
      </c>
      <c r="E2438" s="375"/>
      <c r="F2438" s="375">
        <v>0</v>
      </c>
      <c r="G2438" s="375">
        <v>0</v>
      </c>
      <c r="H2438" s="375">
        <v>0</v>
      </c>
      <c r="I2438" s="375">
        <v>-0.143849999999585</v>
      </c>
      <c r="J2438" s="375">
        <v>0</v>
      </c>
      <c r="K2438" s="375">
        <v>0</v>
      </c>
      <c r="L2438" s="375">
        <v>-1.4999999999999999E-2</v>
      </c>
      <c r="M2438" s="375">
        <v>-6.7949999999999999</v>
      </c>
      <c r="N2438" s="375">
        <v>-27.024999999999999</v>
      </c>
      <c r="O2438" s="375">
        <v>-56.704999999999998</v>
      </c>
      <c r="P2438" s="375">
        <v>-86.38</v>
      </c>
      <c r="Q2438" s="375">
        <v>-29.86</v>
      </c>
      <c r="R2438" s="375">
        <v>-206.92384999999999</v>
      </c>
      <c r="W2438" s="321"/>
      <c r="X2438" s="321"/>
      <c r="Y2438" s="321"/>
      <c r="Z2438" s="329"/>
      <c r="AA2438" s="329"/>
      <c r="AB2438" s="329"/>
      <c r="AC2438" s="329"/>
      <c r="AD2438" s="329"/>
      <c r="AE2438" s="329"/>
      <c r="AF2438" s="329"/>
      <c r="AG2438" s="329"/>
      <c r="AH2438" s="329"/>
      <c r="AI2438" s="329"/>
      <c r="AJ2438" s="329"/>
      <c r="AK2438" s="329"/>
      <c r="AL2438" s="329"/>
      <c r="AM2438" s="292"/>
    </row>
    <row r="2439" spans="1:39" ht="19.5" customHeight="1" x14ac:dyDescent="0.2">
      <c r="A2439" s="375" t="s">
        <v>54</v>
      </c>
      <c r="B2439" s="375" t="s">
        <v>25</v>
      </c>
      <c r="C2439" s="375" t="s">
        <v>26</v>
      </c>
      <c r="D2439" s="375" t="s">
        <v>30</v>
      </c>
      <c r="E2439" s="375"/>
      <c r="F2439" s="375">
        <v>0</v>
      </c>
      <c r="G2439" s="375">
        <v>0</v>
      </c>
      <c r="H2439" s="375">
        <v>0</v>
      </c>
      <c r="I2439" s="375">
        <v>0</v>
      </c>
      <c r="J2439" s="375">
        <v>0</v>
      </c>
      <c r="K2439" s="375">
        <v>0</v>
      </c>
      <c r="L2439" s="375">
        <v>-0.15</v>
      </c>
      <c r="M2439" s="375">
        <v>-28.954999999999998</v>
      </c>
      <c r="N2439" s="375">
        <v>-31.445</v>
      </c>
      <c r="O2439" s="375">
        <v>-35.954999999999998</v>
      </c>
      <c r="P2439" s="375">
        <v>-39.04</v>
      </c>
      <c r="Q2439" s="375">
        <v>-13.96</v>
      </c>
      <c r="R2439" s="375">
        <v>-149.505</v>
      </c>
      <c r="W2439" s="321"/>
      <c r="X2439" s="321"/>
      <c r="Y2439" s="321"/>
      <c r="Z2439" s="329"/>
      <c r="AA2439" s="329"/>
      <c r="AB2439" s="329"/>
      <c r="AC2439" s="329"/>
      <c r="AD2439" s="329"/>
      <c r="AE2439" s="329"/>
      <c r="AF2439" s="329"/>
      <c r="AG2439" s="329"/>
      <c r="AH2439" s="329"/>
      <c r="AI2439" s="329"/>
      <c r="AJ2439" s="329"/>
      <c r="AK2439" s="329"/>
      <c r="AL2439" s="329"/>
      <c r="AM2439" s="292"/>
    </row>
    <row r="2440" spans="1:39" ht="19.5" customHeight="1" x14ac:dyDescent="0.2">
      <c r="A2440" s="375" t="s">
        <v>54</v>
      </c>
      <c r="B2440" s="375" t="s">
        <v>25</v>
      </c>
      <c r="C2440" s="375" t="s">
        <v>26</v>
      </c>
      <c r="D2440" s="375" t="s">
        <v>31</v>
      </c>
      <c r="E2440" s="375"/>
      <c r="F2440" s="375">
        <v>0</v>
      </c>
      <c r="G2440" s="375">
        <v>0</v>
      </c>
      <c r="H2440" s="375">
        <v>0</v>
      </c>
      <c r="I2440" s="375">
        <v>0</v>
      </c>
      <c r="J2440" s="375">
        <v>0</v>
      </c>
      <c r="K2440" s="375">
        <v>0</v>
      </c>
      <c r="L2440" s="375">
        <v>0</v>
      </c>
      <c r="M2440" s="375">
        <v>0</v>
      </c>
      <c r="N2440" s="375">
        <v>0</v>
      </c>
      <c r="O2440" s="375">
        <v>0</v>
      </c>
      <c r="P2440" s="375">
        <v>0</v>
      </c>
      <c r="Q2440" s="375">
        <v>0</v>
      </c>
      <c r="R2440" s="375">
        <v>0</v>
      </c>
      <c r="W2440" s="323" t="s">
        <v>3</v>
      </c>
      <c r="X2440" s="323" t="s">
        <v>4</v>
      </c>
      <c r="Y2440" s="323"/>
      <c r="Z2440" s="327" t="s">
        <v>8</v>
      </c>
      <c r="AA2440" s="327" t="s">
        <v>9</v>
      </c>
      <c r="AB2440" s="327" t="s">
        <v>10</v>
      </c>
      <c r="AC2440" s="327" t="s">
        <v>11</v>
      </c>
      <c r="AD2440" s="327" t="s">
        <v>12</v>
      </c>
      <c r="AE2440" s="327" t="s">
        <v>13</v>
      </c>
      <c r="AF2440" s="327" t="s">
        <v>14</v>
      </c>
      <c r="AG2440" s="327" t="s">
        <v>15</v>
      </c>
      <c r="AH2440" s="327" t="s">
        <v>16</v>
      </c>
      <c r="AI2440" s="327" t="s">
        <v>17</v>
      </c>
      <c r="AJ2440" s="327" t="s">
        <v>111</v>
      </c>
      <c r="AK2440" s="327" t="s">
        <v>19</v>
      </c>
      <c r="AL2440" s="327" t="s">
        <v>20</v>
      </c>
      <c r="AM2440" s="292"/>
    </row>
    <row r="2441" spans="1:39" ht="19.5" customHeight="1" x14ac:dyDescent="0.2">
      <c r="A2441" s="375" t="s">
        <v>54</v>
      </c>
      <c r="B2441" s="375" t="s">
        <v>25</v>
      </c>
      <c r="C2441" s="375" t="s">
        <v>26</v>
      </c>
      <c r="D2441" s="375" t="s">
        <v>32</v>
      </c>
      <c r="E2441" s="375"/>
      <c r="F2441" s="375">
        <v>0</v>
      </c>
      <c r="G2441" s="375">
        <v>0</v>
      </c>
      <c r="H2441" s="375">
        <v>0</v>
      </c>
      <c r="I2441" s="375">
        <v>0</v>
      </c>
      <c r="J2441" s="375">
        <v>0</v>
      </c>
      <c r="K2441" s="375">
        <v>0</v>
      </c>
      <c r="L2441" s="375">
        <v>0</v>
      </c>
      <c r="M2441" s="375">
        <v>0</v>
      </c>
      <c r="N2441" s="375">
        <v>0</v>
      </c>
      <c r="O2441" s="375">
        <v>0</v>
      </c>
      <c r="P2441" s="375">
        <v>0</v>
      </c>
      <c r="Q2441" s="375">
        <v>0</v>
      </c>
      <c r="R2441" s="375">
        <v>0</v>
      </c>
      <c r="W2441" s="323" t="s">
        <v>253</v>
      </c>
      <c r="X2441" s="323" t="s">
        <v>217</v>
      </c>
      <c r="Y2441" s="323"/>
      <c r="Z2441" s="327">
        <v>33.535955000000001</v>
      </c>
      <c r="AA2441" s="327">
        <v>33.535955000000001</v>
      </c>
      <c r="AB2441" s="327">
        <v>19.071451</v>
      </c>
      <c r="AC2441" s="327">
        <v>16.161722000000001</v>
      </c>
      <c r="AD2441" s="327">
        <v>16.168277</v>
      </c>
      <c r="AE2441" s="327">
        <v>24.419816999999998</v>
      </c>
      <c r="AF2441" s="327">
        <v>17.024516999999999</v>
      </c>
      <c r="AG2441" s="327">
        <v>17.398077000000001</v>
      </c>
      <c r="AH2441" s="327">
        <v>16.266300999999999</v>
      </c>
      <c r="AI2441" s="327">
        <v>18.529862999999999</v>
      </c>
      <c r="AJ2441" s="327">
        <v>17.662087</v>
      </c>
      <c r="AK2441" s="327">
        <v>17.398087</v>
      </c>
      <c r="AL2441" s="327">
        <v>247.17210900000001</v>
      </c>
      <c r="AM2441" s="292"/>
    </row>
    <row r="2442" spans="1:39" ht="19.5" customHeight="1" x14ac:dyDescent="0.2">
      <c r="A2442" s="375" t="s">
        <v>54</v>
      </c>
      <c r="B2442" s="375" t="s">
        <v>25</v>
      </c>
      <c r="C2442" s="375" t="s">
        <v>33</v>
      </c>
      <c r="D2442" s="375" t="s">
        <v>34</v>
      </c>
      <c r="E2442" s="375"/>
      <c r="F2442" s="375">
        <v>0</v>
      </c>
      <c r="G2442" s="375">
        <v>0</v>
      </c>
      <c r="H2442" s="375">
        <v>0</v>
      </c>
      <c r="I2442" s="375">
        <v>-0.143849999999585</v>
      </c>
      <c r="J2442" s="375">
        <v>0</v>
      </c>
      <c r="K2442" s="375">
        <v>0</v>
      </c>
      <c r="L2442" s="375">
        <v>-0.16500000000000001</v>
      </c>
      <c r="M2442" s="375">
        <v>-28.99</v>
      </c>
      <c r="N2442" s="375">
        <v>-50.465000000000003</v>
      </c>
      <c r="O2442" s="375">
        <v>-81.954999999999998</v>
      </c>
      <c r="P2442" s="375">
        <v>-41.48</v>
      </c>
      <c r="Q2442" s="375">
        <v>-14.055</v>
      </c>
      <c r="R2442" s="375">
        <v>-217.25385</v>
      </c>
      <c r="W2442" s="323" t="s">
        <v>253</v>
      </c>
      <c r="X2442" s="323" t="s">
        <v>218</v>
      </c>
      <c r="Y2442" s="323"/>
      <c r="Z2442" s="327">
        <v>0.13545599999999999</v>
      </c>
      <c r="AA2442" s="327">
        <v>0.10874499999999999</v>
      </c>
      <c r="AB2442" s="327">
        <v>1.0432110000000001</v>
      </c>
      <c r="AC2442" s="327">
        <v>0.10434499999999999</v>
      </c>
      <c r="AD2442" s="327">
        <v>0.11568299999999999</v>
      </c>
      <c r="AE2442" s="327">
        <v>0.17027900000000001</v>
      </c>
      <c r="AF2442" s="327">
        <v>0.12989200000000001</v>
      </c>
      <c r="AG2442" s="327">
        <v>0.14222899999999999</v>
      </c>
      <c r="AH2442" s="327">
        <v>0.209701</v>
      </c>
      <c r="AI2442" s="327">
        <v>0.19697100000000001</v>
      </c>
      <c r="AJ2442" s="327">
        <v>0.143544</v>
      </c>
      <c r="AK2442" s="327">
        <v>0.218475</v>
      </c>
      <c r="AL2442" s="327">
        <v>2.718531</v>
      </c>
      <c r="AM2442" s="292"/>
    </row>
    <row r="2443" spans="1:39" ht="19.5" customHeight="1" x14ac:dyDescent="0.2">
      <c r="A2443" s="375" t="s">
        <v>54</v>
      </c>
      <c r="B2443" s="375" t="s">
        <v>25</v>
      </c>
      <c r="C2443" s="375" t="s">
        <v>33</v>
      </c>
      <c r="D2443" s="375" t="s">
        <v>35</v>
      </c>
      <c r="E2443" s="375"/>
      <c r="F2443" s="375">
        <v>0</v>
      </c>
      <c r="G2443" s="375">
        <v>0</v>
      </c>
      <c r="H2443" s="375">
        <v>-117.7251</v>
      </c>
      <c r="I2443" s="375">
        <v>-64.466899999999995</v>
      </c>
      <c r="J2443" s="375">
        <v>-90.304500000000004</v>
      </c>
      <c r="K2443" s="375">
        <v>-90.502300000000005</v>
      </c>
      <c r="L2443" s="375">
        <v>-84.724699999999999</v>
      </c>
      <c r="M2443" s="375">
        <v>-84.132199999999997</v>
      </c>
      <c r="N2443" s="375">
        <v>-79.552000000000007</v>
      </c>
      <c r="O2443" s="375">
        <v>-95.209800000000001</v>
      </c>
      <c r="P2443" s="375">
        <v>-176.39060000000001</v>
      </c>
      <c r="Q2443" s="375">
        <v>-100.0275</v>
      </c>
      <c r="R2443" s="375">
        <v>-983.03560000000004</v>
      </c>
      <c r="W2443" s="323" t="s">
        <v>253</v>
      </c>
      <c r="X2443" s="323" t="s">
        <v>219</v>
      </c>
      <c r="Y2443" s="323"/>
      <c r="Z2443" s="327">
        <v>1.0153220000000001</v>
      </c>
      <c r="AA2443" s="327">
        <v>0.49149700000000002</v>
      </c>
      <c r="AB2443" s="327">
        <v>0.54417599999999999</v>
      </c>
      <c r="AC2443" s="327">
        <v>1.8450580000000001</v>
      </c>
      <c r="AD2443" s="327">
        <v>2.412407</v>
      </c>
      <c r="AE2443" s="327">
        <v>4.5212159999999999</v>
      </c>
      <c r="AF2443" s="327">
        <v>3.1029270000000002</v>
      </c>
      <c r="AG2443" s="327">
        <v>2.9277329999999999</v>
      </c>
      <c r="AH2443" s="327">
        <v>2.0833529999999998</v>
      </c>
      <c r="AI2443" s="327">
        <v>1.953338</v>
      </c>
      <c r="AJ2443" s="327">
        <v>2.2796910000000001</v>
      </c>
      <c r="AK2443" s="327">
        <v>2.0180720000000001</v>
      </c>
      <c r="AL2443" s="327">
        <v>25.194790000000001</v>
      </c>
      <c r="AM2443" s="292"/>
    </row>
    <row r="2444" spans="1:39" ht="19.5" customHeight="1" x14ac:dyDescent="0.2">
      <c r="A2444" s="375" t="s">
        <v>54</v>
      </c>
      <c r="B2444" s="375" t="s">
        <v>25</v>
      </c>
      <c r="C2444" s="375" t="s">
        <v>33</v>
      </c>
      <c r="D2444" s="375" t="s">
        <v>36</v>
      </c>
      <c r="E2444" s="375"/>
      <c r="F2444" s="375">
        <v>0</v>
      </c>
      <c r="G2444" s="375">
        <v>0</v>
      </c>
      <c r="H2444" s="375">
        <v>-183.83860000000001</v>
      </c>
      <c r="I2444" s="375">
        <v>-88.716300000000004</v>
      </c>
      <c r="J2444" s="375">
        <v>-132.94149999999999</v>
      </c>
      <c r="K2444" s="375">
        <v>-134.98079999999999</v>
      </c>
      <c r="L2444" s="375">
        <v>-114.5252</v>
      </c>
      <c r="M2444" s="375">
        <v>-76.958500000000001</v>
      </c>
      <c r="N2444" s="375">
        <v>-75.261250000000004</v>
      </c>
      <c r="O2444" s="375">
        <v>-60.453200000000002</v>
      </c>
      <c r="P2444" s="375">
        <v>-98.545349999999999</v>
      </c>
      <c r="Q2444" s="375">
        <v>-66.038200000000003</v>
      </c>
      <c r="R2444" s="375">
        <v>-1032.2589</v>
      </c>
      <c r="W2444" s="323" t="s">
        <v>253</v>
      </c>
      <c r="X2444" s="323" t="s">
        <v>220</v>
      </c>
      <c r="Y2444" s="323"/>
      <c r="Z2444" s="327">
        <v>8.8809109999999993</v>
      </c>
      <c r="AA2444" s="327">
        <v>0.27645799999999998</v>
      </c>
      <c r="AB2444" s="327">
        <v>7.124028</v>
      </c>
      <c r="AC2444" s="327">
        <v>9.7783540000000002</v>
      </c>
      <c r="AD2444" s="327">
        <v>0.43477199999999999</v>
      </c>
      <c r="AE2444" s="327">
        <v>1.1546799999999999</v>
      </c>
      <c r="AF2444" s="327">
        <v>3.1051899999999999</v>
      </c>
      <c r="AG2444" s="327">
        <v>0.36385400000000001</v>
      </c>
      <c r="AH2444" s="327">
        <v>5.7561239999999998</v>
      </c>
      <c r="AI2444" s="327">
        <v>0.63276100000000002</v>
      </c>
      <c r="AJ2444" s="327">
        <v>8.9233809999999991</v>
      </c>
      <c r="AK2444" s="327">
        <v>4.6403670000000004</v>
      </c>
      <c r="AL2444" s="327">
        <v>51.070880000000002</v>
      </c>
      <c r="AM2444" s="292"/>
    </row>
    <row r="2445" spans="1:39" ht="19.5" customHeight="1" x14ac:dyDescent="0.2">
      <c r="A2445" s="375" t="s">
        <v>54</v>
      </c>
      <c r="B2445" s="375" t="s">
        <v>25</v>
      </c>
      <c r="C2445" s="375" t="s">
        <v>33</v>
      </c>
      <c r="D2445" s="375" t="s">
        <v>37</v>
      </c>
      <c r="E2445" s="375"/>
      <c r="F2445" s="375">
        <v>0</v>
      </c>
      <c r="G2445" s="375">
        <v>0</v>
      </c>
      <c r="H2445" s="375">
        <v>0</v>
      </c>
      <c r="I2445" s="375">
        <v>0</v>
      </c>
      <c r="J2445" s="375">
        <v>0</v>
      </c>
      <c r="K2445" s="375">
        <v>0</v>
      </c>
      <c r="L2445" s="375">
        <v>0</v>
      </c>
      <c r="M2445" s="375">
        <v>0</v>
      </c>
      <c r="N2445" s="375">
        <v>0</v>
      </c>
      <c r="O2445" s="375">
        <v>0</v>
      </c>
      <c r="P2445" s="375">
        <v>0</v>
      </c>
      <c r="Q2445" s="375">
        <v>0</v>
      </c>
      <c r="R2445" s="375">
        <v>0</v>
      </c>
      <c r="W2445" s="323" t="s">
        <v>253</v>
      </c>
      <c r="X2445" s="323" t="s">
        <v>211</v>
      </c>
      <c r="Y2445" s="323"/>
      <c r="Z2445" s="327">
        <v>61.813737000000003</v>
      </c>
      <c r="AA2445" s="327">
        <v>87.569996000000003</v>
      </c>
      <c r="AB2445" s="327">
        <v>63.089643000000002</v>
      </c>
      <c r="AC2445" s="327">
        <v>59.936298000000001</v>
      </c>
      <c r="AD2445" s="327">
        <v>89.515270999999998</v>
      </c>
      <c r="AE2445" s="327">
        <v>95.160495999999995</v>
      </c>
      <c r="AF2445" s="327">
        <v>77.912079000000006</v>
      </c>
      <c r="AG2445" s="327">
        <v>84.564853999999997</v>
      </c>
      <c r="AH2445" s="327">
        <v>97.389900999999995</v>
      </c>
      <c r="AI2445" s="327">
        <v>66.787890000000004</v>
      </c>
      <c r="AJ2445" s="327">
        <v>69.692138</v>
      </c>
      <c r="AK2445" s="327">
        <v>124.08669999999999</v>
      </c>
      <c r="AL2445" s="327">
        <v>977.519003</v>
      </c>
      <c r="AM2445" s="292"/>
    </row>
    <row r="2446" spans="1:39" ht="19.5" customHeight="1" x14ac:dyDescent="0.2">
      <c r="A2446" s="375" t="s">
        <v>54</v>
      </c>
      <c r="B2446" s="375" t="s">
        <v>25</v>
      </c>
      <c r="C2446" s="375" t="s">
        <v>33</v>
      </c>
      <c r="D2446" s="375" t="s">
        <v>38</v>
      </c>
      <c r="E2446" s="375"/>
      <c r="F2446" s="375">
        <v>0</v>
      </c>
      <c r="G2446" s="375">
        <v>0</v>
      </c>
      <c r="H2446" s="375">
        <v>0</v>
      </c>
      <c r="I2446" s="375">
        <v>0</v>
      </c>
      <c r="J2446" s="375">
        <v>0</v>
      </c>
      <c r="K2446" s="375">
        <v>0</v>
      </c>
      <c r="L2446" s="375">
        <v>0</v>
      </c>
      <c r="M2446" s="375">
        <v>0</v>
      </c>
      <c r="N2446" s="375">
        <v>0</v>
      </c>
      <c r="O2446" s="375">
        <v>0</v>
      </c>
      <c r="P2446" s="375">
        <v>0</v>
      </c>
      <c r="Q2446" s="375">
        <v>0</v>
      </c>
      <c r="R2446" s="375">
        <v>0</v>
      </c>
      <c r="W2446" s="323" t="s">
        <v>253</v>
      </c>
      <c r="X2446" s="323" t="s">
        <v>221</v>
      </c>
      <c r="Y2446" s="323"/>
      <c r="Z2446" s="327">
        <v>10.695076</v>
      </c>
      <c r="AA2446" s="327">
        <v>12.455992999999999</v>
      </c>
      <c r="AB2446" s="327">
        <v>10.601103999999999</v>
      </c>
      <c r="AC2446" s="327">
        <v>11.636683</v>
      </c>
      <c r="AD2446" s="327">
        <v>16.659354</v>
      </c>
      <c r="AE2446" s="327">
        <v>12.813727999999999</v>
      </c>
      <c r="AF2446" s="327">
        <v>12.029427</v>
      </c>
      <c r="AG2446" s="327">
        <v>8.9175350000000009</v>
      </c>
      <c r="AH2446" s="327">
        <v>12.800801999999999</v>
      </c>
      <c r="AI2446" s="327">
        <v>15.978781</v>
      </c>
      <c r="AJ2446" s="327">
        <v>10.66413</v>
      </c>
      <c r="AK2446" s="327">
        <v>14.669476</v>
      </c>
      <c r="AL2446" s="327">
        <v>149.922089</v>
      </c>
      <c r="AM2446" s="292"/>
    </row>
    <row r="2447" spans="1:39" ht="19.5" customHeight="1" x14ac:dyDescent="0.2">
      <c r="A2447" s="375" t="s">
        <v>54</v>
      </c>
      <c r="B2447" s="375" t="s">
        <v>25</v>
      </c>
      <c r="C2447" s="375" t="s">
        <v>33</v>
      </c>
      <c r="D2447" s="375" t="s">
        <v>39</v>
      </c>
      <c r="E2447" s="375"/>
      <c r="F2447" s="375">
        <v>0</v>
      </c>
      <c r="G2447" s="375">
        <v>0</v>
      </c>
      <c r="H2447" s="375">
        <v>0</v>
      </c>
      <c r="I2447" s="375">
        <v>0</v>
      </c>
      <c r="J2447" s="375">
        <v>0</v>
      </c>
      <c r="K2447" s="375">
        <v>0</v>
      </c>
      <c r="L2447" s="375">
        <v>0</v>
      </c>
      <c r="M2447" s="375">
        <v>0</v>
      </c>
      <c r="N2447" s="375">
        <v>0</v>
      </c>
      <c r="O2447" s="375">
        <v>0</v>
      </c>
      <c r="P2447" s="375">
        <v>0</v>
      </c>
      <c r="Q2447" s="375">
        <v>0</v>
      </c>
      <c r="R2447" s="375">
        <v>0</v>
      </c>
      <c r="W2447" s="323" t="s">
        <v>253</v>
      </c>
      <c r="X2447" s="323" t="s">
        <v>222</v>
      </c>
      <c r="Y2447" s="323"/>
      <c r="Z2447" s="327">
        <v>8.8780000000000005E-3</v>
      </c>
      <c r="AA2447" s="327">
        <v>6.8028000000000005E-2</v>
      </c>
      <c r="AB2447" s="327">
        <v>7.208E-3</v>
      </c>
      <c r="AC2447" s="327">
        <v>0.13546</v>
      </c>
      <c r="AD2447" s="327">
        <v>1.37E-2</v>
      </c>
      <c r="AE2447" s="327">
        <v>0.17760000000000001</v>
      </c>
      <c r="AF2447" s="327">
        <v>0.23608199999999999</v>
      </c>
      <c r="AG2447" s="327">
        <v>3.6510000000000001E-2</v>
      </c>
      <c r="AH2447" s="327">
        <v>8.3680000000000004E-2</v>
      </c>
      <c r="AI2447" s="327">
        <v>0</v>
      </c>
      <c r="AJ2447" s="327">
        <v>1.125E-2</v>
      </c>
      <c r="AK2447" s="327">
        <v>0.18926000000000001</v>
      </c>
      <c r="AL2447" s="327">
        <v>0.96765599999999996</v>
      </c>
      <c r="AM2447" s="292"/>
    </row>
    <row r="2448" spans="1:39" ht="19.5" customHeight="1" x14ac:dyDescent="0.2">
      <c r="A2448" s="375" t="s">
        <v>54</v>
      </c>
      <c r="B2448" s="375" t="s">
        <v>25</v>
      </c>
      <c r="C2448" s="375" t="s">
        <v>40</v>
      </c>
      <c r="D2448" s="375" t="s">
        <v>41</v>
      </c>
      <c r="E2448" s="375"/>
      <c r="F2448" s="375">
        <v>0</v>
      </c>
      <c r="G2448" s="375">
        <v>0</v>
      </c>
      <c r="H2448" s="375">
        <v>-298.68669999999997</v>
      </c>
      <c r="I2448" s="375">
        <v>-153.32705000000001</v>
      </c>
      <c r="J2448" s="375">
        <v>-223.24600000000001</v>
      </c>
      <c r="K2448" s="375">
        <v>-225.48310000000001</v>
      </c>
      <c r="L2448" s="375">
        <v>-199.41489999999999</v>
      </c>
      <c r="M2448" s="375">
        <v>-190.08070000000001</v>
      </c>
      <c r="N2448" s="375">
        <v>-205.27825000000001</v>
      </c>
      <c r="O2448" s="375">
        <v>-237.61799999999999</v>
      </c>
      <c r="P2448" s="375">
        <v>-316.41595000000001</v>
      </c>
      <c r="Q2448" s="375">
        <v>-180.1207</v>
      </c>
      <c r="R2448" s="375">
        <v>-2229.6713500000001</v>
      </c>
      <c r="W2448" s="323" t="s">
        <v>253</v>
      </c>
      <c r="X2448" s="323" t="s">
        <v>223</v>
      </c>
      <c r="Y2448" s="323"/>
      <c r="Z2448" s="327">
        <v>28.710923000000001</v>
      </c>
      <c r="AA2448" s="327">
        <v>-3.9840779999999998</v>
      </c>
      <c r="AB2448" s="327">
        <v>18.732762999999998</v>
      </c>
      <c r="AC2448" s="327">
        <v>28.233720000000002</v>
      </c>
      <c r="AD2448" s="327">
        <v>52.373674999999999</v>
      </c>
      <c r="AE2448" s="327">
        <v>22.313358000000001</v>
      </c>
      <c r="AF2448" s="327">
        <v>69.511200000000002</v>
      </c>
      <c r="AG2448" s="327">
        <v>83.353481000000002</v>
      </c>
      <c r="AH2448" s="327">
        <v>58.621378</v>
      </c>
      <c r="AI2448" s="327">
        <v>68.062019000000006</v>
      </c>
      <c r="AJ2448" s="327">
        <v>55.076819</v>
      </c>
      <c r="AK2448" s="327">
        <v>70.138790999999998</v>
      </c>
      <c r="AL2448" s="327">
        <v>551.144049</v>
      </c>
      <c r="AM2448" s="292"/>
    </row>
    <row r="2449" spans="1:39" ht="19.5" customHeight="1" x14ac:dyDescent="0.2">
      <c r="A2449" s="375" t="s">
        <v>54</v>
      </c>
      <c r="B2449" s="375" t="s">
        <v>25</v>
      </c>
      <c r="C2449" s="375" t="s">
        <v>40</v>
      </c>
      <c r="D2449" s="375" t="s">
        <v>42</v>
      </c>
      <c r="E2449" s="375"/>
      <c r="F2449" s="375">
        <v>0</v>
      </c>
      <c r="G2449" s="375">
        <v>0</v>
      </c>
      <c r="H2449" s="375">
        <v>-2.8769999999999998</v>
      </c>
      <c r="I2449" s="375">
        <v>0</v>
      </c>
      <c r="J2449" s="375">
        <v>0</v>
      </c>
      <c r="K2449" s="375">
        <v>0</v>
      </c>
      <c r="L2449" s="375">
        <v>0</v>
      </c>
      <c r="M2449" s="375">
        <v>0</v>
      </c>
      <c r="N2449" s="375">
        <v>0</v>
      </c>
      <c r="O2449" s="375">
        <v>0</v>
      </c>
      <c r="P2449" s="375">
        <v>0</v>
      </c>
      <c r="Q2449" s="375">
        <v>0</v>
      </c>
      <c r="R2449" s="375">
        <v>-2.8769999999999998</v>
      </c>
      <c r="W2449" s="323" t="s">
        <v>253</v>
      </c>
      <c r="X2449" s="323" t="s">
        <v>224</v>
      </c>
      <c r="Y2449" s="323"/>
      <c r="Z2449" s="327">
        <v>5.2999999999999999E-2</v>
      </c>
      <c r="AA2449" s="327">
        <v>0</v>
      </c>
      <c r="AB2449" s="327">
        <v>0</v>
      </c>
      <c r="AC2449" s="327">
        <v>0</v>
      </c>
      <c r="AD2449" s="327">
        <v>0.11119999999999999</v>
      </c>
      <c r="AE2449" s="327">
        <v>0.55569999999999997</v>
      </c>
      <c r="AF2449" s="327">
        <v>6.7999999999999996E-3</v>
      </c>
      <c r="AG2449" s="327">
        <v>0</v>
      </c>
      <c r="AH2449" s="327">
        <v>0.29110000000000003</v>
      </c>
      <c r="AI2449" s="327">
        <v>0.12920000000000001</v>
      </c>
      <c r="AJ2449" s="327">
        <v>0</v>
      </c>
      <c r="AK2449" s="327">
        <v>0</v>
      </c>
      <c r="AL2449" s="327">
        <v>1.147</v>
      </c>
      <c r="AM2449" s="292"/>
    </row>
    <row r="2450" spans="1:39" ht="19.5" customHeight="1" x14ac:dyDescent="0.2">
      <c r="A2450" s="375" t="s">
        <v>54</v>
      </c>
      <c r="B2450" s="375" t="s">
        <v>25</v>
      </c>
      <c r="C2450" s="375" t="s">
        <v>40</v>
      </c>
      <c r="D2450" s="375" t="s">
        <v>43</v>
      </c>
      <c r="E2450" s="375"/>
      <c r="F2450" s="375">
        <v>0</v>
      </c>
      <c r="G2450" s="375">
        <v>0</v>
      </c>
      <c r="H2450" s="375">
        <v>0</v>
      </c>
      <c r="I2450" s="375">
        <v>0</v>
      </c>
      <c r="J2450" s="375">
        <v>0</v>
      </c>
      <c r="K2450" s="375">
        <v>0</v>
      </c>
      <c r="L2450" s="375">
        <v>0</v>
      </c>
      <c r="M2450" s="375">
        <v>0</v>
      </c>
      <c r="N2450" s="375">
        <v>0</v>
      </c>
      <c r="O2450" s="375">
        <v>0</v>
      </c>
      <c r="P2450" s="375">
        <v>0</v>
      </c>
      <c r="Q2450" s="375">
        <v>0</v>
      </c>
      <c r="R2450" s="375">
        <v>0</v>
      </c>
      <c r="W2450" s="323" t="s">
        <v>253</v>
      </c>
      <c r="X2450" s="323" t="s">
        <v>225</v>
      </c>
      <c r="Y2450" s="323"/>
      <c r="Z2450" s="327">
        <v>1.0789550000000001</v>
      </c>
      <c r="AA2450" s="327">
        <v>1.547024</v>
      </c>
      <c r="AB2450" s="327">
        <v>1.071852</v>
      </c>
      <c r="AC2450" s="327">
        <v>2.0303640000000001</v>
      </c>
      <c r="AD2450" s="327">
        <v>0.59587100000000004</v>
      </c>
      <c r="AE2450" s="327">
        <v>0.59587100000000004</v>
      </c>
      <c r="AF2450" s="327">
        <v>0.59572099999999995</v>
      </c>
      <c r="AG2450" s="327">
        <v>0.89083100000000004</v>
      </c>
      <c r="AH2450" s="327">
        <v>1.5074209999999999</v>
      </c>
      <c r="AI2450" s="327">
        <v>3.9175789999999999</v>
      </c>
      <c r="AJ2450" s="327">
        <v>2.3583310000000002</v>
      </c>
      <c r="AK2450" s="327">
        <v>1.583666</v>
      </c>
      <c r="AL2450" s="327">
        <v>17.773485999999998</v>
      </c>
      <c r="AM2450" s="292"/>
    </row>
    <row r="2451" spans="1:39" ht="19.5" customHeight="1" x14ac:dyDescent="0.2">
      <c r="A2451" s="375" t="s">
        <v>54</v>
      </c>
      <c r="B2451" s="375" t="s">
        <v>44</v>
      </c>
      <c r="C2451" s="375" t="s">
        <v>26</v>
      </c>
      <c r="D2451" s="375" t="s">
        <v>27</v>
      </c>
      <c r="E2451" s="375"/>
      <c r="F2451" s="375"/>
      <c r="G2451" s="375"/>
      <c r="H2451" s="375"/>
      <c r="I2451" s="375"/>
      <c r="J2451" s="375"/>
      <c r="K2451" s="375"/>
      <c r="L2451" s="375"/>
      <c r="M2451" s="375"/>
      <c r="N2451" s="375"/>
      <c r="O2451" s="375"/>
      <c r="P2451" s="375"/>
      <c r="Q2451" s="375"/>
      <c r="R2451" s="375">
        <v>0</v>
      </c>
      <c r="W2451" s="323" t="s">
        <v>253</v>
      </c>
      <c r="X2451" s="323" t="s">
        <v>226</v>
      </c>
      <c r="Y2451" s="323"/>
      <c r="Z2451" s="327">
        <v>0</v>
      </c>
      <c r="AA2451" s="327">
        <v>0</v>
      </c>
      <c r="AB2451" s="327">
        <v>0</v>
      </c>
      <c r="AC2451" s="327">
        <v>0</v>
      </c>
      <c r="AD2451" s="327">
        <v>0</v>
      </c>
      <c r="AE2451" s="327">
        <v>0</v>
      </c>
      <c r="AF2451" s="327">
        <v>0</v>
      </c>
      <c r="AG2451" s="327">
        <v>0</v>
      </c>
      <c r="AH2451" s="327">
        <v>0</v>
      </c>
      <c r="AI2451" s="327">
        <v>3.8800000000000002E-3</v>
      </c>
      <c r="AJ2451" s="327">
        <v>0</v>
      </c>
      <c r="AK2451" s="327">
        <v>0</v>
      </c>
      <c r="AL2451" s="327">
        <v>3.8800000000000002E-3</v>
      </c>
      <c r="AM2451" s="292"/>
    </row>
    <row r="2452" spans="1:39" ht="19.5" customHeight="1" x14ac:dyDescent="0.2">
      <c r="A2452" s="375" t="s">
        <v>54</v>
      </c>
      <c r="B2452" s="375" t="s">
        <v>44</v>
      </c>
      <c r="C2452" s="375" t="s">
        <v>26</v>
      </c>
      <c r="D2452" s="375" t="s">
        <v>28</v>
      </c>
      <c r="E2452" s="375"/>
      <c r="F2452" s="375"/>
      <c r="G2452" s="375"/>
      <c r="H2452" s="375"/>
      <c r="I2452" s="375"/>
      <c r="J2452" s="375"/>
      <c r="K2452" s="375"/>
      <c r="L2452" s="375"/>
      <c r="M2452" s="375"/>
      <c r="N2452" s="375"/>
      <c r="O2452" s="375"/>
      <c r="P2452" s="375"/>
      <c r="Q2452" s="375"/>
      <c r="R2452" s="375">
        <v>0</v>
      </c>
      <c r="W2452" s="323" t="s">
        <v>253</v>
      </c>
      <c r="X2452" s="323" t="s">
        <v>227</v>
      </c>
      <c r="Y2452" s="323"/>
      <c r="Z2452" s="327">
        <v>0</v>
      </c>
      <c r="AA2452" s="327">
        <v>0</v>
      </c>
      <c r="AB2452" s="327">
        <v>0</v>
      </c>
      <c r="AC2452" s="327">
        <v>0</v>
      </c>
      <c r="AD2452" s="327">
        <v>0</v>
      </c>
      <c r="AE2452" s="327">
        <v>0</v>
      </c>
      <c r="AF2452" s="327">
        <v>0</v>
      </c>
      <c r="AG2452" s="327">
        <v>0</v>
      </c>
      <c r="AH2452" s="327">
        <v>0</v>
      </c>
      <c r="AI2452" s="327">
        <v>0</v>
      </c>
      <c r="AJ2452" s="327">
        <v>0</v>
      </c>
      <c r="AK2452" s="327">
        <v>0</v>
      </c>
      <c r="AL2452" s="327">
        <v>0</v>
      </c>
      <c r="AM2452" s="292"/>
    </row>
    <row r="2453" spans="1:39" ht="19.5" customHeight="1" x14ac:dyDescent="0.2">
      <c r="A2453" s="375" t="s">
        <v>54</v>
      </c>
      <c r="B2453" s="375" t="s">
        <v>44</v>
      </c>
      <c r="C2453" s="375" t="s">
        <v>26</v>
      </c>
      <c r="D2453" s="375" t="s">
        <v>29</v>
      </c>
      <c r="E2453" s="375"/>
      <c r="F2453" s="375"/>
      <c r="G2453" s="375"/>
      <c r="H2453" s="375"/>
      <c r="I2453" s="375"/>
      <c r="J2453" s="375"/>
      <c r="K2453" s="375"/>
      <c r="L2453" s="375"/>
      <c r="M2453" s="375"/>
      <c r="N2453" s="375"/>
      <c r="O2453" s="375"/>
      <c r="P2453" s="375"/>
      <c r="Q2453" s="375"/>
      <c r="R2453" s="375">
        <v>0</v>
      </c>
      <c r="W2453" s="323" t="s">
        <v>253</v>
      </c>
      <c r="X2453" s="323" t="s">
        <v>367</v>
      </c>
      <c r="Y2453" s="323"/>
      <c r="Z2453" s="327">
        <v>0</v>
      </c>
      <c r="AA2453" s="327">
        <v>0</v>
      </c>
      <c r="AB2453" s="327">
        <v>0</v>
      </c>
      <c r="AC2453" s="327">
        <v>0</v>
      </c>
      <c r="AD2453" s="327">
        <v>0</v>
      </c>
      <c r="AE2453" s="327">
        <v>0</v>
      </c>
      <c r="AF2453" s="327">
        <v>0</v>
      </c>
      <c r="AG2453" s="327">
        <v>0</v>
      </c>
      <c r="AH2453" s="327">
        <v>0</v>
      </c>
      <c r="AI2453" s="327">
        <v>0</v>
      </c>
      <c r="AJ2453" s="327">
        <v>0</v>
      </c>
      <c r="AK2453" s="327">
        <v>0</v>
      </c>
      <c r="AL2453" s="327">
        <v>0</v>
      </c>
      <c r="AM2453" s="292"/>
    </row>
    <row r="2454" spans="1:39" ht="19.5" customHeight="1" x14ac:dyDescent="0.2">
      <c r="A2454" s="375" t="s">
        <v>54</v>
      </c>
      <c r="B2454" s="375" t="s">
        <v>44</v>
      </c>
      <c r="C2454" s="375" t="s">
        <v>26</v>
      </c>
      <c r="D2454" s="375" t="s">
        <v>30</v>
      </c>
      <c r="E2454" s="375"/>
      <c r="F2454" s="375"/>
      <c r="G2454" s="375"/>
      <c r="H2454" s="375"/>
      <c r="I2454" s="375"/>
      <c r="J2454" s="375"/>
      <c r="K2454" s="375"/>
      <c r="L2454" s="375"/>
      <c r="M2454" s="375"/>
      <c r="N2454" s="375"/>
      <c r="O2454" s="375"/>
      <c r="P2454" s="375"/>
      <c r="Q2454" s="375"/>
      <c r="R2454" s="375">
        <v>0</v>
      </c>
      <c r="W2454" s="323" t="s">
        <v>253</v>
      </c>
      <c r="X2454" s="323" t="s">
        <v>229</v>
      </c>
      <c r="Y2454" s="323"/>
      <c r="Z2454" s="327">
        <v>-1.346759</v>
      </c>
      <c r="AA2454" s="327">
        <v>-1.412269</v>
      </c>
      <c r="AB2454" s="327">
        <v>-1.4923040000000001</v>
      </c>
      <c r="AC2454" s="327">
        <v>-1.588014</v>
      </c>
      <c r="AD2454" s="327">
        <v>-1.5271779999999999</v>
      </c>
      <c r="AE2454" s="327">
        <v>-1.9275679999999999</v>
      </c>
      <c r="AF2454" s="327">
        <v>-1.8714010000000001</v>
      </c>
      <c r="AG2454" s="327">
        <v>-1.6984429999999999</v>
      </c>
      <c r="AH2454" s="327">
        <v>-1.5451520000000001</v>
      </c>
      <c r="AI2454" s="327">
        <v>-2.2495430000000001</v>
      </c>
      <c r="AJ2454" s="327">
        <v>-2.1383190000000001</v>
      </c>
      <c r="AK2454" s="327">
        <v>-2.817453</v>
      </c>
      <c r="AL2454" s="327">
        <v>-21.614402999999999</v>
      </c>
      <c r="AM2454" s="292"/>
    </row>
    <row r="2455" spans="1:39" ht="19.5" customHeight="1" x14ac:dyDescent="0.2">
      <c r="A2455" s="375" t="s">
        <v>54</v>
      </c>
      <c r="B2455" s="375" t="s">
        <v>44</v>
      </c>
      <c r="C2455" s="375" t="s">
        <v>26</v>
      </c>
      <c r="D2455" s="375" t="s">
        <v>31</v>
      </c>
      <c r="E2455" s="375"/>
      <c r="F2455" s="375"/>
      <c r="G2455" s="375"/>
      <c r="H2455" s="375"/>
      <c r="I2455" s="375"/>
      <c r="J2455" s="375"/>
      <c r="K2455" s="375"/>
      <c r="L2455" s="375"/>
      <c r="M2455" s="375"/>
      <c r="N2455" s="375"/>
      <c r="O2455" s="375"/>
      <c r="P2455" s="375"/>
      <c r="Q2455" s="375"/>
      <c r="R2455" s="375">
        <v>0</v>
      </c>
      <c r="W2455" s="323" t="s">
        <v>253</v>
      </c>
      <c r="X2455" s="323" t="s">
        <v>230</v>
      </c>
      <c r="Y2455" s="323"/>
      <c r="Z2455" s="327">
        <v>0</v>
      </c>
      <c r="AA2455" s="327">
        <v>0</v>
      </c>
      <c r="AB2455" s="327">
        <v>0.26</v>
      </c>
      <c r="AC2455" s="327">
        <v>0</v>
      </c>
      <c r="AD2455" s="327">
        <v>0</v>
      </c>
      <c r="AE2455" s="327">
        <v>0</v>
      </c>
      <c r="AF2455" s="327">
        <v>0</v>
      </c>
      <c r="AG2455" s="327">
        <v>0</v>
      </c>
      <c r="AH2455" s="327">
        <v>0</v>
      </c>
      <c r="AI2455" s="327">
        <v>0.34</v>
      </c>
      <c r="AJ2455" s="327">
        <v>0</v>
      </c>
      <c r="AK2455" s="327">
        <v>0</v>
      </c>
      <c r="AL2455" s="327">
        <v>0.6</v>
      </c>
      <c r="AM2455" s="292"/>
    </row>
    <row r="2456" spans="1:39" ht="19.5" customHeight="1" x14ac:dyDescent="0.2">
      <c r="A2456" s="375" t="s">
        <v>54</v>
      </c>
      <c r="B2456" s="375" t="s">
        <v>44</v>
      </c>
      <c r="C2456" s="375" t="s">
        <v>26</v>
      </c>
      <c r="D2456" s="375" t="s">
        <v>32</v>
      </c>
      <c r="E2456" s="375"/>
      <c r="F2456" s="375"/>
      <c r="G2456" s="375"/>
      <c r="H2456" s="375"/>
      <c r="I2456" s="375"/>
      <c r="J2456" s="375"/>
      <c r="K2456" s="375"/>
      <c r="L2456" s="375"/>
      <c r="M2456" s="375"/>
      <c r="N2456" s="375"/>
      <c r="O2456" s="375"/>
      <c r="P2456" s="375"/>
      <c r="Q2456" s="375"/>
      <c r="R2456" s="375">
        <v>0</v>
      </c>
      <c r="W2456" s="323" t="s">
        <v>253</v>
      </c>
      <c r="X2456" s="323" t="s">
        <v>231</v>
      </c>
      <c r="Y2456" s="323"/>
      <c r="Z2456" s="327">
        <v>0</v>
      </c>
      <c r="AA2456" s="327">
        <v>0</v>
      </c>
      <c r="AB2456" s="327">
        <v>0</v>
      </c>
      <c r="AC2456" s="327">
        <v>0</v>
      </c>
      <c r="AD2456" s="327">
        <v>0</v>
      </c>
      <c r="AE2456" s="327">
        <v>0</v>
      </c>
      <c r="AF2456" s="327">
        <v>0</v>
      </c>
      <c r="AG2456" s="327">
        <v>0</v>
      </c>
      <c r="AH2456" s="327">
        <v>0</v>
      </c>
      <c r="AI2456" s="327">
        <v>0</v>
      </c>
      <c r="AJ2456" s="327">
        <v>0</v>
      </c>
      <c r="AK2456" s="327">
        <v>0</v>
      </c>
      <c r="AL2456" s="327">
        <v>0</v>
      </c>
      <c r="AM2456" s="292"/>
    </row>
    <row r="2457" spans="1:39" ht="19.5" customHeight="1" x14ac:dyDescent="0.2">
      <c r="A2457" s="375" t="s">
        <v>54</v>
      </c>
      <c r="B2457" s="375" t="s">
        <v>44</v>
      </c>
      <c r="C2457" s="375" t="s">
        <v>33</v>
      </c>
      <c r="D2457" s="375" t="s">
        <v>34</v>
      </c>
      <c r="E2457" s="375"/>
      <c r="F2457" s="375"/>
      <c r="G2457" s="375"/>
      <c r="H2457" s="375"/>
      <c r="I2457" s="375"/>
      <c r="J2457" s="375"/>
      <c r="K2457" s="375"/>
      <c r="L2457" s="375"/>
      <c r="M2457" s="375"/>
      <c r="N2457" s="375"/>
      <c r="O2457" s="375"/>
      <c r="P2457" s="375"/>
      <c r="Q2457" s="375"/>
      <c r="R2457" s="375">
        <v>0</v>
      </c>
      <c r="W2457" s="323" t="s">
        <v>253</v>
      </c>
      <c r="X2457" s="323" t="s">
        <v>232</v>
      </c>
      <c r="Y2457" s="323"/>
      <c r="Z2457" s="327">
        <v>34.457808</v>
      </c>
      <c r="AA2457" s="327">
        <v>32.676332000000002</v>
      </c>
      <c r="AB2457" s="327">
        <v>31.434100000000001</v>
      </c>
      <c r="AC2457" s="327">
        <v>32.379900999999997</v>
      </c>
      <c r="AD2457" s="327">
        <v>34.632978000000001</v>
      </c>
      <c r="AE2457" s="327">
        <v>38.383778</v>
      </c>
      <c r="AF2457" s="327">
        <v>39.488906</v>
      </c>
      <c r="AG2457" s="327">
        <v>38.963830999999999</v>
      </c>
      <c r="AH2457" s="327">
        <v>40.19529</v>
      </c>
      <c r="AI2457" s="327">
        <v>38.601697000000001</v>
      </c>
      <c r="AJ2457" s="327">
        <v>39.085872999999999</v>
      </c>
      <c r="AK2457" s="327">
        <v>42.062215999999999</v>
      </c>
      <c r="AL2457" s="327">
        <v>442.36270999999999</v>
      </c>
      <c r="AM2457" s="292"/>
    </row>
    <row r="2458" spans="1:39" ht="19.5" customHeight="1" x14ac:dyDescent="0.2">
      <c r="A2458" s="375" t="s">
        <v>54</v>
      </c>
      <c r="B2458" s="375" t="s">
        <v>44</v>
      </c>
      <c r="C2458" s="375" t="s">
        <v>33</v>
      </c>
      <c r="D2458" s="375" t="s">
        <v>35</v>
      </c>
      <c r="E2458" s="375"/>
      <c r="F2458" s="375"/>
      <c r="G2458" s="375"/>
      <c r="H2458" s="375"/>
      <c r="I2458" s="375"/>
      <c r="J2458" s="375"/>
      <c r="K2458" s="375"/>
      <c r="L2458" s="375"/>
      <c r="M2458" s="375"/>
      <c r="N2458" s="375"/>
      <c r="O2458" s="375"/>
      <c r="P2458" s="375"/>
      <c r="Q2458" s="375"/>
      <c r="R2458" s="375">
        <v>0</v>
      </c>
      <c r="W2458" s="323" t="s">
        <v>253</v>
      </c>
      <c r="X2458" s="323" t="s">
        <v>233</v>
      </c>
      <c r="Y2458" s="323"/>
      <c r="Z2458" s="327">
        <v>0</v>
      </c>
      <c r="AA2458" s="327">
        <v>0</v>
      </c>
      <c r="AB2458" s="327">
        <v>0</v>
      </c>
      <c r="AC2458" s="327">
        <v>0</v>
      </c>
      <c r="AD2458" s="327">
        <v>0</v>
      </c>
      <c r="AE2458" s="327">
        <v>0</v>
      </c>
      <c r="AF2458" s="327">
        <v>1.83E-2</v>
      </c>
      <c r="AG2458" s="327">
        <v>0</v>
      </c>
      <c r="AH2458" s="327">
        <v>0</v>
      </c>
      <c r="AI2458" s="327">
        <v>0</v>
      </c>
      <c r="AJ2458" s="327">
        <v>0</v>
      </c>
      <c r="AK2458" s="327">
        <v>1.9199999999999998E-2</v>
      </c>
      <c r="AL2458" s="327">
        <v>3.7499999999999999E-2</v>
      </c>
      <c r="AM2458" s="292"/>
    </row>
    <row r="2459" spans="1:39" ht="19.5" customHeight="1" x14ac:dyDescent="0.2">
      <c r="A2459" s="375" t="s">
        <v>54</v>
      </c>
      <c r="B2459" s="375" t="s">
        <v>44</v>
      </c>
      <c r="C2459" s="375" t="s">
        <v>33</v>
      </c>
      <c r="D2459" s="375" t="s">
        <v>36</v>
      </c>
      <c r="E2459" s="375"/>
      <c r="F2459" s="375"/>
      <c r="G2459" s="375"/>
      <c r="H2459" s="375"/>
      <c r="I2459" s="375"/>
      <c r="J2459" s="375"/>
      <c r="K2459" s="375"/>
      <c r="L2459" s="375"/>
      <c r="M2459" s="375"/>
      <c r="N2459" s="375"/>
      <c r="O2459" s="375"/>
      <c r="P2459" s="375"/>
      <c r="Q2459" s="375"/>
      <c r="R2459" s="375">
        <v>0</v>
      </c>
      <c r="W2459" s="323" t="s">
        <v>253</v>
      </c>
      <c r="X2459" s="323" t="s">
        <v>234</v>
      </c>
      <c r="Y2459" s="323"/>
      <c r="Z2459" s="327">
        <v>-3.2857240000000001</v>
      </c>
      <c r="AA2459" s="327">
        <v>-1.935279</v>
      </c>
      <c r="AB2459" s="327">
        <v>-4.3935810000000002</v>
      </c>
      <c r="AC2459" s="327">
        <v>-0.86382899999999996</v>
      </c>
      <c r="AD2459" s="327">
        <v>-26.699189000000001</v>
      </c>
      <c r="AE2459" s="327">
        <v>-6.861059</v>
      </c>
      <c r="AF2459" s="327">
        <v>-4.2998989999999999</v>
      </c>
      <c r="AG2459" s="327">
        <v>-2.317904</v>
      </c>
      <c r="AH2459" s="327">
        <v>-30.895132</v>
      </c>
      <c r="AI2459" s="327">
        <v>-23.775397000000002</v>
      </c>
      <c r="AJ2459" s="327">
        <v>-4.4474210000000003</v>
      </c>
      <c r="AK2459" s="327">
        <v>-7.5910520000000004</v>
      </c>
      <c r="AL2459" s="327">
        <v>-117.365466</v>
      </c>
      <c r="AM2459" s="292"/>
    </row>
    <row r="2460" spans="1:39" ht="19.5" customHeight="1" x14ac:dyDescent="0.2">
      <c r="A2460" s="375" t="s">
        <v>54</v>
      </c>
      <c r="B2460" s="375" t="s">
        <v>44</v>
      </c>
      <c r="C2460" s="375" t="s">
        <v>33</v>
      </c>
      <c r="D2460" s="375" t="s">
        <v>37</v>
      </c>
      <c r="E2460" s="375"/>
      <c r="F2460" s="375"/>
      <c r="G2460" s="375"/>
      <c r="H2460" s="375"/>
      <c r="I2460" s="375"/>
      <c r="J2460" s="375"/>
      <c r="K2460" s="375"/>
      <c r="L2460" s="375"/>
      <c r="M2460" s="375"/>
      <c r="N2460" s="375"/>
      <c r="O2460" s="375"/>
      <c r="P2460" s="375"/>
      <c r="Q2460" s="375"/>
      <c r="R2460" s="375">
        <v>0</v>
      </c>
      <c r="W2460" s="323" t="s">
        <v>253</v>
      </c>
      <c r="X2460" s="323" t="s">
        <v>127</v>
      </c>
      <c r="Y2460" s="323"/>
      <c r="Z2460" s="327">
        <v>-50.681568999999698</v>
      </c>
      <c r="AA2460" s="327">
        <v>-17.070489999999999</v>
      </c>
      <c r="AB2460" s="327">
        <v>65.724127000000493</v>
      </c>
      <c r="AC2460" s="327">
        <v>9.8219500000009194</v>
      </c>
      <c r="AD2460" s="327">
        <v>40.623043999998998</v>
      </c>
      <c r="AE2460" s="327">
        <v>11.440007000000699</v>
      </c>
      <c r="AF2460" s="327">
        <v>51.130498999999602</v>
      </c>
      <c r="AG2460" s="327">
        <v>-14.4563669999993</v>
      </c>
      <c r="AH2460" s="327">
        <v>-26.038698999999198</v>
      </c>
      <c r="AI2460" s="327">
        <v>-4.7237659999999098</v>
      </c>
      <c r="AJ2460" s="327">
        <v>8.1927550000002398</v>
      </c>
      <c r="AK2460" s="327">
        <v>-2351.952816</v>
      </c>
      <c r="AL2460" s="327">
        <v>-2277.991325</v>
      </c>
      <c r="AM2460" s="292"/>
    </row>
    <row r="2461" spans="1:39" ht="19.5" customHeight="1" x14ac:dyDescent="0.2">
      <c r="A2461" s="375" t="s">
        <v>54</v>
      </c>
      <c r="B2461" s="375" t="s">
        <v>44</v>
      </c>
      <c r="C2461" s="375" t="s">
        <v>33</v>
      </c>
      <c r="D2461" s="375" t="s">
        <v>38</v>
      </c>
      <c r="E2461" s="375"/>
      <c r="F2461" s="375"/>
      <c r="G2461" s="375"/>
      <c r="H2461" s="375"/>
      <c r="I2461" s="375"/>
      <c r="J2461" s="375"/>
      <c r="K2461" s="375"/>
      <c r="L2461" s="375"/>
      <c r="M2461" s="375"/>
      <c r="N2461" s="375"/>
      <c r="O2461" s="375"/>
      <c r="P2461" s="375"/>
      <c r="Q2461" s="375"/>
      <c r="R2461" s="375">
        <v>0</v>
      </c>
      <c r="W2461" s="323" t="s">
        <v>253</v>
      </c>
      <c r="X2461" s="323" t="s">
        <v>235</v>
      </c>
      <c r="Y2461" s="323"/>
      <c r="Z2461" s="327">
        <v>10.501236</v>
      </c>
      <c r="AA2461" s="327">
        <v>-7.0577580000000104</v>
      </c>
      <c r="AB2461" s="327">
        <v>1.6519429999999999</v>
      </c>
      <c r="AC2461" s="327">
        <v>-6.5366949999999999</v>
      </c>
      <c r="AD2461" s="327">
        <v>-113.797438</v>
      </c>
      <c r="AE2461" s="327">
        <v>-128.568017</v>
      </c>
      <c r="AF2461" s="327">
        <v>-155.67077599999999</v>
      </c>
      <c r="AG2461" s="327">
        <v>3.28284400000007</v>
      </c>
      <c r="AH2461" s="327">
        <v>-37.725054</v>
      </c>
      <c r="AI2461" s="327">
        <v>-66.730380999999994</v>
      </c>
      <c r="AJ2461" s="327">
        <v>-31.891814</v>
      </c>
      <c r="AK2461" s="327">
        <v>2767.3432630000002</v>
      </c>
      <c r="AL2461" s="327">
        <v>2234.8013529999998</v>
      </c>
      <c r="AM2461" s="292"/>
    </row>
    <row r="2462" spans="1:39" ht="19.5" customHeight="1" x14ac:dyDescent="0.2">
      <c r="A2462" s="375" t="s">
        <v>54</v>
      </c>
      <c r="B2462" s="375" t="s">
        <v>44</v>
      </c>
      <c r="C2462" s="375" t="s">
        <v>33</v>
      </c>
      <c r="D2462" s="375" t="s">
        <v>39</v>
      </c>
      <c r="E2462" s="375"/>
      <c r="F2462" s="375"/>
      <c r="G2462" s="375"/>
      <c r="H2462" s="375"/>
      <c r="I2462" s="375"/>
      <c r="J2462" s="375"/>
      <c r="K2462" s="375"/>
      <c r="L2462" s="375"/>
      <c r="M2462" s="375"/>
      <c r="N2462" s="375"/>
      <c r="O2462" s="375"/>
      <c r="P2462" s="375"/>
      <c r="Q2462" s="375"/>
      <c r="R2462" s="375">
        <v>0</v>
      </c>
      <c r="W2462" s="323" t="s">
        <v>253</v>
      </c>
      <c r="X2462" s="323" t="s">
        <v>236</v>
      </c>
      <c r="Y2462" s="323"/>
      <c r="Z2462" s="327">
        <v>0</v>
      </c>
      <c r="AA2462" s="327">
        <v>0</v>
      </c>
      <c r="AB2462" s="327">
        <v>0</v>
      </c>
      <c r="AC2462" s="327">
        <v>0</v>
      </c>
      <c r="AD2462" s="327">
        <v>0</v>
      </c>
      <c r="AE2462" s="327">
        <v>0</v>
      </c>
      <c r="AF2462" s="327">
        <v>0</v>
      </c>
      <c r="AG2462" s="327">
        <v>0</v>
      </c>
      <c r="AH2462" s="327">
        <v>0</v>
      </c>
      <c r="AI2462" s="327">
        <v>0</v>
      </c>
      <c r="AJ2462" s="327">
        <v>0</v>
      </c>
      <c r="AK2462" s="327">
        <v>0</v>
      </c>
      <c r="AL2462" s="327">
        <v>0</v>
      </c>
      <c r="AM2462" s="292"/>
    </row>
    <row r="2463" spans="1:39" ht="19.5" customHeight="1" x14ac:dyDescent="0.2">
      <c r="A2463" s="375" t="s">
        <v>54</v>
      </c>
      <c r="B2463" s="375" t="s">
        <v>44</v>
      </c>
      <c r="C2463" s="375" t="s">
        <v>40</v>
      </c>
      <c r="D2463" s="375" t="s">
        <v>41</v>
      </c>
      <c r="E2463" s="375"/>
      <c r="F2463" s="375"/>
      <c r="G2463" s="375"/>
      <c r="H2463" s="375"/>
      <c r="I2463" s="375"/>
      <c r="J2463" s="375"/>
      <c r="K2463" s="375"/>
      <c r="L2463" s="375"/>
      <c r="M2463" s="375"/>
      <c r="N2463" s="375"/>
      <c r="O2463" s="375"/>
      <c r="P2463" s="375"/>
      <c r="Q2463" s="375"/>
      <c r="R2463" s="375">
        <v>0</v>
      </c>
      <c r="W2463" s="323" t="s">
        <v>253</v>
      </c>
      <c r="X2463" s="323" t="s">
        <v>237</v>
      </c>
      <c r="Y2463" s="323"/>
      <c r="Z2463" s="327">
        <v>0</v>
      </c>
      <c r="AA2463" s="327">
        <v>0</v>
      </c>
      <c r="AB2463" s="327">
        <v>0</v>
      </c>
      <c r="AC2463" s="327">
        <v>0</v>
      </c>
      <c r="AD2463" s="327">
        <v>0</v>
      </c>
      <c r="AE2463" s="327">
        <v>0</v>
      </c>
      <c r="AF2463" s="327">
        <v>0</v>
      </c>
      <c r="AG2463" s="327">
        <v>0</v>
      </c>
      <c r="AH2463" s="327">
        <v>0</v>
      </c>
      <c r="AI2463" s="327">
        <v>0</v>
      </c>
      <c r="AJ2463" s="327">
        <v>0</v>
      </c>
      <c r="AK2463" s="327">
        <v>0</v>
      </c>
      <c r="AL2463" s="327">
        <v>0</v>
      </c>
      <c r="AM2463" s="292"/>
    </row>
    <row r="2464" spans="1:39" ht="19.5" customHeight="1" x14ac:dyDescent="0.2">
      <c r="A2464" s="375" t="s">
        <v>54</v>
      </c>
      <c r="B2464" s="375" t="s">
        <v>44</v>
      </c>
      <c r="C2464" s="375" t="s">
        <v>40</v>
      </c>
      <c r="D2464" s="375" t="s">
        <v>42</v>
      </c>
      <c r="E2464" s="375"/>
      <c r="F2464" s="375"/>
      <c r="G2464" s="375"/>
      <c r="H2464" s="375"/>
      <c r="I2464" s="375"/>
      <c r="J2464" s="375"/>
      <c r="K2464" s="375"/>
      <c r="L2464" s="375"/>
      <c r="M2464" s="375"/>
      <c r="N2464" s="375"/>
      <c r="O2464" s="375"/>
      <c r="P2464" s="375"/>
      <c r="Q2464" s="375"/>
      <c r="R2464" s="375">
        <v>0</v>
      </c>
      <c r="W2464" s="323" t="s">
        <v>253</v>
      </c>
      <c r="X2464" s="323" t="s">
        <v>238</v>
      </c>
      <c r="Y2464" s="323"/>
      <c r="Z2464" s="327">
        <v>0</v>
      </c>
      <c r="AA2464" s="327">
        <v>0</v>
      </c>
      <c r="AB2464" s="327">
        <v>0</v>
      </c>
      <c r="AC2464" s="327">
        <v>0</v>
      </c>
      <c r="AD2464" s="327">
        <v>0</v>
      </c>
      <c r="AE2464" s="327">
        <v>0</v>
      </c>
      <c r="AF2464" s="327">
        <v>0</v>
      </c>
      <c r="AG2464" s="327">
        <v>0</v>
      </c>
      <c r="AH2464" s="327">
        <v>0</v>
      </c>
      <c r="AI2464" s="327">
        <v>0</v>
      </c>
      <c r="AJ2464" s="327">
        <v>0</v>
      </c>
      <c r="AK2464" s="327">
        <v>0</v>
      </c>
      <c r="AL2464" s="327">
        <v>0</v>
      </c>
      <c r="AM2464" s="292"/>
    </row>
    <row r="2465" spans="1:39" ht="19.5" customHeight="1" x14ac:dyDescent="0.2">
      <c r="A2465" s="375" t="s">
        <v>54</v>
      </c>
      <c r="B2465" s="375" t="s">
        <v>44</v>
      </c>
      <c r="C2465" s="375" t="s">
        <v>40</v>
      </c>
      <c r="D2465" s="375" t="s">
        <v>43</v>
      </c>
      <c r="E2465" s="375"/>
      <c r="F2465" s="375"/>
      <c r="G2465" s="375"/>
      <c r="H2465" s="375"/>
      <c r="I2465" s="375"/>
      <c r="J2465" s="375"/>
      <c r="K2465" s="375"/>
      <c r="L2465" s="375"/>
      <c r="M2465" s="375"/>
      <c r="N2465" s="375"/>
      <c r="O2465" s="375"/>
      <c r="P2465" s="375"/>
      <c r="Q2465" s="375"/>
      <c r="R2465" s="375">
        <v>0</v>
      </c>
      <c r="W2465" s="323" t="s">
        <v>253</v>
      </c>
      <c r="X2465" s="323" t="s">
        <v>239</v>
      </c>
      <c r="Y2465" s="323"/>
      <c r="Z2465" s="327">
        <v>0</v>
      </c>
      <c r="AA2465" s="327">
        <v>0</v>
      </c>
      <c r="AB2465" s="327">
        <v>0</v>
      </c>
      <c r="AC2465" s="327">
        <v>0</v>
      </c>
      <c r="AD2465" s="327">
        <v>0</v>
      </c>
      <c r="AE2465" s="327">
        <v>0</v>
      </c>
      <c r="AF2465" s="327">
        <v>0</v>
      </c>
      <c r="AG2465" s="327">
        <v>0</v>
      </c>
      <c r="AH2465" s="327">
        <v>0</v>
      </c>
      <c r="AI2465" s="327">
        <v>0</v>
      </c>
      <c r="AJ2465" s="327">
        <v>0</v>
      </c>
      <c r="AK2465" s="327">
        <v>0</v>
      </c>
      <c r="AL2465" s="327">
        <v>0</v>
      </c>
      <c r="AM2465" s="292"/>
    </row>
    <row r="2466" spans="1:39" ht="19.5" customHeight="1" x14ac:dyDescent="0.2">
      <c r="A2466" s="375" t="s">
        <v>54</v>
      </c>
      <c r="B2466" s="375" t="s">
        <v>45</v>
      </c>
      <c r="C2466" s="375" t="s">
        <v>26</v>
      </c>
      <c r="D2466" s="375" t="s">
        <v>27</v>
      </c>
      <c r="E2466" s="375"/>
      <c r="F2466" s="375">
        <v>0</v>
      </c>
      <c r="G2466" s="375">
        <v>0</v>
      </c>
      <c r="H2466" s="375">
        <v>-195.6542</v>
      </c>
      <c r="I2466" s="375">
        <v>-107.8995</v>
      </c>
      <c r="J2466" s="375">
        <v>-156.113</v>
      </c>
      <c r="K2466" s="375">
        <v>-146.6653</v>
      </c>
      <c r="L2466" s="375">
        <v>-129.40020000000001</v>
      </c>
      <c r="M2466" s="375">
        <v>-94.521199999999993</v>
      </c>
      <c r="N2466" s="375">
        <v>-94.443049999999999</v>
      </c>
      <c r="O2466" s="375">
        <v>-91.047250000000005</v>
      </c>
      <c r="P2466" s="375">
        <v>-124.61884999999999</v>
      </c>
      <c r="Q2466" s="375">
        <v>-89.042349999999999</v>
      </c>
      <c r="R2466" s="375">
        <v>-1229.4049</v>
      </c>
      <c r="W2466" s="323" t="s">
        <v>253</v>
      </c>
      <c r="X2466" s="323" t="s">
        <v>240</v>
      </c>
      <c r="Y2466" s="323"/>
      <c r="Z2466" s="327">
        <v>0</v>
      </c>
      <c r="AA2466" s="327">
        <v>0</v>
      </c>
      <c r="AB2466" s="327">
        <v>-59.874068000000001</v>
      </c>
      <c r="AC2466" s="327">
        <v>-325.00878599999999</v>
      </c>
      <c r="AD2466" s="327">
        <v>-113.055565</v>
      </c>
      <c r="AE2466" s="327">
        <v>-2.007479</v>
      </c>
      <c r="AF2466" s="327">
        <v>33.275995000000002</v>
      </c>
      <c r="AG2466" s="327">
        <v>-5.4586449999999997</v>
      </c>
      <c r="AH2466" s="327">
        <v>-5.6052429999999998</v>
      </c>
      <c r="AI2466" s="327">
        <v>-14.949387</v>
      </c>
      <c r="AJ2466" s="327">
        <v>-15.317211</v>
      </c>
      <c r="AK2466" s="327">
        <v>-412.66336100000001</v>
      </c>
      <c r="AL2466" s="327">
        <v>-920.66375000000005</v>
      </c>
      <c r="AM2466" s="292"/>
    </row>
    <row r="2467" spans="1:39" ht="19.5" customHeight="1" x14ac:dyDescent="0.2">
      <c r="A2467" s="375" t="s">
        <v>54</v>
      </c>
      <c r="B2467" s="375" t="s">
        <v>45</v>
      </c>
      <c r="C2467" s="375" t="s">
        <v>26</v>
      </c>
      <c r="D2467" s="375" t="s">
        <v>28</v>
      </c>
      <c r="E2467" s="375"/>
      <c r="F2467" s="375">
        <v>0</v>
      </c>
      <c r="G2467" s="375">
        <v>0</v>
      </c>
      <c r="H2467" s="375">
        <v>-105.90949999999999</v>
      </c>
      <c r="I2467" s="375">
        <v>-45.283700000000003</v>
      </c>
      <c r="J2467" s="375">
        <v>-67.132999999999996</v>
      </c>
      <c r="K2467" s="375">
        <v>-78.817800000000005</v>
      </c>
      <c r="L2467" s="375">
        <v>-69.849699999999999</v>
      </c>
      <c r="M2467" s="375">
        <v>-59.8095</v>
      </c>
      <c r="N2467" s="375">
        <v>-52.365200000000002</v>
      </c>
      <c r="O2467" s="375">
        <v>-53.91075</v>
      </c>
      <c r="P2467" s="375">
        <v>-66.377099999999999</v>
      </c>
      <c r="Q2467" s="375">
        <v>-47.25835</v>
      </c>
      <c r="R2467" s="375">
        <v>-646.71460000000002</v>
      </c>
      <c r="W2467" s="323" t="s">
        <v>253</v>
      </c>
      <c r="X2467" s="323" t="s">
        <v>241</v>
      </c>
      <c r="Y2467" s="323"/>
      <c r="Z2467" s="327">
        <v>0</v>
      </c>
      <c r="AA2467" s="327">
        <v>0</v>
      </c>
      <c r="AB2467" s="327">
        <v>0.71384599999999998</v>
      </c>
      <c r="AC2467" s="327">
        <v>0</v>
      </c>
      <c r="AD2467" s="327">
        <v>3.7072579999999999</v>
      </c>
      <c r="AE2467" s="327">
        <v>4.2900179999999999</v>
      </c>
      <c r="AF2467" s="327">
        <v>1.6</v>
      </c>
      <c r="AG2467" s="327">
        <v>3.367251</v>
      </c>
      <c r="AH2467" s="327">
        <v>1.5755300000000001</v>
      </c>
      <c r="AI2467" s="327">
        <v>2.4837609999999999</v>
      </c>
      <c r="AJ2467" s="327">
        <v>0.73575900000000005</v>
      </c>
      <c r="AK2467" s="327">
        <v>0.33222499999999999</v>
      </c>
      <c r="AL2467" s="327">
        <v>18.805648000000001</v>
      </c>
      <c r="AM2467" s="292"/>
    </row>
    <row r="2468" spans="1:39" ht="19.5" customHeight="1" x14ac:dyDescent="0.2">
      <c r="A2468" s="375" t="s">
        <v>54</v>
      </c>
      <c r="B2468" s="375" t="s">
        <v>45</v>
      </c>
      <c r="C2468" s="375" t="s">
        <v>26</v>
      </c>
      <c r="D2468" s="375" t="s">
        <v>29</v>
      </c>
      <c r="E2468" s="375"/>
      <c r="F2468" s="375">
        <v>0</v>
      </c>
      <c r="G2468" s="375">
        <v>0</v>
      </c>
      <c r="H2468" s="375">
        <v>0</v>
      </c>
      <c r="I2468" s="375">
        <v>-0.143849999999585</v>
      </c>
      <c r="J2468" s="375">
        <v>0</v>
      </c>
      <c r="K2468" s="375">
        <v>0</v>
      </c>
      <c r="L2468" s="375">
        <v>-1.4999999999999999E-2</v>
      </c>
      <c r="M2468" s="375">
        <v>-6.7949999999999999</v>
      </c>
      <c r="N2468" s="375">
        <v>-27.024999999999999</v>
      </c>
      <c r="O2468" s="375">
        <v>-56.704999999999998</v>
      </c>
      <c r="P2468" s="375">
        <v>-86.38</v>
      </c>
      <c r="Q2468" s="375">
        <v>-29.86</v>
      </c>
      <c r="R2468" s="375">
        <v>-206.92384999999999</v>
      </c>
      <c r="W2468" s="323" t="s">
        <v>253</v>
      </c>
      <c r="X2468" s="323" t="s">
        <v>242</v>
      </c>
      <c r="Y2468" s="323"/>
      <c r="Z2468" s="327">
        <v>0</v>
      </c>
      <c r="AA2468" s="327">
        <v>0</v>
      </c>
      <c r="AB2468" s="327">
        <v>3.540737</v>
      </c>
      <c r="AC2468" s="327">
        <v>-15.230286</v>
      </c>
      <c r="AD2468" s="327">
        <v>-1.932167</v>
      </c>
      <c r="AE2468" s="327">
        <v>3.2738160000000001</v>
      </c>
      <c r="AF2468" s="327">
        <v>4.7594209999999997</v>
      </c>
      <c r="AG2468" s="327">
        <v>-8.7179199999999994</v>
      </c>
      <c r="AH2468" s="327">
        <v>-3.7791920000000001</v>
      </c>
      <c r="AI2468" s="327">
        <v>-5.1453350000000002</v>
      </c>
      <c r="AJ2468" s="327">
        <v>-8.1529039999999995</v>
      </c>
      <c r="AK2468" s="327">
        <v>-3.3243079999999998</v>
      </c>
      <c r="AL2468" s="327">
        <v>-34.708137999999998</v>
      </c>
      <c r="AM2468" s="292"/>
    </row>
    <row r="2469" spans="1:39" ht="19.5" customHeight="1" x14ac:dyDescent="0.2">
      <c r="A2469" s="375" t="s">
        <v>54</v>
      </c>
      <c r="B2469" s="375" t="s">
        <v>45</v>
      </c>
      <c r="C2469" s="375" t="s">
        <v>26</v>
      </c>
      <c r="D2469" s="375" t="s">
        <v>30</v>
      </c>
      <c r="E2469" s="375"/>
      <c r="F2469" s="375">
        <v>0</v>
      </c>
      <c r="G2469" s="375">
        <v>0</v>
      </c>
      <c r="H2469" s="375">
        <v>0</v>
      </c>
      <c r="I2469" s="375">
        <v>0</v>
      </c>
      <c r="J2469" s="375">
        <v>0</v>
      </c>
      <c r="K2469" s="375">
        <v>0</v>
      </c>
      <c r="L2469" s="375">
        <v>-0.15</v>
      </c>
      <c r="M2469" s="375">
        <v>-28.954999999999998</v>
      </c>
      <c r="N2469" s="375">
        <v>-31.445</v>
      </c>
      <c r="O2469" s="375">
        <v>-35.954999999999998</v>
      </c>
      <c r="P2469" s="375">
        <v>-39.04</v>
      </c>
      <c r="Q2469" s="375">
        <v>-13.96</v>
      </c>
      <c r="R2469" s="375">
        <v>-149.505</v>
      </c>
      <c r="W2469" s="323" t="s">
        <v>253</v>
      </c>
      <c r="X2469" s="323" t="s">
        <v>243</v>
      </c>
      <c r="Y2469" s="323"/>
      <c r="Z2469" s="327">
        <v>0</v>
      </c>
      <c r="AA2469" s="327">
        <v>0</v>
      </c>
      <c r="AB2469" s="327">
        <v>0</v>
      </c>
      <c r="AC2469" s="327">
        <v>8.0962000000000006E-2</v>
      </c>
      <c r="AD2469" s="327">
        <v>0</v>
      </c>
      <c r="AE2469" s="327">
        <v>0</v>
      </c>
      <c r="AF2469" s="327">
        <v>15.663816000000001</v>
      </c>
      <c r="AG2469" s="327">
        <v>0</v>
      </c>
      <c r="AH2469" s="327">
        <v>0</v>
      </c>
      <c r="AI2469" s="327">
        <v>0</v>
      </c>
      <c r="AJ2469" s="327">
        <v>0</v>
      </c>
      <c r="AK2469" s="327">
        <v>0</v>
      </c>
      <c r="AL2469" s="327">
        <v>15.744778</v>
      </c>
      <c r="AM2469" s="292"/>
    </row>
    <row r="2470" spans="1:39" ht="19.5" customHeight="1" x14ac:dyDescent="0.2">
      <c r="A2470" s="375" t="s">
        <v>54</v>
      </c>
      <c r="B2470" s="375" t="s">
        <v>45</v>
      </c>
      <c r="C2470" s="375" t="s">
        <v>26</v>
      </c>
      <c r="D2470" s="375" t="s">
        <v>31</v>
      </c>
      <c r="E2470" s="375"/>
      <c r="F2470" s="375">
        <v>0</v>
      </c>
      <c r="G2470" s="375">
        <v>0</v>
      </c>
      <c r="H2470" s="375">
        <v>0</v>
      </c>
      <c r="I2470" s="375">
        <v>0</v>
      </c>
      <c r="J2470" s="375">
        <v>0</v>
      </c>
      <c r="K2470" s="375">
        <v>0</v>
      </c>
      <c r="L2470" s="375">
        <v>0</v>
      </c>
      <c r="M2470" s="375">
        <v>0</v>
      </c>
      <c r="N2470" s="375">
        <v>0</v>
      </c>
      <c r="O2470" s="375">
        <v>0</v>
      </c>
      <c r="P2470" s="375">
        <v>0</v>
      </c>
      <c r="Q2470" s="375">
        <v>0</v>
      </c>
      <c r="R2470" s="375">
        <v>0</v>
      </c>
      <c r="W2470" s="323" t="s">
        <v>253</v>
      </c>
      <c r="X2470" s="323" t="s">
        <v>244</v>
      </c>
      <c r="Y2470" s="323"/>
      <c r="Z2470" s="327">
        <v>0</v>
      </c>
      <c r="AA2470" s="327">
        <v>0</v>
      </c>
      <c r="AB2470" s="327">
        <v>0</v>
      </c>
      <c r="AC2470" s="327">
        <v>0</v>
      </c>
      <c r="AD2470" s="327">
        <v>0</v>
      </c>
      <c r="AE2470" s="327">
        <v>0</v>
      </c>
      <c r="AF2470" s="327">
        <v>0</v>
      </c>
      <c r="AG2470" s="327">
        <v>0</v>
      </c>
      <c r="AH2470" s="327">
        <v>0</v>
      </c>
      <c r="AI2470" s="327">
        <v>0</v>
      </c>
      <c r="AJ2470" s="327">
        <v>0</v>
      </c>
      <c r="AK2470" s="327">
        <v>0</v>
      </c>
      <c r="AL2470" s="327">
        <v>0</v>
      </c>
      <c r="AM2470" s="292"/>
    </row>
    <row r="2471" spans="1:39" ht="19.5" customHeight="1" x14ac:dyDescent="0.2">
      <c r="A2471" s="375" t="s">
        <v>54</v>
      </c>
      <c r="B2471" s="375" t="s">
        <v>45</v>
      </c>
      <c r="C2471" s="375" t="s">
        <v>26</v>
      </c>
      <c r="D2471" s="375" t="s">
        <v>32</v>
      </c>
      <c r="E2471" s="375"/>
      <c r="F2471" s="375">
        <v>0</v>
      </c>
      <c r="G2471" s="375">
        <v>0</v>
      </c>
      <c r="H2471" s="375">
        <v>0</v>
      </c>
      <c r="I2471" s="375">
        <v>0</v>
      </c>
      <c r="J2471" s="375">
        <v>0</v>
      </c>
      <c r="K2471" s="375">
        <v>0</v>
      </c>
      <c r="L2471" s="375">
        <v>0</v>
      </c>
      <c r="M2471" s="375">
        <v>0</v>
      </c>
      <c r="N2471" s="375">
        <v>0</v>
      </c>
      <c r="O2471" s="375">
        <v>0</v>
      </c>
      <c r="P2471" s="375">
        <v>0</v>
      </c>
      <c r="Q2471" s="375">
        <v>0</v>
      </c>
      <c r="R2471" s="375">
        <v>0</v>
      </c>
      <c r="W2471" s="323" t="s">
        <v>253</v>
      </c>
      <c r="X2471" s="323" t="s">
        <v>245</v>
      </c>
      <c r="Y2471" s="323"/>
      <c r="Z2471" s="327">
        <v>0</v>
      </c>
      <c r="AA2471" s="327">
        <v>0</v>
      </c>
      <c r="AB2471" s="327">
        <v>0</v>
      </c>
      <c r="AC2471" s="327">
        <v>0</v>
      </c>
      <c r="AD2471" s="327">
        <v>0</v>
      </c>
      <c r="AE2471" s="327">
        <v>0</v>
      </c>
      <c r="AF2471" s="327">
        <v>0</v>
      </c>
      <c r="AG2471" s="327">
        <v>0</v>
      </c>
      <c r="AH2471" s="327">
        <v>0</v>
      </c>
      <c r="AI2471" s="327">
        <v>0</v>
      </c>
      <c r="AJ2471" s="327">
        <v>0</v>
      </c>
      <c r="AK2471" s="327">
        <v>0</v>
      </c>
      <c r="AL2471" s="327">
        <v>0</v>
      </c>
      <c r="AM2471" s="292"/>
    </row>
    <row r="2472" spans="1:39" ht="19.5" customHeight="1" x14ac:dyDescent="0.2">
      <c r="A2472" s="375" t="s">
        <v>54</v>
      </c>
      <c r="B2472" s="375" t="s">
        <v>45</v>
      </c>
      <c r="C2472" s="375" t="s">
        <v>33</v>
      </c>
      <c r="D2472" s="375" t="s">
        <v>34</v>
      </c>
      <c r="E2472" s="375"/>
      <c r="F2472" s="375">
        <v>0</v>
      </c>
      <c r="G2472" s="375">
        <v>0</v>
      </c>
      <c r="H2472" s="375">
        <v>0</v>
      </c>
      <c r="I2472" s="375">
        <v>-0.143849999999585</v>
      </c>
      <c r="J2472" s="375">
        <v>0</v>
      </c>
      <c r="K2472" s="375">
        <v>0</v>
      </c>
      <c r="L2472" s="375">
        <v>-0.16500000000000001</v>
      </c>
      <c r="M2472" s="375">
        <v>-28.99</v>
      </c>
      <c r="N2472" s="375">
        <v>-50.465000000000003</v>
      </c>
      <c r="O2472" s="375">
        <v>-81.954999999999998</v>
      </c>
      <c r="P2472" s="375">
        <v>-41.48</v>
      </c>
      <c r="Q2472" s="375">
        <v>-14.055</v>
      </c>
      <c r="R2472" s="375">
        <v>-217.25385</v>
      </c>
      <c r="W2472" s="323" t="s">
        <v>253</v>
      </c>
      <c r="X2472" s="323" t="s">
        <v>246</v>
      </c>
      <c r="Y2472" s="323"/>
      <c r="Z2472" s="327">
        <v>0</v>
      </c>
      <c r="AA2472" s="327">
        <v>0</v>
      </c>
      <c r="AB2472" s="327">
        <v>0</v>
      </c>
      <c r="AC2472" s="327">
        <v>0</v>
      </c>
      <c r="AD2472" s="327">
        <v>0</v>
      </c>
      <c r="AE2472" s="327">
        <v>0</v>
      </c>
      <c r="AF2472" s="327">
        <v>0</v>
      </c>
      <c r="AG2472" s="327">
        <v>0</v>
      </c>
      <c r="AH2472" s="327">
        <v>0</v>
      </c>
      <c r="AI2472" s="327">
        <v>0</v>
      </c>
      <c r="AJ2472" s="327">
        <v>0</v>
      </c>
      <c r="AK2472" s="327">
        <v>0</v>
      </c>
      <c r="AL2472" s="327">
        <v>0</v>
      </c>
      <c r="AM2472" s="292"/>
    </row>
    <row r="2473" spans="1:39" ht="19.5" customHeight="1" x14ac:dyDescent="0.2">
      <c r="A2473" s="375" t="s">
        <v>54</v>
      </c>
      <c r="B2473" s="375" t="s">
        <v>45</v>
      </c>
      <c r="C2473" s="375" t="s">
        <v>33</v>
      </c>
      <c r="D2473" s="375" t="s">
        <v>35</v>
      </c>
      <c r="E2473" s="375"/>
      <c r="F2473" s="375">
        <v>0</v>
      </c>
      <c r="G2473" s="375">
        <v>0</v>
      </c>
      <c r="H2473" s="375">
        <v>-117.7251</v>
      </c>
      <c r="I2473" s="375">
        <v>-64.466899999999995</v>
      </c>
      <c r="J2473" s="375">
        <v>-90.304500000000004</v>
      </c>
      <c r="K2473" s="375">
        <v>-90.502300000000005</v>
      </c>
      <c r="L2473" s="375">
        <v>-84.724699999999999</v>
      </c>
      <c r="M2473" s="375">
        <v>-84.132199999999997</v>
      </c>
      <c r="N2473" s="375">
        <v>-79.552000000000007</v>
      </c>
      <c r="O2473" s="375">
        <v>-95.209800000000001</v>
      </c>
      <c r="P2473" s="375">
        <v>-176.39060000000001</v>
      </c>
      <c r="Q2473" s="375">
        <v>-100.0275</v>
      </c>
      <c r="R2473" s="375">
        <v>-983.03560000000004</v>
      </c>
      <c r="W2473" s="323" t="s">
        <v>253</v>
      </c>
      <c r="X2473" s="323" t="s">
        <v>247</v>
      </c>
      <c r="Y2473" s="323"/>
      <c r="Z2473" s="327">
        <v>0</v>
      </c>
      <c r="AA2473" s="327">
        <v>0</v>
      </c>
      <c r="AB2473" s="327">
        <v>0</v>
      </c>
      <c r="AC2473" s="327">
        <v>0</v>
      </c>
      <c r="AD2473" s="327">
        <v>0</v>
      </c>
      <c r="AE2473" s="327">
        <v>0</v>
      </c>
      <c r="AF2473" s="327">
        <v>0</v>
      </c>
      <c r="AG2473" s="327">
        <v>0</v>
      </c>
      <c r="AH2473" s="327">
        <v>0</v>
      </c>
      <c r="AI2473" s="327">
        <v>2.9285999999999999</v>
      </c>
      <c r="AJ2473" s="327">
        <v>0</v>
      </c>
      <c r="AK2473" s="327">
        <v>0</v>
      </c>
      <c r="AL2473" s="327">
        <v>2.9285999999999999</v>
      </c>
      <c r="AM2473" s="292"/>
    </row>
    <row r="2474" spans="1:39" ht="19.5" customHeight="1" x14ac:dyDescent="0.2">
      <c r="A2474" s="375" t="s">
        <v>54</v>
      </c>
      <c r="B2474" s="375" t="s">
        <v>45</v>
      </c>
      <c r="C2474" s="375" t="s">
        <v>33</v>
      </c>
      <c r="D2474" s="375" t="s">
        <v>36</v>
      </c>
      <c r="E2474" s="375"/>
      <c r="F2474" s="375">
        <v>0</v>
      </c>
      <c r="G2474" s="375">
        <v>0</v>
      </c>
      <c r="H2474" s="375">
        <v>-183.83860000000001</v>
      </c>
      <c r="I2474" s="375">
        <v>-88.716300000000004</v>
      </c>
      <c r="J2474" s="375">
        <v>-132.94149999999999</v>
      </c>
      <c r="K2474" s="375">
        <v>-134.98079999999999</v>
      </c>
      <c r="L2474" s="375">
        <v>-114.5252</v>
      </c>
      <c r="M2474" s="375">
        <v>-76.958500000000001</v>
      </c>
      <c r="N2474" s="375">
        <v>-75.261250000000004</v>
      </c>
      <c r="O2474" s="375">
        <v>-60.453200000000002</v>
      </c>
      <c r="P2474" s="375">
        <v>-98.545349999999999</v>
      </c>
      <c r="Q2474" s="375">
        <v>-66.038200000000003</v>
      </c>
      <c r="R2474" s="375">
        <v>-1032.2589</v>
      </c>
      <c r="W2474" s="323" t="s">
        <v>253</v>
      </c>
      <c r="X2474" s="323" t="s">
        <v>248</v>
      </c>
      <c r="Y2474" s="323"/>
      <c r="Z2474" s="327">
        <v>0</v>
      </c>
      <c r="AA2474" s="327">
        <v>0</v>
      </c>
      <c r="AB2474" s="327">
        <v>0</v>
      </c>
      <c r="AC2474" s="327">
        <v>0</v>
      </c>
      <c r="AD2474" s="327">
        <v>0</v>
      </c>
      <c r="AE2474" s="327">
        <v>0</v>
      </c>
      <c r="AF2474" s="327">
        <v>0</v>
      </c>
      <c r="AG2474" s="327">
        <v>0</v>
      </c>
      <c r="AH2474" s="327">
        <v>0</v>
      </c>
      <c r="AI2474" s="327">
        <v>0</v>
      </c>
      <c r="AJ2474" s="327">
        <v>0</v>
      </c>
      <c r="AK2474" s="327">
        <v>0</v>
      </c>
      <c r="AL2474" s="327">
        <v>0</v>
      </c>
      <c r="AM2474" s="292"/>
    </row>
    <row r="2475" spans="1:39" ht="19.5" customHeight="1" x14ac:dyDescent="0.2">
      <c r="A2475" s="375" t="s">
        <v>54</v>
      </c>
      <c r="B2475" s="375" t="s">
        <v>45</v>
      </c>
      <c r="C2475" s="375" t="s">
        <v>33</v>
      </c>
      <c r="D2475" s="375" t="s">
        <v>37</v>
      </c>
      <c r="E2475" s="375"/>
      <c r="F2475" s="375">
        <v>0</v>
      </c>
      <c r="G2475" s="375">
        <v>0</v>
      </c>
      <c r="H2475" s="375">
        <v>0</v>
      </c>
      <c r="I2475" s="375">
        <v>0</v>
      </c>
      <c r="J2475" s="375">
        <v>0</v>
      </c>
      <c r="K2475" s="375">
        <v>0</v>
      </c>
      <c r="L2475" s="375">
        <v>0</v>
      </c>
      <c r="M2475" s="375">
        <v>0</v>
      </c>
      <c r="N2475" s="375">
        <v>0</v>
      </c>
      <c r="O2475" s="375">
        <v>0</v>
      </c>
      <c r="P2475" s="375">
        <v>0</v>
      </c>
      <c r="Q2475" s="375">
        <v>0</v>
      </c>
      <c r="R2475" s="375">
        <v>0</v>
      </c>
      <c r="W2475" s="323" t="s">
        <v>253</v>
      </c>
      <c r="X2475" s="323" t="s">
        <v>210</v>
      </c>
      <c r="Y2475" s="323"/>
      <c r="Z2475" s="327">
        <v>135.573205</v>
      </c>
      <c r="AA2475" s="327">
        <v>137.27015399999999</v>
      </c>
      <c r="AB2475" s="327">
        <v>158.850236</v>
      </c>
      <c r="AC2475" s="327">
        <v>-177.08279299999899</v>
      </c>
      <c r="AD2475" s="327">
        <v>0.35195299999903201</v>
      </c>
      <c r="AE2475" s="327">
        <v>79.906241000000605</v>
      </c>
      <c r="AF2475" s="327">
        <v>167.748696</v>
      </c>
      <c r="AG2475" s="327">
        <v>211.559751000001</v>
      </c>
      <c r="AH2475" s="327">
        <v>131.19210900000101</v>
      </c>
      <c r="AI2475" s="327">
        <v>102.972531</v>
      </c>
      <c r="AJ2475" s="327">
        <v>152.87808899999999</v>
      </c>
      <c r="AK2475" s="327">
        <v>266.35080799999997</v>
      </c>
      <c r="AL2475" s="327">
        <v>1367.57098</v>
      </c>
      <c r="AM2475" s="292"/>
    </row>
    <row r="2476" spans="1:39" ht="19.5" customHeight="1" x14ac:dyDescent="0.2">
      <c r="A2476" s="375" t="s">
        <v>54</v>
      </c>
      <c r="B2476" s="375" t="s">
        <v>45</v>
      </c>
      <c r="C2476" s="375" t="s">
        <v>33</v>
      </c>
      <c r="D2476" s="375" t="s">
        <v>38</v>
      </c>
      <c r="E2476" s="375"/>
      <c r="F2476" s="375">
        <v>0</v>
      </c>
      <c r="G2476" s="375">
        <v>0</v>
      </c>
      <c r="H2476" s="375">
        <v>0</v>
      </c>
      <c r="I2476" s="375">
        <v>0</v>
      </c>
      <c r="J2476" s="375">
        <v>0</v>
      </c>
      <c r="K2476" s="375">
        <v>0</v>
      </c>
      <c r="L2476" s="375">
        <v>0</v>
      </c>
      <c r="M2476" s="375">
        <v>0</v>
      </c>
      <c r="N2476" s="375">
        <v>0</v>
      </c>
      <c r="O2476" s="375">
        <v>0</v>
      </c>
      <c r="P2476" s="375">
        <v>0</v>
      </c>
      <c r="Q2476" s="375">
        <v>0</v>
      </c>
      <c r="R2476" s="375">
        <v>0</v>
      </c>
      <c r="W2476" s="321"/>
      <c r="X2476" s="321"/>
      <c r="Y2476" s="321"/>
      <c r="Z2476" s="329"/>
      <c r="AA2476" s="329"/>
      <c r="AB2476" s="329"/>
      <c r="AC2476" s="329"/>
      <c r="AD2476" s="329"/>
      <c r="AE2476" s="329"/>
      <c r="AF2476" s="329"/>
      <c r="AG2476" s="329"/>
      <c r="AH2476" s="329"/>
      <c r="AI2476" s="329"/>
      <c r="AJ2476" s="329"/>
      <c r="AK2476" s="329"/>
      <c r="AL2476" s="329"/>
      <c r="AM2476" s="292"/>
    </row>
    <row r="2477" spans="1:39" ht="19.5" customHeight="1" x14ac:dyDescent="0.2">
      <c r="A2477" s="375" t="s">
        <v>54</v>
      </c>
      <c r="B2477" s="375" t="s">
        <v>45</v>
      </c>
      <c r="C2477" s="375" t="s">
        <v>33</v>
      </c>
      <c r="D2477" s="375" t="s">
        <v>39</v>
      </c>
      <c r="E2477" s="375"/>
      <c r="F2477" s="375">
        <v>0</v>
      </c>
      <c r="G2477" s="375">
        <v>0</v>
      </c>
      <c r="H2477" s="375">
        <v>0</v>
      </c>
      <c r="I2477" s="375">
        <v>0</v>
      </c>
      <c r="J2477" s="375">
        <v>0</v>
      </c>
      <c r="K2477" s="375">
        <v>0</v>
      </c>
      <c r="L2477" s="375">
        <v>0</v>
      </c>
      <c r="M2477" s="375">
        <v>0</v>
      </c>
      <c r="N2477" s="375">
        <v>0</v>
      </c>
      <c r="O2477" s="375">
        <v>0</v>
      </c>
      <c r="P2477" s="375">
        <v>0</v>
      </c>
      <c r="Q2477" s="375">
        <v>0</v>
      </c>
      <c r="R2477" s="375">
        <v>0</v>
      </c>
      <c r="W2477" s="321"/>
      <c r="X2477" s="321"/>
      <c r="Y2477" s="321"/>
      <c r="Z2477" s="329"/>
      <c r="AA2477" s="329"/>
      <c r="AB2477" s="329"/>
      <c r="AC2477" s="329"/>
      <c r="AD2477" s="329"/>
      <c r="AE2477" s="329"/>
      <c r="AF2477" s="329"/>
      <c r="AG2477" s="329"/>
      <c r="AH2477" s="329"/>
      <c r="AI2477" s="329"/>
      <c r="AJ2477" s="329"/>
      <c r="AK2477" s="329"/>
      <c r="AL2477" s="329"/>
      <c r="AM2477" s="292"/>
    </row>
    <row r="2478" spans="1:39" ht="19.5" customHeight="1" x14ac:dyDescent="0.2">
      <c r="A2478" s="375" t="s">
        <v>54</v>
      </c>
      <c r="B2478" s="375" t="s">
        <v>45</v>
      </c>
      <c r="C2478" s="375" t="s">
        <v>40</v>
      </c>
      <c r="D2478" s="375" t="s">
        <v>41</v>
      </c>
      <c r="E2478" s="375"/>
      <c r="F2478" s="375">
        <v>0</v>
      </c>
      <c r="G2478" s="375">
        <v>0</v>
      </c>
      <c r="H2478" s="375">
        <v>-298.68669999999997</v>
      </c>
      <c r="I2478" s="375">
        <v>-153.32705000000001</v>
      </c>
      <c r="J2478" s="375">
        <v>-223.24600000000001</v>
      </c>
      <c r="K2478" s="375">
        <v>-225.48310000000001</v>
      </c>
      <c r="L2478" s="375">
        <v>-199.41489999999999</v>
      </c>
      <c r="M2478" s="375">
        <v>-190.08070000000001</v>
      </c>
      <c r="N2478" s="375">
        <v>-205.27825000000001</v>
      </c>
      <c r="O2478" s="375">
        <v>-237.61799999999999</v>
      </c>
      <c r="P2478" s="375">
        <v>-316.41595000000001</v>
      </c>
      <c r="Q2478" s="375">
        <v>-180.1207</v>
      </c>
      <c r="R2478" s="375">
        <v>-2229.6713500000001</v>
      </c>
      <c r="W2478" s="323" t="s">
        <v>3</v>
      </c>
      <c r="X2478" s="323" t="s">
        <v>4</v>
      </c>
      <c r="Y2478" s="323"/>
      <c r="Z2478" s="327" t="s">
        <v>8</v>
      </c>
      <c r="AA2478" s="327" t="s">
        <v>9</v>
      </c>
      <c r="AB2478" s="327" t="s">
        <v>10</v>
      </c>
      <c r="AC2478" s="327" t="s">
        <v>11</v>
      </c>
      <c r="AD2478" s="327" t="s">
        <v>12</v>
      </c>
      <c r="AE2478" s="327" t="s">
        <v>13</v>
      </c>
      <c r="AF2478" s="327" t="s">
        <v>14</v>
      </c>
      <c r="AG2478" s="327" t="s">
        <v>15</v>
      </c>
      <c r="AH2478" s="327" t="s">
        <v>16</v>
      </c>
      <c r="AI2478" s="327" t="s">
        <v>17</v>
      </c>
      <c r="AJ2478" s="327" t="s">
        <v>111</v>
      </c>
      <c r="AK2478" s="327" t="s">
        <v>19</v>
      </c>
      <c r="AL2478" s="327" t="s">
        <v>20</v>
      </c>
      <c r="AM2478" s="292"/>
    </row>
    <row r="2479" spans="1:39" ht="19.5" customHeight="1" x14ac:dyDescent="0.2">
      <c r="A2479" s="375" t="s">
        <v>54</v>
      </c>
      <c r="B2479" s="375" t="s">
        <v>45</v>
      </c>
      <c r="C2479" s="375" t="s">
        <v>40</v>
      </c>
      <c r="D2479" s="375" t="s">
        <v>42</v>
      </c>
      <c r="E2479" s="375"/>
      <c r="F2479" s="375">
        <v>0</v>
      </c>
      <c r="G2479" s="375">
        <v>0</v>
      </c>
      <c r="H2479" s="375">
        <v>-2.8769999999999998</v>
      </c>
      <c r="I2479" s="375">
        <v>0</v>
      </c>
      <c r="J2479" s="375">
        <v>0</v>
      </c>
      <c r="K2479" s="375">
        <v>0</v>
      </c>
      <c r="L2479" s="375">
        <v>0</v>
      </c>
      <c r="M2479" s="375">
        <v>0</v>
      </c>
      <c r="N2479" s="375">
        <v>0</v>
      </c>
      <c r="O2479" s="375">
        <v>0</v>
      </c>
      <c r="P2479" s="375">
        <v>0</v>
      </c>
      <c r="Q2479" s="375">
        <v>0</v>
      </c>
      <c r="R2479" s="375">
        <v>-2.8769999999999998</v>
      </c>
      <c r="W2479" s="323" t="s">
        <v>254</v>
      </c>
      <c r="X2479" s="323" t="s">
        <v>217</v>
      </c>
      <c r="Y2479" s="323"/>
      <c r="Z2479" s="327">
        <v>1.8815999999999999E-2</v>
      </c>
      <c r="AA2479" s="327">
        <v>1.8815999999999999E-2</v>
      </c>
      <c r="AB2479" s="327">
        <v>1.8815999999999999E-2</v>
      </c>
      <c r="AC2479" s="327">
        <v>6.5280000000000005E-2</v>
      </c>
      <c r="AD2479" s="327">
        <v>6.5280000000000005E-2</v>
      </c>
      <c r="AE2479" s="327">
        <v>6.5280000000000005E-2</v>
      </c>
      <c r="AF2479" s="327">
        <v>6.5280000000000005E-2</v>
      </c>
      <c r="AG2479" s="327">
        <v>6.5280000000000005E-2</v>
      </c>
      <c r="AH2479" s="327">
        <v>6.5280000000000005E-2</v>
      </c>
      <c r="AI2479" s="327">
        <v>6.5280000000000005E-2</v>
      </c>
      <c r="AJ2479" s="327">
        <v>6.5280000000000005E-2</v>
      </c>
      <c r="AK2479" s="327">
        <v>6.5280000000000005E-2</v>
      </c>
      <c r="AL2479" s="327">
        <v>0.64396799999999998</v>
      </c>
      <c r="AM2479" s="292"/>
    </row>
    <row r="2480" spans="1:39" ht="19.5" customHeight="1" x14ac:dyDescent="0.2">
      <c r="A2480" s="375" t="s">
        <v>54</v>
      </c>
      <c r="B2480" s="375" t="s">
        <v>45</v>
      </c>
      <c r="C2480" s="375" t="s">
        <v>40</v>
      </c>
      <c r="D2480" s="375" t="s">
        <v>43</v>
      </c>
      <c r="E2480" s="375"/>
      <c r="F2480" s="375">
        <v>0</v>
      </c>
      <c r="G2480" s="375">
        <v>0</v>
      </c>
      <c r="H2480" s="375">
        <v>0</v>
      </c>
      <c r="I2480" s="375">
        <v>0</v>
      </c>
      <c r="J2480" s="375">
        <v>0</v>
      </c>
      <c r="K2480" s="375">
        <v>0</v>
      </c>
      <c r="L2480" s="375">
        <v>0</v>
      </c>
      <c r="M2480" s="375">
        <v>0</v>
      </c>
      <c r="N2480" s="375">
        <v>0</v>
      </c>
      <c r="O2480" s="375">
        <v>0</v>
      </c>
      <c r="P2480" s="375">
        <v>0</v>
      </c>
      <c r="Q2480" s="375">
        <v>0</v>
      </c>
      <c r="R2480" s="375">
        <v>0</v>
      </c>
      <c r="W2480" s="323" t="s">
        <v>254</v>
      </c>
      <c r="X2480" s="323" t="s">
        <v>218</v>
      </c>
      <c r="Y2480" s="323"/>
      <c r="Z2480" s="327">
        <v>9.7199999999999995E-3</v>
      </c>
      <c r="AA2480" s="327">
        <v>1.0692E-2</v>
      </c>
      <c r="AB2480" s="327">
        <v>8.7480000000000006E-3</v>
      </c>
      <c r="AC2480" s="327">
        <v>8.2620000000000002E-3</v>
      </c>
      <c r="AD2480" s="327">
        <v>9.2339999999999992E-3</v>
      </c>
      <c r="AE2480" s="327">
        <v>1.0206E-2</v>
      </c>
      <c r="AF2480" s="327">
        <v>1.1178E-2</v>
      </c>
      <c r="AG2480" s="327">
        <v>1.1178E-2</v>
      </c>
      <c r="AH2480" s="327">
        <v>1.7982000000000001E-2</v>
      </c>
      <c r="AI2480" s="327">
        <v>1.7010000000000001E-2</v>
      </c>
      <c r="AJ2480" s="327">
        <v>1.0206E-2</v>
      </c>
      <c r="AK2480" s="327">
        <v>1.8467999999999998E-2</v>
      </c>
      <c r="AL2480" s="327">
        <v>0.14288400000000001</v>
      </c>
      <c r="AM2480" s="292"/>
    </row>
    <row r="2481" spans="1:39" ht="19.5" customHeight="1" x14ac:dyDescent="0.2">
      <c r="A2481" s="375" t="s">
        <v>54</v>
      </c>
      <c r="B2481" s="375" t="s">
        <v>25</v>
      </c>
      <c r="C2481" s="375" t="s">
        <v>378</v>
      </c>
      <c r="D2481" s="375" t="s">
        <v>378</v>
      </c>
      <c r="E2481" s="375"/>
      <c r="F2481" s="375">
        <v>0</v>
      </c>
      <c r="G2481" s="375">
        <v>0</v>
      </c>
      <c r="H2481" s="375">
        <v>-301.56369999999998</v>
      </c>
      <c r="I2481" s="375">
        <v>-153.32705000000001</v>
      </c>
      <c r="J2481" s="375">
        <v>-223.24600000000001</v>
      </c>
      <c r="K2481" s="375">
        <v>-225.48310000000001</v>
      </c>
      <c r="L2481" s="375">
        <v>-199.41489999999999</v>
      </c>
      <c r="M2481" s="375">
        <v>-190.08070000000001</v>
      </c>
      <c r="N2481" s="375">
        <v>-205.27825000000001</v>
      </c>
      <c r="O2481" s="375">
        <v>-237.61799999999999</v>
      </c>
      <c r="P2481" s="375">
        <v>-316.41595000000001</v>
      </c>
      <c r="Q2481" s="375">
        <v>-180.1207</v>
      </c>
      <c r="R2481" s="375">
        <v>-2232.54835</v>
      </c>
      <c r="W2481" s="323" t="s">
        <v>254</v>
      </c>
      <c r="X2481" s="323" t="s">
        <v>219</v>
      </c>
      <c r="Y2481" s="323"/>
      <c r="Z2481" s="327">
        <v>1.584E-2</v>
      </c>
      <c r="AA2481" s="327">
        <v>9.3600000000000003E-3</v>
      </c>
      <c r="AB2481" s="327">
        <v>1.728E-2</v>
      </c>
      <c r="AC2481" s="327">
        <v>7.1840000000000001E-2</v>
      </c>
      <c r="AD2481" s="327">
        <v>7.7520000000000006E-2</v>
      </c>
      <c r="AE2481" s="327">
        <v>9.3119999999999994E-2</v>
      </c>
      <c r="AF2481" s="327">
        <v>0.10888</v>
      </c>
      <c r="AG2481" s="327">
        <v>0.12152</v>
      </c>
      <c r="AH2481" s="327">
        <v>0.10095999999999999</v>
      </c>
      <c r="AI2481" s="327">
        <v>9.8640000000000005E-2</v>
      </c>
      <c r="AJ2481" s="327">
        <v>9.5189999999999997E-2</v>
      </c>
      <c r="AK2481" s="327">
        <v>7.3624999999999996E-2</v>
      </c>
      <c r="AL2481" s="327">
        <v>0.88377499999999998</v>
      </c>
      <c r="AM2481" s="292"/>
    </row>
    <row r="2482" spans="1:39" ht="19.5" customHeight="1" x14ac:dyDescent="0.2">
      <c r="A2482" s="375" t="s">
        <v>54</v>
      </c>
      <c r="B2482" s="375" t="s">
        <v>44</v>
      </c>
      <c r="C2482" s="375" t="s">
        <v>380</v>
      </c>
      <c r="D2482" s="375" t="s">
        <v>380</v>
      </c>
      <c r="E2482" s="375"/>
      <c r="F2482" s="375">
        <v>0</v>
      </c>
      <c r="G2482" s="375">
        <v>0</v>
      </c>
      <c r="H2482" s="375">
        <v>0</v>
      </c>
      <c r="I2482" s="375">
        <v>0</v>
      </c>
      <c r="J2482" s="375">
        <v>0</v>
      </c>
      <c r="K2482" s="375">
        <v>0</v>
      </c>
      <c r="L2482" s="375">
        <v>0</v>
      </c>
      <c r="M2482" s="375">
        <v>0</v>
      </c>
      <c r="N2482" s="375">
        <v>0</v>
      </c>
      <c r="O2482" s="375">
        <v>0</v>
      </c>
      <c r="P2482" s="375">
        <v>0</v>
      </c>
      <c r="Q2482" s="375">
        <v>0</v>
      </c>
      <c r="R2482" s="375">
        <v>0</v>
      </c>
      <c r="W2482" s="323" t="s">
        <v>254</v>
      </c>
      <c r="X2482" s="323" t="s">
        <v>220</v>
      </c>
      <c r="Y2482" s="323"/>
      <c r="Z2482" s="327">
        <v>1.6995E-2</v>
      </c>
      <c r="AA2482" s="327">
        <v>1.5854E-2</v>
      </c>
      <c r="AB2482" s="327">
        <v>2.1158E-2</v>
      </c>
      <c r="AC2482" s="327">
        <v>5.4781999999999997E-2</v>
      </c>
      <c r="AD2482" s="327">
        <v>1.5148999999999999E-2</v>
      </c>
      <c r="AE2482" s="327">
        <v>2.2880999999999999E-2</v>
      </c>
      <c r="AF2482" s="327">
        <v>5.0684E-2</v>
      </c>
      <c r="AG2482" s="327">
        <v>4.4056999999999999E-2</v>
      </c>
      <c r="AH2482" s="327">
        <v>3.2341000000000002E-2</v>
      </c>
      <c r="AI2482" s="327">
        <v>1.5077999999999999E-2</v>
      </c>
      <c r="AJ2482" s="327">
        <v>2.5795999999999999E-2</v>
      </c>
      <c r="AK2482" s="327">
        <v>2.6783999999999999E-2</v>
      </c>
      <c r="AL2482" s="327">
        <v>0.341559</v>
      </c>
      <c r="AM2482" s="292"/>
    </row>
    <row r="2483" spans="1:39" ht="19.5" customHeight="1" x14ac:dyDescent="0.2">
      <c r="A2483" s="375" t="s">
        <v>54</v>
      </c>
      <c r="B2483" s="375" t="s">
        <v>45</v>
      </c>
      <c r="C2483" s="375" t="s">
        <v>382</v>
      </c>
      <c r="D2483" s="375" t="s">
        <v>382</v>
      </c>
      <c r="E2483" s="375"/>
      <c r="F2483" s="375">
        <v>0</v>
      </c>
      <c r="G2483" s="375">
        <v>0</v>
      </c>
      <c r="H2483" s="375">
        <v>-301.56369999999998</v>
      </c>
      <c r="I2483" s="375">
        <v>-153.32705000000001</v>
      </c>
      <c r="J2483" s="375">
        <v>-223.24600000000001</v>
      </c>
      <c r="K2483" s="375">
        <v>-225.48310000000001</v>
      </c>
      <c r="L2483" s="375">
        <v>-199.41489999999999</v>
      </c>
      <c r="M2483" s="375">
        <v>-190.08070000000001</v>
      </c>
      <c r="N2483" s="375">
        <v>-205.27825000000001</v>
      </c>
      <c r="O2483" s="375">
        <v>-237.61799999999999</v>
      </c>
      <c r="P2483" s="375">
        <v>-316.41595000000001</v>
      </c>
      <c r="Q2483" s="375">
        <v>-180.1207</v>
      </c>
      <c r="R2483" s="375">
        <v>-2232.54835</v>
      </c>
      <c r="W2483" s="323" t="s">
        <v>254</v>
      </c>
      <c r="X2483" s="323" t="s">
        <v>211</v>
      </c>
      <c r="Y2483" s="323"/>
      <c r="Z2483" s="327">
        <v>6.621327</v>
      </c>
      <c r="AA2483" s="327">
        <v>20.074667999999999</v>
      </c>
      <c r="AB2483" s="327">
        <v>4.3318209999999997</v>
      </c>
      <c r="AC2483" s="327">
        <v>5.0650000000000004</v>
      </c>
      <c r="AD2483" s="327">
        <v>8.8371949999999995</v>
      </c>
      <c r="AE2483" s="327">
        <v>6.0030729999999997</v>
      </c>
      <c r="AF2483" s="327">
        <v>5.4082080000000001</v>
      </c>
      <c r="AG2483" s="327">
        <v>8.9691790000000005</v>
      </c>
      <c r="AH2483" s="327">
        <v>9.7049769999999995</v>
      </c>
      <c r="AI2483" s="327">
        <v>5.5800070000000002</v>
      </c>
      <c r="AJ2483" s="327">
        <v>5.5370309999999998</v>
      </c>
      <c r="AK2483" s="327">
        <v>12.800568</v>
      </c>
      <c r="AL2483" s="327">
        <v>98.933053999999998</v>
      </c>
      <c r="AM2483" s="292"/>
    </row>
    <row r="2484" spans="1:39" ht="19.5" customHeight="1" x14ac:dyDescent="0.2">
      <c r="A2484" s="375" t="s">
        <v>54</v>
      </c>
      <c r="B2484" s="375" t="s">
        <v>46</v>
      </c>
      <c r="C2484" s="375" t="s">
        <v>384</v>
      </c>
      <c r="D2484" s="375" t="s">
        <v>384</v>
      </c>
      <c r="E2484" s="375"/>
      <c r="F2484" s="375">
        <v>0</v>
      </c>
      <c r="G2484" s="375">
        <v>0</v>
      </c>
      <c r="H2484" s="375">
        <v>0</v>
      </c>
      <c r="I2484" s="375">
        <v>0</v>
      </c>
      <c r="J2484" s="375">
        <v>0</v>
      </c>
      <c r="K2484" s="375">
        <v>0</v>
      </c>
      <c r="L2484" s="375">
        <v>0</v>
      </c>
      <c r="M2484" s="375">
        <v>0</v>
      </c>
      <c r="N2484" s="375">
        <v>0</v>
      </c>
      <c r="O2484" s="375">
        <v>0</v>
      </c>
      <c r="P2484" s="375">
        <v>0</v>
      </c>
      <c r="Q2484" s="375">
        <v>0</v>
      </c>
      <c r="R2484" s="375">
        <v>0</v>
      </c>
      <c r="W2484" s="323" t="s">
        <v>254</v>
      </c>
      <c r="X2484" s="323" t="s">
        <v>221</v>
      </c>
      <c r="Y2484" s="323"/>
      <c r="Z2484" s="327">
        <v>0.92769000000000001</v>
      </c>
      <c r="AA2484" s="327">
        <v>0.85568999999999995</v>
      </c>
      <c r="AB2484" s="327">
        <v>0.83969000000000005</v>
      </c>
      <c r="AC2484" s="327">
        <v>0.82569000000000004</v>
      </c>
      <c r="AD2484" s="327">
        <v>0.82569000000000004</v>
      </c>
      <c r="AE2484" s="327">
        <v>0.82745000000000002</v>
      </c>
      <c r="AF2484" s="327">
        <v>0.94190399999999996</v>
      </c>
      <c r="AG2484" s="327">
        <v>0.95690399999999998</v>
      </c>
      <c r="AH2484" s="327">
        <v>0.95690399999999998</v>
      </c>
      <c r="AI2484" s="327">
        <v>1.0942480000000001</v>
      </c>
      <c r="AJ2484" s="327">
        <v>0.95424799999999999</v>
      </c>
      <c r="AK2484" s="327">
        <v>1.049248</v>
      </c>
      <c r="AL2484" s="327">
        <v>11.055356</v>
      </c>
      <c r="AM2484" s="292"/>
    </row>
    <row r="2485" spans="1:39" ht="19.5" customHeight="1" x14ac:dyDescent="0.2">
      <c r="A2485" s="375" t="s">
        <v>54</v>
      </c>
      <c r="B2485" s="375" t="s">
        <v>47</v>
      </c>
      <c r="C2485" s="375" t="s">
        <v>386</v>
      </c>
      <c r="D2485" s="375" t="s">
        <v>386</v>
      </c>
      <c r="E2485" s="375"/>
      <c r="F2485" s="375">
        <v>0</v>
      </c>
      <c r="G2485" s="375">
        <v>0</v>
      </c>
      <c r="H2485" s="375">
        <v>-301.56369999999998</v>
      </c>
      <c r="I2485" s="375">
        <v>-153.32705000000001</v>
      </c>
      <c r="J2485" s="375">
        <v>-223.24600000000001</v>
      </c>
      <c r="K2485" s="375">
        <v>-225.48310000000001</v>
      </c>
      <c r="L2485" s="375">
        <v>-199.41489999999999</v>
      </c>
      <c r="M2485" s="375">
        <v>-190.08070000000001</v>
      </c>
      <c r="N2485" s="375">
        <v>-205.27825000000001</v>
      </c>
      <c r="O2485" s="375">
        <v>-237.61799999999999</v>
      </c>
      <c r="P2485" s="375">
        <v>-316.41595000000001</v>
      </c>
      <c r="Q2485" s="375">
        <v>-180.1207</v>
      </c>
      <c r="R2485" s="375">
        <v>-2232.54835</v>
      </c>
      <c r="W2485" s="323" t="s">
        <v>254</v>
      </c>
      <c r="X2485" s="323" t="s">
        <v>222</v>
      </c>
      <c r="Y2485" s="323"/>
      <c r="Z2485" s="327">
        <v>0</v>
      </c>
      <c r="AA2485" s="327">
        <v>0</v>
      </c>
      <c r="AB2485" s="327">
        <v>0</v>
      </c>
      <c r="AC2485" s="327">
        <v>0</v>
      </c>
      <c r="AD2485" s="327">
        <v>0</v>
      </c>
      <c r="AE2485" s="327">
        <v>0</v>
      </c>
      <c r="AF2485" s="327">
        <v>0</v>
      </c>
      <c r="AG2485" s="327">
        <v>0</v>
      </c>
      <c r="AH2485" s="327">
        <v>0</v>
      </c>
      <c r="AI2485" s="327">
        <v>0</v>
      </c>
      <c r="AJ2485" s="327">
        <v>0</v>
      </c>
      <c r="AK2485" s="327">
        <v>0</v>
      </c>
      <c r="AL2485" s="327">
        <v>0</v>
      </c>
      <c r="AM2485" s="292"/>
    </row>
    <row r="2486" spans="1:39" ht="19.5" customHeight="1" x14ac:dyDescent="0.2">
      <c r="A2486" s="375" t="s">
        <v>54</v>
      </c>
      <c r="B2486" s="375" t="s">
        <v>48</v>
      </c>
      <c r="C2486" s="375" t="s">
        <v>48</v>
      </c>
      <c r="D2486" s="375" t="s">
        <v>48</v>
      </c>
      <c r="E2486" s="375"/>
      <c r="F2486" s="375" t="e">
        <v>#DIV/0!</v>
      </c>
      <c r="G2486" s="375" t="e">
        <v>#DIV/0!</v>
      </c>
      <c r="H2486" s="375">
        <v>1</v>
      </c>
      <c r="I2486" s="375">
        <v>1</v>
      </c>
      <c r="J2486" s="375">
        <v>1</v>
      </c>
      <c r="K2486" s="375">
        <v>1</v>
      </c>
      <c r="L2486" s="375">
        <v>1</v>
      </c>
      <c r="M2486" s="375">
        <v>1</v>
      </c>
      <c r="N2486" s="375">
        <v>1</v>
      </c>
      <c r="O2486" s="375">
        <v>1</v>
      </c>
      <c r="P2486" s="375">
        <v>1</v>
      </c>
      <c r="Q2486" s="375">
        <v>1</v>
      </c>
      <c r="R2486" s="375">
        <v>1</v>
      </c>
      <c r="W2486" s="323" t="s">
        <v>254</v>
      </c>
      <c r="X2486" s="323" t="s">
        <v>223</v>
      </c>
      <c r="Y2486" s="323"/>
      <c r="Z2486" s="327">
        <v>0</v>
      </c>
      <c r="AA2486" s="327">
        <v>0</v>
      </c>
      <c r="AB2486" s="327">
        <v>0</v>
      </c>
      <c r="AC2486" s="327">
        <v>0</v>
      </c>
      <c r="AD2486" s="327">
        <v>0</v>
      </c>
      <c r="AE2486" s="327">
        <v>0</v>
      </c>
      <c r="AF2486" s="327">
        <v>0</v>
      </c>
      <c r="AG2486" s="327">
        <v>0</v>
      </c>
      <c r="AH2486" s="327">
        <v>0</v>
      </c>
      <c r="AI2486" s="327">
        <v>0</v>
      </c>
      <c r="AJ2486" s="327">
        <v>0</v>
      </c>
      <c r="AK2486" s="327">
        <v>0</v>
      </c>
      <c r="AL2486" s="327">
        <v>0</v>
      </c>
      <c r="AM2486" s="292"/>
    </row>
    <row r="2487" spans="1:39" ht="19.5" customHeight="1" x14ac:dyDescent="0.2">
      <c r="A2487" s="375" t="s">
        <v>54</v>
      </c>
      <c r="B2487" s="375" t="s">
        <v>49</v>
      </c>
      <c r="C2487" s="375" t="s">
        <v>49</v>
      </c>
      <c r="D2487" s="375" t="s">
        <v>49</v>
      </c>
      <c r="E2487" s="375"/>
      <c r="F2487" s="375" t="e">
        <v>#DIV/0!</v>
      </c>
      <c r="G2487" s="375" t="e">
        <v>#DIV/0!</v>
      </c>
      <c r="H2487" s="375">
        <v>0</v>
      </c>
      <c r="I2487" s="375">
        <v>0</v>
      </c>
      <c r="J2487" s="375">
        <v>0</v>
      </c>
      <c r="K2487" s="375">
        <v>0</v>
      </c>
      <c r="L2487" s="375">
        <v>0</v>
      </c>
      <c r="M2487" s="375">
        <v>0</v>
      </c>
      <c r="N2487" s="375">
        <v>0</v>
      </c>
      <c r="O2487" s="375">
        <v>0</v>
      </c>
      <c r="P2487" s="375">
        <v>0</v>
      </c>
      <c r="Q2487" s="375">
        <v>0</v>
      </c>
      <c r="R2487" s="375">
        <v>0</v>
      </c>
      <c r="W2487" s="323" t="s">
        <v>254</v>
      </c>
      <c r="X2487" s="323" t="s">
        <v>224</v>
      </c>
      <c r="Y2487" s="323"/>
      <c r="Z2487" s="327">
        <v>0</v>
      </c>
      <c r="AA2487" s="327">
        <v>0</v>
      </c>
      <c r="AB2487" s="327">
        <v>0</v>
      </c>
      <c r="AC2487" s="327">
        <v>0</v>
      </c>
      <c r="AD2487" s="327">
        <v>0</v>
      </c>
      <c r="AE2487" s="327">
        <v>0</v>
      </c>
      <c r="AF2487" s="327">
        <v>0</v>
      </c>
      <c r="AG2487" s="327">
        <v>0</v>
      </c>
      <c r="AH2487" s="327">
        <v>0</v>
      </c>
      <c r="AI2487" s="327">
        <v>0</v>
      </c>
      <c r="AJ2487" s="327">
        <v>0</v>
      </c>
      <c r="AK2487" s="327">
        <v>0</v>
      </c>
      <c r="AL2487" s="327">
        <v>0</v>
      </c>
      <c r="AM2487" s="292"/>
    </row>
    <row r="2488" spans="1:39" ht="19.5" customHeight="1" x14ac:dyDescent="0.2">
      <c r="A2488" s="375" t="s">
        <v>54</v>
      </c>
      <c r="B2488" s="375" t="s">
        <v>50</v>
      </c>
      <c r="C2488" s="375" t="s">
        <v>50</v>
      </c>
      <c r="D2488" s="375" t="s">
        <v>50</v>
      </c>
      <c r="E2488" s="375"/>
      <c r="F2488" s="375" t="e">
        <v>#DIV/0!</v>
      </c>
      <c r="G2488" s="375" t="e">
        <v>#DIV/0!</v>
      </c>
      <c r="H2488" s="375">
        <v>1</v>
      </c>
      <c r="I2488" s="375">
        <v>1</v>
      </c>
      <c r="J2488" s="375">
        <v>1</v>
      </c>
      <c r="K2488" s="375">
        <v>1</v>
      </c>
      <c r="L2488" s="375">
        <v>1</v>
      </c>
      <c r="M2488" s="375">
        <v>1</v>
      </c>
      <c r="N2488" s="375">
        <v>1</v>
      </c>
      <c r="O2488" s="375">
        <v>1</v>
      </c>
      <c r="P2488" s="375">
        <v>1</v>
      </c>
      <c r="Q2488" s="375">
        <v>1</v>
      </c>
      <c r="R2488" s="375">
        <v>1</v>
      </c>
      <c r="W2488" s="323" t="s">
        <v>254</v>
      </c>
      <c r="X2488" s="323" t="s">
        <v>225</v>
      </c>
      <c r="Y2488" s="323"/>
      <c r="Z2488" s="327">
        <v>3.6172000000000003E-2</v>
      </c>
      <c r="AA2488" s="327">
        <v>3.6172000000000003E-2</v>
      </c>
      <c r="AB2488" s="327">
        <v>3.6172000000000003E-2</v>
      </c>
      <c r="AC2488" s="327">
        <v>3.6172000000000003E-2</v>
      </c>
      <c r="AD2488" s="327">
        <v>3.6172000000000003E-2</v>
      </c>
      <c r="AE2488" s="327">
        <v>3.6172000000000003E-2</v>
      </c>
      <c r="AF2488" s="327">
        <v>4.0513E-2</v>
      </c>
      <c r="AG2488" s="327">
        <v>4.0513E-2</v>
      </c>
      <c r="AH2488" s="327">
        <v>4.0513E-2</v>
      </c>
      <c r="AI2488" s="327">
        <v>4.0513E-2</v>
      </c>
      <c r="AJ2488" s="327">
        <v>4.0513E-2</v>
      </c>
      <c r="AK2488" s="327">
        <v>5.9859000000000002E-2</v>
      </c>
      <c r="AL2488" s="327">
        <v>0.47945599999999999</v>
      </c>
      <c r="AM2488" s="292"/>
    </row>
    <row r="2489" spans="1:39" ht="19.5" customHeight="1" x14ac:dyDescent="0.2">
      <c r="A2489" s="375" t="s">
        <v>55</v>
      </c>
      <c r="B2489" s="375" t="s">
        <v>25</v>
      </c>
      <c r="C2489" s="375" t="s">
        <v>26</v>
      </c>
      <c r="D2489" s="375" t="s">
        <v>27</v>
      </c>
      <c r="E2489" s="375"/>
      <c r="F2489" s="375">
        <v>0</v>
      </c>
      <c r="G2489" s="375">
        <v>0</v>
      </c>
      <c r="H2489" s="375">
        <v>-158.8314</v>
      </c>
      <c r="I2489" s="375">
        <v>-85.274900000000002</v>
      </c>
      <c r="J2489" s="375">
        <v>-122.15179999999999</v>
      </c>
      <c r="K2489" s="375">
        <v>-106.3948</v>
      </c>
      <c r="L2489" s="375">
        <v>-110.3505</v>
      </c>
      <c r="M2489" s="375">
        <v>-96.354500000000002</v>
      </c>
      <c r="N2489" s="375">
        <v>-98.744050000000001</v>
      </c>
      <c r="O2489" s="375">
        <v>-87.553150000000002</v>
      </c>
      <c r="P2489" s="375">
        <v>-122.51524999999999</v>
      </c>
      <c r="Q2489" s="375">
        <v>-86.518000000000001</v>
      </c>
      <c r="R2489" s="375">
        <v>-1074.6883499999999</v>
      </c>
      <c r="W2489" s="323" t="s">
        <v>254</v>
      </c>
      <c r="X2489" s="323" t="s">
        <v>226</v>
      </c>
      <c r="Y2489" s="323"/>
      <c r="Z2489" s="327">
        <v>0</v>
      </c>
      <c r="AA2489" s="327">
        <v>0</v>
      </c>
      <c r="AB2489" s="327">
        <v>0</v>
      </c>
      <c r="AC2489" s="327">
        <v>0</v>
      </c>
      <c r="AD2489" s="327">
        <v>0</v>
      </c>
      <c r="AE2489" s="327">
        <v>0</v>
      </c>
      <c r="AF2489" s="327">
        <v>0</v>
      </c>
      <c r="AG2489" s="327">
        <v>0</v>
      </c>
      <c r="AH2489" s="327">
        <v>0</v>
      </c>
      <c r="AI2489" s="327">
        <v>0</v>
      </c>
      <c r="AJ2489" s="327">
        <v>2.1399999999999999E-2</v>
      </c>
      <c r="AK2489" s="327">
        <v>0</v>
      </c>
      <c r="AL2489" s="327">
        <v>2.1399999999999999E-2</v>
      </c>
      <c r="AM2489" s="292"/>
    </row>
    <row r="2490" spans="1:39" ht="19.5" customHeight="1" x14ac:dyDescent="0.2">
      <c r="A2490" s="375" t="s">
        <v>55</v>
      </c>
      <c r="B2490" s="375" t="s">
        <v>25</v>
      </c>
      <c r="C2490" s="375" t="s">
        <v>26</v>
      </c>
      <c r="D2490" s="375" t="s">
        <v>28</v>
      </c>
      <c r="E2490" s="375"/>
      <c r="F2490" s="375">
        <v>0</v>
      </c>
      <c r="G2490" s="375">
        <v>0</v>
      </c>
      <c r="H2490" s="375">
        <v>-110.5412</v>
      </c>
      <c r="I2490" s="375">
        <v>-31.3612</v>
      </c>
      <c r="J2490" s="375">
        <v>-53.489800000000002</v>
      </c>
      <c r="K2490" s="375">
        <v>-60.833399999999997</v>
      </c>
      <c r="L2490" s="375">
        <v>-65.081599999999995</v>
      </c>
      <c r="M2490" s="375">
        <v>-60.480600000000003</v>
      </c>
      <c r="N2490" s="375">
        <v>-46.422049999999999</v>
      </c>
      <c r="O2490" s="375">
        <v>-45.04965</v>
      </c>
      <c r="P2490" s="375">
        <v>-65.632199999999997</v>
      </c>
      <c r="Q2490" s="375">
        <v>-45.183450000000001</v>
      </c>
      <c r="R2490" s="375">
        <v>-584.07515000000001</v>
      </c>
      <c r="W2490" s="323" t="s">
        <v>254</v>
      </c>
      <c r="X2490" s="323" t="s">
        <v>227</v>
      </c>
      <c r="Y2490" s="323"/>
      <c r="Z2490" s="327">
        <v>0</v>
      </c>
      <c r="AA2490" s="327">
        <v>0</v>
      </c>
      <c r="AB2490" s="327">
        <v>0</v>
      </c>
      <c r="AC2490" s="327">
        <v>0</v>
      </c>
      <c r="AD2490" s="327">
        <v>0</v>
      </c>
      <c r="AE2490" s="327">
        <v>0</v>
      </c>
      <c r="AF2490" s="327">
        <v>0</v>
      </c>
      <c r="AG2490" s="327">
        <v>0</v>
      </c>
      <c r="AH2490" s="327">
        <v>0</v>
      </c>
      <c r="AI2490" s="327">
        <v>0</v>
      </c>
      <c r="AJ2490" s="327">
        <v>0</v>
      </c>
      <c r="AK2490" s="327">
        <v>0</v>
      </c>
      <c r="AL2490" s="327">
        <v>0</v>
      </c>
      <c r="AM2490" s="292"/>
    </row>
    <row r="2491" spans="1:39" ht="19.5" customHeight="1" x14ac:dyDescent="0.2">
      <c r="A2491" s="375" t="s">
        <v>55</v>
      </c>
      <c r="B2491" s="375" t="s">
        <v>25</v>
      </c>
      <c r="C2491" s="375" t="s">
        <v>26</v>
      </c>
      <c r="D2491" s="375" t="s">
        <v>29</v>
      </c>
      <c r="E2491" s="375"/>
      <c r="F2491" s="375">
        <v>0</v>
      </c>
      <c r="G2491" s="375">
        <v>0</v>
      </c>
      <c r="H2491" s="375">
        <v>0</v>
      </c>
      <c r="I2491" s="375">
        <v>-5.3943750000000303</v>
      </c>
      <c r="J2491" s="375">
        <v>0</v>
      </c>
      <c r="K2491" s="375">
        <v>0</v>
      </c>
      <c r="L2491" s="375">
        <v>-1.4999999999999999E-2</v>
      </c>
      <c r="M2491" s="375">
        <v>-8.31</v>
      </c>
      <c r="N2491" s="375">
        <v>-34.86</v>
      </c>
      <c r="O2491" s="375">
        <v>-38.555</v>
      </c>
      <c r="P2491" s="375">
        <v>-57.604999999999997</v>
      </c>
      <c r="Q2491" s="375">
        <v>-18.39</v>
      </c>
      <c r="R2491" s="375">
        <v>-163.12937500000001</v>
      </c>
      <c r="W2491" s="323" t="s">
        <v>254</v>
      </c>
      <c r="X2491" s="323" t="s">
        <v>367</v>
      </c>
      <c r="Y2491" s="323"/>
      <c r="Z2491" s="327">
        <v>0</v>
      </c>
      <c r="AA2491" s="327">
        <v>0</v>
      </c>
      <c r="AB2491" s="327">
        <v>0</v>
      </c>
      <c r="AC2491" s="327">
        <v>0</v>
      </c>
      <c r="AD2491" s="327">
        <v>0</v>
      </c>
      <c r="AE2491" s="327">
        <v>0</v>
      </c>
      <c r="AF2491" s="327">
        <v>0</v>
      </c>
      <c r="AG2491" s="327">
        <v>0</v>
      </c>
      <c r="AH2491" s="327">
        <v>0</v>
      </c>
      <c r="AI2491" s="327">
        <v>0</v>
      </c>
      <c r="AJ2491" s="327">
        <v>0</v>
      </c>
      <c r="AK2491" s="327">
        <v>0</v>
      </c>
      <c r="AL2491" s="327">
        <v>0</v>
      </c>
      <c r="AM2491" s="292"/>
    </row>
    <row r="2492" spans="1:39" ht="19.5" customHeight="1" x14ac:dyDescent="0.2">
      <c r="A2492" s="375" t="s">
        <v>55</v>
      </c>
      <c r="B2492" s="375" t="s">
        <v>25</v>
      </c>
      <c r="C2492" s="375" t="s">
        <v>26</v>
      </c>
      <c r="D2492" s="375" t="s">
        <v>30</v>
      </c>
      <c r="E2492" s="375"/>
      <c r="F2492" s="375">
        <v>0</v>
      </c>
      <c r="G2492" s="375">
        <v>0</v>
      </c>
      <c r="H2492" s="375">
        <v>0</v>
      </c>
      <c r="I2492" s="375">
        <v>0</v>
      </c>
      <c r="J2492" s="375">
        <v>0</v>
      </c>
      <c r="K2492" s="375">
        <v>0</v>
      </c>
      <c r="L2492" s="375">
        <v>-0.35</v>
      </c>
      <c r="M2492" s="375">
        <v>-24.995000000000001</v>
      </c>
      <c r="N2492" s="375">
        <v>-30.254999999999999</v>
      </c>
      <c r="O2492" s="375">
        <v>-32.174999999999997</v>
      </c>
      <c r="P2492" s="375">
        <v>-42.36</v>
      </c>
      <c r="Q2492" s="375">
        <v>-29.15</v>
      </c>
      <c r="R2492" s="375">
        <v>-159.285</v>
      </c>
      <c r="W2492" s="323" t="s">
        <v>254</v>
      </c>
      <c r="X2492" s="323" t="s">
        <v>229</v>
      </c>
      <c r="Y2492" s="323"/>
      <c r="Z2492" s="327">
        <v>0</v>
      </c>
      <c r="AA2492" s="327">
        <v>0</v>
      </c>
      <c r="AB2492" s="327">
        <v>0</v>
      </c>
      <c r="AC2492" s="327">
        <v>0</v>
      </c>
      <c r="AD2492" s="327">
        <v>0</v>
      </c>
      <c r="AE2492" s="327">
        <v>0</v>
      </c>
      <c r="AF2492" s="327">
        <v>0</v>
      </c>
      <c r="AG2492" s="327">
        <v>0</v>
      </c>
      <c r="AH2492" s="327">
        <v>0</v>
      </c>
      <c r="AI2492" s="327">
        <v>0</v>
      </c>
      <c r="AJ2492" s="327">
        <v>0</v>
      </c>
      <c r="AK2492" s="327">
        <v>0</v>
      </c>
      <c r="AL2492" s="327">
        <v>0</v>
      </c>
      <c r="AM2492" s="292"/>
    </row>
    <row r="2493" spans="1:39" ht="19.5" customHeight="1" x14ac:dyDescent="0.2">
      <c r="A2493" s="375" t="s">
        <v>55</v>
      </c>
      <c r="B2493" s="375" t="s">
        <v>25</v>
      </c>
      <c r="C2493" s="375" t="s">
        <v>26</v>
      </c>
      <c r="D2493" s="375" t="s">
        <v>31</v>
      </c>
      <c r="E2493" s="375"/>
      <c r="F2493" s="375">
        <v>0</v>
      </c>
      <c r="G2493" s="375">
        <v>0</v>
      </c>
      <c r="H2493" s="375">
        <v>0</v>
      </c>
      <c r="I2493" s="375">
        <v>0</v>
      </c>
      <c r="J2493" s="375">
        <v>0</v>
      </c>
      <c r="K2493" s="375">
        <v>0</v>
      </c>
      <c r="L2493" s="375">
        <v>0</v>
      </c>
      <c r="M2493" s="375">
        <v>0</v>
      </c>
      <c r="N2493" s="375">
        <v>0</v>
      </c>
      <c r="O2493" s="375">
        <v>0</v>
      </c>
      <c r="P2493" s="375">
        <v>0</v>
      </c>
      <c r="Q2493" s="375">
        <v>0</v>
      </c>
      <c r="R2493" s="375">
        <v>0</v>
      </c>
      <c r="W2493" s="323" t="s">
        <v>254</v>
      </c>
      <c r="X2493" s="323" t="s">
        <v>230</v>
      </c>
      <c r="Y2493" s="323"/>
      <c r="Z2493" s="327">
        <v>0</v>
      </c>
      <c r="AA2493" s="327">
        <v>0</v>
      </c>
      <c r="AB2493" s="327">
        <v>0</v>
      </c>
      <c r="AC2493" s="327">
        <v>0</v>
      </c>
      <c r="AD2493" s="327">
        <v>0</v>
      </c>
      <c r="AE2493" s="327">
        <v>3.5999999999999997E-2</v>
      </c>
      <c r="AF2493" s="327">
        <v>0</v>
      </c>
      <c r="AG2493" s="327">
        <v>0</v>
      </c>
      <c r="AH2493" s="327">
        <v>0</v>
      </c>
      <c r="AI2493" s="327">
        <v>0</v>
      </c>
      <c r="AJ2493" s="327">
        <v>0</v>
      </c>
      <c r="AK2493" s="327">
        <v>0</v>
      </c>
      <c r="AL2493" s="327">
        <v>3.5999999999999997E-2</v>
      </c>
      <c r="AM2493" s="292"/>
    </row>
    <row r="2494" spans="1:39" ht="19.5" customHeight="1" x14ac:dyDescent="0.2">
      <c r="A2494" s="375" t="s">
        <v>55</v>
      </c>
      <c r="B2494" s="375" t="s">
        <v>25</v>
      </c>
      <c r="C2494" s="375" t="s">
        <v>26</v>
      </c>
      <c r="D2494" s="375" t="s">
        <v>32</v>
      </c>
      <c r="E2494" s="375"/>
      <c r="F2494" s="375">
        <v>0</v>
      </c>
      <c r="G2494" s="375">
        <v>0</v>
      </c>
      <c r="H2494" s="375">
        <v>0</v>
      </c>
      <c r="I2494" s="375">
        <v>0</v>
      </c>
      <c r="J2494" s="375">
        <v>0</v>
      </c>
      <c r="K2494" s="375">
        <v>0</v>
      </c>
      <c r="L2494" s="375">
        <v>0</v>
      </c>
      <c r="M2494" s="375">
        <v>0</v>
      </c>
      <c r="N2494" s="375">
        <v>0</v>
      </c>
      <c r="O2494" s="375">
        <v>0</v>
      </c>
      <c r="P2494" s="375">
        <v>0</v>
      </c>
      <c r="Q2494" s="375">
        <v>0</v>
      </c>
      <c r="R2494" s="375">
        <v>0</v>
      </c>
      <c r="W2494" s="323" t="s">
        <v>254</v>
      </c>
      <c r="X2494" s="323" t="s">
        <v>231</v>
      </c>
      <c r="Y2494" s="323"/>
      <c r="Z2494" s="327">
        <v>0</v>
      </c>
      <c r="AA2494" s="327">
        <v>0</v>
      </c>
      <c r="AB2494" s="327">
        <v>0</v>
      </c>
      <c r="AC2494" s="327">
        <v>0</v>
      </c>
      <c r="AD2494" s="327">
        <v>0</v>
      </c>
      <c r="AE2494" s="327">
        <v>0</v>
      </c>
      <c r="AF2494" s="327">
        <v>0</v>
      </c>
      <c r="AG2494" s="327">
        <v>0</v>
      </c>
      <c r="AH2494" s="327">
        <v>0</v>
      </c>
      <c r="AI2494" s="327">
        <v>0</v>
      </c>
      <c r="AJ2494" s="327">
        <v>0</v>
      </c>
      <c r="AK2494" s="327">
        <v>0</v>
      </c>
      <c r="AL2494" s="327">
        <v>0</v>
      </c>
      <c r="AM2494" s="292"/>
    </row>
    <row r="2495" spans="1:39" ht="19.5" customHeight="1" x14ac:dyDescent="0.2">
      <c r="A2495" s="375" t="s">
        <v>55</v>
      </c>
      <c r="B2495" s="375" t="s">
        <v>25</v>
      </c>
      <c r="C2495" s="375" t="s">
        <v>33</v>
      </c>
      <c r="D2495" s="375" t="s">
        <v>34</v>
      </c>
      <c r="E2495" s="375"/>
      <c r="F2495" s="375">
        <v>0</v>
      </c>
      <c r="G2495" s="375">
        <v>0</v>
      </c>
      <c r="H2495" s="375">
        <v>0</v>
      </c>
      <c r="I2495" s="375">
        <v>-5.3943750000000303</v>
      </c>
      <c r="J2495" s="375">
        <v>0</v>
      </c>
      <c r="K2495" s="375">
        <v>0</v>
      </c>
      <c r="L2495" s="375">
        <v>-0.36499999999999999</v>
      </c>
      <c r="M2495" s="375">
        <v>-28.145</v>
      </c>
      <c r="N2495" s="375">
        <v>-57.85</v>
      </c>
      <c r="O2495" s="375">
        <v>-63.18</v>
      </c>
      <c r="P2495" s="375">
        <v>-71.745000000000005</v>
      </c>
      <c r="Q2495" s="375">
        <v>-30.815000000000001</v>
      </c>
      <c r="R2495" s="375">
        <v>-257.49437499999999</v>
      </c>
      <c r="W2495" s="323" t="s">
        <v>254</v>
      </c>
      <c r="X2495" s="323" t="s">
        <v>232</v>
      </c>
      <c r="Y2495" s="323"/>
      <c r="Z2495" s="327">
        <v>0</v>
      </c>
      <c r="AA2495" s="327">
        <v>0</v>
      </c>
      <c r="AB2495" s="327">
        <v>0</v>
      </c>
      <c r="AC2495" s="327">
        <v>0</v>
      </c>
      <c r="AD2495" s="327">
        <v>0</v>
      </c>
      <c r="AE2495" s="327">
        <v>0</v>
      </c>
      <c r="AF2495" s="327">
        <v>0</v>
      </c>
      <c r="AG2495" s="327">
        <v>0</v>
      </c>
      <c r="AH2495" s="327">
        <v>0</v>
      </c>
      <c r="AI2495" s="327">
        <v>0</v>
      </c>
      <c r="AJ2495" s="327">
        <v>0</v>
      </c>
      <c r="AK2495" s="327">
        <v>0</v>
      </c>
      <c r="AL2495" s="327">
        <v>0</v>
      </c>
      <c r="AM2495" s="292"/>
    </row>
    <row r="2496" spans="1:39" ht="19.5" customHeight="1" x14ac:dyDescent="0.2">
      <c r="A2496" s="375" t="s">
        <v>55</v>
      </c>
      <c r="B2496" s="375" t="s">
        <v>25</v>
      </c>
      <c r="C2496" s="375" t="s">
        <v>33</v>
      </c>
      <c r="D2496" s="375" t="s">
        <v>35</v>
      </c>
      <c r="E2496" s="375"/>
      <c r="F2496" s="375">
        <v>0</v>
      </c>
      <c r="G2496" s="375">
        <v>0</v>
      </c>
      <c r="H2496" s="375">
        <v>-58.177900000000001</v>
      </c>
      <c r="I2496" s="375">
        <v>-35.808900000000001</v>
      </c>
      <c r="J2496" s="375">
        <v>-51.929400000000001</v>
      </c>
      <c r="K2496" s="375">
        <v>-49.981900000000003</v>
      </c>
      <c r="L2496" s="375">
        <v>-53.903199999999998</v>
      </c>
      <c r="M2496" s="375">
        <v>-44.395899999999997</v>
      </c>
      <c r="N2496" s="375">
        <v>-50.481200000000001</v>
      </c>
      <c r="O2496" s="375">
        <v>-43.469099999999997</v>
      </c>
      <c r="P2496" s="375">
        <v>-84.247299999999996</v>
      </c>
      <c r="Q2496" s="375">
        <v>-59.541899999999998</v>
      </c>
      <c r="R2496" s="375">
        <v>-531.93669999999997</v>
      </c>
      <c r="W2496" s="323" t="s">
        <v>254</v>
      </c>
      <c r="X2496" s="323" t="s">
        <v>233</v>
      </c>
      <c r="Y2496" s="323"/>
      <c r="Z2496" s="327">
        <v>0</v>
      </c>
      <c r="AA2496" s="327">
        <v>0</v>
      </c>
      <c r="AB2496" s="327">
        <v>0</v>
      </c>
      <c r="AC2496" s="327">
        <v>0</v>
      </c>
      <c r="AD2496" s="327">
        <v>0</v>
      </c>
      <c r="AE2496" s="327">
        <v>0</v>
      </c>
      <c r="AF2496" s="327">
        <v>0</v>
      </c>
      <c r="AG2496" s="327">
        <v>0</v>
      </c>
      <c r="AH2496" s="327">
        <v>0</v>
      </c>
      <c r="AI2496" s="327">
        <v>0</v>
      </c>
      <c r="AJ2496" s="327">
        <v>0</v>
      </c>
      <c r="AK2496" s="327">
        <v>0</v>
      </c>
      <c r="AL2496" s="327">
        <v>0</v>
      </c>
      <c r="AM2496" s="292"/>
    </row>
    <row r="2497" spans="1:39" ht="19.5" customHeight="1" x14ac:dyDescent="0.2">
      <c r="A2497" s="375" t="s">
        <v>55</v>
      </c>
      <c r="B2497" s="375" t="s">
        <v>25</v>
      </c>
      <c r="C2497" s="375" t="s">
        <v>33</v>
      </c>
      <c r="D2497" s="375" t="s">
        <v>36</v>
      </c>
      <c r="E2497" s="375"/>
      <c r="F2497" s="375">
        <v>0</v>
      </c>
      <c r="G2497" s="375">
        <v>0</v>
      </c>
      <c r="H2497" s="375">
        <v>-211.19470000000001</v>
      </c>
      <c r="I2497" s="375">
        <v>-80.827200000000005</v>
      </c>
      <c r="J2497" s="375">
        <v>-123.7122</v>
      </c>
      <c r="K2497" s="375">
        <v>-117.24630000000001</v>
      </c>
      <c r="L2497" s="375">
        <v>-121.52889999999999</v>
      </c>
      <c r="M2497" s="375">
        <v>-117.5992</v>
      </c>
      <c r="N2497" s="375">
        <v>-101.9499</v>
      </c>
      <c r="O2497" s="375">
        <v>-96.683700000000002</v>
      </c>
      <c r="P2497" s="375">
        <v>-132.12015</v>
      </c>
      <c r="Q2497" s="375">
        <v>-88.884550000000004</v>
      </c>
      <c r="R2497" s="375">
        <v>-1191.7467999999999</v>
      </c>
      <c r="W2497" s="323" t="s">
        <v>254</v>
      </c>
      <c r="X2497" s="323" t="s">
        <v>234</v>
      </c>
      <c r="Y2497" s="323"/>
      <c r="Z2497" s="327">
        <v>0</v>
      </c>
      <c r="AA2497" s="327">
        <v>0</v>
      </c>
      <c r="AB2497" s="327">
        <v>0</v>
      </c>
      <c r="AC2497" s="327">
        <v>0</v>
      </c>
      <c r="AD2497" s="327">
        <v>0</v>
      </c>
      <c r="AE2497" s="327">
        <v>0</v>
      </c>
      <c r="AF2497" s="327">
        <v>0</v>
      </c>
      <c r="AG2497" s="327">
        <v>0</v>
      </c>
      <c r="AH2497" s="327">
        <v>0</v>
      </c>
      <c r="AI2497" s="327">
        <v>0</v>
      </c>
      <c r="AJ2497" s="327">
        <v>0</v>
      </c>
      <c r="AK2497" s="327">
        <v>0</v>
      </c>
      <c r="AL2497" s="327">
        <v>0</v>
      </c>
      <c r="AM2497" s="292"/>
    </row>
    <row r="2498" spans="1:39" ht="19.5" customHeight="1" x14ac:dyDescent="0.2">
      <c r="A2498" s="375" t="s">
        <v>55</v>
      </c>
      <c r="B2498" s="375" t="s">
        <v>25</v>
      </c>
      <c r="C2498" s="375" t="s">
        <v>33</v>
      </c>
      <c r="D2498" s="375" t="s">
        <v>37</v>
      </c>
      <c r="E2498" s="375"/>
      <c r="F2498" s="375">
        <v>0</v>
      </c>
      <c r="G2498" s="375">
        <v>0</v>
      </c>
      <c r="H2498" s="375">
        <v>0</v>
      </c>
      <c r="I2498" s="375">
        <v>0</v>
      </c>
      <c r="J2498" s="375">
        <v>0</v>
      </c>
      <c r="K2498" s="375">
        <v>0</v>
      </c>
      <c r="L2498" s="375">
        <v>0</v>
      </c>
      <c r="M2498" s="375">
        <v>0</v>
      </c>
      <c r="N2498" s="375">
        <v>0</v>
      </c>
      <c r="O2498" s="375">
        <v>0</v>
      </c>
      <c r="P2498" s="375">
        <v>0</v>
      </c>
      <c r="Q2498" s="375">
        <v>0</v>
      </c>
      <c r="R2498" s="375">
        <v>0</v>
      </c>
      <c r="W2498" s="323" t="s">
        <v>254</v>
      </c>
      <c r="X2498" s="323" t="s">
        <v>127</v>
      </c>
      <c r="Y2498" s="323"/>
      <c r="Z2498" s="327">
        <v>0</v>
      </c>
      <c r="AA2498" s="327">
        <v>1.145E-2</v>
      </c>
      <c r="AB2498" s="327">
        <v>1.0499999999999999E-3</v>
      </c>
      <c r="AC2498" s="327">
        <v>8.6E-3</v>
      </c>
      <c r="AD2498" s="327">
        <v>1.5270000000000001E-2</v>
      </c>
      <c r="AE2498" s="327">
        <v>1.7654019999999999</v>
      </c>
      <c r="AF2498" s="327">
        <v>0.13</v>
      </c>
      <c r="AG2498" s="327">
        <v>0</v>
      </c>
      <c r="AH2498" s="327">
        <v>0</v>
      </c>
      <c r="AI2498" s="327">
        <v>0</v>
      </c>
      <c r="AJ2498" s="327">
        <v>0</v>
      </c>
      <c r="AK2498" s="327">
        <v>0</v>
      </c>
      <c r="AL2498" s="327">
        <v>1.931772</v>
      </c>
      <c r="AM2498" s="292"/>
    </row>
    <row r="2499" spans="1:39" ht="19.5" customHeight="1" x14ac:dyDescent="0.2">
      <c r="A2499" s="375" t="s">
        <v>55</v>
      </c>
      <c r="B2499" s="375" t="s">
        <v>25</v>
      </c>
      <c r="C2499" s="375" t="s">
        <v>33</v>
      </c>
      <c r="D2499" s="375" t="s">
        <v>38</v>
      </c>
      <c r="E2499" s="375"/>
      <c r="F2499" s="375">
        <v>0</v>
      </c>
      <c r="G2499" s="375">
        <v>0</v>
      </c>
      <c r="H2499" s="375">
        <v>0</v>
      </c>
      <c r="I2499" s="375">
        <v>0</v>
      </c>
      <c r="J2499" s="375">
        <v>0</v>
      </c>
      <c r="K2499" s="375">
        <v>0</v>
      </c>
      <c r="L2499" s="375">
        <v>0</v>
      </c>
      <c r="M2499" s="375">
        <v>0</v>
      </c>
      <c r="N2499" s="375">
        <v>0</v>
      </c>
      <c r="O2499" s="375">
        <v>0</v>
      </c>
      <c r="P2499" s="375">
        <v>0</v>
      </c>
      <c r="Q2499" s="375">
        <v>0</v>
      </c>
      <c r="R2499" s="375">
        <v>0</v>
      </c>
      <c r="W2499" s="323" t="s">
        <v>254</v>
      </c>
      <c r="X2499" s="323" t="s">
        <v>235</v>
      </c>
      <c r="Y2499" s="323"/>
      <c r="Z2499" s="327">
        <v>0</v>
      </c>
      <c r="AA2499" s="327">
        <v>0</v>
      </c>
      <c r="AB2499" s="327">
        <v>0</v>
      </c>
      <c r="AC2499" s="327">
        <v>0</v>
      </c>
      <c r="AD2499" s="327">
        <v>0</v>
      </c>
      <c r="AE2499" s="327">
        <v>0</v>
      </c>
      <c r="AF2499" s="327">
        <v>0</v>
      </c>
      <c r="AG2499" s="327">
        <v>0</v>
      </c>
      <c r="AH2499" s="327">
        <v>0</v>
      </c>
      <c r="AI2499" s="327">
        <v>0</v>
      </c>
      <c r="AJ2499" s="327">
        <v>0</v>
      </c>
      <c r="AK2499" s="327">
        <v>0</v>
      </c>
      <c r="AL2499" s="327">
        <v>0</v>
      </c>
      <c r="AM2499" s="292"/>
    </row>
    <row r="2500" spans="1:39" ht="19.5" customHeight="1" x14ac:dyDescent="0.2">
      <c r="A2500" s="375" t="s">
        <v>55</v>
      </c>
      <c r="B2500" s="375" t="s">
        <v>25</v>
      </c>
      <c r="C2500" s="375" t="s">
        <v>33</v>
      </c>
      <c r="D2500" s="375" t="s">
        <v>39</v>
      </c>
      <c r="E2500" s="375"/>
      <c r="F2500" s="375">
        <v>0</v>
      </c>
      <c r="G2500" s="375">
        <v>0</v>
      </c>
      <c r="H2500" s="375">
        <v>0</v>
      </c>
      <c r="I2500" s="375">
        <v>0</v>
      </c>
      <c r="J2500" s="375">
        <v>0</v>
      </c>
      <c r="K2500" s="375">
        <v>0</v>
      </c>
      <c r="L2500" s="375">
        <v>0</v>
      </c>
      <c r="M2500" s="375">
        <v>0</v>
      </c>
      <c r="N2500" s="375">
        <v>0</v>
      </c>
      <c r="O2500" s="375">
        <v>0</v>
      </c>
      <c r="P2500" s="375">
        <v>0</v>
      </c>
      <c r="Q2500" s="375">
        <v>0</v>
      </c>
      <c r="R2500" s="375">
        <v>0</v>
      </c>
      <c r="W2500" s="323" t="s">
        <v>254</v>
      </c>
      <c r="X2500" s="323" t="s">
        <v>236</v>
      </c>
      <c r="Y2500" s="323"/>
      <c r="Z2500" s="327">
        <v>0</v>
      </c>
      <c r="AA2500" s="327">
        <v>0</v>
      </c>
      <c r="AB2500" s="327">
        <v>0</v>
      </c>
      <c r="AC2500" s="327">
        <v>0</v>
      </c>
      <c r="AD2500" s="327">
        <v>0</v>
      </c>
      <c r="AE2500" s="327">
        <v>0</v>
      </c>
      <c r="AF2500" s="327">
        <v>0</v>
      </c>
      <c r="AG2500" s="327">
        <v>0</v>
      </c>
      <c r="AH2500" s="327">
        <v>0</v>
      </c>
      <c r="AI2500" s="327">
        <v>0</v>
      </c>
      <c r="AJ2500" s="327">
        <v>0</v>
      </c>
      <c r="AK2500" s="327">
        <v>0</v>
      </c>
      <c r="AL2500" s="327">
        <v>0</v>
      </c>
      <c r="AM2500" s="292"/>
    </row>
    <row r="2501" spans="1:39" ht="19.5" customHeight="1" x14ac:dyDescent="0.2">
      <c r="A2501" s="375" t="s">
        <v>55</v>
      </c>
      <c r="B2501" s="375" t="s">
        <v>25</v>
      </c>
      <c r="C2501" s="375" t="s">
        <v>40</v>
      </c>
      <c r="D2501" s="375" t="s">
        <v>41</v>
      </c>
      <c r="E2501" s="375"/>
      <c r="F2501" s="375">
        <v>0</v>
      </c>
      <c r="G2501" s="375">
        <v>0</v>
      </c>
      <c r="H2501" s="375">
        <v>-269.37259999999998</v>
      </c>
      <c r="I2501" s="375">
        <v>-122.030475</v>
      </c>
      <c r="J2501" s="375">
        <v>-175.64160000000001</v>
      </c>
      <c r="K2501" s="375">
        <v>-167.22819999999999</v>
      </c>
      <c r="L2501" s="375">
        <v>-175.7971</v>
      </c>
      <c r="M2501" s="375">
        <v>-190.14009999999999</v>
      </c>
      <c r="N2501" s="375">
        <v>-210.28110000000001</v>
      </c>
      <c r="O2501" s="375">
        <v>-203.33279999999999</v>
      </c>
      <c r="P2501" s="375">
        <v>-288.11245000000002</v>
      </c>
      <c r="Q2501" s="375">
        <v>-179.22645</v>
      </c>
      <c r="R2501" s="375">
        <v>-1981.162875</v>
      </c>
      <c r="W2501" s="323" t="s">
        <v>254</v>
      </c>
      <c r="X2501" s="323" t="s">
        <v>237</v>
      </c>
      <c r="Y2501" s="323"/>
      <c r="Z2501" s="327">
        <v>0</v>
      </c>
      <c r="AA2501" s="327">
        <v>0</v>
      </c>
      <c r="AB2501" s="327">
        <v>0</v>
      </c>
      <c r="AC2501" s="327">
        <v>0</v>
      </c>
      <c r="AD2501" s="327">
        <v>0</v>
      </c>
      <c r="AE2501" s="327">
        <v>0</v>
      </c>
      <c r="AF2501" s="327">
        <v>0</v>
      </c>
      <c r="AG2501" s="327">
        <v>0</v>
      </c>
      <c r="AH2501" s="327">
        <v>0</v>
      </c>
      <c r="AI2501" s="327">
        <v>0</v>
      </c>
      <c r="AJ2501" s="327">
        <v>0</v>
      </c>
      <c r="AK2501" s="327">
        <v>0</v>
      </c>
      <c r="AL2501" s="327">
        <v>0</v>
      </c>
      <c r="AM2501" s="292"/>
    </row>
    <row r="2502" spans="1:39" ht="19.5" customHeight="1" x14ac:dyDescent="0.2">
      <c r="A2502" s="375" t="s">
        <v>55</v>
      </c>
      <c r="B2502" s="375" t="s">
        <v>25</v>
      </c>
      <c r="C2502" s="375" t="s">
        <v>40</v>
      </c>
      <c r="D2502" s="375" t="s">
        <v>42</v>
      </c>
      <c r="E2502" s="375"/>
      <c r="F2502" s="375">
        <v>0</v>
      </c>
      <c r="G2502" s="375">
        <v>0</v>
      </c>
      <c r="H2502" s="375">
        <v>0</v>
      </c>
      <c r="I2502" s="375">
        <v>0</v>
      </c>
      <c r="J2502" s="375">
        <v>0</v>
      </c>
      <c r="K2502" s="375">
        <v>0</v>
      </c>
      <c r="L2502" s="375">
        <v>0</v>
      </c>
      <c r="M2502" s="375">
        <v>0</v>
      </c>
      <c r="N2502" s="375">
        <v>0</v>
      </c>
      <c r="O2502" s="375">
        <v>0</v>
      </c>
      <c r="P2502" s="375">
        <v>0</v>
      </c>
      <c r="Q2502" s="375">
        <v>0</v>
      </c>
      <c r="R2502" s="375">
        <v>0</v>
      </c>
      <c r="W2502" s="323" t="s">
        <v>254</v>
      </c>
      <c r="X2502" s="323" t="s">
        <v>238</v>
      </c>
      <c r="Y2502" s="323"/>
      <c r="Z2502" s="327">
        <v>0</v>
      </c>
      <c r="AA2502" s="327">
        <v>0</v>
      </c>
      <c r="AB2502" s="327">
        <v>0</v>
      </c>
      <c r="AC2502" s="327">
        <v>0</v>
      </c>
      <c r="AD2502" s="327">
        <v>0</v>
      </c>
      <c r="AE2502" s="327">
        <v>0</v>
      </c>
      <c r="AF2502" s="327">
        <v>0</v>
      </c>
      <c r="AG2502" s="327">
        <v>0</v>
      </c>
      <c r="AH2502" s="327">
        <v>0</v>
      </c>
      <c r="AI2502" s="327">
        <v>0</v>
      </c>
      <c r="AJ2502" s="327">
        <v>0</v>
      </c>
      <c r="AK2502" s="327">
        <v>0</v>
      </c>
      <c r="AL2502" s="327">
        <v>0</v>
      </c>
      <c r="AM2502" s="292"/>
    </row>
    <row r="2503" spans="1:39" ht="19.5" customHeight="1" x14ac:dyDescent="0.2">
      <c r="A2503" s="375" t="s">
        <v>55</v>
      </c>
      <c r="B2503" s="375" t="s">
        <v>25</v>
      </c>
      <c r="C2503" s="375" t="s">
        <v>40</v>
      </c>
      <c r="D2503" s="375" t="s">
        <v>43</v>
      </c>
      <c r="E2503" s="375"/>
      <c r="F2503" s="375">
        <v>0</v>
      </c>
      <c r="G2503" s="375">
        <v>0</v>
      </c>
      <c r="H2503" s="375">
        <v>0</v>
      </c>
      <c r="I2503" s="375">
        <v>0</v>
      </c>
      <c r="J2503" s="375">
        <v>0</v>
      </c>
      <c r="K2503" s="375">
        <v>0</v>
      </c>
      <c r="L2503" s="375">
        <v>0</v>
      </c>
      <c r="M2503" s="375">
        <v>0</v>
      </c>
      <c r="N2503" s="375">
        <v>0</v>
      </c>
      <c r="O2503" s="375">
        <v>0</v>
      </c>
      <c r="P2503" s="375">
        <v>0</v>
      </c>
      <c r="Q2503" s="375">
        <v>-1.4999999999999999E-2</v>
      </c>
      <c r="R2503" s="375">
        <v>-1.4999999999999999E-2</v>
      </c>
      <c r="W2503" s="323" t="s">
        <v>254</v>
      </c>
      <c r="X2503" s="323" t="s">
        <v>239</v>
      </c>
      <c r="Y2503" s="323"/>
      <c r="Z2503" s="327">
        <v>0</v>
      </c>
      <c r="AA2503" s="327">
        <v>0</v>
      </c>
      <c r="AB2503" s="327">
        <v>0</v>
      </c>
      <c r="AC2503" s="327">
        <v>0</v>
      </c>
      <c r="AD2503" s="327">
        <v>0</v>
      </c>
      <c r="AE2503" s="327">
        <v>0</v>
      </c>
      <c r="AF2503" s="327">
        <v>0</v>
      </c>
      <c r="AG2503" s="327">
        <v>0</v>
      </c>
      <c r="AH2503" s="327">
        <v>0</v>
      </c>
      <c r="AI2503" s="327">
        <v>0</v>
      </c>
      <c r="AJ2503" s="327">
        <v>0</v>
      </c>
      <c r="AK2503" s="327">
        <v>0</v>
      </c>
      <c r="AL2503" s="327">
        <v>0</v>
      </c>
      <c r="AM2503" s="292"/>
    </row>
    <row r="2504" spans="1:39" ht="19.5" customHeight="1" x14ac:dyDescent="0.2">
      <c r="A2504" s="375" t="s">
        <v>55</v>
      </c>
      <c r="B2504" s="375" t="s">
        <v>44</v>
      </c>
      <c r="C2504" s="375" t="s">
        <v>26</v>
      </c>
      <c r="D2504" s="375" t="s">
        <v>27</v>
      </c>
      <c r="E2504" s="375"/>
      <c r="F2504" s="375"/>
      <c r="G2504" s="375"/>
      <c r="H2504" s="375"/>
      <c r="I2504" s="375"/>
      <c r="J2504" s="375"/>
      <c r="K2504" s="375"/>
      <c r="L2504" s="375"/>
      <c r="M2504" s="375"/>
      <c r="N2504" s="375"/>
      <c r="O2504" s="375"/>
      <c r="P2504" s="375"/>
      <c r="Q2504" s="375"/>
      <c r="R2504" s="375">
        <v>0</v>
      </c>
      <c r="W2504" s="323" t="s">
        <v>254</v>
      </c>
      <c r="X2504" s="323" t="s">
        <v>240</v>
      </c>
      <c r="Y2504" s="323"/>
      <c r="Z2504" s="327">
        <v>0</v>
      </c>
      <c r="AA2504" s="327">
        <v>0</v>
      </c>
      <c r="AB2504" s="327">
        <v>0</v>
      </c>
      <c r="AC2504" s="327">
        <v>0</v>
      </c>
      <c r="AD2504" s="327">
        <v>0</v>
      </c>
      <c r="AE2504" s="327">
        <v>0</v>
      </c>
      <c r="AF2504" s="327">
        <v>0</v>
      </c>
      <c r="AG2504" s="327">
        <v>0</v>
      </c>
      <c r="AH2504" s="327">
        <v>0</v>
      </c>
      <c r="AI2504" s="327">
        <v>0</v>
      </c>
      <c r="AJ2504" s="327">
        <v>0</v>
      </c>
      <c r="AK2504" s="327">
        <v>0</v>
      </c>
      <c r="AL2504" s="327">
        <v>0</v>
      </c>
      <c r="AM2504" s="292"/>
    </row>
    <row r="2505" spans="1:39" ht="19.5" customHeight="1" x14ac:dyDescent="0.2">
      <c r="A2505" s="375" t="s">
        <v>55</v>
      </c>
      <c r="B2505" s="375" t="s">
        <v>44</v>
      </c>
      <c r="C2505" s="375" t="s">
        <v>26</v>
      </c>
      <c r="D2505" s="375" t="s">
        <v>28</v>
      </c>
      <c r="E2505" s="375"/>
      <c r="F2505" s="375"/>
      <c r="G2505" s="375"/>
      <c r="H2505" s="375"/>
      <c r="I2505" s="375"/>
      <c r="J2505" s="375"/>
      <c r="K2505" s="375"/>
      <c r="L2505" s="375"/>
      <c r="M2505" s="375"/>
      <c r="N2505" s="375"/>
      <c r="O2505" s="375"/>
      <c r="P2505" s="375"/>
      <c r="Q2505" s="375"/>
      <c r="R2505" s="375">
        <v>0</v>
      </c>
      <c r="W2505" s="323" t="s">
        <v>254</v>
      </c>
      <c r="X2505" s="323" t="s">
        <v>241</v>
      </c>
      <c r="Y2505" s="323"/>
      <c r="Z2505" s="327">
        <v>0</v>
      </c>
      <c r="AA2505" s="327">
        <v>0</v>
      </c>
      <c r="AB2505" s="327">
        <v>0</v>
      </c>
      <c r="AC2505" s="327">
        <v>0</v>
      </c>
      <c r="AD2505" s="327">
        <v>0</v>
      </c>
      <c r="AE2505" s="327">
        <v>0</v>
      </c>
      <c r="AF2505" s="327">
        <v>0</v>
      </c>
      <c r="AG2505" s="327">
        <v>0</v>
      </c>
      <c r="AH2505" s="327">
        <v>0</v>
      </c>
      <c r="AI2505" s="327">
        <v>0</v>
      </c>
      <c r="AJ2505" s="327">
        <v>0</v>
      </c>
      <c r="AK2505" s="327">
        <v>0</v>
      </c>
      <c r="AL2505" s="327">
        <v>0</v>
      </c>
      <c r="AM2505" s="292"/>
    </row>
    <row r="2506" spans="1:39" ht="19.5" customHeight="1" x14ac:dyDescent="0.2">
      <c r="A2506" s="375" t="s">
        <v>55</v>
      </c>
      <c r="B2506" s="375" t="s">
        <v>44</v>
      </c>
      <c r="C2506" s="375" t="s">
        <v>26</v>
      </c>
      <c r="D2506" s="375" t="s">
        <v>29</v>
      </c>
      <c r="E2506" s="375"/>
      <c r="F2506" s="375"/>
      <c r="G2506" s="375"/>
      <c r="H2506" s="375"/>
      <c r="I2506" s="375"/>
      <c r="J2506" s="375"/>
      <c r="K2506" s="375"/>
      <c r="L2506" s="375"/>
      <c r="M2506" s="375"/>
      <c r="N2506" s="375"/>
      <c r="O2506" s="375"/>
      <c r="P2506" s="375"/>
      <c r="Q2506" s="375"/>
      <c r="R2506" s="375">
        <v>0</v>
      </c>
      <c r="W2506" s="323" t="s">
        <v>254</v>
      </c>
      <c r="X2506" s="323" t="s">
        <v>242</v>
      </c>
      <c r="Y2506" s="323"/>
      <c r="Z2506" s="327">
        <v>0</v>
      </c>
      <c r="AA2506" s="327">
        <v>0</v>
      </c>
      <c r="AB2506" s="327">
        <v>0</v>
      </c>
      <c r="AC2506" s="327">
        <v>0</v>
      </c>
      <c r="AD2506" s="327">
        <v>0</v>
      </c>
      <c r="AE2506" s="327">
        <v>0</v>
      </c>
      <c r="AF2506" s="327">
        <v>0</v>
      </c>
      <c r="AG2506" s="327">
        <v>0</v>
      </c>
      <c r="AH2506" s="327">
        <v>0</v>
      </c>
      <c r="AI2506" s="327">
        <v>0</v>
      </c>
      <c r="AJ2506" s="327">
        <v>0</v>
      </c>
      <c r="AK2506" s="327">
        <v>0</v>
      </c>
      <c r="AL2506" s="327">
        <v>0</v>
      </c>
      <c r="AM2506" s="292"/>
    </row>
    <row r="2507" spans="1:39" ht="19.5" customHeight="1" x14ac:dyDescent="0.2">
      <c r="A2507" s="375" t="s">
        <v>55</v>
      </c>
      <c r="B2507" s="375" t="s">
        <v>44</v>
      </c>
      <c r="C2507" s="375" t="s">
        <v>26</v>
      </c>
      <c r="D2507" s="375" t="s">
        <v>30</v>
      </c>
      <c r="E2507" s="375"/>
      <c r="F2507" s="375"/>
      <c r="G2507" s="375"/>
      <c r="H2507" s="375"/>
      <c r="I2507" s="375"/>
      <c r="J2507" s="375"/>
      <c r="K2507" s="375"/>
      <c r="L2507" s="375"/>
      <c r="M2507" s="375"/>
      <c r="N2507" s="375"/>
      <c r="O2507" s="375"/>
      <c r="P2507" s="375"/>
      <c r="Q2507" s="375"/>
      <c r="R2507" s="375">
        <v>0</v>
      </c>
      <c r="W2507" s="323" t="s">
        <v>254</v>
      </c>
      <c r="X2507" s="323" t="s">
        <v>243</v>
      </c>
      <c r="Y2507" s="323"/>
      <c r="Z2507" s="327">
        <v>0</v>
      </c>
      <c r="AA2507" s="327">
        <v>0</v>
      </c>
      <c r="AB2507" s="327">
        <v>0</v>
      </c>
      <c r="AC2507" s="327">
        <v>0</v>
      </c>
      <c r="AD2507" s="327">
        <v>0</v>
      </c>
      <c r="AE2507" s="327">
        <v>0</v>
      </c>
      <c r="AF2507" s="327">
        <v>0</v>
      </c>
      <c r="AG2507" s="327">
        <v>0</v>
      </c>
      <c r="AH2507" s="327">
        <v>0</v>
      </c>
      <c r="AI2507" s="327">
        <v>0</v>
      </c>
      <c r="AJ2507" s="327">
        <v>0</v>
      </c>
      <c r="AK2507" s="327">
        <v>0</v>
      </c>
      <c r="AL2507" s="327">
        <v>0</v>
      </c>
      <c r="AM2507" s="292"/>
    </row>
    <row r="2508" spans="1:39" ht="19.5" customHeight="1" x14ac:dyDescent="0.2">
      <c r="A2508" s="375" t="s">
        <v>55</v>
      </c>
      <c r="B2508" s="375" t="s">
        <v>44</v>
      </c>
      <c r="C2508" s="375" t="s">
        <v>26</v>
      </c>
      <c r="D2508" s="375" t="s">
        <v>31</v>
      </c>
      <c r="E2508" s="375"/>
      <c r="F2508" s="375"/>
      <c r="G2508" s="375"/>
      <c r="H2508" s="375"/>
      <c r="I2508" s="375"/>
      <c r="J2508" s="375"/>
      <c r="K2508" s="375"/>
      <c r="L2508" s="375"/>
      <c r="M2508" s="375"/>
      <c r="N2508" s="375"/>
      <c r="O2508" s="375"/>
      <c r="P2508" s="375"/>
      <c r="Q2508" s="375"/>
      <c r="R2508" s="375">
        <v>0</v>
      </c>
      <c r="W2508" s="323" t="s">
        <v>254</v>
      </c>
      <c r="X2508" s="323" t="s">
        <v>244</v>
      </c>
      <c r="Y2508" s="323"/>
      <c r="Z2508" s="327">
        <v>0</v>
      </c>
      <c r="AA2508" s="327">
        <v>0</v>
      </c>
      <c r="AB2508" s="327">
        <v>0</v>
      </c>
      <c r="AC2508" s="327">
        <v>0</v>
      </c>
      <c r="AD2508" s="327">
        <v>0</v>
      </c>
      <c r="AE2508" s="327">
        <v>0</v>
      </c>
      <c r="AF2508" s="327">
        <v>0</v>
      </c>
      <c r="AG2508" s="327">
        <v>0</v>
      </c>
      <c r="AH2508" s="327">
        <v>0</v>
      </c>
      <c r="AI2508" s="327">
        <v>0</v>
      </c>
      <c r="AJ2508" s="327">
        <v>0</v>
      </c>
      <c r="AK2508" s="327">
        <v>0</v>
      </c>
      <c r="AL2508" s="327">
        <v>0</v>
      </c>
      <c r="AM2508" s="292"/>
    </row>
    <row r="2509" spans="1:39" ht="19.5" customHeight="1" x14ac:dyDescent="0.2">
      <c r="A2509" s="375" t="s">
        <v>55</v>
      </c>
      <c r="B2509" s="375" t="s">
        <v>44</v>
      </c>
      <c r="C2509" s="375" t="s">
        <v>26</v>
      </c>
      <c r="D2509" s="375" t="s">
        <v>32</v>
      </c>
      <c r="E2509" s="375"/>
      <c r="F2509" s="375"/>
      <c r="G2509" s="375"/>
      <c r="H2509" s="375"/>
      <c r="I2509" s="375"/>
      <c r="J2509" s="375"/>
      <c r="K2509" s="375"/>
      <c r="L2509" s="375"/>
      <c r="M2509" s="375"/>
      <c r="N2509" s="375"/>
      <c r="O2509" s="375"/>
      <c r="P2509" s="375"/>
      <c r="Q2509" s="375"/>
      <c r="R2509" s="375">
        <v>0</v>
      </c>
      <c r="W2509" s="323" t="s">
        <v>254</v>
      </c>
      <c r="X2509" s="323" t="s">
        <v>245</v>
      </c>
      <c r="Y2509" s="323"/>
      <c r="Z2509" s="327">
        <v>0</v>
      </c>
      <c r="AA2509" s="327">
        <v>0</v>
      </c>
      <c r="AB2509" s="327">
        <v>0</v>
      </c>
      <c r="AC2509" s="327">
        <v>0</v>
      </c>
      <c r="AD2509" s="327">
        <v>0</v>
      </c>
      <c r="AE2509" s="327">
        <v>0</v>
      </c>
      <c r="AF2509" s="327">
        <v>0</v>
      </c>
      <c r="AG2509" s="327">
        <v>0</v>
      </c>
      <c r="AH2509" s="327">
        <v>0</v>
      </c>
      <c r="AI2509" s="327">
        <v>0</v>
      </c>
      <c r="AJ2509" s="327">
        <v>0</v>
      </c>
      <c r="AK2509" s="327">
        <v>0</v>
      </c>
      <c r="AL2509" s="327">
        <v>0</v>
      </c>
      <c r="AM2509" s="292"/>
    </row>
    <row r="2510" spans="1:39" ht="19.5" customHeight="1" x14ac:dyDescent="0.2">
      <c r="A2510" s="375" t="s">
        <v>55</v>
      </c>
      <c r="B2510" s="375" t="s">
        <v>44</v>
      </c>
      <c r="C2510" s="375" t="s">
        <v>33</v>
      </c>
      <c r="D2510" s="375" t="s">
        <v>34</v>
      </c>
      <c r="E2510" s="375"/>
      <c r="F2510" s="375"/>
      <c r="G2510" s="375"/>
      <c r="H2510" s="375"/>
      <c r="I2510" s="375"/>
      <c r="J2510" s="375"/>
      <c r="K2510" s="375"/>
      <c r="L2510" s="375"/>
      <c r="M2510" s="375"/>
      <c r="N2510" s="375"/>
      <c r="O2510" s="375"/>
      <c r="P2510" s="375"/>
      <c r="Q2510" s="375"/>
      <c r="R2510" s="375">
        <v>0</v>
      </c>
      <c r="W2510" s="323" t="s">
        <v>254</v>
      </c>
      <c r="X2510" s="323" t="s">
        <v>246</v>
      </c>
      <c r="Y2510" s="323"/>
      <c r="Z2510" s="327">
        <v>0</v>
      </c>
      <c r="AA2510" s="327">
        <v>0</v>
      </c>
      <c r="AB2510" s="327">
        <v>0</v>
      </c>
      <c r="AC2510" s="327">
        <v>0</v>
      </c>
      <c r="AD2510" s="327">
        <v>0</v>
      </c>
      <c r="AE2510" s="327">
        <v>0</v>
      </c>
      <c r="AF2510" s="327">
        <v>0</v>
      </c>
      <c r="AG2510" s="327">
        <v>0</v>
      </c>
      <c r="AH2510" s="327">
        <v>0</v>
      </c>
      <c r="AI2510" s="327">
        <v>0</v>
      </c>
      <c r="AJ2510" s="327">
        <v>0</v>
      </c>
      <c r="AK2510" s="327">
        <v>0</v>
      </c>
      <c r="AL2510" s="327">
        <v>0</v>
      </c>
      <c r="AM2510" s="292"/>
    </row>
    <row r="2511" spans="1:39" ht="19.5" customHeight="1" x14ac:dyDescent="0.2">
      <c r="A2511" s="375" t="s">
        <v>55</v>
      </c>
      <c r="B2511" s="375" t="s">
        <v>44</v>
      </c>
      <c r="C2511" s="375" t="s">
        <v>33</v>
      </c>
      <c r="D2511" s="375" t="s">
        <v>35</v>
      </c>
      <c r="E2511" s="375"/>
      <c r="F2511" s="375"/>
      <c r="G2511" s="375"/>
      <c r="H2511" s="375"/>
      <c r="I2511" s="375"/>
      <c r="J2511" s="375"/>
      <c r="K2511" s="375"/>
      <c r="L2511" s="375"/>
      <c r="M2511" s="375"/>
      <c r="N2511" s="375"/>
      <c r="O2511" s="375"/>
      <c r="P2511" s="375"/>
      <c r="Q2511" s="375"/>
      <c r="R2511" s="375">
        <v>0</v>
      </c>
      <c r="W2511" s="323" t="s">
        <v>254</v>
      </c>
      <c r="X2511" s="323" t="s">
        <v>247</v>
      </c>
      <c r="Y2511" s="323"/>
      <c r="Z2511" s="327">
        <v>0</v>
      </c>
      <c r="AA2511" s="327">
        <v>0</v>
      </c>
      <c r="AB2511" s="327">
        <v>0</v>
      </c>
      <c r="AC2511" s="327">
        <v>0</v>
      </c>
      <c r="AD2511" s="327">
        <v>0</v>
      </c>
      <c r="AE2511" s="327">
        <v>0</v>
      </c>
      <c r="AF2511" s="327">
        <v>0</v>
      </c>
      <c r="AG2511" s="327">
        <v>0</v>
      </c>
      <c r="AH2511" s="327">
        <v>0</v>
      </c>
      <c r="AI2511" s="327">
        <v>0</v>
      </c>
      <c r="AJ2511" s="327">
        <v>0</v>
      </c>
      <c r="AK2511" s="327">
        <v>0</v>
      </c>
      <c r="AL2511" s="327">
        <v>0</v>
      </c>
      <c r="AM2511" s="292"/>
    </row>
    <row r="2512" spans="1:39" ht="19.5" customHeight="1" x14ac:dyDescent="0.2">
      <c r="A2512" s="375" t="s">
        <v>55</v>
      </c>
      <c r="B2512" s="375" t="s">
        <v>44</v>
      </c>
      <c r="C2512" s="375" t="s">
        <v>33</v>
      </c>
      <c r="D2512" s="375" t="s">
        <v>36</v>
      </c>
      <c r="E2512" s="375"/>
      <c r="F2512" s="375"/>
      <c r="G2512" s="375"/>
      <c r="H2512" s="375"/>
      <c r="I2512" s="375"/>
      <c r="J2512" s="375"/>
      <c r="K2512" s="375"/>
      <c r="L2512" s="375"/>
      <c r="M2512" s="375"/>
      <c r="N2512" s="375"/>
      <c r="O2512" s="375"/>
      <c r="P2512" s="375"/>
      <c r="Q2512" s="375"/>
      <c r="R2512" s="375">
        <v>0</v>
      </c>
      <c r="W2512" s="323" t="s">
        <v>254</v>
      </c>
      <c r="X2512" s="323" t="s">
        <v>248</v>
      </c>
      <c r="Y2512" s="323"/>
      <c r="Z2512" s="327">
        <v>0</v>
      </c>
      <c r="AA2512" s="327">
        <v>0</v>
      </c>
      <c r="AB2512" s="327">
        <v>0</v>
      </c>
      <c r="AC2512" s="327">
        <v>0</v>
      </c>
      <c r="AD2512" s="327">
        <v>0</v>
      </c>
      <c r="AE2512" s="327">
        <v>0</v>
      </c>
      <c r="AF2512" s="327">
        <v>0</v>
      </c>
      <c r="AG2512" s="327">
        <v>0</v>
      </c>
      <c r="AH2512" s="327">
        <v>0</v>
      </c>
      <c r="AI2512" s="327">
        <v>0</v>
      </c>
      <c r="AJ2512" s="327">
        <v>0</v>
      </c>
      <c r="AK2512" s="327">
        <v>0</v>
      </c>
      <c r="AL2512" s="327">
        <v>0</v>
      </c>
      <c r="AM2512" s="292"/>
    </row>
    <row r="2513" spans="1:39" ht="19.5" customHeight="1" x14ac:dyDescent="0.2">
      <c r="A2513" s="375" t="s">
        <v>55</v>
      </c>
      <c r="B2513" s="375" t="s">
        <v>44</v>
      </c>
      <c r="C2513" s="375" t="s">
        <v>33</v>
      </c>
      <c r="D2513" s="375" t="s">
        <v>37</v>
      </c>
      <c r="E2513" s="375"/>
      <c r="F2513" s="375"/>
      <c r="G2513" s="375"/>
      <c r="H2513" s="375"/>
      <c r="I2513" s="375"/>
      <c r="J2513" s="375"/>
      <c r="K2513" s="375"/>
      <c r="L2513" s="375"/>
      <c r="M2513" s="375"/>
      <c r="N2513" s="375"/>
      <c r="O2513" s="375"/>
      <c r="P2513" s="375"/>
      <c r="Q2513" s="375"/>
      <c r="R2513" s="375">
        <v>0</v>
      </c>
      <c r="W2513" s="323" t="s">
        <v>254</v>
      </c>
      <c r="X2513" s="323" t="s">
        <v>210</v>
      </c>
      <c r="Y2513" s="323"/>
      <c r="Z2513" s="327">
        <v>7.64656</v>
      </c>
      <c r="AA2513" s="327">
        <v>21.032702</v>
      </c>
      <c r="AB2513" s="327">
        <v>5.2747349999999997</v>
      </c>
      <c r="AC2513" s="327">
        <v>6.1356260000000002</v>
      </c>
      <c r="AD2513" s="327">
        <v>9.8815100000000005</v>
      </c>
      <c r="AE2513" s="327">
        <v>8.8595839999999999</v>
      </c>
      <c r="AF2513" s="327">
        <v>6.7566470000000001</v>
      </c>
      <c r="AG2513" s="327">
        <v>10.208631</v>
      </c>
      <c r="AH2513" s="327">
        <v>10.918957000000001</v>
      </c>
      <c r="AI2513" s="327">
        <v>6.9107760000000003</v>
      </c>
      <c r="AJ2513" s="327">
        <v>6.7496640000000001</v>
      </c>
      <c r="AK2513" s="327">
        <v>14.093832000000001</v>
      </c>
      <c r="AL2513" s="327">
        <v>114.469224</v>
      </c>
      <c r="AM2513" s="292"/>
    </row>
    <row r="2514" spans="1:39" ht="19.5" customHeight="1" x14ac:dyDescent="0.2">
      <c r="A2514" s="375" t="s">
        <v>55</v>
      </c>
      <c r="B2514" s="375" t="s">
        <v>44</v>
      </c>
      <c r="C2514" s="375" t="s">
        <v>33</v>
      </c>
      <c r="D2514" s="375" t="s">
        <v>38</v>
      </c>
      <c r="E2514" s="375"/>
      <c r="F2514" s="375"/>
      <c r="G2514" s="375"/>
      <c r="H2514" s="375"/>
      <c r="I2514" s="375"/>
      <c r="J2514" s="375"/>
      <c r="K2514" s="375"/>
      <c r="L2514" s="375"/>
      <c r="M2514" s="375"/>
      <c r="N2514" s="375"/>
      <c r="O2514" s="375"/>
      <c r="P2514" s="375"/>
      <c r="Q2514" s="375"/>
      <c r="R2514" s="375">
        <v>0</v>
      </c>
      <c r="W2514" s="321"/>
      <c r="X2514" s="321"/>
      <c r="Y2514" s="321"/>
      <c r="Z2514" s="329"/>
      <c r="AA2514" s="329"/>
      <c r="AB2514" s="329"/>
      <c r="AC2514" s="329"/>
      <c r="AD2514" s="329"/>
      <c r="AE2514" s="329"/>
      <c r="AF2514" s="329"/>
      <c r="AG2514" s="329"/>
      <c r="AH2514" s="329"/>
      <c r="AI2514" s="329"/>
      <c r="AJ2514" s="329"/>
      <c r="AK2514" s="329"/>
      <c r="AL2514" s="329"/>
      <c r="AM2514" s="292"/>
    </row>
    <row r="2515" spans="1:39" ht="19.5" customHeight="1" x14ac:dyDescent="0.2">
      <c r="A2515" s="375" t="s">
        <v>55</v>
      </c>
      <c r="B2515" s="375" t="s">
        <v>44</v>
      </c>
      <c r="C2515" s="375" t="s">
        <v>33</v>
      </c>
      <c r="D2515" s="375" t="s">
        <v>39</v>
      </c>
      <c r="E2515" s="375"/>
      <c r="F2515" s="375"/>
      <c r="G2515" s="375"/>
      <c r="H2515" s="375"/>
      <c r="I2515" s="375"/>
      <c r="J2515" s="375"/>
      <c r="K2515" s="375"/>
      <c r="L2515" s="375"/>
      <c r="M2515" s="375"/>
      <c r="N2515" s="375"/>
      <c r="O2515" s="375"/>
      <c r="P2515" s="375"/>
      <c r="Q2515" s="375"/>
      <c r="R2515" s="375">
        <v>0</v>
      </c>
      <c r="W2515" s="321"/>
      <c r="X2515" s="321"/>
      <c r="Y2515" s="321"/>
      <c r="Z2515" s="329"/>
      <c r="AA2515" s="329"/>
      <c r="AB2515" s="329"/>
      <c r="AC2515" s="329"/>
      <c r="AD2515" s="329"/>
      <c r="AE2515" s="329"/>
      <c r="AF2515" s="329"/>
      <c r="AG2515" s="329"/>
      <c r="AH2515" s="329"/>
      <c r="AI2515" s="329"/>
      <c r="AJ2515" s="329"/>
      <c r="AK2515" s="329"/>
      <c r="AL2515" s="329"/>
      <c r="AM2515" s="292"/>
    </row>
    <row r="2516" spans="1:39" ht="19.5" customHeight="1" x14ac:dyDescent="0.2">
      <c r="A2516" s="375" t="s">
        <v>55</v>
      </c>
      <c r="B2516" s="375" t="s">
        <v>44</v>
      </c>
      <c r="C2516" s="375" t="s">
        <v>40</v>
      </c>
      <c r="D2516" s="375" t="s">
        <v>41</v>
      </c>
      <c r="E2516" s="375"/>
      <c r="F2516" s="375"/>
      <c r="G2516" s="375"/>
      <c r="H2516" s="375"/>
      <c r="I2516" s="375"/>
      <c r="J2516" s="375"/>
      <c r="K2516" s="375"/>
      <c r="L2516" s="375"/>
      <c r="M2516" s="375"/>
      <c r="N2516" s="375"/>
      <c r="O2516" s="375"/>
      <c r="P2516" s="375"/>
      <c r="Q2516" s="375"/>
      <c r="R2516" s="375">
        <v>0</v>
      </c>
      <c r="W2516" s="323" t="s">
        <v>3</v>
      </c>
      <c r="X2516" s="323" t="s">
        <v>4</v>
      </c>
      <c r="Y2516" s="323"/>
      <c r="Z2516" s="327" t="s">
        <v>8</v>
      </c>
      <c r="AA2516" s="327" t="s">
        <v>9</v>
      </c>
      <c r="AB2516" s="327" t="s">
        <v>10</v>
      </c>
      <c r="AC2516" s="327" t="s">
        <v>11</v>
      </c>
      <c r="AD2516" s="327" t="s">
        <v>12</v>
      </c>
      <c r="AE2516" s="327" t="s">
        <v>13</v>
      </c>
      <c r="AF2516" s="327" t="s">
        <v>14</v>
      </c>
      <c r="AG2516" s="327" t="s">
        <v>15</v>
      </c>
      <c r="AH2516" s="327" t="s">
        <v>16</v>
      </c>
      <c r="AI2516" s="327" t="s">
        <v>17</v>
      </c>
      <c r="AJ2516" s="327" t="s">
        <v>111</v>
      </c>
      <c r="AK2516" s="327" t="s">
        <v>19</v>
      </c>
      <c r="AL2516" s="327" t="s">
        <v>20</v>
      </c>
      <c r="AM2516" s="292"/>
    </row>
    <row r="2517" spans="1:39" ht="19.5" customHeight="1" x14ac:dyDescent="0.2">
      <c r="A2517" s="375" t="s">
        <v>55</v>
      </c>
      <c r="B2517" s="375" t="s">
        <v>44</v>
      </c>
      <c r="C2517" s="375" t="s">
        <v>40</v>
      </c>
      <c r="D2517" s="375" t="s">
        <v>42</v>
      </c>
      <c r="E2517" s="375"/>
      <c r="F2517" s="375"/>
      <c r="G2517" s="375"/>
      <c r="H2517" s="375"/>
      <c r="I2517" s="375"/>
      <c r="J2517" s="375"/>
      <c r="K2517" s="375"/>
      <c r="L2517" s="375"/>
      <c r="M2517" s="375"/>
      <c r="N2517" s="375"/>
      <c r="O2517" s="375"/>
      <c r="P2517" s="375"/>
      <c r="Q2517" s="375"/>
      <c r="R2517" s="375">
        <v>0</v>
      </c>
      <c r="W2517" s="323" t="s">
        <v>71</v>
      </c>
      <c r="X2517" s="323" t="s">
        <v>217</v>
      </c>
      <c r="Y2517" s="323"/>
      <c r="Z2517" s="327">
        <v>0.18048</v>
      </c>
      <c r="AA2517" s="327">
        <v>0.18048</v>
      </c>
      <c r="AB2517" s="327">
        <v>0.18048</v>
      </c>
      <c r="AC2517" s="327">
        <v>0.18048</v>
      </c>
      <c r="AD2517" s="327">
        <v>0.18048</v>
      </c>
      <c r="AE2517" s="327">
        <v>0.18048</v>
      </c>
      <c r="AF2517" s="327">
        <v>0.18048</v>
      </c>
      <c r="AG2517" s="327">
        <v>0.18048</v>
      </c>
      <c r="AH2517" s="327">
        <v>0.18048</v>
      </c>
      <c r="AI2517" s="327">
        <v>0.18048</v>
      </c>
      <c r="AJ2517" s="327">
        <v>0.18048</v>
      </c>
      <c r="AK2517" s="327">
        <v>0.18048</v>
      </c>
      <c r="AL2517" s="327">
        <v>2.1657600000000001</v>
      </c>
      <c r="AM2517" s="292"/>
    </row>
    <row r="2518" spans="1:39" ht="19.5" customHeight="1" x14ac:dyDescent="0.2">
      <c r="A2518" s="375" t="s">
        <v>55</v>
      </c>
      <c r="B2518" s="375" t="s">
        <v>44</v>
      </c>
      <c r="C2518" s="375" t="s">
        <v>40</v>
      </c>
      <c r="D2518" s="375" t="s">
        <v>43</v>
      </c>
      <c r="E2518" s="375"/>
      <c r="F2518" s="375"/>
      <c r="G2518" s="375"/>
      <c r="H2518" s="375"/>
      <c r="I2518" s="375"/>
      <c r="J2518" s="375"/>
      <c r="K2518" s="375"/>
      <c r="L2518" s="375"/>
      <c r="M2518" s="375"/>
      <c r="N2518" s="375"/>
      <c r="O2518" s="375"/>
      <c r="P2518" s="375"/>
      <c r="Q2518" s="375"/>
      <c r="R2518" s="375">
        <v>0</v>
      </c>
      <c r="W2518" s="323" t="s">
        <v>71</v>
      </c>
      <c r="X2518" s="323" t="s">
        <v>218</v>
      </c>
      <c r="Y2518" s="323"/>
      <c r="Z2518" s="327">
        <v>4.1309999999999999E-2</v>
      </c>
      <c r="AA2518" s="327">
        <v>4.6656000000000003E-2</v>
      </c>
      <c r="AB2518" s="327">
        <v>3.6935999999999997E-2</v>
      </c>
      <c r="AC2518" s="327">
        <v>3.4992000000000002E-2</v>
      </c>
      <c r="AD2518" s="327">
        <v>4.0823999999999999E-2</v>
      </c>
      <c r="AE2518" s="327">
        <v>4.5198000000000002E-2</v>
      </c>
      <c r="AF2518" s="327">
        <v>4.8113999999999997E-2</v>
      </c>
      <c r="AG2518" s="327">
        <v>4.8113999999999997E-2</v>
      </c>
      <c r="AH2518" s="327">
        <v>7.8731999999999996E-2</v>
      </c>
      <c r="AI2518" s="327">
        <v>7.3386000000000007E-2</v>
      </c>
      <c r="AJ2518" s="327">
        <v>4.3740000000000001E-2</v>
      </c>
      <c r="AK2518" s="327">
        <v>8.0189999999999997E-2</v>
      </c>
      <c r="AL2518" s="327">
        <v>0.61819199999999996</v>
      </c>
      <c r="AM2518" s="292"/>
    </row>
    <row r="2519" spans="1:39" ht="19.5" customHeight="1" x14ac:dyDescent="0.2">
      <c r="A2519" s="375" t="s">
        <v>55</v>
      </c>
      <c r="B2519" s="375" t="s">
        <v>45</v>
      </c>
      <c r="C2519" s="375" t="s">
        <v>26</v>
      </c>
      <c r="D2519" s="375" t="s">
        <v>27</v>
      </c>
      <c r="E2519" s="375"/>
      <c r="F2519" s="375">
        <v>0</v>
      </c>
      <c r="G2519" s="375">
        <v>0</v>
      </c>
      <c r="H2519" s="375">
        <v>-158.8314</v>
      </c>
      <c r="I2519" s="375">
        <v>-85.274900000000002</v>
      </c>
      <c r="J2519" s="375">
        <v>-122.15179999999999</v>
      </c>
      <c r="K2519" s="375">
        <v>-106.3948</v>
      </c>
      <c r="L2519" s="375">
        <v>-110.3505</v>
      </c>
      <c r="M2519" s="375">
        <v>-96.354500000000002</v>
      </c>
      <c r="N2519" s="375">
        <v>-98.744050000000001</v>
      </c>
      <c r="O2519" s="375">
        <v>-87.553150000000002</v>
      </c>
      <c r="P2519" s="375">
        <v>-122.51524999999999</v>
      </c>
      <c r="Q2519" s="375">
        <v>-86.518000000000001</v>
      </c>
      <c r="R2519" s="375">
        <v>-1074.6883499999999</v>
      </c>
      <c r="W2519" s="323" t="s">
        <v>71</v>
      </c>
      <c r="X2519" s="323" t="s">
        <v>219</v>
      </c>
      <c r="Y2519" s="323"/>
      <c r="Z2519" s="327">
        <v>0.14879999999999999</v>
      </c>
      <c r="AA2519" s="327">
        <v>8.7760000000000005E-2</v>
      </c>
      <c r="AB2519" s="327">
        <v>0.16216</v>
      </c>
      <c r="AC2519" s="327">
        <v>0.19855999999999999</v>
      </c>
      <c r="AD2519" s="327">
        <v>0.21424000000000001</v>
      </c>
      <c r="AE2519" s="327">
        <v>0.25752000000000003</v>
      </c>
      <c r="AF2519" s="327">
        <v>0.30103999999999997</v>
      </c>
      <c r="AG2519" s="327">
        <v>0.33600000000000002</v>
      </c>
      <c r="AH2519" s="327">
        <v>0.2792</v>
      </c>
      <c r="AI2519" s="327">
        <v>0.27263999999999999</v>
      </c>
      <c r="AJ2519" s="327">
        <v>0.26305499999999998</v>
      </c>
      <c r="AK2519" s="327">
        <v>0.20339499999999999</v>
      </c>
      <c r="AL2519" s="327">
        <v>2.72437</v>
      </c>
      <c r="AM2519" s="292"/>
    </row>
    <row r="2520" spans="1:39" ht="19.5" customHeight="1" x14ac:dyDescent="0.2">
      <c r="A2520" s="375" t="s">
        <v>55</v>
      </c>
      <c r="B2520" s="375" t="s">
        <v>45</v>
      </c>
      <c r="C2520" s="375" t="s">
        <v>26</v>
      </c>
      <c r="D2520" s="375" t="s">
        <v>28</v>
      </c>
      <c r="E2520" s="375"/>
      <c r="F2520" s="375">
        <v>0</v>
      </c>
      <c r="G2520" s="375">
        <v>0</v>
      </c>
      <c r="H2520" s="375">
        <v>-110.5412</v>
      </c>
      <c r="I2520" s="375">
        <v>-31.3612</v>
      </c>
      <c r="J2520" s="375">
        <v>-53.489800000000002</v>
      </c>
      <c r="K2520" s="375">
        <v>-60.833399999999997</v>
      </c>
      <c r="L2520" s="375">
        <v>-65.081599999999995</v>
      </c>
      <c r="M2520" s="375">
        <v>-60.480600000000003</v>
      </c>
      <c r="N2520" s="375">
        <v>-46.422049999999999</v>
      </c>
      <c r="O2520" s="375">
        <v>-45.04965</v>
      </c>
      <c r="P2520" s="375">
        <v>-65.632199999999997</v>
      </c>
      <c r="Q2520" s="375">
        <v>-45.183450000000001</v>
      </c>
      <c r="R2520" s="375">
        <v>-584.07515000000001</v>
      </c>
      <c r="W2520" s="323" t="s">
        <v>71</v>
      </c>
      <c r="X2520" s="323" t="s">
        <v>220</v>
      </c>
      <c r="Y2520" s="323"/>
      <c r="Z2520" s="327">
        <v>-0.12489400000000001</v>
      </c>
      <c r="AA2520" s="327">
        <v>4.4714999999999998E-2</v>
      </c>
      <c r="AB2520" s="327">
        <v>0.61957099999999998</v>
      </c>
      <c r="AC2520" s="327">
        <v>-1.1029679999999999</v>
      </c>
      <c r="AD2520" s="327">
        <v>-0.52424700000000002</v>
      </c>
      <c r="AE2520" s="327">
        <v>7.636755</v>
      </c>
      <c r="AF2520" s="327">
        <v>-8.0927699999999998</v>
      </c>
      <c r="AG2520" s="327">
        <v>0.282553</v>
      </c>
      <c r="AH2520" s="327">
        <v>-0.21795500000000001</v>
      </c>
      <c r="AI2520" s="327">
        <v>0.31227300000000002</v>
      </c>
      <c r="AJ2520" s="327">
        <v>0.97000799999999998</v>
      </c>
      <c r="AK2520" s="327">
        <v>0.34694799999999998</v>
      </c>
      <c r="AL2520" s="327">
        <v>0.14998900000000001</v>
      </c>
      <c r="AM2520" s="292"/>
    </row>
    <row r="2521" spans="1:39" ht="19.5" customHeight="1" x14ac:dyDescent="0.2">
      <c r="A2521" s="375" t="s">
        <v>55</v>
      </c>
      <c r="B2521" s="375" t="s">
        <v>45</v>
      </c>
      <c r="C2521" s="375" t="s">
        <v>26</v>
      </c>
      <c r="D2521" s="375" t="s">
        <v>29</v>
      </c>
      <c r="E2521" s="375"/>
      <c r="F2521" s="375">
        <v>0</v>
      </c>
      <c r="G2521" s="375">
        <v>0</v>
      </c>
      <c r="H2521" s="375">
        <v>0</v>
      </c>
      <c r="I2521" s="375">
        <v>-5.3943750000000303</v>
      </c>
      <c r="J2521" s="375">
        <v>0</v>
      </c>
      <c r="K2521" s="375">
        <v>0</v>
      </c>
      <c r="L2521" s="375">
        <v>-1.4999999999999999E-2</v>
      </c>
      <c r="M2521" s="375">
        <v>-8.31</v>
      </c>
      <c r="N2521" s="375">
        <v>-34.86</v>
      </c>
      <c r="O2521" s="375">
        <v>-38.555</v>
      </c>
      <c r="P2521" s="375">
        <v>-57.604999999999997</v>
      </c>
      <c r="Q2521" s="375">
        <v>-18.39</v>
      </c>
      <c r="R2521" s="375">
        <v>-163.12937500000001</v>
      </c>
      <c r="W2521" s="323" t="s">
        <v>71</v>
      </c>
      <c r="X2521" s="323" t="s">
        <v>211</v>
      </c>
      <c r="Y2521" s="323"/>
      <c r="Z2521" s="327">
        <v>30.867616000000002</v>
      </c>
      <c r="AA2521" s="327">
        <v>95.116962000000001</v>
      </c>
      <c r="AB2521" s="327">
        <v>27.333307000000001</v>
      </c>
      <c r="AC2521" s="327">
        <v>34.911062999999999</v>
      </c>
      <c r="AD2521" s="327">
        <v>41.368211000000002</v>
      </c>
      <c r="AE2521" s="327">
        <v>42.228194000000002</v>
      </c>
      <c r="AF2521" s="327">
        <v>52.005588000000003</v>
      </c>
      <c r="AG2521" s="327">
        <v>59.603467000000002</v>
      </c>
      <c r="AH2521" s="327">
        <v>46.239058</v>
      </c>
      <c r="AI2521" s="327">
        <v>30.362919999999999</v>
      </c>
      <c r="AJ2521" s="327">
        <v>36.481251</v>
      </c>
      <c r="AK2521" s="327">
        <v>59.965305000000001</v>
      </c>
      <c r="AL2521" s="327">
        <v>556.48294199999998</v>
      </c>
      <c r="AM2521" s="292"/>
    </row>
    <row r="2522" spans="1:39" ht="19.5" customHeight="1" x14ac:dyDescent="0.2">
      <c r="A2522" s="375" t="s">
        <v>55</v>
      </c>
      <c r="B2522" s="375" t="s">
        <v>45</v>
      </c>
      <c r="C2522" s="375" t="s">
        <v>26</v>
      </c>
      <c r="D2522" s="375" t="s">
        <v>30</v>
      </c>
      <c r="E2522" s="375"/>
      <c r="F2522" s="375">
        <v>0</v>
      </c>
      <c r="G2522" s="375">
        <v>0</v>
      </c>
      <c r="H2522" s="375">
        <v>0</v>
      </c>
      <c r="I2522" s="375">
        <v>0</v>
      </c>
      <c r="J2522" s="375">
        <v>0</v>
      </c>
      <c r="K2522" s="375">
        <v>0</v>
      </c>
      <c r="L2522" s="375">
        <v>-0.35</v>
      </c>
      <c r="M2522" s="375">
        <v>-24.995000000000001</v>
      </c>
      <c r="N2522" s="375">
        <v>-30.254999999999999</v>
      </c>
      <c r="O2522" s="375">
        <v>-32.174999999999997</v>
      </c>
      <c r="P2522" s="375">
        <v>-42.36</v>
      </c>
      <c r="Q2522" s="375">
        <v>-29.15</v>
      </c>
      <c r="R2522" s="375">
        <v>-159.285</v>
      </c>
      <c r="W2522" s="323" t="s">
        <v>71</v>
      </c>
      <c r="X2522" s="323" t="s">
        <v>221</v>
      </c>
      <c r="Y2522" s="323"/>
      <c r="Z2522" s="327">
        <v>4.1864140000000001</v>
      </c>
      <c r="AA2522" s="327">
        <v>4.429284</v>
      </c>
      <c r="AB2522" s="327">
        <v>2.1755140000000002</v>
      </c>
      <c r="AC2522" s="327">
        <v>4.8506039999999997</v>
      </c>
      <c r="AD2522" s="327">
        <v>1.8571340000000001</v>
      </c>
      <c r="AE2522" s="327">
        <v>5.2789460000000004</v>
      </c>
      <c r="AF2522" s="327">
        <v>3.510923</v>
      </c>
      <c r="AG2522" s="327">
        <v>4.0309229999999996</v>
      </c>
      <c r="AH2522" s="327">
        <v>3.4894229999999999</v>
      </c>
      <c r="AI2522" s="327">
        <v>3.7795550000000002</v>
      </c>
      <c r="AJ2522" s="327">
        <v>3.4460549999999999</v>
      </c>
      <c r="AK2522" s="327">
        <v>2.310953</v>
      </c>
      <c r="AL2522" s="327">
        <v>43.345728000000001</v>
      </c>
      <c r="AM2522" s="292"/>
    </row>
    <row r="2523" spans="1:39" ht="19.5" customHeight="1" x14ac:dyDescent="0.2">
      <c r="A2523" s="375" t="s">
        <v>55</v>
      </c>
      <c r="B2523" s="375" t="s">
        <v>45</v>
      </c>
      <c r="C2523" s="375" t="s">
        <v>26</v>
      </c>
      <c r="D2523" s="375" t="s">
        <v>31</v>
      </c>
      <c r="E2523" s="375"/>
      <c r="F2523" s="375">
        <v>0</v>
      </c>
      <c r="G2523" s="375">
        <v>0</v>
      </c>
      <c r="H2523" s="375">
        <v>0</v>
      </c>
      <c r="I2523" s="375">
        <v>0</v>
      </c>
      <c r="J2523" s="375">
        <v>0</v>
      </c>
      <c r="K2523" s="375">
        <v>0</v>
      </c>
      <c r="L2523" s="375">
        <v>0</v>
      </c>
      <c r="M2523" s="375">
        <v>0</v>
      </c>
      <c r="N2523" s="375">
        <v>0</v>
      </c>
      <c r="O2523" s="375">
        <v>0</v>
      </c>
      <c r="P2523" s="375">
        <v>0</v>
      </c>
      <c r="Q2523" s="375">
        <v>0</v>
      </c>
      <c r="R2523" s="375">
        <v>0</v>
      </c>
      <c r="W2523" s="323" t="s">
        <v>71</v>
      </c>
      <c r="X2523" s="323" t="s">
        <v>222</v>
      </c>
      <c r="Y2523" s="323"/>
      <c r="Z2523" s="327">
        <v>0.1343</v>
      </c>
      <c r="AA2523" s="327">
        <v>7.4999999999999997E-3</v>
      </c>
      <c r="AB2523" s="327">
        <v>4.3499999999999997E-2</v>
      </c>
      <c r="AC2523" s="327">
        <v>0.18225</v>
      </c>
      <c r="AD2523" s="327">
        <v>5.2650000000000002E-2</v>
      </c>
      <c r="AE2523" s="327">
        <v>6.7500000000000004E-2</v>
      </c>
      <c r="AF2523" s="327">
        <v>0.1057</v>
      </c>
      <c r="AG2523" s="327">
        <v>2.9250000000000002E-2</v>
      </c>
      <c r="AH2523" s="327">
        <v>0.14174999999999999</v>
      </c>
      <c r="AI2523" s="327">
        <v>8.9999999999999993E-3</v>
      </c>
      <c r="AJ2523" s="327">
        <v>0.1105</v>
      </c>
      <c r="AK2523" s="327">
        <v>0.82799999999999996</v>
      </c>
      <c r="AL2523" s="327">
        <v>1.7119</v>
      </c>
      <c r="AM2523" s="292"/>
    </row>
    <row r="2524" spans="1:39" ht="19.5" customHeight="1" x14ac:dyDescent="0.2">
      <c r="A2524" s="375" t="s">
        <v>55</v>
      </c>
      <c r="B2524" s="375" t="s">
        <v>45</v>
      </c>
      <c r="C2524" s="375" t="s">
        <v>26</v>
      </c>
      <c r="D2524" s="375" t="s">
        <v>32</v>
      </c>
      <c r="E2524" s="375"/>
      <c r="F2524" s="375">
        <v>0</v>
      </c>
      <c r="G2524" s="375">
        <v>0</v>
      </c>
      <c r="H2524" s="375">
        <v>0</v>
      </c>
      <c r="I2524" s="375">
        <v>0</v>
      </c>
      <c r="J2524" s="375">
        <v>0</v>
      </c>
      <c r="K2524" s="375">
        <v>0</v>
      </c>
      <c r="L2524" s="375">
        <v>0</v>
      </c>
      <c r="M2524" s="375">
        <v>0</v>
      </c>
      <c r="N2524" s="375">
        <v>0</v>
      </c>
      <c r="O2524" s="375">
        <v>0</v>
      </c>
      <c r="P2524" s="375">
        <v>0</v>
      </c>
      <c r="Q2524" s="375">
        <v>0</v>
      </c>
      <c r="R2524" s="375">
        <v>0</v>
      </c>
      <c r="W2524" s="323" t="s">
        <v>71</v>
      </c>
      <c r="X2524" s="323" t="s">
        <v>223</v>
      </c>
      <c r="Y2524" s="323"/>
      <c r="Z2524" s="327">
        <v>0</v>
      </c>
      <c r="AA2524" s="327">
        <v>0</v>
      </c>
      <c r="AB2524" s="327">
        <v>0</v>
      </c>
      <c r="AC2524" s="327">
        <v>0</v>
      </c>
      <c r="AD2524" s="327">
        <v>0</v>
      </c>
      <c r="AE2524" s="327">
        <v>0</v>
      </c>
      <c r="AF2524" s="327">
        <v>0.59499999999999997</v>
      </c>
      <c r="AG2524" s="327">
        <v>0</v>
      </c>
      <c r="AH2524" s="327">
        <v>0</v>
      </c>
      <c r="AI2524" s="327">
        <v>0</v>
      </c>
      <c r="AJ2524" s="327">
        <v>0</v>
      </c>
      <c r="AK2524" s="327">
        <v>0</v>
      </c>
      <c r="AL2524" s="327">
        <v>0.59499999999999997</v>
      </c>
      <c r="AM2524" s="292"/>
    </row>
    <row r="2525" spans="1:39" ht="19.5" customHeight="1" x14ac:dyDescent="0.2">
      <c r="A2525" s="375" t="s">
        <v>55</v>
      </c>
      <c r="B2525" s="375" t="s">
        <v>45</v>
      </c>
      <c r="C2525" s="375" t="s">
        <v>33</v>
      </c>
      <c r="D2525" s="375" t="s">
        <v>34</v>
      </c>
      <c r="E2525" s="375"/>
      <c r="F2525" s="375">
        <v>0</v>
      </c>
      <c r="G2525" s="375">
        <v>0</v>
      </c>
      <c r="H2525" s="375">
        <v>0</v>
      </c>
      <c r="I2525" s="375">
        <v>-5.3943750000000303</v>
      </c>
      <c r="J2525" s="375">
        <v>0</v>
      </c>
      <c r="K2525" s="375">
        <v>0</v>
      </c>
      <c r="L2525" s="375">
        <v>-0.36499999999999999</v>
      </c>
      <c r="M2525" s="375">
        <v>-28.145</v>
      </c>
      <c r="N2525" s="375">
        <v>-57.85</v>
      </c>
      <c r="O2525" s="375">
        <v>-63.18</v>
      </c>
      <c r="P2525" s="375">
        <v>-71.745000000000005</v>
      </c>
      <c r="Q2525" s="375">
        <v>-30.815000000000001</v>
      </c>
      <c r="R2525" s="375">
        <v>-257.49437499999999</v>
      </c>
      <c r="W2525" s="323" t="s">
        <v>71</v>
      </c>
      <c r="X2525" s="323" t="s">
        <v>224</v>
      </c>
      <c r="Y2525" s="323"/>
      <c r="Z2525" s="327">
        <v>0</v>
      </c>
      <c r="AA2525" s="327">
        <v>0</v>
      </c>
      <c r="AB2525" s="327">
        <v>3.0756999999999999</v>
      </c>
      <c r="AC2525" s="327">
        <v>3.9726499999999998</v>
      </c>
      <c r="AD2525" s="327">
        <v>1.5535000000000001</v>
      </c>
      <c r="AE2525" s="327">
        <v>1.8356209999999999</v>
      </c>
      <c r="AF2525" s="327">
        <v>0.74550000000000005</v>
      </c>
      <c r="AG2525" s="327">
        <v>0</v>
      </c>
      <c r="AH2525" s="327">
        <v>0</v>
      </c>
      <c r="AI2525" s="327">
        <v>0.56110000000000004</v>
      </c>
      <c r="AJ2525" s="327">
        <v>3.76085</v>
      </c>
      <c r="AK2525" s="327">
        <v>0.1075</v>
      </c>
      <c r="AL2525" s="327">
        <v>15.612420999999999</v>
      </c>
      <c r="AM2525" s="292"/>
    </row>
    <row r="2526" spans="1:39" ht="19.5" customHeight="1" x14ac:dyDescent="0.2">
      <c r="A2526" s="375" t="s">
        <v>55</v>
      </c>
      <c r="B2526" s="375" t="s">
        <v>45</v>
      </c>
      <c r="C2526" s="375" t="s">
        <v>33</v>
      </c>
      <c r="D2526" s="375" t="s">
        <v>35</v>
      </c>
      <c r="E2526" s="375"/>
      <c r="F2526" s="375">
        <v>0</v>
      </c>
      <c r="G2526" s="375">
        <v>0</v>
      </c>
      <c r="H2526" s="375">
        <v>-58.177900000000001</v>
      </c>
      <c r="I2526" s="375">
        <v>-35.808900000000001</v>
      </c>
      <c r="J2526" s="375">
        <v>-51.929400000000001</v>
      </c>
      <c r="K2526" s="375">
        <v>-49.981900000000003</v>
      </c>
      <c r="L2526" s="375">
        <v>-53.903199999999998</v>
      </c>
      <c r="M2526" s="375">
        <v>-44.395899999999997</v>
      </c>
      <c r="N2526" s="375">
        <v>-50.481200000000001</v>
      </c>
      <c r="O2526" s="375">
        <v>-43.469099999999997</v>
      </c>
      <c r="P2526" s="375">
        <v>-84.247299999999996</v>
      </c>
      <c r="Q2526" s="375">
        <v>-59.541899999999998</v>
      </c>
      <c r="R2526" s="375">
        <v>-531.93669999999997</v>
      </c>
      <c r="W2526" s="323" t="s">
        <v>71</v>
      </c>
      <c r="X2526" s="323" t="s">
        <v>225</v>
      </c>
      <c r="Y2526" s="323"/>
      <c r="Z2526" s="327">
        <v>0.41746100000000003</v>
      </c>
      <c r="AA2526" s="327">
        <v>0</v>
      </c>
      <c r="AB2526" s="327">
        <v>0.83994999999999997</v>
      </c>
      <c r="AC2526" s="327">
        <v>0.422489</v>
      </c>
      <c r="AD2526" s="327">
        <v>0.42507499999999998</v>
      </c>
      <c r="AE2526" s="327">
        <v>0.42507499999999998</v>
      </c>
      <c r="AF2526" s="327">
        <v>0.42500500000000002</v>
      </c>
      <c r="AG2526" s="327">
        <v>0.41658400000000001</v>
      </c>
      <c r="AH2526" s="327">
        <v>0.43066900000000002</v>
      </c>
      <c r="AI2526" s="327">
        <v>0.41508600000000001</v>
      </c>
      <c r="AJ2526" s="327">
        <v>0.41401900000000003</v>
      </c>
      <c r="AK2526" s="327">
        <v>8.6931999999999995E-2</v>
      </c>
      <c r="AL2526" s="327">
        <v>4.7183450000000002</v>
      </c>
      <c r="AM2526" s="292"/>
    </row>
    <row r="2527" spans="1:39" ht="19.5" customHeight="1" x14ac:dyDescent="0.2">
      <c r="A2527" s="375" t="s">
        <v>55</v>
      </c>
      <c r="B2527" s="375" t="s">
        <v>45</v>
      </c>
      <c r="C2527" s="375" t="s">
        <v>33</v>
      </c>
      <c r="D2527" s="375" t="s">
        <v>36</v>
      </c>
      <c r="E2527" s="375"/>
      <c r="F2527" s="375">
        <v>0</v>
      </c>
      <c r="G2527" s="375">
        <v>0</v>
      </c>
      <c r="H2527" s="375">
        <v>-211.19470000000001</v>
      </c>
      <c r="I2527" s="375">
        <v>-80.827200000000005</v>
      </c>
      <c r="J2527" s="375">
        <v>-123.7122</v>
      </c>
      <c r="K2527" s="375">
        <v>-117.24630000000001</v>
      </c>
      <c r="L2527" s="375">
        <v>-121.52889999999999</v>
      </c>
      <c r="M2527" s="375">
        <v>-117.5992</v>
      </c>
      <c r="N2527" s="375">
        <v>-101.9499</v>
      </c>
      <c r="O2527" s="375">
        <v>-96.683700000000002</v>
      </c>
      <c r="P2527" s="375">
        <v>-132.12015</v>
      </c>
      <c r="Q2527" s="375">
        <v>-88.884550000000004</v>
      </c>
      <c r="R2527" s="375">
        <v>-1191.7467999999999</v>
      </c>
      <c r="W2527" s="323" t="s">
        <v>71</v>
      </c>
      <c r="X2527" s="323" t="s">
        <v>226</v>
      </c>
      <c r="Y2527" s="323"/>
      <c r="Z2527" s="327">
        <v>0</v>
      </c>
      <c r="AA2527" s="327">
        <v>0</v>
      </c>
      <c r="AB2527" s="327">
        <v>0</v>
      </c>
      <c r="AC2527" s="327">
        <v>0</v>
      </c>
      <c r="AD2527" s="327">
        <v>0</v>
      </c>
      <c r="AE2527" s="327">
        <v>0</v>
      </c>
      <c r="AF2527" s="327">
        <v>0</v>
      </c>
      <c r="AG2527" s="327">
        <v>0</v>
      </c>
      <c r="AH2527" s="327">
        <v>0</v>
      </c>
      <c r="AI2527" s="327">
        <v>0</v>
      </c>
      <c r="AJ2527" s="327">
        <v>0</v>
      </c>
      <c r="AK2527" s="327">
        <v>0</v>
      </c>
      <c r="AL2527" s="327">
        <v>0</v>
      </c>
      <c r="AM2527" s="292"/>
    </row>
    <row r="2528" spans="1:39" ht="19.5" customHeight="1" x14ac:dyDescent="0.2">
      <c r="A2528" s="375" t="s">
        <v>55</v>
      </c>
      <c r="B2528" s="375" t="s">
        <v>45</v>
      </c>
      <c r="C2528" s="375" t="s">
        <v>33</v>
      </c>
      <c r="D2528" s="375" t="s">
        <v>37</v>
      </c>
      <c r="E2528" s="375"/>
      <c r="F2528" s="375">
        <v>0</v>
      </c>
      <c r="G2528" s="375">
        <v>0</v>
      </c>
      <c r="H2528" s="375">
        <v>0</v>
      </c>
      <c r="I2528" s="375">
        <v>0</v>
      </c>
      <c r="J2528" s="375">
        <v>0</v>
      </c>
      <c r="K2528" s="375">
        <v>0</v>
      </c>
      <c r="L2528" s="375">
        <v>0</v>
      </c>
      <c r="M2528" s="375">
        <v>0</v>
      </c>
      <c r="N2528" s="375">
        <v>0</v>
      </c>
      <c r="O2528" s="375">
        <v>0</v>
      </c>
      <c r="P2528" s="375">
        <v>0</v>
      </c>
      <c r="Q2528" s="375">
        <v>0</v>
      </c>
      <c r="R2528" s="375">
        <v>0</v>
      </c>
      <c r="W2528" s="323" t="s">
        <v>71</v>
      </c>
      <c r="X2528" s="323" t="s">
        <v>227</v>
      </c>
      <c r="Y2528" s="323"/>
      <c r="Z2528" s="327">
        <v>0</v>
      </c>
      <c r="AA2528" s="327">
        <v>0</v>
      </c>
      <c r="AB2528" s="327">
        <v>0</v>
      </c>
      <c r="AC2528" s="327">
        <v>-2.2126999999999999</v>
      </c>
      <c r="AD2528" s="327">
        <v>-0.58299999999999996</v>
      </c>
      <c r="AE2528" s="327">
        <v>0</v>
      </c>
      <c r="AF2528" s="327">
        <v>7.0000000000000007E-2</v>
      </c>
      <c r="AG2528" s="327">
        <v>0</v>
      </c>
      <c r="AH2528" s="327">
        <v>0</v>
      </c>
      <c r="AI2528" s="327">
        <v>0</v>
      </c>
      <c r="AJ2528" s="327">
        <v>2.633</v>
      </c>
      <c r="AK2528" s="327">
        <v>-2.3929999999999998</v>
      </c>
      <c r="AL2528" s="327">
        <v>-2.4857</v>
      </c>
      <c r="AM2528" s="292"/>
    </row>
    <row r="2529" spans="1:39" ht="19.5" customHeight="1" x14ac:dyDescent="0.2">
      <c r="A2529" s="375" t="s">
        <v>55</v>
      </c>
      <c r="B2529" s="375" t="s">
        <v>45</v>
      </c>
      <c r="C2529" s="375" t="s">
        <v>33</v>
      </c>
      <c r="D2529" s="375" t="s">
        <v>38</v>
      </c>
      <c r="E2529" s="375"/>
      <c r="F2529" s="375">
        <v>0</v>
      </c>
      <c r="G2529" s="375">
        <v>0</v>
      </c>
      <c r="H2529" s="375">
        <v>0</v>
      </c>
      <c r="I2529" s="375">
        <v>0</v>
      </c>
      <c r="J2529" s="375">
        <v>0</v>
      </c>
      <c r="K2529" s="375">
        <v>0</v>
      </c>
      <c r="L2529" s="375">
        <v>0</v>
      </c>
      <c r="M2529" s="375">
        <v>0</v>
      </c>
      <c r="N2529" s="375">
        <v>0</v>
      </c>
      <c r="O2529" s="375">
        <v>0</v>
      </c>
      <c r="P2529" s="375">
        <v>0</v>
      </c>
      <c r="Q2529" s="375">
        <v>0</v>
      </c>
      <c r="R2529" s="375">
        <v>0</v>
      </c>
      <c r="W2529" s="323" t="s">
        <v>71</v>
      </c>
      <c r="X2529" s="323" t="s">
        <v>367</v>
      </c>
      <c r="Y2529" s="323"/>
      <c r="Z2529" s="327">
        <v>0</v>
      </c>
      <c r="AA2529" s="327">
        <v>0</v>
      </c>
      <c r="AB2529" s="327">
        <v>0</v>
      </c>
      <c r="AC2529" s="327">
        <v>0</v>
      </c>
      <c r="AD2529" s="327">
        <v>0</v>
      </c>
      <c r="AE2529" s="327">
        <v>0</v>
      </c>
      <c r="AF2529" s="327">
        <v>0</v>
      </c>
      <c r="AG2529" s="327">
        <v>0</v>
      </c>
      <c r="AH2529" s="327">
        <v>0</v>
      </c>
      <c r="AI2529" s="327">
        <v>0</v>
      </c>
      <c r="AJ2529" s="327">
        <v>0</v>
      </c>
      <c r="AK2529" s="327">
        <v>0</v>
      </c>
      <c r="AL2529" s="327">
        <v>0</v>
      </c>
      <c r="AM2529" s="292"/>
    </row>
    <row r="2530" spans="1:39" ht="19.5" customHeight="1" x14ac:dyDescent="0.2">
      <c r="A2530" s="375" t="s">
        <v>55</v>
      </c>
      <c r="B2530" s="375" t="s">
        <v>45</v>
      </c>
      <c r="C2530" s="375" t="s">
        <v>33</v>
      </c>
      <c r="D2530" s="375" t="s">
        <v>39</v>
      </c>
      <c r="E2530" s="375"/>
      <c r="F2530" s="375">
        <v>0</v>
      </c>
      <c r="G2530" s="375">
        <v>0</v>
      </c>
      <c r="H2530" s="375">
        <v>0</v>
      </c>
      <c r="I2530" s="375">
        <v>0</v>
      </c>
      <c r="J2530" s="375">
        <v>0</v>
      </c>
      <c r="K2530" s="375">
        <v>0</v>
      </c>
      <c r="L2530" s="375">
        <v>0</v>
      </c>
      <c r="M2530" s="375">
        <v>0</v>
      </c>
      <c r="N2530" s="375">
        <v>0</v>
      </c>
      <c r="O2530" s="375">
        <v>0</v>
      </c>
      <c r="P2530" s="375">
        <v>0</v>
      </c>
      <c r="Q2530" s="375">
        <v>0</v>
      </c>
      <c r="R2530" s="375">
        <v>0</v>
      </c>
      <c r="W2530" s="323" t="s">
        <v>71</v>
      </c>
      <c r="X2530" s="323" t="s">
        <v>229</v>
      </c>
      <c r="Y2530" s="323"/>
      <c r="Z2530" s="327">
        <v>-2.6230000000000002</v>
      </c>
      <c r="AA2530" s="327">
        <v>-2.4329999999999998</v>
      </c>
      <c r="AB2530" s="327">
        <v>-0.18</v>
      </c>
      <c r="AC2530" s="327">
        <v>-0.26350000000000001</v>
      </c>
      <c r="AD2530" s="327">
        <v>0</v>
      </c>
      <c r="AE2530" s="327">
        <v>-9.8080999999999996</v>
      </c>
      <c r="AF2530" s="327">
        <v>-1.8759999999999999</v>
      </c>
      <c r="AG2530" s="327">
        <v>-5.7153</v>
      </c>
      <c r="AH2530" s="327">
        <v>-0.189</v>
      </c>
      <c r="AI2530" s="327">
        <v>-3.286</v>
      </c>
      <c r="AJ2530" s="327">
        <v>-2.2160000000000002</v>
      </c>
      <c r="AK2530" s="327">
        <v>-0.95450000000000002</v>
      </c>
      <c r="AL2530" s="327">
        <v>-29.5444</v>
      </c>
      <c r="AM2530" s="292"/>
    </row>
    <row r="2531" spans="1:39" ht="19.5" customHeight="1" x14ac:dyDescent="0.2">
      <c r="A2531" s="375" t="s">
        <v>55</v>
      </c>
      <c r="B2531" s="375" t="s">
        <v>45</v>
      </c>
      <c r="C2531" s="375" t="s">
        <v>40</v>
      </c>
      <c r="D2531" s="375" t="s">
        <v>41</v>
      </c>
      <c r="E2531" s="375"/>
      <c r="F2531" s="375">
        <v>0</v>
      </c>
      <c r="G2531" s="375">
        <v>0</v>
      </c>
      <c r="H2531" s="375">
        <v>-269.37259999999998</v>
      </c>
      <c r="I2531" s="375">
        <v>-122.030475</v>
      </c>
      <c r="J2531" s="375">
        <v>-175.64160000000001</v>
      </c>
      <c r="K2531" s="375">
        <v>-167.22819999999999</v>
      </c>
      <c r="L2531" s="375">
        <v>-175.7971</v>
      </c>
      <c r="M2531" s="375">
        <v>-190.14009999999999</v>
      </c>
      <c r="N2531" s="375">
        <v>-210.28110000000001</v>
      </c>
      <c r="O2531" s="375">
        <v>-203.33279999999999</v>
      </c>
      <c r="P2531" s="375">
        <v>-288.11245000000002</v>
      </c>
      <c r="Q2531" s="375">
        <v>-179.22645</v>
      </c>
      <c r="R2531" s="375">
        <v>-1981.162875</v>
      </c>
      <c r="W2531" s="323" t="s">
        <v>71</v>
      </c>
      <c r="X2531" s="323" t="s">
        <v>230</v>
      </c>
      <c r="Y2531" s="323"/>
      <c r="Z2531" s="327">
        <v>-1.4025000000000001</v>
      </c>
      <c r="AA2531" s="327">
        <v>0</v>
      </c>
      <c r="AB2531" s="327">
        <v>-0.1842</v>
      </c>
      <c r="AC2531" s="327">
        <v>-0.27200000000000002</v>
      </c>
      <c r="AD2531" s="327">
        <v>-0.01</v>
      </c>
      <c r="AE2531" s="327">
        <v>0</v>
      </c>
      <c r="AF2531" s="327">
        <v>0</v>
      </c>
      <c r="AG2531" s="327">
        <v>0.9456</v>
      </c>
      <c r="AH2531" s="327">
        <v>0</v>
      </c>
      <c r="AI2531" s="327">
        <v>0</v>
      </c>
      <c r="AJ2531" s="327">
        <v>0</v>
      </c>
      <c r="AK2531" s="327">
        <v>0</v>
      </c>
      <c r="AL2531" s="327">
        <v>-0.92310000000000003</v>
      </c>
      <c r="AM2531" s="292"/>
    </row>
    <row r="2532" spans="1:39" ht="19.5" customHeight="1" x14ac:dyDescent="0.2">
      <c r="A2532" s="375" t="s">
        <v>55</v>
      </c>
      <c r="B2532" s="375" t="s">
        <v>45</v>
      </c>
      <c r="C2532" s="375" t="s">
        <v>40</v>
      </c>
      <c r="D2532" s="375" t="s">
        <v>42</v>
      </c>
      <c r="E2532" s="375"/>
      <c r="F2532" s="375">
        <v>0</v>
      </c>
      <c r="G2532" s="375">
        <v>0</v>
      </c>
      <c r="H2532" s="375">
        <v>0</v>
      </c>
      <c r="I2532" s="375">
        <v>0</v>
      </c>
      <c r="J2532" s="375">
        <v>0</v>
      </c>
      <c r="K2532" s="375">
        <v>0</v>
      </c>
      <c r="L2532" s="375">
        <v>0</v>
      </c>
      <c r="M2532" s="375">
        <v>0</v>
      </c>
      <c r="N2532" s="375">
        <v>0</v>
      </c>
      <c r="O2532" s="375">
        <v>0</v>
      </c>
      <c r="P2532" s="375">
        <v>0</v>
      </c>
      <c r="Q2532" s="375">
        <v>0</v>
      </c>
      <c r="R2532" s="375">
        <v>0</v>
      </c>
      <c r="W2532" s="323" t="s">
        <v>71</v>
      </c>
      <c r="X2532" s="323" t="s">
        <v>231</v>
      </c>
      <c r="Y2532" s="323"/>
      <c r="Z2532" s="327">
        <v>0</v>
      </c>
      <c r="AA2532" s="327">
        <v>0</v>
      </c>
      <c r="AB2532" s="327">
        <v>0</v>
      </c>
      <c r="AC2532" s="327">
        <v>1.6897200000000001</v>
      </c>
      <c r="AD2532" s="327">
        <v>0</v>
      </c>
      <c r="AE2532" s="327">
        <v>1.2365139999999999</v>
      </c>
      <c r="AF2532" s="327">
        <v>0.67362</v>
      </c>
      <c r="AG2532" s="327">
        <v>0.39064399999999999</v>
      </c>
      <c r="AH2532" s="327">
        <v>0.37862099999999999</v>
      </c>
      <c r="AI2532" s="327">
        <v>0</v>
      </c>
      <c r="AJ2532" s="327">
        <v>0</v>
      </c>
      <c r="AK2532" s="327">
        <v>1.2669170000000001</v>
      </c>
      <c r="AL2532" s="327">
        <v>5.6360359999999998</v>
      </c>
      <c r="AM2532" s="292"/>
    </row>
    <row r="2533" spans="1:39" ht="19.5" customHeight="1" x14ac:dyDescent="0.2">
      <c r="A2533" s="375" t="s">
        <v>55</v>
      </c>
      <c r="B2533" s="375" t="s">
        <v>45</v>
      </c>
      <c r="C2533" s="375" t="s">
        <v>40</v>
      </c>
      <c r="D2533" s="375" t="s">
        <v>43</v>
      </c>
      <c r="E2533" s="375"/>
      <c r="F2533" s="375">
        <v>0</v>
      </c>
      <c r="G2533" s="375">
        <v>0</v>
      </c>
      <c r="H2533" s="375">
        <v>0</v>
      </c>
      <c r="I2533" s="375">
        <v>0</v>
      </c>
      <c r="J2533" s="375">
        <v>0</v>
      </c>
      <c r="K2533" s="375">
        <v>0</v>
      </c>
      <c r="L2533" s="375">
        <v>0</v>
      </c>
      <c r="M2533" s="375">
        <v>0</v>
      </c>
      <c r="N2533" s="375">
        <v>0</v>
      </c>
      <c r="O2533" s="375">
        <v>0</v>
      </c>
      <c r="P2533" s="375">
        <v>0</v>
      </c>
      <c r="Q2533" s="375">
        <v>-1.4999999999999999E-2</v>
      </c>
      <c r="R2533" s="375">
        <v>-1.4999999999999999E-2</v>
      </c>
      <c r="W2533" s="323" t="s">
        <v>71</v>
      </c>
      <c r="X2533" s="323" t="s">
        <v>232</v>
      </c>
      <c r="Y2533" s="323"/>
      <c r="Z2533" s="327">
        <v>0</v>
      </c>
      <c r="AA2533" s="327">
        <v>0</v>
      </c>
      <c r="AB2533" s="327">
        <v>0</v>
      </c>
      <c r="AC2533" s="327">
        <v>0</v>
      </c>
      <c r="AD2533" s="327">
        <v>0</v>
      </c>
      <c r="AE2533" s="327">
        <v>0</v>
      </c>
      <c r="AF2533" s="327">
        <v>0</v>
      </c>
      <c r="AG2533" s="327">
        <v>0</v>
      </c>
      <c r="AH2533" s="327">
        <v>0</v>
      </c>
      <c r="AI2533" s="327">
        <v>0</v>
      </c>
      <c r="AJ2533" s="327">
        <v>0</v>
      </c>
      <c r="AK2533" s="327">
        <v>0</v>
      </c>
      <c r="AL2533" s="327">
        <v>0</v>
      </c>
      <c r="AM2533" s="292"/>
    </row>
    <row r="2534" spans="1:39" ht="19.5" customHeight="1" x14ac:dyDescent="0.2">
      <c r="A2534" s="375" t="s">
        <v>55</v>
      </c>
      <c r="B2534" s="375" t="s">
        <v>25</v>
      </c>
      <c r="C2534" s="375" t="s">
        <v>378</v>
      </c>
      <c r="D2534" s="375" t="s">
        <v>378</v>
      </c>
      <c r="E2534" s="375"/>
      <c r="F2534" s="375">
        <v>0</v>
      </c>
      <c r="G2534" s="375">
        <v>0</v>
      </c>
      <c r="H2534" s="375">
        <v>-269.37259999999998</v>
      </c>
      <c r="I2534" s="375">
        <v>-122.030475</v>
      </c>
      <c r="J2534" s="375">
        <v>-175.64160000000001</v>
      </c>
      <c r="K2534" s="375">
        <v>-167.22819999999999</v>
      </c>
      <c r="L2534" s="375">
        <v>-175.7971</v>
      </c>
      <c r="M2534" s="375">
        <v>-190.14009999999999</v>
      </c>
      <c r="N2534" s="375">
        <v>-210.28110000000001</v>
      </c>
      <c r="O2534" s="375">
        <v>-203.33279999999999</v>
      </c>
      <c r="P2534" s="375">
        <v>-288.11245000000002</v>
      </c>
      <c r="Q2534" s="375">
        <v>-179.24144999999999</v>
      </c>
      <c r="R2534" s="375">
        <v>-1981.1778750000001</v>
      </c>
      <c r="W2534" s="323" t="s">
        <v>71</v>
      </c>
      <c r="X2534" s="323" t="s">
        <v>233</v>
      </c>
      <c r="Y2534" s="323"/>
      <c r="Z2534" s="327">
        <v>0.1426</v>
      </c>
      <c r="AA2534" s="327">
        <v>0</v>
      </c>
      <c r="AB2534" s="327">
        <v>0</v>
      </c>
      <c r="AC2534" s="327">
        <v>0</v>
      </c>
      <c r="AD2534" s="327">
        <v>4.24E-2</v>
      </c>
      <c r="AE2534" s="327">
        <v>0</v>
      </c>
      <c r="AF2534" s="327">
        <v>0.13100000000000001</v>
      </c>
      <c r="AG2534" s="327">
        <v>0.15359999999999999</v>
      </c>
      <c r="AH2534" s="327">
        <v>0</v>
      </c>
      <c r="AI2534" s="327">
        <v>9.98E-2</v>
      </c>
      <c r="AJ2534" s="327">
        <v>5.79E-2</v>
      </c>
      <c r="AK2534" s="327">
        <v>0</v>
      </c>
      <c r="AL2534" s="327">
        <v>0.62729999999999997</v>
      </c>
      <c r="AM2534" s="292"/>
    </row>
    <row r="2535" spans="1:39" ht="19.5" customHeight="1" x14ac:dyDescent="0.2">
      <c r="A2535" s="375" t="s">
        <v>55</v>
      </c>
      <c r="B2535" s="375" t="s">
        <v>44</v>
      </c>
      <c r="C2535" s="375" t="s">
        <v>380</v>
      </c>
      <c r="D2535" s="375" t="s">
        <v>380</v>
      </c>
      <c r="E2535" s="375"/>
      <c r="F2535" s="375">
        <v>0</v>
      </c>
      <c r="G2535" s="375">
        <v>0</v>
      </c>
      <c r="H2535" s="375">
        <v>0</v>
      </c>
      <c r="I2535" s="375">
        <v>0</v>
      </c>
      <c r="J2535" s="375">
        <v>0</v>
      </c>
      <c r="K2535" s="375">
        <v>0</v>
      </c>
      <c r="L2535" s="375">
        <v>0</v>
      </c>
      <c r="M2535" s="375">
        <v>0</v>
      </c>
      <c r="N2535" s="375">
        <v>0</v>
      </c>
      <c r="O2535" s="375">
        <v>0</v>
      </c>
      <c r="P2535" s="375">
        <v>0</v>
      </c>
      <c r="Q2535" s="375">
        <v>0</v>
      </c>
      <c r="R2535" s="375">
        <v>0</v>
      </c>
      <c r="W2535" s="323" t="s">
        <v>71</v>
      </c>
      <c r="X2535" s="323" t="s">
        <v>234</v>
      </c>
      <c r="Y2535" s="323"/>
      <c r="Z2535" s="327">
        <v>0</v>
      </c>
      <c r="AA2535" s="327">
        <v>0</v>
      </c>
      <c r="AB2535" s="327">
        <v>0</v>
      </c>
      <c r="AC2535" s="327">
        <v>0</v>
      </c>
      <c r="AD2535" s="327">
        <v>0</v>
      </c>
      <c r="AE2535" s="327">
        <v>0</v>
      </c>
      <c r="AF2535" s="327">
        <v>0</v>
      </c>
      <c r="AG2535" s="327">
        <v>5.9900000000000002E-2</v>
      </c>
      <c r="AH2535" s="327">
        <v>0</v>
      </c>
      <c r="AI2535" s="327">
        <v>0</v>
      </c>
      <c r="AJ2535" s="327">
        <v>0</v>
      </c>
      <c r="AK2535" s="327">
        <v>0</v>
      </c>
      <c r="AL2535" s="327">
        <v>5.9900000000000002E-2</v>
      </c>
      <c r="AM2535" s="292"/>
    </row>
    <row r="2536" spans="1:39" ht="19.5" customHeight="1" x14ac:dyDescent="0.2">
      <c r="A2536" s="375" t="s">
        <v>55</v>
      </c>
      <c r="B2536" s="375" t="s">
        <v>45</v>
      </c>
      <c r="C2536" s="375" t="s">
        <v>382</v>
      </c>
      <c r="D2536" s="375" t="s">
        <v>382</v>
      </c>
      <c r="E2536" s="375"/>
      <c r="F2536" s="375">
        <v>0</v>
      </c>
      <c r="G2536" s="375">
        <v>0</v>
      </c>
      <c r="H2536" s="375">
        <v>-269.37259999999998</v>
      </c>
      <c r="I2536" s="375">
        <v>-122.030475</v>
      </c>
      <c r="J2536" s="375">
        <v>-175.64160000000001</v>
      </c>
      <c r="K2536" s="375">
        <v>-167.22819999999999</v>
      </c>
      <c r="L2536" s="375">
        <v>-175.7971</v>
      </c>
      <c r="M2536" s="375">
        <v>-190.14009999999999</v>
      </c>
      <c r="N2536" s="375">
        <v>-210.28110000000001</v>
      </c>
      <c r="O2536" s="375">
        <v>-203.33279999999999</v>
      </c>
      <c r="P2536" s="375">
        <v>-288.11245000000002</v>
      </c>
      <c r="Q2536" s="375">
        <v>-179.24144999999999</v>
      </c>
      <c r="R2536" s="375">
        <v>-1981.1778750000001</v>
      </c>
      <c r="W2536" s="323" t="s">
        <v>71</v>
      </c>
      <c r="X2536" s="323" t="s">
        <v>127</v>
      </c>
      <c r="Y2536" s="323"/>
      <c r="Z2536" s="327">
        <v>-0.1502</v>
      </c>
      <c r="AA2536" s="327">
        <v>-1.6814</v>
      </c>
      <c r="AB2536" s="327">
        <v>-1.1409659999999999</v>
      </c>
      <c r="AC2536" s="327">
        <v>1.3588210000000001</v>
      </c>
      <c r="AD2536" s="327">
        <v>-1.4011450000000001</v>
      </c>
      <c r="AE2536" s="327">
        <v>8.3627409999999998</v>
      </c>
      <c r="AF2536" s="327">
        <v>0.2</v>
      </c>
      <c r="AG2536" s="327">
        <v>-0.77895000000000003</v>
      </c>
      <c r="AH2536" s="327">
        <v>3.3340000000000001</v>
      </c>
      <c r="AI2536" s="327">
        <v>0</v>
      </c>
      <c r="AJ2536" s="327">
        <v>5.85</v>
      </c>
      <c r="AK2536" s="327">
        <v>-3.98</v>
      </c>
      <c r="AL2536" s="327">
        <v>9.9729010000000002</v>
      </c>
      <c r="AM2536" s="292"/>
    </row>
    <row r="2537" spans="1:39" ht="19.5" customHeight="1" x14ac:dyDescent="0.2">
      <c r="A2537" s="375" t="s">
        <v>55</v>
      </c>
      <c r="B2537" s="375" t="s">
        <v>46</v>
      </c>
      <c r="C2537" s="375" t="s">
        <v>384</v>
      </c>
      <c r="D2537" s="375" t="s">
        <v>384</v>
      </c>
      <c r="E2537" s="375"/>
      <c r="F2537" s="375">
        <v>0</v>
      </c>
      <c r="G2537" s="375">
        <v>0</v>
      </c>
      <c r="H2537" s="375">
        <v>0</v>
      </c>
      <c r="I2537" s="375">
        <v>0</v>
      </c>
      <c r="J2537" s="375">
        <v>0</v>
      </c>
      <c r="K2537" s="375">
        <v>0</v>
      </c>
      <c r="L2537" s="375">
        <v>0</v>
      </c>
      <c r="M2537" s="375">
        <v>0</v>
      </c>
      <c r="N2537" s="375">
        <v>0</v>
      </c>
      <c r="O2537" s="375">
        <v>0</v>
      </c>
      <c r="P2537" s="375">
        <v>0</v>
      </c>
      <c r="Q2537" s="375">
        <v>0</v>
      </c>
      <c r="R2537" s="375">
        <v>0</v>
      </c>
      <c r="W2537" s="323" t="s">
        <v>71</v>
      </c>
      <c r="X2537" s="323" t="s">
        <v>235</v>
      </c>
      <c r="Y2537" s="323"/>
      <c r="Z2537" s="327">
        <v>0</v>
      </c>
      <c r="AA2537" s="327">
        <v>0</v>
      </c>
      <c r="AB2537" s="327">
        <v>0</v>
      </c>
      <c r="AC2537" s="327">
        <v>0</v>
      </c>
      <c r="AD2537" s="327">
        <v>0</v>
      </c>
      <c r="AE2537" s="327">
        <v>0</v>
      </c>
      <c r="AF2537" s="327">
        <v>0</v>
      </c>
      <c r="AG2537" s="327">
        <v>0</v>
      </c>
      <c r="AH2537" s="327">
        <v>0</v>
      </c>
      <c r="AI2537" s="327">
        <v>0</v>
      </c>
      <c r="AJ2537" s="327">
        <v>0</v>
      </c>
      <c r="AK2537" s="327">
        <v>0</v>
      </c>
      <c r="AL2537" s="327">
        <v>0</v>
      </c>
      <c r="AM2537" s="292"/>
    </row>
    <row r="2538" spans="1:39" ht="19.5" customHeight="1" x14ac:dyDescent="0.2">
      <c r="A2538" s="375" t="s">
        <v>55</v>
      </c>
      <c r="B2538" s="375" t="s">
        <v>47</v>
      </c>
      <c r="C2538" s="375" t="s">
        <v>386</v>
      </c>
      <c r="D2538" s="375" t="s">
        <v>386</v>
      </c>
      <c r="E2538" s="375"/>
      <c r="F2538" s="375">
        <v>0</v>
      </c>
      <c r="G2538" s="375">
        <v>0</v>
      </c>
      <c r="H2538" s="375">
        <v>-269.37259999999998</v>
      </c>
      <c r="I2538" s="375">
        <v>-122.030475</v>
      </c>
      <c r="J2538" s="375">
        <v>-175.64160000000001</v>
      </c>
      <c r="K2538" s="375">
        <v>-167.22819999999999</v>
      </c>
      <c r="L2538" s="375">
        <v>-175.7971</v>
      </c>
      <c r="M2538" s="375">
        <v>-190.14009999999999</v>
      </c>
      <c r="N2538" s="375">
        <v>-210.28110000000001</v>
      </c>
      <c r="O2538" s="375">
        <v>-203.33279999999999</v>
      </c>
      <c r="P2538" s="375">
        <v>-288.11245000000002</v>
      </c>
      <c r="Q2538" s="375">
        <v>-179.24144999999999</v>
      </c>
      <c r="R2538" s="375">
        <v>-1981.1778750000001</v>
      </c>
      <c r="W2538" s="323" t="s">
        <v>71</v>
      </c>
      <c r="X2538" s="323" t="s">
        <v>236</v>
      </c>
      <c r="Y2538" s="323"/>
      <c r="Z2538" s="327">
        <v>0</v>
      </c>
      <c r="AA2538" s="327">
        <v>0</v>
      </c>
      <c r="AB2538" s="327">
        <v>0</v>
      </c>
      <c r="AC2538" s="327">
        <v>0</v>
      </c>
      <c r="AD2538" s="327">
        <v>0</v>
      </c>
      <c r="AE2538" s="327">
        <v>0</v>
      </c>
      <c r="AF2538" s="327">
        <v>0</v>
      </c>
      <c r="AG2538" s="327">
        <v>0</v>
      </c>
      <c r="AH2538" s="327">
        <v>0</v>
      </c>
      <c r="AI2538" s="327">
        <v>0</v>
      </c>
      <c r="AJ2538" s="327">
        <v>0</v>
      </c>
      <c r="AK2538" s="327">
        <v>0</v>
      </c>
      <c r="AL2538" s="327">
        <v>0</v>
      </c>
      <c r="AM2538" s="292"/>
    </row>
    <row r="2539" spans="1:39" ht="19.5" customHeight="1" x14ac:dyDescent="0.2">
      <c r="A2539" s="375" t="s">
        <v>55</v>
      </c>
      <c r="B2539" s="375" t="s">
        <v>48</v>
      </c>
      <c r="C2539" s="375" t="s">
        <v>48</v>
      </c>
      <c r="D2539" s="375" t="s">
        <v>48</v>
      </c>
      <c r="E2539" s="375"/>
      <c r="F2539" s="375" t="e">
        <v>#DIV/0!</v>
      </c>
      <c r="G2539" s="375" t="e">
        <v>#DIV/0!</v>
      </c>
      <c r="H2539" s="375">
        <v>1</v>
      </c>
      <c r="I2539" s="375">
        <v>1</v>
      </c>
      <c r="J2539" s="375">
        <v>1</v>
      </c>
      <c r="K2539" s="375">
        <v>1</v>
      </c>
      <c r="L2539" s="375">
        <v>1</v>
      </c>
      <c r="M2539" s="375">
        <v>1</v>
      </c>
      <c r="N2539" s="375">
        <v>1</v>
      </c>
      <c r="O2539" s="375">
        <v>1</v>
      </c>
      <c r="P2539" s="375">
        <v>1</v>
      </c>
      <c r="Q2539" s="375">
        <v>1</v>
      </c>
      <c r="R2539" s="375">
        <v>1</v>
      </c>
      <c r="W2539" s="323" t="s">
        <v>71</v>
      </c>
      <c r="X2539" s="323" t="s">
        <v>237</v>
      </c>
      <c r="Y2539" s="323"/>
      <c r="Z2539" s="327">
        <v>0</v>
      </c>
      <c r="AA2539" s="327">
        <v>0</v>
      </c>
      <c r="AB2539" s="327">
        <v>0</v>
      </c>
      <c r="AC2539" s="327">
        <v>0</v>
      </c>
      <c r="AD2539" s="327">
        <v>0</v>
      </c>
      <c r="AE2539" s="327">
        <v>0</v>
      </c>
      <c r="AF2539" s="327">
        <v>0</v>
      </c>
      <c r="AG2539" s="327">
        <v>0</v>
      </c>
      <c r="AH2539" s="327">
        <v>0</v>
      </c>
      <c r="AI2539" s="327">
        <v>0</v>
      </c>
      <c r="AJ2539" s="327">
        <v>0</v>
      </c>
      <c r="AK2539" s="327">
        <v>0</v>
      </c>
      <c r="AL2539" s="327">
        <v>0</v>
      </c>
      <c r="AM2539" s="292"/>
    </row>
    <row r="2540" spans="1:39" ht="19.5" customHeight="1" x14ac:dyDescent="0.2">
      <c r="A2540" s="375" t="s">
        <v>55</v>
      </c>
      <c r="B2540" s="375" t="s">
        <v>49</v>
      </c>
      <c r="C2540" s="375" t="s">
        <v>49</v>
      </c>
      <c r="D2540" s="375" t="s">
        <v>49</v>
      </c>
      <c r="E2540" s="375"/>
      <c r="F2540" s="375" t="e">
        <v>#DIV/0!</v>
      </c>
      <c r="G2540" s="375" t="e">
        <v>#DIV/0!</v>
      </c>
      <c r="H2540" s="375">
        <v>0</v>
      </c>
      <c r="I2540" s="375">
        <v>0</v>
      </c>
      <c r="J2540" s="375">
        <v>0</v>
      </c>
      <c r="K2540" s="375">
        <v>0</v>
      </c>
      <c r="L2540" s="375">
        <v>0</v>
      </c>
      <c r="M2540" s="375">
        <v>0</v>
      </c>
      <c r="N2540" s="375">
        <v>0</v>
      </c>
      <c r="O2540" s="375">
        <v>0</v>
      </c>
      <c r="P2540" s="375">
        <v>0</v>
      </c>
      <c r="Q2540" s="375">
        <v>0</v>
      </c>
      <c r="R2540" s="375">
        <v>0</v>
      </c>
      <c r="W2540" s="323" t="s">
        <v>71</v>
      </c>
      <c r="X2540" s="323" t="s">
        <v>238</v>
      </c>
      <c r="Y2540" s="323"/>
      <c r="Z2540" s="327">
        <v>0</v>
      </c>
      <c r="AA2540" s="327">
        <v>0</v>
      </c>
      <c r="AB2540" s="327">
        <v>-1.0309999999999999</v>
      </c>
      <c r="AC2540" s="327">
        <v>0</v>
      </c>
      <c r="AD2540" s="327">
        <v>0</v>
      </c>
      <c r="AE2540" s="327">
        <v>0</v>
      </c>
      <c r="AF2540" s="327">
        <v>0</v>
      </c>
      <c r="AG2540" s="327">
        <v>0</v>
      </c>
      <c r="AH2540" s="327">
        <v>0</v>
      </c>
      <c r="AI2540" s="327">
        <v>0</v>
      </c>
      <c r="AJ2540" s="327">
        <v>0</v>
      </c>
      <c r="AK2540" s="327">
        <v>0</v>
      </c>
      <c r="AL2540" s="327">
        <v>-1.0309999999999999</v>
      </c>
      <c r="AM2540" s="292"/>
    </row>
    <row r="2541" spans="1:39" ht="19.5" customHeight="1" x14ac:dyDescent="0.2">
      <c r="A2541" s="375" t="s">
        <v>55</v>
      </c>
      <c r="B2541" s="375" t="s">
        <v>50</v>
      </c>
      <c r="C2541" s="375" t="s">
        <v>50</v>
      </c>
      <c r="D2541" s="375" t="s">
        <v>50</v>
      </c>
      <c r="E2541" s="375"/>
      <c r="F2541" s="375" t="e">
        <v>#DIV/0!</v>
      </c>
      <c r="G2541" s="375" t="e">
        <v>#DIV/0!</v>
      </c>
      <c r="H2541" s="375">
        <v>1</v>
      </c>
      <c r="I2541" s="375">
        <v>1</v>
      </c>
      <c r="J2541" s="375">
        <v>1</v>
      </c>
      <c r="K2541" s="375">
        <v>1</v>
      </c>
      <c r="L2541" s="375">
        <v>1</v>
      </c>
      <c r="M2541" s="375">
        <v>1</v>
      </c>
      <c r="N2541" s="375">
        <v>1</v>
      </c>
      <c r="O2541" s="375">
        <v>1</v>
      </c>
      <c r="P2541" s="375">
        <v>1</v>
      </c>
      <c r="Q2541" s="375">
        <v>1</v>
      </c>
      <c r="R2541" s="375">
        <v>1</v>
      </c>
      <c r="W2541" s="323" t="s">
        <v>71</v>
      </c>
      <c r="X2541" s="323" t="s">
        <v>239</v>
      </c>
      <c r="Y2541" s="323"/>
      <c r="Z2541" s="327">
        <v>0</v>
      </c>
      <c r="AA2541" s="327">
        <v>0</v>
      </c>
      <c r="AB2541" s="327">
        <v>0</v>
      </c>
      <c r="AC2541" s="327">
        <v>0</v>
      </c>
      <c r="AD2541" s="327">
        <v>0</v>
      </c>
      <c r="AE2541" s="327">
        <v>0</v>
      </c>
      <c r="AF2541" s="327">
        <v>0</v>
      </c>
      <c r="AG2541" s="327">
        <v>0</v>
      </c>
      <c r="AH2541" s="327">
        <v>0</v>
      </c>
      <c r="AI2541" s="327">
        <v>0</v>
      </c>
      <c r="AJ2541" s="327">
        <v>0</v>
      </c>
      <c r="AK2541" s="327">
        <v>0</v>
      </c>
      <c r="AL2541" s="327">
        <v>0</v>
      </c>
      <c r="AM2541" s="292"/>
    </row>
    <row r="2542" spans="1:39" ht="19.5" customHeight="1" x14ac:dyDescent="0.2">
      <c r="A2542" s="375" t="s">
        <v>365</v>
      </c>
      <c r="B2542" s="375" t="s">
        <v>25</v>
      </c>
      <c r="C2542" s="375" t="s">
        <v>26</v>
      </c>
      <c r="D2542" s="375" t="s">
        <v>27</v>
      </c>
      <c r="E2542" s="375"/>
      <c r="F2542" s="375">
        <v>0</v>
      </c>
      <c r="G2542" s="375">
        <v>0</v>
      </c>
      <c r="H2542" s="375">
        <v>0</v>
      </c>
      <c r="I2542" s="375">
        <v>0</v>
      </c>
      <c r="J2542" s="375">
        <v>0</v>
      </c>
      <c r="K2542" s="375">
        <v>0</v>
      </c>
      <c r="L2542" s="375">
        <v>0</v>
      </c>
      <c r="M2542" s="375">
        <v>0</v>
      </c>
      <c r="N2542" s="375">
        <v>0</v>
      </c>
      <c r="O2542" s="375">
        <v>0</v>
      </c>
      <c r="P2542" s="375">
        <v>0</v>
      </c>
      <c r="Q2542" s="375">
        <v>0</v>
      </c>
      <c r="R2542" s="375">
        <v>0</v>
      </c>
      <c r="W2542" s="323" t="s">
        <v>71</v>
      </c>
      <c r="X2542" s="323" t="s">
        <v>240</v>
      </c>
      <c r="Y2542" s="323"/>
      <c r="Z2542" s="327">
        <v>0</v>
      </c>
      <c r="AA2542" s="327">
        <v>0</v>
      </c>
      <c r="AB2542" s="327">
        <v>0</v>
      </c>
      <c r="AC2542" s="327">
        <v>0</v>
      </c>
      <c r="AD2542" s="327">
        <v>0</v>
      </c>
      <c r="AE2542" s="327">
        <v>0</v>
      </c>
      <c r="AF2542" s="327">
        <v>0</v>
      </c>
      <c r="AG2542" s="327">
        <v>0</v>
      </c>
      <c r="AH2542" s="327">
        <v>0</v>
      </c>
      <c r="AI2542" s="327">
        <v>0</v>
      </c>
      <c r="AJ2542" s="327">
        <v>0</v>
      </c>
      <c r="AK2542" s="327">
        <v>0</v>
      </c>
      <c r="AL2542" s="327">
        <v>0</v>
      </c>
      <c r="AM2542" s="292"/>
    </row>
    <row r="2543" spans="1:39" ht="19.5" customHeight="1" x14ac:dyDescent="0.2">
      <c r="A2543" s="375" t="s">
        <v>365</v>
      </c>
      <c r="B2543" s="375" t="s">
        <v>25</v>
      </c>
      <c r="C2543" s="375" t="s">
        <v>26</v>
      </c>
      <c r="D2543" s="375" t="s">
        <v>28</v>
      </c>
      <c r="E2543" s="375"/>
      <c r="F2543" s="375">
        <v>0</v>
      </c>
      <c r="G2543" s="375">
        <v>0</v>
      </c>
      <c r="H2543" s="375">
        <v>0</v>
      </c>
      <c r="I2543" s="375">
        <v>0</v>
      </c>
      <c r="J2543" s="375">
        <v>0</v>
      </c>
      <c r="K2543" s="375">
        <v>0</v>
      </c>
      <c r="L2543" s="375">
        <v>0</v>
      </c>
      <c r="M2543" s="375">
        <v>0</v>
      </c>
      <c r="N2543" s="375">
        <v>0</v>
      </c>
      <c r="O2543" s="375">
        <v>0</v>
      </c>
      <c r="P2543" s="375">
        <v>0</v>
      </c>
      <c r="Q2543" s="375">
        <v>0</v>
      </c>
      <c r="R2543" s="375">
        <v>0</v>
      </c>
      <c r="W2543" s="323" t="s">
        <v>71</v>
      </c>
      <c r="X2543" s="323" t="s">
        <v>241</v>
      </c>
      <c r="Y2543" s="323"/>
      <c r="Z2543" s="327">
        <v>0</v>
      </c>
      <c r="AA2543" s="327">
        <v>0</v>
      </c>
      <c r="AB2543" s="327">
        <v>0</v>
      </c>
      <c r="AC2543" s="327">
        <v>0</v>
      </c>
      <c r="AD2543" s="327">
        <v>0</v>
      </c>
      <c r="AE2543" s="327">
        <v>0</v>
      </c>
      <c r="AF2543" s="327">
        <v>0</v>
      </c>
      <c r="AG2543" s="327">
        <v>0</v>
      </c>
      <c r="AH2543" s="327">
        <v>0</v>
      </c>
      <c r="AI2543" s="327">
        <v>0</v>
      </c>
      <c r="AJ2543" s="327">
        <v>0</v>
      </c>
      <c r="AK2543" s="327">
        <v>0</v>
      </c>
      <c r="AL2543" s="327">
        <v>0</v>
      </c>
      <c r="AM2543" s="292"/>
    </row>
    <row r="2544" spans="1:39" ht="19.5" customHeight="1" x14ac:dyDescent="0.2">
      <c r="A2544" s="375" t="s">
        <v>365</v>
      </c>
      <c r="B2544" s="375" t="s">
        <v>25</v>
      </c>
      <c r="C2544" s="375" t="s">
        <v>26</v>
      </c>
      <c r="D2544" s="375" t="s">
        <v>29</v>
      </c>
      <c r="E2544" s="375"/>
      <c r="F2544" s="375">
        <v>0</v>
      </c>
      <c r="G2544" s="375">
        <v>0</v>
      </c>
      <c r="H2544" s="375">
        <v>0</v>
      </c>
      <c r="I2544" s="375">
        <v>0</v>
      </c>
      <c r="J2544" s="375">
        <v>0</v>
      </c>
      <c r="K2544" s="375">
        <v>0</v>
      </c>
      <c r="L2544" s="375">
        <v>0</v>
      </c>
      <c r="M2544" s="375">
        <v>0</v>
      </c>
      <c r="N2544" s="375">
        <v>0</v>
      </c>
      <c r="O2544" s="375">
        <v>0</v>
      </c>
      <c r="P2544" s="375">
        <v>0</v>
      </c>
      <c r="Q2544" s="375">
        <v>0</v>
      </c>
      <c r="R2544" s="375">
        <v>0</v>
      </c>
      <c r="W2544" s="323" t="s">
        <v>71</v>
      </c>
      <c r="X2544" s="323" t="s">
        <v>242</v>
      </c>
      <c r="Y2544" s="323"/>
      <c r="Z2544" s="327">
        <v>0</v>
      </c>
      <c r="AA2544" s="327">
        <v>0</v>
      </c>
      <c r="AB2544" s="327">
        <v>0</v>
      </c>
      <c r="AC2544" s="327">
        <v>0</v>
      </c>
      <c r="AD2544" s="327">
        <v>0</v>
      </c>
      <c r="AE2544" s="327">
        <v>0</v>
      </c>
      <c r="AF2544" s="327">
        <v>0</v>
      </c>
      <c r="AG2544" s="327">
        <v>0</v>
      </c>
      <c r="AH2544" s="327">
        <v>0</v>
      </c>
      <c r="AI2544" s="327">
        <v>0</v>
      </c>
      <c r="AJ2544" s="327">
        <v>0</v>
      </c>
      <c r="AK2544" s="327">
        <v>0</v>
      </c>
      <c r="AL2544" s="327">
        <v>0</v>
      </c>
      <c r="AM2544" s="292"/>
    </row>
    <row r="2545" spans="1:39" ht="19.5" customHeight="1" x14ac:dyDescent="0.2">
      <c r="A2545" s="375" t="s">
        <v>365</v>
      </c>
      <c r="B2545" s="375" t="s">
        <v>25</v>
      </c>
      <c r="C2545" s="375" t="s">
        <v>26</v>
      </c>
      <c r="D2545" s="375" t="s">
        <v>30</v>
      </c>
      <c r="E2545" s="375"/>
      <c r="F2545" s="375">
        <v>0</v>
      </c>
      <c r="G2545" s="375">
        <v>0</v>
      </c>
      <c r="H2545" s="375">
        <v>0</v>
      </c>
      <c r="I2545" s="375">
        <v>0</v>
      </c>
      <c r="J2545" s="375">
        <v>0</v>
      </c>
      <c r="K2545" s="375">
        <v>0</v>
      </c>
      <c r="L2545" s="375">
        <v>0</v>
      </c>
      <c r="M2545" s="375">
        <v>0</v>
      </c>
      <c r="N2545" s="375">
        <v>0</v>
      </c>
      <c r="O2545" s="375">
        <v>0</v>
      </c>
      <c r="P2545" s="375">
        <v>0</v>
      </c>
      <c r="Q2545" s="375">
        <v>0</v>
      </c>
      <c r="R2545" s="375">
        <v>0</v>
      </c>
      <c r="W2545" s="323" t="s">
        <v>71</v>
      </c>
      <c r="X2545" s="323" t="s">
        <v>243</v>
      </c>
      <c r="Y2545" s="323"/>
      <c r="Z2545" s="327">
        <v>0</v>
      </c>
      <c r="AA2545" s="327">
        <v>0</v>
      </c>
      <c r="AB2545" s="327">
        <v>0</v>
      </c>
      <c r="AC2545" s="327">
        <v>0.15373999999999999</v>
      </c>
      <c r="AD2545" s="327">
        <v>0</v>
      </c>
      <c r="AE2545" s="327">
        <v>0.1389</v>
      </c>
      <c r="AF2545" s="327">
        <v>0</v>
      </c>
      <c r="AG2545" s="327">
        <v>0</v>
      </c>
      <c r="AH2545" s="327">
        <v>0</v>
      </c>
      <c r="AI2545" s="327">
        <v>0</v>
      </c>
      <c r="AJ2545" s="327">
        <v>0</v>
      </c>
      <c r="AK2545" s="327">
        <v>0</v>
      </c>
      <c r="AL2545" s="327">
        <v>0.29264000000000001</v>
      </c>
      <c r="AM2545" s="292"/>
    </row>
    <row r="2546" spans="1:39" ht="19.5" customHeight="1" x14ac:dyDescent="0.2">
      <c r="A2546" s="375" t="s">
        <v>365</v>
      </c>
      <c r="B2546" s="375" t="s">
        <v>25</v>
      </c>
      <c r="C2546" s="375" t="s">
        <v>26</v>
      </c>
      <c r="D2546" s="375" t="s">
        <v>31</v>
      </c>
      <c r="E2546" s="375"/>
      <c r="F2546" s="375">
        <v>0</v>
      </c>
      <c r="G2546" s="375">
        <v>0</v>
      </c>
      <c r="H2546" s="375">
        <v>0</v>
      </c>
      <c r="I2546" s="375">
        <v>0</v>
      </c>
      <c r="J2546" s="375">
        <v>0</v>
      </c>
      <c r="K2546" s="375">
        <v>0</v>
      </c>
      <c r="L2546" s="375">
        <v>0</v>
      </c>
      <c r="M2546" s="375">
        <v>0</v>
      </c>
      <c r="N2546" s="375">
        <v>0</v>
      </c>
      <c r="O2546" s="375">
        <v>0</v>
      </c>
      <c r="P2546" s="375">
        <v>0</v>
      </c>
      <c r="Q2546" s="375">
        <v>0</v>
      </c>
      <c r="R2546" s="375">
        <v>0</v>
      </c>
      <c r="W2546" s="323" t="s">
        <v>71</v>
      </c>
      <c r="X2546" s="323" t="s">
        <v>244</v>
      </c>
      <c r="Y2546" s="323"/>
      <c r="Z2546" s="327">
        <v>0</v>
      </c>
      <c r="AA2546" s="327">
        <v>0</v>
      </c>
      <c r="AB2546" s="327">
        <v>0</v>
      </c>
      <c r="AC2546" s="327">
        <v>0</v>
      </c>
      <c r="AD2546" s="327">
        <v>0</v>
      </c>
      <c r="AE2546" s="327">
        <v>0</v>
      </c>
      <c r="AF2546" s="327">
        <v>0</v>
      </c>
      <c r="AG2546" s="327">
        <v>0</v>
      </c>
      <c r="AH2546" s="327">
        <v>0</v>
      </c>
      <c r="AI2546" s="327">
        <v>0</v>
      </c>
      <c r="AJ2546" s="327">
        <v>0</v>
      </c>
      <c r="AK2546" s="327">
        <v>0</v>
      </c>
      <c r="AL2546" s="327">
        <v>0</v>
      </c>
      <c r="AM2546" s="292"/>
    </row>
    <row r="2547" spans="1:39" ht="19.5" customHeight="1" x14ac:dyDescent="0.2">
      <c r="A2547" s="375" t="s">
        <v>365</v>
      </c>
      <c r="B2547" s="375" t="s">
        <v>25</v>
      </c>
      <c r="C2547" s="375" t="s">
        <v>26</v>
      </c>
      <c r="D2547" s="375" t="s">
        <v>32</v>
      </c>
      <c r="E2547" s="375"/>
      <c r="F2547" s="375">
        <v>0</v>
      </c>
      <c r="G2547" s="375">
        <v>0</v>
      </c>
      <c r="H2547" s="375">
        <v>0</v>
      </c>
      <c r="I2547" s="375">
        <v>0</v>
      </c>
      <c r="J2547" s="375">
        <v>0</v>
      </c>
      <c r="K2547" s="375">
        <v>0</v>
      </c>
      <c r="L2547" s="375">
        <v>0</v>
      </c>
      <c r="M2547" s="375">
        <v>0</v>
      </c>
      <c r="N2547" s="375">
        <v>0</v>
      </c>
      <c r="O2547" s="375">
        <v>0</v>
      </c>
      <c r="P2547" s="375">
        <v>0</v>
      </c>
      <c r="Q2547" s="375">
        <v>0</v>
      </c>
      <c r="R2547" s="375">
        <v>0</v>
      </c>
      <c r="W2547" s="323" t="s">
        <v>71</v>
      </c>
      <c r="X2547" s="323" t="s">
        <v>245</v>
      </c>
      <c r="Y2547" s="323"/>
      <c r="Z2547" s="327">
        <v>0</v>
      </c>
      <c r="AA2547" s="327">
        <v>0</v>
      </c>
      <c r="AB2547" s="327">
        <v>0</v>
      </c>
      <c r="AC2547" s="327">
        <v>0</v>
      </c>
      <c r="AD2547" s="327">
        <v>0</v>
      </c>
      <c r="AE2547" s="327">
        <v>0</v>
      </c>
      <c r="AF2547" s="327">
        <v>0</v>
      </c>
      <c r="AG2547" s="327">
        <v>0</v>
      </c>
      <c r="AH2547" s="327">
        <v>0</v>
      </c>
      <c r="AI2547" s="327">
        <v>0</v>
      </c>
      <c r="AJ2547" s="327">
        <v>0</v>
      </c>
      <c r="AK2547" s="327">
        <v>0</v>
      </c>
      <c r="AL2547" s="327">
        <v>0</v>
      </c>
      <c r="AM2547" s="292"/>
    </row>
    <row r="2548" spans="1:39" ht="19.5" customHeight="1" x14ac:dyDescent="0.2">
      <c r="A2548" s="375" t="s">
        <v>365</v>
      </c>
      <c r="B2548" s="375" t="s">
        <v>25</v>
      </c>
      <c r="C2548" s="375" t="s">
        <v>33</v>
      </c>
      <c r="D2548" s="375" t="s">
        <v>34</v>
      </c>
      <c r="E2548" s="375"/>
      <c r="F2548" s="375">
        <v>0</v>
      </c>
      <c r="G2548" s="375">
        <v>0</v>
      </c>
      <c r="H2548" s="375">
        <v>0</v>
      </c>
      <c r="I2548" s="375">
        <v>0</v>
      </c>
      <c r="J2548" s="375">
        <v>0</v>
      </c>
      <c r="K2548" s="375">
        <v>0</v>
      </c>
      <c r="L2548" s="375">
        <v>0</v>
      </c>
      <c r="M2548" s="375">
        <v>0</v>
      </c>
      <c r="N2548" s="375">
        <v>0</v>
      </c>
      <c r="O2548" s="375">
        <v>0</v>
      </c>
      <c r="P2548" s="375">
        <v>0</v>
      </c>
      <c r="Q2548" s="375">
        <v>0</v>
      </c>
      <c r="R2548" s="375">
        <v>0</v>
      </c>
      <c r="W2548" s="323" t="s">
        <v>71</v>
      </c>
      <c r="X2548" s="323" t="s">
        <v>246</v>
      </c>
      <c r="Y2548" s="323"/>
      <c r="Z2548" s="327">
        <v>0</v>
      </c>
      <c r="AA2548" s="327">
        <v>0</v>
      </c>
      <c r="AB2548" s="327">
        <v>0</v>
      </c>
      <c r="AC2548" s="327">
        <v>0</v>
      </c>
      <c r="AD2548" s="327">
        <v>0</v>
      </c>
      <c r="AE2548" s="327">
        <v>0</v>
      </c>
      <c r="AF2548" s="327">
        <v>0</v>
      </c>
      <c r="AG2548" s="327">
        <v>0</v>
      </c>
      <c r="AH2548" s="327">
        <v>0</v>
      </c>
      <c r="AI2548" s="327">
        <v>0</v>
      </c>
      <c r="AJ2548" s="327">
        <v>0</v>
      </c>
      <c r="AK2548" s="327">
        <v>0</v>
      </c>
      <c r="AL2548" s="327">
        <v>0</v>
      </c>
      <c r="AM2548" s="292"/>
    </row>
    <row r="2549" spans="1:39" ht="19.5" customHeight="1" x14ac:dyDescent="0.2">
      <c r="A2549" s="375" t="s">
        <v>365</v>
      </c>
      <c r="B2549" s="375" t="s">
        <v>25</v>
      </c>
      <c r="C2549" s="375" t="s">
        <v>33</v>
      </c>
      <c r="D2549" s="375" t="s">
        <v>35</v>
      </c>
      <c r="E2549" s="375"/>
      <c r="F2549" s="375">
        <v>0</v>
      </c>
      <c r="G2549" s="375">
        <v>0</v>
      </c>
      <c r="H2549" s="375">
        <v>0</v>
      </c>
      <c r="I2549" s="375">
        <v>0</v>
      </c>
      <c r="J2549" s="375">
        <v>0</v>
      </c>
      <c r="K2549" s="375">
        <v>0</v>
      </c>
      <c r="L2549" s="375">
        <v>0</v>
      </c>
      <c r="M2549" s="375">
        <v>0</v>
      </c>
      <c r="N2549" s="375">
        <v>0</v>
      </c>
      <c r="O2549" s="375">
        <v>0</v>
      </c>
      <c r="P2549" s="375">
        <v>0</v>
      </c>
      <c r="Q2549" s="375">
        <v>0</v>
      </c>
      <c r="R2549" s="375">
        <v>0</v>
      </c>
      <c r="W2549" s="323" t="s">
        <v>71</v>
      </c>
      <c r="X2549" s="323" t="s">
        <v>247</v>
      </c>
      <c r="Y2549" s="323"/>
      <c r="Z2549" s="327">
        <v>0</v>
      </c>
      <c r="AA2549" s="327">
        <v>0</v>
      </c>
      <c r="AB2549" s="327">
        <v>0</v>
      </c>
      <c r="AC2549" s="327">
        <v>0</v>
      </c>
      <c r="AD2549" s="327">
        <v>11.660399999999999</v>
      </c>
      <c r="AE2549" s="327">
        <v>0</v>
      </c>
      <c r="AF2549" s="327">
        <v>0</v>
      </c>
      <c r="AG2549" s="327">
        <v>0</v>
      </c>
      <c r="AH2549" s="327">
        <v>0</v>
      </c>
      <c r="AI2549" s="327">
        <v>0</v>
      </c>
      <c r="AJ2549" s="327">
        <v>0</v>
      </c>
      <c r="AK2549" s="327">
        <v>0</v>
      </c>
      <c r="AL2549" s="327">
        <v>11.660399999999999</v>
      </c>
      <c r="AM2549" s="292"/>
    </row>
    <row r="2550" spans="1:39" ht="19.5" customHeight="1" x14ac:dyDescent="0.2">
      <c r="A2550" s="375" t="s">
        <v>365</v>
      </c>
      <c r="B2550" s="375" t="s">
        <v>25</v>
      </c>
      <c r="C2550" s="375" t="s">
        <v>33</v>
      </c>
      <c r="D2550" s="375" t="s">
        <v>36</v>
      </c>
      <c r="E2550" s="375"/>
      <c r="F2550" s="375">
        <v>0</v>
      </c>
      <c r="G2550" s="375">
        <v>0</v>
      </c>
      <c r="H2550" s="375">
        <v>0</v>
      </c>
      <c r="I2550" s="375">
        <v>0</v>
      </c>
      <c r="J2550" s="375">
        <v>0</v>
      </c>
      <c r="K2550" s="375">
        <v>0</v>
      </c>
      <c r="L2550" s="375">
        <v>0</v>
      </c>
      <c r="M2550" s="375">
        <v>0</v>
      </c>
      <c r="N2550" s="375">
        <v>0</v>
      </c>
      <c r="O2550" s="375">
        <v>0</v>
      </c>
      <c r="P2550" s="375">
        <v>0</v>
      </c>
      <c r="Q2550" s="375">
        <v>0</v>
      </c>
      <c r="R2550" s="375">
        <v>0</v>
      </c>
      <c r="W2550" s="323" t="s">
        <v>71</v>
      </c>
      <c r="X2550" s="323" t="s">
        <v>248</v>
      </c>
      <c r="Y2550" s="323"/>
      <c r="Z2550" s="327">
        <v>0</v>
      </c>
      <c r="AA2550" s="327">
        <v>0</v>
      </c>
      <c r="AB2550" s="327">
        <v>0</v>
      </c>
      <c r="AC2550" s="327">
        <v>0</v>
      </c>
      <c r="AD2550" s="327">
        <v>0</v>
      </c>
      <c r="AE2550" s="327">
        <v>0</v>
      </c>
      <c r="AF2550" s="327">
        <v>0</v>
      </c>
      <c r="AG2550" s="327">
        <v>0</v>
      </c>
      <c r="AH2550" s="327">
        <v>0</v>
      </c>
      <c r="AI2550" s="327">
        <v>0</v>
      </c>
      <c r="AJ2550" s="327">
        <v>0</v>
      </c>
      <c r="AK2550" s="327">
        <v>0</v>
      </c>
      <c r="AL2550" s="327">
        <v>0</v>
      </c>
      <c r="AM2550" s="292"/>
    </row>
    <row r="2551" spans="1:39" ht="19.5" customHeight="1" x14ac:dyDescent="0.2">
      <c r="A2551" s="375" t="s">
        <v>365</v>
      </c>
      <c r="B2551" s="375" t="s">
        <v>25</v>
      </c>
      <c r="C2551" s="375" t="s">
        <v>33</v>
      </c>
      <c r="D2551" s="375" t="s">
        <v>37</v>
      </c>
      <c r="E2551" s="375"/>
      <c r="F2551" s="375">
        <v>0</v>
      </c>
      <c r="G2551" s="375">
        <v>0</v>
      </c>
      <c r="H2551" s="375">
        <v>0</v>
      </c>
      <c r="I2551" s="375">
        <v>0</v>
      </c>
      <c r="J2551" s="375">
        <v>0</v>
      </c>
      <c r="K2551" s="375">
        <v>0</v>
      </c>
      <c r="L2551" s="375">
        <v>0</v>
      </c>
      <c r="M2551" s="375">
        <v>0</v>
      </c>
      <c r="N2551" s="375">
        <v>0</v>
      </c>
      <c r="O2551" s="375">
        <v>0</v>
      </c>
      <c r="P2551" s="375">
        <v>0</v>
      </c>
      <c r="Q2551" s="375">
        <v>0</v>
      </c>
      <c r="R2551" s="375">
        <v>0</v>
      </c>
      <c r="W2551" s="323" t="s">
        <v>71</v>
      </c>
      <c r="X2551" s="323" t="s">
        <v>210</v>
      </c>
      <c r="Y2551" s="323"/>
      <c r="Z2551" s="327">
        <v>31.818387000000001</v>
      </c>
      <c r="AA2551" s="327">
        <v>95.798957000000001</v>
      </c>
      <c r="AB2551" s="327">
        <v>31.930952000000001</v>
      </c>
      <c r="AC2551" s="327">
        <v>44.104201000000003</v>
      </c>
      <c r="AD2551" s="327">
        <v>54.876522000000001</v>
      </c>
      <c r="AE2551" s="327">
        <v>57.885344000000003</v>
      </c>
      <c r="AF2551" s="327">
        <v>49.023200000000003</v>
      </c>
      <c r="AG2551" s="327">
        <v>59.982864999999997</v>
      </c>
      <c r="AH2551" s="327">
        <v>54.144978000000002</v>
      </c>
      <c r="AI2551" s="327">
        <v>32.780239999999999</v>
      </c>
      <c r="AJ2551" s="327">
        <v>51.994858000000001</v>
      </c>
      <c r="AK2551" s="327">
        <v>58.049120000000002</v>
      </c>
      <c r="AL2551" s="327">
        <v>622.38962400000003</v>
      </c>
      <c r="AM2551" s="292"/>
    </row>
    <row r="2552" spans="1:39" ht="19.5" customHeight="1" x14ac:dyDescent="0.2">
      <c r="A2552" s="375" t="s">
        <v>365</v>
      </c>
      <c r="B2552" s="375" t="s">
        <v>25</v>
      </c>
      <c r="C2552" s="375" t="s">
        <v>33</v>
      </c>
      <c r="D2552" s="375" t="s">
        <v>38</v>
      </c>
      <c r="E2552" s="375"/>
      <c r="F2552" s="375">
        <v>0</v>
      </c>
      <c r="G2552" s="375">
        <v>0</v>
      </c>
      <c r="H2552" s="375">
        <v>0</v>
      </c>
      <c r="I2552" s="375">
        <v>0</v>
      </c>
      <c r="J2552" s="375">
        <v>0</v>
      </c>
      <c r="K2552" s="375">
        <v>0</v>
      </c>
      <c r="L2552" s="375">
        <v>0</v>
      </c>
      <c r="M2552" s="375">
        <v>0</v>
      </c>
      <c r="N2552" s="375">
        <v>0</v>
      </c>
      <c r="O2552" s="375">
        <v>0</v>
      </c>
      <c r="P2552" s="375">
        <v>0</v>
      </c>
      <c r="Q2552" s="375">
        <v>0</v>
      </c>
      <c r="R2552" s="375">
        <v>0</v>
      </c>
      <c r="W2552" s="321"/>
      <c r="X2552" s="321"/>
      <c r="Y2552" s="321"/>
      <c r="Z2552" s="329"/>
      <c r="AA2552" s="329"/>
      <c r="AB2552" s="329"/>
      <c r="AC2552" s="329"/>
      <c r="AD2552" s="329"/>
      <c r="AE2552" s="329"/>
      <c r="AF2552" s="329"/>
      <c r="AG2552" s="329"/>
      <c r="AH2552" s="329"/>
      <c r="AI2552" s="329"/>
      <c r="AJ2552" s="329"/>
      <c r="AK2552" s="329"/>
      <c r="AL2552" s="329"/>
      <c r="AM2552" s="292"/>
    </row>
    <row r="2553" spans="1:39" ht="19.5" customHeight="1" x14ac:dyDescent="0.2">
      <c r="A2553" s="375" t="s">
        <v>365</v>
      </c>
      <c r="B2553" s="375" t="s">
        <v>25</v>
      </c>
      <c r="C2553" s="375" t="s">
        <v>33</v>
      </c>
      <c r="D2553" s="375" t="s">
        <v>39</v>
      </c>
      <c r="E2553" s="375"/>
      <c r="F2553" s="375">
        <v>0</v>
      </c>
      <c r="G2553" s="375">
        <v>0</v>
      </c>
      <c r="H2553" s="375">
        <v>0</v>
      </c>
      <c r="I2553" s="375">
        <v>0</v>
      </c>
      <c r="J2553" s="375">
        <v>0</v>
      </c>
      <c r="K2553" s="375">
        <v>0</v>
      </c>
      <c r="L2553" s="375">
        <v>0</v>
      </c>
      <c r="M2553" s="375">
        <v>0</v>
      </c>
      <c r="N2553" s="375">
        <v>0</v>
      </c>
      <c r="O2553" s="375">
        <v>0</v>
      </c>
      <c r="P2553" s="375">
        <v>0</v>
      </c>
      <c r="Q2553" s="375">
        <v>0</v>
      </c>
      <c r="R2553" s="375">
        <v>0</v>
      </c>
      <c r="W2553" s="321"/>
      <c r="X2553" s="321"/>
      <c r="Y2553" s="321"/>
      <c r="Z2553" s="329"/>
      <c r="AA2553" s="329"/>
      <c r="AB2553" s="329"/>
      <c r="AC2553" s="329"/>
      <c r="AD2553" s="329"/>
      <c r="AE2553" s="329"/>
      <c r="AF2553" s="329"/>
      <c r="AG2553" s="329"/>
      <c r="AH2553" s="329"/>
      <c r="AI2553" s="329"/>
      <c r="AJ2553" s="329"/>
      <c r="AK2553" s="329"/>
      <c r="AL2553" s="329"/>
      <c r="AM2553" s="292"/>
    </row>
    <row r="2554" spans="1:39" ht="19.5" customHeight="1" x14ac:dyDescent="0.2">
      <c r="A2554" s="375" t="s">
        <v>365</v>
      </c>
      <c r="B2554" s="375" t="s">
        <v>25</v>
      </c>
      <c r="C2554" s="375" t="s">
        <v>40</v>
      </c>
      <c r="D2554" s="375" t="s">
        <v>41</v>
      </c>
      <c r="E2554" s="375"/>
      <c r="F2554" s="375">
        <v>0</v>
      </c>
      <c r="G2554" s="375">
        <v>0</v>
      </c>
      <c r="H2554" s="375">
        <v>0</v>
      </c>
      <c r="I2554" s="375">
        <v>0</v>
      </c>
      <c r="J2554" s="375">
        <v>0</v>
      </c>
      <c r="K2554" s="375">
        <v>0</v>
      </c>
      <c r="L2554" s="375">
        <v>0</v>
      </c>
      <c r="M2554" s="375">
        <v>0</v>
      </c>
      <c r="N2554" s="375">
        <v>0</v>
      </c>
      <c r="O2554" s="375">
        <v>0</v>
      </c>
      <c r="P2554" s="375">
        <v>0</v>
      </c>
      <c r="Q2554" s="375">
        <v>0</v>
      </c>
      <c r="R2554" s="375">
        <v>0</v>
      </c>
      <c r="W2554" s="323" t="s">
        <v>3</v>
      </c>
      <c r="X2554" s="323" t="s">
        <v>4</v>
      </c>
      <c r="Y2554" s="323"/>
      <c r="Z2554" s="327" t="s">
        <v>8</v>
      </c>
      <c r="AA2554" s="327" t="s">
        <v>9</v>
      </c>
      <c r="AB2554" s="327" t="s">
        <v>10</v>
      </c>
      <c r="AC2554" s="327" t="s">
        <v>11</v>
      </c>
      <c r="AD2554" s="327" t="s">
        <v>12</v>
      </c>
      <c r="AE2554" s="327" t="s">
        <v>13</v>
      </c>
      <c r="AF2554" s="327" t="s">
        <v>14</v>
      </c>
      <c r="AG2554" s="327" t="s">
        <v>15</v>
      </c>
      <c r="AH2554" s="327" t="s">
        <v>16</v>
      </c>
      <c r="AI2554" s="327" t="s">
        <v>17</v>
      </c>
      <c r="AJ2554" s="327" t="s">
        <v>111</v>
      </c>
      <c r="AK2554" s="327" t="s">
        <v>19</v>
      </c>
      <c r="AL2554" s="327" t="s">
        <v>20</v>
      </c>
      <c r="AM2554" s="292"/>
    </row>
    <row r="2555" spans="1:39" ht="19.5" customHeight="1" x14ac:dyDescent="0.2">
      <c r="A2555" s="375" t="s">
        <v>365</v>
      </c>
      <c r="B2555" s="375" t="s">
        <v>25</v>
      </c>
      <c r="C2555" s="375" t="s">
        <v>40</v>
      </c>
      <c r="D2555" s="375" t="s">
        <v>42</v>
      </c>
      <c r="E2555" s="375"/>
      <c r="F2555" s="375">
        <v>0</v>
      </c>
      <c r="G2555" s="375">
        <v>0</v>
      </c>
      <c r="H2555" s="375">
        <v>0</v>
      </c>
      <c r="I2555" s="375">
        <v>0</v>
      </c>
      <c r="J2555" s="375">
        <v>0</v>
      </c>
      <c r="K2555" s="375">
        <v>0</v>
      </c>
      <c r="L2555" s="375">
        <v>0</v>
      </c>
      <c r="M2555" s="375">
        <v>0</v>
      </c>
      <c r="N2555" s="375">
        <v>0</v>
      </c>
      <c r="O2555" s="375">
        <v>0</v>
      </c>
      <c r="P2555" s="375">
        <v>0</v>
      </c>
      <c r="Q2555" s="375">
        <v>0</v>
      </c>
      <c r="R2555" s="375">
        <v>0</v>
      </c>
      <c r="W2555" s="323" t="s">
        <v>72</v>
      </c>
      <c r="X2555" s="323" t="s">
        <v>217</v>
      </c>
      <c r="Y2555" s="323"/>
      <c r="Z2555" s="327">
        <v>9.5808000000000004E-2</v>
      </c>
      <c r="AA2555" s="327">
        <v>4.7904000000000002E-2</v>
      </c>
      <c r="AB2555" s="327">
        <v>4.7904000000000002E-2</v>
      </c>
      <c r="AC2555" s="327">
        <v>9.5808000000000004E-2</v>
      </c>
      <c r="AD2555" s="327">
        <v>9.5808000000000004E-2</v>
      </c>
      <c r="AE2555" s="327">
        <v>9.5808000000000004E-2</v>
      </c>
      <c r="AF2555" s="327">
        <v>9.5808000000000004E-2</v>
      </c>
      <c r="AG2555" s="327">
        <v>9.5808000000000004E-2</v>
      </c>
      <c r="AH2555" s="327">
        <v>9.5808000000000004E-2</v>
      </c>
      <c r="AI2555" s="327">
        <v>9.5808000000000004E-2</v>
      </c>
      <c r="AJ2555" s="327">
        <v>9.5808000000000004E-2</v>
      </c>
      <c r="AK2555" s="327">
        <v>9.5808000000000004E-2</v>
      </c>
      <c r="AL2555" s="327">
        <v>1.0538879999999999</v>
      </c>
      <c r="AM2555" s="292"/>
    </row>
    <row r="2556" spans="1:39" ht="19.5" customHeight="1" x14ac:dyDescent="0.2">
      <c r="A2556" s="375" t="s">
        <v>365</v>
      </c>
      <c r="B2556" s="375" t="s">
        <v>25</v>
      </c>
      <c r="C2556" s="375" t="s">
        <v>40</v>
      </c>
      <c r="D2556" s="375" t="s">
        <v>43</v>
      </c>
      <c r="E2556" s="375"/>
      <c r="F2556" s="375">
        <v>0</v>
      </c>
      <c r="G2556" s="375">
        <v>0</v>
      </c>
      <c r="H2556" s="375">
        <v>0</v>
      </c>
      <c r="I2556" s="375">
        <v>0</v>
      </c>
      <c r="J2556" s="375">
        <v>0</v>
      </c>
      <c r="K2556" s="375">
        <v>0</v>
      </c>
      <c r="L2556" s="375">
        <v>0</v>
      </c>
      <c r="M2556" s="375">
        <v>0</v>
      </c>
      <c r="N2556" s="375">
        <v>0</v>
      </c>
      <c r="O2556" s="375">
        <v>0</v>
      </c>
      <c r="P2556" s="375">
        <v>0</v>
      </c>
      <c r="Q2556" s="375">
        <v>0</v>
      </c>
      <c r="R2556" s="375">
        <v>0</v>
      </c>
      <c r="W2556" s="323" t="s">
        <v>72</v>
      </c>
      <c r="X2556" s="323" t="s">
        <v>218</v>
      </c>
      <c r="Y2556" s="323"/>
      <c r="Z2556" s="327">
        <v>5.1029999999999999E-2</v>
      </c>
      <c r="AA2556" s="327">
        <v>0</v>
      </c>
      <c r="AB2556" s="327">
        <v>7.2899999999999996E-3</v>
      </c>
      <c r="AC2556" s="327">
        <v>1.3608E-2</v>
      </c>
      <c r="AD2556" s="327">
        <v>1.5552E-2</v>
      </c>
      <c r="AE2556" s="327">
        <v>1.7496000000000001E-2</v>
      </c>
      <c r="AF2556" s="327">
        <v>1.8467999999999998E-2</v>
      </c>
      <c r="AG2556" s="327">
        <v>1.8467999999999998E-2</v>
      </c>
      <c r="AH2556" s="327">
        <v>3.0131999999999999E-2</v>
      </c>
      <c r="AI2556" s="327">
        <v>2.8188000000000001E-2</v>
      </c>
      <c r="AJ2556" s="327">
        <v>1.7010000000000001E-2</v>
      </c>
      <c r="AK2556" s="327">
        <v>3.0617999999999999E-2</v>
      </c>
      <c r="AL2556" s="327">
        <v>0.24786</v>
      </c>
      <c r="AM2556" s="292"/>
    </row>
    <row r="2557" spans="1:39" ht="19.5" customHeight="1" x14ac:dyDescent="0.2">
      <c r="A2557" s="375" t="s">
        <v>365</v>
      </c>
      <c r="B2557" s="375" t="s">
        <v>44</v>
      </c>
      <c r="C2557" s="375" t="s">
        <v>26</v>
      </c>
      <c r="D2557" s="375" t="s">
        <v>27</v>
      </c>
      <c r="E2557" s="375"/>
      <c r="F2557" s="375"/>
      <c r="G2557" s="375"/>
      <c r="H2557" s="375"/>
      <c r="I2557" s="375"/>
      <c r="J2557" s="375"/>
      <c r="K2557" s="375"/>
      <c r="L2557" s="375"/>
      <c r="M2557" s="375"/>
      <c r="N2557" s="375"/>
      <c r="O2557" s="375"/>
      <c r="P2557" s="375"/>
      <c r="Q2557" s="375"/>
      <c r="R2557" s="375">
        <v>0</v>
      </c>
      <c r="W2557" s="323" t="s">
        <v>72</v>
      </c>
      <c r="X2557" s="323" t="s">
        <v>219</v>
      </c>
      <c r="Y2557" s="323"/>
      <c r="Z2557" s="327">
        <v>7.8320000000000001E-2</v>
      </c>
      <c r="AA2557" s="327">
        <v>0</v>
      </c>
      <c r="AB2557" s="327">
        <v>4.3040000000000002E-2</v>
      </c>
      <c r="AC2557" s="327">
        <v>0.10544000000000001</v>
      </c>
      <c r="AD2557" s="327">
        <v>0.11376</v>
      </c>
      <c r="AE2557" s="327">
        <v>0.13672000000000001</v>
      </c>
      <c r="AF2557" s="327">
        <v>0.15984000000000001</v>
      </c>
      <c r="AG2557" s="327">
        <v>0.1784</v>
      </c>
      <c r="AH2557" s="327">
        <v>0.14824000000000001</v>
      </c>
      <c r="AI2557" s="327">
        <v>0.14471999999999999</v>
      </c>
      <c r="AJ2557" s="327">
        <v>0.13965</v>
      </c>
      <c r="AK2557" s="327">
        <v>0.108015</v>
      </c>
      <c r="AL2557" s="327">
        <v>1.3561449999999999</v>
      </c>
      <c r="AM2557" s="292"/>
    </row>
    <row r="2558" spans="1:39" ht="19.5" customHeight="1" x14ac:dyDescent="0.2">
      <c r="A2558" s="375" t="s">
        <v>365</v>
      </c>
      <c r="B2558" s="375" t="s">
        <v>44</v>
      </c>
      <c r="C2558" s="375" t="s">
        <v>26</v>
      </c>
      <c r="D2558" s="375" t="s">
        <v>28</v>
      </c>
      <c r="E2558" s="375"/>
      <c r="F2558" s="375"/>
      <c r="G2558" s="375"/>
      <c r="H2558" s="375"/>
      <c r="I2558" s="375"/>
      <c r="J2558" s="375"/>
      <c r="K2558" s="375"/>
      <c r="L2558" s="375"/>
      <c r="M2558" s="375"/>
      <c r="N2558" s="375"/>
      <c r="O2558" s="375"/>
      <c r="P2558" s="375"/>
      <c r="Q2558" s="375"/>
      <c r="R2558" s="375">
        <v>0</v>
      </c>
      <c r="W2558" s="323" t="s">
        <v>72</v>
      </c>
      <c r="X2558" s="323" t="s">
        <v>220</v>
      </c>
      <c r="Y2558" s="323"/>
      <c r="Z2558" s="327">
        <v>0.107905</v>
      </c>
      <c r="AA2558" s="327">
        <v>0.22289300000000001</v>
      </c>
      <c r="AB2558" s="327">
        <v>3.6413000000000001E-2</v>
      </c>
      <c r="AC2558" s="327">
        <v>-6.0213999999999997E-2</v>
      </c>
      <c r="AD2558" s="327">
        <v>6.7874000000000004E-2</v>
      </c>
      <c r="AE2558" s="327">
        <v>4.496E-2</v>
      </c>
      <c r="AF2558" s="327">
        <v>6.6552E-2</v>
      </c>
      <c r="AG2558" s="327">
        <v>6.6355999999999998E-2</v>
      </c>
      <c r="AH2558" s="327">
        <v>2.9516000000000001E-2</v>
      </c>
      <c r="AI2558" s="327">
        <v>6.2502000000000002E-2</v>
      </c>
      <c r="AJ2558" s="327">
        <v>3.1444E-2</v>
      </c>
      <c r="AK2558" s="327">
        <v>2.4645E-2</v>
      </c>
      <c r="AL2558" s="327">
        <v>0.70084599999999997</v>
      </c>
      <c r="AM2558" s="292"/>
    </row>
    <row r="2559" spans="1:39" ht="19.5" customHeight="1" x14ac:dyDescent="0.2">
      <c r="A2559" s="375" t="s">
        <v>365</v>
      </c>
      <c r="B2559" s="375" t="s">
        <v>44</v>
      </c>
      <c r="C2559" s="375" t="s">
        <v>26</v>
      </c>
      <c r="D2559" s="375" t="s">
        <v>29</v>
      </c>
      <c r="E2559" s="375"/>
      <c r="F2559" s="375"/>
      <c r="G2559" s="375"/>
      <c r="H2559" s="375"/>
      <c r="I2559" s="375"/>
      <c r="J2559" s="375"/>
      <c r="K2559" s="375"/>
      <c r="L2559" s="375"/>
      <c r="M2559" s="375"/>
      <c r="N2559" s="375"/>
      <c r="O2559" s="375"/>
      <c r="P2559" s="375"/>
      <c r="Q2559" s="375"/>
      <c r="R2559" s="375">
        <v>0</v>
      </c>
      <c r="W2559" s="323" t="s">
        <v>72</v>
      </c>
      <c r="X2559" s="323" t="s">
        <v>211</v>
      </c>
      <c r="Y2559" s="323"/>
      <c r="Z2559" s="327">
        <v>34.232564000000004</v>
      </c>
      <c r="AA2559" s="327">
        <v>203.25188399999999</v>
      </c>
      <c r="AB2559" s="327">
        <v>15.443873999999999</v>
      </c>
      <c r="AC2559" s="327">
        <v>-125.824279</v>
      </c>
      <c r="AD2559" s="327">
        <v>60.816777999999999</v>
      </c>
      <c r="AE2559" s="327">
        <v>60.109135000000002</v>
      </c>
      <c r="AF2559" s="327">
        <v>95.742902999999998</v>
      </c>
      <c r="AG2559" s="327">
        <v>21.842676999999998</v>
      </c>
      <c r="AH2559" s="327">
        <v>16.435502</v>
      </c>
      <c r="AI2559" s="327">
        <v>17.743281</v>
      </c>
      <c r="AJ2559" s="327">
        <v>13.447267999999999</v>
      </c>
      <c r="AK2559" s="327">
        <v>6.1783919999999997</v>
      </c>
      <c r="AL2559" s="327">
        <v>419.41997900000001</v>
      </c>
      <c r="AM2559" s="292"/>
    </row>
    <row r="2560" spans="1:39" ht="19.5" customHeight="1" x14ac:dyDescent="0.2">
      <c r="A2560" s="375" t="s">
        <v>365</v>
      </c>
      <c r="B2560" s="375" t="s">
        <v>44</v>
      </c>
      <c r="C2560" s="375" t="s">
        <v>26</v>
      </c>
      <c r="D2560" s="375" t="s">
        <v>30</v>
      </c>
      <c r="E2560" s="375"/>
      <c r="F2560" s="375"/>
      <c r="G2560" s="375"/>
      <c r="H2560" s="375"/>
      <c r="I2560" s="375"/>
      <c r="J2560" s="375"/>
      <c r="K2560" s="375"/>
      <c r="L2560" s="375"/>
      <c r="M2560" s="375"/>
      <c r="N2560" s="375"/>
      <c r="O2560" s="375"/>
      <c r="P2560" s="375"/>
      <c r="Q2560" s="375"/>
      <c r="R2560" s="375">
        <v>0</v>
      </c>
      <c r="W2560" s="323" t="s">
        <v>72</v>
      </c>
      <c r="X2560" s="323" t="s">
        <v>221</v>
      </c>
      <c r="Y2560" s="323"/>
      <c r="Z2560" s="327">
        <v>4.7701339999999997</v>
      </c>
      <c r="AA2560" s="327">
        <v>4.6171340000000001</v>
      </c>
      <c r="AB2560" s="327">
        <v>1.3308489999999999</v>
      </c>
      <c r="AC2560" s="327">
        <v>3.0907990000000001</v>
      </c>
      <c r="AD2560" s="327">
        <v>3.6845789999999998</v>
      </c>
      <c r="AE2560" s="327">
        <v>3.439943</v>
      </c>
      <c r="AF2560" s="327">
        <v>3.5671279999999999</v>
      </c>
      <c r="AG2560" s="327">
        <v>2.978564</v>
      </c>
      <c r="AH2560" s="327">
        <v>1.2284360000000001</v>
      </c>
      <c r="AI2560" s="327">
        <v>0.82065200000000005</v>
      </c>
      <c r="AJ2560" s="327">
        <v>0.76065199999999999</v>
      </c>
      <c r="AK2560" s="327">
        <v>0.56086800000000003</v>
      </c>
      <c r="AL2560" s="327">
        <v>30.849737999999999</v>
      </c>
      <c r="AM2560" s="292"/>
    </row>
    <row r="2561" spans="1:39" ht="19.5" customHeight="1" x14ac:dyDescent="0.2">
      <c r="A2561" s="375" t="s">
        <v>365</v>
      </c>
      <c r="B2561" s="375" t="s">
        <v>44</v>
      </c>
      <c r="C2561" s="375" t="s">
        <v>26</v>
      </c>
      <c r="D2561" s="375" t="s">
        <v>31</v>
      </c>
      <c r="E2561" s="375"/>
      <c r="F2561" s="375"/>
      <c r="G2561" s="375"/>
      <c r="H2561" s="375"/>
      <c r="I2561" s="375"/>
      <c r="J2561" s="375"/>
      <c r="K2561" s="375"/>
      <c r="L2561" s="375"/>
      <c r="M2561" s="375"/>
      <c r="N2561" s="375"/>
      <c r="O2561" s="375"/>
      <c r="P2561" s="375"/>
      <c r="Q2561" s="375"/>
      <c r="R2561" s="375">
        <v>0</v>
      </c>
      <c r="W2561" s="323" t="s">
        <v>72</v>
      </c>
      <c r="X2561" s="323" t="s">
        <v>222</v>
      </c>
      <c r="Y2561" s="323"/>
      <c r="Z2561" s="327">
        <v>8.3099999999999993E-2</v>
      </c>
      <c r="AA2561" s="327">
        <v>0</v>
      </c>
      <c r="AB2561" s="327">
        <v>6.0000000000000001E-3</v>
      </c>
      <c r="AC2561" s="327">
        <v>0</v>
      </c>
      <c r="AD2561" s="327">
        <v>0</v>
      </c>
      <c r="AE2561" s="327">
        <v>1.35E-2</v>
      </c>
      <c r="AF2561" s="327">
        <v>0</v>
      </c>
      <c r="AG2561" s="327">
        <v>1.02</v>
      </c>
      <c r="AH2561" s="327">
        <v>0</v>
      </c>
      <c r="AI2561" s="327">
        <v>8.9999999999999993E-3</v>
      </c>
      <c r="AJ2561" s="327">
        <v>0</v>
      </c>
      <c r="AK2561" s="327">
        <v>0</v>
      </c>
      <c r="AL2561" s="327">
        <v>1.1315999999999999</v>
      </c>
      <c r="AM2561" s="292"/>
    </row>
    <row r="2562" spans="1:39" ht="19.5" customHeight="1" x14ac:dyDescent="0.2">
      <c r="A2562" s="375" t="s">
        <v>365</v>
      </c>
      <c r="B2562" s="375" t="s">
        <v>44</v>
      </c>
      <c r="C2562" s="375" t="s">
        <v>26</v>
      </c>
      <c r="D2562" s="375" t="s">
        <v>32</v>
      </c>
      <c r="E2562" s="375"/>
      <c r="F2562" s="375"/>
      <c r="G2562" s="375"/>
      <c r="H2562" s="375"/>
      <c r="I2562" s="375"/>
      <c r="J2562" s="375"/>
      <c r="K2562" s="375"/>
      <c r="L2562" s="375"/>
      <c r="M2562" s="375"/>
      <c r="N2562" s="375"/>
      <c r="O2562" s="375"/>
      <c r="P2562" s="375"/>
      <c r="Q2562" s="375"/>
      <c r="R2562" s="375">
        <v>0</v>
      </c>
      <c r="W2562" s="323" t="s">
        <v>72</v>
      </c>
      <c r="X2562" s="323" t="s">
        <v>223</v>
      </c>
      <c r="Y2562" s="323"/>
      <c r="Z2562" s="327">
        <v>0</v>
      </c>
      <c r="AA2562" s="327">
        <v>0</v>
      </c>
      <c r="AB2562" s="327">
        <v>0</v>
      </c>
      <c r="AC2562" s="327">
        <v>0</v>
      </c>
      <c r="AD2562" s="327">
        <v>0</v>
      </c>
      <c r="AE2562" s="327">
        <v>0</v>
      </c>
      <c r="AF2562" s="327">
        <v>0</v>
      </c>
      <c r="AG2562" s="327">
        <v>0</v>
      </c>
      <c r="AH2562" s="327">
        <v>0</v>
      </c>
      <c r="AI2562" s="327">
        <v>0</v>
      </c>
      <c r="AJ2562" s="327">
        <v>0</v>
      </c>
      <c r="AK2562" s="327">
        <v>0</v>
      </c>
      <c r="AL2562" s="327">
        <v>0</v>
      </c>
      <c r="AM2562" s="292"/>
    </row>
    <row r="2563" spans="1:39" ht="19.5" customHeight="1" x14ac:dyDescent="0.2">
      <c r="A2563" s="375" t="s">
        <v>365</v>
      </c>
      <c r="B2563" s="375" t="s">
        <v>44</v>
      </c>
      <c r="C2563" s="375" t="s">
        <v>33</v>
      </c>
      <c r="D2563" s="375" t="s">
        <v>34</v>
      </c>
      <c r="E2563" s="375"/>
      <c r="F2563" s="375"/>
      <c r="G2563" s="375"/>
      <c r="H2563" s="375"/>
      <c r="I2563" s="375"/>
      <c r="J2563" s="375"/>
      <c r="K2563" s="375"/>
      <c r="L2563" s="375"/>
      <c r="M2563" s="375"/>
      <c r="N2563" s="375"/>
      <c r="O2563" s="375"/>
      <c r="P2563" s="375"/>
      <c r="Q2563" s="375"/>
      <c r="R2563" s="375">
        <v>0</v>
      </c>
      <c r="W2563" s="323" t="s">
        <v>72</v>
      </c>
      <c r="X2563" s="323" t="s">
        <v>224</v>
      </c>
      <c r="Y2563" s="323"/>
      <c r="Z2563" s="327">
        <v>15.648949999999999</v>
      </c>
      <c r="AA2563" s="327">
        <v>11.641500000000001</v>
      </c>
      <c r="AB2563" s="327">
        <v>4.0464000000000002</v>
      </c>
      <c r="AC2563" s="327">
        <v>-24.512699999999999</v>
      </c>
      <c r="AD2563" s="327">
        <v>18.032050999999999</v>
      </c>
      <c r="AE2563" s="327">
        <v>24.892702</v>
      </c>
      <c r="AF2563" s="327">
        <v>6.4026019999999999</v>
      </c>
      <c r="AG2563" s="327">
        <v>29.890094999999999</v>
      </c>
      <c r="AH2563" s="327">
        <v>26.607126999999998</v>
      </c>
      <c r="AI2563" s="327">
        <v>4.9432499999999999</v>
      </c>
      <c r="AJ2563" s="327">
        <v>2.8054000000000001</v>
      </c>
      <c r="AK2563" s="327">
        <v>1.6254</v>
      </c>
      <c r="AL2563" s="327">
        <v>122.022777</v>
      </c>
      <c r="AM2563" s="292"/>
    </row>
    <row r="2564" spans="1:39" ht="19.5" customHeight="1" x14ac:dyDescent="0.2">
      <c r="A2564" s="375" t="s">
        <v>365</v>
      </c>
      <c r="B2564" s="375" t="s">
        <v>44</v>
      </c>
      <c r="C2564" s="375" t="s">
        <v>33</v>
      </c>
      <c r="D2564" s="375" t="s">
        <v>35</v>
      </c>
      <c r="E2564" s="375"/>
      <c r="F2564" s="375"/>
      <c r="G2564" s="375"/>
      <c r="H2564" s="375"/>
      <c r="I2564" s="375"/>
      <c r="J2564" s="375"/>
      <c r="K2564" s="375"/>
      <c r="L2564" s="375"/>
      <c r="M2564" s="375"/>
      <c r="N2564" s="375"/>
      <c r="O2564" s="375"/>
      <c r="P2564" s="375"/>
      <c r="Q2564" s="375"/>
      <c r="R2564" s="375">
        <v>0</v>
      </c>
      <c r="W2564" s="323" t="s">
        <v>72</v>
      </c>
      <c r="X2564" s="323" t="s">
        <v>225</v>
      </c>
      <c r="Y2564" s="323"/>
      <c r="Z2564" s="327">
        <v>4.1935E-2</v>
      </c>
      <c r="AA2564" s="327">
        <v>0</v>
      </c>
      <c r="AB2564" s="327">
        <v>8.387E-2</v>
      </c>
      <c r="AC2564" s="327">
        <v>3.7716E-2</v>
      </c>
      <c r="AD2564" s="327">
        <v>3.7726000000000003E-2</v>
      </c>
      <c r="AE2564" s="327">
        <v>3.4014000000000003E-2</v>
      </c>
      <c r="AF2564" s="327">
        <v>3.4014000000000003E-2</v>
      </c>
      <c r="AG2564" s="327">
        <v>3.4014000000000003E-2</v>
      </c>
      <c r="AH2564" s="327">
        <v>3.4014000000000003E-2</v>
      </c>
      <c r="AI2564" s="327">
        <v>3.4014000000000003E-2</v>
      </c>
      <c r="AJ2564" s="327">
        <v>3.4014000000000003E-2</v>
      </c>
      <c r="AK2564" s="327">
        <v>0.146118</v>
      </c>
      <c r="AL2564" s="327">
        <v>0.55144899999999997</v>
      </c>
      <c r="AM2564" s="292"/>
    </row>
    <row r="2565" spans="1:39" ht="19.5" customHeight="1" x14ac:dyDescent="0.2">
      <c r="A2565" s="375" t="s">
        <v>365</v>
      </c>
      <c r="B2565" s="375" t="s">
        <v>44</v>
      </c>
      <c r="C2565" s="375" t="s">
        <v>33</v>
      </c>
      <c r="D2565" s="375" t="s">
        <v>36</v>
      </c>
      <c r="E2565" s="375"/>
      <c r="F2565" s="375"/>
      <c r="G2565" s="375"/>
      <c r="H2565" s="375"/>
      <c r="I2565" s="375"/>
      <c r="J2565" s="375"/>
      <c r="K2565" s="375"/>
      <c r="L2565" s="375"/>
      <c r="M2565" s="375"/>
      <c r="N2565" s="375"/>
      <c r="O2565" s="375"/>
      <c r="P2565" s="375"/>
      <c r="Q2565" s="375"/>
      <c r="R2565" s="375">
        <v>0</v>
      </c>
      <c r="W2565" s="323" t="s">
        <v>72</v>
      </c>
      <c r="X2565" s="323" t="s">
        <v>226</v>
      </c>
      <c r="Y2565" s="323"/>
      <c r="Z2565" s="327">
        <v>0</v>
      </c>
      <c r="AA2565" s="327">
        <v>0</v>
      </c>
      <c r="AB2565" s="327">
        <v>0</v>
      </c>
      <c r="AC2565" s="327">
        <v>0</v>
      </c>
      <c r="AD2565" s="327">
        <v>0</v>
      </c>
      <c r="AE2565" s="327">
        <v>0</v>
      </c>
      <c r="AF2565" s="327">
        <v>0</v>
      </c>
      <c r="AG2565" s="327">
        <v>0</v>
      </c>
      <c r="AH2565" s="327">
        <v>0</v>
      </c>
      <c r="AI2565" s="327">
        <v>0</v>
      </c>
      <c r="AJ2565" s="327">
        <v>0</v>
      </c>
      <c r="AK2565" s="327">
        <v>0</v>
      </c>
      <c r="AL2565" s="327">
        <v>0</v>
      </c>
      <c r="AM2565" s="292"/>
    </row>
    <row r="2566" spans="1:39" ht="19.5" customHeight="1" x14ac:dyDescent="0.2">
      <c r="A2566" s="375" t="s">
        <v>365</v>
      </c>
      <c r="B2566" s="375" t="s">
        <v>44</v>
      </c>
      <c r="C2566" s="375" t="s">
        <v>33</v>
      </c>
      <c r="D2566" s="375" t="s">
        <v>37</v>
      </c>
      <c r="E2566" s="375"/>
      <c r="F2566" s="375"/>
      <c r="G2566" s="375"/>
      <c r="H2566" s="375"/>
      <c r="I2566" s="375"/>
      <c r="J2566" s="375"/>
      <c r="K2566" s="375"/>
      <c r="L2566" s="375"/>
      <c r="M2566" s="375"/>
      <c r="N2566" s="375"/>
      <c r="O2566" s="375"/>
      <c r="P2566" s="375"/>
      <c r="Q2566" s="375"/>
      <c r="R2566" s="375">
        <v>0</v>
      </c>
      <c r="W2566" s="323" t="s">
        <v>72</v>
      </c>
      <c r="X2566" s="323" t="s">
        <v>227</v>
      </c>
      <c r="Y2566" s="323"/>
      <c r="Z2566" s="327">
        <v>0.06</v>
      </c>
      <c r="AA2566" s="327">
        <v>0</v>
      </c>
      <c r="AB2566" s="327">
        <v>0</v>
      </c>
      <c r="AC2566" s="327">
        <v>39.42</v>
      </c>
      <c r="AD2566" s="327">
        <v>0</v>
      </c>
      <c r="AE2566" s="327">
        <v>0</v>
      </c>
      <c r="AF2566" s="327">
        <v>0</v>
      </c>
      <c r="AG2566" s="327">
        <v>0.36499999999999999</v>
      </c>
      <c r="AH2566" s="327">
        <v>0</v>
      </c>
      <c r="AI2566" s="327">
        <v>0</v>
      </c>
      <c r="AJ2566" s="327">
        <v>0</v>
      </c>
      <c r="AK2566" s="327">
        <v>0</v>
      </c>
      <c r="AL2566" s="327">
        <v>39.844999999999999</v>
      </c>
      <c r="AM2566" s="292"/>
    </row>
    <row r="2567" spans="1:39" ht="19.5" customHeight="1" x14ac:dyDescent="0.2">
      <c r="A2567" s="375" t="s">
        <v>365</v>
      </c>
      <c r="B2567" s="375" t="s">
        <v>44</v>
      </c>
      <c r="C2567" s="375" t="s">
        <v>33</v>
      </c>
      <c r="D2567" s="375" t="s">
        <v>38</v>
      </c>
      <c r="E2567" s="375"/>
      <c r="F2567" s="375"/>
      <c r="G2567" s="375"/>
      <c r="H2567" s="375"/>
      <c r="I2567" s="375"/>
      <c r="J2567" s="375"/>
      <c r="K2567" s="375"/>
      <c r="L2567" s="375"/>
      <c r="M2567" s="375"/>
      <c r="N2567" s="375"/>
      <c r="O2567" s="375"/>
      <c r="P2567" s="375"/>
      <c r="Q2567" s="375"/>
      <c r="R2567" s="375">
        <v>0</v>
      </c>
      <c r="W2567" s="323" t="s">
        <v>72</v>
      </c>
      <c r="X2567" s="323" t="s">
        <v>367</v>
      </c>
      <c r="Y2567" s="323"/>
      <c r="Z2567" s="327">
        <v>0</v>
      </c>
      <c r="AA2567" s="327">
        <v>0</v>
      </c>
      <c r="AB2567" s="327">
        <v>0</v>
      </c>
      <c r="AC2567" s="327">
        <v>0</v>
      </c>
      <c r="AD2567" s="327">
        <v>0</v>
      </c>
      <c r="AE2567" s="327">
        <v>0</v>
      </c>
      <c r="AF2567" s="327">
        <v>0</v>
      </c>
      <c r="AG2567" s="327">
        <v>0</v>
      </c>
      <c r="AH2567" s="327">
        <v>0</v>
      </c>
      <c r="AI2567" s="327">
        <v>0</v>
      </c>
      <c r="AJ2567" s="327">
        <v>0</v>
      </c>
      <c r="AK2567" s="327">
        <v>0</v>
      </c>
      <c r="AL2567" s="327">
        <v>0</v>
      </c>
      <c r="AM2567" s="292"/>
    </row>
    <row r="2568" spans="1:39" ht="19.5" customHeight="1" x14ac:dyDescent="0.2">
      <c r="A2568" s="375" t="s">
        <v>365</v>
      </c>
      <c r="B2568" s="375" t="s">
        <v>44</v>
      </c>
      <c r="C2568" s="375" t="s">
        <v>33</v>
      </c>
      <c r="D2568" s="375" t="s">
        <v>39</v>
      </c>
      <c r="E2568" s="375"/>
      <c r="F2568" s="375"/>
      <c r="G2568" s="375"/>
      <c r="H2568" s="375"/>
      <c r="I2568" s="375"/>
      <c r="J2568" s="375"/>
      <c r="K2568" s="375"/>
      <c r="L2568" s="375"/>
      <c r="M2568" s="375"/>
      <c r="N2568" s="375"/>
      <c r="O2568" s="375"/>
      <c r="P2568" s="375"/>
      <c r="Q2568" s="375"/>
      <c r="R2568" s="375">
        <v>0</v>
      </c>
      <c r="W2568" s="323" t="s">
        <v>72</v>
      </c>
      <c r="X2568" s="323" t="s">
        <v>229</v>
      </c>
      <c r="Y2568" s="323"/>
      <c r="Z2568" s="327">
        <v>-29.06</v>
      </c>
      <c r="AA2568" s="327">
        <v>-0.6</v>
      </c>
      <c r="AB2568" s="327">
        <v>-9.82</v>
      </c>
      <c r="AC2568" s="327">
        <v>0</v>
      </c>
      <c r="AD2568" s="327">
        <v>-53.915999999999997</v>
      </c>
      <c r="AE2568" s="327">
        <v>-55.2</v>
      </c>
      <c r="AF2568" s="327">
        <v>-57</v>
      </c>
      <c r="AG2568" s="327">
        <v>-43.257530000000003</v>
      </c>
      <c r="AH2568" s="327">
        <v>-9.7698</v>
      </c>
      <c r="AI2568" s="327">
        <v>-11.46748</v>
      </c>
      <c r="AJ2568" s="327">
        <v>-12.31692</v>
      </c>
      <c r="AK2568" s="327">
        <v>0</v>
      </c>
      <c r="AL2568" s="327">
        <v>-282.40773000000002</v>
      </c>
      <c r="AM2568" s="292"/>
    </row>
    <row r="2569" spans="1:39" ht="19.5" customHeight="1" x14ac:dyDescent="0.2">
      <c r="A2569" s="375" t="s">
        <v>365</v>
      </c>
      <c r="B2569" s="375" t="s">
        <v>44</v>
      </c>
      <c r="C2569" s="375" t="s">
        <v>40</v>
      </c>
      <c r="D2569" s="375" t="s">
        <v>41</v>
      </c>
      <c r="E2569" s="375"/>
      <c r="F2569" s="375"/>
      <c r="G2569" s="375"/>
      <c r="H2569" s="375"/>
      <c r="I2569" s="375"/>
      <c r="J2569" s="375"/>
      <c r="K2569" s="375"/>
      <c r="L2569" s="375"/>
      <c r="M2569" s="375"/>
      <c r="N2569" s="375"/>
      <c r="O2569" s="375"/>
      <c r="P2569" s="375"/>
      <c r="Q2569" s="375"/>
      <c r="R2569" s="375">
        <v>0</v>
      </c>
      <c r="W2569" s="323" t="s">
        <v>72</v>
      </c>
      <c r="X2569" s="323" t="s">
        <v>230</v>
      </c>
      <c r="Y2569" s="323"/>
      <c r="Z2569" s="327">
        <v>0.24</v>
      </c>
      <c r="AA2569" s="327">
        <v>0</v>
      </c>
      <c r="AB2569" s="327">
        <v>0.28079999999999999</v>
      </c>
      <c r="AC2569" s="327">
        <v>0.34</v>
      </c>
      <c r="AD2569" s="327">
        <v>0</v>
      </c>
      <c r="AE2569" s="327">
        <v>0</v>
      </c>
      <c r="AF2569" s="327">
        <v>0</v>
      </c>
      <c r="AG2569" s="327">
        <v>0.16320000000000001</v>
      </c>
      <c r="AH2569" s="327">
        <v>-54.392359999999996</v>
      </c>
      <c r="AI2569" s="327">
        <v>0</v>
      </c>
      <c r="AJ2569" s="327">
        <v>0</v>
      </c>
      <c r="AK2569" s="327">
        <v>0</v>
      </c>
      <c r="AL2569" s="327">
        <v>-53.368360000000003</v>
      </c>
      <c r="AM2569" s="292"/>
    </row>
    <row r="2570" spans="1:39" ht="19.5" customHeight="1" x14ac:dyDescent="0.2">
      <c r="A2570" s="375" t="s">
        <v>365</v>
      </c>
      <c r="B2570" s="375" t="s">
        <v>44</v>
      </c>
      <c r="C2570" s="375" t="s">
        <v>40</v>
      </c>
      <c r="D2570" s="375" t="s">
        <v>42</v>
      </c>
      <c r="E2570" s="375"/>
      <c r="F2570" s="375"/>
      <c r="G2570" s="375"/>
      <c r="H2570" s="375"/>
      <c r="I2570" s="375"/>
      <c r="J2570" s="375"/>
      <c r="K2570" s="375"/>
      <c r="L2570" s="375"/>
      <c r="M2570" s="375"/>
      <c r="N2570" s="375"/>
      <c r="O2570" s="375"/>
      <c r="P2570" s="375"/>
      <c r="Q2570" s="375"/>
      <c r="R2570" s="375">
        <v>0</v>
      </c>
      <c r="W2570" s="323" t="s">
        <v>72</v>
      </c>
      <c r="X2570" s="323" t="s">
        <v>231</v>
      </c>
      <c r="Y2570" s="323"/>
      <c r="Z2570" s="327">
        <v>0</v>
      </c>
      <c r="AA2570" s="327">
        <v>0</v>
      </c>
      <c r="AB2570" s="327">
        <v>0</v>
      </c>
      <c r="AC2570" s="327">
        <v>0</v>
      </c>
      <c r="AD2570" s="327">
        <v>0</v>
      </c>
      <c r="AE2570" s="327">
        <v>0</v>
      </c>
      <c r="AF2570" s="327">
        <v>0</v>
      </c>
      <c r="AG2570" s="327">
        <v>0</v>
      </c>
      <c r="AH2570" s="327">
        <v>0</v>
      </c>
      <c r="AI2570" s="327">
        <v>0</v>
      </c>
      <c r="AJ2570" s="327">
        <v>0</v>
      </c>
      <c r="AK2570" s="327">
        <v>0</v>
      </c>
      <c r="AL2570" s="327">
        <v>0</v>
      </c>
      <c r="AM2570" s="292"/>
    </row>
    <row r="2571" spans="1:39" ht="19.5" customHeight="1" x14ac:dyDescent="0.2">
      <c r="A2571" s="375" t="s">
        <v>365</v>
      </c>
      <c r="B2571" s="375" t="s">
        <v>44</v>
      </c>
      <c r="C2571" s="375" t="s">
        <v>40</v>
      </c>
      <c r="D2571" s="375" t="s">
        <v>43</v>
      </c>
      <c r="E2571" s="375"/>
      <c r="F2571" s="375"/>
      <c r="G2571" s="375"/>
      <c r="H2571" s="375"/>
      <c r="I2571" s="375"/>
      <c r="J2571" s="375"/>
      <c r="K2571" s="375"/>
      <c r="L2571" s="375"/>
      <c r="M2571" s="375"/>
      <c r="N2571" s="375"/>
      <c r="O2571" s="375"/>
      <c r="P2571" s="375"/>
      <c r="Q2571" s="375"/>
      <c r="R2571" s="375">
        <v>0</v>
      </c>
      <c r="W2571" s="323" t="s">
        <v>72</v>
      </c>
      <c r="X2571" s="323" t="s">
        <v>232</v>
      </c>
      <c r="Y2571" s="323"/>
      <c r="Z2571" s="327">
        <v>0</v>
      </c>
      <c r="AA2571" s="327">
        <v>0</v>
      </c>
      <c r="AB2571" s="327">
        <v>0</v>
      </c>
      <c r="AC2571" s="327">
        <v>0</v>
      </c>
      <c r="AD2571" s="327">
        <v>0</v>
      </c>
      <c r="AE2571" s="327">
        <v>0</v>
      </c>
      <c r="AF2571" s="327">
        <v>0</v>
      </c>
      <c r="AG2571" s="327">
        <v>0</v>
      </c>
      <c r="AH2571" s="327">
        <v>0</v>
      </c>
      <c r="AI2571" s="327">
        <v>0</v>
      </c>
      <c r="AJ2571" s="327">
        <v>0</v>
      </c>
      <c r="AK2571" s="327">
        <v>0</v>
      </c>
      <c r="AL2571" s="327">
        <v>0</v>
      </c>
      <c r="AM2571" s="292"/>
    </row>
    <row r="2572" spans="1:39" ht="19.5" customHeight="1" x14ac:dyDescent="0.2">
      <c r="A2572" s="375" t="s">
        <v>365</v>
      </c>
      <c r="B2572" s="375" t="s">
        <v>45</v>
      </c>
      <c r="C2572" s="375" t="s">
        <v>26</v>
      </c>
      <c r="D2572" s="375" t="s">
        <v>27</v>
      </c>
      <c r="E2572" s="375"/>
      <c r="F2572" s="375"/>
      <c r="G2572" s="375"/>
      <c r="H2572" s="375"/>
      <c r="I2572" s="375"/>
      <c r="J2572" s="375"/>
      <c r="K2572" s="375"/>
      <c r="L2572" s="375"/>
      <c r="M2572" s="375"/>
      <c r="N2572" s="375"/>
      <c r="O2572" s="375"/>
      <c r="P2572" s="375"/>
      <c r="Q2572" s="375"/>
      <c r="R2572" s="375">
        <v>0</v>
      </c>
      <c r="W2572" s="323" t="s">
        <v>72</v>
      </c>
      <c r="X2572" s="323" t="s">
        <v>233</v>
      </c>
      <c r="Y2572" s="323"/>
      <c r="Z2572" s="327">
        <v>0.1406</v>
      </c>
      <c r="AA2572" s="327">
        <v>0</v>
      </c>
      <c r="AB2572" s="327">
        <v>0</v>
      </c>
      <c r="AC2572" s="327">
        <v>-0.1406</v>
      </c>
      <c r="AD2572" s="327">
        <v>0</v>
      </c>
      <c r="AE2572" s="327">
        <v>0</v>
      </c>
      <c r="AF2572" s="327">
        <v>2.46E-2</v>
      </c>
      <c r="AG2572" s="327">
        <v>8.6999999999999994E-2</v>
      </c>
      <c r="AH2572" s="327">
        <v>9.7500000000000003E-2</v>
      </c>
      <c r="AI2572" s="327">
        <v>0</v>
      </c>
      <c r="AJ2572" s="327">
        <v>0</v>
      </c>
      <c r="AK2572" s="327">
        <v>0</v>
      </c>
      <c r="AL2572" s="327">
        <v>0.20910000000000001</v>
      </c>
      <c r="AM2572" s="292"/>
    </row>
    <row r="2573" spans="1:39" ht="19.5" customHeight="1" x14ac:dyDescent="0.2">
      <c r="A2573" s="375" t="s">
        <v>365</v>
      </c>
      <c r="B2573" s="375" t="s">
        <v>45</v>
      </c>
      <c r="C2573" s="375" t="s">
        <v>26</v>
      </c>
      <c r="D2573" s="375" t="s">
        <v>28</v>
      </c>
      <c r="E2573" s="375"/>
      <c r="F2573" s="375"/>
      <c r="G2573" s="375"/>
      <c r="H2573" s="375"/>
      <c r="I2573" s="375"/>
      <c r="J2573" s="375"/>
      <c r="K2573" s="375"/>
      <c r="L2573" s="375"/>
      <c r="M2573" s="375"/>
      <c r="N2573" s="375"/>
      <c r="O2573" s="375"/>
      <c r="P2573" s="375"/>
      <c r="Q2573" s="375"/>
      <c r="R2573" s="375">
        <v>0</v>
      </c>
      <c r="W2573" s="323" t="s">
        <v>72</v>
      </c>
      <c r="X2573" s="323" t="s">
        <v>234</v>
      </c>
      <c r="Y2573" s="323"/>
      <c r="Z2573" s="327">
        <v>0</v>
      </c>
      <c r="AA2573" s="327">
        <v>0</v>
      </c>
      <c r="AB2573" s="327">
        <v>0</v>
      </c>
      <c r="AC2573" s="327">
        <v>0</v>
      </c>
      <c r="AD2573" s="327">
        <v>0</v>
      </c>
      <c r="AE2573" s="327">
        <v>0</v>
      </c>
      <c r="AF2573" s="327">
        <v>0</v>
      </c>
      <c r="AG2573" s="327">
        <v>0</v>
      </c>
      <c r="AH2573" s="327">
        <v>0</v>
      </c>
      <c r="AI2573" s="327">
        <v>0</v>
      </c>
      <c r="AJ2573" s="327">
        <v>0</v>
      </c>
      <c r="AK2573" s="327">
        <v>0</v>
      </c>
      <c r="AL2573" s="327">
        <v>0</v>
      </c>
      <c r="AM2573" s="292"/>
    </row>
    <row r="2574" spans="1:39" ht="19.5" customHeight="1" x14ac:dyDescent="0.2">
      <c r="A2574" s="375" t="s">
        <v>365</v>
      </c>
      <c r="B2574" s="375" t="s">
        <v>45</v>
      </c>
      <c r="C2574" s="375" t="s">
        <v>26</v>
      </c>
      <c r="D2574" s="375" t="s">
        <v>29</v>
      </c>
      <c r="E2574" s="375"/>
      <c r="F2574" s="375"/>
      <c r="G2574" s="375"/>
      <c r="H2574" s="375"/>
      <c r="I2574" s="375"/>
      <c r="J2574" s="375"/>
      <c r="K2574" s="375"/>
      <c r="L2574" s="375"/>
      <c r="M2574" s="375"/>
      <c r="N2574" s="375"/>
      <c r="O2574" s="375"/>
      <c r="P2574" s="375"/>
      <c r="Q2574" s="375"/>
      <c r="R2574" s="375">
        <v>0</v>
      </c>
      <c r="W2574" s="323" t="s">
        <v>72</v>
      </c>
      <c r="X2574" s="323" t="s">
        <v>127</v>
      </c>
      <c r="Y2574" s="323"/>
      <c r="Z2574" s="327">
        <v>0.45500000000000002</v>
      </c>
      <c r="AA2574" s="327">
        <v>0.47045300000000001</v>
      </c>
      <c r="AB2574" s="327">
        <v>2.5585E-2</v>
      </c>
      <c r="AC2574" s="327">
        <v>2.1166999999999998E-2</v>
      </c>
      <c r="AD2574" s="327">
        <v>3.7499999999999999E-2</v>
      </c>
      <c r="AE2574" s="327">
        <v>1.523298</v>
      </c>
      <c r="AF2574" s="327">
        <v>0</v>
      </c>
      <c r="AG2574" s="327">
        <v>29.956499999999998</v>
      </c>
      <c r="AH2574" s="327">
        <v>2.8652839999999999</v>
      </c>
      <c r="AI2574" s="327">
        <v>0</v>
      </c>
      <c r="AJ2574" s="327">
        <v>0</v>
      </c>
      <c r="AK2574" s="327">
        <v>0</v>
      </c>
      <c r="AL2574" s="327">
        <v>35.354787000000002</v>
      </c>
      <c r="AM2574" s="292"/>
    </row>
    <row r="2575" spans="1:39" ht="19.5" customHeight="1" x14ac:dyDescent="0.2">
      <c r="A2575" s="375" t="s">
        <v>365</v>
      </c>
      <c r="B2575" s="375" t="s">
        <v>45</v>
      </c>
      <c r="C2575" s="375" t="s">
        <v>26</v>
      </c>
      <c r="D2575" s="375" t="s">
        <v>30</v>
      </c>
      <c r="E2575" s="375"/>
      <c r="F2575" s="375"/>
      <c r="G2575" s="375"/>
      <c r="H2575" s="375"/>
      <c r="I2575" s="375"/>
      <c r="J2575" s="375"/>
      <c r="K2575" s="375"/>
      <c r="L2575" s="375"/>
      <c r="M2575" s="375"/>
      <c r="N2575" s="375"/>
      <c r="O2575" s="375"/>
      <c r="P2575" s="375"/>
      <c r="Q2575" s="375"/>
      <c r="R2575" s="375">
        <v>0</v>
      </c>
      <c r="W2575" s="323" t="s">
        <v>72</v>
      </c>
      <c r="X2575" s="323" t="s">
        <v>235</v>
      </c>
      <c r="Y2575" s="323"/>
      <c r="Z2575" s="327">
        <v>0</v>
      </c>
      <c r="AA2575" s="327">
        <v>0</v>
      </c>
      <c r="AB2575" s="327">
        <v>0</v>
      </c>
      <c r="AC2575" s="327">
        <v>0</v>
      </c>
      <c r="AD2575" s="327">
        <v>0</v>
      </c>
      <c r="AE2575" s="327">
        <v>0</v>
      </c>
      <c r="AF2575" s="327">
        <v>0</v>
      </c>
      <c r="AG2575" s="327">
        <v>0</v>
      </c>
      <c r="AH2575" s="327">
        <v>0</v>
      </c>
      <c r="AI2575" s="327">
        <v>0</v>
      </c>
      <c r="AJ2575" s="327">
        <v>0</v>
      </c>
      <c r="AK2575" s="327">
        <v>0</v>
      </c>
      <c r="AL2575" s="327">
        <v>0</v>
      </c>
      <c r="AM2575" s="292"/>
    </row>
    <row r="2576" spans="1:39" ht="19.5" customHeight="1" x14ac:dyDescent="0.2">
      <c r="A2576" s="375" t="s">
        <v>365</v>
      </c>
      <c r="B2576" s="375" t="s">
        <v>45</v>
      </c>
      <c r="C2576" s="375" t="s">
        <v>26</v>
      </c>
      <c r="D2576" s="375" t="s">
        <v>31</v>
      </c>
      <c r="E2576" s="375"/>
      <c r="F2576" s="375"/>
      <c r="G2576" s="375"/>
      <c r="H2576" s="375"/>
      <c r="I2576" s="375"/>
      <c r="J2576" s="375"/>
      <c r="K2576" s="375"/>
      <c r="L2576" s="375"/>
      <c r="M2576" s="375"/>
      <c r="N2576" s="375"/>
      <c r="O2576" s="375"/>
      <c r="P2576" s="375"/>
      <c r="Q2576" s="375"/>
      <c r="R2576" s="375">
        <v>0</v>
      </c>
      <c r="W2576" s="323" t="s">
        <v>72</v>
      </c>
      <c r="X2576" s="323" t="s">
        <v>236</v>
      </c>
      <c r="Y2576" s="323"/>
      <c r="Z2576" s="327">
        <v>0</v>
      </c>
      <c r="AA2576" s="327">
        <v>0</v>
      </c>
      <c r="AB2576" s="327">
        <v>0</v>
      </c>
      <c r="AC2576" s="327">
        <v>0</v>
      </c>
      <c r="AD2576" s="327">
        <v>0</v>
      </c>
      <c r="AE2576" s="327">
        <v>0</v>
      </c>
      <c r="AF2576" s="327">
        <v>0</v>
      </c>
      <c r="AG2576" s="327">
        <v>0</v>
      </c>
      <c r="AH2576" s="327">
        <v>0</v>
      </c>
      <c r="AI2576" s="327">
        <v>0</v>
      </c>
      <c r="AJ2576" s="327">
        <v>0</v>
      </c>
      <c r="AK2576" s="327">
        <v>0</v>
      </c>
      <c r="AL2576" s="327">
        <v>0</v>
      </c>
      <c r="AM2576" s="292"/>
    </row>
    <row r="2577" spans="1:39" ht="19.5" customHeight="1" x14ac:dyDescent="0.2">
      <c r="A2577" s="375" t="s">
        <v>365</v>
      </c>
      <c r="B2577" s="375" t="s">
        <v>45</v>
      </c>
      <c r="C2577" s="375" t="s">
        <v>26</v>
      </c>
      <c r="D2577" s="375" t="s">
        <v>32</v>
      </c>
      <c r="E2577" s="375"/>
      <c r="F2577" s="375"/>
      <c r="G2577" s="375"/>
      <c r="H2577" s="375"/>
      <c r="I2577" s="375"/>
      <c r="J2577" s="375"/>
      <c r="K2577" s="375"/>
      <c r="L2577" s="375"/>
      <c r="M2577" s="375"/>
      <c r="N2577" s="375"/>
      <c r="O2577" s="375"/>
      <c r="P2577" s="375"/>
      <c r="Q2577" s="375"/>
      <c r="R2577" s="375">
        <v>0</v>
      </c>
      <c r="W2577" s="323" t="s">
        <v>72</v>
      </c>
      <c r="X2577" s="323" t="s">
        <v>237</v>
      </c>
      <c r="Y2577" s="323"/>
      <c r="Z2577" s="327">
        <v>0</v>
      </c>
      <c r="AA2577" s="327">
        <v>0</v>
      </c>
      <c r="AB2577" s="327">
        <v>0</v>
      </c>
      <c r="AC2577" s="327">
        <v>0</v>
      </c>
      <c r="AD2577" s="327">
        <v>0</v>
      </c>
      <c r="AE2577" s="327">
        <v>0</v>
      </c>
      <c r="AF2577" s="327">
        <v>0</v>
      </c>
      <c r="AG2577" s="327">
        <v>0</v>
      </c>
      <c r="AH2577" s="327">
        <v>0</v>
      </c>
      <c r="AI2577" s="327">
        <v>0</v>
      </c>
      <c r="AJ2577" s="327">
        <v>0</v>
      </c>
      <c r="AK2577" s="327">
        <v>0</v>
      </c>
      <c r="AL2577" s="327">
        <v>0</v>
      </c>
      <c r="AM2577" s="292"/>
    </row>
    <row r="2578" spans="1:39" ht="19.5" customHeight="1" x14ac:dyDescent="0.2">
      <c r="A2578" s="375" t="s">
        <v>365</v>
      </c>
      <c r="B2578" s="375" t="s">
        <v>45</v>
      </c>
      <c r="C2578" s="375" t="s">
        <v>33</v>
      </c>
      <c r="D2578" s="375" t="s">
        <v>34</v>
      </c>
      <c r="E2578" s="375"/>
      <c r="F2578" s="375"/>
      <c r="G2578" s="375"/>
      <c r="H2578" s="375"/>
      <c r="I2578" s="375"/>
      <c r="J2578" s="375"/>
      <c r="K2578" s="375"/>
      <c r="L2578" s="375"/>
      <c r="M2578" s="375"/>
      <c r="N2578" s="375"/>
      <c r="O2578" s="375"/>
      <c r="P2578" s="375"/>
      <c r="Q2578" s="375"/>
      <c r="R2578" s="375">
        <v>0</v>
      </c>
      <c r="W2578" s="323" t="s">
        <v>72</v>
      </c>
      <c r="X2578" s="323" t="s">
        <v>238</v>
      </c>
      <c r="Y2578" s="323"/>
      <c r="Z2578" s="327">
        <v>0</v>
      </c>
      <c r="AA2578" s="327">
        <v>0</v>
      </c>
      <c r="AB2578" s="327">
        <v>0</v>
      </c>
      <c r="AC2578" s="327">
        <v>0</v>
      </c>
      <c r="AD2578" s="327">
        <v>0</v>
      </c>
      <c r="AE2578" s="327">
        <v>0</v>
      </c>
      <c r="AF2578" s="327">
        <v>0</v>
      </c>
      <c r="AG2578" s="327">
        <v>0</v>
      </c>
      <c r="AH2578" s="327">
        <v>0</v>
      </c>
      <c r="AI2578" s="327">
        <v>0</v>
      </c>
      <c r="AJ2578" s="327">
        <v>0</v>
      </c>
      <c r="AK2578" s="327">
        <v>0</v>
      </c>
      <c r="AL2578" s="327">
        <v>0</v>
      </c>
      <c r="AM2578" s="292"/>
    </row>
    <row r="2579" spans="1:39" ht="19.5" customHeight="1" x14ac:dyDescent="0.2">
      <c r="A2579" s="375" t="s">
        <v>365</v>
      </c>
      <c r="B2579" s="375" t="s">
        <v>45</v>
      </c>
      <c r="C2579" s="375" t="s">
        <v>33</v>
      </c>
      <c r="D2579" s="375" t="s">
        <v>35</v>
      </c>
      <c r="E2579" s="375"/>
      <c r="F2579" s="375"/>
      <c r="G2579" s="375"/>
      <c r="H2579" s="375"/>
      <c r="I2579" s="375"/>
      <c r="J2579" s="375"/>
      <c r="K2579" s="375"/>
      <c r="L2579" s="375"/>
      <c r="M2579" s="375"/>
      <c r="N2579" s="375"/>
      <c r="O2579" s="375"/>
      <c r="P2579" s="375"/>
      <c r="Q2579" s="375"/>
      <c r="R2579" s="375">
        <v>0</v>
      </c>
      <c r="W2579" s="323" t="s">
        <v>72</v>
      </c>
      <c r="X2579" s="323" t="s">
        <v>239</v>
      </c>
      <c r="Y2579" s="323"/>
      <c r="Z2579" s="327">
        <v>0</v>
      </c>
      <c r="AA2579" s="327">
        <v>0</v>
      </c>
      <c r="AB2579" s="327">
        <v>0</v>
      </c>
      <c r="AC2579" s="327">
        <v>0</v>
      </c>
      <c r="AD2579" s="327">
        <v>0</v>
      </c>
      <c r="AE2579" s="327">
        <v>0</v>
      </c>
      <c r="AF2579" s="327">
        <v>0</v>
      </c>
      <c r="AG2579" s="327">
        <v>0</v>
      </c>
      <c r="AH2579" s="327">
        <v>0</v>
      </c>
      <c r="AI2579" s="327">
        <v>0</v>
      </c>
      <c r="AJ2579" s="327">
        <v>0</v>
      </c>
      <c r="AK2579" s="327">
        <v>0</v>
      </c>
      <c r="AL2579" s="327">
        <v>0</v>
      </c>
      <c r="AM2579" s="292"/>
    </row>
    <row r="2580" spans="1:39" ht="19.5" customHeight="1" x14ac:dyDescent="0.2">
      <c r="A2580" s="375" t="s">
        <v>365</v>
      </c>
      <c r="B2580" s="375" t="s">
        <v>45</v>
      </c>
      <c r="C2580" s="375" t="s">
        <v>33</v>
      </c>
      <c r="D2580" s="375" t="s">
        <v>36</v>
      </c>
      <c r="E2580" s="375"/>
      <c r="F2580" s="375"/>
      <c r="G2580" s="375"/>
      <c r="H2580" s="375"/>
      <c r="I2580" s="375"/>
      <c r="J2580" s="375"/>
      <c r="K2580" s="375"/>
      <c r="L2580" s="375"/>
      <c r="M2580" s="375"/>
      <c r="N2580" s="375"/>
      <c r="O2580" s="375"/>
      <c r="P2580" s="375"/>
      <c r="Q2580" s="375"/>
      <c r="R2580" s="375">
        <v>0</v>
      </c>
      <c r="W2580" s="323" t="s">
        <v>72</v>
      </c>
      <c r="X2580" s="323" t="s">
        <v>240</v>
      </c>
      <c r="Y2580" s="323"/>
      <c r="Z2580" s="327">
        <v>0</v>
      </c>
      <c r="AA2580" s="327">
        <v>0</v>
      </c>
      <c r="AB2580" s="327">
        <v>0</v>
      </c>
      <c r="AC2580" s="327">
        <v>0</v>
      </c>
      <c r="AD2580" s="327">
        <v>0</v>
      </c>
      <c r="AE2580" s="327">
        <v>0</v>
      </c>
      <c r="AF2580" s="327">
        <v>0</v>
      </c>
      <c r="AG2580" s="327">
        <v>0</v>
      </c>
      <c r="AH2580" s="327">
        <v>0</v>
      </c>
      <c r="AI2580" s="327">
        <v>0</v>
      </c>
      <c r="AJ2580" s="327">
        <v>0</v>
      </c>
      <c r="AK2580" s="327">
        <v>0</v>
      </c>
      <c r="AL2580" s="327">
        <v>0</v>
      </c>
      <c r="AM2580" s="292"/>
    </row>
    <row r="2581" spans="1:39" ht="19.5" customHeight="1" x14ac:dyDescent="0.2">
      <c r="A2581" s="375" t="s">
        <v>365</v>
      </c>
      <c r="B2581" s="375" t="s">
        <v>45</v>
      </c>
      <c r="C2581" s="375" t="s">
        <v>33</v>
      </c>
      <c r="D2581" s="375" t="s">
        <v>37</v>
      </c>
      <c r="E2581" s="375"/>
      <c r="F2581" s="375"/>
      <c r="G2581" s="375"/>
      <c r="H2581" s="375"/>
      <c r="I2581" s="375"/>
      <c r="J2581" s="375"/>
      <c r="K2581" s="375"/>
      <c r="L2581" s="375"/>
      <c r="M2581" s="375"/>
      <c r="N2581" s="375"/>
      <c r="O2581" s="375"/>
      <c r="P2581" s="375"/>
      <c r="Q2581" s="375"/>
      <c r="R2581" s="375">
        <v>0</v>
      </c>
      <c r="W2581" s="323" t="s">
        <v>72</v>
      </c>
      <c r="X2581" s="323" t="s">
        <v>241</v>
      </c>
      <c r="Y2581" s="323"/>
      <c r="Z2581" s="327">
        <v>0</v>
      </c>
      <c r="AA2581" s="327">
        <v>0</v>
      </c>
      <c r="AB2581" s="327">
        <v>0</v>
      </c>
      <c r="AC2581" s="327">
        <v>0</v>
      </c>
      <c r="AD2581" s="327">
        <v>0</v>
      </c>
      <c r="AE2581" s="327">
        <v>0</v>
      </c>
      <c r="AF2581" s="327">
        <v>0</v>
      </c>
      <c r="AG2581" s="327">
        <v>0</v>
      </c>
      <c r="AH2581" s="327">
        <v>0</v>
      </c>
      <c r="AI2581" s="327">
        <v>0</v>
      </c>
      <c r="AJ2581" s="327">
        <v>0</v>
      </c>
      <c r="AK2581" s="327">
        <v>0</v>
      </c>
      <c r="AL2581" s="327">
        <v>0</v>
      </c>
      <c r="AM2581" s="292"/>
    </row>
    <row r="2582" spans="1:39" ht="19.5" customHeight="1" x14ac:dyDescent="0.2">
      <c r="A2582" s="375" t="s">
        <v>365</v>
      </c>
      <c r="B2582" s="375" t="s">
        <v>45</v>
      </c>
      <c r="C2582" s="375" t="s">
        <v>33</v>
      </c>
      <c r="D2582" s="375" t="s">
        <v>38</v>
      </c>
      <c r="E2582" s="375"/>
      <c r="F2582" s="375"/>
      <c r="G2582" s="375"/>
      <c r="H2582" s="375"/>
      <c r="I2582" s="375"/>
      <c r="J2582" s="375"/>
      <c r="K2582" s="375"/>
      <c r="L2582" s="375"/>
      <c r="M2582" s="375"/>
      <c r="N2582" s="375"/>
      <c r="O2582" s="375"/>
      <c r="P2582" s="375"/>
      <c r="Q2582" s="375"/>
      <c r="R2582" s="375">
        <v>0</v>
      </c>
      <c r="W2582" s="323" t="s">
        <v>72</v>
      </c>
      <c r="X2582" s="323" t="s">
        <v>242</v>
      </c>
      <c r="Y2582" s="323"/>
      <c r="Z2582" s="327">
        <v>0</v>
      </c>
      <c r="AA2582" s="327">
        <v>0</v>
      </c>
      <c r="AB2582" s="327">
        <v>0</v>
      </c>
      <c r="AC2582" s="327">
        <v>0</v>
      </c>
      <c r="AD2582" s="327">
        <v>0</v>
      </c>
      <c r="AE2582" s="327">
        <v>0</v>
      </c>
      <c r="AF2582" s="327">
        <v>0</v>
      </c>
      <c r="AG2582" s="327">
        <v>0</v>
      </c>
      <c r="AH2582" s="327">
        <v>0</v>
      </c>
      <c r="AI2582" s="327">
        <v>0</v>
      </c>
      <c r="AJ2582" s="327">
        <v>0</v>
      </c>
      <c r="AK2582" s="327">
        <v>0</v>
      </c>
      <c r="AL2582" s="327">
        <v>0</v>
      </c>
      <c r="AM2582" s="292"/>
    </row>
    <row r="2583" spans="1:39" ht="19.5" customHeight="1" x14ac:dyDescent="0.2">
      <c r="A2583" s="375" t="s">
        <v>365</v>
      </c>
      <c r="B2583" s="375" t="s">
        <v>45</v>
      </c>
      <c r="C2583" s="375" t="s">
        <v>33</v>
      </c>
      <c r="D2583" s="375" t="s">
        <v>39</v>
      </c>
      <c r="E2583" s="375"/>
      <c r="F2583" s="375"/>
      <c r="G2583" s="375"/>
      <c r="H2583" s="375"/>
      <c r="I2583" s="375"/>
      <c r="J2583" s="375"/>
      <c r="K2583" s="375"/>
      <c r="L2583" s="375"/>
      <c r="M2583" s="375"/>
      <c r="N2583" s="375"/>
      <c r="O2583" s="375"/>
      <c r="P2583" s="375"/>
      <c r="Q2583" s="375"/>
      <c r="R2583" s="375">
        <v>0</v>
      </c>
      <c r="W2583" s="323" t="s">
        <v>72</v>
      </c>
      <c r="X2583" s="323" t="s">
        <v>243</v>
      </c>
      <c r="Y2583" s="323"/>
      <c r="Z2583" s="327">
        <v>0</v>
      </c>
      <c r="AA2583" s="327">
        <v>0</v>
      </c>
      <c r="AB2583" s="327">
        <v>0</v>
      </c>
      <c r="AC2583" s="327">
        <v>0</v>
      </c>
      <c r="AD2583" s="327">
        <v>0</v>
      </c>
      <c r="AE2583" s="327">
        <v>0</v>
      </c>
      <c r="AF2583" s="327">
        <v>0</v>
      </c>
      <c r="AG2583" s="327">
        <v>0</v>
      </c>
      <c r="AH2583" s="327">
        <v>0</v>
      </c>
      <c r="AI2583" s="327">
        <v>0</v>
      </c>
      <c r="AJ2583" s="327">
        <v>0</v>
      </c>
      <c r="AK2583" s="327">
        <v>0</v>
      </c>
      <c r="AL2583" s="327">
        <v>0</v>
      </c>
      <c r="AM2583" s="292"/>
    </row>
    <row r="2584" spans="1:39" ht="19.5" customHeight="1" x14ac:dyDescent="0.2">
      <c r="A2584" s="375" t="s">
        <v>365</v>
      </c>
      <c r="B2584" s="375" t="s">
        <v>45</v>
      </c>
      <c r="C2584" s="375" t="s">
        <v>40</v>
      </c>
      <c r="D2584" s="375" t="s">
        <v>41</v>
      </c>
      <c r="E2584" s="375"/>
      <c r="F2584" s="375"/>
      <c r="G2584" s="375"/>
      <c r="H2584" s="375"/>
      <c r="I2584" s="375"/>
      <c r="J2584" s="375"/>
      <c r="K2584" s="375"/>
      <c r="L2584" s="375"/>
      <c r="M2584" s="375"/>
      <c r="N2584" s="375"/>
      <c r="O2584" s="375"/>
      <c r="P2584" s="375"/>
      <c r="Q2584" s="375"/>
      <c r="R2584" s="375">
        <v>0</v>
      </c>
      <c r="W2584" s="323" t="s">
        <v>72</v>
      </c>
      <c r="X2584" s="323" t="s">
        <v>244</v>
      </c>
      <c r="Y2584" s="323"/>
      <c r="Z2584" s="327">
        <v>0</v>
      </c>
      <c r="AA2584" s="327">
        <v>0</v>
      </c>
      <c r="AB2584" s="327">
        <v>0</v>
      </c>
      <c r="AC2584" s="327">
        <v>0</v>
      </c>
      <c r="AD2584" s="327">
        <v>0</v>
      </c>
      <c r="AE2584" s="327">
        <v>0</v>
      </c>
      <c r="AF2584" s="327">
        <v>0</v>
      </c>
      <c r="AG2584" s="327">
        <v>0</v>
      </c>
      <c r="AH2584" s="327">
        <v>0</v>
      </c>
      <c r="AI2584" s="327">
        <v>0</v>
      </c>
      <c r="AJ2584" s="327">
        <v>0</v>
      </c>
      <c r="AK2584" s="327">
        <v>0</v>
      </c>
      <c r="AL2584" s="327">
        <v>0</v>
      </c>
      <c r="AM2584" s="292"/>
    </row>
    <row r="2585" spans="1:39" ht="19.5" customHeight="1" x14ac:dyDescent="0.2">
      <c r="A2585" s="375" t="s">
        <v>365</v>
      </c>
      <c r="B2585" s="375" t="s">
        <v>45</v>
      </c>
      <c r="C2585" s="375" t="s">
        <v>40</v>
      </c>
      <c r="D2585" s="375" t="s">
        <v>42</v>
      </c>
      <c r="E2585" s="375"/>
      <c r="F2585" s="375"/>
      <c r="G2585" s="375"/>
      <c r="H2585" s="375"/>
      <c r="I2585" s="375"/>
      <c r="J2585" s="375"/>
      <c r="K2585" s="375"/>
      <c r="L2585" s="375"/>
      <c r="M2585" s="375"/>
      <c r="N2585" s="375"/>
      <c r="O2585" s="375"/>
      <c r="P2585" s="375"/>
      <c r="Q2585" s="375"/>
      <c r="R2585" s="375">
        <v>0</v>
      </c>
      <c r="W2585" s="323" t="s">
        <v>72</v>
      </c>
      <c r="X2585" s="323" t="s">
        <v>245</v>
      </c>
      <c r="Y2585" s="323"/>
      <c r="Z2585" s="327">
        <v>0</v>
      </c>
      <c r="AA2585" s="327">
        <v>0</v>
      </c>
      <c r="AB2585" s="327">
        <v>0</v>
      </c>
      <c r="AC2585" s="327">
        <v>0</v>
      </c>
      <c r="AD2585" s="327">
        <v>0</v>
      </c>
      <c r="AE2585" s="327">
        <v>0</v>
      </c>
      <c r="AF2585" s="327">
        <v>0</v>
      </c>
      <c r="AG2585" s="327">
        <v>0</v>
      </c>
      <c r="AH2585" s="327">
        <v>0</v>
      </c>
      <c r="AI2585" s="327">
        <v>0</v>
      </c>
      <c r="AJ2585" s="327">
        <v>0</v>
      </c>
      <c r="AK2585" s="327">
        <v>0</v>
      </c>
      <c r="AL2585" s="327">
        <v>0</v>
      </c>
      <c r="AM2585" s="292"/>
    </row>
    <row r="2586" spans="1:39" ht="19.5" customHeight="1" x14ac:dyDescent="0.2">
      <c r="A2586" s="375" t="s">
        <v>365</v>
      </c>
      <c r="B2586" s="375" t="s">
        <v>45</v>
      </c>
      <c r="C2586" s="375" t="s">
        <v>40</v>
      </c>
      <c r="D2586" s="375" t="s">
        <v>43</v>
      </c>
      <c r="E2586" s="375"/>
      <c r="F2586" s="375"/>
      <c r="G2586" s="375"/>
      <c r="H2586" s="375"/>
      <c r="I2586" s="375"/>
      <c r="J2586" s="375"/>
      <c r="K2586" s="375"/>
      <c r="L2586" s="375"/>
      <c r="M2586" s="375"/>
      <c r="N2586" s="375"/>
      <c r="O2586" s="375"/>
      <c r="P2586" s="375"/>
      <c r="Q2586" s="375"/>
      <c r="R2586" s="375">
        <v>0</v>
      </c>
      <c r="W2586" s="323" t="s">
        <v>72</v>
      </c>
      <c r="X2586" s="323" t="s">
        <v>246</v>
      </c>
      <c r="Y2586" s="323"/>
      <c r="Z2586" s="327">
        <v>0</v>
      </c>
      <c r="AA2586" s="327">
        <v>0</v>
      </c>
      <c r="AB2586" s="327">
        <v>0</v>
      </c>
      <c r="AC2586" s="327">
        <v>0</v>
      </c>
      <c r="AD2586" s="327">
        <v>0</v>
      </c>
      <c r="AE2586" s="327">
        <v>0</v>
      </c>
      <c r="AF2586" s="327">
        <v>0</v>
      </c>
      <c r="AG2586" s="327">
        <v>0</v>
      </c>
      <c r="AH2586" s="327">
        <v>0</v>
      </c>
      <c r="AI2586" s="327">
        <v>0</v>
      </c>
      <c r="AJ2586" s="327">
        <v>0</v>
      </c>
      <c r="AK2586" s="327">
        <v>0</v>
      </c>
      <c r="AL2586" s="327">
        <v>0</v>
      </c>
      <c r="AM2586" s="292"/>
    </row>
    <row r="2587" spans="1:39" ht="19.5" customHeight="1" x14ac:dyDescent="0.2">
      <c r="A2587" s="375" t="s">
        <v>365</v>
      </c>
      <c r="B2587" s="375" t="s">
        <v>25</v>
      </c>
      <c r="C2587" s="375" t="s">
        <v>378</v>
      </c>
      <c r="D2587" s="375" t="s">
        <v>378</v>
      </c>
      <c r="E2587" s="375"/>
      <c r="F2587" s="375"/>
      <c r="G2587" s="375"/>
      <c r="H2587" s="375"/>
      <c r="I2587" s="375"/>
      <c r="J2587" s="375"/>
      <c r="K2587" s="375"/>
      <c r="L2587" s="375"/>
      <c r="M2587" s="375"/>
      <c r="N2587" s="375"/>
      <c r="O2587" s="375"/>
      <c r="P2587" s="375"/>
      <c r="Q2587" s="375"/>
      <c r="R2587" s="375">
        <v>0</v>
      </c>
      <c r="W2587" s="323" t="s">
        <v>72</v>
      </c>
      <c r="X2587" s="323" t="s">
        <v>247</v>
      </c>
      <c r="Y2587" s="323"/>
      <c r="Z2587" s="327">
        <v>0</v>
      </c>
      <c r="AA2587" s="327">
        <v>0</v>
      </c>
      <c r="AB2587" s="327">
        <v>0</v>
      </c>
      <c r="AC2587" s="327">
        <v>0</v>
      </c>
      <c r="AD2587" s="327">
        <v>0</v>
      </c>
      <c r="AE2587" s="327">
        <v>0</v>
      </c>
      <c r="AF2587" s="327">
        <v>0</v>
      </c>
      <c r="AG2587" s="327">
        <v>0</v>
      </c>
      <c r="AH2587" s="327">
        <v>0</v>
      </c>
      <c r="AI2587" s="327">
        <v>0</v>
      </c>
      <c r="AJ2587" s="327">
        <v>0</v>
      </c>
      <c r="AK2587" s="327">
        <v>0</v>
      </c>
      <c r="AL2587" s="327">
        <v>0</v>
      </c>
      <c r="AM2587" s="292"/>
    </row>
    <row r="2588" spans="1:39" ht="19.5" customHeight="1" x14ac:dyDescent="0.2">
      <c r="A2588" s="375" t="s">
        <v>365</v>
      </c>
      <c r="B2588" s="375" t="s">
        <v>44</v>
      </c>
      <c r="C2588" s="375" t="s">
        <v>380</v>
      </c>
      <c r="D2588" s="375" t="s">
        <v>380</v>
      </c>
      <c r="E2588" s="375"/>
      <c r="F2588" s="375"/>
      <c r="G2588" s="375"/>
      <c r="H2588" s="375"/>
      <c r="I2588" s="375"/>
      <c r="J2588" s="375"/>
      <c r="K2588" s="375"/>
      <c r="L2588" s="375"/>
      <c r="M2588" s="375"/>
      <c r="N2588" s="375"/>
      <c r="O2588" s="375"/>
      <c r="P2588" s="375"/>
      <c r="Q2588" s="375"/>
      <c r="R2588" s="375">
        <v>0</v>
      </c>
      <c r="W2588" s="323" t="s">
        <v>72</v>
      </c>
      <c r="X2588" s="323" t="s">
        <v>248</v>
      </c>
      <c r="Y2588" s="323"/>
      <c r="Z2588" s="327">
        <v>0</v>
      </c>
      <c r="AA2588" s="327">
        <v>0</v>
      </c>
      <c r="AB2588" s="327">
        <v>0</v>
      </c>
      <c r="AC2588" s="327">
        <v>0</v>
      </c>
      <c r="AD2588" s="327">
        <v>0</v>
      </c>
      <c r="AE2588" s="327">
        <v>0</v>
      </c>
      <c r="AF2588" s="327">
        <v>0</v>
      </c>
      <c r="AG2588" s="327">
        <v>0</v>
      </c>
      <c r="AH2588" s="327">
        <v>0</v>
      </c>
      <c r="AI2588" s="327">
        <v>0</v>
      </c>
      <c r="AJ2588" s="327">
        <v>0</v>
      </c>
      <c r="AK2588" s="327">
        <v>0</v>
      </c>
      <c r="AL2588" s="327">
        <v>0</v>
      </c>
      <c r="AM2588" s="292"/>
    </row>
    <row r="2589" spans="1:39" ht="19.5" customHeight="1" x14ac:dyDescent="0.2">
      <c r="A2589" s="375" t="s">
        <v>365</v>
      </c>
      <c r="B2589" s="375" t="s">
        <v>45</v>
      </c>
      <c r="C2589" s="375" t="s">
        <v>382</v>
      </c>
      <c r="D2589" s="375" t="s">
        <v>382</v>
      </c>
      <c r="E2589" s="375"/>
      <c r="F2589" s="375"/>
      <c r="G2589" s="375"/>
      <c r="H2589" s="375"/>
      <c r="I2589" s="375"/>
      <c r="J2589" s="375"/>
      <c r="K2589" s="375"/>
      <c r="L2589" s="375"/>
      <c r="M2589" s="375"/>
      <c r="N2589" s="375"/>
      <c r="O2589" s="375"/>
      <c r="P2589" s="375"/>
      <c r="Q2589" s="375"/>
      <c r="R2589" s="375"/>
      <c r="W2589" s="323" t="s">
        <v>72</v>
      </c>
      <c r="X2589" s="323" t="s">
        <v>210</v>
      </c>
      <c r="Y2589" s="323"/>
      <c r="Z2589" s="327">
        <v>26.945346000000001</v>
      </c>
      <c r="AA2589" s="327">
        <v>219.651768</v>
      </c>
      <c r="AB2589" s="327">
        <v>11.532025000000001</v>
      </c>
      <c r="AC2589" s="327">
        <v>-107.41325500000001</v>
      </c>
      <c r="AD2589" s="327">
        <v>28.985627999999998</v>
      </c>
      <c r="AE2589" s="327">
        <v>35.107576000000002</v>
      </c>
      <c r="AF2589" s="327">
        <v>49.111915000000003</v>
      </c>
      <c r="AG2589" s="327">
        <v>43.438552000000001</v>
      </c>
      <c r="AH2589" s="327">
        <v>-16.590600999999999</v>
      </c>
      <c r="AI2589" s="327">
        <v>12.413935</v>
      </c>
      <c r="AJ2589" s="327">
        <v>5.0143259999999996</v>
      </c>
      <c r="AK2589" s="327">
        <v>8.7698640000000001</v>
      </c>
      <c r="AL2589" s="327">
        <v>316.96707900000001</v>
      </c>
      <c r="AM2589" s="292"/>
    </row>
    <row r="2590" spans="1:39" ht="19.5" customHeight="1" x14ac:dyDescent="0.2">
      <c r="A2590" s="375" t="s">
        <v>365</v>
      </c>
      <c r="B2590" s="375" t="s">
        <v>46</v>
      </c>
      <c r="C2590" s="375" t="s">
        <v>384</v>
      </c>
      <c r="D2590" s="375" t="s">
        <v>384</v>
      </c>
      <c r="E2590" s="375"/>
      <c r="F2590" s="375"/>
      <c r="G2590" s="375"/>
      <c r="H2590" s="375"/>
      <c r="I2590" s="375"/>
      <c r="J2590" s="375"/>
      <c r="K2590" s="375"/>
      <c r="L2590" s="375"/>
      <c r="M2590" s="375"/>
      <c r="N2590" s="375"/>
      <c r="O2590" s="375"/>
      <c r="P2590" s="375"/>
      <c r="Q2590" s="375"/>
      <c r="R2590" s="375">
        <v>0</v>
      </c>
      <c r="W2590" s="321"/>
      <c r="X2590" s="321"/>
      <c r="Y2590" s="321"/>
      <c r="Z2590" s="329"/>
      <c r="AA2590" s="329"/>
      <c r="AB2590" s="329"/>
      <c r="AC2590" s="329"/>
      <c r="AD2590" s="329"/>
      <c r="AE2590" s="329"/>
      <c r="AF2590" s="329"/>
      <c r="AG2590" s="329"/>
      <c r="AH2590" s="329"/>
      <c r="AI2590" s="329"/>
      <c r="AJ2590" s="329"/>
      <c r="AK2590" s="329"/>
      <c r="AL2590" s="329"/>
      <c r="AM2590" s="292"/>
    </row>
    <row r="2591" spans="1:39" ht="19.5" customHeight="1" x14ac:dyDescent="0.2">
      <c r="A2591" s="375" t="s">
        <v>365</v>
      </c>
      <c r="B2591" s="375" t="s">
        <v>47</v>
      </c>
      <c r="C2591" s="375" t="s">
        <v>386</v>
      </c>
      <c r="D2591" s="375" t="s">
        <v>386</v>
      </c>
      <c r="E2591" s="375"/>
      <c r="F2591" s="375"/>
      <c r="G2591" s="375"/>
      <c r="H2591" s="375"/>
      <c r="I2591" s="375"/>
      <c r="J2591" s="375"/>
      <c r="K2591" s="375"/>
      <c r="L2591" s="375"/>
      <c r="M2591" s="375"/>
      <c r="N2591" s="375"/>
      <c r="O2591" s="375"/>
      <c r="P2591" s="375"/>
      <c r="Q2591" s="375"/>
      <c r="R2591" s="375">
        <v>0</v>
      </c>
      <c r="W2591" s="321"/>
      <c r="X2591" s="321"/>
      <c r="Y2591" s="321"/>
      <c r="Z2591" s="329"/>
      <c r="AA2591" s="329"/>
      <c r="AB2591" s="329"/>
      <c r="AC2591" s="329"/>
      <c r="AD2591" s="329"/>
      <c r="AE2591" s="329"/>
      <c r="AF2591" s="329"/>
      <c r="AG2591" s="329"/>
      <c r="AH2591" s="329"/>
      <c r="AI2591" s="329"/>
      <c r="AJ2591" s="329"/>
      <c r="AK2591" s="329"/>
      <c r="AL2591" s="329"/>
      <c r="AM2591" s="292"/>
    </row>
    <row r="2592" spans="1:39" ht="19.5" customHeight="1" x14ac:dyDescent="0.2">
      <c r="A2592" s="375" t="s">
        <v>365</v>
      </c>
      <c r="B2592" s="375" t="s">
        <v>48</v>
      </c>
      <c r="C2592" s="375" t="s">
        <v>48</v>
      </c>
      <c r="D2592" s="375" t="s">
        <v>48</v>
      </c>
      <c r="E2592" s="375"/>
      <c r="F2592" s="375"/>
      <c r="G2592" s="375"/>
      <c r="H2592" s="375"/>
      <c r="I2592" s="375"/>
      <c r="J2592" s="375"/>
      <c r="K2592" s="375"/>
      <c r="L2592" s="375"/>
      <c r="M2592" s="375"/>
      <c r="N2592" s="375"/>
      <c r="O2592" s="375"/>
      <c r="P2592" s="375"/>
      <c r="Q2592" s="375"/>
      <c r="R2592" s="375">
        <v>0</v>
      </c>
      <c r="W2592" s="323" t="s">
        <v>3</v>
      </c>
      <c r="X2592" s="323" t="s">
        <v>4</v>
      </c>
      <c r="Y2592" s="323"/>
      <c r="Z2592" s="327" t="s">
        <v>8</v>
      </c>
      <c r="AA2592" s="327" t="s">
        <v>9</v>
      </c>
      <c r="AB2592" s="327" t="s">
        <v>10</v>
      </c>
      <c r="AC2592" s="327" t="s">
        <v>11</v>
      </c>
      <c r="AD2592" s="327" t="s">
        <v>12</v>
      </c>
      <c r="AE2592" s="327" t="s">
        <v>13</v>
      </c>
      <c r="AF2592" s="327" t="s">
        <v>14</v>
      </c>
      <c r="AG2592" s="327" t="s">
        <v>15</v>
      </c>
      <c r="AH2592" s="327" t="s">
        <v>16</v>
      </c>
      <c r="AI2592" s="327" t="s">
        <v>17</v>
      </c>
      <c r="AJ2592" s="327" t="s">
        <v>111</v>
      </c>
      <c r="AK2592" s="327" t="s">
        <v>19</v>
      </c>
      <c r="AL2592" s="327" t="s">
        <v>20</v>
      </c>
      <c r="AM2592" s="292"/>
    </row>
    <row r="2593" spans="1:39" ht="19.5" customHeight="1" x14ac:dyDescent="0.2">
      <c r="A2593" s="375" t="s">
        <v>365</v>
      </c>
      <c r="B2593" s="375" t="s">
        <v>49</v>
      </c>
      <c r="C2593" s="375" t="s">
        <v>49</v>
      </c>
      <c r="D2593" s="375" t="s">
        <v>49</v>
      </c>
      <c r="E2593" s="375"/>
      <c r="F2593" s="375"/>
      <c r="G2593" s="375"/>
      <c r="H2593" s="375"/>
      <c r="I2593" s="375"/>
      <c r="J2593" s="375"/>
      <c r="K2593" s="375"/>
      <c r="L2593" s="375"/>
      <c r="M2593" s="375"/>
      <c r="N2593" s="375"/>
      <c r="O2593" s="375"/>
      <c r="P2593" s="375"/>
      <c r="Q2593" s="375"/>
      <c r="R2593" s="375">
        <v>0</v>
      </c>
      <c r="W2593" s="323" t="s">
        <v>255</v>
      </c>
      <c r="X2593" s="323" t="s">
        <v>217</v>
      </c>
      <c r="Y2593" s="323"/>
      <c r="Z2593" s="327">
        <v>0</v>
      </c>
      <c r="AA2593" s="327">
        <v>4.7904000000000002E-2</v>
      </c>
      <c r="AB2593" s="327">
        <v>4.7904000000000002E-2</v>
      </c>
      <c r="AC2593" s="327">
        <v>0.12864</v>
      </c>
      <c r="AD2593" s="327">
        <v>0.12864</v>
      </c>
      <c r="AE2593" s="327">
        <v>0.12864</v>
      </c>
      <c r="AF2593" s="327">
        <v>0.12864</v>
      </c>
      <c r="AG2593" s="327">
        <v>0.12864</v>
      </c>
      <c r="AH2593" s="327">
        <v>0.12864</v>
      </c>
      <c r="AI2593" s="327">
        <v>0.12864</v>
      </c>
      <c r="AJ2593" s="327">
        <v>0.12864</v>
      </c>
      <c r="AK2593" s="327">
        <v>0.12864</v>
      </c>
      <c r="AL2593" s="327">
        <v>1.253568</v>
      </c>
      <c r="AM2593" s="292"/>
    </row>
    <row r="2594" spans="1:39" ht="19.5" customHeight="1" x14ac:dyDescent="0.2">
      <c r="A2594" s="375" t="s">
        <v>365</v>
      </c>
      <c r="B2594" s="375" t="s">
        <v>50</v>
      </c>
      <c r="C2594" s="375" t="s">
        <v>50</v>
      </c>
      <c r="D2594" s="375" t="s">
        <v>50</v>
      </c>
      <c r="E2594" s="375"/>
      <c r="F2594" s="375"/>
      <c r="G2594" s="375"/>
      <c r="H2594" s="375"/>
      <c r="I2594" s="375"/>
      <c r="J2594" s="375"/>
      <c r="K2594" s="375"/>
      <c r="L2594" s="375"/>
      <c r="M2594" s="375"/>
      <c r="N2594" s="375"/>
      <c r="O2594" s="375"/>
      <c r="P2594" s="375"/>
      <c r="Q2594" s="375"/>
      <c r="R2594" s="375">
        <v>0</v>
      </c>
      <c r="W2594" s="323" t="s">
        <v>255</v>
      </c>
      <c r="X2594" s="323" t="s">
        <v>218</v>
      </c>
      <c r="Y2594" s="323"/>
      <c r="Z2594" s="327">
        <v>0</v>
      </c>
      <c r="AA2594" s="327">
        <v>8.7480000000000006E-3</v>
      </c>
      <c r="AB2594" s="327">
        <v>1.7010000000000001E-2</v>
      </c>
      <c r="AC2594" s="327">
        <v>1.6038E-2</v>
      </c>
      <c r="AD2594" s="327">
        <v>1.8953999999999999E-2</v>
      </c>
      <c r="AE2594" s="327">
        <v>2.0898E-2</v>
      </c>
      <c r="AF2594" s="327">
        <v>2.2356000000000001E-2</v>
      </c>
      <c r="AG2594" s="327">
        <v>2.2356000000000001E-2</v>
      </c>
      <c r="AH2594" s="327">
        <v>0.11469600000000001</v>
      </c>
      <c r="AI2594" s="327">
        <v>0.107406</v>
      </c>
      <c r="AJ2594" s="327">
        <v>6.4152000000000001E-2</v>
      </c>
      <c r="AK2594" s="327">
        <v>0.11712599999999999</v>
      </c>
      <c r="AL2594" s="327">
        <v>0.52973999999999999</v>
      </c>
      <c r="AM2594" s="292"/>
    </row>
    <row r="2595" spans="1:39" ht="19.5" customHeight="1" x14ac:dyDescent="0.2">
      <c r="A2595" s="375" t="s">
        <v>75</v>
      </c>
      <c r="B2595" s="375" t="s">
        <v>25</v>
      </c>
      <c r="C2595" s="375" t="s">
        <v>26</v>
      </c>
      <c r="D2595" s="375" t="s">
        <v>29</v>
      </c>
      <c r="E2595" s="375"/>
      <c r="F2595" s="375">
        <v>0</v>
      </c>
      <c r="G2595" s="375">
        <v>0</v>
      </c>
      <c r="H2595" s="375">
        <v>0</v>
      </c>
      <c r="I2595" s="375">
        <v>0</v>
      </c>
      <c r="J2595" s="375">
        <v>0</v>
      </c>
      <c r="K2595" s="375">
        <v>0</v>
      </c>
      <c r="L2595" s="375">
        <v>0</v>
      </c>
      <c r="M2595" s="375">
        <v>0</v>
      </c>
      <c r="N2595" s="375">
        <v>0</v>
      </c>
      <c r="O2595" s="375">
        <v>0</v>
      </c>
      <c r="P2595" s="375">
        <v>0</v>
      </c>
      <c r="Q2595" s="375">
        <v>0</v>
      </c>
      <c r="R2595" s="375">
        <v>0</v>
      </c>
      <c r="W2595" s="323" t="s">
        <v>255</v>
      </c>
      <c r="X2595" s="323" t="s">
        <v>219</v>
      </c>
      <c r="Y2595" s="323"/>
      <c r="Z2595" s="327">
        <v>0</v>
      </c>
      <c r="AA2595" s="327">
        <v>2.3279999999999999E-2</v>
      </c>
      <c r="AB2595" s="327">
        <v>4.3040000000000002E-2</v>
      </c>
      <c r="AC2595" s="327">
        <v>0.14152000000000001</v>
      </c>
      <c r="AD2595" s="327">
        <v>0.15271999999999999</v>
      </c>
      <c r="AE2595" s="327">
        <v>0.18351999999999999</v>
      </c>
      <c r="AF2595" s="327">
        <v>0.21456</v>
      </c>
      <c r="AG2595" s="327">
        <v>0.23952000000000001</v>
      </c>
      <c r="AH2595" s="327">
        <v>0.19903999999999999</v>
      </c>
      <c r="AI2595" s="327">
        <v>0.19431999999999999</v>
      </c>
      <c r="AJ2595" s="327">
        <v>0.18753</v>
      </c>
      <c r="AK2595" s="327">
        <v>0.14496999999999999</v>
      </c>
      <c r="AL2595" s="327">
        <v>1.7240200000000001</v>
      </c>
      <c r="AM2595" s="292"/>
    </row>
    <row r="2596" spans="1:39" ht="19.5" customHeight="1" x14ac:dyDescent="0.2">
      <c r="A2596" s="375" t="s">
        <v>75</v>
      </c>
      <c r="B2596" s="375" t="s">
        <v>25</v>
      </c>
      <c r="C2596" s="375" t="s">
        <v>26</v>
      </c>
      <c r="D2596" s="375" t="s">
        <v>30</v>
      </c>
      <c r="E2596" s="375"/>
      <c r="F2596" s="375">
        <v>0</v>
      </c>
      <c r="G2596" s="375">
        <v>0</v>
      </c>
      <c r="H2596" s="375">
        <v>0</v>
      </c>
      <c r="I2596" s="375">
        <v>0</v>
      </c>
      <c r="J2596" s="375">
        <v>0</v>
      </c>
      <c r="K2596" s="375">
        <v>0</v>
      </c>
      <c r="L2596" s="375">
        <v>0</v>
      </c>
      <c r="M2596" s="375">
        <v>0</v>
      </c>
      <c r="N2596" s="375">
        <v>0</v>
      </c>
      <c r="O2596" s="375">
        <v>0</v>
      </c>
      <c r="P2596" s="375">
        <v>0</v>
      </c>
      <c r="Q2596" s="375">
        <v>0</v>
      </c>
      <c r="R2596" s="375">
        <v>0</v>
      </c>
      <c r="W2596" s="323" t="s">
        <v>255</v>
      </c>
      <c r="X2596" s="323" t="s">
        <v>220</v>
      </c>
      <c r="Y2596" s="323"/>
      <c r="Z2596" s="327">
        <v>0</v>
      </c>
      <c r="AA2596" s="327">
        <v>0</v>
      </c>
      <c r="AB2596" s="327">
        <v>9.1303999999999996E-2</v>
      </c>
      <c r="AC2596" s="327">
        <v>1.2396370000000001</v>
      </c>
      <c r="AD2596" s="327">
        <v>0.30835499999999999</v>
      </c>
      <c r="AE2596" s="327">
        <v>8.0734E-2</v>
      </c>
      <c r="AF2596" s="327">
        <v>0.36919299999999999</v>
      </c>
      <c r="AG2596" s="327">
        <v>0.17952099999999999</v>
      </c>
      <c r="AH2596" s="327">
        <v>8.8402999999999995E-2</v>
      </c>
      <c r="AI2596" s="327">
        <v>1.145926</v>
      </c>
      <c r="AJ2596" s="327">
        <v>0.11181199999999999</v>
      </c>
      <c r="AK2596" s="327">
        <v>8.8220000000000007E-2</v>
      </c>
      <c r="AL2596" s="327">
        <v>3.7031049999999999</v>
      </c>
      <c r="AM2596" s="292"/>
    </row>
    <row r="2597" spans="1:39" ht="19.5" customHeight="1" x14ac:dyDescent="0.2">
      <c r="A2597" s="375" t="s">
        <v>75</v>
      </c>
      <c r="B2597" s="375" t="s">
        <v>25</v>
      </c>
      <c r="C2597" s="375" t="s">
        <v>26</v>
      </c>
      <c r="D2597" s="375" t="s">
        <v>31</v>
      </c>
      <c r="E2597" s="375"/>
      <c r="F2597" s="375">
        <v>0</v>
      </c>
      <c r="G2597" s="375">
        <v>0</v>
      </c>
      <c r="H2597" s="375">
        <v>0</v>
      </c>
      <c r="I2597" s="375">
        <v>0</v>
      </c>
      <c r="J2597" s="375">
        <v>0</v>
      </c>
      <c r="K2597" s="375">
        <v>0</v>
      </c>
      <c r="L2597" s="375">
        <v>0</v>
      </c>
      <c r="M2597" s="375">
        <v>0</v>
      </c>
      <c r="N2597" s="375">
        <v>0</v>
      </c>
      <c r="O2597" s="375">
        <v>0</v>
      </c>
      <c r="P2597" s="375">
        <v>0</v>
      </c>
      <c r="Q2597" s="375">
        <v>0</v>
      </c>
      <c r="R2597" s="375">
        <v>0</v>
      </c>
      <c r="W2597" s="323" t="s">
        <v>255</v>
      </c>
      <c r="X2597" s="323" t="s">
        <v>211</v>
      </c>
      <c r="Y2597" s="323"/>
      <c r="Z2597" s="327">
        <v>4.2124969999999999</v>
      </c>
      <c r="AA2597" s="327">
        <v>34.732557</v>
      </c>
      <c r="AB2597" s="327">
        <v>50.351815999999999</v>
      </c>
      <c r="AC2597" s="327">
        <v>244.01282399999999</v>
      </c>
      <c r="AD2597" s="327">
        <v>51.512225999999998</v>
      </c>
      <c r="AE2597" s="327">
        <v>45.424185000000001</v>
      </c>
      <c r="AF2597" s="327">
        <v>61.78275</v>
      </c>
      <c r="AG2597" s="327">
        <v>49.363906</v>
      </c>
      <c r="AH2597" s="327">
        <v>25.754331000000001</v>
      </c>
      <c r="AI2597" s="327">
        <v>30.775905999999999</v>
      </c>
      <c r="AJ2597" s="327">
        <v>25.475860000000001</v>
      </c>
      <c r="AK2597" s="327">
        <v>26.615873000000001</v>
      </c>
      <c r="AL2597" s="327">
        <v>650.01473099999998</v>
      </c>
      <c r="AM2597" s="292"/>
    </row>
    <row r="2598" spans="1:39" ht="19.5" customHeight="1" x14ac:dyDescent="0.2">
      <c r="A2598" s="375" t="s">
        <v>75</v>
      </c>
      <c r="B2598" s="375" t="s">
        <v>25</v>
      </c>
      <c r="C2598" s="375" t="s">
        <v>33</v>
      </c>
      <c r="D2598" s="375" t="s">
        <v>34</v>
      </c>
      <c r="E2598" s="375"/>
      <c r="F2598" s="375">
        <v>0</v>
      </c>
      <c r="G2598" s="375">
        <v>0</v>
      </c>
      <c r="H2598" s="375">
        <v>0</v>
      </c>
      <c r="I2598" s="375">
        <v>0</v>
      </c>
      <c r="J2598" s="375">
        <v>0</v>
      </c>
      <c r="K2598" s="375">
        <v>0</v>
      </c>
      <c r="L2598" s="375">
        <v>0</v>
      </c>
      <c r="M2598" s="375">
        <v>0</v>
      </c>
      <c r="N2598" s="375">
        <v>0</v>
      </c>
      <c r="O2598" s="375">
        <v>0</v>
      </c>
      <c r="P2598" s="375">
        <v>0</v>
      </c>
      <c r="Q2598" s="375">
        <v>0</v>
      </c>
      <c r="R2598" s="375">
        <v>0</v>
      </c>
      <c r="W2598" s="323" t="s">
        <v>255</v>
      </c>
      <c r="X2598" s="323" t="s">
        <v>221</v>
      </c>
      <c r="Y2598" s="323"/>
      <c r="Z2598" s="327">
        <v>0.35284700000000002</v>
      </c>
      <c r="AA2598" s="327">
        <v>0.35284700000000002</v>
      </c>
      <c r="AB2598" s="327">
        <v>3.8274879999999998</v>
      </c>
      <c r="AC2598" s="327">
        <v>3.869748</v>
      </c>
      <c r="AD2598" s="327">
        <v>4.2951680000000003</v>
      </c>
      <c r="AE2598" s="327">
        <v>4.3536380000000001</v>
      </c>
      <c r="AF2598" s="327">
        <v>5.6717979999999999</v>
      </c>
      <c r="AG2598" s="327">
        <v>3.5234179999999999</v>
      </c>
      <c r="AH2598" s="327">
        <v>1.8433200000000001</v>
      </c>
      <c r="AI2598" s="327">
        <v>4.6664380000000003</v>
      </c>
      <c r="AJ2598" s="327">
        <v>3.0896659999999998</v>
      </c>
      <c r="AK2598" s="327">
        <v>3.2277719999999999</v>
      </c>
      <c r="AL2598" s="327">
        <v>39.074148000000001</v>
      </c>
      <c r="AM2598" s="292"/>
    </row>
    <row r="2599" spans="1:39" ht="19.5" customHeight="1" x14ac:dyDescent="0.2">
      <c r="A2599" s="375" t="s">
        <v>75</v>
      </c>
      <c r="B2599" s="375" t="s">
        <v>25</v>
      </c>
      <c r="C2599" s="375" t="s">
        <v>33</v>
      </c>
      <c r="D2599" s="375" t="s">
        <v>35</v>
      </c>
      <c r="E2599" s="375"/>
      <c r="F2599" s="375">
        <v>0</v>
      </c>
      <c r="G2599" s="375">
        <v>0</v>
      </c>
      <c r="H2599" s="375">
        <v>0</v>
      </c>
      <c r="I2599" s="375">
        <v>0</v>
      </c>
      <c r="J2599" s="375">
        <v>0</v>
      </c>
      <c r="K2599" s="375">
        <v>0</v>
      </c>
      <c r="L2599" s="375">
        <v>0</v>
      </c>
      <c r="M2599" s="375">
        <v>0</v>
      </c>
      <c r="N2599" s="375">
        <v>0</v>
      </c>
      <c r="O2599" s="375">
        <v>0</v>
      </c>
      <c r="P2599" s="375">
        <v>0</v>
      </c>
      <c r="Q2599" s="375">
        <v>0</v>
      </c>
      <c r="R2599" s="375">
        <v>0</v>
      </c>
      <c r="W2599" s="323" t="s">
        <v>255</v>
      </c>
      <c r="X2599" s="323" t="s">
        <v>222</v>
      </c>
      <c r="Y2599" s="323"/>
      <c r="Z2599" s="327">
        <v>0</v>
      </c>
      <c r="AA2599" s="327">
        <v>0</v>
      </c>
      <c r="AB2599" s="327">
        <v>4.0800000000000003E-2</v>
      </c>
      <c r="AC2599" s="327">
        <v>2.7E-2</v>
      </c>
      <c r="AD2599" s="327">
        <v>8.9999999999999993E-3</v>
      </c>
      <c r="AE2599" s="327">
        <v>3.15E-2</v>
      </c>
      <c r="AF2599" s="327">
        <v>0</v>
      </c>
      <c r="AG2599" s="327">
        <v>1.575E-2</v>
      </c>
      <c r="AH2599" s="327">
        <v>8.9999999999999993E-3</v>
      </c>
      <c r="AI2599" s="327">
        <v>8.4809999999999997E-2</v>
      </c>
      <c r="AJ2599" s="327">
        <v>3.15E-2</v>
      </c>
      <c r="AK2599" s="327">
        <v>0</v>
      </c>
      <c r="AL2599" s="327">
        <v>0.24936</v>
      </c>
      <c r="AM2599" s="292"/>
    </row>
    <row r="2600" spans="1:39" ht="19.5" customHeight="1" x14ac:dyDescent="0.2">
      <c r="A2600" s="375" t="s">
        <v>75</v>
      </c>
      <c r="B2600" s="375" t="s">
        <v>25</v>
      </c>
      <c r="C2600" s="375" t="s">
        <v>33</v>
      </c>
      <c r="D2600" s="375" t="s">
        <v>36</v>
      </c>
      <c r="E2600" s="375"/>
      <c r="F2600" s="375">
        <v>0</v>
      </c>
      <c r="G2600" s="375">
        <v>0</v>
      </c>
      <c r="H2600" s="375">
        <v>0</v>
      </c>
      <c r="I2600" s="375">
        <v>0</v>
      </c>
      <c r="J2600" s="375">
        <v>0</v>
      </c>
      <c r="K2600" s="375">
        <v>0</v>
      </c>
      <c r="L2600" s="375">
        <v>0</v>
      </c>
      <c r="M2600" s="375">
        <v>0</v>
      </c>
      <c r="N2600" s="375">
        <v>0</v>
      </c>
      <c r="O2600" s="375">
        <v>0</v>
      </c>
      <c r="P2600" s="375">
        <v>0</v>
      </c>
      <c r="Q2600" s="375">
        <v>0</v>
      </c>
      <c r="R2600" s="375">
        <v>0</v>
      </c>
      <c r="W2600" s="323" t="s">
        <v>255</v>
      </c>
      <c r="X2600" s="323" t="s">
        <v>223</v>
      </c>
      <c r="Y2600" s="323"/>
      <c r="Z2600" s="327">
        <v>0</v>
      </c>
      <c r="AA2600" s="327">
        <v>0</v>
      </c>
      <c r="AB2600" s="327">
        <v>0</v>
      </c>
      <c r="AC2600" s="327">
        <v>0</v>
      </c>
      <c r="AD2600" s="327">
        <v>0</v>
      </c>
      <c r="AE2600" s="327">
        <v>0</v>
      </c>
      <c r="AF2600" s="327">
        <v>0</v>
      </c>
      <c r="AG2600" s="327">
        <v>0</v>
      </c>
      <c r="AH2600" s="327">
        <v>0</v>
      </c>
      <c r="AI2600" s="327">
        <v>0</v>
      </c>
      <c r="AJ2600" s="327">
        <v>0</v>
      </c>
      <c r="AK2600" s="327">
        <v>0</v>
      </c>
      <c r="AL2600" s="327">
        <v>0</v>
      </c>
      <c r="AM2600" s="292"/>
    </row>
    <row r="2601" spans="1:39" ht="19.5" customHeight="1" x14ac:dyDescent="0.2">
      <c r="A2601" s="375" t="s">
        <v>75</v>
      </c>
      <c r="B2601" s="375" t="s">
        <v>25</v>
      </c>
      <c r="C2601" s="375" t="s">
        <v>33</v>
      </c>
      <c r="D2601" s="375" t="s">
        <v>37</v>
      </c>
      <c r="E2601" s="375"/>
      <c r="F2601" s="375">
        <v>0</v>
      </c>
      <c r="G2601" s="375">
        <v>0</v>
      </c>
      <c r="H2601" s="375">
        <v>0</v>
      </c>
      <c r="I2601" s="375">
        <v>0</v>
      </c>
      <c r="J2601" s="375">
        <v>0</v>
      </c>
      <c r="K2601" s="375">
        <v>0</v>
      </c>
      <c r="L2601" s="375">
        <v>0</v>
      </c>
      <c r="M2601" s="375">
        <v>0</v>
      </c>
      <c r="N2601" s="375">
        <v>0</v>
      </c>
      <c r="O2601" s="375">
        <v>0</v>
      </c>
      <c r="P2601" s="375">
        <v>0</v>
      </c>
      <c r="Q2601" s="375">
        <v>0</v>
      </c>
      <c r="R2601" s="375">
        <v>0</v>
      </c>
      <c r="W2601" s="323" t="s">
        <v>255</v>
      </c>
      <c r="X2601" s="323" t="s">
        <v>224</v>
      </c>
      <c r="Y2601" s="323"/>
      <c r="Z2601" s="327">
        <v>-21.308</v>
      </c>
      <c r="AA2601" s="327">
        <v>0</v>
      </c>
      <c r="AB2601" s="327">
        <v>14.58841</v>
      </c>
      <c r="AC2601" s="327">
        <v>51.306950000000001</v>
      </c>
      <c r="AD2601" s="327">
        <v>21.490349999999999</v>
      </c>
      <c r="AE2601" s="327">
        <v>27.909659999999999</v>
      </c>
      <c r="AF2601" s="327">
        <v>15.999599999999999</v>
      </c>
      <c r="AG2601" s="327">
        <v>27.997992</v>
      </c>
      <c r="AH2601" s="327">
        <v>22.644109</v>
      </c>
      <c r="AI2601" s="327">
        <v>19.624324000000001</v>
      </c>
      <c r="AJ2601" s="327">
        <v>19.83643</v>
      </c>
      <c r="AK2601" s="327">
        <v>22.494858000000001</v>
      </c>
      <c r="AL2601" s="327">
        <v>222.58468300000001</v>
      </c>
      <c r="AM2601" s="292"/>
    </row>
    <row r="2602" spans="1:39" ht="19.5" customHeight="1" x14ac:dyDescent="0.2">
      <c r="A2602" s="375" t="s">
        <v>75</v>
      </c>
      <c r="B2602" s="375" t="s">
        <v>25</v>
      </c>
      <c r="C2602" s="375" t="s">
        <v>33</v>
      </c>
      <c r="D2602" s="375" t="s">
        <v>38</v>
      </c>
      <c r="E2602" s="375"/>
      <c r="F2602" s="375">
        <v>0</v>
      </c>
      <c r="G2602" s="375">
        <v>0</v>
      </c>
      <c r="H2602" s="375">
        <v>0</v>
      </c>
      <c r="I2602" s="375">
        <v>0</v>
      </c>
      <c r="J2602" s="375">
        <v>0</v>
      </c>
      <c r="K2602" s="375">
        <v>0</v>
      </c>
      <c r="L2602" s="375">
        <v>0</v>
      </c>
      <c r="M2602" s="375">
        <v>0</v>
      </c>
      <c r="N2602" s="375">
        <v>0</v>
      </c>
      <c r="O2602" s="375">
        <v>0</v>
      </c>
      <c r="P2602" s="375">
        <v>0</v>
      </c>
      <c r="Q2602" s="375">
        <v>0</v>
      </c>
      <c r="R2602" s="375">
        <v>0</v>
      </c>
      <c r="W2602" s="323" t="s">
        <v>255</v>
      </c>
      <c r="X2602" s="323" t="s">
        <v>225</v>
      </c>
      <c r="Y2602" s="323"/>
      <c r="Z2602" s="327">
        <v>0</v>
      </c>
      <c r="AA2602" s="327">
        <v>0</v>
      </c>
      <c r="AB2602" s="327">
        <v>0</v>
      </c>
      <c r="AC2602" s="327">
        <v>4.2189999999999997E-3</v>
      </c>
      <c r="AD2602" s="327">
        <v>3.2461999999999998E-2</v>
      </c>
      <c r="AE2602" s="327">
        <v>3.2461999999999998E-2</v>
      </c>
      <c r="AF2602" s="327">
        <v>3.2461999999999998E-2</v>
      </c>
      <c r="AG2602" s="327">
        <v>3.2461999999999998E-2</v>
      </c>
      <c r="AH2602" s="327">
        <v>3.2461999999999998E-2</v>
      </c>
      <c r="AI2602" s="327">
        <v>3.2461999999999998E-2</v>
      </c>
      <c r="AJ2602" s="327">
        <v>4.0930000000000001E-2</v>
      </c>
      <c r="AK2602" s="327">
        <v>0.299954</v>
      </c>
      <c r="AL2602" s="327">
        <v>0.53987499999999999</v>
      </c>
      <c r="AM2602" s="292"/>
    </row>
    <row r="2603" spans="1:39" ht="19.5" customHeight="1" x14ac:dyDescent="0.2">
      <c r="A2603" s="375" t="s">
        <v>75</v>
      </c>
      <c r="B2603" s="375" t="s">
        <v>25</v>
      </c>
      <c r="C2603" s="375" t="s">
        <v>33</v>
      </c>
      <c r="D2603" s="375" t="s">
        <v>39</v>
      </c>
      <c r="E2603" s="375"/>
      <c r="F2603" s="375">
        <v>0</v>
      </c>
      <c r="G2603" s="375">
        <v>0</v>
      </c>
      <c r="H2603" s="375">
        <v>0</v>
      </c>
      <c r="I2603" s="375">
        <v>0</v>
      </c>
      <c r="J2603" s="375">
        <v>0</v>
      </c>
      <c r="K2603" s="375">
        <v>0</v>
      </c>
      <c r="L2603" s="375">
        <v>0</v>
      </c>
      <c r="M2603" s="375">
        <v>0</v>
      </c>
      <c r="N2603" s="375">
        <v>0</v>
      </c>
      <c r="O2603" s="375">
        <v>0</v>
      </c>
      <c r="P2603" s="375">
        <v>0</v>
      </c>
      <c r="Q2603" s="375">
        <v>0</v>
      </c>
      <c r="R2603" s="375">
        <v>0</v>
      </c>
      <c r="W2603" s="323" t="s">
        <v>255</v>
      </c>
      <c r="X2603" s="323" t="s">
        <v>226</v>
      </c>
      <c r="Y2603" s="323"/>
      <c r="Z2603" s="327">
        <v>0</v>
      </c>
      <c r="AA2603" s="327">
        <v>0</v>
      </c>
      <c r="AB2603" s="327">
        <v>0</v>
      </c>
      <c r="AC2603" s="327">
        <v>0</v>
      </c>
      <c r="AD2603" s="327">
        <v>0</v>
      </c>
      <c r="AE2603" s="327">
        <v>0</v>
      </c>
      <c r="AF2603" s="327">
        <v>0</v>
      </c>
      <c r="AG2603" s="327">
        <v>0.1948</v>
      </c>
      <c r="AH2603" s="327">
        <v>0</v>
      </c>
      <c r="AI2603" s="327">
        <v>0.97799999999999998</v>
      </c>
      <c r="AJ2603" s="327">
        <v>0</v>
      </c>
      <c r="AK2603" s="327">
        <v>0</v>
      </c>
      <c r="AL2603" s="327">
        <v>1.1728000000000001</v>
      </c>
      <c r="AM2603" s="292"/>
    </row>
    <row r="2604" spans="1:39" ht="19.5" customHeight="1" x14ac:dyDescent="0.2">
      <c r="A2604" s="375" t="s">
        <v>75</v>
      </c>
      <c r="B2604" s="375" t="s">
        <v>25</v>
      </c>
      <c r="C2604" s="375" t="s">
        <v>40</v>
      </c>
      <c r="D2604" s="375" t="s">
        <v>41</v>
      </c>
      <c r="E2604" s="375"/>
      <c r="F2604" s="375">
        <v>0</v>
      </c>
      <c r="G2604" s="375">
        <v>0</v>
      </c>
      <c r="H2604" s="375">
        <v>0</v>
      </c>
      <c r="I2604" s="375">
        <v>0</v>
      </c>
      <c r="J2604" s="375">
        <v>0</v>
      </c>
      <c r="K2604" s="375">
        <v>0</v>
      </c>
      <c r="L2604" s="375">
        <v>0</v>
      </c>
      <c r="M2604" s="375">
        <v>0</v>
      </c>
      <c r="N2604" s="375">
        <v>0</v>
      </c>
      <c r="O2604" s="375">
        <v>0</v>
      </c>
      <c r="P2604" s="375">
        <v>0</v>
      </c>
      <c r="Q2604" s="375">
        <v>0</v>
      </c>
      <c r="R2604" s="375">
        <v>0</v>
      </c>
      <c r="W2604" s="323" t="s">
        <v>255</v>
      </c>
      <c r="X2604" s="323" t="s">
        <v>227</v>
      </c>
      <c r="Y2604" s="323"/>
      <c r="Z2604" s="327">
        <v>0</v>
      </c>
      <c r="AA2604" s="327">
        <v>0</v>
      </c>
      <c r="AB2604" s="327">
        <v>0</v>
      </c>
      <c r="AC2604" s="327">
        <v>-39.42</v>
      </c>
      <c r="AD2604" s="327">
        <v>0</v>
      </c>
      <c r="AE2604" s="327">
        <v>0</v>
      </c>
      <c r="AF2604" s="327">
        <v>0</v>
      </c>
      <c r="AG2604" s="327">
        <v>0</v>
      </c>
      <c r="AH2604" s="327">
        <v>0.189</v>
      </c>
      <c r="AI2604" s="327">
        <v>0</v>
      </c>
      <c r="AJ2604" s="327">
        <v>0.108</v>
      </c>
      <c r="AK2604" s="327">
        <v>0</v>
      </c>
      <c r="AL2604" s="327">
        <v>-39.122999999999998</v>
      </c>
      <c r="AM2604" s="292"/>
    </row>
    <row r="2605" spans="1:39" ht="19.5" customHeight="1" x14ac:dyDescent="0.2">
      <c r="A2605" s="375" t="s">
        <v>75</v>
      </c>
      <c r="B2605" s="375" t="s">
        <v>25</v>
      </c>
      <c r="C2605" s="375" t="s">
        <v>40</v>
      </c>
      <c r="D2605" s="375" t="s">
        <v>42</v>
      </c>
      <c r="E2605" s="375"/>
      <c r="F2605" s="375">
        <v>0</v>
      </c>
      <c r="G2605" s="375">
        <v>0</v>
      </c>
      <c r="H2605" s="375">
        <v>0</v>
      </c>
      <c r="I2605" s="375">
        <v>0</v>
      </c>
      <c r="J2605" s="375">
        <v>0</v>
      </c>
      <c r="K2605" s="375">
        <v>0</v>
      </c>
      <c r="L2605" s="375">
        <v>0</v>
      </c>
      <c r="M2605" s="375">
        <v>0</v>
      </c>
      <c r="N2605" s="375">
        <v>0</v>
      </c>
      <c r="O2605" s="375">
        <v>0</v>
      </c>
      <c r="P2605" s="375">
        <v>0</v>
      </c>
      <c r="Q2605" s="375">
        <v>0</v>
      </c>
      <c r="R2605" s="375">
        <v>0</v>
      </c>
      <c r="W2605" s="323" t="s">
        <v>255</v>
      </c>
      <c r="X2605" s="323" t="s">
        <v>367</v>
      </c>
      <c r="Y2605" s="323"/>
      <c r="Z2605" s="327">
        <v>0</v>
      </c>
      <c r="AA2605" s="327">
        <v>0</v>
      </c>
      <c r="AB2605" s="327">
        <v>0</v>
      </c>
      <c r="AC2605" s="327">
        <v>0</v>
      </c>
      <c r="AD2605" s="327">
        <v>0</v>
      </c>
      <c r="AE2605" s="327">
        <v>0</v>
      </c>
      <c r="AF2605" s="327">
        <v>0</v>
      </c>
      <c r="AG2605" s="327">
        <v>0</v>
      </c>
      <c r="AH2605" s="327">
        <v>0</v>
      </c>
      <c r="AI2605" s="327">
        <v>0</v>
      </c>
      <c r="AJ2605" s="327">
        <v>0</v>
      </c>
      <c r="AK2605" s="327">
        <v>0</v>
      </c>
      <c r="AL2605" s="327">
        <v>0</v>
      </c>
      <c r="AM2605" s="292"/>
    </row>
    <row r="2606" spans="1:39" ht="19.5" customHeight="1" x14ac:dyDescent="0.2">
      <c r="A2606" s="375" t="s">
        <v>75</v>
      </c>
      <c r="B2606" s="375" t="s">
        <v>25</v>
      </c>
      <c r="C2606" s="375" t="s">
        <v>40</v>
      </c>
      <c r="D2606" s="375" t="s">
        <v>43</v>
      </c>
      <c r="E2606" s="375"/>
      <c r="F2606" s="375">
        <v>0</v>
      </c>
      <c r="G2606" s="375">
        <v>0</v>
      </c>
      <c r="H2606" s="375">
        <v>0</v>
      </c>
      <c r="I2606" s="375">
        <v>0</v>
      </c>
      <c r="J2606" s="375">
        <v>0</v>
      </c>
      <c r="K2606" s="375">
        <v>0</v>
      </c>
      <c r="L2606" s="375">
        <v>0</v>
      </c>
      <c r="M2606" s="375">
        <v>0</v>
      </c>
      <c r="N2606" s="375">
        <v>0</v>
      </c>
      <c r="O2606" s="375">
        <v>0</v>
      </c>
      <c r="P2606" s="375">
        <v>0</v>
      </c>
      <c r="Q2606" s="375">
        <v>0</v>
      </c>
      <c r="R2606" s="375">
        <v>0</v>
      </c>
      <c r="W2606" s="323" t="s">
        <v>255</v>
      </c>
      <c r="X2606" s="323" t="s">
        <v>229</v>
      </c>
      <c r="Y2606" s="323"/>
      <c r="Z2606" s="327">
        <v>0</v>
      </c>
      <c r="AA2606" s="327">
        <v>0</v>
      </c>
      <c r="AB2606" s="327">
        <v>-11.76</v>
      </c>
      <c r="AC2606" s="327">
        <v>-39.78</v>
      </c>
      <c r="AD2606" s="327">
        <v>-34.979999999999997</v>
      </c>
      <c r="AE2606" s="327">
        <v>-29.52</v>
      </c>
      <c r="AF2606" s="327">
        <v>-37.68</v>
      </c>
      <c r="AG2606" s="327">
        <v>-23.58</v>
      </c>
      <c r="AH2606" s="327">
        <v>-0.72</v>
      </c>
      <c r="AI2606" s="327">
        <v>0</v>
      </c>
      <c r="AJ2606" s="327">
        <v>-0.3</v>
      </c>
      <c r="AK2606" s="327">
        <v>0</v>
      </c>
      <c r="AL2606" s="327">
        <v>-178.32</v>
      </c>
      <c r="AM2606" s="292"/>
    </row>
    <row r="2607" spans="1:39" ht="19.5" customHeight="1" x14ac:dyDescent="0.2">
      <c r="A2607" s="375" t="s">
        <v>75</v>
      </c>
      <c r="B2607" s="375" t="s">
        <v>44</v>
      </c>
      <c r="C2607" s="375" t="s">
        <v>26</v>
      </c>
      <c r="D2607" s="375" t="s">
        <v>29</v>
      </c>
      <c r="E2607" s="375"/>
      <c r="F2607" s="375"/>
      <c r="G2607" s="375"/>
      <c r="H2607" s="375"/>
      <c r="I2607" s="375"/>
      <c r="J2607" s="375"/>
      <c r="K2607" s="375"/>
      <c r="L2607" s="375"/>
      <c r="M2607" s="375"/>
      <c r="N2607" s="375"/>
      <c r="O2607" s="375"/>
      <c r="P2607" s="375"/>
      <c r="Q2607" s="375"/>
      <c r="R2607" s="375">
        <v>0</v>
      </c>
      <c r="W2607" s="323" t="s">
        <v>255</v>
      </c>
      <c r="X2607" s="323" t="s">
        <v>230</v>
      </c>
      <c r="Y2607" s="323"/>
      <c r="Z2607" s="327">
        <v>0</v>
      </c>
      <c r="AA2607" s="327">
        <v>0</v>
      </c>
      <c r="AB2607" s="327">
        <v>0.49919999999999998</v>
      </c>
      <c r="AC2607" s="327">
        <v>0</v>
      </c>
      <c r="AD2607" s="327">
        <v>0</v>
      </c>
      <c r="AE2607" s="327">
        <v>0</v>
      </c>
      <c r="AF2607" s="327">
        <v>0</v>
      </c>
      <c r="AG2607" s="327">
        <v>0.76739999999999997</v>
      </c>
      <c r="AH2607" s="327">
        <v>0</v>
      </c>
      <c r="AI2607" s="327">
        <v>0</v>
      </c>
      <c r="AJ2607" s="327">
        <v>0</v>
      </c>
      <c r="AK2607" s="327">
        <v>0</v>
      </c>
      <c r="AL2607" s="327">
        <v>1.2665999999999999</v>
      </c>
      <c r="AM2607" s="292"/>
    </row>
    <row r="2608" spans="1:39" ht="19.5" customHeight="1" x14ac:dyDescent="0.2">
      <c r="A2608" s="375" t="s">
        <v>75</v>
      </c>
      <c r="B2608" s="375" t="s">
        <v>44</v>
      </c>
      <c r="C2608" s="375" t="s">
        <v>26</v>
      </c>
      <c r="D2608" s="375" t="s">
        <v>30</v>
      </c>
      <c r="E2608" s="375"/>
      <c r="F2608" s="375"/>
      <c r="G2608" s="375"/>
      <c r="H2608" s="375"/>
      <c r="I2608" s="375"/>
      <c r="J2608" s="375"/>
      <c r="K2608" s="375"/>
      <c r="L2608" s="375"/>
      <c r="M2608" s="375"/>
      <c r="N2608" s="375"/>
      <c r="O2608" s="375"/>
      <c r="P2608" s="375"/>
      <c r="Q2608" s="375"/>
      <c r="R2608" s="375">
        <v>0</v>
      </c>
      <c r="W2608" s="323" t="s">
        <v>255</v>
      </c>
      <c r="X2608" s="323" t="s">
        <v>231</v>
      </c>
      <c r="Y2608" s="323"/>
      <c r="Z2608" s="327">
        <v>0</v>
      </c>
      <c r="AA2608" s="327">
        <v>0</v>
      </c>
      <c r="AB2608" s="327">
        <v>0</v>
      </c>
      <c r="AC2608" s="327">
        <v>0</v>
      </c>
      <c r="AD2608" s="327">
        <v>0</v>
      </c>
      <c r="AE2608" s="327">
        <v>0</v>
      </c>
      <c r="AF2608" s="327">
        <v>0</v>
      </c>
      <c r="AG2608" s="327">
        <v>0</v>
      </c>
      <c r="AH2608" s="327">
        <v>0</v>
      </c>
      <c r="AI2608" s="327">
        <v>0</v>
      </c>
      <c r="AJ2608" s="327">
        <v>0</v>
      </c>
      <c r="AK2608" s="327">
        <v>0</v>
      </c>
      <c r="AL2608" s="327">
        <v>0</v>
      </c>
      <c r="AM2608" s="292"/>
    </row>
    <row r="2609" spans="1:39" ht="19.5" customHeight="1" x14ac:dyDescent="0.2">
      <c r="A2609" s="375" t="s">
        <v>75</v>
      </c>
      <c r="B2609" s="375" t="s">
        <v>44</v>
      </c>
      <c r="C2609" s="375" t="s">
        <v>26</v>
      </c>
      <c r="D2609" s="375" t="s">
        <v>31</v>
      </c>
      <c r="E2609" s="375"/>
      <c r="F2609" s="375"/>
      <c r="G2609" s="375"/>
      <c r="H2609" s="375"/>
      <c r="I2609" s="375"/>
      <c r="J2609" s="375"/>
      <c r="K2609" s="375"/>
      <c r="L2609" s="375"/>
      <c r="M2609" s="375"/>
      <c r="N2609" s="375"/>
      <c r="O2609" s="375"/>
      <c r="P2609" s="375"/>
      <c r="Q2609" s="375"/>
      <c r="R2609" s="375">
        <v>0</v>
      </c>
      <c r="W2609" s="323" t="s">
        <v>255</v>
      </c>
      <c r="X2609" s="323" t="s">
        <v>232</v>
      </c>
      <c r="Y2609" s="323"/>
      <c r="Z2609" s="327">
        <v>0</v>
      </c>
      <c r="AA2609" s="327">
        <v>0</v>
      </c>
      <c r="AB2609" s="327">
        <v>0</v>
      </c>
      <c r="AC2609" s="327">
        <v>0</v>
      </c>
      <c r="AD2609" s="327">
        <v>0</v>
      </c>
      <c r="AE2609" s="327">
        <v>0</v>
      </c>
      <c r="AF2609" s="327">
        <v>0</v>
      </c>
      <c r="AG2609" s="327">
        <v>0</v>
      </c>
      <c r="AH2609" s="327">
        <v>0</v>
      </c>
      <c r="AI2609" s="327">
        <v>0</v>
      </c>
      <c r="AJ2609" s="327">
        <v>0</v>
      </c>
      <c r="AK2609" s="327">
        <v>0</v>
      </c>
      <c r="AL2609" s="327">
        <v>0</v>
      </c>
      <c r="AM2609" s="292"/>
    </row>
    <row r="2610" spans="1:39" ht="19.5" customHeight="1" x14ac:dyDescent="0.2">
      <c r="A2610" s="375" t="s">
        <v>75</v>
      </c>
      <c r="B2610" s="375" t="s">
        <v>44</v>
      </c>
      <c r="C2610" s="375" t="s">
        <v>33</v>
      </c>
      <c r="D2610" s="375" t="s">
        <v>34</v>
      </c>
      <c r="E2610" s="375"/>
      <c r="F2610" s="375"/>
      <c r="G2610" s="375"/>
      <c r="H2610" s="375"/>
      <c r="I2610" s="375"/>
      <c r="J2610" s="375"/>
      <c r="K2610" s="375"/>
      <c r="L2610" s="375"/>
      <c r="M2610" s="375"/>
      <c r="N2610" s="375"/>
      <c r="O2610" s="375"/>
      <c r="P2610" s="375"/>
      <c r="Q2610" s="375"/>
      <c r="R2610" s="375">
        <v>0</v>
      </c>
      <c r="W2610" s="323" t="s">
        <v>255</v>
      </c>
      <c r="X2610" s="323" t="s">
        <v>233</v>
      </c>
      <c r="Y2610" s="323"/>
      <c r="Z2610" s="327">
        <v>0</v>
      </c>
      <c r="AA2610" s="327">
        <v>0</v>
      </c>
      <c r="AB2610" s="327">
        <v>0</v>
      </c>
      <c r="AC2610" s="327">
        <v>0.24660000000000001</v>
      </c>
      <c r="AD2610" s="327">
        <v>0</v>
      </c>
      <c r="AE2610" s="327">
        <v>4.82E-2</v>
      </c>
      <c r="AF2610" s="327">
        <v>0</v>
      </c>
      <c r="AG2610" s="327">
        <v>0</v>
      </c>
      <c r="AH2610" s="327">
        <v>0</v>
      </c>
      <c r="AI2610" s="327">
        <v>0</v>
      </c>
      <c r="AJ2610" s="327">
        <v>0</v>
      </c>
      <c r="AK2610" s="327">
        <v>0</v>
      </c>
      <c r="AL2610" s="327">
        <v>0.29480000000000001</v>
      </c>
      <c r="AM2610" s="292"/>
    </row>
    <row r="2611" spans="1:39" ht="19.5" customHeight="1" x14ac:dyDescent="0.2">
      <c r="A2611" s="375" t="s">
        <v>75</v>
      </c>
      <c r="B2611" s="375" t="s">
        <v>44</v>
      </c>
      <c r="C2611" s="375" t="s">
        <v>33</v>
      </c>
      <c r="D2611" s="375" t="s">
        <v>35</v>
      </c>
      <c r="E2611" s="375"/>
      <c r="F2611" s="375"/>
      <c r="G2611" s="375"/>
      <c r="H2611" s="375"/>
      <c r="I2611" s="375"/>
      <c r="J2611" s="375"/>
      <c r="K2611" s="375"/>
      <c r="L2611" s="375"/>
      <c r="M2611" s="375"/>
      <c r="N2611" s="375"/>
      <c r="O2611" s="375"/>
      <c r="P2611" s="375"/>
      <c r="Q2611" s="375"/>
      <c r="R2611" s="375">
        <v>0</v>
      </c>
      <c r="W2611" s="323" t="s">
        <v>255</v>
      </c>
      <c r="X2611" s="323" t="s">
        <v>234</v>
      </c>
      <c r="Y2611" s="323"/>
      <c r="Z2611" s="327">
        <v>0</v>
      </c>
      <c r="AA2611" s="327">
        <v>0</v>
      </c>
      <c r="AB2611" s="327">
        <v>0</v>
      </c>
      <c r="AC2611" s="327">
        <v>0</v>
      </c>
      <c r="AD2611" s="327">
        <v>0</v>
      </c>
      <c r="AE2611" s="327">
        <v>0</v>
      </c>
      <c r="AF2611" s="327">
        <v>0</v>
      </c>
      <c r="AG2611" s="327">
        <v>0</v>
      </c>
      <c r="AH2611" s="327">
        <v>0</v>
      </c>
      <c r="AI2611" s="327">
        <v>0</v>
      </c>
      <c r="AJ2611" s="327">
        <v>0</v>
      </c>
      <c r="AK2611" s="327">
        <v>0</v>
      </c>
      <c r="AL2611" s="327">
        <v>0</v>
      </c>
      <c r="AM2611" s="292"/>
    </row>
    <row r="2612" spans="1:39" ht="19.5" customHeight="1" x14ac:dyDescent="0.2">
      <c r="A2612" s="375" t="s">
        <v>75</v>
      </c>
      <c r="B2612" s="375" t="s">
        <v>44</v>
      </c>
      <c r="C2612" s="375" t="s">
        <v>33</v>
      </c>
      <c r="D2612" s="375" t="s">
        <v>36</v>
      </c>
      <c r="E2612" s="375"/>
      <c r="F2612" s="375"/>
      <c r="G2612" s="375"/>
      <c r="H2612" s="375"/>
      <c r="I2612" s="375"/>
      <c r="J2612" s="375"/>
      <c r="K2612" s="375"/>
      <c r="L2612" s="375"/>
      <c r="M2612" s="375"/>
      <c r="N2612" s="375"/>
      <c r="O2612" s="375"/>
      <c r="P2612" s="375"/>
      <c r="Q2612" s="375"/>
      <c r="R2612" s="375">
        <v>0</v>
      </c>
      <c r="W2612" s="323" t="s">
        <v>255</v>
      </c>
      <c r="X2612" s="323" t="s">
        <v>127</v>
      </c>
      <c r="Y2612" s="323"/>
      <c r="Z2612" s="327">
        <v>0</v>
      </c>
      <c r="AA2612" s="327">
        <v>3.1757000000000001E-2</v>
      </c>
      <c r="AB2612" s="327">
        <v>2.4785000000000001E-2</v>
      </c>
      <c r="AC2612" s="327">
        <v>5.3532000000000003E-2</v>
      </c>
      <c r="AD2612" s="327">
        <v>0.279808</v>
      </c>
      <c r="AE2612" s="327">
        <v>1.1106609999999999</v>
      </c>
      <c r="AF2612" s="327">
        <v>4.4999999999999997E-3</v>
      </c>
      <c r="AG2612" s="327">
        <v>2.1037400000000002</v>
      </c>
      <c r="AH2612" s="327">
        <v>0.01</v>
      </c>
      <c r="AI2612" s="327">
        <v>0.13638</v>
      </c>
      <c r="AJ2612" s="327">
        <v>0</v>
      </c>
      <c r="AK2612" s="327">
        <v>0</v>
      </c>
      <c r="AL2612" s="327">
        <v>3.755163</v>
      </c>
      <c r="AM2612" s="292"/>
    </row>
    <row r="2613" spans="1:39" ht="19.5" customHeight="1" x14ac:dyDescent="0.2">
      <c r="A2613" s="375" t="s">
        <v>75</v>
      </c>
      <c r="B2613" s="375" t="s">
        <v>44</v>
      </c>
      <c r="C2613" s="375" t="s">
        <v>33</v>
      </c>
      <c r="D2613" s="375" t="s">
        <v>37</v>
      </c>
      <c r="E2613" s="375"/>
      <c r="F2613" s="375"/>
      <c r="G2613" s="375"/>
      <c r="H2613" s="375"/>
      <c r="I2613" s="375"/>
      <c r="J2613" s="375"/>
      <c r="K2613" s="375"/>
      <c r="L2613" s="375"/>
      <c r="M2613" s="375"/>
      <c r="N2613" s="375"/>
      <c r="O2613" s="375"/>
      <c r="P2613" s="375"/>
      <c r="Q2613" s="375"/>
      <c r="R2613" s="375">
        <v>0</v>
      </c>
      <c r="W2613" s="323" t="s">
        <v>255</v>
      </c>
      <c r="X2613" s="323" t="s">
        <v>235</v>
      </c>
      <c r="Y2613" s="323"/>
      <c r="Z2613" s="327">
        <v>0</v>
      </c>
      <c r="AA2613" s="327">
        <v>0</v>
      </c>
      <c r="AB2613" s="327">
        <v>0</v>
      </c>
      <c r="AC2613" s="327">
        <v>0</v>
      </c>
      <c r="AD2613" s="327">
        <v>0</v>
      </c>
      <c r="AE2613" s="327">
        <v>0</v>
      </c>
      <c r="AF2613" s="327">
        <v>0</v>
      </c>
      <c r="AG2613" s="327">
        <v>0</v>
      </c>
      <c r="AH2613" s="327">
        <v>0</v>
      </c>
      <c r="AI2613" s="327">
        <v>0</v>
      </c>
      <c r="AJ2613" s="327">
        <v>0</v>
      </c>
      <c r="AK2613" s="327">
        <v>0</v>
      </c>
      <c r="AL2613" s="327">
        <v>0</v>
      </c>
      <c r="AM2613" s="292"/>
    </row>
    <row r="2614" spans="1:39" ht="19.5" customHeight="1" x14ac:dyDescent="0.2">
      <c r="A2614" s="375" t="s">
        <v>75</v>
      </c>
      <c r="B2614" s="375" t="s">
        <v>44</v>
      </c>
      <c r="C2614" s="375" t="s">
        <v>33</v>
      </c>
      <c r="D2614" s="375" t="s">
        <v>38</v>
      </c>
      <c r="E2614" s="375"/>
      <c r="F2614" s="375"/>
      <c r="G2614" s="375"/>
      <c r="H2614" s="375"/>
      <c r="I2614" s="375"/>
      <c r="J2614" s="375"/>
      <c r="K2614" s="375"/>
      <c r="L2614" s="375"/>
      <c r="M2614" s="375"/>
      <c r="N2614" s="375"/>
      <c r="O2614" s="375"/>
      <c r="P2614" s="375"/>
      <c r="Q2614" s="375"/>
      <c r="R2614" s="375">
        <v>0</v>
      </c>
      <c r="W2614" s="323" t="s">
        <v>255</v>
      </c>
      <c r="X2614" s="323" t="s">
        <v>236</v>
      </c>
      <c r="Y2614" s="323"/>
      <c r="Z2614" s="327">
        <v>0</v>
      </c>
      <c r="AA2614" s="327">
        <v>0</v>
      </c>
      <c r="AB2614" s="327">
        <v>0</v>
      </c>
      <c r="AC2614" s="327">
        <v>0</v>
      </c>
      <c r="AD2614" s="327">
        <v>0</v>
      </c>
      <c r="AE2614" s="327">
        <v>0</v>
      </c>
      <c r="AF2614" s="327">
        <v>0</v>
      </c>
      <c r="AG2614" s="327">
        <v>0</v>
      </c>
      <c r="AH2614" s="327">
        <v>0</v>
      </c>
      <c r="AI2614" s="327">
        <v>0</v>
      </c>
      <c r="AJ2614" s="327">
        <v>0</v>
      </c>
      <c r="AK2614" s="327">
        <v>0</v>
      </c>
      <c r="AL2614" s="327">
        <v>0</v>
      </c>
      <c r="AM2614" s="292"/>
    </row>
    <row r="2615" spans="1:39" ht="19.5" customHeight="1" x14ac:dyDescent="0.2">
      <c r="A2615" s="375" t="s">
        <v>75</v>
      </c>
      <c r="B2615" s="375" t="s">
        <v>44</v>
      </c>
      <c r="C2615" s="375" t="s">
        <v>33</v>
      </c>
      <c r="D2615" s="375" t="s">
        <v>39</v>
      </c>
      <c r="E2615" s="375"/>
      <c r="F2615" s="375"/>
      <c r="G2615" s="375"/>
      <c r="H2615" s="375"/>
      <c r="I2615" s="375"/>
      <c r="J2615" s="375"/>
      <c r="K2615" s="375"/>
      <c r="L2615" s="375"/>
      <c r="M2615" s="375"/>
      <c r="N2615" s="375"/>
      <c r="O2615" s="375"/>
      <c r="P2615" s="375"/>
      <c r="Q2615" s="375"/>
      <c r="R2615" s="375">
        <v>0</v>
      </c>
      <c r="W2615" s="323" t="s">
        <v>255</v>
      </c>
      <c r="X2615" s="323" t="s">
        <v>237</v>
      </c>
      <c r="Y2615" s="323"/>
      <c r="Z2615" s="327">
        <v>0</v>
      </c>
      <c r="AA2615" s="327">
        <v>0</v>
      </c>
      <c r="AB2615" s="327">
        <v>0</v>
      </c>
      <c r="AC2615" s="327">
        <v>0</v>
      </c>
      <c r="AD2615" s="327">
        <v>0</v>
      </c>
      <c r="AE2615" s="327">
        <v>0</v>
      </c>
      <c r="AF2615" s="327">
        <v>0</v>
      </c>
      <c r="AG2615" s="327">
        <v>0</v>
      </c>
      <c r="AH2615" s="327">
        <v>0</v>
      </c>
      <c r="AI2615" s="327">
        <v>0</v>
      </c>
      <c r="AJ2615" s="327">
        <v>0</v>
      </c>
      <c r="AK2615" s="327">
        <v>0</v>
      </c>
      <c r="AL2615" s="327">
        <v>0</v>
      </c>
      <c r="AM2615" s="292"/>
    </row>
    <row r="2616" spans="1:39" ht="19.5" customHeight="1" x14ac:dyDescent="0.2">
      <c r="A2616" s="375" t="s">
        <v>75</v>
      </c>
      <c r="B2616" s="375" t="s">
        <v>44</v>
      </c>
      <c r="C2616" s="375" t="s">
        <v>40</v>
      </c>
      <c r="D2616" s="375" t="s">
        <v>41</v>
      </c>
      <c r="E2616" s="375"/>
      <c r="F2616" s="375"/>
      <c r="G2616" s="375"/>
      <c r="H2616" s="375"/>
      <c r="I2616" s="375"/>
      <c r="J2616" s="375"/>
      <c r="K2616" s="375"/>
      <c r="L2616" s="375"/>
      <c r="M2616" s="375"/>
      <c r="N2616" s="375"/>
      <c r="O2616" s="375"/>
      <c r="P2616" s="375"/>
      <c r="Q2616" s="375"/>
      <c r="R2616" s="375">
        <v>0</v>
      </c>
      <c r="W2616" s="323" t="s">
        <v>255</v>
      </c>
      <c r="X2616" s="323" t="s">
        <v>238</v>
      </c>
      <c r="Y2616" s="323"/>
      <c r="Z2616" s="327">
        <v>0</v>
      </c>
      <c r="AA2616" s="327">
        <v>0</v>
      </c>
      <c r="AB2616" s="327">
        <v>0</v>
      </c>
      <c r="AC2616" s="327">
        <v>0</v>
      </c>
      <c r="AD2616" s="327">
        <v>0</v>
      </c>
      <c r="AE2616" s="327">
        <v>0</v>
      </c>
      <c r="AF2616" s="327">
        <v>0</v>
      </c>
      <c r="AG2616" s="327">
        <v>0</v>
      </c>
      <c r="AH2616" s="327">
        <v>0</v>
      </c>
      <c r="AI2616" s="327">
        <v>0</v>
      </c>
      <c r="AJ2616" s="327">
        <v>0</v>
      </c>
      <c r="AK2616" s="327">
        <v>0</v>
      </c>
      <c r="AL2616" s="327">
        <v>0</v>
      </c>
      <c r="AM2616" s="292"/>
    </row>
    <row r="2617" spans="1:39" ht="19.5" customHeight="1" x14ac:dyDescent="0.2">
      <c r="A2617" s="375" t="s">
        <v>75</v>
      </c>
      <c r="B2617" s="375" t="s">
        <v>44</v>
      </c>
      <c r="C2617" s="375" t="s">
        <v>40</v>
      </c>
      <c r="D2617" s="375" t="s">
        <v>42</v>
      </c>
      <c r="E2617" s="375"/>
      <c r="F2617" s="375"/>
      <c r="G2617" s="375"/>
      <c r="H2617" s="375"/>
      <c r="I2617" s="375"/>
      <c r="J2617" s="375"/>
      <c r="K2617" s="375"/>
      <c r="L2617" s="375"/>
      <c r="M2617" s="375"/>
      <c r="N2617" s="375"/>
      <c r="O2617" s="375"/>
      <c r="P2617" s="375"/>
      <c r="Q2617" s="375"/>
      <c r="R2617" s="375">
        <v>0</v>
      </c>
      <c r="W2617" s="323" t="s">
        <v>255</v>
      </c>
      <c r="X2617" s="323" t="s">
        <v>239</v>
      </c>
      <c r="Y2617" s="323"/>
      <c r="Z2617" s="327">
        <v>0</v>
      </c>
      <c r="AA2617" s="327">
        <v>0</v>
      </c>
      <c r="AB2617" s="327">
        <v>0</v>
      </c>
      <c r="AC2617" s="327">
        <v>0</v>
      </c>
      <c r="AD2617" s="327">
        <v>0</v>
      </c>
      <c r="AE2617" s="327">
        <v>0</v>
      </c>
      <c r="AF2617" s="327">
        <v>0</v>
      </c>
      <c r="AG2617" s="327">
        <v>0</v>
      </c>
      <c r="AH2617" s="327">
        <v>0</v>
      </c>
      <c r="AI2617" s="327">
        <v>0</v>
      </c>
      <c r="AJ2617" s="327">
        <v>0</v>
      </c>
      <c r="AK2617" s="327">
        <v>0</v>
      </c>
      <c r="AL2617" s="327">
        <v>0</v>
      </c>
      <c r="AM2617" s="292"/>
    </row>
    <row r="2618" spans="1:39" ht="19.5" customHeight="1" x14ac:dyDescent="0.2">
      <c r="A2618" s="375" t="s">
        <v>75</v>
      </c>
      <c r="B2618" s="375" t="s">
        <v>44</v>
      </c>
      <c r="C2618" s="375" t="s">
        <v>40</v>
      </c>
      <c r="D2618" s="375" t="s">
        <v>43</v>
      </c>
      <c r="E2618" s="375"/>
      <c r="F2618" s="375"/>
      <c r="G2618" s="375"/>
      <c r="H2618" s="375"/>
      <c r="I2618" s="375"/>
      <c r="J2618" s="375"/>
      <c r="K2618" s="375"/>
      <c r="L2618" s="375"/>
      <c r="M2618" s="375"/>
      <c r="N2618" s="375"/>
      <c r="O2618" s="375"/>
      <c r="P2618" s="375"/>
      <c r="Q2618" s="375"/>
      <c r="R2618" s="375">
        <v>0</v>
      </c>
      <c r="W2618" s="323" t="s">
        <v>255</v>
      </c>
      <c r="X2618" s="323" t="s">
        <v>240</v>
      </c>
      <c r="Y2618" s="323"/>
      <c r="Z2618" s="327">
        <v>0</v>
      </c>
      <c r="AA2618" s="327">
        <v>0</v>
      </c>
      <c r="AB2618" s="327">
        <v>0</v>
      </c>
      <c r="AC2618" s="327">
        <v>0</v>
      </c>
      <c r="AD2618" s="327">
        <v>0</v>
      </c>
      <c r="AE2618" s="327">
        <v>0</v>
      </c>
      <c r="AF2618" s="327">
        <v>0</v>
      </c>
      <c r="AG2618" s="327">
        <v>0</v>
      </c>
      <c r="AH2618" s="327">
        <v>0</v>
      </c>
      <c r="AI2618" s="327">
        <v>0</v>
      </c>
      <c r="AJ2618" s="327">
        <v>0</v>
      </c>
      <c r="AK2618" s="327">
        <v>0</v>
      </c>
      <c r="AL2618" s="327">
        <v>0</v>
      </c>
      <c r="AM2618" s="292"/>
    </row>
    <row r="2619" spans="1:39" ht="19.5" customHeight="1" x14ac:dyDescent="0.2">
      <c r="A2619" s="375" t="s">
        <v>75</v>
      </c>
      <c r="B2619" s="375" t="s">
        <v>45</v>
      </c>
      <c r="C2619" s="375" t="s">
        <v>26</v>
      </c>
      <c r="D2619" s="375" t="s">
        <v>29</v>
      </c>
      <c r="E2619" s="375"/>
      <c r="F2619" s="375">
        <v>0</v>
      </c>
      <c r="G2619" s="375">
        <v>0</v>
      </c>
      <c r="H2619" s="375">
        <v>0</v>
      </c>
      <c r="I2619" s="375">
        <v>0</v>
      </c>
      <c r="J2619" s="375">
        <v>0</v>
      </c>
      <c r="K2619" s="375">
        <v>0</v>
      </c>
      <c r="L2619" s="375">
        <v>0</v>
      </c>
      <c r="M2619" s="375">
        <v>0</v>
      </c>
      <c r="N2619" s="375">
        <v>0</v>
      </c>
      <c r="O2619" s="375">
        <v>0</v>
      </c>
      <c r="P2619" s="375">
        <v>0</v>
      </c>
      <c r="Q2619" s="375">
        <v>0</v>
      </c>
      <c r="R2619" s="375">
        <v>0</v>
      </c>
      <c r="W2619" s="323" t="s">
        <v>255</v>
      </c>
      <c r="X2619" s="323" t="s">
        <v>241</v>
      </c>
      <c r="Y2619" s="323"/>
      <c r="Z2619" s="327">
        <v>0</v>
      </c>
      <c r="AA2619" s="327">
        <v>0</v>
      </c>
      <c r="AB2619" s="327">
        <v>0</v>
      </c>
      <c r="AC2619" s="327">
        <v>0</v>
      </c>
      <c r="AD2619" s="327">
        <v>0</v>
      </c>
      <c r="AE2619" s="327">
        <v>0</v>
      </c>
      <c r="AF2619" s="327">
        <v>0</v>
      </c>
      <c r="AG2619" s="327">
        <v>0</v>
      </c>
      <c r="AH2619" s="327">
        <v>0</v>
      </c>
      <c r="AI2619" s="327">
        <v>0</v>
      </c>
      <c r="AJ2619" s="327">
        <v>0</v>
      </c>
      <c r="AK2619" s="327">
        <v>0</v>
      </c>
      <c r="AL2619" s="327">
        <v>0</v>
      </c>
      <c r="AM2619" s="292"/>
    </row>
    <row r="2620" spans="1:39" ht="19.5" customHeight="1" x14ac:dyDescent="0.2">
      <c r="A2620" s="375" t="s">
        <v>75</v>
      </c>
      <c r="B2620" s="375" t="s">
        <v>45</v>
      </c>
      <c r="C2620" s="375" t="s">
        <v>26</v>
      </c>
      <c r="D2620" s="375" t="s">
        <v>30</v>
      </c>
      <c r="E2620" s="375"/>
      <c r="F2620" s="375">
        <v>0</v>
      </c>
      <c r="G2620" s="375">
        <v>0</v>
      </c>
      <c r="H2620" s="375">
        <v>0</v>
      </c>
      <c r="I2620" s="375">
        <v>0</v>
      </c>
      <c r="J2620" s="375">
        <v>0</v>
      </c>
      <c r="K2620" s="375">
        <v>0</v>
      </c>
      <c r="L2620" s="375">
        <v>0</v>
      </c>
      <c r="M2620" s="375">
        <v>0</v>
      </c>
      <c r="N2620" s="375">
        <v>0</v>
      </c>
      <c r="O2620" s="375">
        <v>0</v>
      </c>
      <c r="P2620" s="375">
        <v>0</v>
      </c>
      <c r="Q2620" s="375">
        <v>0</v>
      </c>
      <c r="R2620" s="375">
        <v>0</v>
      </c>
      <c r="W2620" s="323" t="s">
        <v>255</v>
      </c>
      <c r="X2620" s="323" t="s">
        <v>242</v>
      </c>
      <c r="Y2620" s="323"/>
      <c r="Z2620" s="327">
        <v>0</v>
      </c>
      <c r="AA2620" s="327">
        <v>0</v>
      </c>
      <c r="AB2620" s="327">
        <v>0</v>
      </c>
      <c r="AC2620" s="327">
        <v>0</v>
      </c>
      <c r="AD2620" s="327">
        <v>0</v>
      </c>
      <c r="AE2620" s="327">
        <v>0</v>
      </c>
      <c r="AF2620" s="327">
        <v>0</v>
      </c>
      <c r="AG2620" s="327">
        <v>0</v>
      </c>
      <c r="AH2620" s="327">
        <v>0</v>
      </c>
      <c r="AI2620" s="327">
        <v>0</v>
      </c>
      <c r="AJ2620" s="327">
        <v>0</v>
      </c>
      <c r="AK2620" s="327">
        <v>0</v>
      </c>
      <c r="AL2620" s="327">
        <v>0</v>
      </c>
      <c r="AM2620" s="292"/>
    </row>
    <row r="2621" spans="1:39" ht="19.5" customHeight="1" x14ac:dyDescent="0.2">
      <c r="A2621" s="375" t="s">
        <v>75</v>
      </c>
      <c r="B2621" s="375" t="s">
        <v>45</v>
      </c>
      <c r="C2621" s="375" t="s">
        <v>26</v>
      </c>
      <c r="D2621" s="375" t="s">
        <v>31</v>
      </c>
      <c r="E2621" s="375"/>
      <c r="F2621" s="375">
        <v>0</v>
      </c>
      <c r="G2621" s="375">
        <v>0</v>
      </c>
      <c r="H2621" s="375">
        <v>0</v>
      </c>
      <c r="I2621" s="375">
        <v>0</v>
      </c>
      <c r="J2621" s="375">
        <v>0</v>
      </c>
      <c r="K2621" s="375">
        <v>0</v>
      </c>
      <c r="L2621" s="375">
        <v>0</v>
      </c>
      <c r="M2621" s="375">
        <v>0</v>
      </c>
      <c r="N2621" s="375">
        <v>0</v>
      </c>
      <c r="O2621" s="375">
        <v>0</v>
      </c>
      <c r="P2621" s="375">
        <v>0</v>
      </c>
      <c r="Q2621" s="375">
        <v>0</v>
      </c>
      <c r="R2621" s="375">
        <v>0</v>
      </c>
      <c r="W2621" s="323" t="s">
        <v>255</v>
      </c>
      <c r="X2621" s="323" t="s">
        <v>243</v>
      </c>
      <c r="Y2621" s="323"/>
      <c r="Z2621" s="327">
        <v>0</v>
      </c>
      <c r="AA2621" s="327">
        <v>0</v>
      </c>
      <c r="AB2621" s="327">
        <v>0</v>
      </c>
      <c r="AC2621" s="327">
        <v>0</v>
      </c>
      <c r="AD2621" s="327">
        <v>0.21649399999999999</v>
      </c>
      <c r="AE2621" s="327">
        <v>0</v>
      </c>
      <c r="AF2621" s="327">
        <v>0.503</v>
      </c>
      <c r="AG2621" s="327">
        <v>0</v>
      </c>
      <c r="AH2621" s="327">
        <v>0</v>
      </c>
      <c r="AI2621" s="327">
        <v>0</v>
      </c>
      <c r="AJ2621" s="327">
        <v>0</v>
      </c>
      <c r="AK2621" s="327">
        <v>0</v>
      </c>
      <c r="AL2621" s="327">
        <v>0.71949399999999997</v>
      </c>
      <c r="AM2621" s="292"/>
    </row>
    <row r="2622" spans="1:39" ht="19.5" customHeight="1" x14ac:dyDescent="0.2">
      <c r="A2622" s="375" t="s">
        <v>75</v>
      </c>
      <c r="B2622" s="375" t="s">
        <v>45</v>
      </c>
      <c r="C2622" s="375" t="s">
        <v>33</v>
      </c>
      <c r="D2622" s="375" t="s">
        <v>34</v>
      </c>
      <c r="E2622" s="375"/>
      <c r="F2622" s="375">
        <v>0</v>
      </c>
      <c r="G2622" s="375">
        <v>0</v>
      </c>
      <c r="H2622" s="375">
        <v>0</v>
      </c>
      <c r="I2622" s="375">
        <v>0</v>
      </c>
      <c r="J2622" s="375">
        <v>0</v>
      </c>
      <c r="K2622" s="375">
        <v>0</v>
      </c>
      <c r="L2622" s="375">
        <v>0</v>
      </c>
      <c r="M2622" s="375">
        <v>0</v>
      </c>
      <c r="N2622" s="375">
        <v>0</v>
      </c>
      <c r="O2622" s="375">
        <v>0</v>
      </c>
      <c r="P2622" s="375">
        <v>0</v>
      </c>
      <c r="Q2622" s="375">
        <v>0</v>
      </c>
      <c r="R2622" s="375">
        <v>0</v>
      </c>
      <c r="W2622" s="323" t="s">
        <v>255</v>
      </c>
      <c r="X2622" s="323" t="s">
        <v>244</v>
      </c>
      <c r="Y2622" s="323"/>
      <c r="Z2622" s="327">
        <v>0</v>
      </c>
      <c r="AA2622" s="327">
        <v>0</v>
      </c>
      <c r="AB2622" s="327">
        <v>0</v>
      </c>
      <c r="AC2622" s="327">
        <v>0</v>
      </c>
      <c r="AD2622" s="327">
        <v>0</v>
      </c>
      <c r="AE2622" s="327">
        <v>0</v>
      </c>
      <c r="AF2622" s="327">
        <v>0</v>
      </c>
      <c r="AG2622" s="327">
        <v>0</v>
      </c>
      <c r="AH2622" s="327">
        <v>0</v>
      </c>
      <c r="AI2622" s="327">
        <v>0</v>
      </c>
      <c r="AJ2622" s="327">
        <v>0</v>
      </c>
      <c r="AK2622" s="327">
        <v>0</v>
      </c>
      <c r="AL2622" s="327">
        <v>0</v>
      </c>
      <c r="AM2622" s="292"/>
    </row>
    <row r="2623" spans="1:39" ht="19.5" customHeight="1" x14ac:dyDescent="0.2">
      <c r="A2623" s="375" t="s">
        <v>75</v>
      </c>
      <c r="B2623" s="375" t="s">
        <v>45</v>
      </c>
      <c r="C2623" s="375" t="s">
        <v>33</v>
      </c>
      <c r="D2623" s="375" t="s">
        <v>35</v>
      </c>
      <c r="E2623" s="375"/>
      <c r="F2623" s="375">
        <v>0</v>
      </c>
      <c r="G2623" s="375">
        <v>0</v>
      </c>
      <c r="H2623" s="375">
        <v>0</v>
      </c>
      <c r="I2623" s="375">
        <v>0</v>
      </c>
      <c r="J2623" s="375">
        <v>0</v>
      </c>
      <c r="K2623" s="375">
        <v>0</v>
      </c>
      <c r="L2623" s="375">
        <v>0</v>
      </c>
      <c r="M2623" s="375">
        <v>0</v>
      </c>
      <c r="N2623" s="375">
        <v>0</v>
      </c>
      <c r="O2623" s="375">
        <v>0</v>
      </c>
      <c r="P2623" s="375">
        <v>0</v>
      </c>
      <c r="Q2623" s="375">
        <v>0</v>
      </c>
      <c r="R2623" s="375">
        <v>0</v>
      </c>
      <c r="W2623" s="323" t="s">
        <v>255</v>
      </c>
      <c r="X2623" s="323" t="s">
        <v>245</v>
      </c>
      <c r="Y2623" s="323"/>
      <c r="Z2623" s="327">
        <v>0</v>
      </c>
      <c r="AA2623" s="327">
        <v>0</v>
      </c>
      <c r="AB2623" s="327">
        <v>0</v>
      </c>
      <c r="AC2623" s="327">
        <v>0</v>
      </c>
      <c r="AD2623" s="327">
        <v>0</v>
      </c>
      <c r="AE2623" s="327">
        <v>0</v>
      </c>
      <c r="AF2623" s="327">
        <v>0</v>
      </c>
      <c r="AG2623" s="327">
        <v>0</v>
      </c>
      <c r="AH2623" s="327">
        <v>0</v>
      </c>
      <c r="AI2623" s="327">
        <v>0</v>
      </c>
      <c r="AJ2623" s="327">
        <v>0</v>
      </c>
      <c r="AK2623" s="327">
        <v>0</v>
      </c>
      <c r="AL2623" s="327">
        <v>0</v>
      </c>
      <c r="AM2623" s="292"/>
    </row>
    <row r="2624" spans="1:39" ht="19.5" customHeight="1" x14ac:dyDescent="0.2">
      <c r="A2624" s="375" t="s">
        <v>75</v>
      </c>
      <c r="B2624" s="375" t="s">
        <v>45</v>
      </c>
      <c r="C2624" s="375" t="s">
        <v>33</v>
      </c>
      <c r="D2624" s="375" t="s">
        <v>36</v>
      </c>
      <c r="E2624" s="375"/>
      <c r="F2624" s="375">
        <v>0</v>
      </c>
      <c r="G2624" s="375">
        <v>0</v>
      </c>
      <c r="H2624" s="375">
        <v>0</v>
      </c>
      <c r="I2624" s="375">
        <v>0</v>
      </c>
      <c r="J2624" s="375">
        <v>0</v>
      </c>
      <c r="K2624" s="375">
        <v>0</v>
      </c>
      <c r="L2624" s="375">
        <v>0</v>
      </c>
      <c r="M2624" s="375">
        <v>0</v>
      </c>
      <c r="N2624" s="375">
        <v>0</v>
      </c>
      <c r="O2624" s="375">
        <v>0</v>
      </c>
      <c r="P2624" s="375">
        <v>0</v>
      </c>
      <c r="Q2624" s="375">
        <v>0</v>
      </c>
      <c r="R2624" s="375">
        <v>0</v>
      </c>
      <c r="W2624" s="323" t="s">
        <v>255</v>
      </c>
      <c r="X2624" s="323" t="s">
        <v>246</v>
      </c>
      <c r="Y2624" s="323"/>
      <c r="Z2624" s="327">
        <v>0</v>
      </c>
      <c r="AA2624" s="327">
        <v>0</v>
      </c>
      <c r="AB2624" s="327">
        <v>0</v>
      </c>
      <c r="AC2624" s="327">
        <v>0</v>
      </c>
      <c r="AD2624" s="327">
        <v>0</v>
      </c>
      <c r="AE2624" s="327">
        <v>0</v>
      </c>
      <c r="AF2624" s="327">
        <v>0</v>
      </c>
      <c r="AG2624" s="327">
        <v>0</v>
      </c>
      <c r="AH2624" s="327">
        <v>0</v>
      </c>
      <c r="AI2624" s="327">
        <v>0</v>
      </c>
      <c r="AJ2624" s="327">
        <v>0</v>
      </c>
      <c r="AK2624" s="327">
        <v>0</v>
      </c>
      <c r="AL2624" s="327">
        <v>0</v>
      </c>
      <c r="AM2624" s="292"/>
    </row>
    <row r="2625" spans="1:39" ht="19.5" customHeight="1" x14ac:dyDescent="0.2">
      <c r="A2625" s="375" t="s">
        <v>75</v>
      </c>
      <c r="B2625" s="375" t="s">
        <v>45</v>
      </c>
      <c r="C2625" s="375" t="s">
        <v>33</v>
      </c>
      <c r="D2625" s="375" t="s">
        <v>37</v>
      </c>
      <c r="E2625" s="375"/>
      <c r="F2625" s="375">
        <v>0</v>
      </c>
      <c r="G2625" s="375">
        <v>0</v>
      </c>
      <c r="H2625" s="375">
        <v>0</v>
      </c>
      <c r="I2625" s="375">
        <v>0</v>
      </c>
      <c r="J2625" s="375">
        <v>0</v>
      </c>
      <c r="K2625" s="375">
        <v>0</v>
      </c>
      <c r="L2625" s="375">
        <v>0</v>
      </c>
      <c r="M2625" s="375">
        <v>0</v>
      </c>
      <c r="N2625" s="375">
        <v>0</v>
      </c>
      <c r="O2625" s="375">
        <v>0</v>
      </c>
      <c r="P2625" s="375">
        <v>0</v>
      </c>
      <c r="Q2625" s="375">
        <v>0</v>
      </c>
      <c r="R2625" s="375">
        <v>0</v>
      </c>
      <c r="W2625" s="323" t="s">
        <v>255</v>
      </c>
      <c r="X2625" s="323" t="s">
        <v>247</v>
      </c>
      <c r="Y2625" s="323"/>
      <c r="Z2625" s="327">
        <v>0</v>
      </c>
      <c r="AA2625" s="327">
        <v>0</v>
      </c>
      <c r="AB2625" s="327">
        <v>0</v>
      </c>
      <c r="AC2625" s="327">
        <v>0</v>
      </c>
      <c r="AD2625" s="327">
        <v>0</v>
      </c>
      <c r="AE2625" s="327">
        <v>0</v>
      </c>
      <c r="AF2625" s="327">
        <v>0</v>
      </c>
      <c r="AG2625" s="327">
        <v>0</v>
      </c>
      <c r="AH2625" s="327">
        <v>0</v>
      </c>
      <c r="AI2625" s="327">
        <v>0</v>
      </c>
      <c r="AJ2625" s="327">
        <v>0</v>
      </c>
      <c r="AK2625" s="327">
        <v>0</v>
      </c>
      <c r="AL2625" s="327">
        <v>0</v>
      </c>
      <c r="AM2625" s="292"/>
    </row>
    <row r="2626" spans="1:39" ht="19.5" customHeight="1" x14ac:dyDescent="0.2">
      <c r="A2626" s="375" t="s">
        <v>75</v>
      </c>
      <c r="B2626" s="375" t="s">
        <v>45</v>
      </c>
      <c r="C2626" s="375" t="s">
        <v>33</v>
      </c>
      <c r="D2626" s="375" t="s">
        <v>38</v>
      </c>
      <c r="E2626" s="375"/>
      <c r="F2626" s="375">
        <v>0</v>
      </c>
      <c r="G2626" s="375">
        <v>0</v>
      </c>
      <c r="H2626" s="375">
        <v>0</v>
      </c>
      <c r="I2626" s="375">
        <v>0</v>
      </c>
      <c r="J2626" s="375">
        <v>0</v>
      </c>
      <c r="K2626" s="375">
        <v>0</v>
      </c>
      <c r="L2626" s="375">
        <v>0</v>
      </c>
      <c r="M2626" s="375">
        <v>0</v>
      </c>
      <c r="N2626" s="375">
        <v>0</v>
      </c>
      <c r="O2626" s="375">
        <v>0</v>
      </c>
      <c r="P2626" s="375">
        <v>0</v>
      </c>
      <c r="Q2626" s="375">
        <v>0</v>
      </c>
      <c r="R2626" s="375">
        <v>0</v>
      </c>
      <c r="W2626" s="323" t="s">
        <v>255</v>
      </c>
      <c r="X2626" s="323" t="s">
        <v>248</v>
      </c>
      <c r="Y2626" s="323"/>
      <c r="Z2626" s="327">
        <v>0</v>
      </c>
      <c r="AA2626" s="327">
        <v>0</v>
      </c>
      <c r="AB2626" s="327">
        <v>0</v>
      </c>
      <c r="AC2626" s="327">
        <v>0</v>
      </c>
      <c r="AD2626" s="327">
        <v>0</v>
      </c>
      <c r="AE2626" s="327">
        <v>0</v>
      </c>
      <c r="AF2626" s="327">
        <v>0</v>
      </c>
      <c r="AG2626" s="327">
        <v>0</v>
      </c>
      <c r="AH2626" s="327">
        <v>0</v>
      </c>
      <c r="AI2626" s="327">
        <v>0</v>
      </c>
      <c r="AJ2626" s="327">
        <v>0</v>
      </c>
      <c r="AK2626" s="327">
        <v>0</v>
      </c>
      <c r="AL2626" s="327">
        <v>0</v>
      </c>
      <c r="AM2626" s="292"/>
    </row>
    <row r="2627" spans="1:39" ht="19.5" customHeight="1" x14ac:dyDescent="0.2">
      <c r="A2627" s="375" t="s">
        <v>75</v>
      </c>
      <c r="B2627" s="375" t="s">
        <v>45</v>
      </c>
      <c r="C2627" s="375" t="s">
        <v>33</v>
      </c>
      <c r="D2627" s="375" t="s">
        <v>39</v>
      </c>
      <c r="E2627" s="375"/>
      <c r="F2627" s="375">
        <v>0</v>
      </c>
      <c r="G2627" s="375">
        <v>0</v>
      </c>
      <c r="H2627" s="375">
        <v>0</v>
      </c>
      <c r="I2627" s="375">
        <v>0</v>
      </c>
      <c r="J2627" s="375">
        <v>0</v>
      </c>
      <c r="K2627" s="375">
        <v>0</v>
      </c>
      <c r="L2627" s="375">
        <v>0</v>
      </c>
      <c r="M2627" s="375">
        <v>0</v>
      </c>
      <c r="N2627" s="375">
        <v>0</v>
      </c>
      <c r="O2627" s="375">
        <v>0</v>
      </c>
      <c r="P2627" s="375">
        <v>0</v>
      </c>
      <c r="Q2627" s="375">
        <v>0</v>
      </c>
      <c r="R2627" s="375">
        <v>0</v>
      </c>
      <c r="W2627" s="323" t="s">
        <v>255</v>
      </c>
      <c r="X2627" s="323" t="s">
        <v>210</v>
      </c>
      <c r="Y2627" s="323"/>
      <c r="Z2627" s="327">
        <v>-16.742656</v>
      </c>
      <c r="AA2627" s="327">
        <v>35.197093000000002</v>
      </c>
      <c r="AB2627" s="327">
        <v>57.771757000000001</v>
      </c>
      <c r="AC2627" s="327">
        <v>221.84670800000001</v>
      </c>
      <c r="AD2627" s="327">
        <v>43.464176999999999</v>
      </c>
      <c r="AE2627" s="327">
        <v>49.804098000000003</v>
      </c>
      <c r="AF2627" s="327">
        <v>47.048859</v>
      </c>
      <c r="AG2627" s="327">
        <v>60.989505000000001</v>
      </c>
      <c r="AH2627" s="327">
        <v>50.293000999999997</v>
      </c>
      <c r="AI2627" s="327">
        <v>57.874611999999999</v>
      </c>
      <c r="AJ2627" s="327">
        <v>48.774520000000003</v>
      </c>
      <c r="AK2627" s="327">
        <v>53.117412999999999</v>
      </c>
      <c r="AL2627" s="327">
        <v>709.43908699999997</v>
      </c>
      <c r="AM2627" s="292"/>
    </row>
    <row r="2628" spans="1:39" ht="19.5" customHeight="1" x14ac:dyDescent="0.2">
      <c r="A2628" s="375" t="s">
        <v>75</v>
      </c>
      <c r="B2628" s="375" t="s">
        <v>45</v>
      </c>
      <c r="C2628" s="375" t="s">
        <v>40</v>
      </c>
      <c r="D2628" s="375" t="s">
        <v>41</v>
      </c>
      <c r="E2628" s="375"/>
      <c r="F2628" s="375">
        <v>0</v>
      </c>
      <c r="G2628" s="375">
        <v>0</v>
      </c>
      <c r="H2628" s="375">
        <v>0</v>
      </c>
      <c r="I2628" s="375">
        <v>0</v>
      </c>
      <c r="J2628" s="375">
        <v>0</v>
      </c>
      <c r="K2628" s="375">
        <v>0</v>
      </c>
      <c r="L2628" s="375">
        <v>0</v>
      </c>
      <c r="M2628" s="375">
        <v>0</v>
      </c>
      <c r="N2628" s="375">
        <v>0</v>
      </c>
      <c r="O2628" s="375">
        <v>0</v>
      </c>
      <c r="P2628" s="375">
        <v>0</v>
      </c>
      <c r="Q2628" s="375">
        <v>0</v>
      </c>
      <c r="R2628" s="375">
        <v>0</v>
      </c>
      <c r="W2628" s="321"/>
      <c r="X2628" s="321"/>
      <c r="Y2628" s="321"/>
      <c r="Z2628" s="329"/>
      <c r="AA2628" s="329"/>
      <c r="AB2628" s="329"/>
      <c r="AC2628" s="329"/>
      <c r="AD2628" s="329"/>
      <c r="AE2628" s="329"/>
      <c r="AF2628" s="329"/>
      <c r="AG2628" s="329"/>
      <c r="AH2628" s="329"/>
      <c r="AI2628" s="329"/>
      <c r="AJ2628" s="329"/>
      <c r="AK2628" s="329"/>
      <c r="AL2628" s="329"/>
      <c r="AM2628" s="292"/>
    </row>
    <row r="2629" spans="1:39" ht="19.5" customHeight="1" x14ac:dyDescent="0.2">
      <c r="A2629" s="375" t="s">
        <v>75</v>
      </c>
      <c r="B2629" s="375" t="s">
        <v>45</v>
      </c>
      <c r="C2629" s="375" t="s">
        <v>40</v>
      </c>
      <c r="D2629" s="375" t="s">
        <v>42</v>
      </c>
      <c r="E2629" s="375"/>
      <c r="F2629" s="375">
        <v>0</v>
      </c>
      <c r="G2629" s="375">
        <v>0</v>
      </c>
      <c r="H2629" s="375">
        <v>0</v>
      </c>
      <c r="I2629" s="375">
        <v>0</v>
      </c>
      <c r="J2629" s="375">
        <v>0</v>
      </c>
      <c r="K2629" s="375">
        <v>0</v>
      </c>
      <c r="L2629" s="375">
        <v>0</v>
      </c>
      <c r="M2629" s="375">
        <v>0</v>
      </c>
      <c r="N2629" s="375">
        <v>0</v>
      </c>
      <c r="O2629" s="375">
        <v>0</v>
      </c>
      <c r="P2629" s="375">
        <v>0</v>
      </c>
      <c r="Q2629" s="375">
        <v>0</v>
      </c>
      <c r="R2629" s="375">
        <v>0</v>
      </c>
      <c r="W2629" s="321"/>
      <c r="X2629" s="321"/>
      <c r="Y2629" s="321"/>
      <c r="Z2629" s="329"/>
      <c r="AA2629" s="329"/>
      <c r="AB2629" s="329"/>
      <c r="AC2629" s="329"/>
      <c r="AD2629" s="329"/>
      <c r="AE2629" s="329"/>
      <c r="AF2629" s="329"/>
      <c r="AG2629" s="329"/>
      <c r="AH2629" s="329"/>
      <c r="AI2629" s="329"/>
      <c r="AJ2629" s="329"/>
      <c r="AK2629" s="329"/>
      <c r="AL2629" s="329"/>
      <c r="AM2629" s="292"/>
    </row>
    <row r="2630" spans="1:39" ht="19.5" customHeight="1" x14ac:dyDescent="0.2">
      <c r="A2630" s="375" t="s">
        <v>75</v>
      </c>
      <c r="B2630" s="375" t="s">
        <v>45</v>
      </c>
      <c r="C2630" s="375" t="s">
        <v>40</v>
      </c>
      <c r="D2630" s="375" t="s">
        <v>43</v>
      </c>
      <c r="E2630" s="375"/>
      <c r="F2630" s="375">
        <v>0</v>
      </c>
      <c r="G2630" s="375">
        <v>0</v>
      </c>
      <c r="H2630" s="375">
        <v>0</v>
      </c>
      <c r="I2630" s="375">
        <v>0</v>
      </c>
      <c r="J2630" s="375">
        <v>0</v>
      </c>
      <c r="K2630" s="375">
        <v>0</v>
      </c>
      <c r="L2630" s="375">
        <v>0</v>
      </c>
      <c r="M2630" s="375">
        <v>0</v>
      </c>
      <c r="N2630" s="375">
        <v>0</v>
      </c>
      <c r="O2630" s="375">
        <v>0</v>
      </c>
      <c r="P2630" s="375">
        <v>0</v>
      </c>
      <c r="Q2630" s="375">
        <v>0</v>
      </c>
      <c r="R2630" s="375">
        <v>0</v>
      </c>
      <c r="W2630" s="323" t="s">
        <v>3</v>
      </c>
      <c r="X2630" s="323" t="s">
        <v>4</v>
      </c>
      <c r="Y2630" s="323"/>
      <c r="Z2630" s="327" t="s">
        <v>8</v>
      </c>
      <c r="AA2630" s="327" t="s">
        <v>9</v>
      </c>
      <c r="AB2630" s="327" t="s">
        <v>10</v>
      </c>
      <c r="AC2630" s="327" t="s">
        <v>11</v>
      </c>
      <c r="AD2630" s="327" t="s">
        <v>12</v>
      </c>
      <c r="AE2630" s="327" t="s">
        <v>13</v>
      </c>
      <c r="AF2630" s="327" t="s">
        <v>14</v>
      </c>
      <c r="AG2630" s="327" t="s">
        <v>15</v>
      </c>
      <c r="AH2630" s="327" t="s">
        <v>16</v>
      </c>
      <c r="AI2630" s="327" t="s">
        <v>17</v>
      </c>
      <c r="AJ2630" s="327" t="s">
        <v>111</v>
      </c>
      <c r="AK2630" s="327" t="s">
        <v>19</v>
      </c>
      <c r="AL2630" s="327" t="s">
        <v>20</v>
      </c>
      <c r="AM2630" s="292"/>
    </row>
    <row r="2631" spans="1:39" ht="19.5" customHeight="1" x14ac:dyDescent="0.2">
      <c r="A2631" s="375" t="s">
        <v>75</v>
      </c>
      <c r="B2631" s="375" t="s">
        <v>25</v>
      </c>
      <c r="C2631" s="375" t="s">
        <v>378</v>
      </c>
      <c r="D2631" s="375" t="s">
        <v>378</v>
      </c>
      <c r="E2631" s="375"/>
      <c r="F2631" s="375">
        <v>0</v>
      </c>
      <c r="G2631" s="375">
        <v>0</v>
      </c>
      <c r="H2631" s="375">
        <v>0</v>
      </c>
      <c r="I2631" s="375">
        <v>0</v>
      </c>
      <c r="J2631" s="375">
        <v>0</v>
      </c>
      <c r="K2631" s="375">
        <v>0</v>
      </c>
      <c r="L2631" s="375">
        <v>0</v>
      </c>
      <c r="M2631" s="375">
        <v>0</v>
      </c>
      <c r="N2631" s="375">
        <v>0</v>
      </c>
      <c r="O2631" s="375">
        <v>0</v>
      </c>
      <c r="P2631" s="375">
        <v>0</v>
      </c>
      <c r="Q2631" s="375">
        <v>0</v>
      </c>
      <c r="R2631" s="375">
        <v>0</v>
      </c>
      <c r="W2631" s="323" t="s">
        <v>256</v>
      </c>
      <c r="X2631" s="323" t="s">
        <v>217</v>
      </c>
      <c r="Y2631" s="323"/>
      <c r="Z2631" s="327">
        <v>0</v>
      </c>
      <c r="AA2631" s="327">
        <v>0</v>
      </c>
      <c r="AB2631" s="327">
        <v>0</v>
      </c>
      <c r="AC2631" s="327">
        <v>0</v>
      </c>
      <c r="AD2631" s="327">
        <v>0</v>
      </c>
      <c r="AE2631" s="327">
        <v>0</v>
      </c>
      <c r="AF2631" s="327">
        <v>0</v>
      </c>
      <c r="AG2631" s="327">
        <v>0</v>
      </c>
      <c r="AH2631" s="327">
        <v>0</v>
      </c>
      <c r="AI2631" s="327">
        <v>0</v>
      </c>
      <c r="AJ2631" s="327">
        <v>0</v>
      </c>
      <c r="AK2631" s="327">
        <v>0</v>
      </c>
      <c r="AL2631" s="327">
        <v>0</v>
      </c>
      <c r="AM2631" s="292"/>
    </row>
    <row r="2632" spans="1:39" ht="19.5" customHeight="1" x14ac:dyDescent="0.2">
      <c r="A2632" s="375" t="s">
        <v>75</v>
      </c>
      <c r="B2632" s="375" t="s">
        <v>44</v>
      </c>
      <c r="C2632" s="375" t="s">
        <v>380</v>
      </c>
      <c r="D2632" s="375" t="s">
        <v>380</v>
      </c>
      <c r="E2632" s="375"/>
      <c r="F2632" s="375">
        <v>0</v>
      </c>
      <c r="G2632" s="375">
        <v>0</v>
      </c>
      <c r="H2632" s="375">
        <v>0</v>
      </c>
      <c r="I2632" s="375">
        <v>0</v>
      </c>
      <c r="J2632" s="375">
        <v>0</v>
      </c>
      <c r="K2632" s="375">
        <v>0</v>
      </c>
      <c r="L2632" s="375">
        <v>0</v>
      </c>
      <c r="M2632" s="375">
        <v>0</v>
      </c>
      <c r="N2632" s="375">
        <v>0</v>
      </c>
      <c r="O2632" s="375">
        <v>0</v>
      </c>
      <c r="P2632" s="375">
        <v>0</v>
      </c>
      <c r="Q2632" s="375">
        <v>0</v>
      </c>
      <c r="R2632" s="375">
        <v>0</v>
      </c>
      <c r="W2632" s="323" t="s">
        <v>256</v>
      </c>
      <c r="X2632" s="323" t="s">
        <v>218</v>
      </c>
      <c r="Y2632" s="323"/>
      <c r="Z2632" s="327">
        <v>0</v>
      </c>
      <c r="AA2632" s="327">
        <v>0</v>
      </c>
      <c r="AB2632" s="327">
        <v>0</v>
      </c>
      <c r="AC2632" s="327">
        <v>0</v>
      </c>
      <c r="AD2632" s="327">
        <v>0</v>
      </c>
      <c r="AE2632" s="327">
        <v>0</v>
      </c>
      <c r="AF2632" s="327">
        <v>0</v>
      </c>
      <c r="AG2632" s="327">
        <v>0</v>
      </c>
      <c r="AH2632" s="327">
        <v>0</v>
      </c>
      <c r="AI2632" s="327">
        <v>0</v>
      </c>
      <c r="AJ2632" s="327">
        <v>0</v>
      </c>
      <c r="AK2632" s="327">
        <v>0</v>
      </c>
      <c r="AL2632" s="327">
        <v>0</v>
      </c>
      <c r="AM2632" s="292"/>
    </row>
    <row r="2633" spans="1:39" ht="19.5" customHeight="1" x14ac:dyDescent="0.2">
      <c r="A2633" s="375" t="s">
        <v>75</v>
      </c>
      <c r="B2633" s="375" t="s">
        <v>45</v>
      </c>
      <c r="C2633" s="375" t="s">
        <v>382</v>
      </c>
      <c r="D2633" s="375" t="s">
        <v>382</v>
      </c>
      <c r="E2633" s="375"/>
      <c r="F2633" s="375">
        <v>0</v>
      </c>
      <c r="G2633" s="375">
        <v>0</v>
      </c>
      <c r="H2633" s="375">
        <v>0</v>
      </c>
      <c r="I2633" s="375">
        <v>0</v>
      </c>
      <c r="J2633" s="375">
        <v>0</v>
      </c>
      <c r="K2633" s="375">
        <v>0</v>
      </c>
      <c r="L2633" s="375">
        <v>0</v>
      </c>
      <c r="M2633" s="375">
        <v>0</v>
      </c>
      <c r="N2633" s="375">
        <v>0</v>
      </c>
      <c r="O2633" s="375">
        <v>0</v>
      </c>
      <c r="P2633" s="375">
        <v>0</v>
      </c>
      <c r="Q2633" s="375">
        <v>0</v>
      </c>
      <c r="R2633" s="375">
        <v>0</v>
      </c>
      <c r="W2633" s="323" t="s">
        <v>256</v>
      </c>
      <c r="X2633" s="323" t="s">
        <v>219</v>
      </c>
      <c r="Y2633" s="323"/>
      <c r="Z2633" s="327">
        <v>0</v>
      </c>
      <c r="AA2633" s="327">
        <v>0</v>
      </c>
      <c r="AB2633" s="327">
        <v>0</v>
      </c>
      <c r="AC2633" s="327">
        <v>0</v>
      </c>
      <c r="AD2633" s="327">
        <v>0</v>
      </c>
      <c r="AE2633" s="327">
        <v>0</v>
      </c>
      <c r="AF2633" s="327">
        <v>0</v>
      </c>
      <c r="AG2633" s="327">
        <v>0</v>
      </c>
      <c r="AH2633" s="327">
        <v>0</v>
      </c>
      <c r="AI2633" s="327">
        <v>0</v>
      </c>
      <c r="AJ2633" s="327">
        <v>0</v>
      </c>
      <c r="AK2633" s="327">
        <v>0</v>
      </c>
      <c r="AL2633" s="327">
        <v>0</v>
      </c>
      <c r="AM2633" s="292"/>
    </row>
    <row r="2634" spans="1:39" ht="19.5" customHeight="1" x14ac:dyDescent="0.2">
      <c r="A2634" s="375" t="s">
        <v>75</v>
      </c>
      <c r="B2634" s="375" t="s">
        <v>46</v>
      </c>
      <c r="C2634" s="375" t="s">
        <v>384</v>
      </c>
      <c r="D2634" s="375" t="s">
        <v>384</v>
      </c>
      <c r="E2634" s="375"/>
      <c r="F2634" s="375"/>
      <c r="G2634" s="375"/>
      <c r="H2634" s="375"/>
      <c r="I2634" s="375"/>
      <c r="J2634" s="375"/>
      <c r="K2634" s="375"/>
      <c r="L2634" s="375"/>
      <c r="M2634" s="375"/>
      <c r="N2634" s="375"/>
      <c r="O2634" s="375"/>
      <c r="P2634" s="375"/>
      <c r="Q2634" s="375"/>
      <c r="R2634" s="375">
        <v>0</v>
      </c>
      <c r="W2634" s="323" t="s">
        <v>256</v>
      </c>
      <c r="X2634" s="323" t="s">
        <v>220</v>
      </c>
      <c r="Y2634" s="323"/>
      <c r="Z2634" s="327">
        <v>1.1815000000000001E-2</v>
      </c>
      <c r="AA2634" s="327">
        <v>1.2171E-2</v>
      </c>
      <c r="AB2634" s="327">
        <v>0.11766500000000001</v>
      </c>
      <c r="AC2634" s="327">
        <v>9.0129140000000003</v>
      </c>
      <c r="AD2634" s="327">
        <v>1.0324E-2</v>
      </c>
      <c r="AE2634" s="327">
        <v>1.810856</v>
      </c>
      <c r="AF2634" s="327">
        <v>-0.52923200000000004</v>
      </c>
      <c r="AG2634" s="327">
        <v>9.1750000000000009E-3</v>
      </c>
      <c r="AH2634" s="327">
        <v>2.7300999999999999E-2</v>
      </c>
      <c r="AI2634" s="327">
        <v>3.1883000000000002E-2</v>
      </c>
      <c r="AJ2634" s="327">
        <v>1.0584E-2</v>
      </c>
      <c r="AK2634" s="327">
        <v>-1.9216789999999999</v>
      </c>
      <c r="AL2634" s="327">
        <v>8.6037769999999991</v>
      </c>
      <c r="AM2634" s="292"/>
    </row>
    <row r="2635" spans="1:39" ht="19.5" customHeight="1" x14ac:dyDescent="0.2">
      <c r="A2635" s="375" t="s">
        <v>75</v>
      </c>
      <c r="B2635" s="375" t="s">
        <v>47</v>
      </c>
      <c r="C2635" s="375" t="s">
        <v>386</v>
      </c>
      <c r="D2635" s="375" t="s">
        <v>386</v>
      </c>
      <c r="E2635" s="375"/>
      <c r="F2635" s="375">
        <v>0</v>
      </c>
      <c r="G2635" s="375">
        <v>0</v>
      </c>
      <c r="H2635" s="375">
        <v>0</v>
      </c>
      <c r="I2635" s="375">
        <v>0</v>
      </c>
      <c r="J2635" s="375">
        <v>0</v>
      </c>
      <c r="K2635" s="375">
        <v>0</v>
      </c>
      <c r="L2635" s="375">
        <v>0</v>
      </c>
      <c r="M2635" s="375">
        <v>0</v>
      </c>
      <c r="N2635" s="375">
        <v>0</v>
      </c>
      <c r="O2635" s="375">
        <v>0</v>
      </c>
      <c r="P2635" s="375">
        <v>0</v>
      </c>
      <c r="Q2635" s="375">
        <v>0</v>
      </c>
      <c r="R2635" s="375">
        <v>0</v>
      </c>
      <c r="W2635" s="323" t="s">
        <v>256</v>
      </c>
      <c r="X2635" s="323" t="s">
        <v>211</v>
      </c>
      <c r="Y2635" s="323"/>
      <c r="Z2635" s="327">
        <v>4.0150329999999999</v>
      </c>
      <c r="AA2635" s="327">
        <v>10.613205000000001</v>
      </c>
      <c r="AB2635" s="327">
        <v>3.8686669999999999</v>
      </c>
      <c r="AC2635" s="327">
        <v>5.0537830000000001</v>
      </c>
      <c r="AD2635" s="327">
        <v>4.1838150000000001</v>
      </c>
      <c r="AE2635" s="327">
        <v>3.526024</v>
      </c>
      <c r="AF2635" s="327">
        <v>4.1330650000000002</v>
      </c>
      <c r="AG2635" s="327">
        <v>6.1409710000000004</v>
      </c>
      <c r="AH2635" s="327">
        <v>2.0858430000000001</v>
      </c>
      <c r="AI2635" s="327">
        <v>2.5043869999999999</v>
      </c>
      <c r="AJ2635" s="327">
        <v>2.3311799999999998</v>
      </c>
      <c r="AK2635" s="327">
        <v>5.0053960000000002</v>
      </c>
      <c r="AL2635" s="327">
        <v>53.461368999999998</v>
      </c>
      <c r="AM2635" s="292"/>
    </row>
    <row r="2636" spans="1:39" ht="19.5" customHeight="1" x14ac:dyDescent="0.2">
      <c r="A2636" s="375" t="s">
        <v>75</v>
      </c>
      <c r="B2636" s="375" t="s">
        <v>48</v>
      </c>
      <c r="C2636" s="375" t="s">
        <v>48</v>
      </c>
      <c r="D2636" s="375" t="s">
        <v>48</v>
      </c>
      <c r="E2636" s="375"/>
      <c r="F2636" s="375" t="e">
        <v>#DIV/0!</v>
      </c>
      <c r="G2636" s="375" t="e">
        <v>#DIV/0!</v>
      </c>
      <c r="H2636" s="375" t="e">
        <v>#DIV/0!</v>
      </c>
      <c r="I2636" s="375" t="e">
        <v>#DIV/0!</v>
      </c>
      <c r="J2636" s="375" t="e">
        <v>#DIV/0!</v>
      </c>
      <c r="K2636" s="375" t="e">
        <v>#DIV/0!</v>
      </c>
      <c r="L2636" s="375" t="e">
        <v>#DIV/0!</v>
      </c>
      <c r="M2636" s="375" t="e">
        <v>#DIV/0!</v>
      </c>
      <c r="N2636" s="375" t="e">
        <v>#DIV/0!</v>
      </c>
      <c r="O2636" s="375" t="e">
        <v>#DIV/0!</v>
      </c>
      <c r="P2636" s="375" t="e">
        <v>#DIV/0!</v>
      </c>
      <c r="Q2636" s="375" t="e">
        <v>#DIV/0!</v>
      </c>
      <c r="R2636" s="375" t="e">
        <v>#DIV/0!</v>
      </c>
      <c r="W2636" s="323" t="s">
        <v>256</v>
      </c>
      <c r="X2636" s="323" t="s">
        <v>221</v>
      </c>
      <c r="Y2636" s="323"/>
      <c r="Z2636" s="327">
        <v>0.57448600000000005</v>
      </c>
      <c r="AA2636" s="327">
        <v>0.50648599999999999</v>
      </c>
      <c r="AB2636" s="327">
        <v>0.513486</v>
      </c>
      <c r="AC2636" s="327">
        <v>0.56648600000000005</v>
      </c>
      <c r="AD2636" s="327">
        <v>0.56648600000000005</v>
      </c>
      <c r="AE2636" s="327">
        <v>0.56476599999999999</v>
      </c>
      <c r="AF2636" s="327">
        <v>0.57707600000000003</v>
      </c>
      <c r="AG2636" s="327">
        <v>0.423184</v>
      </c>
      <c r="AH2636" s="327">
        <v>0.33545599999999998</v>
      </c>
      <c r="AI2636" s="327">
        <v>0.56228199999999995</v>
      </c>
      <c r="AJ2636" s="327">
        <v>0.65728200000000003</v>
      </c>
      <c r="AK2636" s="327">
        <v>0.60228199999999998</v>
      </c>
      <c r="AL2636" s="327">
        <v>6.4497580000000001</v>
      </c>
      <c r="AM2636" s="292"/>
    </row>
    <row r="2637" spans="1:39" ht="19.5" customHeight="1" x14ac:dyDescent="0.2">
      <c r="A2637" s="375" t="s">
        <v>75</v>
      </c>
      <c r="B2637" s="375" t="s">
        <v>49</v>
      </c>
      <c r="C2637" s="375" t="s">
        <v>49</v>
      </c>
      <c r="D2637" s="375" t="s">
        <v>49</v>
      </c>
      <c r="E2637" s="375"/>
      <c r="F2637" s="375" t="e">
        <v>#DIV/0!</v>
      </c>
      <c r="G2637" s="375" t="e">
        <v>#DIV/0!</v>
      </c>
      <c r="H2637" s="375" t="e">
        <v>#DIV/0!</v>
      </c>
      <c r="I2637" s="375" t="e">
        <v>#DIV/0!</v>
      </c>
      <c r="J2637" s="375" t="e">
        <v>#DIV/0!</v>
      </c>
      <c r="K2637" s="375" t="e">
        <v>#DIV/0!</v>
      </c>
      <c r="L2637" s="375" t="e">
        <v>#DIV/0!</v>
      </c>
      <c r="M2637" s="375" t="e">
        <v>#DIV/0!</v>
      </c>
      <c r="N2637" s="375" t="e">
        <v>#DIV/0!</v>
      </c>
      <c r="O2637" s="375" t="e">
        <v>#DIV/0!</v>
      </c>
      <c r="P2637" s="375" t="e">
        <v>#DIV/0!</v>
      </c>
      <c r="Q2637" s="375" t="e">
        <v>#DIV/0!</v>
      </c>
      <c r="R2637" s="375" t="e">
        <v>#DIV/0!</v>
      </c>
      <c r="W2637" s="323" t="s">
        <v>256</v>
      </c>
      <c r="X2637" s="323" t="s">
        <v>222</v>
      </c>
      <c r="Y2637" s="323"/>
      <c r="Z2637" s="327">
        <v>7.4700000000000003E-2</v>
      </c>
      <c r="AA2637" s="327">
        <v>0</v>
      </c>
      <c r="AB2637" s="327">
        <v>3.4500000000000003E-2</v>
      </c>
      <c r="AC2637" s="327">
        <v>1.35E-2</v>
      </c>
      <c r="AD2637" s="327">
        <v>0</v>
      </c>
      <c r="AE2637" s="327">
        <v>4.0500000000000001E-2</v>
      </c>
      <c r="AF2637" s="327">
        <v>0.14680000000000001</v>
      </c>
      <c r="AG2637" s="327">
        <v>0</v>
      </c>
      <c r="AH2637" s="327">
        <v>0.126</v>
      </c>
      <c r="AI2637" s="327">
        <v>4.0500000000000001E-2</v>
      </c>
      <c r="AJ2637" s="327">
        <v>0.41643000000000002</v>
      </c>
      <c r="AK2637" s="327">
        <v>0.14660000000000001</v>
      </c>
      <c r="AL2637" s="327">
        <v>1.0395300000000001</v>
      </c>
      <c r="AM2637" s="292"/>
    </row>
    <row r="2638" spans="1:39" ht="19.5" customHeight="1" x14ac:dyDescent="0.2">
      <c r="A2638" s="375" t="s">
        <v>75</v>
      </c>
      <c r="B2638" s="375" t="s">
        <v>50</v>
      </c>
      <c r="C2638" s="375" t="s">
        <v>50</v>
      </c>
      <c r="D2638" s="375" t="s">
        <v>50</v>
      </c>
      <c r="E2638" s="375"/>
      <c r="F2638" s="375" t="e">
        <v>#DIV/0!</v>
      </c>
      <c r="G2638" s="375" t="e">
        <v>#DIV/0!</v>
      </c>
      <c r="H2638" s="375" t="e">
        <v>#DIV/0!</v>
      </c>
      <c r="I2638" s="375" t="e">
        <v>#DIV/0!</v>
      </c>
      <c r="J2638" s="375" t="e">
        <v>#DIV/0!</v>
      </c>
      <c r="K2638" s="375" t="e">
        <v>#DIV/0!</v>
      </c>
      <c r="L2638" s="375" t="e">
        <v>#DIV/0!</v>
      </c>
      <c r="M2638" s="375" t="e">
        <v>#DIV/0!</v>
      </c>
      <c r="N2638" s="375" t="e">
        <v>#DIV/0!</v>
      </c>
      <c r="O2638" s="375" t="e">
        <v>#DIV/0!</v>
      </c>
      <c r="P2638" s="375" t="e">
        <v>#DIV/0!</v>
      </c>
      <c r="Q2638" s="375" t="e">
        <v>#DIV/0!</v>
      </c>
      <c r="R2638" s="375" t="e">
        <v>#DIV/0!</v>
      </c>
      <c r="W2638" s="323" t="s">
        <v>256</v>
      </c>
      <c r="X2638" s="323" t="s">
        <v>223</v>
      </c>
      <c r="Y2638" s="323"/>
      <c r="Z2638" s="327">
        <v>0</v>
      </c>
      <c r="AA2638" s="327">
        <v>0</v>
      </c>
      <c r="AB2638" s="327">
        <v>0</v>
      </c>
      <c r="AC2638" s="327">
        <v>0</v>
      </c>
      <c r="AD2638" s="327">
        <v>0</v>
      </c>
      <c r="AE2638" s="327">
        <v>0</v>
      </c>
      <c r="AF2638" s="327">
        <v>0</v>
      </c>
      <c r="AG2638" s="327">
        <v>0</v>
      </c>
      <c r="AH2638" s="327">
        <v>0</v>
      </c>
      <c r="AI2638" s="327">
        <v>0</v>
      </c>
      <c r="AJ2638" s="327">
        <v>0</v>
      </c>
      <c r="AK2638" s="327">
        <v>0</v>
      </c>
      <c r="AL2638" s="327">
        <v>0</v>
      </c>
      <c r="AM2638" s="292"/>
    </row>
    <row r="2639" spans="1:39" ht="19.5" customHeight="1" x14ac:dyDescent="0.2">
      <c r="A2639" s="375" t="s">
        <v>63</v>
      </c>
      <c r="B2639" s="375" t="s">
        <v>64</v>
      </c>
      <c r="C2639" s="375" t="s">
        <v>384</v>
      </c>
      <c r="D2639" s="375" t="s">
        <v>384</v>
      </c>
      <c r="E2639" s="375"/>
      <c r="F2639" s="375"/>
      <c r="G2639" s="375"/>
      <c r="H2639" s="375"/>
      <c r="I2639" s="375"/>
      <c r="J2639" s="375"/>
      <c r="K2639" s="375"/>
      <c r="L2639" s="375"/>
      <c r="M2639" s="375"/>
      <c r="N2639" s="375"/>
      <c r="O2639" s="375"/>
      <c r="P2639" s="375"/>
      <c r="Q2639" s="375"/>
      <c r="R2639" s="375">
        <v>0</v>
      </c>
      <c r="W2639" s="323" t="s">
        <v>256</v>
      </c>
      <c r="X2639" s="323" t="s">
        <v>224</v>
      </c>
      <c r="Y2639" s="323"/>
      <c r="Z2639" s="327">
        <v>0.2445</v>
      </c>
      <c r="AA2639" s="327">
        <v>0</v>
      </c>
      <c r="AB2639" s="327">
        <v>0</v>
      </c>
      <c r="AC2639" s="327">
        <v>0.88129999999999997</v>
      </c>
      <c r="AD2639" s="327">
        <v>0</v>
      </c>
      <c r="AE2639" s="327">
        <v>0</v>
      </c>
      <c r="AF2639" s="327">
        <v>0</v>
      </c>
      <c r="AG2639" s="327">
        <v>0</v>
      </c>
      <c r="AH2639" s="327">
        <v>6.5299999999999997E-2</v>
      </c>
      <c r="AI2639" s="327">
        <v>0.16470000000000001</v>
      </c>
      <c r="AJ2639" s="327">
        <v>0.10085</v>
      </c>
      <c r="AK2639" s="327">
        <v>0</v>
      </c>
      <c r="AL2639" s="327">
        <v>1.45665</v>
      </c>
      <c r="AM2639" s="292"/>
    </row>
    <row r="2640" spans="1:39" ht="19.5" customHeight="1" x14ac:dyDescent="0.2">
      <c r="A2640" s="375" t="s">
        <v>63</v>
      </c>
      <c r="B2640" s="375" t="s">
        <v>65</v>
      </c>
      <c r="C2640" s="375" t="s">
        <v>384</v>
      </c>
      <c r="D2640" s="375" t="s">
        <v>384</v>
      </c>
      <c r="E2640" s="375"/>
      <c r="F2640" s="375"/>
      <c r="G2640" s="375"/>
      <c r="H2640" s="375"/>
      <c r="I2640" s="375"/>
      <c r="J2640" s="375"/>
      <c r="K2640" s="375"/>
      <c r="L2640" s="375"/>
      <c r="M2640" s="375"/>
      <c r="N2640" s="375"/>
      <c r="O2640" s="375"/>
      <c r="P2640" s="375"/>
      <c r="Q2640" s="375"/>
      <c r="R2640" s="375">
        <v>0</v>
      </c>
      <c r="W2640" s="323" t="s">
        <v>256</v>
      </c>
      <c r="X2640" s="323" t="s">
        <v>225</v>
      </c>
      <c r="Y2640" s="323"/>
      <c r="Z2640" s="327">
        <v>3.4722999999999997E-2</v>
      </c>
      <c r="AA2640" s="327">
        <v>3.4722999999999997E-2</v>
      </c>
      <c r="AB2640" s="327">
        <v>3.4722999999999997E-2</v>
      </c>
      <c r="AC2640" s="327">
        <v>3.4722999999999997E-2</v>
      </c>
      <c r="AD2640" s="327">
        <v>3.4722999999999997E-2</v>
      </c>
      <c r="AE2640" s="327">
        <v>1.8347230000000001</v>
      </c>
      <c r="AF2640" s="327">
        <v>3.4722999999999997E-2</v>
      </c>
      <c r="AG2640" s="327">
        <v>3.4722999999999997E-2</v>
      </c>
      <c r="AH2640" s="327">
        <v>3.4722999999999997E-2</v>
      </c>
      <c r="AI2640" s="327">
        <v>3.4722999999999997E-2</v>
      </c>
      <c r="AJ2640" s="327">
        <v>3.4722999999999997E-2</v>
      </c>
      <c r="AK2640" s="327">
        <v>4.4184000000000001E-2</v>
      </c>
      <c r="AL2640" s="327">
        <v>2.226137</v>
      </c>
      <c r="AM2640" s="292"/>
    </row>
    <row r="2641" spans="1:39" ht="19.5" customHeight="1" x14ac:dyDescent="0.2">
      <c r="A2641" s="375" t="s">
        <v>63</v>
      </c>
      <c r="B2641" s="375" t="s">
        <v>66</v>
      </c>
      <c r="C2641" s="375" t="s">
        <v>384</v>
      </c>
      <c r="D2641" s="375" t="s">
        <v>384</v>
      </c>
      <c r="E2641" s="375"/>
      <c r="F2641" s="375"/>
      <c r="G2641" s="375"/>
      <c r="H2641" s="375"/>
      <c r="I2641" s="375"/>
      <c r="J2641" s="375"/>
      <c r="K2641" s="375"/>
      <c r="L2641" s="375"/>
      <c r="M2641" s="375"/>
      <c r="N2641" s="375"/>
      <c r="O2641" s="375"/>
      <c r="P2641" s="375"/>
      <c r="Q2641" s="375"/>
      <c r="R2641" s="375">
        <v>0</v>
      </c>
      <c r="W2641" s="323" t="s">
        <v>256</v>
      </c>
      <c r="X2641" s="323" t="s">
        <v>226</v>
      </c>
      <c r="Y2641" s="323"/>
      <c r="Z2641" s="327">
        <v>0</v>
      </c>
      <c r="AA2641" s="327">
        <v>0</v>
      </c>
      <c r="AB2641" s="327">
        <v>0</v>
      </c>
      <c r="AC2641" s="327">
        <v>0</v>
      </c>
      <c r="AD2641" s="327">
        <v>0</v>
      </c>
      <c r="AE2641" s="327">
        <v>0</v>
      </c>
      <c r="AF2641" s="327">
        <v>0</v>
      </c>
      <c r="AG2641" s="327">
        <v>0</v>
      </c>
      <c r="AH2641" s="327">
        <v>0</v>
      </c>
      <c r="AI2641" s="327">
        <v>0</v>
      </c>
      <c r="AJ2641" s="327">
        <v>0</v>
      </c>
      <c r="AK2641" s="327">
        <v>0</v>
      </c>
      <c r="AL2641" s="327">
        <v>0</v>
      </c>
      <c r="AM2641" s="292"/>
    </row>
    <row r="2642" spans="1:39" ht="19.5" customHeight="1" x14ac:dyDescent="0.2">
      <c r="A2642" s="375" t="s">
        <v>63</v>
      </c>
      <c r="B2642" s="375" t="s">
        <v>67</v>
      </c>
      <c r="C2642" s="375" t="s">
        <v>384</v>
      </c>
      <c r="D2642" s="375" t="s">
        <v>384</v>
      </c>
      <c r="E2642" s="375"/>
      <c r="F2642" s="375"/>
      <c r="G2642" s="375"/>
      <c r="H2642" s="375"/>
      <c r="I2642" s="375"/>
      <c r="J2642" s="375"/>
      <c r="K2642" s="375"/>
      <c r="L2642" s="375"/>
      <c r="M2642" s="375"/>
      <c r="N2642" s="375"/>
      <c r="O2642" s="375"/>
      <c r="P2642" s="375"/>
      <c r="Q2642" s="375"/>
      <c r="R2642" s="375">
        <v>0</v>
      </c>
      <c r="W2642" s="323" t="s">
        <v>256</v>
      </c>
      <c r="X2642" s="323" t="s">
        <v>227</v>
      </c>
      <c r="Y2642" s="323"/>
      <c r="Z2642" s="327">
        <v>0</v>
      </c>
      <c r="AA2642" s="327">
        <v>0</v>
      </c>
      <c r="AB2642" s="327">
        <v>0</v>
      </c>
      <c r="AC2642" s="327">
        <v>0</v>
      </c>
      <c r="AD2642" s="327">
        <v>0</v>
      </c>
      <c r="AE2642" s="327">
        <v>0</v>
      </c>
      <c r="AF2642" s="327">
        <v>0</v>
      </c>
      <c r="AG2642" s="327">
        <v>0</v>
      </c>
      <c r="AH2642" s="327">
        <v>0</v>
      </c>
      <c r="AI2642" s="327">
        <v>0</v>
      </c>
      <c r="AJ2642" s="327">
        <v>0</v>
      </c>
      <c r="AK2642" s="327">
        <v>0</v>
      </c>
      <c r="AL2642" s="327">
        <v>0</v>
      </c>
      <c r="AM2642" s="292"/>
    </row>
    <row r="2643" spans="1:39" ht="19.5" customHeight="1" x14ac:dyDescent="0.2">
      <c r="A2643" s="375" t="s">
        <v>63</v>
      </c>
      <c r="B2643" s="375" t="s">
        <v>68</v>
      </c>
      <c r="C2643" s="375" t="s">
        <v>384</v>
      </c>
      <c r="D2643" s="375" t="s">
        <v>384</v>
      </c>
      <c r="E2643" s="375"/>
      <c r="F2643" s="375"/>
      <c r="G2643" s="375"/>
      <c r="H2643" s="375"/>
      <c r="I2643" s="375"/>
      <c r="J2643" s="375"/>
      <c r="K2643" s="375"/>
      <c r="L2643" s="375"/>
      <c r="M2643" s="375"/>
      <c r="N2643" s="375"/>
      <c r="O2643" s="375"/>
      <c r="P2643" s="375"/>
      <c r="Q2643" s="375"/>
      <c r="R2643" s="375">
        <v>0</v>
      </c>
      <c r="W2643" s="323" t="s">
        <v>256</v>
      </c>
      <c r="X2643" s="323" t="s">
        <v>367</v>
      </c>
      <c r="Y2643" s="323"/>
      <c r="Z2643" s="327">
        <v>0</v>
      </c>
      <c r="AA2643" s="327">
        <v>0</v>
      </c>
      <c r="AB2643" s="327">
        <v>0</v>
      </c>
      <c r="AC2643" s="327">
        <v>0</v>
      </c>
      <c r="AD2643" s="327">
        <v>0</v>
      </c>
      <c r="AE2643" s="327">
        <v>0</v>
      </c>
      <c r="AF2643" s="327">
        <v>0</v>
      </c>
      <c r="AG2643" s="327">
        <v>0</v>
      </c>
      <c r="AH2643" s="327">
        <v>0</v>
      </c>
      <c r="AI2643" s="327">
        <v>0</v>
      </c>
      <c r="AJ2643" s="327">
        <v>0</v>
      </c>
      <c r="AK2643" s="327">
        <v>0</v>
      </c>
      <c r="AL2643" s="327">
        <v>0</v>
      </c>
      <c r="AM2643" s="292"/>
    </row>
    <row r="2644" spans="1:39" ht="19.5" customHeight="1" x14ac:dyDescent="0.2">
      <c r="A2644" s="375" t="s">
        <v>63</v>
      </c>
      <c r="B2644" s="375" t="s">
        <v>397</v>
      </c>
      <c r="C2644" s="375" t="s">
        <v>384</v>
      </c>
      <c r="D2644" s="375" t="s">
        <v>384</v>
      </c>
      <c r="E2644" s="375"/>
      <c r="F2644" s="375"/>
      <c r="G2644" s="375"/>
      <c r="H2644" s="375"/>
      <c r="I2644" s="375"/>
      <c r="J2644" s="375"/>
      <c r="K2644" s="375"/>
      <c r="L2644" s="375"/>
      <c r="M2644" s="375"/>
      <c r="N2644" s="375"/>
      <c r="O2644" s="375"/>
      <c r="P2644" s="375"/>
      <c r="Q2644" s="375"/>
      <c r="R2644" s="375">
        <v>0</v>
      </c>
      <c r="W2644" s="323" t="s">
        <v>256</v>
      </c>
      <c r="X2644" s="323" t="s">
        <v>229</v>
      </c>
      <c r="Y2644" s="323"/>
      <c r="Z2644" s="327">
        <v>0</v>
      </c>
      <c r="AA2644" s="327">
        <v>0</v>
      </c>
      <c r="AB2644" s="327">
        <v>0</v>
      </c>
      <c r="AC2644" s="327">
        <v>0</v>
      </c>
      <c r="AD2644" s="327">
        <v>0</v>
      </c>
      <c r="AE2644" s="327">
        <v>0</v>
      </c>
      <c r="AF2644" s="327">
        <v>0</v>
      </c>
      <c r="AG2644" s="327">
        <v>0</v>
      </c>
      <c r="AH2644" s="327">
        <v>0</v>
      </c>
      <c r="AI2644" s="327">
        <v>0</v>
      </c>
      <c r="AJ2644" s="327">
        <v>0</v>
      </c>
      <c r="AK2644" s="327">
        <v>0</v>
      </c>
      <c r="AL2644" s="327">
        <v>0</v>
      </c>
      <c r="AM2644" s="292"/>
    </row>
    <row r="2645" spans="1:39" ht="19.5" customHeight="1" x14ac:dyDescent="0.2">
      <c r="A2645" s="375" t="s">
        <v>63</v>
      </c>
      <c r="B2645" s="375" t="s">
        <v>70</v>
      </c>
      <c r="C2645" s="375" t="s">
        <v>384</v>
      </c>
      <c r="D2645" s="375" t="s">
        <v>384</v>
      </c>
      <c r="E2645" s="375"/>
      <c r="F2645" s="375"/>
      <c r="G2645" s="375"/>
      <c r="H2645" s="375"/>
      <c r="I2645" s="375"/>
      <c r="J2645" s="375"/>
      <c r="K2645" s="375"/>
      <c r="L2645" s="375"/>
      <c r="M2645" s="375"/>
      <c r="N2645" s="375"/>
      <c r="O2645" s="375"/>
      <c r="P2645" s="375"/>
      <c r="Q2645" s="375"/>
      <c r="R2645" s="375">
        <v>0</v>
      </c>
      <c r="W2645" s="323" t="s">
        <v>256</v>
      </c>
      <c r="X2645" s="323" t="s">
        <v>230</v>
      </c>
      <c r="Y2645" s="323"/>
      <c r="Z2645" s="327">
        <v>0</v>
      </c>
      <c r="AA2645" s="327">
        <v>0</v>
      </c>
      <c r="AB2645" s="327">
        <v>0</v>
      </c>
      <c r="AC2645" s="327">
        <v>0</v>
      </c>
      <c r="AD2645" s="327">
        <v>0</v>
      </c>
      <c r="AE2645" s="327">
        <v>0</v>
      </c>
      <c r="AF2645" s="327">
        <v>0</v>
      </c>
      <c r="AG2645" s="327">
        <v>0</v>
      </c>
      <c r="AH2645" s="327">
        <v>0.32640000000000002</v>
      </c>
      <c r="AI2645" s="327">
        <v>0</v>
      </c>
      <c r="AJ2645" s="327">
        <v>0</v>
      </c>
      <c r="AK2645" s="327">
        <v>0</v>
      </c>
      <c r="AL2645" s="327">
        <v>0.32640000000000002</v>
      </c>
      <c r="AM2645" s="292"/>
    </row>
    <row r="2646" spans="1:39" ht="19.5" customHeight="1" x14ac:dyDescent="0.2">
      <c r="A2646" s="375" t="s">
        <v>63</v>
      </c>
      <c r="B2646" s="375" t="s">
        <v>71</v>
      </c>
      <c r="C2646" s="375" t="s">
        <v>384</v>
      </c>
      <c r="D2646" s="375" t="s">
        <v>384</v>
      </c>
      <c r="E2646" s="375"/>
      <c r="F2646" s="375"/>
      <c r="G2646" s="375"/>
      <c r="H2646" s="375"/>
      <c r="I2646" s="375"/>
      <c r="J2646" s="375"/>
      <c r="K2646" s="375"/>
      <c r="L2646" s="375"/>
      <c r="M2646" s="375"/>
      <c r="N2646" s="375"/>
      <c r="O2646" s="375"/>
      <c r="P2646" s="375"/>
      <c r="Q2646" s="375"/>
      <c r="R2646" s="375">
        <v>0</v>
      </c>
      <c r="W2646" s="323" t="s">
        <v>256</v>
      </c>
      <c r="X2646" s="323" t="s">
        <v>231</v>
      </c>
      <c r="Y2646" s="323"/>
      <c r="Z2646" s="327">
        <v>0</v>
      </c>
      <c r="AA2646" s="327">
        <v>0</v>
      </c>
      <c r="AB2646" s="327">
        <v>0</v>
      </c>
      <c r="AC2646" s="327">
        <v>0</v>
      </c>
      <c r="AD2646" s="327">
        <v>0</v>
      </c>
      <c r="AE2646" s="327">
        <v>0</v>
      </c>
      <c r="AF2646" s="327">
        <v>0</v>
      </c>
      <c r="AG2646" s="327">
        <v>0</v>
      </c>
      <c r="AH2646" s="327">
        <v>0</v>
      </c>
      <c r="AI2646" s="327">
        <v>0</v>
      </c>
      <c r="AJ2646" s="327">
        <v>0</v>
      </c>
      <c r="AK2646" s="327">
        <v>0</v>
      </c>
      <c r="AL2646" s="327">
        <v>0</v>
      </c>
      <c r="AM2646" s="292"/>
    </row>
    <row r="2647" spans="1:39" ht="19.5" customHeight="1" x14ac:dyDescent="0.2">
      <c r="A2647" s="375" t="s">
        <v>63</v>
      </c>
      <c r="B2647" s="375" t="s">
        <v>72</v>
      </c>
      <c r="C2647" s="375" t="s">
        <v>384</v>
      </c>
      <c r="D2647" s="375" t="s">
        <v>384</v>
      </c>
      <c r="E2647" s="375"/>
      <c r="F2647" s="375"/>
      <c r="G2647" s="375"/>
      <c r="H2647" s="375"/>
      <c r="I2647" s="375"/>
      <c r="J2647" s="375"/>
      <c r="K2647" s="375"/>
      <c r="L2647" s="375"/>
      <c r="M2647" s="375"/>
      <c r="N2647" s="375"/>
      <c r="O2647" s="375"/>
      <c r="P2647" s="375"/>
      <c r="Q2647" s="375"/>
      <c r="R2647" s="375">
        <v>0</v>
      </c>
      <c r="W2647" s="323" t="s">
        <v>256</v>
      </c>
      <c r="X2647" s="323" t="s">
        <v>232</v>
      </c>
      <c r="Y2647" s="323"/>
      <c r="Z2647" s="327">
        <v>0</v>
      </c>
      <c r="AA2647" s="327">
        <v>0</v>
      </c>
      <c r="AB2647" s="327">
        <v>0</v>
      </c>
      <c r="AC2647" s="327">
        <v>0</v>
      </c>
      <c r="AD2647" s="327">
        <v>0</v>
      </c>
      <c r="AE2647" s="327">
        <v>0</v>
      </c>
      <c r="AF2647" s="327">
        <v>0</v>
      </c>
      <c r="AG2647" s="327">
        <v>0</v>
      </c>
      <c r="AH2647" s="327">
        <v>0</v>
      </c>
      <c r="AI2647" s="327">
        <v>0</v>
      </c>
      <c r="AJ2647" s="327">
        <v>0</v>
      </c>
      <c r="AK2647" s="327">
        <v>0</v>
      </c>
      <c r="AL2647" s="327">
        <v>0</v>
      </c>
      <c r="AM2647" s="292"/>
    </row>
    <row r="2648" spans="1:39" ht="19.5" customHeight="1" x14ac:dyDescent="0.2">
      <c r="A2648" s="375" t="s">
        <v>63</v>
      </c>
      <c r="B2648" s="375" t="s">
        <v>73</v>
      </c>
      <c r="C2648" s="375" t="s">
        <v>384</v>
      </c>
      <c r="D2648" s="375" t="s">
        <v>384</v>
      </c>
      <c r="E2648" s="375"/>
      <c r="F2648" s="375"/>
      <c r="G2648" s="375"/>
      <c r="H2648" s="375"/>
      <c r="I2648" s="375"/>
      <c r="J2648" s="375"/>
      <c r="K2648" s="375"/>
      <c r="L2648" s="375"/>
      <c r="M2648" s="375"/>
      <c r="N2648" s="375"/>
      <c r="O2648" s="375"/>
      <c r="P2648" s="375"/>
      <c r="Q2648" s="375"/>
      <c r="R2648" s="375">
        <v>0</v>
      </c>
      <c r="W2648" s="323" t="s">
        <v>256</v>
      </c>
      <c r="X2648" s="323" t="s">
        <v>233</v>
      </c>
      <c r="Y2648" s="323"/>
      <c r="Z2648" s="327">
        <v>0</v>
      </c>
      <c r="AA2648" s="327">
        <v>0</v>
      </c>
      <c r="AB2648" s="327">
        <v>0</v>
      </c>
      <c r="AC2648" s="327">
        <v>0</v>
      </c>
      <c r="AD2648" s="327">
        <v>0</v>
      </c>
      <c r="AE2648" s="327">
        <v>0</v>
      </c>
      <c r="AF2648" s="327">
        <v>0</v>
      </c>
      <c r="AG2648" s="327">
        <v>0</v>
      </c>
      <c r="AH2648" s="327">
        <v>0</v>
      </c>
      <c r="AI2648" s="327">
        <v>0.13880000000000001</v>
      </c>
      <c r="AJ2648" s="327">
        <v>0</v>
      </c>
      <c r="AK2648" s="327">
        <v>0</v>
      </c>
      <c r="AL2648" s="327">
        <v>0.13880000000000001</v>
      </c>
      <c r="AM2648" s="292"/>
    </row>
    <row r="2649" spans="1:39" ht="19.5" customHeight="1" x14ac:dyDescent="0.2">
      <c r="A2649" s="375" t="s">
        <v>63</v>
      </c>
      <c r="B2649" s="375" t="s">
        <v>398</v>
      </c>
      <c r="C2649" s="375" t="s">
        <v>384</v>
      </c>
      <c r="D2649" s="375" t="s">
        <v>384</v>
      </c>
      <c r="E2649" s="375"/>
      <c r="F2649" s="375"/>
      <c r="G2649" s="375"/>
      <c r="H2649" s="375"/>
      <c r="I2649" s="375"/>
      <c r="J2649" s="375"/>
      <c r="K2649" s="375"/>
      <c r="L2649" s="375"/>
      <c r="M2649" s="375"/>
      <c r="N2649" s="375"/>
      <c r="O2649" s="375"/>
      <c r="P2649" s="375"/>
      <c r="Q2649" s="375"/>
      <c r="R2649" s="375">
        <v>0</v>
      </c>
      <c r="W2649" s="323" t="s">
        <v>256</v>
      </c>
      <c r="X2649" s="323" t="s">
        <v>234</v>
      </c>
      <c r="Y2649" s="323"/>
      <c r="Z2649" s="327">
        <v>0</v>
      </c>
      <c r="AA2649" s="327">
        <v>0</v>
      </c>
      <c r="AB2649" s="327">
        <v>0</v>
      </c>
      <c r="AC2649" s="327">
        <v>0</v>
      </c>
      <c r="AD2649" s="327">
        <v>0</v>
      </c>
      <c r="AE2649" s="327">
        <v>0</v>
      </c>
      <c r="AF2649" s="327">
        <v>0</v>
      </c>
      <c r="AG2649" s="327">
        <v>0</v>
      </c>
      <c r="AH2649" s="327">
        <v>0</v>
      </c>
      <c r="AI2649" s="327">
        <v>0</v>
      </c>
      <c r="AJ2649" s="327">
        <v>0</v>
      </c>
      <c r="AK2649" s="327">
        <v>0</v>
      </c>
      <c r="AL2649" s="327">
        <v>0</v>
      </c>
      <c r="AM2649" s="292"/>
    </row>
    <row r="2650" spans="1:39" ht="19.5" customHeight="1" x14ac:dyDescent="0.2">
      <c r="A2650" s="375" t="s">
        <v>63</v>
      </c>
      <c r="B2650" s="375" t="s">
        <v>75</v>
      </c>
      <c r="C2650" s="375" t="s">
        <v>384</v>
      </c>
      <c r="D2650" s="375" t="s">
        <v>384</v>
      </c>
      <c r="E2650" s="375"/>
      <c r="F2650" s="375"/>
      <c r="G2650" s="375"/>
      <c r="H2650" s="375"/>
      <c r="I2650" s="375"/>
      <c r="J2650" s="375"/>
      <c r="K2650" s="375"/>
      <c r="L2650" s="375"/>
      <c r="M2650" s="375"/>
      <c r="N2650" s="375"/>
      <c r="O2650" s="375"/>
      <c r="P2650" s="375"/>
      <c r="Q2650" s="375"/>
      <c r="R2650" s="375">
        <v>0</v>
      </c>
      <c r="W2650" s="323" t="s">
        <v>256</v>
      </c>
      <c r="X2650" s="323" t="s">
        <v>127</v>
      </c>
      <c r="Y2650" s="323"/>
      <c r="Z2650" s="327">
        <v>0</v>
      </c>
      <c r="AA2650" s="327">
        <v>4.4999999999999997E-3</v>
      </c>
      <c r="AB2650" s="327">
        <v>0</v>
      </c>
      <c r="AC2650" s="327">
        <v>0</v>
      </c>
      <c r="AD2650" s="327">
        <v>0</v>
      </c>
      <c r="AE2650" s="327">
        <v>0.92329799999999995</v>
      </c>
      <c r="AF2650" s="327">
        <v>0</v>
      </c>
      <c r="AG2650" s="327">
        <v>2.9119999999999999</v>
      </c>
      <c r="AH2650" s="327">
        <v>0</v>
      </c>
      <c r="AI2650" s="327">
        <v>0</v>
      </c>
      <c r="AJ2650" s="327">
        <v>0</v>
      </c>
      <c r="AK2650" s="327">
        <v>0</v>
      </c>
      <c r="AL2650" s="327">
        <v>3.839798</v>
      </c>
      <c r="AM2650" s="292"/>
    </row>
    <row r="2651" spans="1:39" ht="19.5" customHeight="1" x14ac:dyDescent="0.2">
      <c r="A2651" s="375" t="s">
        <v>63</v>
      </c>
      <c r="B2651" s="375" t="s">
        <v>76</v>
      </c>
      <c r="C2651" s="375" t="s">
        <v>384</v>
      </c>
      <c r="D2651" s="375" t="s">
        <v>384</v>
      </c>
      <c r="E2651" s="375"/>
      <c r="F2651" s="375"/>
      <c r="G2651" s="375"/>
      <c r="H2651" s="375"/>
      <c r="I2651" s="375"/>
      <c r="J2651" s="375"/>
      <c r="K2651" s="375"/>
      <c r="L2651" s="375"/>
      <c r="M2651" s="375"/>
      <c r="N2651" s="375"/>
      <c r="O2651" s="375"/>
      <c r="P2651" s="375"/>
      <c r="Q2651" s="375"/>
      <c r="R2651" s="375">
        <v>0</v>
      </c>
      <c r="W2651" s="323" t="s">
        <v>256</v>
      </c>
      <c r="X2651" s="323" t="s">
        <v>235</v>
      </c>
      <c r="Y2651" s="323"/>
      <c r="Z2651" s="327">
        <v>0</v>
      </c>
      <c r="AA2651" s="327">
        <v>0</v>
      </c>
      <c r="AB2651" s="327">
        <v>0</v>
      </c>
      <c r="AC2651" s="327">
        <v>0</v>
      </c>
      <c r="AD2651" s="327">
        <v>0</v>
      </c>
      <c r="AE2651" s="327">
        <v>0</v>
      </c>
      <c r="AF2651" s="327">
        <v>0</v>
      </c>
      <c r="AG2651" s="327">
        <v>0</v>
      </c>
      <c r="AH2651" s="327">
        <v>0</v>
      </c>
      <c r="AI2651" s="327">
        <v>0</v>
      </c>
      <c r="AJ2651" s="327">
        <v>0</v>
      </c>
      <c r="AK2651" s="327">
        <v>0</v>
      </c>
      <c r="AL2651" s="327">
        <v>0</v>
      </c>
      <c r="AM2651" s="292"/>
    </row>
    <row r="2652" spans="1:39" ht="19.5" customHeight="1" x14ac:dyDescent="0.2">
      <c r="A2652" s="375" t="s">
        <v>63</v>
      </c>
      <c r="B2652" s="375" t="s">
        <v>399</v>
      </c>
      <c r="C2652" s="375" t="s">
        <v>384</v>
      </c>
      <c r="D2652" s="375" t="s">
        <v>384</v>
      </c>
      <c r="E2652" s="375"/>
      <c r="F2652" s="375"/>
      <c r="G2652" s="375"/>
      <c r="H2652" s="375"/>
      <c r="I2652" s="375"/>
      <c r="J2652" s="375"/>
      <c r="K2652" s="375"/>
      <c r="L2652" s="375"/>
      <c r="M2652" s="375"/>
      <c r="N2652" s="375"/>
      <c r="O2652" s="375"/>
      <c r="P2652" s="375"/>
      <c r="Q2652" s="375"/>
      <c r="R2652" s="375">
        <v>0</v>
      </c>
      <c r="W2652" s="323" t="s">
        <v>256</v>
      </c>
      <c r="X2652" s="323" t="s">
        <v>236</v>
      </c>
      <c r="Y2652" s="323"/>
      <c r="Z2652" s="327">
        <v>0</v>
      </c>
      <c r="AA2652" s="327">
        <v>0</v>
      </c>
      <c r="AB2652" s="327">
        <v>0</v>
      </c>
      <c r="AC2652" s="327">
        <v>0</v>
      </c>
      <c r="AD2652" s="327">
        <v>0</v>
      </c>
      <c r="AE2652" s="327">
        <v>0</v>
      </c>
      <c r="AF2652" s="327">
        <v>0</v>
      </c>
      <c r="AG2652" s="327">
        <v>0</v>
      </c>
      <c r="AH2652" s="327">
        <v>0</v>
      </c>
      <c r="AI2652" s="327">
        <v>0</v>
      </c>
      <c r="AJ2652" s="327">
        <v>0</v>
      </c>
      <c r="AK2652" s="327">
        <v>0</v>
      </c>
      <c r="AL2652" s="327">
        <v>0</v>
      </c>
      <c r="AM2652" s="292"/>
    </row>
    <row r="2653" spans="1:39" ht="19.5" customHeight="1" x14ac:dyDescent="0.2">
      <c r="A2653" s="375" t="s">
        <v>63</v>
      </c>
      <c r="B2653" s="375" t="s">
        <v>78</v>
      </c>
      <c r="C2653" s="375" t="s">
        <v>384</v>
      </c>
      <c r="D2653" s="375" t="s">
        <v>384</v>
      </c>
      <c r="E2653" s="375"/>
      <c r="F2653" s="375"/>
      <c r="G2653" s="375"/>
      <c r="H2653" s="375"/>
      <c r="I2653" s="375"/>
      <c r="J2653" s="375"/>
      <c r="K2653" s="375"/>
      <c r="L2653" s="375"/>
      <c r="M2653" s="375"/>
      <c r="N2653" s="375"/>
      <c r="O2653" s="375"/>
      <c r="P2653" s="375"/>
      <c r="Q2653" s="375"/>
      <c r="R2653" s="375">
        <v>0</v>
      </c>
      <c r="W2653" s="323" t="s">
        <v>256</v>
      </c>
      <c r="X2653" s="323" t="s">
        <v>237</v>
      </c>
      <c r="Y2653" s="323"/>
      <c r="Z2653" s="327">
        <v>0</v>
      </c>
      <c r="AA2653" s="327">
        <v>0</v>
      </c>
      <c r="AB2653" s="327">
        <v>0</v>
      </c>
      <c r="AC2653" s="327">
        <v>0</v>
      </c>
      <c r="AD2653" s="327">
        <v>0</v>
      </c>
      <c r="AE2653" s="327">
        <v>0</v>
      </c>
      <c r="AF2653" s="327">
        <v>0</v>
      </c>
      <c r="AG2653" s="327">
        <v>0</v>
      </c>
      <c r="AH2653" s="327">
        <v>0</v>
      </c>
      <c r="AI2653" s="327">
        <v>0</v>
      </c>
      <c r="AJ2653" s="327">
        <v>0</v>
      </c>
      <c r="AK2653" s="327">
        <v>0</v>
      </c>
      <c r="AL2653" s="327">
        <v>0</v>
      </c>
      <c r="AM2653" s="292"/>
    </row>
    <row r="2654" spans="1:39" ht="19.5" customHeight="1" x14ac:dyDescent="0.2">
      <c r="A2654" s="375" t="s">
        <v>63</v>
      </c>
      <c r="B2654" s="375" t="s">
        <v>79</v>
      </c>
      <c r="C2654" s="375" t="s">
        <v>384</v>
      </c>
      <c r="D2654" s="375" t="s">
        <v>384</v>
      </c>
      <c r="E2654" s="375"/>
      <c r="F2654" s="375"/>
      <c r="G2654" s="375"/>
      <c r="H2654" s="375"/>
      <c r="I2654" s="375"/>
      <c r="J2654" s="375"/>
      <c r="K2654" s="375"/>
      <c r="L2654" s="375"/>
      <c r="M2654" s="375"/>
      <c r="N2654" s="375"/>
      <c r="O2654" s="375"/>
      <c r="P2654" s="375"/>
      <c r="Q2654" s="375"/>
      <c r="R2654" s="375">
        <v>0</v>
      </c>
      <c r="W2654" s="323" t="s">
        <v>256</v>
      </c>
      <c r="X2654" s="323" t="s">
        <v>238</v>
      </c>
      <c r="Y2654" s="323"/>
      <c r="Z2654" s="327">
        <v>0</v>
      </c>
      <c r="AA2654" s="327">
        <v>0</v>
      </c>
      <c r="AB2654" s="327">
        <v>0</v>
      </c>
      <c r="AC2654" s="327">
        <v>0</v>
      </c>
      <c r="AD2654" s="327">
        <v>0</v>
      </c>
      <c r="AE2654" s="327">
        <v>0</v>
      </c>
      <c r="AF2654" s="327">
        <v>0</v>
      </c>
      <c r="AG2654" s="327">
        <v>0</v>
      </c>
      <c r="AH2654" s="327">
        <v>0</v>
      </c>
      <c r="AI2654" s="327">
        <v>0</v>
      </c>
      <c r="AJ2654" s="327">
        <v>0</v>
      </c>
      <c r="AK2654" s="327">
        <v>0</v>
      </c>
      <c r="AL2654" s="327">
        <v>0</v>
      </c>
      <c r="AM2654" s="292"/>
    </row>
    <row r="2655" spans="1:39" ht="19.5" customHeight="1" x14ac:dyDescent="0.2">
      <c r="A2655" s="375" t="s">
        <v>63</v>
      </c>
      <c r="B2655" s="375" t="s">
        <v>400</v>
      </c>
      <c r="C2655" s="375" t="s">
        <v>384</v>
      </c>
      <c r="D2655" s="375" t="s">
        <v>384</v>
      </c>
      <c r="E2655" s="375"/>
      <c r="F2655" s="375"/>
      <c r="G2655" s="375"/>
      <c r="H2655" s="375"/>
      <c r="I2655" s="375"/>
      <c r="J2655" s="375"/>
      <c r="K2655" s="375"/>
      <c r="L2655" s="375"/>
      <c r="M2655" s="375"/>
      <c r="N2655" s="375"/>
      <c r="O2655" s="375"/>
      <c r="P2655" s="375"/>
      <c r="Q2655" s="375"/>
      <c r="R2655" s="375">
        <v>0</v>
      </c>
      <c r="W2655" s="323" t="s">
        <v>256</v>
      </c>
      <c r="X2655" s="323" t="s">
        <v>239</v>
      </c>
      <c r="Y2655" s="323"/>
      <c r="Z2655" s="327">
        <v>0</v>
      </c>
      <c r="AA2655" s="327">
        <v>0</v>
      </c>
      <c r="AB2655" s="327">
        <v>0</v>
      </c>
      <c r="AC2655" s="327">
        <v>0</v>
      </c>
      <c r="AD2655" s="327">
        <v>0</v>
      </c>
      <c r="AE2655" s="327">
        <v>0</v>
      </c>
      <c r="AF2655" s="327">
        <v>0</v>
      </c>
      <c r="AG2655" s="327">
        <v>0</v>
      </c>
      <c r="AH2655" s="327">
        <v>0</v>
      </c>
      <c r="AI2655" s="327">
        <v>0</v>
      </c>
      <c r="AJ2655" s="327">
        <v>0</v>
      </c>
      <c r="AK2655" s="327">
        <v>0</v>
      </c>
      <c r="AL2655" s="327">
        <v>0</v>
      </c>
      <c r="AM2655" s="292"/>
    </row>
    <row r="2656" spans="1:39" ht="19.5" customHeight="1" x14ac:dyDescent="0.2">
      <c r="A2656" s="375" t="s">
        <v>63</v>
      </c>
      <c r="B2656" s="375" t="s">
        <v>401</v>
      </c>
      <c r="C2656" s="375" t="s">
        <v>384</v>
      </c>
      <c r="D2656" s="375" t="s">
        <v>384</v>
      </c>
      <c r="E2656" s="375"/>
      <c r="F2656" s="375"/>
      <c r="G2656" s="375"/>
      <c r="H2656" s="375"/>
      <c r="I2656" s="375"/>
      <c r="J2656" s="375"/>
      <c r="K2656" s="375"/>
      <c r="L2656" s="375"/>
      <c r="M2656" s="375"/>
      <c r="N2656" s="375"/>
      <c r="O2656" s="375"/>
      <c r="P2656" s="375"/>
      <c r="Q2656" s="375"/>
      <c r="R2656" s="375">
        <v>0</v>
      </c>
      <c r="W2656" s="323" t="s">
        <v>256</v>
      </c>
      <c r="X2656" s="323" t="s">
        <v>240</v>
      </c>
      <c r="Y2656" s="323"/>
      <c r="Z2656" s="327">
        <v>0</v>
      </c>
      <c r="AA2656" s="327">
        <v>0</v>
      </c>
      <c r="AB2656" s="327">
        <v>0</v>
      </c>
      <c r="AC2656" s="327">
        <v>0</v>
      </c>
      <c r="AD2656" s="327">
        <v>0</v>
      </c>
      <c r="AE2656" s="327">
        <v>0</v>
      </c>
      <c r="AF2656" s="327">
        <v>0</v>
      </c>
      <c r="AG2656" s="327">
        <v>0</v>
      </c>
      <c r="AH2656" s="327">
        <v>0</v>
      </c>
      <c r="AI2656" s="327">
        <v>0</v>
      </c>
      <c r="AJ2656" s="327">
        <v>0</v>
      </c>
      <c r="AK2656" s="327">
        <v>0</v>
      </c>
      <c r="AL2656" s="327">
        <v>0</v>
      </c>
      <c r="AM2656" s="292"/>
    </row>
    <row r="2657" spans="1:39" ht="19.5" customHeight="1" x14ac:dyDescent="0.2">
      <c r="A2657" s="375" t="s">
        <v>63</v>
      </c>
      <c r="B2657" s="375" t="s">
        <v>81</v>
      </c>
      <c r="C2657" s="375" t="s">
        <v>384</v>
      </c>
      <c r="D2657" s="375" t="s">
        <v>384</v>
      </c>
      <c r="E2657" s="375"/>
      <c r="F2657" s="375"/>
      <c r="G2657" s="375"/>
      <c r="H2657" s="375"/>
      <c r="I2657" s="375"/>
      <c r="J2657" s="375"/>
      <c r="K2657" s="375"/>
      <c r="L2657" s="375"/>
      <c r="M2657" s="375"/>
      <c r="N2657" s="375"/>
      <c r="O2657" s="375"/>
      <c r="P2657" s="375"/>
      <c r="Q2657" s="375"/>
      <c r="R2657" s="375">
        <v>0</v>
      </c>
      <c r="W2657" s="323" t="s">
        <v>256</v>
      </c>
      <c r="X2657" s="323" t="s">
        <v>241</v>
      </c>
      <c r="Y2657" s="323"/>
      <c r="Z2657" s="327">
        <v>0</v>
      </c>
      <c r="AA2657" s="327">
        <v>0</v>
      </c>
      <c r="AB2657" s="327">
        <v>0</v>
      </c>
      <c r="AC2657" s="327">
        <v>0</v>
      </c>
      <c r="AD2657" s="327">
        <v>0</v>
      </c>
      <c r="AE2657" s="327">
        <v>0</v>
      </c>
      <c r="AF2657" s="327">
        <v>0</v>
      </c>
      <c r="AG2657" s="327">
        <v>0</v>
      </c>
      <c r="AH2657" s="327">
        <v>0</v>
      </c>
      <c r="AI2657" s="327">
        <v>0</v>
      </c>
      <c r="AJ2657" s="327">
        <v>0</v>
      </c>
      <c r="AK2657" s="327">
        <v>0</v>
      </c>
      <c r="AL2657" s="327">
        <v>0</v>
      </c>
      <c r="AM2657" s="292"/>
    </row>
    <row r="2658" spans="1:39" ht="19.5" customHeight="1" x14ac:dyDescent="0.2">
      <c r="A2658" s="375" t="s">
        <v>63</v>
      </c>
      <c r="B2658" s="375" t="s">
        <v>82</v>
      </c>
      <c r="C2658" s="375" t="s">
        <v>82</v>
      </c>
      <c r="D2658" s="375" t="s">
        <v>82</v>
      </c>
      <c r="E2658" s="375"/>
      <c r="F2658" s="375">
        <v>0</v>
      </c>
      <c r="G2658" s="375">
        <v>0</v>
      </c>
      <c r="H2658" s="375">
        <v>0</v>
      </c>
      <c r="I2658" s="375">
        <v>0</v>
      </c>
      <c r="J2658" s="375">
        <v>0</v>
      </c>
      <c r="K2658" s="375">
        <v>0</v>
      </c>
      <c r="L2658" s="375">
        <v>0</v>
      </c>
      <c r="M2658" s="375">
        <v>0</v>
      </c>
      <c r="N2658" s="375">
        <v>0</v>
      </c>
      <c r="O2658" s="375">
        <v>0</v>
      </c>
      <c r="P2658" s="375">
        <v>0</v>
      </c>
      <c r="Q2658" s="375">
        <v>0</v>
      </c>
      <c r="R2658" s="375">
        <v>0</v>
      </c>
      <c r="W2658" s="323" t="s">
        <v>256</v>
      </c>
      <c r="X2658" s="323" t="s">
        <v>242</v>
      </c>
      <c r="Y2658" s="323"/>
      <c r="Z2658" s="327">
        <v>0</v>
      </c>
      <c r="AA2658" s="327">
        <v>0</v>
      </c>
      <c r="AB2658" s="327">
        <v>0</v>
      </c>
      <c r="AC2658" s="327">
        <v>0</v>
      </c>
      <c r="AD2658" s="327">
        <v>0</v>
      </c>
      <c r="AE2658" s="327">
        <v>0</v>
      </c>
      <c r="AF2658" s="327">
        <v>0</v>
      </c>
      <c r="AG2658" s="327">
        <v>0</v>
      </c>
      <c r="AH2658" s="327">
        <v>0</v>
      </c>
      <c r="AI2658" s="327">
        <v>0</v>
      </c>
      <c r="AJ2658" s="327">
        <v>0</v>
      </c>
      <c r="AK2658" s="327">
        <v>0</v>
      </c>
      <c r="AL2658" s="327">
        <v>0</v>
      </c>
      <c r="AM2658" s="292"/>
    </row>
    <row r="2659" spans="1:39" ht="19.5" customHeight="1" x14ac:dyDescent="0.2">
      <c r="A2659" s="375" t="s">
        <v>83</v>
      </c>
      <c r="B2659" s="375" t="s">
        <v>25</v>
      </c>
      <c r="C2659" s="375" t="s">
        <v>26</v>
      </c>
      <c r="D2659" s="375" t="s">
        <v>27</v>
      </c>
      <c r="E2659" s="375"/>
      <c r="F2659" s="375">
        <v>0</v>
      </c>
      <c r="G2659" s="375">
        <v>0</v>
      </c>
      <c r="H2659" s="375">
        <v>-843.36689999999999</v>
      </c>
      <c r="I2659" s="375">
        <v>-516.52279999999996</v>
      </c>
      <c r="J2659" s="375">
        <v>-768.98609999999996</v>
      </c>
      <c r="K2659" s="375">
        <v>-691.15845000000002</v>
      </c>
      <c r="L2659" s="375">
        <v>-657.29539999999997</v>
      </c>
      <c r="M2659" s="375">
        <v>-519.11609999999996</v>
      </c>
      <c r="N2659" s="375">
        <v>-506.56889999999999</v>
      </c>
      <c r="O2659" s="375">
        <v>-497.60865000000001</v>
      </c>
      <c r="P2659" s="375">
        <v>-605.94524999999999</v>
      </c>
      <c r="Q2659" s="375">
        <v>-438.49804999999998</v>
      </c>
      <c r="R2659" s="375">
        <v>-6045.0666000000001</v>
      </c>
      <c r="W2659" s="323" t="s">
        <v>256</v>
      </c>
      <c r="X2659" s="323" t="s">
        <v>243</v>
      </c>
      <c r="Y2659" s="323"/>
      <c r="Z2659" s="327">
        <v>0</v>
      </c>
      <c r="AA2659" s="327">
        <v>0</v>
      </c>
      <c r="AB2659" s="327">
        <v>0</v>
      </c>
      <c r="AC2659" s="327">
        <v>0</v>
      </c>
      <c r="AD2659" s="327">
        <v>0</v>
      </c>
      <c r="AE2659" s="327">
        <v>0</v>
      </c>
      <c r="AF2659" s="327">
        <v>0</v>
      </c>
      <c r="AG2659" s="327">
        <v>0</v>
      </c>
      <c r="AH2659" s="327">
        <v>0</v>
      </c>
      <c r="AI2659" s="327">
        <v>0</v>
      </c>
      <c r="AJ2659" s="327">
        <v>0</v>
      </c>
      <c r="AK2659" s="327">
        <v>0</v>
      </c>
      <c r="AL2659" s="327">
        <v>0</v>
      </c>
      <c r="AM2659" s="292"/>
    </row>
    <row r="2660" spans="1:39" ht="19.5" customHeight="1" x14ac:dyDescent="0.2">
      <c r="A2660" s="375" t="s">
        <v>83</v>
      </c>
      <c r="B2660" s="375" t="s">
        <v>25</v>
      </c>
      <c r="C2660" s="375" t="s">
        <v>26</v>
      </c>
      <c r="D2660" s="375" t="s">
        <v>28</v>
      </c>
      <c r="E2660" s="375"/>
      <c r="F2660" s="375">
        <v>0</v>
      </c>
      <c r="G2660" s="375">
        <v>0</v>
      </c>
      <c r="H2660" s="375">
        <v>-514.46540000000005</v>
      </c>
      <c r="I2660" s="375">
        <v>-205.44730000000001</v>
      </c>
      <c r="J2660" s="375">
        <v>-360.82389999999998</v>
      </c>
      <c r="K2660" s="375">
        <v>-399.81664999999998</v>
      </c>
      <c r="L2660" s="375">
        <v>-390.23200000000003</v>
      </c>
      <c r="M2660" s="375">
        <v>-337.73304999999999</v>
      </c>
      <c r="N2660" s="375">
        <v>-280.78985</v>
      </c>
      <c r="O2660" s="375">
        <v>-278.23669999999998</v>
      </c>
      <c r="P2660" s="375">
        <v>-343.08915000000002</v>
      </c>
      <c r="Q2660" s="375">
        <v>-245.9222</v>
      </c>
      <c r="R2660" s="375">
        <v>-3356.5562</v>
      </c>
      <c r="W2660" s="323" t="s">
        <v>256</v>
      </c>
      <c r="X2660" s="323" t="s">
        <v>244</v>
      </c>
      <c r="Y2660" s="323"/>
      <c r="Z2660" s="327">
        <v>0</v>
      </c>
      <c r="AA2660" s="327">
        <v>0</v>
      </c>
      <c r="AB2660" s="327">
        <v>0</v>
      </c>
      <c r="AC2660" s="327">
        <v>0</v>
      </c>
      <c r="AD2660" s="327">
        <v>0</v>
      </c>
      <c r="AE2660" s="327">
        <v>0</v>
      </c>
      <c r="AF2660" s="327">
        <v>0</v>
      </c>
      <c r="AG2660" s="327">
        <v>0</v>
      </c>
      <c r="AH2660" s="327">
        <v>0</v>
      </c>
      <c r="AI2660" s="327">
        <v>0</v>
      </c>
      <c r="AJ2660" s="327">
        <v>0</v>
      </c>
      <c r="AK2660" s="327">
        <v>0</v>
      </c>
      <c r="AL2660" s="327">
        <v>0</v>
      </c>
      <c r="AM2660" s="292"/>
    </row>
    <row r="2661" spans="1:39" ht="19.5" customHeight="1" x14ac:dyDescent="0.2">
      <c r="A2661" s="375" t="s">
        <v>83</v>
      </c>
      <c r="B2661" s="375" t="s">
        <v>25</v>
      </c>
      <c r="C2661" s="375" t="s">
        <v>26</v>
      </c>
      <c r="D2661" s="375" t="s">
        <v>29</v>
      </c>
      <c r="E2661" s="375"/>
      <c r="F2661" s="375">
        <v>0</v>
      </c>
      <c r="G2661" s="375">
        <v>0</v>
      </c>
      <c r="H2661" s="375">
        <v>-5.8978499999993801</v>
      </c>
      <c r="I2661" s="375">
        <v>-11.8676249999993</v>
      </c>
      <c r="J2661" s="375">
        <v>0</v>
      </c>
      <c r="K2661" s="375">
        <v>0</v>
      </c>
      <c r="L2661" s="375">
        <v>-4.4999999999999998E-2</v>
      </c>
      <c r="M2661" s="375">
        <v>-32.274999999999999</v>
      </c>
      <c r="N2661" s="375">
        <v>-212.33</v>
      </c>
      <c r="O2661" s="375">
        <v>-220.065</v>
      </c>
      <c r="P2661" s="375">
        <v>-298.55</v>
      </c>
      <c r="Q2661" s="375">
        <v>-92.37</v>
      </c>
      <c r="R2661" s="375">
        <v>-873.40047499999901</v>
      </c>
      <c r="W2661" s="323" t="s">
        <v>256</v>
      </c>
      <c r="X2661" s="323" t="s">
        <v>245</v>
      </c>
      <c r="Y2661" s="323"/>
      <c r="Z2661" s="327">
        <v>0</v>
      </c>
      <c r="AA2661" s="327">
        <v>0</v>
      </c>
      <c r="AB2661" s="327">
        <v>0</v>
      </c>
      <c r="AC2661" s="327">
        <v>0</v>
      </c>
      <c r="AD2661" s="327">
        <v>0</v>
      </c>
      <c r="AE2661" s="327">
        <v>0</v>
      </c>
      <c r="AF2661" s="327">
        <v>0</v>
      </c>
      <c r="AG2661" s="327">
        <v>0</v>
      </c>
      <c r="AH2661" s="327">
        <v>0</v>
      </c>
      <c r="AI2661" s="327">
        <v>0</v>
      </c>
      <c r="AJ2661" s="327">
        <v>0</v>
      </c>
      <c r="AK2661" s="327">
        <v>0</v>
      </c>
      <c r="AL2661" s="327">
        <v>0</v>
      </c>
      <c r="AM2661" s="292"/>
    </row>
    <row r="2662" spans="1:39" ht="19.5" customHeight="1" x14ac:dyDescent="0.2">
      <c r="A2662" s="375" t="s">
        <v>83</v>
      </c>
      <c r="B2662" s="375" t="s">
        <v>25</v>
      </c>
      <c r="C2662" s="375" t="s">
        <v>26</v>
      </c>
      <c r="D2662" s="375" t="s">
        <v>30</v>
      </c>
      <c r="E2662" s="375"/>
      <c r="F2662" s="375">
        <v>0</v>
      </c>
      <c r="G2662" s="375">
        <v>0</v>
      </c>
      <c r="H2662" s="375">
        <v>0</v>
      </c>
      <c r="I2662" s="375">
        <v>0</v>
      </c>
      <c r="J2662" s="375">
        <v>0</v>
      </c>
      <c r="K2662" s="375">
        <v>0</v>
      </c>
      <c r="L2662" s="375">
        <v>-1.65</v>
      </c>
      <c r="M2662" s="375">
        <v>-125.855</v>
      </c>
      <c r="N2662" s="375">
        <v>-144.12</v>
      </c>
      <c r="O2662" s="375">
        <v>-177.26</v>
      </c>
      <c r="P2662" s="375">
        <v>-201.86</v>
      </c>
      <c r="Q2662" s="375">
        <v>-123.795</v>
      </c>
      <c r="R2662" s="375">
        <v>-774.54</v>
      </c>
      <c r="W2662" s="323" t="s">
        <v>256</v>
      </c>
      <c r="X2662" s="323" t="s">
        <v>246</v>
      </c>
      <c r="Y2662" s="323"/>
      <c r="Z2662" s="327">
        <v>0</v>
      </c>
      <c r="AA2662" s="327">
        <v>0</v>
      </c>
      <c r="AB2662" s="327">
        <v>0</v>
      </c>
      <c r="AC2662" s="327">
        <v>0</v>
      </c>
      <c r="AD2662" s="327">
        <v>0</v>
      </c>
      <c r="AE2662" s="327">
        <v>0</v>
      </c>
      <c r="AF2662" s="327">
        <v>0</v>
      </c>
      <c r="AG2662" s="327">
        <v>0</v>
      </c>
      <c r="AH2662" s="327">
        <v>0</v>
      </c>
      <c r="AI2662" s="327">
        <v>0</v>
      </c>
      <c r="AJ2662" s="327">
        <v>0</v>
      </c>
      <c r="AK2662" s="327">
        <v>0</v>
      </c>
      <c r="AL2662" s="327">
        <v>0</v>
      </c>
      <c r="AM2662" s="292"/>
    </row>
    <row r="2663" spans="1:39" ht="19.5" customHeight="1" x14ac:dyDescent="0.2">
      <c r="A2663" s="375" t="s">
        <v>83</v>
      </c>
      <c r="B2663" s="375" t="s">
        <v>25</v>
      </c>
      <c r="C2663" s="375" t="s">
        <v>26</v>
      </c>
      <c r="D2663" s="375" t="s">
        <v>31</v>
      </c>
      <c r="E2663" s="375"/>
      <c r="F2663" s="375">
        <v>0</v>
      </c>
      <c r="G2663" s="375">
        <v>0</v>
      </c>
      <c r="H2663" s="375">
        <v>0</v>
      </c>
      <c r="I2663" s="375">
        <v>0</v>
      </c>
      <c r="J2663" s="375">
        <v>0</v>
      </c>
      <c r="K2663" s="375">
        <v>0</v>
      </c>
      <c r="L2663" s="375">
        <v>0</v>
      </c>
      <c r="M2663" s="375">
        <v>0</v>
      </c>
      <c r="N2663" s="375">
        <v>0</v>
      </c>
      <c r="O2663" s="375">
        <v>0</v>
      </c>
      <c r="P2663" s="375">
        <v>0</v>
      </c>
      <c r="Q2663" s="375">
        <v>0</v>
      </c>
      <c r="R2663" s="375">
        <v>0</v>
      </c>
      <c r="W2663" s="323" t="s">
        <v>256</v>
      </c>
      <c r="X2663" s="323" t="s">
        <v>247</v>
      </c>
      <c r="Y2663" s="323"/>
      <c r="Z2663" s="327">
        <v>0</v>
      </c>
      <c r="AA2663" s="327">
        <v>0</v>
      </c>
      <c r="AB2663" s="327">
        <v>0</v>
      </c>
      <c r="AC2663" s="327">
        <v>0</v>
      </c>
      <c r="AD2663" s="327">
        <v>0</v>
      </c>
      <c r="AE2663" s="327">
        <v>0</v>
      </c>
      <c r="AF2663" s="327">
        <v>0</v>
      </c>
      <c r="AG2663" s="327">
        <v>0</v>
      </c>
      <c r="AH2663" s="327">
        <v>0</v>
      </c>
      <c r="AI2663" s="327">
        <v>0</v>
      </c>
      <c r="AJ2663" s="327">
        <v>0</v>
      </c>
      <c r="AK2663" s="327">
        <v>0</v>
      </c>
      <c r="AL2663" s="327">
        <v>0</v>
      </c>
      <c r="AM2663" s="292"/>
    </row>
    <row r="2664" spans="1:39" ht="19.5" customHeight="1" x14ac:dyDescent="0.2">
      <c r="A2664" s="375" t="s">
        <v>83</v>
      </c>
      <c r="B2664" s="375" t="s">
        <v>25</v>
      </c>
      <c r="C2664" s="375" t="s">
        <v>26</v>
      </c>
      <c r="D2664" s="375" t="s">
        <v>32</v>
      </c>
      <c r="E2664" s="375"/>
      <c r="F2664" s="375">
        <v>0</v>
      </c>
      <c r="G2664" s="375">
        <v>0</v>
      </c>
      <c r="H2664" s="375">
        <v>0</v>
      </c>
      <c r="I2664" s="375">
        <v>0</v>
      </c>
      <c r="J2664" s="375">
        <v>0</v>
      </c>
      <c r="K2664" s="375">
        <v>0</v>
      </c>
      <c r="L2664" s="375">
        <v>0</v>
      </c>
      <c r="M2664" s="375">
        <v>0</v>
      </c>
      <c r="N2664" s="375">
        <v>0</v>
      </c>
      <c r="O2664" s="375">
        <v>0</v>
      </c>
      <c r="P2664" s="375">
        <v>0</v>
      </c>
      <c r="Q2664" s="375">
        <v>0</v>
      </c>
      <c r="R2664" s="375">
        <v>0</v>
      </c>
      <c r="W2664" s="323" t="s">
        <v>256</v>
      </c>
      <c r="X2664" s="323" t="s">
        <v>248</v>
      </c>
      <c r="Y2664" s="323"/>
      <c r="Z2664" s="327">
        <v>0</v>
      </c>
      <c r="AA2664" s="327">
        <v>0</v>
      </c>
      <c r="AB2664" s="327">
        <v>0</v>
      </c>
      <c r="AC2664" s="327">
        <v>0</v>
      </c>
      <c r="AD2664" s="327">
        <v>0</v>
      </c>
      <c r="AE2664" s="327">
        <v>0</v>
      </c>
      <c r="AF2664" s="327">
        <v>0</v>
      </c>
      <c r="AG2664" s="327">
        <v>0</v>
      </c>
      <c r="AH2664" s="327">
        <v>0</v>
      </c>
      <c r="AI2664" s="327">
        <v>0</v>
      </c>
      <c r="AJ2664" s="327">
        <v>0</v>
      </c>
      <c r="AK2664" s="327">
        <v>0</v>
      </c>
      <c r="AL2664" s="327">
        <v>0</v>
      </c>
      <c r="AM2664" s="292"/>
    </row>
    <row r="2665" spans="1:39" ht="19.5" customHeight="1" x14ac:dyDescent="0.2">
      <c r="A2665" s="375" t="s">
        <v>83</v>
      </c>
      <c r="B2665" s="375" t="s">
        <v>25</v>
      </c>
      <c r="C2665" s="375" t="s">
        <v>33</v>
      </c>
      <c r="D2665" s="375" t="s">
        <v>34</v>
      </c>
      <c r="E2665" s="375"/>
      <c r="F2665" s="375">
        <v>0</v>
      </c>
      <c r="G2665" s="375">
        <v>0</v>
      </c>
      <c r="H2665" s="375">
        <v>-5.8978499999993801</v>
      </c>
      <c r="I2665" s="375">
        <v>-11.8676249999993</v>
      </c>
      <c r="J2665" s="375">
        <v>0</v>
      </c>
      <c r="K2665" s="375">
        <v>0</v>
      </c>
      <c r="L2665" s="375">
        <v>-1.6950000000000001</v>
      </c>
      <c r="M2665" s="375">
        <v>-130.27500000000001</v>
      </c>
      <c r="N2665" s="375">
        <v>-320.73500000000001</v>
      </c>
      <c r="O2665" s="375">
        <v>-352.70499999999998</v>
      </c>
      <c r="P2665" s="375">
        <v>-283.87</v>
      </c>
      <c r="Q2665" s="375">
        <v>-128.25</v>
      </c>
      <c r="R2665" s="375">
        <v>-1235.2954749999999</v>
      </c>
      <c r="W2665" s="323" t="s">
        <v>256</v>
      </c>
      <c r="X2665" s="323" t="s">
        <v>210</v>
      </c>
      <c r="Y2665" s="323"/>
      <c r="Z2665" s="327">
        <v>4.9552569999999996</v>
      </c>
      <c r="AA2665" s="327">
        <v>11.171085</v>
      </c>
      <c r="AB2665" s="327">
        <v>4.5690410000000004</v>
      </c>
      <c r="AC2665" s="327">
        <v>15.562706</v>
      </c>
      <c r="AD2665" s="327">
        <v>4.7953479999999997</v>
      </c>
      <c r="AE2665" s="327">
        <v>8.7001670000000004</v>
      </c>
      <c r="AF2665" s="327">
        <v>4.3624320000000001</v>
      </c>
      <c r="AG2665" s="327">
        <v>9.5200530000000008</v>
      </c>
      <c r="AH2665" s="327">
        <v>3.001023</v>
      </c>
      <c r="AI2665" s="327">
        <v>3.4772750000000001</v>
      </c>
      <c r="AJ2665" s="327">
        <v>3.5510489999999999</v>
      </c>
      <c r="AK2665" s="327">
        <v>3.8767830000000001</v>
      </c>
      <c r="AL2665" s="327">
        <v>77.542219000000003</v>
      </c>
      <c r="AM2665" s="292"/>
    </row>
    <row r="2666" spans="1:39" ht="19.5" customHeight="1" x14ac:dyDescent="0.2">
      <c r="A2666" s="375" t="s">
        <v>83</v>
      </c>
      <c r="B2666" s="375" t="s">
        <v>25</v>
      </c>
      <c r="C2666" s="375" t="s">
        <v>33</v>
      </c>
      <c r="D2666" s="375" t="s">
        <v>35</v>
      </c>
      <c r="E2666" s="375"/>
      <c r="F2666" s="375">
        <v>0</v>
      </c>
      <c r="G2666" s="375">
        <v>0</v>
      </c>
      <c r="H2666" s="375">
        <v>-435.3272</v>
      </c>
      <c r="I2666" s="375">
        <v>-298.52820000000003</v>
      </c>
      <c r="J2666" s="375">
        <v>-435.56650000000002</v>
      </c>
      <c r="K2666" s="375">
        <v>-419.38909999999998</v>
      </c>
      <c r="L2666" s="375">
        <v>-407.89479999999998</v>
      </c>
      <c r="M2666" s="375">
        <v>-353.52280000000002</v>
      </c>
      <c r="N2666" s="375">
        <v>-356.06099999999998</v>
      </c>
      <c r="O2666" s="375">
        <v>-393.49470000000002</v>
      </c>
      <c r="P2666" s="375">
        <v>-620.36929999999995</v>
      </c>
      <c r="Q2666" s="375">
        <v>-395.3526</v>
      </c>
      <c r="R2666" s="375">
        <v>-4115.5061999999998</v>
      </c>
      <c r="W2666" s="321"/>
      <c r="X2666" s="321"/>
      <c r="Y2666" s="321"/>
      <c r="Z2666" s="329"/>
      <c r="AA2666" s="329"/>
      <c r="AB2666" s="329"/>
      <c r="AC2666" s="329"/>
      <c r="AD2666" s="329"/>
      <c r="AE2666" s="329"/>
      <c r="AF2666" s="329"/>
      <c r="AG2666" s="329"/>
      <c r="AH2666" s="329"/>
      <c r="AI2666" s="329"/>
      <c r="AJ2666" s="329"/>
      <c r="AK2666" s="329"/>
      <c r="AL2666" s="329"/>
      <c r="AM2666" s="292"/>
    </row>
    <row r="2667" spans="1:39" ht="19.5" customHeight="1" x14ac:dyDescent="0.2">
      <c r="A2667" s="375" t="s">
        <v>83</v>
      </c>
      <c r="B2667" s="375" t="s">
        <v>25</v>
      </c>
      <c r="C2667" s="375" t="s">
        <v>33</v>
      </c>
      <c r="D2667" s="375" t="s">
        <v>36</v>
      </c>
      <c r="E2667" s="375"/>
      <c r="F2667" s="375">
        <v>0</v>
      </c>
      <c r="G2667" s="375">
        <v>0</v>
      </c>
      <c r="H2667" s="375">
        <v>-922.50509999999997</v>
      </c>
      <c r="I2667" s="375">
        <v>-423.44189999999998</v>
      </c>
      <c r="J2667" s="375">
        <v>-694.24350000000004</v>
      </c>
      <c r="K2667" s="375">
        <v>-671.58600000000001</v>
      </c>
      <c r="L2667" s="375">
        <v>-639.63260000000002</v>
      </c>
      <c r="M2667" s="375">
        <v>-531.18134999999995</v>
      </c>
      <c r="N2667" s="375">
        <v>-467.01274999999998</v>
      </c>
      <c r="O2667" s="375">
        <v>-426.97064999999998</v>
      </c>
      <c r="P2667" s="375">
        <v>-545.20510000000002</v>
      </c>
      <c r="Q2667" s="375">
        <v>-376.98264999999998</v>
      </c>
      <c r="R2667" s="375">
        <v>-5698.7615999999998</v>
      </c>
      <c r="W2667" s="321"/>
      <c r="X2667" s="321"/>
      <c r="Y2667" s="321"/>
      <c r="Z2667" s="329"/>
      <c r="AA2667" s="329"/>
      <c r="AB2667" s="329"/>
      <c r="AC2667" s="329"/>
      <c r="AD2667" s="329"/>
      <c r="AE2667" s="329"/>
      <c r="AF2667" s="329"/>
      <c r="AG2667" s="329"/>
      <c r="AH2667" s="329"/>
      <c r="AI2667" s="329"/>
      <c r="AJ2667" s="329"/>
      <c r="AK2667" s="329"/>
      <c r="AL2667" s="329"/>
      <c r="AM2667" s="292"/>
    </row>
    <row r="2668" spans="1:39" ht="19.5" customHeight="1" x14ac:dyDescent="0.2">
      <c r="A2668" s="375" t="s">
        <v>83</v>
      </c>
      <c r="B2668" s="375" t="s">
        <v>25</v>
      </c>
      <c r="C2668" s="375" t="s">
        <v>33</v>
      </c>
      <c r="D2668" s="375" t="s">
        <v>37</v>
      </c>
      <c r="E2668" s="375"/>
      <c r="F2668" s="375">
        <v>0</v>
      </c>
      <c r="G2668" s="375">
        <v>0</v>
      </c>
      <c r="H2668" s="375">
        <v>0</v>
      </c>
      <c r="I2668" s="375">
        <v>0</v>
      </c>
      <c r="J2668" s="375">
        <v>0</v>
      </c>
      <c r="K2668" s="375">
        <v>0</v>
      </c>
      <c r="L2668" s="375">
        <v>0</v>
      </c>
      <c r="M2668" s="375">
        <v>0</v>
      </c>
      <c r="N2668" s="375">
        <v>0</v>
      </c>
      <c r="O2668" s="375">
        <v>0</v>
      </c>
      <c r="P2668" s="375">
        <v>0</v>
      </c>
      <c r="Q2668" s="375">
        <v>0</v>
      </c>
      <c r="R2668" s="375">
        <v>0</v>
      </c>
      <c r="W2668" s="323" t="s">
        <v>3</v>
      </c>
      <c r="X2668" s="323" t="s">
        <v>4</v>
      </c>
      <c r="Y2668" s="323"/>
      <c r="Z2668" s="327" t="s">
        <v>8</v>
      </c>
      <c r="AA2668" s="327" t="s">
        <v>9</v>
      </c>
      <c r="AB2668" s="327" t="s">
        <v>10</v>
      </c>
      <c r="AC2668" s="327" t="s">
        <v>11</v>
      </c>
      <c r="AD2668" s="327" t="s">
        <v>12</v>
      </c>
      <c r="AE2668" s="327" t="s">
        <v>13</v>
      </c>
      <c r="AF2668" s="327" t="s">
        <v>14</v>
      </c>
      <c r="AG2668" s="327" t="s">
        <v>15</v>
      </c>
      <c r="AH2668" s="327" t="s">
        <v>16</v>
      </c>
      <c r="AI2668" s="327" t="s">
        <v>17</v>
      </c>
      <c r="AJ2668" s="327" t="s">
        <v>111</v>
      </c>
      <c r="AK2668" s="327" t="s">
        <v>19</v>
      </c>
      <c r="AL2668" s="327" t="s">
        <v>20</v>
      </c>
      <c r="AM2668" s="292"/>
    </row>
    <row r="2669" spans="1:39" ht="19.5" customHeight="1" x14ac:dyDescent="0.2">
      <c r="A2669" s="375" t="s">
        <v>83</v>
      </c>
      <c r="B2669" s="375" t="s">
        <v>25</v>
      </c>
      <c r="C2669" s="375" t="s">
        <v>33</v>
      </c>
      <c r="D2669" s="375" t="s">
        <v>38</v>
      </c>
      <c r="E2669" s="375"/>
      <c r="F2669" s="375">
        <v>0</v>
      </c>
      <c r="G2669" s="375">
        <v>0</v>
      </c>
      <c r="H2669" s="375">
        <v>0</v>
      </c>
      <c r="I2669" s="375">
        <v>0</v>
      </c>
      <c r="J2669" s="375">
        <v>0</v>
      </c>
      <c r="K2669" s="375">
        <v>0</v>
      </c>
      <c r="L2669" s="375">
        <v>0</v>
      </c>
      <c r="M2669" s="375">
        <v>0</v>
      </c>
      <c r="N2669" s="375">
        <v>0</v>
      </c>
      <c r="O2669" s="375">
        <v>0</v>
      </c>
      <c r="P2669" s="375">
        <v>0</v>
      </c>
      <c r="Q2669" s="375">
        <v>0</v>
      </c>
      <c r="R2669" s="375">
        <v>0</v>
      </c>
      <c r="W2669" s="323" t="s">
        <v>406</v>
      </c>
      <c r="X2669" s="323" t="s">
        <v>217</v>
      </c>
      <c r="Y2669" s="323"/>
      <c r="Z2669" s="327">
        <v>0.78169599999999995</v>
      </c>
      <c r="AA2669" s="327">
        <v>0.78169599999999995</v>
      </c>
      <c r="AB2669" s="327">
        <v>0.215808</v>
      </c>
      <c r="AC2669" s="327">
        <v>0.56588799999999995</v>
      </c>
      <c r="AD2669" s="327">
        <v>0.56588799999999995</v>
      </c>
      <c r="AE2669" s="327">
        <v>0.56588799999999995</v>
      </c>
      <c r="AF2669" s="327">
        <v>0.56588799999999995</v>
      </c>
      <c r="AG2669" s="327">
        <v>0.56588799999999995</v>
      </c>
      <c r="AH2669" s="327">
        <v>0.56588799999999995</v>
      </c>
      <c r="AI2669" s="327">
        <v>0.56588799999999995</v>
      </c>
      <c r="AJ2669" s="327">
        <v>0.56588799999999995</v>
      </c>
      <c r="AK2669" s="327">
        <v>0.56588799999999995</v>
      </c>
      <c r="AL2669" s="327">
        <v>6.8721920000000001</v>
      </c>
      <c r="AM2669" s="292"/>
    </row>
    <row r="2670" spans="1:39" ht="19.5" customHeight="1" x14ac:dyDescent="0.2">
      <c r="A2670" s="375" t="s">
        <v>83</v>
      </c>
      <c r="B2670" s="375" t="s">
        <v>25</v>
      </c>
      <c r="C2670" s="375" t="s">
        <v>33</v>
      </c>
      <c r="D2670" s="375" t="s">
        <v>39</v>
      </c>
      <c r="E2670" s="375"/>
      <c r="F2670" s="375">
        <v>0</v>
      </c>
      <c r="G2670" s="375">
        <v>0</v>
      </c>
      <c r="H2670" s="375">
        <v>0</v>
      </c>
      <c r="I2670" s="375">
        <v>0</v>
      </c>
      <c r="J2670" s="375">
        <v>0</v>
      </c>
      <c r="K2670" s="375">
        <v>0</v>
      </c>
      <c r="L2670" s="375">
        <v>0</v>
      </c>
      <c r="M2670" s="375">
        <v>0</v>
      </c>
      <c r="N2670" s="375">
        <v>0</v>
      </c>
      <c r="O2670" s="375">
        <v>0</v>
      </c>
      <c r="P2670" s="375">
        <v>0</v>
      </c>
      <c r="Q2670" s="375">
        <v>0</v>
      </c>
      <c r="R2670" s="375">
        <v>0</v>
      </c>
      <c r="W2670" s="323" t="s">
        <v>406</v>
      </c>
      <c r="X2670" s="323" t="s">
        <v>218</v>
      </c>
      <c r="Y2670" s="323"/>
      <c r="Z2670" s="327">
        <v>5.1029999999999999E-2</v>
      </c>
      <c r="AA2670" s="327">
        <v>2.5271999999999999E-2</v>
      </c>
      <c r="AB2670" s="327">
        <v>1.9925999999999999E-2</v>
      </c>
      <c r="AC2670" s="327">
        <v>1.8953999999999999E-2</v>
      </c>
      <c r="AD2670" s="327">
        <v>2.1870000000000001E-2</v>
      </c>
      <c r="AE2670" s="327">
        <v>2.4299999999999999E-2</v>
      </c>
      <c r="AF2670" s="327">
        <v>2.5758E-2</v>
      </c>
      <c r="AG2670" s="327">
        <v>2.5758E-2</v>
      </c>
      <c r="AH2670" s="327">
        <v>4.2282E-2</v>
      </c>
      <c r="AI2670" s="327">
        <v>3.9365999999999998E-2</v>
      </c>
      <c r="AJ2670" s="327">
        <v>2.3813999999999998E-2</v>
      </c>
      <c r="AK2670" s="327">
        <v>4.3254000000000001E-2</v>
      </c>
      <c r="AL2670" s="327">
        <v>0.36158400000000002</v>
      </c>
      <c r="AM2670" s="292"/>
    </row>
    <row r="2671" spans="1:39" ht="19.5" customHeight="1" x14ac:dyDescent="0.2">
      <c r="A2671" s="375" t="s">
        <v>83</v>
      </c>
      <c r="B2671" s="375" t="s">
        <v>25</v>
      </c>
      <c r="C2671" s="375" t="s">
        <v>40</v>
      </c>
      <c r="D2671" s="375" t="s">
        <v>41</v>
      </c>
      <c r="E2671" s="375"/>
      <c r="F2671" s="375">
        <v>0</v>
      </c>
      <c r="G2671" s="375">
        <v>0</v>
      </c>
      <c r="H2671" s="375">
        <v>-1359.5585000000001</v>
      </c>
      <c r="I2671" s="375">
        <v>-733.83772499999895</v>
      </c>
      <c r="J2671" s="375">
        <v>-1129.81</v>
      </c>
      <c r="K2671" s="375">
        <v>-1090.9751000000001</v>
      </c>
      <c r="L2671" s="375">
        <v>-1049.2224000000001</v>
      </c>
      <c r="M2671" s="375">
        <v>-1014.97915</v>
      </c>
      <c r="N2671" s="375">
        <v>-1143.8087499999999</v>
      </c>
      <c r="O2671" s="375">
        <v>-1172.94535</v>
      </c>
      <c r="P2671" s="375">
        <v>-1449.4444000000001</v>
      </c>
      <c r="Q2671" s="375">
        <v>-900.57024999999999</v>
      </c>
      <c r="R2671" s="375">
        <v>-11045.151625</v>
      </c>
      <c r="W2671" s="323" t="s">
        <v>406</v>
      </c>
      <c r="X2671" s="323" t="s">
        <v>219</v>
      </c>
      <c r="Y2671" s="323"/>
      <c r="Z2671" s="327">
        <v>0.12823999999999999</v>
      </c>
      <c r="AA2671" s="327">
        <v>0.10488</v>
      </c>
      <c r="AB2671" s="327">
        <v>0.19392000000000001</v>
      </c>
      <c r="AC2671" s="327">
        <v>0.17943999999999999</v>
      </c>
      <c r="AD2671" s="327">
        <v>0.24016000000000001</v>
      </c>
      <c r="AE2671" s="327">
        <v>0.32040000000000002</v>
      </c>
      <c r="AF2671" s="327">
        <v>0.41415999999999997</v>
      </c>
      <c r="AG2671" s="327">
        <v>0.50431999999999999</v>
      </c>
      <c r="AH2671" s="327">
        <v>0.37552000000000002</v>
      </c>
      <c r="AI2671" s="327">
        <v>0.32119999999999999</v>
      </c>
      <c r="AJ2671" s="327">
        <v>0.194465</v>
      </c>
      <c r="AK2671" s="327">
        <v>0.16444500000000001</v>
      </c>
      <c r="AL2671" s="327">
        <v>3.1411500000000001</v>
      </c>
      <c r="AM2671" s="292"/>
    </row>
    <row r="2672" spans="1:39" ht="19.5" customHeight="1" x14ac:dyDescent="0.2">
      <c r="A2672" s="375" t="s">
        <v>83</v>
      </c>
      <c r="B2672" s="375" t="s">
        <v>25</v>
      </c>
      <c r="C2672" s="375" t="s">
        <v>40</v>
      </c>
      <c r="D2672" s="375" t="s">
        <v>42</v>
      </c>
      <c r="E2672" s="375"/>
      <c r="F2672" s="375">
        <v>0</v>
      </c>
      <c r="G2672" s="375">
        <v>0</v>
      </c>
      <c r="H2672" s="375">
        <v>-4.1716499999999996</v>
      </c>
      <c r="I2672" s="375">
        <v>0</v>
      </c>
      <c r="J2672" s="375">
        <v>0</v>
      </c>
      <c r="K2672" s="375">
        <v>0</v>
      </c>
      <c r="L2672" s="375">
        <v>0</v>
      </c>
      <c r="M2672" s="375">
        <v>0</v>
      </c>
      <c r="N2672" s="375">
        <v>0</v>
      </c>
      <c r="O2672" s="375">
        <v>-0.22500000000000001</v>
      </c>
      <c r="P2672" s="375">
        <v>0</v>
      </c>
      <c r="Q2672" s="375">
        <v>0</v>
      </c>
      <c r="R2672" s="375">
        <v>-4.3966500000000002</v>
      </c>
      <c r="W2672" s="323" t="s">
        <v>406</v>
      </c>
      <c r="X2672" s="323" t="s">
        <v>220</v>
      </c>
      <c r="Y2672" s="323"/>
      <c r="Z2672" s="327">
        <v>-2.1574900000000001</v>
      </c>
      <c r="AA2672" s="327">
        <v>4.269107</v>
      </c>
      <c r="AB2672" s="327">
        <v>0.25356699999999999</v>
      </c>
      <c r="AC2672" s="327">
        <v>2.2715930000000002</v>
      </c>
      <c r="AD2672" s="327">
        <v>0.76522199999999996</v>
      </c>
      <c r="AE2672" s="327">
        <v>0.33239600000000002</v>
      </c>
      <c r="AF2672" s="327">
        <v>7.5855560000000004</v>
      </c>
      <c r="AG2672" s="327">
        <v>-3.2684899999999999</v>
      </c>
      <c r="AH2672" s="327">
        <v>0.26244200000000001</v>
      </c>
      <c r="AI2672" s="327">
        <v>0.25417000000000001</v>
      </c>
      <c r="AJ2672" s="327">
        <v>6.6172890000000004</v>
      </c>
      <c r="AK2672" s="327">
        <v>24.895820000000001</v>
      </c>
      <c r="AL2672" s="327">
        <v>42.081181999999998</v>
      </c>
      <c r="AM2672" s="292"/>
    </row>
    <row r="2673" spans="1:39" ht="19.5" customHeight="1" x14ac:dyDescent="0.2">
      <c r="A2673" s="375" t="s">
        <v>83</v>
      </c>
      <c r="B2673" s="375" t="s">
        <v>25</v>
      </c>
      <c r="C2673" s="375" t="s">
        <v>40</v>
      </c>
      <c r="D2673" s="375" t="s">
        <v>43</v>
      </c>
      <c r="E2673" s="375"/>
      <c r="F2673" s="375">
        <v>0</v>
      </c>
      <c r="G2673" s="375">
        <v>0</v>
      </c>
      <c r="H2673" s="375">
        <v>0</v>
      </c>
      <c r="I2673" s="375">
        <v>0</v>
      </c>
      <c r="J2673" s="375">
        <v>0</v>
      </c>
      <c r="K2673" s="375">
        <v>0</v>
      </c>
      <c r="L2673" s="375">
        <v>0</v>
      </c>
      <c r="M2673" s="375">
        <v>0</v>
      </c>
      <c r="N2673" s="375">
        <v>0</v>
      </c>
      <c r="O2673" s="375">
        <v>0</v>
      </c>
      <c r="P2673" s="375">
        <v>0</v>
      </c>
      <c r="Q2673" s="375">
        <v>-1.4999999999999999E-2</v>
      </c>
      <c r="R2673" s="375">
        <v>-1.4999999999999999E-2</v>
      </c>
      <c r="W2673" s="323" t="s">
        <v>406</v>
      </c>
      <c r="X2673" s="323" t="s">
        <v>211</v>
      </c>
      <c r="Y2673" s="323"/>
      <c r="Z2673" s="327">
        <v>53.554378</v>
      </c>
      <c r="AA2673" s="327">
        <v>499.13011999999998</v>
      </c>
      <c r="AB2673" s="327">
        <v>4.4367710000000002</v>
      </c>
      <c r="AC2673" s="327">
        <v>40.311213000000002</v>
      </c>
      <c r="AD2673" s="327">
        <v>72.469170000000005</v>
      </c>
      <c r="AE2673" s="327">
        <v>-55.149827999999999</v>
      </c>
      <c r="AF2673" s="327">
        <v>64.078091000000001</v>
      </c>
      <c r="AG2673" s="327">
        <v>97.355341999999993</v>
      </c>
      <c r="AH2673" s="327">
        <v>68.036326000000003</v>
      </c>
      <c r="AI2673" s="327">
        <v>90.733941999999999</v>
      </c>
      <c r="AJ2673" s="327">
        <v>61.071195000000003</v>
      </c>
      <c r="AK2673" s="327">
        <v>47.082098000000002</v>
      </c>
      <c r="AL2673" s="327">
        <v>1043.1088179999999</v>
      </c>
      <c r="AM2673" s="292"/>
    </row>
    <row r="2674" spans="1:39" ht="19.5" customHeight="1" x14ac:dyDescent="0.2">
      <c r="A2674" s="375" t="s">
        <v>83</v>
      </c>
      <c r="B2674" s="375" t="s">
        <v>25</v>
      </c>
      <c r="C2674" s="375" t="s">
        <v>61</v>
      </c>
      <c r="D2674" s="375" t="s">
        <v>24</v>
      </c>
      <c r="E2674" s="375"/>
      <c r="F2674" s="375">
        <v>0</v>
      </c>
      <c r="G2674" s="375">
        <v>0</v>
      </c>
      <c r="H2674" s="375">
        <v>-202.29839999999999</v>
      </c>
      <c r="I2674" s="375">
        <v>-128.32490000000001</v>
      </c>
      <c r="J2674" s="375">
        <v>-204.36660000000001</v>
      </c>
      <c r="K2674" s="375">
        <v>-190.85669999999999</v>
      </c>
      <c r="L2674" s="375">
        <v>-173.88919999999999</v>
      </c>
      <c r="M2674" s="375">
        <v>-156.08725000000001</v>
      </c>
      <c r="N2674" s="375">
        <v>-204.74975000000001</v>
      </c>
      <c r="O2674" s="375">
        <v>-182.08324999999999</v>
      </c>
      <c r="P2674" s="375">
        <v>-228.2295</v>
      </c>
      <c r="Q2674" s="375">
        <v>-145.89689999999999</v>
      </c>
      <c r="R2674" s="375">
        <v>-1816.7824499999999</v>
      </c>
      <c r="W2674" s="323" t="s">
        <v>406</v>
      </c>
      <c r="X2674" s="323" t="s">
        <v>221</v>
      </c>
      <c r="Y2674" s="323"/>
      <c r="Z2674" s="327">
        <v>6.407527</v>
      </c>
      <c r="AA2674" s="327">
        <v>9.4409469999999995</v>
      </c>
      <c r="AB2674" s="327">
        <v>7.3080600000000002</v>
      </c>
      <c r="AC2674" s="327">
        <v>3.8117999999999999</v>
      </c>
      <c r="AD2674" s="327">
        <v>5.8308600000000004</v>
      </c>
      <c r="AE2674" s="327">
        <v>5.6285439999999998</v>
      </c>
      <c r="AF2674" s="327">
        <v>6.4814429999999996</v>
      </c>
      <c r="AG2674" s="327">
        <v>6.913011</v>
      </c>
      <c r="AH2674" s="327">
        <v>7.4001270000000003</v>
      </c>
      <c r="AI2674" s="327">
        <v>6.3737729999999999</v>
      </c>
      <c r="AJ2674" s="327">
        <v>6.2253790000000002</v>
      </c>
      <c r="AK2674" s="327">
        <v>7.4017730000000004</v>
      </c>
      <c r="AL2674" s="327">
        <v>79.223243999999994</v>
      </c>
      <c r="AM2674" s="292"/>
    </row>
    <row r="2675" spans="1:39" ht="19.5" customHeight="1" x14ac:dyDescent="0.2">
      <c r="A2675" s="375" t="s">
        <v>83</v>
      </c>
      <c r="B2675" s="375" t="s">
        <v>25</v>
      </c>
      <c r="C2675" s="375" t="s">
        <v>61</v>
      </c>
      <c r="D2675" s="375" t="s">
        <v>51</v>
      </c>
      <c r="E2675" s="375"/>
      <c r="F2675" s="375">
        <v>0</v>
      </c>
      <c r="G2675" s="375">
        <v>0</v>
      </c>
      <c r="H2675" s="375">
        <v>-229.434349999999</v>
      </c>
      <c r="I2675" s="375">
        <v>-147.9468</v>
      </c>
      <c r="J2675" s="375">
        <v>-222.18430000000001</v>
      </c>
      <c r="K2675" s="375">
        <v>-222.10040000000001</v>
      </c>
      <c r="L2675" s="375">
        <v>-207.29730000000001</v>
      </c>
      <c r="M2675" s="375">
        <v>-174.22989999999999</v>
      </c>
      <c r="N2675" s="375">
        <v>-185.9145</v>
      </c>
      <c r="O2675" s="375">
        <v>-194.91505000000001</v>
      </c>
      <c r="P2675" s="375">
        <v>-202.70415</v>
      </c>
      <c r="Q2675" s="375">
        <v>-132.21199999999999</v>
      </c>
      <c r="R2675" s="375">
        <v>-1918.93875</v>
      </c>
      <c r="W2675" s="323" t="s">
        <v>406</v>
      </c>
      <c r="X2675" s="323" t="s">
        <v>222</v>
      </c>
      <c r="Y2675" s="323"/>
      <c r="Z2675" s="327">
        <v>1.2E-2</v>
      </c>
      <c r="AA2675" s="327">
        <v>5.7000000000000002E-2</v>
      </c>
      <c r="AB2675" s="327">
        <v>0</v>
      </c>
      <c r="AC2675" s="327">
        <v>2.4750000000000001E-2</v>
      </c>
      <c r="AD2675" s="327">
        <v>0</v>
      </c>
      <c r="AE2675" s="327">
        <v>0.1196</v>
      </c>
      <c r="AF2675" s="327">
        <v>6.5799999999999997E-2</v>
      </c>
      <c r="AG2675" s="327">
        <v>6.7900000000000002E-2</v>
      </c>
      <c r="AH2675" s="327">
        <v>1.4999999999999999E-2</v>
      </c>
      <c r="AI2675" s="327">
        <v>0</v>
      </c>
      <c r="AJ2675" s="327">
        <v>3.5999999999999997E-2</v>
      </c>
      <c r="AK2675" s="327">
        <v>6.7500000000000004E-2</v>
      </c>
      <c r="AL2675" s="327">
        <v>0.46555000000000002</v>
      </c>
      <c r="AM2675" s="292"/>
    </row>
    <row r="2676" spans="1:39" ht="19.5" customHeight="1" x14ac:dyDescent="0.2">
      <c r="A2676" s="375" t="s">
        <v>83</v>
      </c>
      <c r="B2676" s="375" t="s">
        <v>25</v>
      </c>
      <c r="C2676" s="375" t="s">
        <v>61</v>
      </c>
      <c r="D2676" s="375" t="s">
        <v>52</v>
      </c>
      <c r="E2676" s="375"/>
      <c r="F2676" s="375">
        <v>0</v>
      </c>
      <c r="G2676" s="375">
        <v>0</v>
      </c>
      <c r="H2676" s="375">
        <v>-208.74700000000001</v>
      </c>
      <c r="I2676" s="375">
        <v>-100.3613</v>
      </c>
      <c r="J2676" s="375">
        <v>-170.90309999999999</v>
      </c>
      <c r="K2676" s="375">
        <v>-137.7525</v>
      </c>
      <c r="L2676" s="375">
        <v>-150.63069999999999</v>
      </c>
      <c r="M2676" s="375">
        <v>-141.708</v>
      </c>
      <c r="N2676" s="375">
        <v>-146.11160000000001</v>
      </c>
      <c r="O2676" s="375">
        <v>-160.0812</v>
      </c>
      <c r="P2676" s="375">
        <v>-194.45564999999999</v>
      </c>
      <c r="Q2676" s="375">
        <v>-122.6581</v>
      </c>
      <c r="R2676" s="375">
        <v>-1533.40915</v>
      </c>
      <c r="W2676" s="323" t="s">
        <v>406</v>
      </c>
      <c r="X2676" s="323" t="s">
        <v>223</v>
      </c>
      <c r="Y2676" s="323"/>
      <c r="Z2676" s="327">
        <v>1.8282750000000001</v>
      </c>
      <c r="AA2676" s="327">
        <v>0</v>
      </c>
      <c r="AB2676" s="327">
        <v>0.65737999999999996</v>
      </c>
      <c r="AC2676" s="327">
        <v>0.67522000000000004</v>
      </c>
      <c r="AD2676" s="327">
        <v>4.0771300000000004</v>
      </c>
      <c r="AE2676" s="327">
        <v>0.32100000000000001</v>
      </c>
      <c r="AF2676" s="327">
        <v>10.533709999999999</v>
      </c>
      <c r="AG2676" s="327">
        <v>5.5785999999999998</v>
      </c>
      <c r="AH2676" s="327">
        <v>19.734660000000002</v>
      </c>
      <c r="AI2676" s="327">
        <v>0</v>
      </c>
      <c r="AJ2676" s="327">
        <v>11.192399999999999</v>
      </c>
      <c r="AK2676" s="327">
        <v>27.112210000000001</v>
      </c>
      <c r="AL2676" s="327">
        <v>81.710584999999995</v>
      </c>
      <c r="AM2676" s="292"/>
    </row>
    <row r="2677" spans="1:39" ht="19.5" customHeight="1" x14ac:dyDescent="0.2">
      <c r="A2677" s="375" t="s">
        <v>83</v>
      </c>
      <c r="B2677" s="375" t="s">
        <v>25</v>
      </c>
      <c r="C2677" s="375" t="s">
        <v>61</v>
      </c>
      <c r="D2677" s="375" t="s">
        <v>53</v>
      </c>
      <c r="E2677" s="375"/>
      <c r="F2677" s="375">
        <v>0</v>
      </c>
      <c r="G2677" s="375">
        <v>0</v>
      </c>
      <c r="H2677" s="375">
        <v>-152.3141</v>
      </c>
      <c r="I2677" s="375">
        <v>-81.847199999999603</v>
      </c>
      <c r="J2677" s="375">
        <v>-133.4684</v>
      </c>
      <c r="K2677" s="375">
        <v>-147.55420000000001</v>
      </c>
      <c r="L2677" s="375">
        <v>-142.19319999999999</v>
      </c>
      <c r="M2677" s="375">
        <v>-162.73320000000001</v>
      </c>
      <c r="N2677" s="375">
        <v>-191.47354999999999</v>
      </c>
      <c r="O2677" s="375">
        <v>-195.14005</v>
      </c>
      <c r="P2677" s="375">
        <v>-219.52670000000001</v>
      </c>
      <c r="Q2677" s="375">
        <v>-140.45609999999999</v>
      </c>
      <c r="R2677" s="375">
        <v>-1566.7067</v>
      </c>
      <c r="W2677" s="323" t="s">
        <v>406</v>
      </c>
      <c r="X2677" s="323" t="s">
        <v>224</v>
      </c>
      <c r="Y2677" s="323"/>
      <c r="Z2677" s="327">
        <v>-0.3483</v>
      </c>
      <c r="AA2677" s="327">
        <v>0</v>
      </c>
      <c r="AB2677" s="327">
        <v>25.33135</v>
      </c>
      <c r="AC2677" s="327">
        <v>25.849699999999999</v>
      </c>
      <c r="AD2677" s="327">
        <v>29.836745000000001</v>
      </c>
      <c r="AE2677" s="327">
        <v>34.034058999999999</v>
      </c>
      <c r="AF2677" s="327">
        <v>36.224801999999997</v>
      </c>
      <c r="AG2677" s="327">
        <v>26.481712000000002</v>
      </c>
      <c r="AH2677" s="327">
        <v>37.702551</v>
      </c>
      <c r="AI2677" s="327">
        <v>33.815050999999997</v>
      </c>
      <c r="AJ2677" s="327">
        <v>37.134650000000001</v>
      </c>
      <c r="AK2677" s="327">
        <v>27.226500999999999</v>
      </c>
      <c r="AL2677" s="327">
        <v>313.28882099999998</v>
      </c>
      <c r="AM2677" s="292"/>
    </row>
    <row r="2678" spans="1:39" ht="19.5" customHeight="1" x14ac:dyDescent="0.2">
      <c r="A2678" s="375" t="s">
        <v>83</v>
      </c>
      <c r="B2678" s="375" t="s">
        <v>25</v>
      </c>
      <c r="C2678" s="375" t="s">
        <v>61</v>
      </c>
      <c r="D2678" s="375" t="s">
        <v>54</v>
      </c>
      <c r="E2678" s="375"/>
      <c r="F2678" s="375">
        <v>0</v>
      </c>
      <c r="G2678" s="375">
        <v>0</v>
      </c>
      <c r="H2678" s="375">
        <v>-301.56369999999998</v>
      </c>
      <c r="I2678" s="375">
        <v>-153.32705000000001</v>
      </c>
      <c r="J2678" s="375">
        <v>-223.24600000000001</v>
      </c>
      <c r="K2678" s="375">
        <v>-225.48310000000001</v>
      </c>
      <c r="L2678" s="375">
        <v>-199.41489999999999</v>
      </c>
      <c r="M2678" s="375">
        <v>-190.08070000000001</v>
      </c>
      <c r="N2678" s="375">
        <v>-205.27825000000001</v>
      </c>
      <c r="O2678" s="375">
        <v>-237.61799999999999</v>
      </c>
      <c r="P2678" s="375">
        <v>-316.41595000000001</v>
      </c>
      <c r="Q2678" s="375">
        <v>-180.1207</v>
      </c>
      <c r="R2678" s="375">
        <v>-2232.54835</v>
      </c>
      <c r="W2678" s="323" t="s">
        <v>406</v>
      </c>
      <c r="X2678" s="323" t="s">
        <v>225</v>
      </c>
      <c r="Y2678" s="323"/>
      <c r="Z2678" s="327">
        <v>0.198044</v>
      </c>
      <c r="AA2678" s="327">
        <v>0.198044</v>
      </c>
      <c r="AB2678" s="327">
        <v>0.198044</v>
      </c>
      <c r="AC2678" s="327">
        <v>0.198044</v>
      </c>
      <c r="AD2678" s="327">
        <v>0.23888100000000001</v>
      </c>
      <c r="AE2678" s="327">
        <v>0.23888100000000001</v>
      </c>
      <c r="AF2678" s="327">
        <v>2.2898800000000001</v>
      </c>
      <c r="AG2678" s="327">
        <v>-1.7101200000000001</v>
      </c>
      <c r="AH2678" s="327">
        <v>0.28988000000000003</v>
      </c>
      <c r="AI2678" s="327">
        <v>0.28988000000000003</v>
      </c>
      <c r="AJ2678" s="327">
        <v>0.30138900000000002</v>
      </c>
      <c r="AK2678" s="327">
        <v>0.46376099999999998</v>
      </c>
      <c r="AL2678" s="327">
        <v>3.1946080000000001</v>
      </c>
      <c r="AM2678" s="292"/>
    </row>
    <row r="2679" spans="1:39" ht="19.5" customHeight="1" x14ac:dyDescent="0.2">
      <c r="A2679" s="375" t="s">
        <v>83</v>
      </c>
      <c r="B2679" s="375" t="s">
        <v>25</v>
      </c>
      <c r="C2679" s="375" t="s">
        <v>61</v>
      </c>
      <c r="D2679" s="375" t="s">
        <v>55</v>
      </c>
      <c r="E2679" s="375"/>
      <c r="F2679" s="375">
        <v>0</v>
      </c>
      <c r="G2679" s="375">
        <v>0</v>
      </c>
      <c r="H2679" s="375">
        <v>-269.37259999999998</v>
      </c>
      <c r="I2679" s="375">
        <v>-122.030475</v>
      </c>
      <c r="J2679" s="375">
        <v>-175.64160000000001</v>
      </c>
      <c r="K2679" s="375">
        <v>-167.22819999999999</v>
      </c>
      <c r="L2679" s="375">
        <v>-175.7971</v>
      </c>
      <c r="M2679" s="375">
        <v>-190.14009999999999</v>
      </c>
      <c r="N2679" s="375">
        <v>-210.28110000000001</v>
      </c>
      <c r="O2679" s="375">
        <v>-203.33279999999999</v>
      </c>
      <c r="P2679" s="375">
        <v>-288.11245000000002</v>
      </c>
      <c r="Q2679" s="375">
        <v>-179.24144999999999</v>
      </c>
      <c r="R2679" s="375">
        <v>-1981.1778750000001</v>
      </c>
      <c r="W2679" s="323" t="s">
        <v>406</v>
      </c>
      <c r="X2679" s="323" t="s">
        <v>226</v>
      </c>
      <c r="Y2679" s="323"/>
      <c r="Z2679" s="327">
        <v>0</v>
      </c>
      <c r="AA2679" s="327">
        <v>0</v>
      </c>
      <c r="AB2679" s="327">
        <v>0</v>
      </c>
      <c r="AC2679" s="327">
        <v>0</v>
      </c>
      <c r="AD2679" s="327">
        <v>0</v>
      </c>
      <c r="AE2679" s="327">
        <v>0.39549699999999999</v>
      </c>
      <c r="AF2679" s="327">
        <v>0</v>
      </c>
      <c r="AG2679" s="327">
        <v>0</v>
      </c>
      <c r="AH2679" s="327">
        <v>0</v>
      </c>
      <c r="AI2679" s="327">
        <v>0</v>
      </c>
      <c r="AJ2679" s="327">
        <v>0</v>
      </c>
      <c r="AK2679" s="327">
        <v>0</v>
      </c>
      <c r="AL2679" s="327">
        <v>0.39549699999999999</v>
      </c>
      <c r="AM2679" s="292"/>
    </row>
    <row r="2680" spans="1:39" ht="19.5" customHeight="1" x14ac:dyDescent="0.2">
      <c r="A2680" s="375" t="s">
        <v>83</v>
      </c>
      <c r="B2680" s="375" t="s">
        <v>25</v>
      </c>
      <c r="C2680" s="375" t="s">
        <v>61</v>
      </c>
      <c r="D2680" s="375" t="s">
        <v>365</v>
      </c>
      <c r="E2680" s="375"/>
      <c r="F2680" s="375"/>
      <c r="G2680" s="375"/>
      <c r="H2680" s="375"/>
      <c r="I2680" s="375"/>
      <c r="J2680" s="375"/>
      <c r="K2680" s="375"/>
      <c r="L2680" s="375"/>
      <c r="M2680" s="375"/>
      <c r="N2680" s="375"/>
      <c r="O2680" s="375"/>
      <c r="P2680" s="375"/>
      <c r="Q2680" s="375"/>
      <c r="R2680" s="375">
        <v>0</v>
      </c>
      <c r="W2680" s="323" t="s">
        <v>406</v>
      </c>
      <c r="X2680" s="323" t="s">
        <v>227</v>
      </c>
      <c r="Y2680" s="323"/>
      <c r="Z2680" s="327">
        <v>0</v>
      </c>
      <c r="AA2680" s="327">
        <v>0</v>
      </c>
      <c r="AB2680" s="327">
        <v>0</v>
      </c>
      <c r="AC2680" s="327">
        <v>0.25</v>
      </c>
      <c r="AD2680" s="327">
        <v>0</v>
      </c>
      <c r="AE2680" s="327">
        <v>0</v>
      </c>
      <c r="AF2680" s="327">
        <v>1.5725</v>
      </c>
      <c r="AG2680" s="327">
        <v>-3.5000000000000003E-2</v>
      </c>
      <c r="AH2680" s="327">
        <v>0</v>
      </c>
      <c r="AI2680" s="327">
        <v>0.90769999999999995</v>
      </c>
      <c r="AJ2680" s="327">
        <v>0.94510000000000005</v>
      </c>
      <c r="AK2680" s="327">
        <v>0.2175</v>
      </c>
      <c r="AL2680" s="327">
        <v>3.8578000000000001</v>
      </c>
      <c r="AM2680" s="292"/>
    </row>
    <row r="2681" spans="1:39" ht="19.5" customHeight="1" x14ac:dyDescent="0.2">
      <c r="A2681" s="375" t="s">
        <v>83</v>
      </c>
      <c r="B2681" s="375" t="s">
        <v>25</v>
      </c>
      <c r="C2681" s="375" t="s">
        <v>61</v>
      </c>
      <c r="D2681" s="375" t="s">
        <v>75</v>
      </c>
      <c r="E2681" s="375"/>
      <c r="F2681" s="375">
        <v>0</v>
      </c>
      <c r="G2681" s="375">
        <v>0</v>
      </c>
      <c r="H2681" s="375">
        <v>0</v>
      </c>
      <c r="I2681" s="375">
        <v>0</v>
      </c>
      <c r="J2681" s="375">
        <v>0</v>
      </c>
      <c r="K2681" s="375">
        <v>0</v>
      </c>
      <c r="L2681" s="375">
        <v>0</v>
      </c>
      <c r="M2681" s="375">
        <v>0</v>
      </c>
      <c r="N2681" s="375">
        <v>0</v>
      </c>
      <c r="O2681" s="375">
        <v>0</v>
      </c>
      <c r="P2681" s="375">
        <v>0</v>
      </c>
      <c r="Q2681" s="375">
        <v>0</v>
      </c>
      <c r="R2681" s="375">
        <v>0</v>
      </c>
      <c r="W2681" s="323" t="s">
        <v>406</v>
      </c>
      <c r="X2681" s="323" t="s">
        <v>367</v>
      </c>
      <c r="Y2681" s="323"/>
      <c r="Z2681" s="327">
        <v>0</v>
      </c>
      <c r="AA2681" s="327">
        <v>0</v>
      </c>
      <c r="AB2681" s="327">
        <v>0</v>
      </c>
      <c r="AC2681" s="327">
        <v>0</v>
      </c>
      <c r="AD2681" s="327">
        <v>0</v>
      </c>
      <c r="AE2681" s="327">
        <v>0</v>
      </c>
      <c r="AF2681" s="327">
        <v>0</v>
      </c>
      <c r="AG2681" s="327">
        <v>0</v>
      </c>
      <c r="AH2681" s="327">
        <v>0</v>
      </c>
      <c r="AI2681" s="327">
        <v>0</v>
      </c>
      <c r="AJ2681" s="327">
        <v>0</v>
      </c>
      <c r="AK2681" s="327">
        <v>0</v>
      </c>
      <c r="AL2681" s="327">
        <v>0</v>
      </c>
      <c r="AM2681" s="292"/>
    </row>
    <row r="2682" spans="1:39" ht="19.5" customHeight="1" x14ac:dyDescent="0.2">
      <c r="A2682" s="375" t="s">
        <v>83</v>
      </c>
      <c r="B2682" s="375" t="s">
        <v>84</v>
      </c>
      <c r="C2682" s="375" t="s">
        <v>40</v>
      </c>
      <c r="D2682" s="375" t="s">
        <v>84</v>
      </c>
      <c r="E2682" s="375"/>
      <c r="F2682" s="375">
        <v>0</v>
      </c>
      <c r="G2682" s="375">
        <v>0</v>
      </c>
      <c r="H2682" s="375">
        <v>-1363.7301500000001</v>
      </c>
      <c r="I2682" s="375">
        <v>-733.83772499999895</v>
      </c>
      <c r="J2682" s="375">
        <v>-1129.81</v>
      </c>
      <c r="K2682" s="375">
        <v>-1090.9751000000001</v>
      </c>
      <c r="L2682" s="375">
        <v>-1049.2224000000001</v>
      </c>
      <c r="M2682" s="375">
        <v>-1014.97915</v>
      </c>
      <c r="N2682" s="375">
        <v>-1143.8087499999999</v>
      </c>
      <c r="O2682" s="375">
        <v>-1173.1703500000001</v>
      </c>
      <c r="P2682" s="375">
        <v>-1449.4444000000001</v>
      </c>
      <c r="Q2682" s="375">
        <v>-900.58524999999997</v>
      </c>
      <c r="R2682" s="375">
        <v>-11049.563275</v>
      </c>
      <c r="W2682" s="323" t="s">
        <v>406</v>
      </c>
      <c r="X2682" s="323" t="s">
        <v>229</v>
      </c>
      <c r="Y2682" s="323"/>
      <c r="Z2682" s="327">
        <v>-2.4</v>
      </c>
      <c r="AA2682" s="327">
        <v>0</v>
      </c>
      <c r="AB2682" s="327">
        <v>-0.72</v>
      </c>
      <c r="AC2682" s="327">
        <v>0</v>
      </c>
      <c r="AD2682" s="327">
        <v>0</v>
      </c>
      <c r="AE2682" s="327">
        <v>-3.2216999999999998</v>
      </c>
      <c r="AF2682" s="327">
        <v>-4.5</v>
      </c>
      <c r="AG2682" s="327">
        <v>-2.91</v>
      </c>
      <c r="AH2682" s="327">
        <v>-6.6976000000000004</v>
      </c>
      <c r="AI2682" s="327">
        <v>-4.6399999999999997</v>
      </c>
      <c r="AJ2682" s="327">
        <v>-5.8</v>
      </c>
      <c r="AK2682" s="327">
        <v>-4.83</v>
      </c>
      <c r="AL2682" s="327">
        <v>-35.719299999999997</v>
      </c>
      <c r="AM2682" s="292"/>
    </row>
    <row r="2683" spans="1:39" ht="19.5" customHeight="1" x14ac:dyDescent="0.2">
      <c r="A2683" s="375" t="s">
        <v>83</v>
      </c>
      <c r="B2683" s="375" t="s">
        <v>44</v>
      </c>
      <c r="C2683" s="375" t="s">
        <v>26</v>
      </c>
      <c r="D2683" s="375" t="s">
        <v>27</v>
      </c>
      <c r="E2683" s="375"/>
      <c r="F2683" s="375">
        <v>0</v>
      </c>
      <c r="G2683" s="375">
        <v>0</v>
      </c>
      <c r="H2683" s="375">
        <v>0</v>
      </c>
      <c r="I2683" s="375">
        <v>0</v>
      </c>
      <c r="J2683" s="375">
        <v>0</v>
      </c>
      <c r="K2683" s="375">
        <v>0</v>
      </c>
      <c r="L2683" s="375">
        <v>0</v>
      </c>
      <c r="M2683" s="375">
        <v>0</v>
      </c>
      <c r="N2683" s="375">
        <v>0</v>
      </c>
      <c r="O2683" s="375">
        <v>0</v>
      </c>
      <c r="P2683" s="375">
        <v>0</v>
      </c>
      <c r="Q2683" s="375">
        <v>0</v>
      </c>
      <c r="R2683" s="375">
        <v>0</v>
      </c>
      <c r="W2683" s="323" t="s">
        <v>406</v>
      </c>
      <c r="X2683" s="323" t="s">
        <v>230</v>
      </c>
      <c r="Y2683" s="323"/>
      <c r="Z2683" s="327">
        <v>0.36</v>
      </c>
      <c r="AA2683" s="327">
        <v>0.197854</v>
      </c>
      <c r="AB2683" s="327">
        <v>0.79920000000000002</v>
      </c>
      <c r="AC2683" s="327">
        <v>0</v>
      </c>
      <c r="AD2683" s="327">
        <v>0</v>
      </c>
      <c r="AE2683" s="327">
        <v>0</v>
      </c>
      <c r="AF2683" s="327">
        <v>0</v>
      </c>
      <c r="AG2683" s="327">
        <v>3.6968369999999999</v>
      </c>
      <c r="AH2683" s="327">
        <v>-0.37886399999999998</v>
      </c>
      <c r="AI2683" s="327">
        <v>0</v>
      </c>
      <c r="AJ2683" s="327">
        <v>0</v>
      </c>
      <c r="AK2683" s="327">
        <v>0</v>
      </c>
      <c r="AL2683" s="327">
        <v>4.675027</v>
      </c>
      <c r="AM2683" s="292"/>
    </row>
    <row r="2684" spans="1:39" ht="19.5" customHeight="1" x14ac:dyDescent="0.2">
      <c r="A2684" s="375" t="s">
        <v>83</v>
      </c>
      <c r="B2684" s="375" t="s">
        <v>44</v>
      </c>
      <c r="C2684" s="375" t="s">
        <v>26</v>
      </c>
      <c r="D2684" s="375" t="s">
        <v>28</v>
      </c>
      <c r="E2684" s="375"/>
      <c r="F2684" s="375">
        <v>0</v>
      </c>
      <c r="G2684" s="375">
        <v>0</v>
      </c>
      <c r="H2684" s="375">
        <v>0</v>
      </c>
      <c r="I2684" s="375">
        <v>0</v>
      </c>
      <c r="J2684" s="375">
        <v>0</v>
      </c>
      <c r="K2684" s="375">
        <v>0</v>
      </c>
      <c r="L2684" s="375">
        <v>0</v>
      </c>
      <c r="M2684" s="375">
        <v>0</v>
      </c>
      <c r="N2684" s="375">
        <v>0</v>
      </c>
      <c r="O2684" s="375">
        <v>0</v>
      </c>
      <c r="P2684" s="375">
        <v>0</v>
      </c>
      <c r="Q2684" s="375">
        <v>0</v>
      </c>
      <c r="R2684" s="375">
        <v>0</v>
      </c>
      <c r="W2684" s="323" t="s">
        <v>406</v>
      </c>
      <c r="X2684" s="323" t="s">
        <v>231</v>
      </c>
      <c r="Y2684" s="323"/>
      <c r="Z2684" s="327">
        <v>0</v>
      </c>
      <c r="AA2684" s="327">
        <v>0</v>
      </c>
      <c r="AB2684" s="327">
        <v>1.4897800000000001</v>
      </c>
      <c r="AC2684" s="327">
        <v>3.094373</v>
      </c>
      <c r="AD2684" s="327">
        <v>4.428445</v>
      </c>
      <c r="AE2684" s="327">
        <v>6.7623009999999999</v>
      </c>
      <c r="AF2684" s="327">
        <v>5.7899529999999997</v>
      </c>
      <c r="AG2684" s="327">
        <v>6.5223589999999998</v>
      </c>
      <c r="AH2684" s="327">
        <v>7.8512680000000001</v>
      </c>
      <c r="AI2684" s="327">
        <v>7.5103650000000002</v>
      </c>
      <c r="AJ2684" s="327">
        <v>11.151797999999999</v>
      </c>
      <c r="AK2684" s="327">
        <v>16.247619</v>
      </c>
      <c r="AL2684" s="327">
        <v>70.848260999999994</v>
      </c>
      <c r="AM2684" s="292"/>
    </row>
    <row r="2685" spans="1:39" ht="19.5" customHeight="1" x14ac:dyDescent="0.2">
      <c r="A2685" s="375" t="s">
        <v>83</v>
      </c>
      <c r="B2685" s="375" t="s">
        <v>44</v>
      </c>
      <c r="C2685" s="375" t="s">
        <v>26</v>
      </c>
      <c r="D2685" s="375" t="s">
        <v>29</v>
      </c>
      <c r="E2685" s="375"/>
      <c r="F2685" s="375">
        <v>0</v>
      </c>
      <c r="G2685" s="375">
        <v>0</v>
      </c>
      <c r="H2685" s="375">
        <v>0</v>
      </c>
      <c r="I2685" s="375">
        <v>0</v>
      </c>
      <c r="J2685" s="375">
        <v>0</v>
      </c>
      <c r="K2685" s="375">
        <v>0</v>
      </c>
      <c r="L2685" s="375">
        <v>0</v>
      </c>
      <c r="M2685" s="375">
        <v>0</v>
      </c>
      <c r="N2685" s="375">
        <v>0</v>
      </c>
      <c r="O2685" s="375">
        <v>0</v>
      </c>
      <c r="P2685" s="375">
        <v>0</v>
      </c>
      <c r="Q2685" s="375">
        <v>0</v>
      </c>
      <c r="R2685" s="375">
        <v>0</v>
      </c>
      <c r="W2685" s="323" t="s">
        <v>406</v>
      </c>
      <c r="X2685" s="323" t="s">
        <v>232</v>
      </c>
      <c r="Y2685" s="323"/>
      <c r="Z2685" s="327">
        <v>0</v>
      </c>
      <c r="AA2685" s="327">
        <v>0</v>
      </c>
      <c r="AB2685" s="327">
        <v>0</v>
      </c>
      <c r="AC2685" s="327">
        <v>0</v>
      </c>
      <c r="AD2685" s="327">
        <v>0</v>
      </c>
      <c r="AE2685" s="327">
        <v>0</v>
      </c>
      <c r="AF2685" s="327">
        <v>0</v>
      </c>
      <c r="AG2685" s="327">
        <v>0</v>
      </c>
      <c r="AH2685" s="327">
        <v>0</v>
      </c>
      <c r="AI2685" s="327">
        <v>0</v>
      </c>
      <c r="AJ2685" s="327">
        <v>0</v>
      </c>
      <c r="AK2685" s="327">
        <v>2.00022016</v>
      </c>
      <c r="AL2685" s="327">
        <v>2.00022016</v>
      </c>
      <c r="AM2685" s="292"/>
    </row>
    <row r="2686" spans="1:39" ht="19.5" customHeight="1" x14ac:dyDescent="0.2">
      <c r="A2686" s="375" t="s">
        <v>83</v>
      </c>
      <c r="B2686" s="375" t="s">
        <v>44</v>
      </c>
      <c r="C2686" s="375" t="s">
        <v>26</v>
      </c>
      <c r="D2686" s="375" t="s">
        <v>30</v>
      </c>
      <c r="E2686" s="375"/>
      <c r="F2686" s="375">
        <v>0</v>
      </c>
      <c r="G2686" s="375">
        <v>0</v>
      </c>
      <c r="H2686" s="375">
        <v>0</v>
      </c>
      <c r="I2686" s="375">
        <v>0</v>
      </c>
      <c r="J2686" s="375">
        <v>0</v>
      </c>
      <c r="K2686" s="375">
        <v>0</v>
      </c>
      <c r="L2686" s="375">
        <v>0</v>
      </c>
      <c r="M2686" s="375">
        <v>0</v>
      </c>
      <c r="N2686" s="375">
        <v>0</v>
      </c>
      <c r="O2686" s="375">
        <v>0</v>
      </c>
      <c r="P2686" s="375">
        <v>0</v>
      </c>
      <c r="Q2686" s="375">
        <v>0</v>
      </c>
      <c r="R2686" s="375">
        <v>0</v>
      </c>
      <c r="W2686" s="323" t="s">
        <v>406</v>
      </c>
      <c r="X2686" s="323" t="s">
        <v>233</v>
      </c>
      <c r="Y2686" s="323"/>
      <c r="Z2686" s="327">
        <v>0.15659999999999999</v>
      </c>
      <c r="AA2686" s="327">
        <v>0</v>
      </c>
      <c r="AB2686" s="327">
        <v>0</v>
      </c>
      <c r="AC2686" s="327">
        <v>0.19620000000000001</v>
      </c>
      <c r="AD2686" s="327">
        <v>4.5199999999999997E-2</v>
      </c>
      <c r="AE2686" s="327">
        <v>0</v>
      </c>
      <c r="AF2686" s="327">
        <v>0.21299999999999999</v>
      </c>
      <c r="AG2686" s="327">
        <v>0.12189999999999999</v>
      </c>
      <c r="AH2686" s="327">
        <v>3.5000000000000003E-2</v>
      </c>
      <c r="AI2686" s="327">
        <v>0</v>
      </c>
      <c r="AJ2686" s="327">
        <v>0.28120000000000001</v>
      </c>
      <c r="AK2686" s="327">
        <v>0.28520000000000001</v>
      </c>
      <c r="AL2686" s="327">
        <v>1.3343</v>
      </c>
      <c r="AM2686" s="292"/>
    </row>
    <row r="2687" spans="1:39" ht="19.5" customHeight="1" x14ac:dyDescent="0.2">
      <c r="A2687" s="375" t="s">
        <v>83</v>
      </c>
      <c r="B2687" s="375" t="s">
        <v>44</v>
      </c>
      <c r="C2687" s="375" t="s">
        <v>26</v>
      </c>
      <c r="D2687" s="375" t="s">
        <v>31</v>
      </c>
      <c r="E2687" s="375"/>
      <c r="F2687" s="375">
        <v>0</v>
      </c>
      <c r="G2687" s="375">
        <v>0</v>
      </c>
      <c r="H2687" s="375">
        <v>0</v>
      </c>
      <c r="I2687" s="375">
        <v>0</v>
      </c>
      <c r="J2687" s="375">
        <v>0</v>
      </c>
      <c r="K2687" s="375">
        <v>0</v>
      </c>
      <c r="L2687" s="375">
        <v>0</v>
      </c>
      <c r="M2687" s="375">
        <v>0</v>
      </c>
      <c r="N2687" s="375">
        <v>0</v>
      </c>
      <c r="O2687" s="375">
        <v>0</v>
      </c>
      <c r="P2687" s="375">
        <v>0</v>
      </c>
      <c r="Q2687" s="375">
        <v>0</v>
      </c>
      <c r="R2687" s="375">
        <v>0</v>
      </c>
      <c r="W2687" s="323" t="s">
        <v>406</v>
      </c>
      <c r="X2687" s="323" t="s">
        <v>234</v>
      </c>
      <c r="Y2687" s="323"/>
      <c r="Z2687" s="327">
        <v>0</v>
      </c>
      <c r="AA2687" s="327">
        <v>0</v>
      </c>
      <c r="AB2687" s="327">
        <v>0</v>
      </c>
      <c r="AC2687" s="327">
        <v>0</v>
      </c>
      <c r="AD2687" s="327">
        <v>-8.6E-3</v>
      </c>
      <c r="AE2687" s="327">
        <v>0</v>
      </c>
      <c r="AF2687" s="327">
        <v>0</v>
      </c>
      <c r="AG2687" s="327">
        <v>0</v>
      </c>
      <c r="AH2687" s="327">
        <v>0</v>
      </c>
      <c r="AI2687" s="327">
        <v>0</v>
      </c>
      <c r="AJ2687" s="327">
        <v>0</v>
      </c>
      <c r="AK2687" s="327">
        <v>0</v>
      </c>
      <c r="AL2687" s="327">
        <v>-8.6E-3</v>
      </c>
      <c r="AM2687" s="292"/>
    </row>
    <row r="2688" spans="1:39" ht="19.5" customHeight="1" x14ac:dyDescent="0.2">
      <c r="A2688" s="375" t="s">
        <v>83</v>
      </c>
      <c r="B2688" s="375" t="s">
        <v>44</v>
      </c>
      <c r="C2688" s="375" t="s">
        <v>26</v>
      </c>
      <c r="D2688" s="375" t="s">
        <v>32</v>
      </c>
      <c r="E2688" s="375"/>
      <c r="F2688" s="375">
        <v>0</v>
      </c>
      <c r="G2688" s="375">
        <v>0</v>
      </c>
      <c r="H2688" s="375">
        <v>0</v>
      </c>
      <c r="I2688" s="375">
        <v>0</v>
      </c>
      <c r="J2688" s="375">
        <v>0</v>
      </c>
      <c r="K2688" s="375">
        <v>0</v>
      </c>
      <c r="L2688" s="375">
        <v>0</v>
      </c>
      <c r="M2688" s="375">
        <v>0</v>
      </c>
      <c r="N2688" s="375">
        <v>0</v>
      </c>
      <c r="O2688" s="375">
        <v>0</v>
      </c>
      <c r="P2688" s="375">
        <v>0</v>
      </c>
      <c r="Q2688" s="375">
        <v>0</v>
      </c>
      <c r="R2688" s="375">
        <v>0</v>
      </c>
      <c r="W2688" s="323" t="s">
        <v>406</v>
      </c>
      <c r="X2688" s="323" t="s">
        <v>127</v>
      </c>
      <c r="Y2688" s="323"/>
      <c r="Z2688" s="327">
        <v>3.2286190000000001</v>
      </c>
      <c r="AA2688" s="327">
        <v>109.253806</v>
      </c>
      <c r="AB2688" s="327">
        <v>2.3865460000000001</v>
      </c>
      <c r="AC2688" s="327">
        <v>1.113021</v>
      </c>
      <c r="AD2688" s="327">
        <v>20.995742</v>
      </c>
      <c r="AE2688" s="327">
        <v>31.164338999999998</v>
      </c>
      <c r="AF2688" s="327">
        <v>32.335628</v>
      </c>
      <c r="AG2688" s="327">
        <v>8.237762</v>
      </c>
      <c r="AH2688" s="327">
        <v>37.498541000000003</v>
      </c>
      <c r="AI2688" s="327">
        <v>105.58907600000001</v>
      </c>
      <c r="AJ2688" s="327">
        <v>53.858327000000003</v>
      </c>
      <c r="AK2688" s="327">
        <v>-18.542390999999999</v>
      </c>
      <c r="AL2688" s="327">
        <v>387.11901599999999</v>
      </c>
      <c r="AM2688" s="292"/>
    </row>
    <row r="2689" spans="1:39" ht="19.5" customHeight="1" x14ac:dyDescent="0.2">
      <c r="A2689" s="375" t="s">
        <v>83</v>
      </c>
      <c r="B2689" s="375" t="s">
        <v>44</v>
      </c>
      <c r="C2689" s="375" t="s">
        <v>33</v>
      </c>
      <c r="D2689" s="375" t="s">
        <v>34</v>
      </c>
      <c r="E2689" s="375"/>
      <c r="F2689" s="375">
        <v>0</v>
      </c>
      <c r="G2689" s="375">
        <v>0</v>
      </c>
      <c r="H2689" s="375">
        <v>0</v>
      </c>
      <c r="I2689" s="375">
        <v>0</v>
      </c>
      <c r="J2689" s="375">
        <v>0</v>
      </c>
      <c r="K2689" s="375">
        <v>0</v>
      </c>
      <c r="L2689" s="375">
        <v>0</v>
      </c>
      <c r="M2689" s="375">
        <v>0</v>
      </c>
      <c r="N2689" s="375">
        <v>0</v>
      </c>
      <c r="O2689" s="375">
        <v>0</v>
      </c>
      <c r="P2689" s="375">
        <v>0</v>
      </c>
      <c r="Q2689" s="375">
        <v>0</v>
      </c>
      <c r="R2689" s="375">
        <v>0</v>
      </c>
      <c r="W2689" s="323" t="s">
        <v>406</v>
      </c>
      <c r="X2689" s="323" t="s">
        <v>235</v>
      </c>
      <c r="Y2689" s="323"/>
      <c r="Z2689" s="327">
        <v>0</v>
      </c>
      <c r="AA2689" s="327">
        <v>0</v>
      </c>
      <c r="AB2689" s="327">
        <v>0</v>
      </c>
      <c r="AC2689" s="327">
        <v>0</v>
      </c>
      <c r="AD2689" s="327">
        <v>0</v>
      </c>
      <c r="AE2689" s="327">
        <v>0</v>
      </c>
      <c r="AF2689" s="327">
        <v>0</v>
      </c>
      <c r="AG2689" s="327">
        <v>0</v>
      </c>
      <c r="AH2689" s="327">
        <v>0</v>
      </c>
      <c r="AI2689" s="327">
        <v>0</v>
      </c>
      <c r="AJ2689" s="327">
        <v>0</v>
      </c>
      <c r="AK2689" s="327">
        <v>0</v>
      </c>
      <c r="AL2689" s="327">
        <v>0</v>
      </c>
      <c r="AM2689" s="292"/>
    </row>
    <row r="2690" spans="1:39" ht="19.5" customHeight="1" x14ac:dyDescent="0.2">
      <c r="A2690" s="375" t="s">
        <v>83</v>
      </c>
      <c r="B2690" s="375" t="s">
        <v>44</v>
      </c>
      <c r="C2690" s="375" t="s">
        <v>33</v>
      </c>
      <c r="D2690" s="375" t="s">
        <v>35</v>
      </c>
      <c r="E2690" s="375"/>
      <c r="F2690" s="375">
        <v>0</v>
      </c>
      <c r="G2690" s="375">
        <v>0</v>
      </c>
      <c r="H2690" s="375">
        <v>0</v>
      </c>
      <c r="I2690" s="375">
        <v>0</v>
      </c>
      <c r="J2690" s="375">
        <v>0</v>
      </c>
      <c r="K2690" s="375">
        <v>0</v>
      </c>
      <c r="L2690" s="375">
        <v>0</v>
      </c>
      <c r="M2690" s="375">
        <v>0</v>
      </c>
      <c r="N2690" s="375">
        <v>0</v>
      </c>
      <c r="O2690" s="375">
        <v>0</v>
      </c>
      <c r="P2690" s="375">
        <v>0</v>
      </c>
      <c r="Q2690" s="375">
        <v>0</v>
      </c>
      <c r="R2690" s="375">
        <v>0</v>
      </c>
      <c r="W2690" s="323" t="s">
        <v>406</v>
      </c>
      <c r="X2690" s="323" t="s">
        <v>236</v>
      </c>
      <c r="Y2690" s="323"/>
      <c r="Z2690" s="327">
        <v>0</v>
      </c>
      <c r="AA2690" s="327">
        <v>0</v>
      </c>
      <c r="AB2690" s="327">
        <v>0</v>
      </c>
      <c r="AC2690" s="327">
        <v>0</v>
      </c>
      <c r="AD2690" s="327">
        <v>0</v>
      </c>
      <c r="AE2690" s="327">
        <v>0</v>
      </c>
      <c r="AF2690" s="327">
        <v>0</v>
      </c>
      <c r="AG2690" s="327">
        <v>0</v>
      </c>
      <c r="AH2690" s="327">
        <v>0</v>
      </c>
      <c r="AI2690" s="327">
        <v>0</v>
      </c>
      <c r="AJ2690" s="327">
        <v>0</v>
      </c>
      <c r="AK2690" s="327">
        <v>0</v>
      </c>
      <c r="AL2690" s="327">
        <v>0</v>
      </c>
      <c r="AM2690" s="292"/>
    </row>
    <row r="2691" spans="1:39" ht="19.5" customHeight="1" x14ac:dyDescent="0.2">
      <c r="A2691" s="375" t="s">
        <v>83</v>
      </c>
      <c r="B2691" s="375" t="s">
        <v>44</v>
      </c>
      <c r="C2691" s="375" t="s">
        <v>33</v>
      </c>
      <c r="D2691" s="375" t="s">
        <v>36</v>
      </c>
      <c r="E2691" s="375"/>
      <c r="F2691" s="375">
        <v>0</v>
      </c>
      <c r="G2691" s="375">
        <v>0</v>
      </c>
      <c r="H2691" s="375">
        <v>0</v>
      </c>
      <c r="I2691" s="375">
        <v>0</v>
      </c>
      <c r="J2691" s="375">
        <v>0</v>
      </c>
      <c r="K2691" s="375">
        <v>0</v>
      </c>
      <c r="L2691" s="375">
        <v>0</v>
      </c>
      <c r="M2691" s="375">
        <v>0</v>
      </c>
      <c r="N2691" s="375">
        <v>0</v>
      </c>
      <c r="O2691" s="375">
        <v>0</v>
      </c>
      <c r="P2691" s="375">
        <v>0</v>
      </c>
      <c r="Q2691" s="375">
        <v>0</v>
      </c>
      <c r="R2691" s="375">
        <v>0</v>
      </c>
      <c r="W2691" s="323" t="s">
        <v>406</v>
      </c>
      <c r="X2691" s="323" t="s">
        <v>237</v>
      </c>
      <c r="Y2691" s="323"/>
      <c r="Z2691" s="327">
        <v>0</v>
      </c>
      <c r="AA2691" s="327">
        <v>0</v>
      </c>
      <c r="AB2691" s="327">
        <v>0</v>
      </c>
      <c r="AC2691" s="327">
        <v>0</v>
      </c>
      <c r="AD2691" s="327">
        <v>0</v>
      </c>
      <c r="AE2691" s="327">
        <v>0</v>
      </c>
      <c r="AF2691" s="327">
        <v>0</v>
      </c>
      <c r="AG2691" s="327">
        <v>0</v>
      </c>
      <c r="AH2691" s="327">
        <v>0</v>
      </c>
      <c r="AI2691" s="327">
        <v>0</v>
      </c>
      <c r="AJ2691" s="327">
        <v>0</v>
      </c>
      <c r="AK2691" s="327">
        <v>0</v>
      </c>
      <c r="AL2691" s="327">
        <v>0</v>
      </c>
      <c r="AM2691" s="292"/>
    </row>
    <row r="2692" spans="1:39" ht="19.5" customHeight="1" x14ac:dyDescent="0.2">
      <c r="A2692" s="375" t="s">
        <v>83</v>
      </c>
      <c r="B2692" s="375" t="s">
        <v>44</v>
      </c>
      <c r="C2692" s="375" t="s">
        <v>33</v>
      </c>
      <c r="D2692" s="375" t="s">
        <v>37</v>
      </c>
      <c r="E2692" s="375"/>
      <c r="F2692" s="375">
        <v>0</v>
      </c>
      <c r="G2692" s="375">
        <v>0</v>
      </c>
      <c r="H2692" s="375">
        <v>0</v>
      </c>
      <c r="I2692" s="375">
        <v>0</v>
      </c>
      <c r="J2692" s="375">
        <v>0</v>
      </c>
      <c r="K2692" s="375">
        <v>0</v>
      </c>
      <c r="L2692" s="375">
        <v>0</v>
      </c>
      <c r="M2692" s="375">
        <v>0</v>
      </c>
      <c r="N2692" s="375">
        <v>0</v>
      </c>
      <c r="O2692" s="375">
        <v>0</v>
      </c>
      <c r="P2692" s="375">
        <v>0</v>
      </c>
      <c r="Q2692" s="375">
        <v>0</v>
      </c>
      <c r="R2692" s="375">
        <v>0</v>
      </c>
      <c r="W2692" s="323" t="s">
        <v>406</v>
      </c>
      <c r="X2692" s="323" t="s">
        <v>238</v>
      </c>
      <c r="Y2692" s="323"/>
      <c r="Z2692" s="327">
        <v>0</v>
      </c>
      <c r="AA2692" s="327">
        <v>0</v>
      </c>
      <c r="AB2692" s="327">
        <v>0</v>
      </c>
      <c r="AC2692" s="327">
        <v>0</v>
      </c>
      <c r="AD2692" s="327">
        <v>0</v>
      </c>
      <c r="AE2692" s="327">
        <v>0</v>
      </c>
      <c r="AF2692" s="327">
        <v>0</v>
      </c>
      <c r="AG2692" s="327">
        <v>0</v>
      </c>
      <c r="AH2692" s="327">
        <v>0</v>
      </c>
      <c r="AI2692" s="327">
        <v>0</v>
      </c>
      <c r="AJ2692" s="327">
        <v>0</v>
      </c>
      <c r="AK2692" s="327">
        <v>0</v>
      </c>
      <c r="AL2692" s="327">
        <v>0</v>
      </c>
      <c r="AM2692" s="292"/>
    </row>
    <row r="2693" spans="1:39" ht="19.5" customHeight="1" x14ac:dyDescent="0.2">
      <c r="A2693" s="375" t="s">
        <v>83</v>
      </c>
      <c r="B2693" s="375" t="s">
        <v>44</v>
      </c>
      <c r="C2693" s="375" t="s">
        <v>33</v>
      </c>
      <c r="D2693" s="375" t="s">
        <v>38</v>
      </c>
      <c r="E2693" s="375"/>
      <c r="F2693" s="375">
        <v>0</v>
      </c>
      <c r="G2693" s="375">
        <v>0</v>
      </c>
      <c r="H2693" s="375">
        <v>0</v>
      </c>
      <c r="I2693" s="375">
        <v>0</v>
      </c>
      <c r="J2693" s="375">
        <v>0</v>
      </c>
      <c r="K2693" s="375">
        <v>0</v>
      </c>
      <c r="L2693" s="375">
        <v>0</v>
      </c>
      <c r="M2693" s="375">
        <v>0</v>
      </c>
      <c r="N2693" s="375">
        <v>0</v>
      </c>
      <c r="O2693" s="375">
        <v>0</v>
      </c>
      <c r="P2693" s="375">
        <v>0</v>
      </c>
      <c r="Q2693" s="375">
        <v>0</v>
      </c>
      <c r="R2693" s="375">
        <v>0</v>
      </c>
      <c r="W2693" s="323" t="s">
        <v>406</v>
      </c>
      <c r="X2693" s="323" t="s">
        <v>239</v>
      </c>
      <c r="Y2693" s="323"/>
      <c r="Z2693" s="327">
        <v>0</v>
      </c>
      <c r="AA2693" s="327">
        <v>0</v>
      </c>
      <c r="AB2693" s="327">
        <v>0</v>
      </c>
      <c r="AC2693" s="327">
        <v>0</v>
      </c>
      <c r="AD2693" s="327">
        <v>0</v>
      </c>
      <c r="AE2693" s="327">
        <v>0</v>
      </c>
      <c r="AF2693" s="327">
        <v>0</v>
      </c>
      <c r="AG2693" s="327">
        <v>0</v>
      </c>
      <c r="AH2693" s="327">
        <v>0</v>
      </c>
      <c r="AI2693" s="327">
        <v>0</v>
      </c>
      <c r="AJ2693" s="327">
        <v>0</v>
      </c>
      <c r="AK2693" s="327">
        <v>0</v>
      </c>
      <c r="AL2693" s="327">
        <v>0</v>
      </c>
      <c r="AM2693" s="292"/>
    </row>
    <row r="2694" spans="1:39" ht="19.5" customHeight="1" x14ac:dyDescent="0.2">
      <c r="A2694" s="375" t="s">
        <v>83</v>
      </c>
      <c r="B2694" s="375" t="s">
        <v>44</v>
      </c>
      <c r="C2694" s="375" t="s">
        <v>33</v>
      </c>
      <c r="D2694" s="375" t="s">
        <v>39</v>
      </c>
      <c r="E2694" s="375"/>
      <c r="F2694" s="375">
        <v>0</v>
      </c>
      <c r="G2694" s="375">
        <v>0</v>
      </c>
      <c r="H2694" s="375">
        <v>0</v>
      </c>
      <c r="I2694" s="375">
        <v>0</v>
      </c>
      <c r="J2694" s="375">
        <v>0</v>
      </c>
      <c r="K2694" s="375">
        <v>0</v>
      </c>
      <c r="L2694" s="375">
        <v>0</v>
      </c>
      <c r="M2694" s="375">
        <v>0</v>
      </c>
      <c r="N2694" s="375">
        <v>0</v>
      </c>
      <c r="O2694" s="375">
        <v>0</v>
      </c>
      <c r="P2694" s="375">
        <v>0</v>
      </c>
      <c r="Q2694" s="375">
        <v>0</v>
      </c>
      <c r="R2694" s="375">
        <v>0</v>
      </c>
      <c r="W2694" s="323" t="s">
        <v>406</v>
      </c>
      <c r="X2694" s="323" t="s">
        <v>240</v>
      </c>
      <c r="Y2694" s="323"/>
      <c r="Z2694" s="327">
        <v>0</v>
      </c>
      <c r="AA2694" s="327">
        <v>0</v>
      </c>
      <c r="AB2694" s="327">
        <v>0</v>
      </c>
      <c r="AC2694" s="327">
        <v>0</v>
      </c>
      <c r="AD2694" s="327">
        <v>0</v>
      </c>
      <c r="AE2694" s="327">
        <v>0</v>
      </c>
      <c r="AF2694" s="327">
        <v>0</v>
      </c>
      <c r="AG2694" s="327">
        <v>0</v>
      </c>
      <c r="AH2694" s="327">
        <v>0</v>
      </c>
      <c r="AI2694" s="327">
        <v>0</v>
      </c>
      <c r="AJ2694" s="327">
        <v>0</v>
      </c>
      <c r="AK2694" s="327">
        <v>0</v>
      </c>
      <c r="AL2694" s="327">
        <v>0</v>
      </c>
      <c r="AM2694" s="292"/>
    </row>
    <row r="2695" spans="1:39" ht="19.5" customHeight="1" x14ac:dyDescent="0.2">
      <c r="A2695" s="375" t="s">
        <v>83</v>
      </c>
      <c r="B2695" s="375" t="s">
        <v>44</v>
      </c>
      <c r="C2695" s="375" t="s">
        <v>40</v>
      </c>
      <c r="D2695" s="375" t="s">
        <v>41</v>
      </c>
      <c r="E2695" s="375"/>
      <c r="F2695" s="375">
        <v>0</v>
      </c>
      <c r="G2695" s="375">
        <v>0</v>
      </c>
      <c r="H2695" s="375">
        <v>0</v>
      </c>
      <c r="I2695" s="375">
        <v>0</v>
      </c>
      <c r="J2695" s="375">
        <v>0</v>
      </c>
      <c r="K2695" s="375">
        <v>0</v>
      </c>
      <c r="L2695" s="375">
        <v>0</v>
      </c>
      <c r="M2695" s="375">
        <v>0</v>
      </c>
      <c r="N2695" s="375">
        <v>0</v>
      </c>
      <c r="O2695" s="375">
        <v>0</v>
      </c>
      <c r="P2695" s="375">
        <v>0</v>
      </c>
      <c r="Q2695" s="375">
        <v>0</v>
      </c>
      <c r="R2695" s="375">
        <v>0</v>
      </c>
      <c r="W2695" s="323" t="s">
        <v>406</v>
      </c>
      <c r="X2695" s="323" t="s">
        <v>241</v>
      </c>
      <c r="Y2695" s="323"/>
      <c r="Z2695" s="327">
        <v>0</v>
      </c>
      <c r="AA2695" s="327">
        <v>0</v>
      </c>
      <c r="AB2695" s="327">
        <v>0</v>
      </c>
      <c r="AC2695" s="327">
        <v>0</v>
      </c>
      <c r="AD2695" s="327">
        <v>0</v>
      </c>
      <c r="AE2695" s="327">
        <v>0</v>
      </c>
      <c r="AF2695" s="327">
        <v>0</v>
      </c>
      <c r="AG2695" s="327">
        <v>0</v>
      </c>
      <c r="AH2695" s="327">
        <v>0</v>
      </c>
      <c r="AI2695" s="327">
        <v>0</v>
      </c>
      <c r="AJ2695" s="327">
        <v>0</v>
      </c>
      <c r="AK2695" s="327">
        <v>0</v>
      </c>
      <c r="AL2695" s="327">
        <v>0</v>
      </c>
      <c r="AM2695" s="292"/>
    </row>
    <row r="2696" spans="1:39" ht="19.5" customHeight="1" x14ac:dyDescent="0.2">
      <c r="A2696" s="375" t="s">
        <v>83</v>
      </c>
      <c r="B2696" s="375" t="s">
        <v>44</v>
      </c>
      <c r="C2696" s="375" t="s">
        <v>40</v>
      </c>
      <c r="D2696" s="375" t="s">
        <v>42</v>
      </c>
      <c r="E2696" s="375"/>
      <c r="F2696" s="375">
        <v>0</v>
      </c>
      <c r="G2696" s="375">
        <v>0</v>
      </c>
      <c r="H2696" s="375">
        <v>0</v>
      </c>
      <c r="I2696" s="375">
        <v>0</v>
      </c>
      <c r="J2696" s="375">
        <v>0</v>
      </c>
      <c r="K2696" s="375">
        <v>0</v>
      </c>
      <c r="L2696" s="375">
        <v>0</v>
      </c>
      <c r="M2696" s="375">
        <v>0</v>
      </c>
      <c r="N2696" s="375">
        <v>0</v>
      </c>
      <c r="O2696" s="375">
        <v>0</v>
      </c>
      <c r="P2696" s="375">
        <v>0</v>
      </c>
      <c r="Q2696" s="375">
        <v>0</v>
      </c>
      <c r="R2696" s="375">
        <v>0</v>
      </c>
      <c r="W2696" s="323" t="s">
        <v>406</v>
      </c>
      <c r="X2696" s="323" t="s">
        <v>242</v>
      </c>
      <c r="Y2696" s="323"/>
      <c r="Z2696" s="327">
        <v>0</v>
      </c>
      <c r="AA2696" s="327">
        <v>0</v>
      </c>
      <c r="AB2696" s="327">
        <v>0</v>
      </c>
      <c r="AC2696" s="327">
        <v>0.64398599999999995</v>
      </c>
      <c r="AD2696" s="327">
        <v>-1.7111780000000001</v>
      </c>
      <c r="AE2696" s="327">
        <v>-11.702420999999999</v>
      </c>
      <c r="AF2696" s="327">
        <v>-2.3159920000000001</v>
      </c>
      <c r="AG2696" s="327">
        <v>84.631760999999997</v>
      </c>
      <c r="AH2696" s="327">
        <v>8.7644409999999997</v>
      </c>
      <c r="AI2696" s="327">
        <v>3.6184799999999999</v>
      </c>
      <c r="AJ2696" s="327">
        <v>0.1651</v>
      </c>
      <c r="AK2696" s="327">
        <v>-0.90964100000000003</v>
      </c>
      <c r="AL2696" s="327">
        <v>81.184535999999994</v>
      </c>
      <c r="AM2696" s="292"/>
    </row>
    <row r="2697" spans="1:39" ht="19.5" customHeight="1" x14ac:dyDescent="0.2">
      <c r="A2697" s="375" t="s">
        <v>83</v>
      </c>
      <c r="B2697" s="375" t="s">
        <v>44</v>
      </c>
      <c r="C2697" s="375" t="s">
        <v>40</v>
      </c>
      <c r="D2697" s="375" t="s">
        <v>43</v>
      </c>
      <c r="E2697" s="375"/>
      <c r="F2697" s="375">
        <v>0</v>
      </c>
      <c r="G2697" s="375">
        <v>0</v>
      </c>
      <c r="H2697" s="375">
        <v>0</v>
      </c>
      <c r="I2697" s="375">
        <v>0</v>
      </c>
      <c r="J2697" s="375">
        <v>0</v>
      </c>
      <c r="K2697" s="375">
        <v>0</v>
      </c>
      <c r="L2697" s="375">
        <v>0</v>
      </c>
      <c r="M2697" s="375">
        <v>0</v>
      </c>
      <c r="N2697" s="375">
        <v>0</v>
      </c>
      <c r="O2697" s="375">
        <v>0</v>
      </c>
      <c r="P2697" s="375">
        <v>0</v>
      </c>
      <c r="Q2697" s="375">
        <v>0</v>
      </c>
      <c r="R2697" s="375">
        <v>0</v>
      </c>
      <c r="W2697" s="323" t="s">
        <v>406</v>
      </c>
      <c r="X2697" s="323" t="s">
        <v>243</v>
      </c>
      <c r="Y2697" s="323"/>
      <c r="Z2697" s="327">
        <v>0</v>
      </c>
      <c r="AA2697" s="327">
        <v>0</v>
      </c>
      <c r="AB2697" s="327">
        <v>0</v>
      </c>
      <c r="AC2697" s="327">
        <v>0</v>
      </c>
      <c r="AD2697" s="327">
        <v>0</v>
      </c>
      <c r="AE2697" s="327">
        <v>0</v>
      </c>
      <c r="AF2697" s="327">
        <v>1.890404</v>
      </c>
      <c r="AG2697" s="327">
        <v>-1.26027</v>
      </c>
      <c r="AH2697" s="327">
        <v>0</v>
      </c>
      <c r="AI2697" s="327">
        <v>0</v>
      </c>
      <c r="AJ2697" s="327">
        <v>0</v>
      </c>
      <c r="AK2697" s="327">
        <v>0</v>
      </c>
      <c r="AL2697" s="327">
        <v>0.63013399999999997</v>
      </c>
      <c r="AM2697" s="292"/>
    </row>
    <row r="2698" spans="1:39" ht="19.5" customHeight="1" x14ac:dyDescent="0.2">
      <c r="A2698" s="375" t="s">
        <v>83</v>
      </c>
      <c r="B2698" s="375" t="s">
        <v>44</v>
      </c>
      <c r="C2698" s="375" t="s">
        <v>61</v>
      </c>
      <c r="D2698" s="375" t="s">
        <v>24</v>
      </c>
      <c r="E2698" s="375"/>
      <c r="F2698" s="375">
        <v>0</v>
      </c>
      <c r="G2698" s="375">
        <v>0</v>
      </c>
      <c r="H2698" s="375">
        <v>0</v>
      </c>
      <c r="I2698" s="375">
        <v>0</v>
      </c>
      <c r="J2698" s="375">
        <v>0</v>
      </c>
      <c r="K2698" s="375">
        <v>0</v>
      </c>
      <c r="L2698" s="375">
        <v>0</v>
      </c>
      <c r="M2698" s="375">
        <v>0</v>
      </c>
      <c r="N2698" s="375">
        <v>0</v>
      </c>
      <c r="O2698" s="375">
        <v>0</v>
      </c>
      <c r="P2698" s="375">
        <v>0</v>
      </c>
      <c r="Q2698" s="375">
        <v>0</v>
      </c>
      <c r="R2698" s="375">
        <v>0</v>
      </c>
      <c r="W2698" s="323" t="s">
        <v>406</v>
      </c>
      <c r="X2698" s="323" t="s">
        <v>244</v>
      </c>
      <c r="Y2698" s="323"/>
      <c r="Z2698" s="327">
        <v>0</v>
      </c>
      <c r="AA2698" s="327">
        <v>0</v>
      </c>
      <c r="AB2698" s="327">
        <v>0</v>
      </c>
      <c r="AC2698" s="327">
        <v>1.1793180000000001</v>
      </c>
      <c r="AD2698" s="327">
        <v>2.6883159999999999</v>
      </c>
      <c r="AE2698" s="327">
        <v>4.1734410000000004</v>
      </c>
      <c r="AF2698" s="327">
        <v>4.514564</v>
      </c>
      <c r="AG2698" s="327">
        <v>3.0770710000000001</v>
      </c>
      <c r="AH2698" s="327">
        <v>1.986472</v>
      </c>
      <c r="AI2698" s="327">
        <v>1.5948770000000001</v>
      </c>
      <c r="AJ2698" s="327">
        <v>3.2534679999999998</v>
      </c>
      <c r="AK2698" s="327">
        <v>6.2501600000000002</v>
      </c>
      <c r="AL2698" s="327">
        <v>28.717687000000002</v>
      </c>
      <c r="AM2698" s="292"/>
    </row>
    <row r="2699" spans="1:39" ht="19.5" customHeight="1" x14ac:dyDescent="0.2">
      <c r="A2699" s="375" t="s">
        <v>83</v>
      </c>
      <c r="B2699" s="375" t="s">
        <v>44</v>
      </c>
      <c r="C2699" s="375" t="s">
        <v>61</v>
      </c>
      <c r="D2699" s="375" t="s">
        <v>51</v>
      </c>
      <c r="E2699" s="375"/>
      <c r="F2699" s="375">
        <v>0</v>
      </c>
      <c r="G2699" s="375">
        <v>0</v>
      </c>
      <c r="H2699" s="375">
        <v>0</v>
      </c>
      <c r="I2699" s="375">
        <v>0</v>
      </c>
      <c r="J2699" s="375">
        <v>0</v>
      </c>
      <c r="K2699" s="375">
        <v>0</v>
      </c>
      <c r="L2699" s="375">
        <v>0</v>
      </c>
      <c r="M2699" s="375">
        <v>0</v>
      </c>
      <c r="N2699" s="375">
        <v>0</v>
      </c>
      <c r="O2699" s="375">
        <v>0</v>
      </c>
      <c r="P2699" s="375">
        <v>0</v>
      </c>
      <c r="Q2699" s="375">
        <v>0</v>
      </c>
      <c r="R2699" s="375">
        <v>0</v>
      </c>
      <c r="W2699" s="323" t="s">
        <v>406</v>
      </c>
      <c r="X2699" s="323" t="s">
        <v>245</v>
      </c>
      <c r="Y2699" s="323"/>
      <c r="Z2699" s="327">
        <v>0</v>
      </c>
      <c r="AA2699" s="327">
        <v>0</v>
      </c>
      <c r="AB2699" s="327">
        <v>0</v>
      </c>
      <c r="AC2699" s="327">
        <v>0</v>
      </c>
      <c r="AD2699" s="327">
        <v>0</v>
      </c>
      <c r="AE2699" s="327">
        <v>0</v>
      </c>
      <c r="AF2699" s="327">
        <v>0</v>
      </c>
      <c r="AG2699" s="327">
        <v>0</v>
      </c>
      <c r="AH2699" s="327">
        <v>0</v>
      </c>
      <c r="AI2699" s="327">
        <v>0</v>
      </c>
      <c r="AJ2699" s="327">
        <v>0</v>
      </c>
      <c r="AK2699" s="327">
        <v>0</v>
      </c>
      <c r="AL2699" s="327">
        <v>0</v>
      </c>
      <c r="AM2699" s="292"/>
    </row>
    <row r="2700" spans="1:39" ht="19.5" customHeight="1" x14ac:dyDescent="0.2">
      <c r="A2700" s="375" t="s">
        <v>83</v>
      </c>
      <c r="B2700" s="375" t="s">
        <v>44</v>
      </c>
      <c r="C2700" s="375" t="s">
        <v>61</v>
      </c>
      <c r="D2700" s="375" t="s">
        <v>52</v>
      </c>
      <c r="E2700" s="375"/>
      <c r="F2700" s="375">
        <v>0</v>
      </c>
      <c r="G2700" s="375">
        <v>0</v>
      </c>
      <c r="H2700" s="375">
        <v>0</v>
      </c>
      <c r="I2700" s="375">
        <v>0</v>
      </c>
      <c r="J2700" s="375">
        <v>0</v>
      </c>
      <c r="K2700" s="375">
        <v>0</v>
      </c>
      <c r="L2700" s="375">
        <v>0</v>
      </c>
      <c r="M2700" s="375">
        <v>0</v>
      </c>
      <c r="N2700" s="375">
        <v>0</v>
      </c>
      <c r="O2700" s="375">
        <v>0</v>
      </c>
      <c r="P2700" s="375">
        <v>0</v>
      </c>
      <c r="Q2700" s="375">
        <v>0</v>
      </c>
      <c r="R2700" s="375">
        <v>0</v>
      </c>
      <c r="W2700" s="323" t="s">
        <v>406</v>
      </c>
      <c r="X2700" s="323" t="s">
        <v>246</v>
      </c>
      <c r="Y2700" s="323"/>
      <c r="Z2700" s="327">
        <v>0</v>
      </c>
      <c r="AA2700" s="327">
        <v>0</v>
      </c>
      <c r="AB2700" s="327">
        <v>0</v>
      </c>
      <c r="AC2700" s="327">
        <v>0</v>
      </c>
      <c r="AD2700" s="327">
        <v>0</v>
      </c>
      <c r="AE2700" s="327">
        <v>0</v>
      </c>
      <c r="AF2700" s="327">
        <v>0</v>
      </c>
      <c r="AG2700" s="327">
        <v>0</v>
      </c>
      <c r="AH2700" s="327">
        <v>0</v>
      </c>
      <c r="AI2700" s="327">
        <v>0</v>
      </c>
      <c r="AJ2700" s="327">
        <v>0</v>
      </c>
      <c r="AK2700" s="327">
        <v>0</v>
      </c>
      <c r="AL2700" s="327">
        <v>0</v>
      </c>
      <c r="AM2700" s="292"/>
    </row>
    <row r="2701" spans="1:39" ht="19.5" customHeight="1" x14ac:dyDescent="0.2">
      <c r="A2701" s="375" t="s">
        <v>83</v>
      </c>
      <c r="B2701" s="375" t="s">
        <v>44</v>
      </c>
      <c r="C2701" s="375" t="s">
        <v>61</v>
      </c>
      <c r="D2701" s="375" t="s">
        <v>53</v>
      </c>
      <c r="E2701" s="375"/>
      <c r="F2701" s="375">
        <v>0</v>
      </c>
      <c r="G2701" s="375">
        <v>0</v>
      </c>
      <c r="H2701" s="375">
        <v>0</v>
      </c>
      <c r="I2701" s="375">
        <v>0</v>
      </c>
      <c r="J2701" s="375">
        <v>0</v>
      </c>
      <c r="K2701" s="375">
        <v>0</v>
      </c>
      <c r="L2701" s="375">
        <v>0</v>
      </c>
      <c r="M2701" s="375">
        <v>0</v>
      </c>
      <c r="N2701" s="375">
        <v>0</v>
      </c>
      <c r="O2701" s="375">
        <v>0</v>
      </c>
      <c r="P2701" s="375">
        <v>0</v>
      </c>
      <c r="Q2701" s="375">
        <v>0</v>
      </c>
      <c r="R2701" s="375">
        <v>0</v>
      </c>
      <c r="W2701" s="323" t="s">
        <v>406</v>
      </c>
      <c r="X2701" s="323" t="s">
        <v>247</v>
      </c>
      <c r="Y2701" s="323"/>
      <c r="Z2701" s="327">
        <v>0</v>
      </c>
      <c r="AA2701" s="327">
        <v>0</v>
      </c>
      <c r="AB2701" s="327">
        <v>24.654</v>
      </c>
      <c r="AC2701" s="327">
        <v>0</v>
      </c>
      <c r="AD2701" s="327">
        <v>0</v>
      </c>
      <c r="AE2701" s="327">
        <v>0</v>
      </c>
      <c r="AF2701" s="327">
        <v>0</v>
      </c>
      <c r="AG2701" s="327">
        <v>0</v>
      </c>
      <c r="AH2701" s="327">
        <v>0</v>
      </c>
      <c r="AI2701" s="327">
        <v>6.1764000000000001</v>
      </c>
      <c r="AJ2701" s="327">
        <v>0</v>
      </c>
      <c r="AK2701" s="327">
        <v>0</v>
      </c>
      <c r="AL2701" s="327">
        <v>30.830400000000001</v>
      </c>
      <c r="AM2701" s="292"/>
    </row>
    <row r="2702" spans="1:39" ht="19.5" customHeight="1" x14ac:dyDescent="0.2">
      <c r="A2702" s="375" t="s">
        <v>83</v>
      </c>
      <c r="B2702" s="375" t="s">
        <v>44</v>
      </c>
      <c r="C2702" s="375" t="s">
        <v>61</v>
      </c>
      <c r="D2702" s="375" t="s">
        <v>54</v>
      </c>
      <c r="E2702" s="375"/>
      <c r="F2702" s="375">
        <v>0</v>
      </c>
      <c r="G2702" s="375">
        <v>0</v>
      </c>
      <c r="H2702" s="375">
        <v>0</v>
      </c>
      <c r="I2702" s="375">
        <v>0</v>
      </c>
      <c r="J2702" s="375">
        <v>0</v>
      </c>
      <c r="K2702" s="375">
        <v>0</v>
      </c>
      <c r="L2702" s="375">
        <v>0</v>
      </c>
      <c r="M2702" s="375">
        <v>0</v>
      </c>
      <c r="N2702" s="375">
        <v>0</v>
      </c>
      <c r="O2702" s="375">
        <v>0</v>
      </c>
      <c r="P2702" s="375">
        <v>0</v>
      </c>
      <c r="Q2702" s="375">
        <v>0</v>
      </c>
      <c r="R2702" s="375">
        <v>0</v>
      </c>
      <c r="W2702" s="323" t="s">
        <v>406</v>
      </c>
      <c r="X2702" s="323" t="s">
        <v>248</v>
      </c>
      <c r="Y2702" s="323"/>
      <c r="Z2702" s="327">
        <v>0</v>
      </c>
      <c r="AA2702" s="327">
        <v>0</v>
      </c>
      <c r="AB2702" s="327">
        <v>0</v>
      </c>
      <c r="AC2702" s="327">
        <v>0</v>
      </c>
      <c r="AD2702" s="327">
        <v>0</v>
      </c>
      <c r="AE2702" s="327">
        <v>0</v>
      </c>
      <c r="AF2702" s="327">
        <v>0</v>
      </c>
      <c r="AG2702" s="327">
        <v>0</v>
      </c>
      <c r="AH2702" s="327">
        <v>0</v>
      </c>
      <c r="AI2702" s="327">
        <v>0</v>
      </c>
      <c r="AJ2702" s="327">
        <v>0</v>
      </c>
      <c r="AK2702" s="327">
        <v>0</v>
      </c>
      <c r="AL2702" s="327">
        <v>0</v>
      </c>
      <c r="AM2702" s="292"/>
    </row>
    <row r="2703" spans="1:39" ht="19.5" customHeight="1" x14ac:dyDescent="0.2">
      <c r="A2703" s="375" t="s">
        <v>83</v>
      </c>
      <c r="B2703" s="375" t="s">
        <v>44</v>
      </c>
      <c r="C2703" s="375" t="s">
        <v>61</v>
      </c>
      <c r="D2703" s="375" t="s">
        <v>55</v>
      </c>
      <c r="E2703" s="375"/>
      <c r="F2703" s="375">
        <v>0</v>
      </c>
      <c r="G2703" s="375">
        <v>0</v>
      </c>
      <c r="H2703" s="375">
        <v>0</v>
      </c>
      <c r="I2703" s="375">
        <v>0</v>
      </c>
      <c r="J2703" s="375">
        <v>0</v>
      </c>
      <c r="K2703" s="375">
        <v>0</v>
      </c>
      <c r="L2703" s="375">
        <v>0</v>
      </c>
      <c r="M2703" s="375">
        <v>0</v>
      </c>
      <c r="N2703" s="375">
        <v>0</v>
      </c>
      <c r="O2703" s="375">
        <v>0</v>
      </c>
      <c r="P2703" s="375">
        <v>0</v>
      </c>
      <c r="Q2703" s="375">
        <v>0</v>
      </c>
      <c r="R2703" s="375">
        <v>0</v>
      </c>
      <c r="W2703" s="323" t="s">
        <v>406</v>
      </c>
      <c r="X2703" s="323" t="s">
        <v>210</v>
      </c>
      <c r="Y2703" s="323"/>
      <c r="Z2703" s="327">
        <v>61.800618999999998</v>
      </c>
      <c r="AA2703" s="327">
        <v>623.45872599999996</v>
      </c>
      <c r="AB2703" s="327">
        <v>67.224351999999996</v>
      </c>
      <c r="AC2703" s="327">
        <v>80.383499999999998</v>
      </c>
      <c r="AD2703" s="327">
        <v>140.48385099999999</v>
      </c>
      <c r="AE2703" s="327">
        <v>14.006697000000001</v>
      </c>
      <c r="AF2703" s="327">
        <v>167.76514499999999</v>
      </c>
      <c r="AG2703" s="327">
        <v>234.596341</v>
      </c>
      <c r="AH2703" s="327">
        <v>183.483934</v>
      </c>
      <c r="AI2703" s="327">
        <v>253.15016800000001</v>
      </c>
      <c r="AJ2703" s="327">
        <v>187.21746200000001</v>
      </c>
      <c r="AK2703" s="327">
        <v>135.74191716000001</v>
      </c>
      <c r="AL2703" s="327">
        <v>2149.31271216</v>
      </c>
      <c r="AM2703" s="292"/>
    </row>
    <row r="2704" spans="1:39" ht="19.5" customHeight="1" x14ac:dyDescent="0.2">
      <c r="A2704" s="375" t="s">
        <v>83</v>
      </c>
      <c r="B2704" s="375" t="s">
        <v>44</v>
      </c>
      <c r="C2704" s="375" t="s">
        <v>61</v>
      </c>
      <c r="D2704" s="375" t="s">
        <v>365</v>
      </c>
      <c r="E2704" s="375"/>
      <c r="F2704" s="375">
        <v>0</v>
      </c>
      <c r="G2704" s="375">
        <v>0</v>
      </c>
      <c r="H2704" s="375">
        <v>0</v>
      </c>
      <c r="I2704" s="375">
        <v>0</v>
      </c>
      <c r="J2704" s="375">
        <v>0</v>
      </c>
      <c r="K2704" s="375">
        <v>0</v>
      </c>
      <c r="L2704" s="375">
        <v>0</v>
      </c>
      <c r="M2704" s="375">
        <v>0</v>
      </c>
      <c r="N2704" s="375">
        <v>0</v>
      </c>
      <c r="O2704" s="375">
        <v>0</v>
      </c>
      <c r="P2704" s="375">
        <v>0</v>
      </c>
      <c r="Q2704" s="375">
        <v>0</v>
      </c>
      <c r="R2704" s="375">
        <v>0</v>
      </c>
      <c r="W2704" s="321"/>
      <c r="X2704" s="321"/>
      <c r="Y2704" s="321"/>
      <c r="Z2704" s="329"/>
      <c r="AA2704" s="329"/>
      <c r="AB2704" s="329"/>
      <c r="AC2704" s="329"/>
      <c r="AD2704" s="329"/>
      <c r="AE2704" s="329"/>
      <c r="AF2704" s="329"/>
      <c r="AG2704" s="329"/>
      <c r="AH2704" s="329"/>
      <c r="AI2704" s="329"/>
      <c r="AJ2704" s="329"/>
      <c r="AK2704" s="329"/>
      <c r="AL2704" s="329"/>
      <c r="AM2704" s="292"/>
    </row>
    <row r="2705" spans="1:39" ht="19.5" customHeight="1" x14ac:dyDescent="0.2">
      <c r="A2705" s="375" t="s">
        <v>83</v>
      </c>
      <c r="B2705" s="375" t="s">
        <v>44</v>
      </c>
      <c r="C2705" s="375" t="s">
        <v>61</v>
      </c>
      <c r="D2705" s="375" t="s">
        <v>75</v>
      </c>
      <c r="E2705" s="375"/>
      <c r="F2705" s="375">
        <v>0</v>
      </c>
      <c r="G2705" s="375">
        <v>0</v>
      </c>
      <c r="H2705" s="375">
        <v>0</v>
      </c>
      <c r="I2705" s="375">
        <v>0</v>
      </c>
      <c r="J2705" s="375">
        <v>0</v>
      </c>
      <c r="K2705" s="375">
        <v>0</v>
      </c>
      <c r="L2705" s="375">
        <v>0</v>
      </c>
      <c r="M2705" s="375">
        <v>0</v>
      </c>
      <c r="N2705" s="375">
        <v>0</v>
      </c>
      <c r="O2705" s="375">
        <v>0</v>
      </c>
      <c r="P2705" s="375">
        <v>0</v>
      </c>
      <c r="Q2705" s="375">
        <v>0</v>
      </c>
      <c r="R2705" s="375">
        <v>0</v>
      </c>
      <c r="W2705" s="321"/>
      <c r="X2705" s="321"/>
      <c r="Y2705" s="321"/>
      <c r="Z2705" s="329"/>
      <c r="AA2705" s="329"/>
      <c r="AB2705" s="329"/>
      <c r="AC2705" s="329"/>
      <c r="AD2705" s="329"/>
      <c r="AE2705" s="329"/>
      <c r="AF2705" s="329"/>
      <c r="AG2705" s="329"/>
      <c r="AH2705" s="329"/>
      <c r="AI2705" s="329"/>
      <c r="AJ2705" s="329"/>
      <c r="AK2705" s="329"/>
      <c r="AL2705" s="329"/>
      <c r="AM2705" s="292"/>
    </row>
    <row r="2706" spans="1:39" ht="19.5" customHeight="1" x14ac:dyDescent="0.2">
      <c r="A2706" s="375" t="s">
        <v>83</v>
      </c>
      <c r="B2706" s="375" t="s">
        <v>87</v>
      </c>
      <c r="C2706" s="375" t="s">
        <v>40</v>
      </c>
      <c r="D2706" s="375"/>
      <c r="E2706" s="375"/>
      <c r="F2706" s="375">
        <v>0</v>
      </c>
      <c r="G2706" s="375">
        <v>0</v>
      </c>
      <c r="H2706" s="375">
        <v>0</v>
      </c>
      <c r="I2706" s="375">
        <v>0</v>
      </c>
      <c r="J2706" s="375">
        <v>0</v>
      </c>
      <c r="K2706" s="375">
        <v>0</v>
      </c>
      <c r="L2706" s="375">
        <v>0</v>
      </c>
      <c r="M2706" s="375">
        <v>0</v>
      </c>
      <c r="N2706" s="375">
        <v>0</v>
      </c>
      <c r="O2706" s="375">
        <v>0</v>
      </c>
      <c r="P2706" s="375">
        <v>0</v>
      </c>
      <c r="Q2706" s="375">
        <v>0</v>
      </c>
      <c r="R2706" s="375">
        <v>0</v>
      </c>
      <c r="W2706" s="323" t="s">
        <v>3</v>
      </c>
      <c r="X2706" s="323" t="s">
        <v>4</v>
      </c>
      <c r="Y2706" s="323"/>
      <c r="Z2706" s="327" t="s">
        <v>8</v>
      </c>
      <c r="AA2706" s="327" t="s">
        <v>9</v>
      </c>
      <c r="AB2706" s="327" t="s">
        <v>10</v>
      </c>
      <c r="AC2706" s="327" t="s">
        <v>11</v>
      </c>
      <c r="AD2706" s="327" t="s">
        <v>12</v>
      </c>
      <c r="AE2706" s="327" t="s">
        <v>13</v>
      </c>
      <c r="AF2706" s="327" t="s">
        <v>14</v>
      </c>
      <c r="AG2706" s="327" t="s">
        <v>15</v>
      </c>
      <c r="AH2706" s="327" t="s">
        <v>16</v>
      </c>
      <c r="AI2706" s="327" t="s">
        <v>17</v>
      </c>
      <c r="AJ2706" s="327" t="s">
        <v>111</v>
      </c>
      <c r="AK2706" s="327" t="s">
        <v>19</v>
      </c>
      <c r="AL2706" s="327" t="s">
        <v>20</v>
      </c>
      <c r="AM2706" s="292"/>
    </row>
    <row r="2707" spans="1:39" ht="19.5" customHeight="1" x14ac:dyDescent="0.2">
      <c r="A2707" s="375" t="s">
        <v>83</v>
      </c>
      <c r="B2707" s="375" t="s">
        <v>45</v>
      </c>
      <c r="C2707" s="375" t="s">
        <v>26</v>
      </c>
      <c r="D2707" s="375" t="s">
        <v>27</v>
      </c>
      <c r="E2707" s="375"/>
      <c r="F2707" s="375">
        <v>0</v>
      </c>
      <c r="G2707" s="375">
        <v>0</v>
      </c>
      <c r="H2707" s="375">
        <v>-843.36689999999999</v>
      </c>
      <c r="I2707" s="375">
        <v>-516.52279999999996</v>
      </c>
      <c r="J2707" s="375">
        <v>-768.98609999999996</v>
      </c>
      <c r="K2707" s="375">
        <v>-691.15845000000002</v>
      </c>
      <c r="L2707" s="375">
        <v>-657.29539999999997</v>
      </c>
      <c r="M2707" s="375">
        <v>-519.11609999999996</v>
      </c>
      <c r="N2707" s="375">
        <v>-506.56889999999999</v>
      </c>
      <c r="O2707" s="375">
        <v>-497.60865000000001</v>
      </c>
      <c r="P2707" s="375">
        <v>-605.94524999999999</v>
      </c>
      <c r="Q2707" s="375">
        <v>-438.49804999999998</v>
      </c>
      <c r="R2707" s="375">
        <v>-6045.0666000000001</v>
      </c>
      <c r="W2707" s="323" t="s">
        <v>257</v>
      </c>
      <c r="X2707" s="323" t="s">
        <v>217</v>
      </c>
      <c r="Y2707" s="323"/>
      <c r="Z2707" s="327">
        <v>0.19800000000000001</v>
      </c>
      <c r="AA2707" s="327">
        <v>7.4706999999999996E-2</v>
      </c>
      <c r="AB2707" s="327">
        <v>7.4706999999999996E-2</v>
      </c>
      <c r="AC2707" s="327">
        <v>8.6025000000000004E-2</v>
      </c>
      <c r="AD2707" s="327">
        <v>8.6025000000000004E-2</v>
      </c>
      <c r="AE2707" s="327">
        <v>8.6025000000000004E-2</v>
      </c>
      <c r="AF2707" s="327">
        <v>8.6025000000000004E-2</v>
      </c>
      <c r="AG2707" s="327">
        <v>8.6025000000000004E-2</v>
      </c>
      <c r="AH2707" s="327">
        <v>8.6025000000000004E-2</v>
      </c>
      <c r="AI2707" s="327">
        <v>8.6025000000000004E-2</v>
      </c>
      <c r="AJ2707" s="327">
        <v>8.6025000000000004E-2</v>
      </c>
      <c r="AK2707" s="327">
        <v>8.6025000000000004E-2</v>
      </c>
      <c r="AL2707" s="327">
        <v>1.1216390000000001</v>
      </c>
      <c r="AM2707" s="292"/>
    </row>
    <row r="2708" spans="1:39" ht="19.5" customHeight="1" x14ac:dyDescent="0.2">
      <c r="A2708" s="375" t="s">
        <v>83</v>
      </c>
      <c r="B2708" s="375" t="s">
        <v>45</v>
      </c>
      <c r="C2708" s="375" t="s">
        <v>26</v>
      </c>
      <c r="D2708" s="375" t="s">
        <v>28</v>
      </c>
      <c r="E2708" s="375"/>
      <c r="F2708" s="375">
        <v>0</v>
      </c>
      <c r="G2708" s="375">
        <v>0</v>
      </c>
      <c r="H2708" s="375">
        <v>-514.46540000000005</v>
      </c>
      <c r="I2708" s="375">
        <v>-205.44730000000001</v>
      </c>
      <c r="J2708" s="375">
        <v>-360.82389999999998</v>
      </c>
      <c r="K2708" s="375">
        <v>-399.81664999999998</v>
      </c>
      <c r="L2708" s="375">
        <v>-390.23200000000003</v>
      </c>
      <c r="M2708" s="375">
        <v>-337.73304999999999</v>
      </c>
      <c r="N2708" s="375">
        <v>-280.78985</v>
      </c>
      <c r="O2708" s="375">
        <v>-278.23669999999998</v>
      </c>
      <c r="P2708" s="375">
        <v>-343.08915000000002</v>
      </c>
      <c r="Q2708" s="375">
        <v>-245.9222</v>
      </c>
      <c r="R2708" s="375">
        <v>-3356.5562</v>
      </c>
      <c r="W2708" s="323" t="s">
        <v>257</v>
      </c>
      <c r="X2708" s="323" t="s">
        <v>218</v>
      </c>
      <c r="Y2708" s="323"/>
      <c r="Z2708" s="327">
        <v>0</v>
      </c>
      <c r="AA2708" s="327">
        <v>1.2636E-2</v>
      </c>
      <c r="AB2708" s="327">
        <v>9.7199999999999995E-3</v>
      </c>
      <c r="AC2708" s="327">
        <v>9.2339999999999992E-3</v>
      </c>
      <c r="AD2708" s="327">
        <v>1.1178E-2</v>
      </c>
      <c r="AE2708" s="327">
        <v>1.2149999999999999E-2</v>
      </c>
      <c r="AF2708" s="327">
        <v>1.3122E-2</v>
      </c>
      <c r="AG2708" s="327">
        <v>1.3122E-2</v>
      </c>
      <c r="AH2708" s="327">
        <v>2.1384E-2</v>
      </c>
      <c r="AI2708" s="327">
        <v>1.9925999999999999E-2</v>
      </c>
      <c r="AJ2708" s="327">
        <v>1.1664000000000001E-2</v>
      </c>
      <c r="AK2708" s="327">
        <v>2.1384E-2</v>
      </c>
      <c r="AL2708" s="327">
        <v>0.15551999999999999</v>
      </c>
      <c r="AM2708" s="292"/>
    </row>
    <row r="2709" spans="1:39" ht="19.5" customHeight="1" x14ac:dyDescent="0.2">
      <c r="A2709" s="375" t="s">
        <v>83</v>
      </c>
      <c r="B2709" s="375" t="s">
        <v>45</v>
      </c>
      <c r="C2709" s="375" t="s">
        <v>26</v>
      </c>
      <c r="D2709" s="375" t="s">
        <v>29</v>
      </c>
      <c r="E2709" s="375"/>
      <c r="F2709" s="375">
        <v>0</v>
      </c>
      <c r="G2709" s="375">
        <v>0</v>
      </c>
      <c r="H2709" s="375">
        <v>-5.8978499999993801</v>
      </c>
      <c r="I2709" s="375">
        <v>-11.8676249999993</v>
      </c>
      <c r="J2709" s="375">
        <v>0</v>
      </c>
      <c r="K2709" s="375">
        <v>0</v>
      </c>
      <c r="L2709" s="375">
        <v>-4.4999999999999998E-2</v>
      </c>
      <c r="M2709" s="375">
        <v>-32.274999999999999</v>
      </c>
      <c r="N2709" s="375">
        <v>-212.33</v>
      </c>
      <c r="O2709" s="375">
        <v>-220.065</v>
      </c>
      <c r="P2709" s="375">
        <v>-298.55</v>
      </c>
      <c r="Q2709" s="375">
        <v>-92.37</v>
      </c>
      <c r="R2709" s="375">
        <v>-873.40047499999901</v>
      </c>
      <c r="W2709" s="323" t="s">
        <v>257</v>
      </c>
      <c r="X2709" s="323" t="s">
        <v>219</v>
      </c>
      <c r="Y2709" s="323"/>
      <c r="Z2709" s="327">
        <v>0.2132</v>
      </c>
      <c r="AA2709" s="327">
        <v>6.2640000000000001E-2</v>
      </c>
      <c r="AB2709" s="327">
        <v>0.15967999999999999</v>
      </c>
      <c r="AC2709" s="327">
        <v>0.16936000000000001</v>
      </c>
      <c r="AD2709" s="327">
        <v>0.24024000000000001</v>
      </c>
      <c r="AE2709" s="327">
        <v>0.31440000000000001</v>
      </c>
      <c r="AF2709" s="327">
        <v>0.28344000000000003</v>
      </c>
      <c r="AG2709" s="327">
        <v>0.35632000000000003</v>
      </c>
      <c r="AH2709" s="327">
        <v>0.33872000000000002</v>
      </c>
      <c r="AI2709" s="327">
        <v>0.28727999999999998</v>
      </c>
      <c r="AJ2709" s="327">
        <v>0.28129500000000002</v>
      </c>
      <c r="AK2709" s="327">
        <v>0.36536999999999997</v>
      </c>
      <c r="AL2709" s="327">
        <v>3.0719449999999999</v>
      </c>
      <c r="AM2709" s="292"/>
    </row>
    <row r="2710" spans="1:39" ht="19.5" customHeight="1" x14ac:dyDescent="0.2">
      <c r="A2710" s="375" t="s">
        <v>83</v>
      </c>
      <c r="B2710" s="375" t="s">
        <v>45</v>
      </c>
      <c r="C2710" s="375" t="s">
        <v>26</v>
      </c>
      <c r="D2710" s="375" t="s">
        <v>30</v>
      </c>
      <c r="E2710" s="375"/>
      <c r="F2710" s="375">
        <v>0</v>
      </c>
      <c r="G2710" s="375">
        <v>0</v>
      </c>
      <c r="H2710" s="375">
        <v>0</v>
      </c>
      <c r="I2710" s="375">
        <v>0</v>
      </c>
      <c r="J2710" s="375">
        <v>0</v>
      </c>
      <c r="K2710" s="375">
        <v>0</v>
      </c>
      <c r="L2710" s="375">
        <v>-1.65</v>
      </c>
      <c r="M2710" s="375">
        <v>-125.855</v>
      </c>
      <c r="N2710" s="375">
        <v>-144.12</v>
      </c>
      <c r="O2710" s="375">
        <v>-177.26</v>
      </c>
      <c r="P2710" s="375">
        <v>-201.86</v>
      </c>
      <c r="Q2710" s="375">
        <v>-123.795</v>
      </c>
      <c r="R2710" s="375">
        <v>-774.54</v>
      </c>
      <c r="W2710" s="323" t="s">
        <v>257</v>
      </c>
      <c r="X2710" s="323" t="s">
        <v>220</v>
      </c>
      <c r="Y2710" s="323"/>
      <c r="Z2710" s="327">
        <v>4.0739999999999998E-2</v>
      </c>
      <c r="AA2710" s="327">
        <v>2.7862000000000001E-2</v>
      </c>
      <c r="AB2710" s="327">
        <v>0.17565800000000001</v>
      </c>
      <c r="AC2710" s="327">
        <v>0.110541</v>
      </c>
      <c r="AD2710" s="327">
        <v>9.3470999999999999E-2</v>
      </c>
      <c r="AE2710" s="327">
        <v>0.26849699999999999</v>
      </c>
      <c r="AF2710" s="327">
        <v>7.6518000000000003E-2</v>
      </c>
      <c r="AG2710" s="327">
        <v>-0.15348600000000001</v>
      </c>
      <c r="AH2710" s="327">
        <v>7.3294999999999999E-2</v>
      </c>
      <c r="AI2710" s="327">
        <v>0.122408</v>
      </c>
      <c r="AJ2710" s="327">
        <v>5.9434000000000001E-2</v>
      </c>
      <c r="AK2710" s="327">
        <v>0.15076800000000001</v>
      </c>
      <c r="AL2710" s="327">
        <v>1.045706</v>
      </c>
      <c r="AM2710" s="292"/>
    </row>
    <row r="2711" spans="1:39" ht="19.5" customHeight="1" x14ac:dyDescent="0.2">
      <c r="A2711" s="375" t="s">
        <v>83</v>
      </c>
      <c r="B2711" s="375" t="s">
        <v>45</v>
      </c>
      <c r="C2711" s="375" t="s">
        <v>26</v>
      </c>
      <c r="D2711" s="375" t="s">
        <v>31</v>
      </c>
      <c r="E2711" s="375"/>
      <c r="F2711" s="375">
        <v>0</v>
      </c>
      <c r="G2711" s="375">
        <v>0</v>
      </c>
      <c r="H2711" s="375">
        <v>0</v>
      </c>
      <c r="I2711" s="375">
        <v>0</v>
      </c>
      <c r="J2711" s="375">
        <v>0</v>
      </c>
      <c r="K2711" s="375">
        <v>0</v>
      </c>
      <c r="L2711" s="375">
        <v>0</v>
      </c>
      <c r="M2711" s="375">
        <v>0</v>
      </c>
      <c r="N2711" s="375">
        <v>0</v>
      </c>
      <c r="O2711" s="375">
        <v>0</v>
      </c>
      <c r="P2711" s="375">
        <v>0</v>
      </c>
      <c r="Q2711" s="375">
        <v>0</v>
      </c>
      <c r="R2711" s="375">
        <v>0</v>
      </c>
      <c r="W2711" s="323" t="s">
        <v>257</v>
      </c>
      <c r="X2711" s="323" t="s">
        <v>211</v>
      </c>
      <c r="Y2711" s="323"/>
      <c r="Z2711" s="327">
        <v>4.9178420000000003</v>
      </c>
      <c r="AA2711" s="327">
        <v>10.233565</v>
      </c>
      <c r="AB2711" s="327">
        <v>3.2422460000000002</v>
      </c>
      <c r="AC2711" s="327">
        <v>6.8125720000000003</v>
      </c>
      <c r="AD2711" s="327">
        <v>5.8141410000000002</v>
      </c>
      <c r="AE2711" s="327">
        <v>4.9092169999999999</v>
      </c>
      <c r="AF2711" s="327">
        <v>4.3780279999999996</v>
      </c>
      <c r="AG2711" s="327">
        <v>5.5344879999999996</v>
      </c>
      <c r="AH2711" s="327">
        <v>8.3027619999999995</v>
      </c>
      <c r="AI2711" s="327">
        <v>4.4671669999999999</v>
      </c>
      <c r="AJ2711" s="327">
        <v>4.9360280000000003</v>
      </c>
      <c r="AK2711" s="327">
        <v>9.2428419999999996</v>
      </c>
      <c r="AL2711" s="327">
        <v>72.790897999999999</v>
      </c>
      <c r="AM2711" s="292"/>
    </row>
    <row r="2712" spans="1:39" ht="19.5" customHeight="1" x14ac:dyDescent="0.2">
      <c r="A2712" s="375" t="s">
        <v>83</v>
      </c>
      <c r="B2712" s="375" t="s">
        <v>45</v>
      </c>
      <c r="C2712" s="375" t="s">
        <v>26</v>
      </c>
      <c r="D2712" s="375" t="s">
        <v>32</v>
      </c>
      <c r="E2712" s="375"/>
      <c r="F2712" s="375">
        <v>0</v>
      </c>
      <c r="G2712" s="375">
        <v>0</v>
      </c>
      <c r="H2712" s="375">
        <v>0</v>
      </c>
      <c r="I2712" s="375">
        <v>0</v>
      </c>
      <c r="J2712" s="375">
        <v>0</v>
      </c>
      <c r="K2712" s="375">
        <v>0</v>
      </c>
      <c r="L2712" s="375">
        <v>0</v>
      </c>
      <c r="M2712" s="375">
        <v>0</v>
      </c>
      <c r="N2712" s="375">
        <v>0</v>
      </c>
      <c r="O2712" s="375">
        <v>0</v>
      </c>
      <c r="P2712" s="375">
        <v>0</v>
      </c>
      <c r="Q2712" s="375">
        <v>0</v>
      </c>
      <c r="R2712" s="375">
        <v>0</v>
      </c>
      <c r="W2712" s="323" t="s">
        <v>257</v>
      </c>
      <c r="X2712" s="323" t="s">
        <v>221</v>
      </c>
      <c r="Y2712" s="323"/>
      <c r="Z2712" s="327">
        <v>1.0805800000000001</v>
      </c>
      <c r="AA2712" s="327">
        <v>1.1285799999999999</v>
      </c>
      <c r="AB2712" s="327">
        <v>0.73555999999999999</v>
      </c>
      <c r="AC2712" s="327">
        <v>0.72245999999999999</v>
      </c>
      <c r="AD2712" s="327">
        <v>0.75068999999999997</v>
      </c>
      <c r="AE2712" s="327">
        <v>0.81484400000000001</v>
      </c>
      <c r="AF2712" s="327">
        <v>0.84390399999999999</v>
      </c>
      <c r="AG2712" s="327">
        <v>0.71546200000000004</v>
      </c>
      <c r="AH2712" s="327">
        <v>3.593404</v>
      </c>
      <c r="AI2712" s="327">
        <v>4.2512480000000004</v>
      </c>
      <c r="AJ2712" s="327">
        <v>0.89824800000000005</v>
      </c>
      <c r="AK2712" s="327">
        <v>-4.8977459999999997</v>
      </c>
      <c r="AL2712" s="327">
        <v>10.637233999999999</v>
      </c>
      <c r="AM2712" s="292"/>
    </row>
    <row r="2713" spans="1:39" ht="19.5" customHeight="1" x14ac:dyDescent="0.2">
      <c r="A2713" s="375" t="s">
        <v>83</v>
      </c>
      <c r="B2713" s="375" t="s">
        <v>45</v>
      </c>
      <c r="C2713" s="375" t="s">
        <v>33</v>
      </c>
      <c r="D2713" s="375" t="s">
        <v>34</v>
      </c>
      <c r="E2713" s="375"/>
      <c r="F2713" s="375">
        <v>0</v>
      </c>
      <c r="G2713" s="375">
        <v>0</v>
      </c>
      <c r="H2713" s="375">
        <v>-5.8978499999993801</v>
      </c>
      <c r="I2713" s="375">
        <v>-11.8676249999993</v>
      </c>
      <c r="J2713" s="375">
        <v>0</v>
      </c>
      <c r="K2713" s="375">
        <v>0</v>
      </c>
      <c r="L2713" s="375">
        <v>-1.6950000000000001</v>
      </c>
      <c r="M2713" s="375">
        <v>-130.27500000000001</v>
      </c>
      <c r="N2713" s="375">
        <v>-320.73500000000001</v>
      </c>
      <c r="O2713" s="375">
        <v>-352.70499999999998</v>
      </c>
      <c r="P2713" s="375">
        <v>-283.87</v>
      </c>
      <c r="Q2713" s="375">
        <v>-128.25</v>
      </c>
      <c r="R2713" s="375">
        <v>-1235.2954749999999</v>
      </c>
      <c r="W2713" s="323" t="s">
        <v>257</v>
      </c>
      <c r="X2713" s="323" t="s">
        <v>222</v>
      </c>
      <c r="Y2713" s="323"/>
      <c r="Z2713" s="327">
        <v>0.15659999999999999</v>
      </c>
      <c r="AA2713" s="327">
        <v>1.4999999999999999E-2</v>
      </c>
      <c r="AB2713" s="327">
        <v>3.5999999999999997E-2</v>
      </c>
      <c r="AC2713" s="327">
        <v>0.12662999999999999</v>
      </c>
      <c r="AD2713" s="327">
        <v>0</v>
      </c>
      <c r="AE2713" s="327">
        <v>0</v>
      </c>
      <c r="AF2713" s="327">
        <v>0.16125</v>
      </c>
      <c r="AG2713" s="327">
        <v>5.8500000000000003E-2</v>
      </c>
      <c r="AH2713" s="327">
        <v>6.7500000000000004E-2</v>
      </c>
      <c r="AI2713" s="327">
        <v>8.5680000000000006E-2</v>
      </c>
      <c r="AJ2713" s="327">
        <v>0.19800000000000001</v>
      </c>
      <c r="AK2713" s="327">
        <v>8.3699999999999997E-2</v>
      </c>
      <c r="AL2713" s="327">
        <v>0.98885999999999996</v>
      </c>
      <c r="AM2713" s="292"/>
    </row>
    <row r="2714" spans="1:39" ht="19.5" customHeight="1" x14ac:dyDescent="0.2">
      <c r="A2714" s="375" t="s">
        <v>83</v>
      </c>
      <c r="B2714" s="375" t="s">
        <v>45</v>
      </c>
      <c r="C2714" s="375" t="s">
        <v>33</v>
      </c>
      <c r="D2714" s="375" t="s">
        <v>35</v>
      </c>
      <c r="E2714" s="375"/>
      <c r="F2714" s="375">
        <v>0</v>
      </c>
      <c r="G2714" s="375">
        <v>0</v>
      </c>
      <c r="H2714" s="375">
        <v>-435.3272</v>
      </c>
      <c r="I2714" s="375">
        <v>-298.52820000000003</v>
      </c>
      <c r="J2714" s="375">
        <v>-435.56650000000002</v>
      </c>
      <c r="K2714" s="375">
        <v>-419.38909999999998</v>
      </c>
      <c r="L2714" s="375">
        <v>-407.89479999999998</v>
      </c>
      <c r="M2714" s="375">
        <v>-353.52280000000002</v>
      </c>
      <c r="N2714" s="375">
        <v>-356.06099999999998</v>
      </c>
      <c r="O2714" s="375">
        <v>-393.49470000000002</v>
      </c>
      <c r="P2714" s="375">
        <v>-620.36929999999995</v>
      </c>
      <c r="Q2714" s="375">
        <v>-395.3526</v>
      </c>
      <c r="R2714" s="375">
        <v>-4115.5061999999998</v>
      </c>
      <c r="W2714" s="323" t="s">
        <v>257</v>
      </c>
      <c r="X2714" s="323" t="s">
        <v>223</v>
      </c>
      <c r="Y2714" s="323"/>
      <c r="Z2714" s="327">
        <v>0</v>
      </c>
      <c r="AA2714" s="327">
        <v>0</v>
      </c>
      <c r="AB2714" s="327">
        <v>0</v>
      </c>
      <c r="AC2714" s="327">
        <v>0</v>
      </c>
      <c r="AD2714" s="327">
        <v>0</v>
      </c>
      <c r="AE2714" s="327">
        <v>0</v>
      </c>
      <c r="AF2714" s="327">
        <v>0</v>
      </c>
      <c r="AG2714" s="327">
        <v>0</v>
      </c>
      <c r="AH2714" s="327">
        <v>0</v>
      </c>
      <c r="AI2714" s="327">
        <v>0</v>
      </c>
      <c r="AJ2714" s="327">
        <v>0</v>
      </c>
      <c r="AK2714" s="327">
        <v>0</v>
      </c>
      <c r="AL2714" s="327">
        <v>0</v>
      </c>
      <c r="AM2714" s="292"/>
    </row>
    <row r="2715" spans="1:39" ht="19.5" customHeight="1" x14ac:dyDescent="0.2">
      <c r="A2715" s="375" t="s">
        <v>83</v>
      </c>
      <c r="B2715" s="375" t="s">
        <v>45</v>
      </c>
      <c r="C2715" s="375" t="s">
        <v>33</v>
      </c>
      <c r="D2715" s="375" t="s">
        <v>36</v>
      </c>
      <c r="E2715" s="375"/>
      <c r="F2715" s="375">
        <v>0</v>
      </c>
      <c r="G2715" s="375">
        <v>0</v>
      </c>
      <c r="H2715" s="375">
        <v>-922.50509999999997</v>
      </c>
      <c r="I2715" s="375">
        <v>-423.44189999999998</v>
      </c>
      <c r="J2715" s="375">
        <v>-694.24350000000004</v>
      </c>
      <c r="K2715" s="375">
        <v>-671.58600000000001</v>
      </c>
      <c r="L2715" s="375">
        <v>-639.63260000000002</v>
      </c>
      <c r="M2715" s="375">
        <v>-531.18134999999995</v>
      </c>
      <c r="N2715" s="375">
        <v>-467.01274999999998</v>
      </c>
      <c r="O2715" s="375">
        <v>-426.97064999999998</v>
      </c>
      <c r="P2715" s="375">
        <v>-545.20510000000002</v>
      </c>
      <c r="Q2715" s="375">
        <v>-376.98264999999998</v>
      </c>
      <c r="R2715" s="375">
        <v>-5698.7615999999998</v>
      </c>
      <c r="W2715" s="323" t="s">
        <v>257</v>
      </c>
      <c r="X2715" s="323" t="s">
        <v>224</v>
      </c>
      <c r="Y2715" s="323"/>
      <c r="Z2715" s="327">
        <v>0</v>
      </c>
      <c r="AA2715" s="327">
        <v>0</v>
      </c>
      <c r="AB2715" s="327">
        <v>0</v>
      </c>
      <c r="AC2715" s="327">
        <v>0</v>
      </c>
      <c r="AD2715" s="327">
        <v>0</v>
      </c>
      <c r="AE2715" s="327">
        <v>0</v>
      </c>
      <c r="AF2715" s="327">
        <v>0</v>
      </c>
      <c r="AG2715" s="327">
        <v>0</v>
      </c>
      <c r="AH2715" s="327">
        <v>0</v>
      </c>
      <c r="AI2715" s="327">
        <v>0</v>
      </c>
      <c r="AJ2715" s="327">
        <v>0</v>
      </c>
      <c r="AK2715" s="327">
        <v>0</v>
      </c>
      <c r="AL2715" s="327">
        <v>0</v>
      </c>
      <c r="AM2715" s="292"/>
    </row>
    <row r="2716" spans="1:39" ht="19.5" customHeight="1" x14ac:dyDescent="0.2">
      <c r="A2716" s="375" t="s">
        <v>83</v>
      </c>
      <c r="B2716" s="375" t="s">
        <v>45</v>
      </c>
      <c r="C2716" s="375" t="s">
        <v>33</v>
      </c>
      <c r="D2716" s="375" t="s">
        <v>37</v>
      </c>
      <c r="E2716" s="375"/>
      <c r="F2716" s="375">
        <v>0</v>
      </c>
      <c r="G2716" s="375">
        <v>0</v>
      </c>
      <c r="H2716" s="375">
        <v>0</v>
      </c>
      <c r="I2716" s="375">
        <v>0</v>
      </c>
      <c r="J2716" s="375">
        <v>0</v>
      </c>
      <c r="K2716" s="375">
        <v>0</v>
      </c>
      <c r="L2716" s="375">
        <v>0</v>
      </c>
      <c r="M2716" s="375">
        <v>0</v>
      </c>
      <c r="N2716" s="375">
        <v>0</v>
      </c>
      <c r="O2716" s="375">
        <v>0</v>
      </c>
      <c r="P2716" s="375">
        <v>0</v>
      </c>
      <c r="Q2716" s="375">
        <v>0</v>
      </c>
      <c r="R2716" s="375">
        <v>0</v>
      </c>
      <c r="W2716" s="323" t="s">
        <v>257</v>
      </c>
      <c r="X2716" s="323" t="s">
        <v>225</v>
      </c>
      <c r="Y2716" s="323"/>
      <c r="Z2716" s="327">
        <v>3.1380999999999999E-2</v>
      </c>
      <c r="AA2716" s="327">
        <v>3.1380999999999999E-2</v>
      </c>
      <c r="AB2716" s="327">
        <v>3.1380999999999999E-2</v>
      </c>
      <c r="AC2716" s="327">
        <v>3.1391000000000002E-2</v>
      </c>
      <c r="AD2716" s="327">
        <v>2.7678999999999999E-2</v>
      </c>
      <c r="AE2716" s="327">
        <v>2.7678999999999999E-2</v>
      </c>
      <c r="AF2716" s="327">
        <v>2.7678999999999999E-2</v>
      </c>
      <c r="AG2716" s="327">
        <v>2.7678999999999999E-2</v>
      </c>
      <c r="AH2716" s="327">
        <v>2.7678999999999999E-2</v>
      </c>
      <c r="AI2716" s="327">
        <v>2.7678999999999999E-2</v>
      </c>
      <c r="AJ2716" s="327">
        <v>2.7678999999999999E-2</v>
      </c>
      <c r="AK2716" s="327">
        <v>0.28413300000000002</v>
      </c>
      <c r="AL2716" s="327">
        <v>0.60341999999999996</v>
      </c>
      <c r="AM2716" s="292"/>
    </row>
    <row r="2717" spans="1:39" ht="19.5" customHeight="1" x14ac:dyDescent="0.2">
      <c r="A2717" s="375" t="s">
        <v>83</v>
      </c>
      <c r="B2717" s="375" t="s">
        <v>45</v>
      </c>
      <c r="C2717" s="375" t="s">
        <v>33</v>
      </c>
      <c r="D2717" s="375" t="s">
        <v>38</v>
      </c>
      <c r="E2717" s="375"/>
      <c r="F2717" s="375">
        <v>0</v>
      </c>
      <c r="G2717" s="375">
        <v>0</v>
      </c>
      <c r="H2717" s="375">
        <v>0</v>
      </c>
      <c r="I2717" s="375">
        <v>0</v>
      </c>
      <c r="J2717" s="375">
        <v>0</v>
      </c>
      <c r="K2717" s="375">
        <v>0</v>
      </c>
      <c r="L2717" s="375">
        <v>0</v>
      </c>
      <c r="M2717" s="375">
        <v>0</v>
      </c>
      <c r="N2717" s="375">
        <v>0</v>
      </c>
      <c r="O2717" s="375">
        <v>0</v>
      </c>
      <c r="P2717" s="375">
        <v>0</v>
      </c>
      <c r="Q2717" s="375">
        <v>0</v>
      </c>
      <c r="R2717" s="375">
        <v>0</v>
      </c>
      <c r="W2717" s="323" t="s">
        <v>257</v>
      </c>
      <c r="X2717" s="323" t="s">
        <v>226</v>
      </c>
      <c r="Y2717" s="323"/>
      <c r="Z2717" s="327">
        <v>0</v>
      </c>
      <c r="AA2717" s="327">
        <v>0</v>
      </c>
      <c r="AB2717" s="327">
        <v>0</v>
      </c>
      <c r="AC2717" s="327">
        <v>0</v>
      </c>
      <c r="AD2717" s="327">
        <v>0</v>
      </c>
      <c r="AE2717" s="327">
        <v>0</v>
      </c>
      <c r="AF2717" s="327">
        <v>0</v>
      </c>
      <c r="AG2717" s="327">
        <v>0</v>
      </c>
      <c r="AH2717" s="327">
        <v>0</v>
      </c>
      <c r="AI2717" s="327">
        <v>0</v>
      </c>
      <c r="AJ2717" s="327">
        <v>0</v>
      </c>
      <c r="AK2717" s="327">
        <v>0</v>
      </c>
      <c r="AL2717" s="327">
        <v>0</v>
      </c>
      <c r="AM2717" s="292"/>
    </row>
    <row r="2718" spans="1:39" ht="19.5" customHeight="1" x14ac:dyDescent="0.2">
      <c r="A2718" s="375" t="s">
        <v>83</v>
      </c>
      <c r="B2718" s="375" t="s">
        <v>45</v>
      </c>
      <c r="C2718" s="375" t="s">
        <v>33</v>
      </c>
      <c r="D2718" s="375" t="s">
        <v>39</v>
      </c>
      <c r="E2718" s="375"/>
      <c r="F2718" s="375">
        <v>0</v>
      </c>
      <c r="G2718" s="375">
        <v>0</v>
      </c>
      <c r="H2718" s="375">
        <v>0</v>
      </c>
      <c r="I2718" s="375">
        <v>0</v>
      </c>
      <c r="J2718" s="375">
        <v>0</v>
      </c>
      <c r="K2718" s="375">
        <v>0</v>
      </c>
      <c r="L2718" s="375">
        <v>0</v>
      </c>
      <c r="M2718" s="375">
        <v>0</v>
      </c>
      <c r="N2718" s="375">
        <v>0</v>
      </c>
      <c r="O2718" s="375">
        <v>0</v>
      </c>
      <c r="P2718" s="375">
        <v>0</v>
      </c>
      <c r="Q2718" s="375">
        <v>0</v>
      </c>
      <c r="R2718" s="375">
        <v>0</v>
      </c>
      <c r="W2718" s="323" t="s">
        <v>257</v>
      </c>
      <c r="X2718" s="323" t="s">
        <v>227</v>
      </c>
      <c r="Y2718" s="323"/>
      <c r="Z2718" s="327">
        <v>0</v>
      </c>
      <c r="AA2718" s="327">
        <v>0</v>
      </c>
      <c r="AB2718" s="327">
        <v>0</v>
      </c>
      <c r="AC2718" s="327">
        <v>0</v>
      </c>
      <c r="AD2718" s="327">
        <v>0</v>
      </c>
      <c r="AE2718" s="327">
        <v>0</v>
      </c>
      <c r="AF2718" s="327">
        <v>0</v>
      </c>
      <c r="AG2718" s="327">
        <v>0</v>
      </c>
      <c r="AH2718" s="327">
        <v>0</v>
      </c>
      <c r="AI2718" s="327">
        <v>0</v>
      </c>
      <c r="AJ2718" s="327">
        <v>0</v>
      </c>
      <c r="AK2718" s="327">
        <v>0</v>
      </c>
      <c r="AL2718" s="327">
        <v>0</v>
      </c>
      <c r="AM2718" s="292"/>
    </row>
    <row r="2719" spans="1:39" ht="19.5" customHeight="1" x14ac:dyDescent="0.2">
      <c r="A2719" s="375" t="s">
        <v>83</v>
      </c>
      <c r="B2719" s="375" t="s">
        <v>45</v>
      </c>
      <c r="C2719" s="375" t="s">
        <v>40</v>
      </c>
      <c r="D2719" s="375" t="s">
        <v>41</v>
      </c>
      <c r="E2719" s="375"/>
      <c r="F2719" s="375">
        <v>0</v>
      </c>
      <c r="G2719" s="375">
        <v>0</v>
      </c>
      <c r="H2719" s="375">
        <v>-1359.5585000000001</v>
      </c>
      <c r="I2719" s="375">
        <v>-733.83772499999895</v>
      </c>
      <c r="J2719" s="375">
        <v>-1129.81</v>
      </c>
      <c r="K2719" s="375">
        <v>-1090.9751000000001</v>
      </c>
      <c r="L2719" s="375">
        <v>-1049.2224000000001</v>
      </c>
      <c r="M2719" s="375">
        <v>-1014.97915</v>
      </c>
      <c r="N2719" s="375">
        <v>-1143.8087499999999</v>
      </c>
      <c r="O2719" s="375">
        <v>-1172.94535</v>
      </c>
      <c r="P2719" s="375">
        <v>-1449.4444000000001</v>
      </c>
      <c r="Q2719" s="375">
        <v>-900.57024999999999</v>
      </c>
      <c r="R2719" s="375">
        <v>-11045.151625</v>
      </c>
      <c r="W2719" s="323" t="s">
        <v>257</v>
      </c>
      <c r="X2719" s="323" t="s">
        <v>367</v>
      </c>
      <c r="Y2719" s="323"/>
      <c r="Z2719" s="327">
        <v>0</v>
      </c>
      <c r="AA2719" s="327">
        <v>0</v>
      </c>
      <c r="AB2719" s="327">
        <v>0</v>
      </c>
      <c r="AC2719" s="327">
        <v>0</v>
      </c>
      <c r="AD2719" s="327">
        <v>0</v>
      </c>
      <c r="AE2719" s="327">
        <v>0</v>
      </c>
      <c r="AF2719" s="327">
        <v>0</v>
      </c>
      <c r="AG2719" s="327">
        <v>0</v>
      </c>
      <c r="AH2719" s="327">
        <v>0</v>
      </c>
      <c r="AI2719" s="327">
        <v>0</v>
      </c>
      <c r="AJ2719" s="327">
        <v>0</v>
      </c>
      <c r="AK2719" s="327">
        <v>0</v>
      </c>
      <c r="AL2719" s="327">
        <v>0</v>
      </c>
      <c r="AM2719" s="292"/>
    </row>
    <row r="2720" spans="1:39" ht="19.5" customHeight="1" x14ac:dyDescent="0.2">
      <c r="A2720" s="375" t="s">
        <v>83</v>
      </c>
      <c r="B2720" s="375" t="s">
        <v>45</v>
      </c>
      <c r="C2720" s="375" t="s">
        <v>40</v>
      </c>
      <c r="D2720" s="375" t="s">
        <v>42</v>
      </c>
      <c r="E2720" s="375"/>
      <c r="F2720" s="375">
        <v>0</v>
      </c>
      <c r="G2720" s="375">
        <v>0</v>
      </c>
      <c r="H2720" s="375">
        <v>-4.1716499999999996</v>
      </c>
      <c r="I2720" s="375">
        <v>0</v>
      </c>
      <c r="J2720" s="375">
        <v>0</v>
      </c>
      <c r="K2720" s="375">
        <v>0</v>
      </c>
      <c r="L2720" s="375">
        <v>0</v>
      </c>
      <c r="M2720" s="375">
        <v>0</v>
      </c>
      <c r="N2720" s="375">
        <v>0</v>
      </c>
      <c r="O2720" s="375">
        <v>-0.22500000000000001</v>
      </c>
      <c r="P2720" s="375">
        <v>0</v>
      </c>
      <c r="Q2720" s="375">
        <v>0</v>
      </c>
      <c r="R2720" s="375">
        <v>-4.3966500000000002</v>
      </c>
      <c r="W2720" s="323" t="s">
        <v>257</v>
      </c>
      <c r="X2720" s="323" t="s">
        <v>229</v>
      </c>
      <c r="Y2720" s="323"/>
      <c r="Z2720" s="327">
        <v>0</v>
      </c>
      <c r="AA2720" s="327">
        <v>0</v>
      </c>
      <c r="AB2720" s="327">
        <v>0</v>
      </c>
      <c r="AC2720" s="327">
        <v>0</v>
      </c>
      <c r="AD2720" s="327">
        <v>0</v>
      </c>
      <c r="AE2720" s="327">
        <v>0</v>
      </c>
      <c r="AF2720" s="327">
        <v>0</v>
      </c>
      <c r="AG2720" s="327">
        <v>0</v>
      </c>
      <c r="AH2720" s="327">
        <v>0</v>
      </c>
      <c r="AI2720" s="327">
        <v>0</v>
      </c>
      <c r="AJ2720" s="327">
        <v>0</v>
      </c>
      <c r="AK2720" s="327">
        <v>0</v>
      </c>
      <c r="AL2720" s="327">
        <v>0</v>
      </c>
      <c r="AM2720" s="292"/>
    </row>
    <row r="2721" spans="1:39" ht="19.5" customHeight="1" x14ac:dyDescent="0.2">
      <c r="A2721" s="375" t="s">
        <v>83</v>
      </c>
      <c r="B2721" s="375" t="s">
        <v>45</v>
      </c>
      <c r="C2721" s="375" t="s">
        <v>40</v>
      </c>
      <c r="D2721" s="375" t="s">
        <v>43</v>
      </c>
      <c r="E2721" s="375"/>
      <c r="F2721" s="375">
        <v>0</v>
      </c>
      <c r="G2721" s="375">
        <v>0</v>
      </c>
      <c r="H2721" s="375">
        <v>0</v>
      </c>
      <c r="I2721" s="375">
        <v>0</v>
      </c>
      <c r="J2721" s="375">
        <v>0</v>
      </c>
      <c r="K2721" s="375">
        <v>0</v>
      </c>
      <c r="L2721" s="375">
        <v>0</v>
      </c>
      <c r="M2721" s="375">
        <v>0</v>
      </c>
      <c r="N2721" s="375">
        <v>0</v>
      </c>
      <c r="O2721" s="375">
        <v>0</v>
      </c>
      <c r="P2721" s="375">
        <v>0</v>
      </c>
      <c r="Q2721" s="375">
        <v>-1.4999999999999999E-2</v>
      </c>
      <c r="R2721" s="375">
        <v>-1.4999999999999999E-2</v>
      </c>
      <c r="W2721" s="323" t="s">
        <v>257</v>
      </c>
      <c r="X2721" s="323" t="s">
        <v>230</v>
      </c>
      <c r="Y2721" s="323"/>
      <c r="Z2721" s="327">
        <v>0</v>
      </c>
      <c r="AA2721" s="327">
        <v>0</v>
      </c>
      <c r="AB2721" s="327">
        <v>0</v>
      </c>
      <c r="AC2721" s="327">
        <v>0</v>
      </c>
      <c r="AD2721" s="327">
        <v>0</v>
      </c>
      <c r="AE2721" s="327">
        <v>0</v>
      </c>
      <c r="AF2721" s="327">
        <v>0</v>
      </c>
      <c r="AG2721" s="327">
        <v>0</v>
      </c>
      <c r="AH2721" s="327">
        <v>0</v>
      </c>
      <c r="AI2721" s="327">
        <v>0</v>
      </c>
      <c r="AJ2721" s="327">
        <v>0</v>
      </c>
      <c r="AK2721" s="327">
        <v>0</v>
      </c>
      <c r="AL2721" s="327">
        <v>0</v>
      </c>
      <c r="AM2721" s="292"/>
    </row>
    <row r="2722" spans="1:39" ht="19.5" customHeight="1" x14ac:dyDescent="0.2">
      <c r="A2722" s="375" t="s">
        <v>83</v>
      </c>
      <c r="B2722" s="375" t="s">
        <v>45</v>
      </c>
      <c r="C2722" s="375" t="s">
        <v>61</v>
      </c>
      <c r="D2722" s="375" t="s">
        <v>24</v>
      </c>
      <c r="E2722" s="375"/>
      <c r="F2722" s="375">
        <v>0</v>
      </c>
      <c r="G2722" s="375">
        <v>0</v>
      </c>
      <c r="H2722" s="375">
        <v>-202.29839999999999</v>
      </c>
      <c r="I2722" s="375">
        <v>-128.32490000000001</v>
      </c>
      <c r="J2722" s="375">
        <v>-204.36660000000001</v>
      </c>
      <c r="K2722" s="375">
        <v>-190.85669999999999</v>
      </c>
      <c r="L2722" s="375">
        <v>-173.88919999999999</v>
      </c>
      <c r="M2722" s="375">
        <v>-156.08725000000001</v>
      </c>
      <c r="N2722" s="375">
        <v>-204.74975000000001</v>
      </c>
      <c r="O2722" s="375">
        <v>-182.08324999999999</v>
      </c>
      <c r="P2722" s="375">
        <v>-228.2295</v>
      </c>
      <c r="Q2722" s="375">
        <v>-145.89689999999999</v>
      </c>
      <c r="R2722" s="375">
        <v>-1816.7824499999999</v>
      </c>
      <c r="W2722" s="323" t="s">
        <v>257</v>
      </c>
      <c r="X2722" s="323" t="s">
        <v>231</v>
      </c>
      <c r="Y2722" s="323"/>
      <c r="Z2722" s="327">
        <v>0</v>
      </c>
      <c r="AA2722" s="327">
        <v>0</v>
      </c>
      <c r="AB2722" s="327">
        <v>0</v>
      </c>
      <c r="AC2722" s="327">
        <v>0</v>
      </c>
      <c r="AD2722" s="327">
        <v>0</v>
      </c>
      <c r="AE2722" s="327">
        <v>0</v>
      </c>
      <c r="AF2722" s="327">
        <v>0</v>
      </c>
      <c r="AG2722" s="327">
        <v>0</v>
      </c>
      <c r="AH2722" s="327">
        <v>0</v>
      </c>
      <c r="AI2722" s="327">
        <v>0</v>
      </c>
      <c r="AJ2722" s="327">
        <v>0</v>
      </c>
      <c r="AK2722" s="327">
        <v>0</v>
      </c>
      <c r="AL2722" s="327">
        <v>0</v>
      </c>
      <c r="AM2722" s="292"/>
    </row>
    <row r="2723" spans="1:39" ht="19.5" customHeight="1" x14ac:dyDescent="0.2">
      <c r="A2723" s="375" t="s">
        <v>83</v>
      </c>
      <c r="B2723" s="375" t="s">
        <v>45</v>
      </c>
      <c r="C2723" s="375" t="s">
        <v>61</v>
      </c>
      <c r="D2723" s="375" t="s">
        <v>51</v>
      </c>
      <c r="E2723" s="375"/>
      <c r="F2723" s="375">
        <v>0</v>
      </c>
      <c r="G2723" s="375">
        <v>0</v>
      </c>
      <c r="H2723" s="375">
        <v>-229.434349999999</v>
      </c>
      <c r="I2723" s="375">
        <v>-147.9468</v>
      </c>
      <c r="J2723" s="375">
        <v>-222.18430000000001</v>
      </c>
      <c r="K2723" s="375">
        <v>-222.10040000000001</v>
      </c>
      <c r="L2723" s="375">
        <v>-207.29730000000001</v>
      </c>
      <c r="M2723" s="375">
        <v>-174.22989999999999</v>
      </c>
      <c r="N2723" s="375">
        <v>-185.9145</v>
      </c>
      <c r="O2723" s="375">
        <v>-194.91505000000001</v>
      </c>
      <c r="P2723" s="375">
        <v>-202.70415</v>
      </c>
      <c r="Q2723" s="375">
        <v>-132.21199999999999</v>
      </c>
      <c r="R2723" s="375">
        <v>-1918.93875</v>
      </c>
      <c r="W2723" s="323" t="s">
        <v>257</v>
      </c>
      <c r="X2723" s="323" t="s">
        <v>232</v>
      </c>
      <c r="Y2723" s="323"/>
      <c r="Z2723" s="327">
        <v>0</v>
      </c>
      <c r="AA2723" s="327">
        <v>0</v>
      </c>
      <c r="AB2723" s="327">
        <v>0</v>
      </c>
      <c r="AC2723" s="327">
        <v>0</v>
      </c>
      <c r="AD2723" s="327">
        <v>0</v>
      </c>
      <c r="AE2723" s="327">
        <v>0</v>
      </c>
      <c r="AF2723" s="327">
        <v>0</v>
      </c>
      <c r="AG2723" s="327">
        <v>0</v>
      </c>
      <c r="AH2723" s="327">
        <v>0</v>
      </c>
      <c r="AI2723" s="327">
        <v>0</v>
      </c>
      <c r="AJ2723" s="327">
        <v>0</v>
      </c>
      <c r="AK2723" s="327">
        <v>0</v>
      </c>
      <c r="AL2723" s="327">
        <v>0</v>
      </c>
      <c r="AM2723" s="292"/>
    </row>
    <row r="2724" spans="1:39" ht="19.5" customHeight="1" x14ac:dyDescent="0.2">
      <c r="A2724" s="375" t="s">
        <v>83</v>
      </c>
      <c r="B2724" s="375" t="s">
        <v>45</v>
      </c>
      <c r="C2724" s="375" t="s">
        <v>61</v>
      </c>
      <c r="D2724" s="375" t="s">
        <v>52</v>
      </c>
      <c r="E2724" s="375"/>
      <c r="F2724" s="375">
        <v>0</v>
      </c>
      <c r="G2724" s="375">
        <v>0</v>
      </c>
      <c r="H2724" s="375">
        <v>-208.74700000000001</v>
      </c>
      <c r="I2724" s="375">
        <v>-100.3613</v>
      </c>
      <c r="J2724" s="375">
        <v>-170.90309999999999</v>
      </c>
      <c r="K2724" s="375">
        <v>-137.7525</v>
      </c>
      <c r="L2724" s="375">
        <v>-150.63069999999999</v>
      </c>
      <c r="M2724" s="375">
        <v>-141.708</v>
      </c>
      <c r="N2724" s="375">
        <v>-146.11160000000001</v>
      </c>
      <c r="O2724" s="375">
        <v>-160.0812</v>
      </c>
      <c r="P2724" s="375">
        <v>-194.45564999999999</v>
      </c>
      <c r="Q2724" s="375">
        <v>-122.6581</v>
      </c>
      <c r="R2724" s="375">
        <v>-1533.40915</v>
      </c>
      <c r="W2724" s="323" t="s">
        <v>257</v>
      </c>
      <c r="X2724" s="323" t="s">
        <v>233</v>
      </c>
      <c r="Y2724" s="323"/>
      <c r="Z2724" s="327">
        <v>0</v>
      </c>
      <c r="AA2724" s="327">
        <v>0</v>
      </c>
      <c r="AB2724" s="327">
        <v>0</v>
      </c>
      <c r="AC2724" s="327">
        <v>1.84E-2</v>
      </c>
      <c r="AD2724" s="327">
        <v>0</v>
      </c>
      <c r="AE2724" s="327">
        <v>0</v>
      </c>
      <c r="AF2724" s="327">
        <v>0</v>
      </c>
      <c r="AG2724" s="327">
        <v>0</v>
      </c>
      <c r="AH2724" s="327">
        <v>3.2800000000000003E-2</v>
      </c>
      <c r="AI2724" s="327">
        <v>0</v>
      </c>
      <c r="AJ2724" s="327">
        <v>0</v>
      </c>
      <c r="AK2724" s="327">
        <v>0</v>
      </c>
      <c r="AL2724" s="327">
        <v>5.1200000000000002E-2</v>
      </c>
      <c r="AM2724" s="292"/>
    </row>
    <row r="2725" spans="1:39" ht="19.5" customHeight="1" x14ac:dyDescent="0.2">
      <c r="A2725" s="375" t="s">
        <v>83</v>
      </c>
      <c r="B2725" s="375" t="s">
        <v>45</v>
      </c>
      <c r="C2725" s="375" t="s">
        <v>61</v>
      </c>
      <c r="D2725" s="375" t="s">
        <v>53</v>
      </c>
      <c r="E2725" s="375"/>
      <c r="F2725" s="375">
        <v>0</v>
      </c>
      <c r="G2725" s="375">
        <v>0</v>
      </c>
      <c r="H2725" s="375">
        <v>-152.3141</v>
      </c>
      <c r="I2725" s="375">
        <v>-81.847199999999603</v>
      </c>
      <c r="J2725" s="375">
        <v>-133.4684</v>
      </c>
      <c r="K2725" s="375">
        <v>-147.55420000000001</v>
      </c>
      <c r="L2725" s="375">
        <v>-142.19319999999999</v>
      </c>
      <c r="M2725" s="375">
        <v>-162.73320000000001</v>
      </c>
      <c r="N2725" s="375">
        <v>-191.47354999999999</v>
      </c>
      <c r="O2725" s="375">
        <v>-195.14005</v>
      </c>
      <c r="P2725" s="375">
        <v>-219.52670000000001</v>
      </c>
      <c r="Q2725" s="375">
        <v>-140.45609999999999</v>
      </c>
      <c r="R2725" s="375">
        <v>-1566.7067</v>
      </c>
      <c r="W2725" s="323" t="s">
        <v>257</v>
      </c>
      <c r="X2725" s="323" t="s">
        <v>234</v>
      </c>
      <c r="Y2725" s="323"/>
      <c r="Z2725" s="327">
        <v>0</v>
      </c>
      <c r="AA2725" s="327">
        <v>0</v>
      </c>
      <c r="AB2725" s="327">
        <v>0</v>
      </c>
      <c r="AC2725" s="327">
        <v>0</v>
      </c>
      <c r="AD2725" s="327">
        <v>0</v>
      </c>
      <c r="AE2725" s="327">
        <v>0</v>
      </c>
      <c r="AF2725" s="327">
        <v>0</v>
      </c>
      <c r="AG2725" s="327">
        <v>0</v>
      </c>
      <c r="AH2725" s="327">
        <v>0</v>
      </c>
      <c r="AI2725" s="327">
        <v>0</v>
      </c>
      <c r="AJ2725" s="327">
        <v>0</v>
      </c>
      <c r="AK2725" s="327">
        <v>0</v>
      </c>
      <c r="AL2725" s="327">
        <v>0</v>
      </c>
      <c r="AM2725" s="292"/>
    </row>
    <row r="2726" spans="1:39" ht="19.5" customHeight="1" x14ac:dyDescent="0.2">
      <c r="A2726" s="375" t="s">
        <v>83</v>
      </c>
      <c r="B2726" s="375" t="s">
        <v>45</v>
      </c>
      <c r="C2726" s="375" t="s">
        <v>61</v>
      </c>
      <c r="D2726" s="375" t="s">
        <v>54</v>
      </c>
      <c r="E2726" s="375"/>
      <c r="F2726" s="375">
        <v>0</v>
      </c>
      <c r="G2726" s="375">
        <v>0</v>
      </c>
      <c r="H2726" s="375">
        <v>-301.56369999999998</v>
      </c>
      <c r="I2726" s="375">
        <v>-153.32705000000001</v>
      </c>
      <c r="J2726" s="375">
        <v>-223.24600000000001</v>
      </c>
      <c r="K2726" s="375">
        <v>-225.48310000000001</v>
      </c>
      <c r="L2726" s="375">
        <v>-199.41489999999999</v>
      </c>
      <c r="M2726" s="375">
        <v>-190.08070000000001</v>
      </c>
      <c r="N2726" s="375">
        <v>-205.27825000000001</v>
      </c>
      <c r="O2726" s="375">
        <v>-237.61799999999999</v>
      </c>
      <c r="P2726" s="375">
        <v>-316.41595000000001</v>
      </c>
      <c r="Q2726" s="375">
        <v>-180.1207</v>
      </c>
      <c r="R2726" s="375">
        <v>-2232.54835</v>
      </c>
      <c r="W2726" s="323" t="s">
        <v>257</v>
      </c>
      <c r="X2726" s="323" t="s">
        <v>127</v>
      </c>
      <c r="Y2726" s="323"/>
      <c r="Z2726" s="327">
        <v>0.17</v>
      </c>
      <c r="AA2726" s="327">
        <v>0</v>
      </c>
      <c r="AB2726" s="327">
        <v>0</v>
      </c>
      <c r="AC2726" s="327">
        <v>4.8307000000000003E-2</v>
      </c>
      <c r="AD2726" s="327">
        <v>4.4999999999999997E-3</v>
      </c>
      <c r="AE2726" s="327">
        <v>1.525798</v>
      </c>
      <c r="AF2726" s="327">
        <v>0.129693</v>
      </c>
      <c r="AG2726" s="327">
        <v>3.3572999999999999E-2</v>
      </c>
      <c r="AH2726" s="327">
        <v>0</v>
      </c>
      <c r="AI2726" s="327">
        <v>0</v>
      </c>
      <c r="AJ2726" s="327">
        <v>0</v>
      </c>
      <c r="AK2726" s="327">
        <v>4.7999999999999996E-3</v>
      </c>
      <c r="AL2726" s="327">
        <v>1.916671</v>
      </c>
      <c r="AM2726" s="292"/>
    </row>
    <row r="2727" spans="1:39" ht="19.5" customHeight="1" x14ac:dyDescent="0.2">
      <c r="A2727" s="375" t="s">
        <v>83</v>
      </c>
      <c r="B2727" s="375" t="s">
        <v>45</v>
      </c>
      <c r="C2727" s="375" t="s">
        <v>61</v>
      </c>
      <c r="D2727" s="375" t="s">
        <v>55</v>
      </c>
      <c r="E2727" s="375"/>
      <c r="F2727" s="375">
        <v>0</v>
      </c>
      <c r="G2727" s="375">
        <v>0</v>
      </c>
      <c r="H2727" s="375">
        <v>-269.37259999999998</v>
      </c>
      <c r="I2727" s="375">
        <v>-122.030475</v>
      </c>
      <c r="J2727" s="375">
        <v>-175.64160000000001</v>
      </c>
      <c r="K2727" s="375">
        <v>-167.22819999999999</v>
      </c>
      <c r="L2727" s="375">
        <v>-175.7971</v>
      </c>
      <c r="M2727" s="375">
        <v>-190.14009999999999</v>
      </c>
      <c r="N2727" s="375">
        <v>-210.28110000000001</v>
      </c>
      <c r="O2727" s="375">
        <v>-203.33279999999999</v>
      </c>
      <c r="P2727" s="375">
        <v>-288.11245000000002</v>
      </c>
      <c r="Q2727" s="375">
        <v>-179.24144999999999</v>
      </c>
      <c r="R2727" s="375">
        <v>-1981.1778750000001</v>
      </c>
      <c r="W2727" s="323" t="s">
        <v>257</v>
      </c>
      <c r="X2727" s="323" t="s">
        <v>235</v>
      </c>
      <c r="Y2727" s="323"/>
      <c r="Z2727" s="327">
        <v>0</v>
      </c>
      <c r="AA2727" s="327">
        <v>0</v>
      </c>
      <c r="AB2727" s="327">
        <v>0</v>
      </c>
      <c r="AC2727" s="327">
        <v>0</v>
      </c>
      <c r="AD2727" s="327">
        <v>0</v>
      </c>
      <c r="AE2727" s="327">
        <v>0</v>
      </c>
      <c r="AF2727" s="327">
        <v>0</v>
      </c>
      <c r="AG2727" s="327">
        <v>0</v>
      </c>
      <c r="AH2727" s="327">
        <v>0</v>
      </c>
      <c r="AI2727" s="327">
        <v>0</v>
      </c>
      <c r="AJ2727" s="327">
        <v>0</v>
      </c>
      <c r="AK2727" s="327">
        <v>0</v>
      </c>
      <c r="AL2727" s="327">
        <v>0</v>
      </c>
      <c r="AM2727" s="292"/>
    </row>
    <row r="2728" spans="1:39" ht="19.5" customHeight="1" x14ac:dyDescent="0.2">
      <c r="A2728" s="375" t="s">
        <v>83</v>
      </c>
      <c r="B2728" s="375" t="s">
        <v>45</v>
      </c>
      <c r="C2728" s="375" t="s">
        <v>61</v>
      </c>
      <c r="D2728" s="375" t="s">
        <v>365</v>
      </c>
      <c r="E2728" s="375"/>
      <c r="F2728" s="375">
        <v>0</v>
      </c>
      <c r="G2728" s="375">
        <v>0</v>
      </c>
      <c r="H2728" s="375">
        <v>0</v>
      </c>
      <c r="I2728" s="375">
        <v>0</v>
      </c>
      <c r="J2728" s="375">
        <v>0</v>
      </c>
      <c r="K2728" s="375">
        <v>0</v>
      </c>
      <c r="L2728" s="375">
        <v>0</v>
      </c>
      <c r="M2728" s="375">
        <v>0</v>
      </c>
      <c r="N2728" s="375">
        <v>0</v>
      </c>
      <c r="O2728" s="375">
        <v>0</v>
      </c>
      <c r="P2728" s="375">
        <v>0</v>
      </c>
      <c r="Q2728" s="375">
        <v>0</v>
      </c>
      <c r="R2728" s="375">
        <v>0</v>
      </c>
      <c r="W2728" s="323" t="s">
        <v>257</v>
      </c>
      <c r="X2728" s="323" t="s">
        <v>236</v>
      </c>
      <c r="Y2728" s="323"/>
      <c r="Z2728" s="327">
        <v>0</v>
      </c>
      <c r="AA2728" s="327">
        <v>0</v>
      </c>
      <c r="AB2728" s="327">
        <v>0</v>
      </c>
      <c r="AC2728" s="327">
        <v>0</v>
      </c>
      <c r="AD2728" s="327">
        <v>0</v>
      </c>
      <c r="AE2728" s="327">
        <v>0</v>
      </c>
      <c r="AF2728" s="327">
        <v>0</v>
      </c>
      <c r="AG2728" s="327">
        <v>0</v>
      </c>
      <c r="AH2728" s="327">
        <v>0</v>
      </c>
      <c r="AI2728" s="327">
        <v>0</v>
      </c>
      <c r="AJ2728" s="327">
        <v>0</v>
      </c>
      <c r="AK2728" s="327">
        <v>0</v>
      </c>
      <c r="AL2728" s="327">
        <v>0</v>
      </c>
      <c r="AM2728" s="292"/>
    </row>
    <row r="2729" spans="1:39" ht="19.5" customHeight="1" x14ac:dyDescent="0.2">
      <c r="A2729" s="375" t="s">
        <v>83</v>
      </c>
      <c r="B2729" s="375" t="s">
        <v>45</v>
      </c>
      <c r="C2729" s="375" t="s">
        <v>61</v>
      </c>
      <c r="D2729" s="375" t="s">
        <v>75</v>
      </c>
      <c r="E2729" s="375"/>
      <c r="F2729" s="375">
        <v>0</v>
      </c>
      <c r="G2729" s="375">
        <v>0</v>
      </c>
      <c r="H2729" s="375">
        <v>0</v>
      </c>
      <c r="I2729" s="375">
        <v>0</v>
      </c>
      <c r="J2729" s="375">
        <v>0</v>
      </c>
      <c r="K2729" s="375">
        <v>0</v>
      </c>
      <c r="L2729" s="375">
        <v>0</v>
      </c>
      <c r="M2729" s="375">
        <v>0</v>
      </c>
      <c r="N2729" s="375">
        <v>0</v>
      </c>
      <c r="O2729" s="375">
        <v>0</v>
      </c>
      <c r="P2729" s="375">
        <v>0</v>
      </c>
      <c r="Q2729" s="375">
        <v>0</v>
      </c>
      <c r="R2729" s="375">
        <v>0</v>
      </c>
      <c r="W2729" s="323" t="s">
        <v>257</v>
      </c>
      <c r="X2729" s="323" t="s">
        <v>237</v>
      </c>
      <c r="Y2729" s="323"/>
      <c r="Z2729" s="327">
        <v>0</v>
      </c>
      <c r="AA2729" s="327">
        <v>0</v>
      </c>
      <c r="AB2729" s="327">
        <v>0</v>
      </c>
      <c r="AC2729" s="327">
        <v>0</v>
      </c>
      <c r="AD2729" s="327">
        <v>0</v>
      </c>
      <c r="AE2729" s="327">
        <v>0</v>
      </c>
      <c r="AF2729" s="327">
        <v>0</v>
      </c>
      <c r="AG2729" s="327">
        <v>0</v>
      </c>
      <c r="AH2729" s="327">
        <v>0</v>
      </c>
      <c r="AI2729" s="327">
        <v>0</v>
      </c>
      <c r="AJ2729" s="327">
        <v>0</v>
      </c>
      <c r="AK2729" s="327">
        <v>0</v>
      </c>
      <c r="AL2729" s="327">
        <v>0</v>
      </c>
      <c r="AM2729" s="292"/>
    </row>
    <row r="2730" spans="1:39" ht="19.5" customHeight="1" x14ac:dyDescent="0.2">
      <c r="A2730" s="375" t="s">
        <v>83</v>
      </c>
      <c r="B2730" s="375" t="s">
        <v>88</v>
      </c>
      <c r="C2730" s="375" t="s">
        <v>88</v>
      </c>
      <c r="D2730" s="375" t="s">
        <v>88</v>
      </c>
      <c r="E2730" s="375"/>
      <c r="F2730" s="375">
        <v>0</v>
      </c>
      <c r="G2730" s="375">
        <v>0</v>
      </c>
      <c r="H2730" s="375">
        <v>-1363.7301500000001</v>
      </c>
      <c r="I2730" s="375">
        <v>-733.83772499999895</v>
      </c>
      <c r="J2730" s="375">
        <v>-1129.81</v>
      </c>
      <c r="K2730" s="375">
        <v>-1090.9751000000001</v>
      </c>
      <c r="L2730" s="375">
        <v>-1049.2224000000001</v>
      </c>
      <c r="M2730" s="375">
        <v>-1014.97915</v>
      </c>
      <c r="N2730" s="375">
        <v>-1143.8087499999999</v>
      </c>
      <c r="O2730" s="375">
        <v>-1173.1703500000001</v>
      </c>
      <c r="P2730" s="375">
        <v>-1449.4444000000001</v>
      </c>
      <c r="Q2730" s="375">
        <v>-900.58524999999997</v>
      </c>
      <c r="R2730" s="375">
        <v>-11049.563275</v>
      </c>
      <c r="W2730" s="323" t="s">
        <v>257</v>
      </c>
      <c r="X2730" s="323" t="s">
        <v>238</v>
      </c>
      <c r="Y2730" s="323"/>
      <c r="Z2730" s="327">
        <v>0</v>
      </c>
      <c r="AA2730" s="327">
        <v>0</v>
      </c>
      <c r="AB2730" s="327">
        <v>0</v>
      </c>
      <c r="AC2730" s="327">
        <v>0</v>
      </c>
      <c r="AD2730" s="327">
        <v>0</v>
      </c>
      <c r="AE2730" s="327">
        <v>0</v>
      </c>
      <c r="AF2730" s="327">
        <v>0</v>
      </c>
      <c r="AG2730" s="327">
        <v>0</v>
      </c>
      <c r="AH2730" s="327">
        <v>0</v>
      </c>
      <c r="AI2730" s="327">
        <v>0</v>
      </c>
      <c r="AJ2730" s="327">
        <v>0</v>
      </c>
      <c r="AK2730" s="327">
        <v>0</v>
      </c>
      <c r="AL2730" s="327">
        <v>0</v>
      </c>
      <c r="AM2730" s="292"/>
    </row>
    <row r="2731" spans="1:39" ht="19.5" customHeight="1" x14ac:dyDescent="0.2">
      <c r="A2731" s="375" t="s">
        <v>83</v>
      </c>
      <c r="B2731" s="375" t="s">
        <v>89</v>
      </c>
      <c r="C2731" s="375" t="s">
        <v>89</v>
      </c>
      <c r="D2731" s="375" t="s">
        <v>89</v>
      </c>
      <c r="E2731" s="375"/>
      <c r="F2731" s="375">
        <v>0</v>
      </c>
      <c r="G2731" s="375">
        <v>0</v>
      </c>
      <c r="H2731" s="375">
        <v>0</v>
      </c>
      <c r="I2731" s="375">
        <v>0</v>
      </c>
      <c r="J2731" s="375">
        <v>0</v>
      </c>
      <c r="K2731" s="375">
        <v>0</v>
      </c>
      <c r="L2731" s="375">
        <v>0</v>
      </c>
      <c r="M2731" s="375">
        <v>0</v>
      </c>
      <c r="N2731" s="375">
        <v>0</v>
      </c>
      <c r="O2731" s="375">
        <v>0</v>
      </c>
      <c r="P2731" s="375">
        <v>0</v>
      </c>
      <c r="Q2731" s="375">
        <v>0</v>
      </c>
      <c r="R2731" s="375">
        <v>0</v>
      </c>
      <c r="W2731" s="323" t="s">
        <v>257</v>
      </c>
      <c r="X2731" s="323" t="s">
        <v>239</v>
      </c>
      <c r="Y2731" s="323"/>
      <c r="Z2731" s="327">
        <v>0</v>
      </c>
      <c r="AA2731" s="327">
        <v>0</v>
      </c>
      <c r="AB2731" s="327">
        <v>0</v>
      </c>
      <c r="AC2731" s="327">
        <v>0</v>
      </c>
      <c r="AD2731" s="327">
        <v>0</v>
      </c>
      <c r="AE2731" s="327">
        <v>0</v>
      </c>
      <c r="AF2731" s="327">
        <v>0</v>
      </c>
      <c r="AG2731" s="327">
        <v>0</v>
      </c>
      <c r="AH2731" s="327">
        <v>0</v>
      </c>
      <c r="AI2731" s="327">
        <v>0</v>
      </c>
      <c r="AJ2731" s="327">
        <v>0</v>
      </c>
      <c r="AK2731" s="327">
        <v>0</v>
      </c>
      <c r="AL2731" s="327">
        <v>0</v>
      </c>
      <c r="AM2731" s="292"/>
    </row>
    <row r="2732" spans="1:39" ht="19.5" customHeight="1" x14ac:dyDescent="0.2">
      <c r="A2732" s="375" t="s">
        <v>83</v>
      </c>
      <c r="B2732" s="375" t="s">
        <v>115</v>
      </c>
      <c r="C2732" s="375" t="s">
        <v>115</v>
      </c>
      <c r="D2732" s="375" t="s">
        <v>115</v>
      </c>
      <c r="E2732" s="375"/>
      <c r="F2732" s="375">
        <v>0</v>
      </c>
      <c r="G2732" s="375">
        <v>0</v>
      </c>
      <c r="H2732" s="375">
        <v>0</v>
      </c>
      <c r="I2732" s="375">
        <v>0</v>
      </c>
      <c r="J2732" s="375">
        <v>0</v>
      </c>
      <c r="K2732" s="375">
        <v>0</v>
      </c>
      <c r="L2732" s="375">
        <v>0</v>
      </c>
      <c r="M2732" s="375">
        <v>0</v>
      </c>
      <c r="N2732" s="375">
        <v>0</v>
      </c>
      <c r="O2732" s="375">
        <v>0</v>
      </c>
      <c r="P2732" s="375">
        <v>0</v>
      </c>
      <c r="Q2732" s="375">
        <v>0</v>
      </c>
      <c r="R2732" s="375">
        <v>0</v>
      </c>
      <c r="W2732" s="323" t="s">
        <v>257</v>
      </c>
      <c r="X2732" s="323" t="s">
        <v>240</v>
      </c>
      <c r="Y2732" s="323"/>
      <c r="Z2732" s="327">
        <v>0</v>
      </c>
      <c r="AA2732" s="327">
        <v>0</v>
      </c>
      <c r="AB2732" s="327">
        <v>0</v>
      </c>
      <c r="AC2732" s="327">
        <v>0</v>
      </c>
      <c r="AD2732" s="327">
        <v>0</v>
      </c>
      <c r="AE2732" s="327">
        <v>0</v>
      </c>
      <c r="AF2732" s="327">
        <v>0</v>
      </c>
      <c r="AG2732" s="327">
        <v>0</v>
      </c>
      <c r="AH2732" s="327">
        <v>0</v>
      </c>
      <c r="AI2732" s="327">
        <v>0</v>
      </c>
      <c r="AJ2732" s="327">
        <v>0</v>
      </c>
      <c r="AK2732" s="327">
        <v>0</v>
      </c>
      <c r="AL2732" s="327">
        <v>0</v>
      </c>
      <c r="AM2732" s="292"/>
    </row>
    <row r="2733" spans="1:39" ht="19.5" customHeight="1" x14ac:dyDescent="0.2">
      <c r="A2733" s="375" t="s">
        <v>83</v>
      </c>
      <c r="B2733" s="375" t="s">
        <v>116</v>
      </c>
      <c r="C2733" s="375" t="s">
        <v>116</v>
      </c>
      <c r="D2733" s="375" t="s">
        <v>116</v>
      </c>
      <c r="E2733" s="375"/>
      <c r="F2733" s="375">
        <v>0</v>
      </c>
      <c r="G2733" s="375">
        <v>0</v>
      </c>
      <c r="H2733" s="375">
        <v>0</v>
      </c>
      <c r="I2733" s="375">
        <v>0</v>
      </c>
      <c r="J2733" s="375">
        <v>0</v>
      </c>
      <c r="K2733" s="375">
        <v>0</v>
      </c>
      <c r="L2733" s="375">
        <v>0</v>
      </c>
      <c r="M2733" s="375">
        <v>0</v>
      </c>
      <c r="N2733" s="375">
        <v>0</v>
      </c>
      <c r="O2733" s="375">
        <v>0</v>
      </c>
      <c r="P2733" s="375">
        <v>0</v>
      </c>
      <c r="Q2733" s="375">
        <v>0</v>
      </c>
      <c r="R2733" s="375">
        <v>0</v>
      </c>
      <c r="W2733" s="323" t="s">
        <v>257</v>
      </c>
      <c r="X2733" s="323" t="s">
        <v>241</v>
      </c>
      <c r="Y2733" s="323"/>
      <c r="Z2733" s="327">
        <v>0</v>
      </c>
      <c r="AA2733" s="327">
        <v>0</v>
      </c>
      <c r="AB2733" s="327">
        <v>0</v>
      </c>
      <c r="AC2733" s="327">
        <v>0</v>
      </c>
      <c r="AD2733" s="327">
        <v>0</v>
      </c>
      <c r="AE2733" s="327">
        <v>0</v>
      </c>
      <c r="AF2733" s="327">
        <v>0</v>
      </c>
      <c r="AG2733" s="327">
        <v>0</v>
      </c>
      <c r="AH2733" s="327">
        <v>0</v>
      </c>
      <c r="AI2733" s="327">
        <v>0</v>
      </c>
      <c r="AJ2733" s="327">
        <v>0</v>
      </c>
      <c r="AK2733" s="327">
        <v>0</v>
      </c>
      <c r="AL2733" s="327">
        <v>0</v>
      </c>
      <c r="AM2733" s="292"/>
    </row>
    <row r="2734" spans="1:39" ht="19.5" customHeight="1" x14ac:dyDescent="0.2">
      <c r="A2734" s="375" t="s">
        <v>83</v>
      </c>
      <c r="B2734" s="375" t="s">
        <v>92</v>
      </c>
      <c r="C2734" s="375" t="s">
        <v>92</v>
      </c>
      <c r="D2734" s="375" t="s">
        <v>92</v>
      </c>
      <c r="E2734" s="375"/>
      <c r="F2734" s="375">
        <v>0</v>
      </c>
      <c r="G2734" s="375">
        <v>0</v>
      </c>
      <c r="H2734" s="375">
        <v>0</v>
      </c>
      <c r="I2734" s="375">
        <v>0</v>
      </c>
      <c r="J2734" s="375">
        <v>0</v>
      </c>
      <c r="K2734" s="375">
        <v>0</v>
      </c>
      <c r="L2734" s="375">
        <v>0</v>
      </c>
      <c r="M2734" s="375">
        <v>0</v>
      </c>
      <c r="N2734" s="375">
        <v>0</v>
      </c>
      <c r="O2734" s="375">
        <v>0</v>
      </c>
      <c r="P2734" s="375">
        <v>0</v>
      </c>
      <c r="Q2734" s="375">
        <v>0</v>
      </c>
      <c r="R2734" s="375">
        <v>0</v>
      </c>
      <c r="W2734" s="323" t="s">
        <v>257</v>
      </c>
      <c r="X2734" s="323" t="s">
        <v>242</v>
      </c>
      <c r="Y2734" s="323"/>
      <c r="Z2734" s="327">
        <v>0</v>
      </c>
      <c r="AA2734" s="327">
        <v>0</v>
      </c>
      <c r="AB2734" s="327">
        <v>0</v>
      </c>
      <c r="AC2734" s="327">
        <v>0</v>
      </c>
      <c r="AD2734" s="327">
        <v>0</v>
      </c>
      <c r="AE2734" s="327">
        <v>0</v>
      </c>
      <c r="AF2734" s="327">
        <v>0</v>
      </c>
      <c r="AG2734" s="327">
        <v>0</v>
      </c>
      <c r="AH2734" s="327">
        <v>0</v>
      </c>
      <c r="AI2734" s="327">
        <v>0</v>
      </c>
      <c r="AJ2734" s="327">
        <v>0</v>
      </c>
      <c r="AK2734" s="327">
        <v>0</v>
      </c>
      <c r="AL2734" s="327">
        <v>0</v>
      </c>
      <c r="AM2734" s="292"/>
    </row>
    <row r="2735" spans="1:39" ht="19.5" customHeight="1" x14ac:dyDescent="0.2">
      <c r="A2735" s="375" t="s">
        <v>83</v>
      </c>
      <c r="B2735" s="375" t="s">
        <v>47</v>
      </c>
      <c r="C2735" s="375" t="s">
        <v>47</v>
      </c>
      <c r="D2735" s="375" t="s">
        <v>47</v>
      </c>
      <c r="E2735" s="375"/>
      <c r="F2735" s="375">
        <v>0</v>
      </c>
      <c r="G2735" s="375">
        <v>0</v>
      </c>
      <c r="H2735" s="375">
        <v>-1363.7301500000001</v>
      </c>
      <c r="I2735" s="375">
        <v>-733.83772499999895</v>
      </c>
      <c r="J2735" s="375">
        <v>-1129.81</v>
      </c>
      <c r="K2735" s="375">
        <v>-1090.9751000000001</v>
      </c>
      <c r="L2735" s="375">
        <v>-1049.2224000000001</v>
      </c>
      <c r="M2735" s="375">
        <v>-1014.97915</v>
      </c>
      <c r="N2735" s="375">
        <v>-1143.8087499999999</v>
      </c>
      <c r="O2735" s="375">
        <v>-1173.1703500000001</v>
      </c>
      <c r="P2735" s="375">
        <v>-1449.4444000000001</v>
      </c>
      <c r="Q2735" s="375">
        <v>-900.58524999999997</v>
      </c>
      <c r="R2735" s="375">
        <v>-11049.563275</v>
      </c>
      <c r="W2735" s="323" t="s">
        <v>257</v>
      </c>
      <c r="X2735" s="323" t="s">
        <v>243</v>
      </c>
      <c r="Y2735" s="323"/>
      <c r="Z2735" s="327">
        <v>0</v>
      </c>
      <c r="AA2735" s="327">
        <v>0</v>
      </c>
      <c r="AB2735" s="327">
        <v>0</v>
      </c>
      <c r="AC2735" s="327">
        <v>0</v>
      </c>
      <c r="AD2735" s="327">
        <v>0</v>
      </c>
      <c r="AE2735" s="327">
        <v>0</v>
      </c>
      <c r="AF2735" s="327">
        <v>0</v>
      </c>
      <c r="AG2735" s="327">
        <v>0</v>
      </c>
      <c r="AH2735" s="327">
        <v>0</v>
      </c>
      <c r="AI2735" s="327">
        <v>0</v>
      </c>
      <c r="AJ2735" s="327">
        <v>0</v>
      </c>
      <c r="AK2735" s="327">
        <v>0</v>
      </c>
      <c r="AL2735" s="327">
        <v>0</v>
      </c>
      <c r="AM2735" s="292"/>
    </row>
    <row r="2736" spans="1:39" ht="19.5" customHeight="1" x14ac:dyDescent="0.2">
      <c r="A2736" s="375" t="s">
        <v>83</v>
      </c>
      <c r="B2736" s="375" t="s">
        <v>96</v>
      </c>
      <c r="C2736" s="375" t="s">
        <v>26</v>
      </c>
      <c r="D2736" s="375" t="s">
        <v>27</v>
      </c>
      <c r="E2736" s="375"/>
      <c r="F2736" s="375" t="e">
        <v>#DIV/0!</v>
      </c>
      <c r="G2736" s="375" t="e">
        <v>#DIV/0!</v>
      </c>
      <c r="H2736" s="375">
        <v>1</v>
      </c>
      <c r="I2736" s="375">
        <v>1</v>
      </c>
      <c r="J2736" s="375">
        <v>1</v>
      </c>
      <c r="K2736" s="375">
        <v>1</v>
      </c>
      <c r="L2736" s="375">
        <v>1</v>
      </c>
      <c r="M2736" s="375">
        <v>1</v>
      </c>
      <c r="N2736" s="375">
        <v>1</v>
      </c>
      <c r="O2736" s="375">
        <v>1</v>
      </c>
      <c r="P2736" s="375">
        <v>1</v>
      </c>
      <c r="Q2736" s="375">
        <v>1</v>
      </c>
      <c r="R2736" s="375">
        <v>1</v>
      </c>
      <c r="W2736" s="323" t="s">
        <v>257</v>
      </c>
      <c r="X2736" s="323" t="s">
        <v>244</v>
      </c>
      <c r="Y2736" s="323"/>
      <c r="Z2736" s="327">
        <v>0</v>
      </c>
      <c r="AA2736" s="327">
        <v>0</v>
      </c>
      <c r="AB2736" s="327">
        <v>0</v>
      </c>
      <c r="AC2736" s="327">
        <v>0</v>
      </c>
      <c r="AD2736" s="327">
        <v>0</v>
      </c>
      <c r="AE2736" s="327">
        <v>0</v>
      </c>
      <c r="AF2736" s="327">
        <v>0</v>
      </c>
      <c r="AG2736" s="327">
        <v>0</v>
      </c>
      <c r="AH2736" s="327">
        <v>0</v>
      </c>
      <c r="AI2736" s="327">
        <v>0</v>
      </c>
      <c r="AJ2736" s="327">
        <v>0</v>
      </c>
      <c r="AK2736" s="327">
        <v>0</v>
      </c>
      <c r="AL2736" s="327">
        <v>0</v>
      </c>
      <c r="AM2736" s="292"/>
    </row>
    <row r="2737" spans="1:39" ht="19.5" customHeight="1" x14ac:dyDescent="0.2">
      <c r="A2737" s="375" t="s">
        <v>83</v>
      </c>
      <c r="B2737" s="375" t="s">
        <v>96</v>
      </c>
      <c r="C2737" s="375" t="s">
        <v>26</v>
      </c>
      <c r="D2737" s="375" t="s">
        <v>28</v>
      </c>
      <c r="E2737" s="375"/>
      <c r="F2737" s="375" t="e">
        <v>#DIV/0!</v>
      </c>
      <c r="G2737" s="375" t="e">
        <v>#DIV/0!</v>
      </c>
      <c r="H2737" s="375">
        <v>1</v>
      </c>
      <c r="I2737" s="375">
        <v>1</v>
      </c>
      <c r="J2737" s="375">
        <v>1</v>
      </c>
      <c r="K2737" s="375">
        <v>1</v>
      </c>
      <c r="L2737" s="375">
        <v>1</v>
      </c>
      <c r="M2737" s="375">
        <v>1</v>
      </c>
      <c r="N2737" s="375">
        <v>1</v>
      </c>
      <c r="O2737" s="375">
        <v>1</v>
      </c>
      <c r="P2737" s="375">
        <v>1</v>
      </c>
      <c r="Q2737" s="375">
        <v>1</v>
      </c>
      <c r="R2737" s="375">
        <v>1</v>
      </c>
      <c r="W2737" s="323" t="s">
        <v>257</v>
      </c>
      <c r="X2737" s="323" t="s">
        <v>245</v>
      </c>
      <c r="Y2737" s="323"/>
      <c r="Z2737" s="327">
        <v>0</v>
      </c>
      <c r="AA2737" s="327">
        <v>0</v>
      </c>
      <c r="AB2737" s="327">
        <v>0</v>
      </c>
      <c r="AC2737" s="327">
        <v>0</v>
      </c>
      <c r="AD2737" s="327">
        <v>0</v>
      </c>
      <c r="AE2737" s="327">
        <v>0</v>
      </c>
      <c r="AF2737" s="327">
        <v>0</v>
      </c>
      <c r="AG2737" s="327">
        <v>0</v>
      </c>
      <c r="AH2737" s="327">
        <v>0</v>
      </c>
      <c r="AI2737" s="327">
        <v>0</v>
      </c>
      <c r="AJ2737" s="327">
        <v>0</v>
      </c>
      <c r="AK2737" s="327">
        <v>0</v>
      </c>
      <c r="AL2737" s="327">
        <v>0</v>
      </c>
      <c r="AM2737" s="292"/>
    </row>
    <row r="2738" spans="1:39" ht="19.5" customHeight="1" x14ac:dyDescent="0.2">
      <c r="A2738" s="375" t="s">
        <v>83</v>
      </c>
      <c r="B2738" s="375" t="s">
        <v>96</v>
      </c>
      <c r="C2738" s="375" t="s">
        <v>26</v>
      </c>
      <c r="D2738" s="375" t="s">
        <v>29</v>
      </c>
      <c r="E2738" s="375"/>
      <c r="F2738" s="375" t="e">
        <v>#DIV/0!</v>
      </c>
      <c r="G2738" s="375" t="e">
        <v>#DIV/0!</v>
      </c>
      <c r="H2738" s="375">
        <v>1</v>
      </c>
      <c r="I2738" s="375">
        <v>1</v>
      </c>
      <c r="J2738" s="375" t="e">
        <v>#DIV/0!</v>
      </c>
      <c r="K2738" s="375" t="e">
        <v>#DIV/0!</v>
      </c>
      <c r="L2738" s="375">
        <v>1</v>
      </c>
      <c r="M2738" s="375">
        <v>1</v>
      </c>
      <c r="N2738" s="375">
        <v>1</v>
      </c>
      <c r="O2738" s="375">
        <v>1</v>
      </c>
      <c r="P2738" s="375">
        <v>1</v>
      </c>
      <c r="Q2738" s="375">
        <v>1</v>
      </c>
      <c r="R2738" s="375">
        <v>1</v>
      </c>
      <c r="W2738" s="323" t="s">
        <v>257</v>
      </c>
      <c r="X2738" s="323" t="s">
        <v>246</v>
      </c>
      <c r="Y2738" s="323"/>
      <c r="Z2738" s="327">
        <v>0</v>
      </c>
      <c r="AA2738" s="327">
        <v>0</v>
      </c>
      <c r="AB2738" s="327">
        <v>0</v>
      </c>
      <c r="AC2738" s="327">
        <v>0</v>
      </c>
      <c r="AD2738" s="327">
        <v>0</v>
      </c>
      <c r="AE2738" s="327">
        <v>0</v>
      </c>
      <c r="AF2738" s="327">
        <v>0</v>
      </c>
      <c r="AG2738" s="327">
        <v>0</v>
      </c>
      <c r="AH2738" s="327">
        <v>0</v>
      </c>
      <c r="AI2738" s="327">
        <v>0</v>
      </c>
      <c r="AJ2738" s="327">
        <v>0</v>
      </c>
      <c r="AK2738" s="327">
        <v>0</v>
      </c>
      <c r="AL2738" s="327">
        <v>0</v>
      </c>
      <c r="AM2738" s="292"/>
    </row>
    <row r="2739" spans="1:39" ht="19.5" customHeight="1" x14ac:dyDescent="0.2">
      <c r="A2739" s="375" t="s">
        <v>83</v>
      </c>
      <c r="B2739" s="375" t="s">
        <v>96</v>
      </c>
      <c r="C2739" s="375" t="s">
        <v>26</v>
      </c>
      <c r="D2739" s="375" t="s">
        <v>30</v>
      </c>
      <c r="E2739" s="375"/>
      <c r="F2739" s="375" t="e">
        <v>#DIV/0!</v>
      </c>
      <c r="G2739" s="375" t="e">
        <v>#DIV/0!</v>
      </c>
      <c r="H2739" s="375" t="e">
        <v>#DIV/0!</v>
      </c>
      <c r="I2739" s="375" t="e">
        <v>#DIV/0!</v>
      </c>
      <c r="J2739" s="375" t="e">
        <v>#DIV/0!</v>
      </c>
      <c r="K2739" s="375" t="e">
        <v>#DIV/0!</v>
      </c>
      <c r="L2739" s="375">
        <v>1</v>
      </c>
      <c r="M2739" s="375">
        <v>1</v>
      </c>
      <c r="N2739" s="375">
        <v>1</v>
      </c>
      <c r="O2739" s="375">
        <v>1</v>
      </c>
      <c r="P2739" s="375">
        <v>1</v>
      </c>
      <c r="Q2739" s="375">
        <v>1</v>
      </c>
      <c r="R2739" s="375">
        <v>1</v>
      </c>
      <c r="W2739" s="323" t="s">
        <v>257</v>
      </c>
      <c r="X2739" s="323" t="s">
        <v>247</v>
      </c>
      <c r="Y2739" s="323"/>
      <c r="Z2739" s="327">
        <v>0</v>
      </c>
      <c r="AA2739" s="327">
        <v>0</v>
      </c>
      <c r="AB2739" s="327">
        <v>0</v>
      </c>
      <c r="AC2739" s="327">
        <v>0</v>
      </c>
      <c r="AD2739" s="327">
        <v>0</v>
      </c>
      <c r="AE2739" s="327">
        <v>0</v>
      </c>
      <c r="AF2739" s="327">
        <v>0</v>
      </c>
      <c r="AG2739" s="327">
        <v>0</v>
      </c>
      <c r="AH2739" s="327">
        <v>0</v>
      </c>
      <c r="AI2739" s="327">
        <v>0</v>
      </c>
      <c r="AJ2739" s="327">
        <v>0</v>
      </c>
      <c r="AK2739" s="327">
        <v>0</v>
      </c>
      <c r="AL2739" s="327">
        <v>0</v>
      </c>
      <c r="AM2739" s="292"/>
    </row>
    <row r="2740" spans="1:39" ht="19.5" customHeight="1" x14ac:dyDescent="0.2">
      <c r="A2740" s="375" t="s">
        <v>83</v>
      </c>
      <c r="B2740" s="375" t="s">
        <v>96</v>
      </c>
      <c r="C2740" s="375" t="s">
        <v>26</v>
      </c>
      <c r="D2740" s="375" t="s">
        <v>31</v>
      </c>
      <c r="E2740" s="375"/>
      <c r="F2740" s="375" t="e">
        <v>#DIV/0!</v>
      </c>
      <c r="G2740" s="375" t="e">
        <v>#DIV/0!</v>
      </c>
      <c r="H2740" s="375" t="e">
        <v>#DIV/0!</v>
      </c>
      <c r="I2740" s="375" t="e">
        <v>#DIV/0!</v>
      </c>
      <c r="J2740" s="375" t="e">
        <v>#DIV/0!</v>
      </c>
      <c r="K2740" s="375" t="e">
        <v>#DIV/0!</v>
      </c>
      <c r="L2740" s="375" t="e">
        <v>#DIV/0!</v>
      </c>
      <c r="M2740" s="375" t="e">
        <v>#DIV/0!</v>
      </c>
      <c r="N2740" s="375" t="e">
        <v>#DIV/0!</v>
      </c>
      <c r="O2740" s="375" t="e">
        <v>#DIV/0!</v>
      </c>
      <c r="P2740" s="375" t="e">
        <v>#DIV/0!</v>
      </c>
      <c r="Q2740" s="375" t="e">
        <v>#DIV/0!</v>
      </c>
      <c r="R2740" s="375" t="e">
        <v>#DIV/0!</v>
      </c>
      <c r="W2740" s="323" t="s">
        <v>257</v>
      </c>
      <c r="X2740" s="323" t="s">
        <v>248</v>
      </c>
      <c r="Y2740" s="323"/>
      <c r="Z2740" s="327">
        <v>0</v>
      </c>
      <c r="AA2740" s="327">
        <v>0</v>
      </c>
      <c r="AB2740" s="327">
        <v>0</v>
      </c>
      <c r="AC2740" s="327">
        <v>0</v>
      </c>
      <c r="AD2740" s="327">
        <v>0</v>
      </c>
      <c r="AE2740" s="327">
        <v>0</v>
      </c>
      <c r="AF2740" s="327">
        <v>0</v>
      </c>
      <c r="AG2740" s="327">
        <v>0</v>
      </c>
      <c r="AH2740" s="327">
        <v>0</v>
      </c>
      <c r="AI2740" s="327">
        <v>0</v>
      </c>
      <c r="AJ2740" s="327">
        <v>0</v>
      </c>
      <c r="AK2740" s="327">
        <v>0</v>
      </c>
      <c r="AL2740" s="327">
        <v>0</v>
      </c>
      <c r="AM2740" s="292"/>
    </row>
    <row r="2741" spans="1:39" ht="19.5" customHeight="1" x14ac:dyDescent="0.2">
      <c r="A2741" s="375" t="s">
        <v>83</v>
      </c>
      <c r="B2741" s="375" t="s">
        <v>96</v>
      </c>
      <c r="C2741" s="375" t="s">
        <v>26</v>
      </c>
      <c r="D2741" s="375" t="s">
        <v>32</v>
      </c>
      <c r="E2741" s="375"/>
      <c r="F2741" s="375" t="e">
        <v>#DIV/0!</v>
      </c>
      <c r="G2741" s="375" t="e">
        <v>#DIV/0!</v>
      </c>
      <c r="H2741" s="375" t="e">
        <v>#DIV/0!</v>
      </c>
      <c r="I2741" s="375" t="e">
        <v>#DIV/0!</v>
      </c>
      <c r="J2741" s="375" t="e">
        <v>#DIV/0!</v>
      </c>
      <c r="K2741" s="375" t="e">
        <v>#DIV/0!</v>
      </c>
      <c r="L2741" s="375" t="e">
        <v>#DIV/0!</v>
      </c>
      <c r="M2741" s="375" t="e">
        <v>#DIV/0!</v>
      </c>
      <c r="N2741" s="375" t="e">
        <v>#DIV/0!</v>
      </c>
      <c r="O2741" s="375" t="e">
        <v>#DIV/0!</v>
      </c>
      <c r="P2741" s="375" t="e">
        <v>#DIV/0!</v>
      </c>
      <c r="Q2741" s="375" t="e">
        <v>#DIV/0!</v>
      </c>
      <c r="R2741" s="375" t="e">
        <v>#DIV/0!</v>
      </c>
      <c r="W2741" s="323" t="s">
        <v>257</v>
      </c>
      <c r="X2741" s="323" t="s">
        <v>210</v>
      </c>
      <c r="Y2741" s="323"/>
      <c r="Z2741" s="327">
        <v>6.8083429999999998</v>
      </c>
      <c r="AA2741" s="327">
        <v>11.586371</v>
      </c>
      <c r="AB2741" s="327">
        <v>4.4649520000000003</v>
      </c>
      <c r="AC2741" s="327">
        <v>8.1349199999999993</v>
      </c>
      <c r="AD2741" s="327">
        <v>7.0279239999999996</v>
      </c>
      <c r="AE2741" s="327">
        <v>7.9586100000000002</v>
      </c>
      <c r="AF2741" s="327">
        <v>5.9996590000000003</v>
      </c>
      <c r="AG2741" s="327">
        <v>6.6716829999999998</v>
      </c>
      <c r="AH2741" s="327">
        <v>12.543569</v>
      </c>
      <c r="AI2741" s="327">
        <v>9.3474129999999995</v>
      </c>
      <c r="AJ2741" s="327">
        <v>6.498373</v>
      </c>
      <c r="AK2741" s="327">
        <v>5.3412759999999997</v>
      </c>
      <c r="AL2741" s="327">
        <v>92.383093000000002</v>
      </c>
      <c r="AM2741" s="292"/>
    </row>
    <row r="2742" spans="1:39" ht="19.5" customHeight="1" x14ac:dyDescent="0.2">
      <c r="A2742" s="375" t="s">
        <v>83</v>
      </c>
      <c r="B2742" s="375" t="s">
        <v>96</v>
      </c>
      <c r="C2742" s="375" t="s">
        <v>61</v>
      </c>
      <c r="D2742" s="375" t="s">
        <v>24</v>
      </c>
      <c r="E2742" s="375"/>
      <c r="F2742" s="375" t="e">
        <v>#DIV/0!</v>
      </c>
      <c r="G2742" s="375" t="e">
        <v>#DIV/0!</v>
      </c>
      <c r="H2742" s="375">
        <v>1</v>
      </c>
      <c r="I2742" s="375">
        <v>1</v>
      </c>
      <c r="J2742" s="375">
        <v>1</v>
      </c>
      <c r="K2742" s="375">
        <v>1</v>
      </c>
      <c r="L2742" s="375">
        <v>1</v>
      </c>
      <c r="M2742" s="375">
        <v>1</v>
      </c>
      <c r="N2742" s="375">
        <v>1</v>
      </c>
      <c r="O2742" s="375">
        <v>1</v>
      </c>
      <c r="P2742" s="375">
        <v>1</v>
      </c>
      <c r="Q2742" s="375">
        <v>1</v>
      </c>
      <c r="R2742" s="375">
        <v>1</v>
      </c>
      <c r="W2742" s="321"/>
      <c r="X2742" s="321"/>
      <c r="Y2742" s="321"/>
      <c r="Z2742" s="329"/>
      <c r="AA2742" s="329"/>
      <c r="AB2742" s="329"/>
      <c r="AC2742" s="329"/>
      <c r="AD2742" s="329"/>
      <c r="AE2742" s="329"/>
      <c r="AF2742" s="329"/>
      <c r="AG2742" s="329"/>
      <c r="AH2742" s="329"/>
      <c r="AI2742" s="329"/>
      <c r="AJ2742" s="329"/>
      <c r="AK2742" s="329"/>
      <c r="AL2742" s="329"/>
      <c r="AM2742" s="292"/>
    </row>
    <row r="2743" spans="1:39" ht="19.5" customHeight="1" x14ac:dyDescent="0.2">
      <c r="A2743" s="375" t="s">
        <v>83</v>
      </c>
      <c r="B2743" s="375" t="s">
        <v>96</v>
      </c>
      <c r="C2743" s="375" t="s">
        <v>61</v>
      </c>
      <c r="D2743" s="375" t="s">
        <v>51</v>
      </c>
      <c r="E2743" s="375"/>
      <c r="F2743" s="375" t="e">
        <v>#DIV/0!</v>
      </c>
      <c r="G2743" s="375" t="e">
        <v>#DIV/0!</v>
      </c>
      <c r="H2743" s="375">
        <v>1</v>
      </c>
      <c r="I2743" s="375">
        <v>1</v>
      </c>
      <c r="J2743" s="375">
        <v>1</v>
      </c>
      <c r="K2743" s="375">
        <v>1</v>
      </c>
      <c r="L2743" s="375">
        <v>1</v>
      </c>
      <c r="M2743" s="375">
        <v>1</v>
      </c>
      <c r="N2743" s="375">
        <v>1</v>
      </c>
      <c r="O2743" s="375">
        <v>1</v>
      </c>
      <c r="P2743" s="375">
        <v>1</v>
      </c>
      <c r="Q2743" s="375">
        <v>1</v>
      </c>
      <c r="R2743" s="375">
        <v>1</v>
      </c>
      <c r="W2743" s="321"/>
      <c r="X2743" s="321"/>
      <c r="Y2743" s="321"/>
      <c r="Z2743" s="329"/>
      <c r="AA2743" s="329"/>
      <c r="AB2743" s="329"/>
      <c r="AC2743" s="329"/>
      <c r="AD2743" s="329"/>
      <c r="AE2743" s="329"/>
      <c r="AF2743" s="329"/>
      <c r="AG2743" s="329"/>
      <c r="AH2743" s="329"/>
      <c r="AI2743" s="329"/>
      <c r="AJ2743" s="329"/>
      <c r="AK2743" s="329"/>
      <c r="AL2743" s="329"/>
      <c r="AM2743" s="292"/>
    </row>
    <row r="2744" spans="1:39" ht="19.5" customHeight="1" x14ac:dyDescent="0.2">
      <c r="A2744" s="375" t="s">
        <v>83</v>
      </c>
      <c r="B2744" s="375" t="s">
        <v>96</v>
      </c>
      <c r="C2744" s="375" t="s">
        <v>61</v>
      </c>
      <c r="D2744" s="375" t="s">
        <v>52</v>
      </c>
      <c r="E2744" s="375"/>
      <c r="F2744" s="375" t="e">
        <v>#DIV/0!</v>
      </c>
      <c r="G2744" s="375" t="e">
        <v>#DIV/0!</v>
      </c>
      <c r="H2744" s="375">
        <v>1</v>
      </c>
      <c r="I2744" s="375">
        <v>1</v>
      </c>
      <c r="J2744" s="375">
        <v>1</v>
      </c>
      <c r="K2744" s="375">
        <v>1</v>
      </c>
      <c r="L2744" s="375">
        <v>1</v>
      </c>
      <c r="M2744" s="375">
        <v>1</v>
      </c>
      <c r="N2744" s="375">
        <v>1</v>
      </c>
      <c r="O2744" s="375">
        <v>1</v>
      </c>
      <c r="P2744" s="375">
        <v>1</v>
      </c>
      <c r="Q2744" s="375">
        <v>1</v>
      </c>
      <c r="R2744" s="375">
        <v>1</v>
      </c>
      <c r="W2744" s="323" t="s">
        <v>3</v>
      </c>
      <c r="X2744" s="323" t="s">
        <v>4</v>
      </c>
      <c r="Y2744" s="323"/>
      <c r="Z2744" s="327" t="s">
        <v>8</v>
      </c>
      <c r="AA2744" s="327" t="s">
        <v>9</v>
      </c>
      <c r="AB2744" s="327" t="s">
        <v>10</v>
      </c>
      <c r="AC2744" s="327" t="s">
        <v>11</v>
      </c>
      <c r="AD2744" s="327" t="s">
        <v>12</v>
      </c>
      <c r="AE2744" s="327" t="s">
        <v>13</v>
      </c>
      <c r="AF2744" s="327" t="s">
        <v>14</v>
      </c>
      <c r="AG2744" s="327" t="s">
        <v>15</v>
      </c>
      <c r="AH2744" s="327" t="s">
        <v>16</v>
      </c>
      <c r="AI2744" s="327" t="s">
        <v>17</v>
      </c>
      <c r="AJ2744" s="327" t="s">
        <v>111</v>
      </c>
      <c r="AK2744" s="327" t="s">
        <v>19</v>
      </c>
      <c r="AL2744" s="327" t="s">
        <v>20</v>
      </c>
      <c r="AM2744" s="292"/>
    </row>
    <row r="2745" spans="1:39" ht="19.5" customHeight="1" x14ac:dyDescent="0.2">
      <c r="A2745" s="375" t="s">
        <v>83</v>
      </c>
      <c r="B2745" s="375" t="s">
        <v>96</v>
      </c>
      <c r="C2745" s="375" t="s">
        <v>61</v>
      </c>
      <c r="D2745" s="375" t="s">
        <v>53</v>
      </c>
      <c r="E2745" s="375"/>
      <c r="F2745" s="375" t="e">
        <v>#DIV/0!</v>
      </c>
      <c r="G2745" s="375" t="e">
        <v>#DIV/0!</v>
      </c>
      <c r="H2745" s="375">
        <v>1</v>
      </c>
      <c r="I2745" s="375">
        <v>1</v>
      </c>
      <c r="J2745" s="375">
        <v>1</v>
      </c>
      <c r="K2745" s="375">
        <v>1</v>
      </c>
      <c r="L2745" s="375">
        <v>1</v>
      </c>
      <c r="M2745" s="375">
        <v>1</v>
      </c>
      <c r="N2745" s="375">
        <v>1</v>
      </c>
      <c r="O2745" s="375">
        <v>1</v>
      </c>
      <c r="P2745" s="375">
        <v>1</v>
      </c>
      <c r="Q2745" s="375">
        <v>1</v>
      </c>
      <c r="R2745" s="375">
        <v>1</v>
      </c>
      <c r="W2745" s="323" t="s">
        <v>399</v>
      </c>
      <c r="X2745" s="323" t="s">
        <v>217</v>
      </c>
      <c r="Y2745" s="323"/>
      <c r="Z2745" s="327">
        <v>3.4320000000000003E-2</v>
      </c>
      <c r="AA2745" s="327">
        <v>0.18373500000000001</v>
      </c>
      <c r="AB2745" s="327">
        <v>1.3155110000000001</v>
      </c>
      <c r="AC2745" s="327">
        <v>0.18373200000000001</v>
      </c>
      <c r="AD2745" s="327">
        <v>0.18373200000000001</v>
      </c>
      <c r="AE2745" s="327">
        <v>0.18373200000000001</v>
      </c>
      <c r="AF2745" s="327">
        <v>0.18373200000000001</v>
      </c>
      <c r="AG2745" s="327">
        <v>0.18373200000000001</v>
      </c>
      <c r="AH2745" s="327">
        <v>0.18373200000000001</v>
      </c>
      <c r="AI2745" s="327">
        <v>0.18373200000000001</v>
      </c>
      <c r="AJ2745" s="327">
        <v>0.18373500000000001</v>
      </c>
      <c r="AK2745" s="327">
        <v>0.18373500000000001</v>
      </c>
      <c r="AL2745" s="327">
        <v>3.18716</v>
      </c>
      <c r="AM2745" s="292"/>
    </row>
    <row r="2746" spans="1:39" ht="19.5" customHeight="1" x14ac:dyDescent="0.2">
      <c r="A2746" s="375" t="s">
        <v>83</v>
      </c>
      <c r="B2746" s="375" t="s">
        <v>96</v>
      </c>
      <c r="C2746" s="375" t="s">
        <v>61</v>
      </c>
      <c r="D2746" s="375" t="s">
        <v>54</v>
      </c>
      <c r="E2746" s="375"/>
      <c r="F2746" s="375" t="e">
        <v>#DIV/0!</v>
      </c>
      <c r="G2746" s="375" t="e">
        <v>#DIV/0!</v>
      </c>
      <c r="H2746" s="375">
        <v>1</v>
      </c>
      <c r="I2746" s="375">
        <v>1</v>
      </c>
      <c r="J2746" s="375">
        <v>1</v>
      </c>
      <c r="K2746" s="375">
        <v>1</v>
      </c>
      <c r="L2746" s="375">
        <v>1</v>
      </c>
      <c r="M2746" s="375">
        <v>1</v>
      </c>
      <c r="N2746" s="375">
        <v>1</v>
      </c>
      <c r="O2746" s="375">
        <v>1</v>
      </c>
      <c r="P2746" s="375">
        <v>1</v>
      </c>
      <c r="Q2746" s="375">
        <v>1</v>
      </c>
      <c r="R2746" s="375">
        <v>1</v>
      </c>
      <c r="W2746" s="323" t="s">
        <v>399</v>
      </c>
      <c r="X2746" s="323" t="s">
        <v>218</v>
      </c>
      <c r="Y2746" s="323"/>
      <c r="Z2746" s="327">
        <v>2.2356000000000001E-2</v>
      </c>
      <c r="AA2746" s="327">
        <v>1.7982000000000001E-2</v>
      </c>
      <c r="AB2746" s="327">
        <v>1.4094000000000001E-2</v>
      </c>
      <c r="AC2746" s="327">
        <v>1.3608E-2</v>
      </c>
      <c r="AD2746" s="327">
        <v>1.5552E-2</v>
      </c>
      <c r="AE2746" s="327">
        <v>1.7496000000000001E-2</v>
      </c>
      <c r="AF2746" s="327">
        <v>1.8467999999999998E-2</v>
      </c>
      <c r="AG2746" s="327">
        <v>1.8467999999999998E-2</v>
      </c>
      <c r="AH2746" s="327">
        <v>3.0131999999999999E-2</v>
      </c>
      <c r="AI2746" s="327">
        <v>2.8188000000000001E-2</v>
      </c>
      <c r="AJ2746" s="327">
        <v>1.7010000000000001E-2</v>
      </c>
      <c r="AK2746" s="327">
        <v>3.0617999999999999E-2</v>
      </c>
      <c r="AL2746" s="327">
        <v>0.24397199999999999</v>
      </c>
      <c r="AM2746" s="292"/>
    </row>
    <row r="2747" spans="1:39" ht="19.5" customHeight="1" x14ac:dyDescent="0.2">
      <c r="A2747" s="375" t="s">
        <v>83</v>
      </c>
      <c r="B2747" s="375" t="s">
        <v>96</v>
      </c>
      <c r="C2747" s="375" t="s">
        <v>61</v>
      </c>
      <c r="D2747" s="375" t="s">
        <v>55</v>
      </c>
      <c r="E2747" s="375"/>
      <c r="F2747" s="375" t="e">
        <v>#DIV/0!</v>
      </c>
      <c r="G2747" s="375" t="e">
        <v>#DIV/0!</v>
      </c>
      <c r="H2747" s="375">
        <v>1</v>
      </c>
      <c r="I2747" s="375">
        <v>1</v>
      </c>
      <c r="J2747" s="375">
        <v>1</v>
      </c>
      <c r="K2747" s="375">
        <v>1</v>
      </c>
      <c r="L2747" s="375">
        <v>1</v>
      </c>
      <c r="M2747" s="375">
        <v>1</v>
      </c>
      <c r="N2747" s="375">
        <v>1</v>
      </c>
      <c r="O2747" s="375">
        <v>1</v>
      </c>
      <c r="P2747" s="375">
        <v>1</v>
      </c>
      <c r="Q2747" s="375">
        <v>1</v>
      </c>
      <c r="R2747" s="375">
        <v>1</v>
      </c>
      <c r="W2747" s="323" t="s">
        <v>399</v>
      </c>
      <c r="X2747" s="323" t="s">
        <v>219</v>
      </c>
      <c r="Y2747" s="323"/>
      <c r="Z2747" s="327">
        <v>0.11568000000000001</v>
      </c>
      <c r="AA2747" s="327">
        <v>8.9520000000000002E-2</v>
      </c>
      <c r="AB2747" s="327">
        <v>0.22808</v>
      </c>
      <c r="AC2747" s="327">
        <v>0.23680000000000001</v>
      </c>
      <c r="AD2747" s="327">
        <v>0.33632000000000001</v>
      </c>
      <c r="AE2747" s="327">
        <v>0.44</v>
      </c>
      <c r="AF2747" s="327">
        <v>0.39304</v>
      </c>
      <c r="AG2747" s="327">
        <v>0.49464000000000002</v>
      </c>
      <c r="AH2747" s="327">
        <v>0.47311999999999999</v>
      </c>
      <c r="AI2747" s="327">
        <v>0.4012</v>
      </c>
      <c r="AJ2747" s="327">
        <v>0.39624500000000001</v>
      </c>
      <c r="AK2747" s="327">
        <v>0.51717999999999997</v>
      </c>
      <c r="AL2747" s="327">
        <v>4.1218250000000003</v>
      </c>
      <c r="AM2747" s="292"/>
    </row>
    <row r="2748" spans="1:39" ht="19.5" customHeight="1" x14ac:dyDescent="0.2">
      <c r="A2748" s="375" t="s">
        <v>83</v>
      </c>
      <c r="B2748" s="375" t="s">
        <v>96</v>
      </c>
      <c r="C2748" s="375" t="s">
        <v>61</v>
      </c>
      <c r="D2748" s="375" t="s">
        <v>365</v>
      </c>
      <c r="E2748" s="375"/>
      <c r="F2748" s="375" t="e">
        <v>#DIV/0!</v>
      </c>
      <c r="G2748" s="375" t="e">
        <v>#DIV/0!</v>
      </c>
      <c r="H2748" s="375" t="e">
        <v>#DIV/0!</v>
      </c>
      <c r="I2748" s="375" t="e">
        <v>#DIV/0!</v>
      </c>
      <c r="J2748" s="375" t="e">
        <v>#DIV/0!</v>
      </c>
      <c r="K2748" s="375" t="e">
        <v>#DIV/0!</v>
      </c>
      <c r="L2748" s="375" t="e">
        <v>#DIV/0!</v>
      </c>
      <c r="M2748" s="375" t="e">
        <v>#DIV/0!</v>
      </c>
      <c r="N2748" s="375" t="e">
        <v>#DIV/0!</v>
      </c>
      <c r="O2748" s="375" t="e">
        <v>#DIV/0!</v>
      </c>
      <c r="P2748" s="375" t="e">
        <v>#DIV/0!</v>
      </c>
      <c r="Q2748" s="375" t="e">
        <v>#DIV/0!</v>
      </c>
      <c r="R2748" s="375" t="e">
        <v>#DIV/0!</v>
      </c>
      <c r="W2748" s="323" t="s">
        <v>399</v>
      </c>
      <c r="X2748" s="323" t="s">
        <v>220</v>
      </c>
      <c r="Y2748" s="323"/>
      <c r="Z2748" s="327">
        <v>-0.87959600000000004</v>
      </c>
      <c r="AA2748" s="327">
        <v>4.4845000000000003E-2</v>
      </c>
      <c r="AB2748" s="327">
        <v>4.2374000000000002E-2</v>
      </c>
      <c r="AC2748" s="327">
        <v>3.2747999999999999E-2</v>
      </c>
      <c r="AD2748" s="327">
        <v>3.4934E-2</v>
      </c>
      <c r="AE2748" s="327">
        <v>4.0455999999999999E-2</v>
      </c>
      <c r="AF2748" s="327">
        <v>0.624058</v>
      </c>
      <c r="AG2748" s="327">
        <v>8.2174999999999998E-2</v>
      </c>
      <c r="AH2748" s="327">
        <v>7.9013E-2</v>
      </c>
      <c r="AI2748" s="327">
        <v>4.9658000000000001E-2</v>
      </c>
      <c r="AJ2748" s="327">
        <v>4.4830000000000002E-2</v>
      </c>
      <c r="AK2748" s="327">
        <v>6.0842E-2</v>
      </c>
      <c r="AL2748" s="327">
        <v>0.25633699999999998</v>
      </c>
      <c r="AM2748" s="292"/>
    </row>
    <row r="2749" spans="1:39" ht="19.5" customHeight="1" x14ac:dyDescent="0.2">
      <c r="A2749" s="375" t="s">
        <v>83</v>
      </c>
      <c r="B2749" s="375" t="s">
        <v>96</v>
      </c>
      <c r="C2749" s="375" t="s">
        <v>61</v>
      </c>
      <c r="D2749" s="375" t="s">
        <v>75</v>
      </c>
      <c r="E2749" s="375"/>
      <c r="F2749" s="375" t="e">
        <v>#DIV/0!</v>
      </c>
      <c r="G2749" s="375" t="e">
        <v>#DIV/0!</v>
      </c>
      <c r="H2749" s="375" t="e">
        <v>#DIV/0!</v>
      </c>
      <c r="I2749" s="375" t="e">
        <v>#DIV/0!</v>
      </c>
      <c r="J2749" s="375" t="e">
        <v>#DIV/0!</v>
      </c>
      <c r="K2749" s="375" t="e">
        <v>#DIV/0!</v>
      </c>
      <c r="L2749" s="375" t="e">
        <v>#DIV/0!</v>
      </c>
      <c r="M2749" s="375" t="e">
        <v>#DIV/0!</v>
      </c>
      <c r="N2749" s="375" t="e">
        <v>#DIV/0!</v>
      </c>
      <c r="O2749" s="375" t="e">
        <v>#DIV/0!</v>
      </c>
      <c r="P2749" s="375" t="e">
        <v>#DIV/0!</v>
      </c>
      <c r="Q2749" s="375" t="e">
        <v>#DIV/0!</v>
      </c>
      <c r="R2749" s="375" t="e">
        <v>#DIV/0!</v>
      </c>
      <c r="W2749" s="323" t="s">
        <v>399</v>
      </c>
      <c r="X2749" s="323" t="s">
        <v>211</v>
      </c>
      <c r="Y2749" s="323"/>
      <c r="Z2749" s="327">
        <v>9.0886750000000003</v>
      </c>
      <c r="AA2749" s="327">
        <v>32.692382000000002</v>
      </c>
      <c r="AB2749" s="327">
        <v>8.4854950000000002</v>
      </c>
      <c r="AC2749" s="327">
        <v>11.177218</v>
      </c>
      <c r="AD2749" s="327">
        <v>9.1814529999999994</v>
      </c>
      <c r="AE2749" s="327">
        <v>10.738951</v>
      </c>
      <c r="AF2749" s="327">
        <v>13.207793000000001</v>
      </c>
      <c r="AG2749" s="327">
        <v>14.169816000000001</v>
      </c>
      <c r="AH2749" s="327">
        <v>9.6222820000000002</v>
      </c>
      <c r="AI2749" s="327">
        <v>10.492395</v>
      </c>
      <c r="AJ2749" s="327">
        <v>10.862174</v>
      </c>
      <c r="AK2749" s="327">
        <v>18.190677999999998</v>
      </c>
      <c r="AL2749" s="327">
        <v>157.909312</v>
      </c>
      <c r="AM2749" s="292"/>
    </row>
    <row r="2750" spans="1:39" ht="19.5" customHeight="1" x14ac:dyDescent="0.2">
      <c r="A2750" s="375" t="s">
        <v>83</v>
      </c>
      <c r="B2750" s="375" t="s">
        <v>96</v>
      </c>
      <c r="C2750" s="375" t="s">
        <v>33</v>
      </c>
      <c r="D2750" s="375" t="s">
        <v>34</v>
      </c>
      <c r="E2750" s="375"/>
      <c r="F2750" s="375" t="e">
        <v>#DIV/0!</v>
      </c>
      <c r="G2750" s="375" t="e">
        <v>#DIV/0!</v>
      </c>
      <c r="H2750" s="375">
        <v>1</v>
      </c>
      <c r="I2750" s="375">
        <v>1</v>
      </c>
      <c r="J2750" s="375" t="e">
        <v>#DIV/0!</v>
      </c>
      <c r="K2750" s="375" t="e">
        <v>#DIV/0!</v>
      </c>
      <c r="L2750" s="375">
        <v>1</v>
      </c>
      <c r="M2750" s="375">
        <v>1</v>
      </c>
      <c r="N2750" s="375">
        <v>1</v>
      </c>
      <c r="O2750" s="375">
        <v>1</v>
      </c>
      <c r="P2750" s="375">
        <v>1</v>
      </c>
      <c r="Q2750" s="375">
        <v>1</v>
      </c>
      <c r="R2750" s="375">
        <v>1</v>
      </c>
      <c r="W2750" s="323" t="s">
        <v>399</v>
      </c>
      <c r="X2750" s="323" t="s">
        <v>221</v>
      </c>
      <c r="Y2750" s="323"/>
      <c r="Z2750" s="327">
        <v>3.6378409999999999</v>
      </c>
      <c r="AA2750" s="327">
        <v>1.6449136666666699</v>
      </c>
      <c r="AB2750" s="327">
        <v>1.1399900000000001</v>
      </c>
      <c r="AC2750" s="327">
        <v>1.17049</v>
      </c>
      <c r="AD2750" s="327">
        <v>2.5828500000000001</v>
      </c>
      <c r="AE2750" s="327">
        <v>1.0652680000000001</v>
      </c>
      <c r="AF2750" s="327">
        <v>1.0814360000000001</v>
      </c>
      <c r="AG2750" s="327">
        <v>1.1748780000000001</v>
      </c>
      <c r="AH2750" s="327">
        <v>1.210078</v>
      </c>
      <c r="AI2750" s="327">
        <v>1.2777860000000001</v>
      </c>
      <c r="AJ2750" s="327">
        <v>1.350892</v>
      </c>
      <c r="AK2750" s="327">
        <v>1.590892</v>
      </c>
      <c r="AL2750" s="327">
        <v>18.9273146666667</v>
      </c>
      <c r="AM2750" s="292"/>
    </row>
    <row r="2751" spans="1:39" ht="19.5" customHeight="1" x14ac:dyDescent="0.2">
      <c r="A2751" s="375" t="s">
        <v>83</v>
      </c>
      <c r="B2751" s="375" t="s">
        <v>96</v>
      </c>
      <c r="C2751" s="375" t="s">
        <v>33</v>
      </c>
      <c r="D2751" s="375" t="s">
        <v>35</v>
      </c>
      <c r="E2751" s="375"/>
      <c r="F2751" s="375" t="e">
        <v>#DIV/0!</v>
      </c>
      <c r="G2751" s="375" t="e">
        <v>#DIV/0!</v>
      </c>
      <c r="H2751" s="375">
        <v>1</v>
      </c>
      <c r="I2751" s="375">
        <v>1</v>
      </c>
      <c r="J2751" s="375">
        <v>1</v>
      </c>
      <c r="K2751" s="375">
        <v>1</v>
      </c>
      <c r="L2751" s="375">
        <v>1</v>
      </c>
      <c r="M2751" s="375">
        <v>1</v>
      </c>
      <c r="N2751" s="375">
        <v>1</v>
      </c>
      <c r="O2751" s="375">
        <v>1</v>
      </c>
      <c r="P2751" s="375">
        <v>1</v>
      </c>
      <c r="Q2751" s="375">
        <v>1</v>
      </c>
      <c r="R2751" s="375">
        <v>1</v>
      </c>
      <c r="W2751" s="323" t="s">
        <v>399</v>
      </c>
      <c r="X2751" s="323" t="s">
        <v>222</v>
      </c>
      <c r="Y2751" s="323"/>
      <c r="Z2751" s="327">
        <v>0.1086</v>
      </c>
      <c r="AA2751" s="327">
        <v>4.41E-2</v>
      </c>
      <c r="AB2751" s="327">
        <v>0.1116</v>
      </c>
      <c r="AC2751" s="327">
        <v>0.22492000000000001</v>
      </c>
      <c r="AD2751" s="327">
        <v>0</v>
      </c>
      <c r="AE2751" s="327">
        <v>0</v>
      </c>
      <c r="AF2751" s="327">
        <v>0.19575000000000001</v>
      </c>
      <c r="AG2751" s="327">
        <v>8.7010000000000004E-2</v>
      </c>
      <c r="AH2751" s="327">
        <v>0.12091</v>
      </c>
      <c r="AI2751" s="327">
        <v>0.42008000000000001</v>
      </c>
      <c r="AJ2751" s="327">
        <v>0.66388999999999998</v>
      </c>
      <c r="AK2751" s="327">
        <v>8.0339999999999995E-2</v>
      </c>
      <c r="AL2751" s="327">
        <v>2.0571999999999999</v>
      </c>
      <c r="AM2751" s="292"/>
    </row>
    <row r="2752" spans="1:39" ht="19.5" customHeight="1" x14ac:dyDescent="0.2">
      <c r="A2752" s="375" t="s">
        <v>83</v>
      </c>
      <c r="B2752" s="375" t="s">
        <v>96</v>
      </c>
      <c r="C2752" s="375" t="s">
        <v>33</v>
      </c>
      <c r="D2752" s="375" t="s">
        <v>36</v>
      </c>
      <c r="E2752" s="375"/>
      <c r="F2752" s="375" t="e">
        <v>#DIV/0!</v>
      </c>
      <c r="G2752" s="375" t="e">
        <v>#DIV/0!</v>
      </c>
      <c r="H2752" s="375">
        <v>1</v>
      </c>
      <c r="I2752" s="375">
        <v>1</v>
      </c>
      <c r="J2752" s="375">
        <v>1</v>
      </c>
      <c r="K2752" s="375">
        <v>1</v>
      </c>
      <c r="L2752" s="375">
        <v>1</v>
      </c>
      <c r="M2752" s="375">
        <v>1</v>
      </c>
      <c r="N2752" s="375">
        <v>1</v>
      </c>
      <c r="O2752" s="375">
        <v>1</v>
      </c>
      <c r="P2752" s="375">
        <v>1</v>
      </c>
      <c r="Q2752" s="375">
        <v>1</v>
      </c>
      <c r="R2752" s="375">
        <v>1</v>
      </c>
      <c r="W2752" s="323" t="s">
        <v>399</v>
      </c>
      <c r="X2752" s="323" t="s">
        <v>223</v>
      </c>
      <c r="Y2752" s="323"/>
      <c r="Z2752" s="327">
        <v>5.5E-2</v>
      </c>
      <c r="AA2752" s="327">
        <v>0.77400000000000002</v>
      </c>
      <c r="AB2752" s="327">
        <v>0.1305</v>
      </c>
      <c r="AC2752" s="327">
        <v>9.7600000000000006E-2</v>
      </c>
      <c r="AD2752" s="327">
        <v>0.318</v>
      </c>
      <c r="AE2752" s="327">
        <v>0</v>
      </c>
      <c r="AF2752" s="327">
        <v>0</v>
      </c>
      <c r="AG2752" s="327">
        <v>1.395</v>
      </c>
      <c r="AH2752" s="327">
        <v>0</v>
      </c>
      <c r="AI2752" s="327">
        <v>0</v>
      </c>
      <c r="AJ2752" s="327">
        <v>0</v>
      </c>
      <c r="AK2752" s="327">
        <v>0</v>
      </c>
      <c r="AL2752" s="327">
        <v>2.7700999999999998</v>
      </c>
      <c r="AM2752" s="292"/>
    </row>
    <row r="2753" spans="1:39" ht="19.5" customHeight="1" x14ac:dyDescent="0.2">
      <c r="A2753" s="375" t="s">
        <v>83</v>
      </c>
      <c r="B2753" s="375" t="s">
        <v>96</v>
      </c>
      <c r="C2753" s="375" t="s">
        <v>33</v>
      </c>
      <c r="D2753" s="375" t="s">
        <v>37</v>
      </c>
      <c r="E2753" s="375"/>
      <c r="F2753" s="375" t="e">
        <v>#DIV/0!</v>
      </c>
      <c r="G2753" s="375" t="e">
        <v>#DIV/0!</v>
      </c>
      <c r="H2753" s="375" t="e">
        <v>#DIV/0!</v>
      </c>
      <c r="I2753" s="375" t="e">
        <v>#DIV/0!</v>
      </c>
      <c r="J2753" s="375" t="e">
        <v>#DIV/0!</v>
      </c>
      <c r="K2753" s="375" t="e">
        <v>#DIV/0!</v>
      </c>
      <c r="L2753" s="375" t="e">
        <v>#DIV/0!</v>
      </c>
      <c r="M2753" s="375" t="e">
        <v>#DIV/0!</v>
      </c>
      <c r="N2753" s="375" t="e">
        <v>#DIV/0!</v>
      </c>
      <c r="O2753" s="375" t="e">
        <v>#DIV/0!</v>
      </c>
      <c r="P2753" s="375" t="e">
        <v>#DIV/0!</v>
      </c>
      <c r="Q2753" s="375" t="e">
        <v>#DIV/0!</v>
      </c>
      <c r="R2753" s="375" t="e">
        <v>#DIV/0!</v>
      </c>
      <c r="W2753" s="323" t="s">
        <v>399</v>
      </c>
      <c r="X2753" s="323" t="s">
        <v>224</v>
      </c>
      <c r="Y2753" s="323"/>
      <c r="Z2753" s="327">
        <v>0</v>
      </c>
      <c r="AA2753" s="327">
        <v>0.47205000000000003</v>
      </c>
      <c r="AB2753" s="327">
        <v>0</v>
      </c>
      <c r="AC2753" s="327">
        <v>4.1618000000000004</v>
      </c>
      <c r="AD2753" s="327">
        <v>1.3809</v>
      </c>
      <c r="AE2753" s="327">
        <v>0.3881</v>
      </c>
      <c r="AF2753" s="327">
        <v>2.9134000000000002</v>
      </c>
      <c r="AG2753" s="327">
        <v>1.08145</v>
      </c>
      <c r="AH2753" s="327">
        <v>1.3610500000000001</v>
      </c>
      <c r="AI2753" s="327">
        <v>1.3733500000000001</v>
      </c>
      <c r="AJ2753" s="327">
        <v>0.87009999999999998</v>
      </c>
      <c r="AK2753" s="327">
        <v>0.64254999999999995</v>
      </c>
      <c r="AL2753" s="327">
        <v>14.64475</v>
      </c>
      <c r="AM2753" s="292"/>
    </row>
    <row r="2754" spans="1:39" ht="19.5" customHeight="1" x14ac:dyDescent="0.2">
      <c r="A2754" s="375" t="s">
        <v>83</v>
      </c>
      <c r="B2754" s="375" t="s">
        <v>96</v>
      </c>
      <c r="C2754" s="375" t="s">
        <v>33</v>
      </c>
      <c r="D2754" s="375" t="s">
        <v>38</v>
      </c>
      <c r="E2754" s="375"/>
      <c r="F2754" s="375" t="e">
        <v>#DIV/0!</v>
      </c>
      <c r="G2754" s="375" t="e">
        <v>#DIV/0!</v>
      </c>
      <c r="H2754" s="375" t="e">
        <v>#DIV/0!</v>
      </c>
      <c r="I2754" s="375" t="e">
        <v>#DIV/0!</v>
      </c>
      <c r="J2754" s="375" t="e">
        <v>#DIV/0!</v>
      </c>
      <c r="K2754" s="375" t="e">
        <v>#DIV/0!</v>
      </c>
      <c r="L2754" s="375" t="e">
        <v>#DIV/0!</v>
      </c>
      <c r="M2754" s="375" t="e">
        <v>#DIV/0!</v>
      </c>
      <c r="N2754" s="375" t="e">
        <v>#DIV/0!</v>
      </c>
      <c r="O2754" s="375" t="e">
        <v>#DIV/0!</v>
      </c>
      <c r="P2754" s="375" t="e">
        <v>#DIV/0!</v>
      </c>
      <c r="Q2754" s="375" t="e">
        <v>#DIV/0!</v>
      </c>
      <c r="R2754" s="375" t="e">
        <v>#DIV/0!</v>
      </c>
      <c r="W2754" s="323" t="s">
        <v>399</v>
      </c>
      <c r="X2754" s="323" t="s">
        <v>225</v>
      </c>
      <c r="Y2754" s="323"/>
      <c r="Z2754" s="327">
        <v>0.23324300000000001</v>
      </c>
      <c r="AA2754" s="327">
        <v>0.1166215</v>
      </c>
      <c r="AB2754" s="327">
        <v>0.23324300000000001</v>
      </c>
      <c r="AC2754" s="327">
        <v>0.23324300000000001</v>
      </c>
      <c r="AD2754" s="327">
        <v>0.23325299999999999</v>
      </c>
      <c r="AE2754" s="327">
        <v>0.23099600000000001</v>
      </c>
      <c r="AF2754" s="327">
        <v>0.23527999999999999</v>
      </c>
      <c r="AG2754" s="327">
        <v>0.23527999999999999</v>
      </c>
      <c r="AH2754" s="327">
        <v>0.22192300000000001</v>
      </c>
      <c r="AI2754" s="327">
        <v>0.19963900000000001</v>
      </c>
      <c r="AJ2754" s="327">
        <v>0.20810699999999999</v>
      </c>
      <c r="AK2754" s="327">
        <v>4.5189999999999996E-3</v>
      </c>
      <c r="AL2754" s="327">
        <v>2.3853475</v>
      </c>
      <c r="AM2754" s="292"/>
    </row>
    <row r="2755" spans="1:39" ht="19.5" customHeight="1" x14ac:dyDescent="0.2">
      <c r="A2755" s="375" t="s">
        <v>83</v>
      </c>
      <c r="B2755" s="375" t="s">
        <v>96</v>
      </c>
      <c r="C2755" s="375" t="s">
        <v>33</v>
      </c>
      <c r="D2755" s="375" t="s">
        <v>39</v>
      </c>
      <c r="E2755" s="375"/>
      <c r="F2755" s="375" t="e">
        <v>#DIV/0!</v>
      </c>
      <c r="G2755" s="375" t="e">
        <v>#DIV/0!</v>
      </c>
      <c r="H2755" s="375" t="e">
        <v>#DIV/0!</v>
      </c>
      <c r="I2755" s="375" t="e">
        <v>#DIV/0!</v>
      </c>
      <c r="J2755" s="375" t="e">
        <v>#DIV/0!</v>
      </c>
      <c r="K2755" s="375" t="e">
        <v>#DIV/0!</v>
      </c>
      <c r="L2755" s="375" t="e">
        <v>#DIV/0!</v>
      </c>
      <c r="M2755" s="375" t="e">
        <v>#DIV/0!</v>
      </c>
      <c r="N2755" s="375" t="e">
        <v>#DIV/0!</v>
      </c>
      <c r="O2755" s="375" t="e">
        <v>#DIV/0!</v>
      </c>
      <c r="P2755" s="375" t="e">
        <v>#DIV/0!</v>
      </c>
      <c r="Q2755" s="375" t="e">
        <v>#DIV/0!</v>
      </c>
      <c r="R2755" s="375" t="e">
        <v>#DIV/0!</v>
      </c>
      <c r="W2755" s="323" t="s">
        <v>399</v>
      </c>
      <c r="X2755" s="323" t="s">
        <v>226</v>
      </c>
      <c r="Y2755" s="323"/>
      <c r="Z2755" s="327">
        <v>0</v>
      </c>
      <c r="AA2755" s="327">
        <v>0</v>
      </c>
      <c r="AB2755" s="327">
        <v>0</v>
      </c>
      <c r="AC2755" s="327">
        <v>0</v>
      </c>
      <c r="AD2755" s="327">
        <v>0</v>
      </c>
      <c r="AE2755" s="327">
        <v>8.0852999999999994E-2</v>
      </c>
      <c r="AF2755" s="327">
        <v>0</v>
      </c>
      <c r="AG2755" s="327">
        <v>0</v>
      </c>
      <c r="AH2755" s="327">
        <v>0</v>
      </c>
      <c r="AI2755" s="327">
        <v>0</v>
      </c>
      <c r="AJ2755" s="327">
        <v>0</v>
      </c>
      <c r="AK2755" s="327">
        <v>0</v>
      </c>
      <c r="AL2755" s="327">
        <v>8.0852999999999994E-2</v>
      </c>
      <c r="AM2755" s="292"/>
    </row>
    <row r="2756" spans="1:39" ht="19.5" customHeight="1" x14ac:dyDescent="0.2">
      <c r="A2756" s="375" t="s">
        <v>83</v>
      </c>
      <c r="B2756" s="375" t="s">
        <v>96</v>
      </c>
      <c r="C2756" s="375" t="s">
        <v>40</v>
      </c>
      <c r="D2756" s="375" t="s">
        <v>41</v>
      </c>
      <c r="E2756" s="375"/>
      <c r="F2756" s="375" t="e">
        <v>#DIV/0!</v>
      </c>
      <c r="G2756" s="375" t="e">
        <v>#DIV/0!</v>
      </c>
      <c r="H2756" s="375">
        <v>1</v>
      </c>
      <c r="I2756" s="375">
        <v>1</v>
      </c>
      <c r="J2756" s="375">
        <v>1</v>
      </c>
      <c r="K2756" s="375">
        <v>1</v>
      </c>
      <c r="L2756" s="375">
        <v>1</v>
      </c>
      <c r="M2756" s="375">
        <v>1</v>
      </c>
      <c r="N2756" s="375">
        <v>1</v>
      </c>
      <c r="O2756" s="375">
        <v>1</v>
      </c>
      <c r="P2756" s="375">
        <v>1</v>
      </c>
      <c r="Q2756" s="375">
        <v>1</v>
      </c>
      <c r="R2756" s="375">
        <v>1</v>
      </c>
      <c r="W2756" s="323" t="s">
        <v>399</v>
      </c>
      <c r="X2756" s="323" t="s">
        <v>227</v>
      </c>
      <c r="Y2756" s="323"/>
      <c r="Z2756" s="327">
        <v>0.06</v>
      </c>
      <c r="AA2756" s="327">
        <v>0</v>
      </c>
      <c r="AB2756" s="327">
        <v>0</v>
      </c>
      <c r="AC2756" s="327">
        <v>0</v>
      </c>
      <c r="AD2756" s="327">
        <v>0</v>
      </c>
      <c r="AE2756" s="327">
        <v>0</v>
      </c>
      <c r="AF2756" s="327">
        <v>0</v>
      </c>
      <c r="AG2756" s="327">
        <v>0.2</v>
      </c>
      <c r="AH2756" s="327">
        <v>0.06</v>
      </c>
      <c r="AI2756" s="327">
        <v>0</v>
      </c>
      <c r="AJ2756" s="327">
        <v>0.15</v>
      </c>
      <c r="AK2756" s="327">
        <v>0</v>
      </c>
      <c r="AL2756" s="327">
        <v>0.47</v>
      </c>
      <c r="AM2756" s="292"/>
    </row>
    <row r="2757" spans="1:39" ht="19.5" customHeight="1" x14ac:dyDescent="0.2">
      <c r="A2757" s="375" t="s">
        <v>83</v>
      </c>
      <c r="B2757" s="375" t="s">
        <v>96</v>
      </c>
      <c r="C2757" s="375" t="s">
        <v>40</v>
      </c>
      <c r="D2757" s="375" t="s">
        <v>42</v>
      </c>
      <c r="E2757" s="375"/>
      <c r="F2757" s="375" t="e">
        <v>#DIV/0!</v>
      </c>
      <c r="G2757" s="375" t="e">
        <v>#DIV/0!</v>
      </c>
      <c r="H2757" s="375">
        <v>1</v>
      </c>
      <c r="I2757" s="375" t="e">
        <v>#DIV/0!</v>
      </c>
      <c r="J2757" s="375" t="e">
        <v>#DIV/0!</v>
      </c>
      <c r="K2757" s="375" t="e">
        <v>#DIV/0!</v>
      </c>
      <c r="L2757" s="375" t="e">
        <v>#DIV/0!</v>
      </c>
      <c r="M2757" s="375" t="e">
        <v>#DIV/0!</v>
      </c>
      <c r="N2757" s="375" t="e">
        <v>#DIV/0!</v>
      </c>
      <c r="O2757" s="375">
        <v>1</v>
      </c>
      <c r="P2757" s="375" t="e">
        <v>#DIV/0!</v>
      </c>
      <c r="Q2757" s="375" t="e">
        <v>#DIV/0!</v>
      </c>
      <c r="R2757" s="375">
        <v>1</v>
      </c>
      <c r="W2757" s="323" t="s">
        <v>399</v>
      </c>
      <c r="X2757" s="323" t="s">
        <v>367</v>
      </c>
      <c r="Y2757" s="323"/>
      <c r="Z2757" s="327">
        <v>0</v>
      </c>
      <c r="AA2757" s="327">
        <v>0</v>
      </c>
      <c r="AB2757" s="327">
        <v>0</v>
      </c>
      <c r="AC2757" s="327">
        <v>0</v>
      </c>
      <c r="AD2757" s="327">
        <v>0</v>
      </c>
      <c r="AE2757" s="327">
        <v>0</v>
      </c>
      <c r="AF2757" s="327">
        <v>0</v>
      </c>
      <c r="AG2757" s="327">
        <v>0</v>
      </c>
      <c r="AH2757" s="327">
        <v>0</v>
      </c>
      <c r="AI2757" s="327">
        <v>0</v>
      </c>
      <c r="AJ2757" s="327">
        <v>0</v>
      </c>
      <c r="AK2757" s="327">
        <v>0</v>
      </c>
      <c r="AL2757" s="327">
        <v>0</v>
      </c>
      <c r="AM2757" s="292"/>
    </row>
    <row r="2758" spans="1:39" ht="19.5" customHeight="1" x14ac:dyDescent="0.2">
      <c r="A2758" s="375" t="s">
        <v>83</v>
      </c>
      <c r="B2758" s="375" t="s">
        <v>96</v>
      </c>
      <c r="C2758" s="375" t="s">
        <v>40</v>
      </c>
      <c r="D2758" s="375" t="s">
        <v>43</v>
      </c>
      <c r="E2758" s="375"/>
      <c r="F2758" s="375" t="e">
        <v>#DIV/0!</v>
      </c>
      <c r="G2758" s="375" t="e">
        <v>#DIV/0!</v>
      </c>
      <c r="H2758" s="375" t="e">
        <v>#DIV/0!</v>
      </c>
      <c r="I2758" s="375" t="e">
        <v>#DIV/0!</v>
      </c>
      <c r="J2758" s="375" t="e">
        <v>#DIV/0!</v>
      </c>
      <c r="K2758" s="375" t="e">
        <v>#DIV/0!</v>
      </c>
      <c r="L2758" s="375" t="e">
        <v>#DIV/0!</v>
      </c>
      <c r="M2758" s="375" t="e">
        <v>#DIV/0!</v>
      </c>
      <c r="N2758" s="375" t="e">
        <v>#DIV/0!</v>
      </c>
      <c r="O2758" s="375" t="e">
        <v>#DIV/0!</v>
      </c>
      <c r="P2758" s="375" t="e">
        <v>#DIV/0!</v>
      </c>
      <c r="Q2758" s="375">
        <v>1</v>
      </c>
      <c r="R2758" s="375">
        <v>1</v>
      </c>
      <c r="W2758" s="323" t="s">
        <v>399</v>
      </c>
      <c r="X2758" s="323" t="s">
        <v>229</v>
      </c>
      <c r="Y2758" s="323"/>
      <c r="Z2758" s="327">
        <v>0</v>
      </c>
      <c r="AA2758" s="327">
        <v>0</v>
      </c>
      <c r="AB2758" s="327">
        <v>0</v>
      </c>
      <c r="AC2758" s="327">
        <v>0</v>
      </c>
      <c r="AD2758" s="327">
        <v>0</v>
      </c>
      <c r="AE2758" s="327">
        <v>0</v>
      </c>
      <c r="AF2758" s="327">
        <v>0</v>
      </c>
      <c r="AG2758" s="327">
        <v>0</v>
      </c>
      <c r="AH2758" s="327">
        <v>0</v>
      </c>
      <c r="AI2758" s="327">
        <v>0</v>
      </c>
      <c r="AJ2758" s="327">
        <v>0</v>
      </c>
      <c r="AK2758" s="327">
        <v>0</v>
      </c>
      <c r="AL2758" s="327">
        <v>0</v>
      </c>
      <c r="AM2758" s="292"/>
    </row>
    <row r="2759" spans="1:39" ht="19.5" customHeight="1" x14ac:dyDescent="0.2">
      <c r="A2759" s="375" t="s">
        <v>83</v>
      </c>
      <c r="B2759" s="375" t="s">
        <v>96</v>
      </c>
      <c r="C2759" s="375" t="s">
        <v>96</v>
      </c>
      <c r="D2759" s="375" t="s">
        <v>96</v>
      </c>
      <c r="E2759" s="375"/>
      <c r="F2759" s="375" t="e">
        <v>#DIV/0!</v>
      </c>
      <c r="G2759" s="375" t="e">
        <v>#DIV/0!</v>
      </c>
      <c r="H2759" s="375">
        <v>1</v>
      </c>
      <c r="I2759" s="375">
        <v>1</v>
      </c>
      <c r="J2759" s="375">
        <v>1</v>
      </c>
      <c r="K2759" s="375">
        <v>1</v>
      </c>
      <c r="L2759" s="375">
        <v>1</v>
      </c>
      <c r="M2759" s="375">
        <v>1</v>
      </c>
      <c r="N2759" s="375">
        <v>1</v>
      </c>
      <c r="O2759" s="375">
        <v>1</v>
      </c>
      <c r="P2759" s="375">
        <v>1</v>
      </c>
      <c r="Q2759" s="375">
        <v>1</v>
      </c>
      <c r="R2759" s="375">
        <v>1</v>
      </c>
      <c r="W2759" s="323" t="s">
        <v>399</v>
      </c>
      <c r="X2759" s="323" t="s">
        <v>230</v>
      </c>
      <c r="Y2759" s="323"/>
      <c r="Z2759" s="327">
        <v>0</v>
      </c>
      <c r="AA2759" s="327">
        <v>0</v>
      </c>
      <c r="AB2759" s="327">
        <v>0.3528</v>
      </c>
      <c r="AC2759" s="327">
        <v>0</v>
      </c>
      <c r="AD2759" s="327">
        <v>0</v>
      </c>
      <c r="AE2759" s="327">
        <v>0</v>
      </c>
      <c r="AF2759" s="327">
        <v>0</v>
      </c>
      <c r="AG2759" s="327">
        <v>0.93493000000000004</v>
      </c>
      <c r="AH2759" s="327">
        <v>0.18943199999999999</v>
      </c>
      <c r="AI2759" s="327">
        <v>0</v>
      </c>
      <c r="AJ2759" s="327">
        <v>0</v>
      </c>
      <c r="AK2759" s="327">
        <v>0</v>
      </c>
      <c r="AL2759" s="327">
        <v>1.4771620000000001</v>
      </c>
      <c r="AM2759" s="292"/>
    </row>
    <row r="2760" spans="1:39" ht="19.5" customHeight="1" x14ac:dyDescent="0.2">
      <c r="A2760" s="375" t="s">
        <v>83</v>
      </c>
      <c r="B2760" s="375" t="s">
        <v>97</v>
      </c>
      <c r="C2760" s="375" t="s">
        <v>97</v>
      </c>
      <c r="D2760" s="375" t="s">
        <v>97</v>
      </c>
      <c r="E2760" s="375"/>
      <c r="F2760" s="375" t="e">
        <v>#DIV/0!</v>
      </c>
      <c r="G2760" s="375" t="e">
        <v>#DIV/0!</v>
      </c>
      <c r="H2760" s="375">
        <v>0</v>
      </c>
      <c r="I2760" s="375">
        <v>0</v>
      </c>
      <c r="J2760" s="375">
        <v>0</v>
      </c>
      <c r="K2760" s="375">
        <v>0</v>
      </c>
      <c r="L2760" s="375">
        <v>0</v>
      </c>
      <c r="M2760" s="375">
        <v>0</v>
      </c>
      <c r="N2760" s="375">
        <v>0</v>
      </c>
      <c r="O2760" s="375">
        <v>0</v>
      </c>
      <c r="P2760" s="375">
        <v>0</v>
      </c>
      <c r="Q2760" s="375">
        <v>0</v>
      </c>
      <c r="R2760" s="375">
        <v>0</v>
      </c>
      <c r="W2760" s="323" t="s">
        <v>399</v>
      </c>
      <c r="X2760" s="323" t="s">
        <v>231</v>
      </c>
      <c r="Y2760" s="323"/>
      <c r="Z2760" s="327">
        <v>0</v>
      </c>
      <c r="AA2760" s="327">
        <v>0</v>
      </c>
      <c r="AB2760" s="327">
        <v>0</v>
      </c>
      <c r="AC2760" s="327">
        <v>0</v>
      </c>
      <c r="AD2760" s="327">
        <v>0</v>
      </c>
      <c r="AE2760" s="327">
        <v>0</v>
      </c>
      <c r="AF2760" s="327">
        <v>0</v>
      </c>
      <c r="AG2760" s="327">
        <v>0</v>
      </c>
      <c r="AH2760" s="327">
        <v>0</v>
      </c>
      <c r="AI2760" s="327">
        <v>0</v>
      </c>
      <c r="AJ2760" s="327">
        <v>0</v>
      </c>
      <c r="AK2760" s="327">
        <v>0</v>
      </c>
      <c r="AL2760" s="327">
        <v>0</v>
      </c>
      <c r="AM2760" s="292"/>
    </row>
    <row r="2761" spans="1:39" ht="19.5" customHeight="1" x14ac:dyDescent="0.2">
      <c r="A2761" s="375" t="s">
        <v>83</v>
      </c>
      <c r="B2761" s="375" t="s">
        <v>117</v>
      </c>
      <c r="C2761" s="375" t="s">
        <v>117</v>
      </c>
      <c r="D2761" s="375" t="s">
        <v>117</v>
      </c>
      <c r="E2761" s="375"/>
      <c r="F2761" s="375" t="e">
        <v>#DIV/0!</v>
      </c>
      <c r="G2761" s="375" t="e">
        <v>#DIV/0!</v>
      </c>
      <c r="H2761" s="375">
        <v>0</v>
      </c>
      <c r="I2761" s="375">
        <v>0</v>
      </c>
      <c r="J2761" s="375">
        <v>0</v>
      </c>
      <c r="K2761" s="375">
        <v>0</v>
      </c>
      <c r="L2761" s="375">
        <v>0</v>
      </c>
      <c r="M2761" s="375">
        <v>0</v>
      </c>
      <c r="N2761" s="375">
        <v>0</v>
      </c>
      <c r="O2761" s="375">
        <v>0</v>
      </c>
      <c r="P2761" s="375">
        <v>0</v>
      </c>
      <c r="Q2761" s="375">
        <v>0</v>
      </c>
      <c r="R2761" s="375">
        <v>0</v>
      </c>
      <c r="W2761" s="323" t="s">
        <v>399</v>
      </c>
      <c r="X2761" s="323" t="s">
        <v>232</v>
      </c>
      <c r="Y2761" s="323"/>
      <c r="Z2761" s="327">
        <v>0</v>
      </c>
      <c r="AA2761" s="327">
        <v>0</v>
      </c>
      <c r="AB2761" s="327">
        <v>0</v>
      </c>
      <c r="AC2761" s="327">
        <v>0</v>
      </c>
      <c r="AD2761" s="327">
        <v>0</v>
      </c>
      <c r="AE2761" s="327">
        <v>0</v>
      </c>
      <c r="AF2761" s="327">
        <v>0</v>
      </c>
      <c r="AG2761" s="327">
        <v>0</v>
      </c>
      <c r="AH2761" s="327">
        <v>0</v>
      </c>
      <c r="AI2761" s="327">
        <v>0</v>
      </c>
      <c r="AJ2761" s="327">
        <v>0</v>
      </c>
      <c r="AK2761" s="327">
        <v>0</v>
      </c>
      <c r="AL2761" s="327">
        <v>0</v>
      </c>
      <c r="AM2761" s="292"/>
    </row>
    <row r="2762" spans="1:39" ht="19.5" customHeight="1" x14ac:dyDescent="0.2">
      <c r="A2762" s="375" t="s">
        <v>83</v>
      </c>
      <c r="B2762" s="375" t="s">
        <v>99</v>
      </c>
      <c r="C2762" s="375" t="s">
        <v>99</v>
      </c>
      <c r="D2762" s="375" t="s">
        <v>99</v>
      </c>
      <c r="E2762" s="375"/>
      <c r="F2762" s="375" t="e">
        <v>#DIV/0!</v>
      </c>
      <c r="G2762" s="375" t="e">
        <v>#DIV/0!</v>
      </c>
      <c r="H2762" s="375">
        <v>0</v>
      </c>
      <c r="I2762" s="375">
        <v>0</v>
      </c>
      <c r="J2762" s="375">
        <v>0</v>
      </c>
      <c r="K2762" s="375">
        <v>0</v>
      </c>
      <c r="L2762" s="375">
        <v>0</v>
      </c>
      <c r="M2762" s="375">
        <v>0</v>
      </c>
      <c r="N2762" s="375">
        <v>0</v>
      </c>
      <c r="O2762" s="375">
        <v>0</v>
      </c>
      <c r="P2762" s="375">
        <v>0</v>
      </c>
      <c r="Q2762" s="375">
        <v>0</v>
      </c>
      <c r="R2762" s="375">
        <v>0</v>
      </c>
      <c r="W2762" s="323" t="s">
        <v>399</v>
      </c>
      <c r="X2762" s="323" t="s">
        <v>233</v>
      </c>
      <c r="Y2762" s="323"/>
      <c r="Z2762" s="327">
        <v>0.1038</v>
      </c>
      <c r="AA2762" s="327">
        <v>0</v>
      </c>
      <c r="AB2762" s="327">
        <v>0</v>
      </c>
      <c r="AC2762" s="327">
        <v>9.5100000000000004E-2</v>
      </c>
      <c r="AD2762" s="327">
        <v>0</v>
      </c>
      <c r="AE2762" s="327">
        <v>0</v>
      </c>
      <c r="AF2762" s="327">
        <v>0.18629999999999999</v>
      </c>
      <c r="AG2762" s="327">
        <v>0</v>
      </c>
      <c r="AH2762" s="327">
        <v>0.67220000000000002</v>
      </c>
      <c r="AI2762" s="327">
        <v>0</v>
      </c>
      <c r="AJ2762" s="327">
        <v>0.82410000000000005</v>
      </c>
      <c r="AK2762" s="327">
        <v>0.5746</v>
      </c>
      <c r="AL2762" s="327">
        <v>2.4561000000000002</v>
      </c>
      <c r="AM2762" s="292"/>
    </row>
    <row r="2763" spans="1:39" ht="19.5" customHeight="1" x14ac:dyDescent="0.2">
      <c r="A2763" s="375" t="s">
        <v>83</v>
      </c>
      <c r="B2763" s="375" t="s">
        <v>100</v>
      </c>
      <c r="C2763" s="375" t="s">
        <v>100</v>
      </c>
      <c r="D2763" s="375" t="s">
        <v>100</v>
      </c>
      <c r="E2763" s="375"/>
      <c r="F2763" s="375" t="e">
        <v>#DIV/0!</v>
      </c>
      <c r="G2763" s="375" t="e">
        <v>#DIV/0!</v>
      </c>
      <c r="H2763" s="375">
        <v>0</v>
      </c>
      <c r="I2763" s="375">
        <v>0</v>
      </c>
      <c r="J2763" s="375">
        <v>0</v>
      </c>
      <c r="K2763" s="375">
        <v>0</v>
      </c>
      <c r="L2763" s="375">
        <v>0</v>
      </c>
      <c r="M2763" s="375">
        <v>0</v>
      </c>
      <c r="N2763" s="375">
        <v>0</v>
      </c>
      <c r="O2763" s="375">
        <v>0</v>
      </c>
      <c r="P2763" s="375">
        <v>0</v>
      </c>
      <c r="Q2763" s="375">
        <v>0</v>
      </c>
      <c r="R2763" s="375">
        <v>0</v>
      </c>
      <c r="W2763" s="323" t="s">
        <v>399</v>
      </c>
      <c r="X2763" s="323" t="s">
        <v>234</v>
      </c>
      <c r="Y2763" s="323"/>
      <c r="Z2763" s="327">
        <v>-1</v>
      </c>
      <c r="AA2763" s="327">
        <v>0</v>
      </c>
      <c r="AB2763" s="327">
        <v>0</v>
      </c>
      <c r="AC2763" s="327">
        <v>0</v>
      </c>
      <c r="AD2763" s="327">
        <v>0</v>
      </c>
      <c r="AE2763" s="327">
        <v>0</v>
      </c>
      <c r="AF2763" s="327">
        <v>0</v>
      </c>
      <c r="AG2763" s="327">
        <v>0</v>
      </c>
      <c r="AH2763" s="327">
        <v>0.30790000000000001</v>
      </c>
      <c r="AI2763" s="327">
        <v>0</v>
      </c>
      <c r="AJ2763" s="327">
        <v>0</v>
      </c>
      <c r="AK2763" s="327">
        <v>0</v>
      </c>
      <c r="AL2763" s="327">
        <v>-0.69210000000000005</v>
      </c>
      <c r="AM2763" s="292"/>
    </row>
    <row r="2764" spans="1:39" ht="19.5" customHeight="1" x14ac:dyDescent="0.2">
      <c r="A2764" s="375" t="s">
        <v>83</v>
      </c>
      <c r="B2764" s="375" t="s">
        <v>50</v>
      </c>
      <c r="C2764" s="375" t="s">
        <v>50</v>
      </c>
      <c r="D2764" s="375" t="s">
        <v>50</v>
      </c>
      <c r="E2764" s="375"/>
      <c r="F2764" s="375" t="e">
        <v>#DIV/0!</v>
      </c>
      <c r="G2764" s="375" t="e">
        <v>#DIV/0!</v>
      </c>
      <c r="H2764" s="375">
        <v>1</v>
      </c>
      <c r="I2764" s="375">
        <v>1</v>
      </c>
      <c r="J2764" s="375">
        <v>1</v>
      </c>
      <c r="K2764" s="375">
        <v>1</v>
      </c>
      <c r="L2764" s="375">
        <v>1</v>
      </c>
      <c r="M2764" s="375">
        <v>1</v>
      </c>
      <c r="N2764" s="375">
        <v>1</v>
      </c>
      <c r="O2764" s="375">
        <v>1</v>
      </c>
      <c r="P2764" s="375">
        <v>1</v>
      </c>
      <c r="Q2764" s="375">
        <v>1</v>
      </c>
      <c r="R2764" s="375">
        <v>1</v>
      </c>
      <c r="W2764" s="323" t="s">
        <v>399</v>
      </c>
      <c r="X2764" s="323" t="s">
        <v>127</v>
      </c>
      <c r="Y2764" s="323"/>
      <c r="Z2764" s="327">
        <v>1.004683</v>
      </c>
      <c r="AA2764" s="327">
        <v>3.5370740000000001</v>
      </c>
      <c r="AB2764" s="327">
        <v>0.50170000000000003</v>
      </c>
      <c r="AC2764" s="327">
        <v>0.84619999999999995</v>
      </c>
      <c r="AD2764" s="327">
        <v>1.039785</v>
      </c>
      <c r="AE2764" s="327">
        <v>4.7446349999999997</v>
      </c>
      <c r="AF2764" s="327">
        <v>1.792451</v>
      </c>
      <c r="AG2764" s="327">
        <v>0.155586</v>
      </c>
      <c r="AH2764" s="327">
        <v>11.062099999999999</v>
      </c>
      <c r="AI2764" s="327">
        <v>0</v>
      </c>
      <c r="AJ2764" s="327">
        <v>6.77508</v>
      </c>
      <c r="AK2764" s="327">
        <v>8.4590920000000001</v>
      </c>
      <c r="AL2764" s="327">
        <v>39.918385999999998</v>
      </c>
      <c r="AM2764" s="292"/>
    </row>
    <row r="2765" spans="1:39" ht="19.5" customHeight="1" x14ac:dyDescent="0.2">
      <c r="A2765" s="375" t="s">
        <v>102</v>
      </c>
      <c r="B2765" s="375" t="s">
        <v>25</v>
      </c>
      <c r="C2765" s="375" t="s">
        <v>25</v>
      </c>
      <c r="D2765" s="375" t="s">
        <v>25</v>
      </c>
      <c r="E2765" s="375"/>
      <c r="F2765" s="375">
        <v>0</v>
      </c>
      <c r="G2765" s="375">
        <v>0</v>
      </c>
      <c r="H2765" s="375">
        <v>-5.8978499999993801</v>
      </c>
      <c r="I2765" s="375">
        <v>-11.8676249999993</v>
      </c>
      <c r="J2765" s="375">
        <v>0</v>
      </c>
      <c r="K2765" s="375">
        <v>0</v>
      </c>
      <c r="L2765" s="375">
        <v>-1.6950000000000001</v>
      </c>
      <c r="M2765" s="375">
        <v>-158.13</v>
      </c>
      <c r="N2765" s="375">
        <v>-356.45</v>
      </c>
      <c r="O2765" s="375">
        <v>-397.32499999999999</v>
      </c>
      <c r="P2765" s="375">
        <v>-500.41</v>
      </c>
      <c r="Q2765" s="375">
        <v>-216.16499999999999</v>
      </c>
      <c r="R2765" s="375">
        <v>-1647.9404750000001</v>
      </c>
      <c r="W2765" s="323" t="s">
        <v>399</v>
      </c>
      <c r="X2765" s="323" t="s">
        <v>235</v>
      </c>
      <c r="Y2765" s="323"/>
      <c r="Z2765" s="327">
        <v>0</v>
      </c>
      <c r="AA2765" s="327">
        <v>0</v>
      </c>
      <c r="AB2765" s="327">
        <v>0</v>
      </c>
      <c r="AC2765" s="327">
        <v>0</v>
      </c>
      <c r="AD2765" s="327">
        <v>0</v>
      </c>
      <c r="AE2765" s="327">
        <v>0</v>
      </c>
      <c r="AF2765" s="327">
        <v>0</v>
      </c>
      <c r="AG2765" s="327">
        <v>0</v>
      </c>
      <c r="AH2765" s="327">
        <v>0</v>
      </c>
      <c r="AI2765" s="327">
        <v>0</v>
      </c>
      <c r="AJ2765" s="327">
        <v>0</v>
      </c>
      <c r="AK2765" s="327">
        <v>0</v>
      </c>
      <c r="AL2765" s="327">
        <v>0</v>
      </c>
      <c r="AM2765" s="292"/>
    </row>
    <row r="2766" spans="1:39" ht="19.5" customHeight="1" x14ac:dyDescent="0.2">
      <c r="A2766" s="375" t="s">
        <v>102</v>
      </c>
      <c r="B2766" s="375" t="s">
        <v>44</v>
      </c>
      <c r="C2766" s="375" t="s">
        <v>44</v>
      </c>
      <c r="D2766" s="375" t="s">
        <v>44</v>
      </c>
      <c r="E2766" s="375"/>
      <c r="F2766" s="375">
        <v>0</v>
      </c>
      <c r="G2766" s="375">
        <v>0</v>
      </c>
      <c r="H2766" s="375">
        <v>0</v>
      </c>
      <c r="I2766" s="375">
        <v>0</v>
      </c>
      <c r="J2766" s="375">
        <v>0</v>
      </c>
      <c r="K2766" s="375">
        <v>0</v>
      </c>
      <c r="L2766" s="375">
        <v>0</v>
      </c>
      <c r="M2766" s="375">
        <v>0</v>
      </c>
      <c r="N2766" s="375">
        <v>0</v>
      </c>
      <c r="O2766" s="375">
        <v>0</v>
      </c>
      <c r="P2766" s="375">
        <v>0</v>
      </c>
      <c r="Q2766" s="375">
        <v>0</v>
      </c>
      <c r="R2766" s="375">
        <v>0</v>
      </c>
      <c r="W2766" s="323" t="s">
        <v>399</v>
      </c>
      <c r="X2766" s="323" t="s">
        <v>236</v>
      </c>
      <c r="Y2766" s="323"/>
      <c r="Z2766" s="327">
        <v>0</v>
      </c>
      <c r="AA2766" s="327">
        <v>0</v>
      </c>
      <c r="AB2766" s="327">
        <v>0</v>
      </c>
      <c r="AC2766" s="327">
        <v>0</v>
      </c>
      <c r="AD2766" s="327">
        <v>0</v>
      </c>
      <c r="AE2766" s="327">
        <v>0</v>
      </c>
      <c r="AF2766" s="327">
        <v>0</v>
      </c>
      <c r="AG2766" s="327">
        <v>0</v>
      </c>
      <c r="AH2766" s="327">
        <v>0</v>
      </c>
      <c r="AI2766" s="327">
        <v>0</v>
      </c>
      <c r="AJ2766" s="327">
        <v>0</v>
      </c>
      <c r="AK2766" s="327">
        <v>0</v>
      </c>
      <c r="AL2766" s="327">
        <v>0</v>
      </c>
      <c r="AM2766" s="292"/>
    </row>
    <row r="2767" spans="1:39" ht="19.5" customHeight="1" x14ac:dyDescent="0.2">
      <c r="A2767" s="375" t="s">
        <v>102</v>
      </c>
      <c r="B2767" s="375" t="s">
        <v>382</v>
      </c>
      <c r="C2767" s="375" t="s">
        <v>382</v>
      </c>
      <c r="D2767" s="375" t="s">
        <v>382</v>
      </c>
      <c r="E2767" s="375"/>
      <c r="F2767" s="375">
        <v>0</v>
      </c>
      <c r="G2767" s="375">
        <v>0</v>
      </c>
      <c r="H2767" s="375">
        <v>-5.8978499999993801</v>
      </c>
      <c r="I2767" s="375">
        <v>-11.8676249999993</v>
      </c>
      <c r="J2767" s="375">
        <v>0</v>
      </c>
      <c r="K2767" s="375">
        <v>0</v>
      </c>
      <c r="L2767" s="375">
        <v>-1.6950000000000001</v>
      </c>
      <c r="M2767" s="375">
        <v>-158.13</v>
      </c>
      <c r="N2767" s="375">
        <v>-356.45</v>
      </c>
      <c r="O2767" s="375">
        <v>-397.32499999999999</v>
      </c>
      <c r="P2767" s="375">
        <v>-500.41</v>
      </c>
      <c r="Q2767" s="375">
        <v>-216.16499999999999</v>
      </c>
      <c r="R2767" s="375">
        <v>-1647.9404750000001</v>
      </c>
      <c r="W2767" s="323" t="s">
        <v>399</v>
      </c>
      <c r="X2767" s="323" t="s">
        <v>237</v>
      </c>
      <c r="Y2767" s="323"/>
      <c r="Z2767" s="327">
        <v>0</v>
      </c>
      <c r="AA2767" s="327">
        <v>0</v>
      </c>
      <c r="AB2767" s="327">
        <v>0</v>
      </c>
      <c r="AC2767" s="327">
        <v>0</v>
      </c>
      <c r="AD2767" s="327">
        <v>0</v>
      </c>
      <c r="AE2767" s="327">
        <v>0</v>
      </c>
      <c r="AF2767" s="327">
        <v>0</v>
      </c>
      <c r="AG2767" s="327">
        <v>0</v>
      </c>
      <c r="AH2767" s="327">
        <v>0</v>
      </c>
      <c r="AI2767" s="327">
        <v>0</v>
      </c>
      <c r="AJ2767" s="327">
        <v>0</v>
      </c>
      <c r="AK2767" s="327">
        <v>0</v>
      </c>
      <c r="AL2767" s="327">
        <v>0</v>
      </c>
      <c r="AM2767" s="292"/>
    </row>
    <row r="2768" spans="1:39" ht="19.5" customHeight="1" x14ac:dyDescent="0.2">
      <c r="A2768" s="375" t="s">
        <v>102</v>
      </c>
      <c r="B2768" s="375" t="s">
        <v>46</v>
      </c>
      <c r="C2768" s="375" t="s">
        <v>46</v>
      </c>
      <c r="D2768" s="375" t="s">
        <v>46</v>
      </c>
      <c r="E2768" s="375"/>
      <c r="F2768" s="375">
        <v>0</v>
      </c>
      <c r="G2768" s="375">
        <v>0</v>
      </c>
      <c r="H2768" s="375">
        <v>0</v>
      </c>
      <c r="I2768" s="375">
        <v>0</v>
      </c>
      <c r="J2768" s="375">
        <v>0</v>
      </c>
      <c r="K2768" s="375">
        <v>0</v>
      </c>
      <c r="L2768" s="375">
        <v>0</v>
      </c>
      <c r="M2768" s="375">
        <v>0</v>
      </c>
      <c r="N2768" s="375">
        <v>0</v>
      </c>
      <c r="O2768" s="375">
        <v>0</v>
      </c>
      <c r="P2768" s="375">
        <v>0</v>
      </c>
      <c r="Q2768" s="375">
        <v>0</v>
      </c>
      <c r="R2768" s="375">
        <v>0</v>
      </c>
      <c r="W2768" s="323" t="s">
        <v>399</v>
      </c>
      <c r="X2768" s="323" t="s">
        <v>238</v>
      </c>
      <c r="Y2768" s="323"/>
      <c r="Z2768" s="327">
        <v>0</v>
      </c>
      <c r="AA2768" s="327">
        <v>0</v>
      </c>
      <c r="AB2768" s="327">
        <v>0</v>
      </c>
      <c r="AC2768" s="327">
        <v>0</v>
      </c>
      <c r="AD2768" s="327">
        <v>0</v>
      </c>
      <c r="AE2768" s="327">
        <v>0</v>
      </c>
      <c r="AF2768" s="327">
        <v>0</v>
      </c>
      <c r="AG2768" s="327">
        <v>0</v>
      </c>
      <c r="AH2768" s="327">
        <v>0</v>
      </c>
      <c r="AI2768" s="327">
        <v>0</v>
      </c>
      <c r="AJ2768" s="327">
        <v>0</v>
      </c>
      <c r="AK2768" s="327">
        <v>0</v>
      </c>
      <c r="AL2768" s="327">
        <v>0</v>
      </c>
      <c r="AM2768" s="292"/>
    </row>
    <row r="2769" spans="1:39" ht="19.5" customHeight="1" x14ac:dyDescent="0.2">
      <c r="A2769" s="375" t="s">
        <v>102</v>
      </c>
      <c r="B2769" s="375" t="s">
        <v>47</v>
      </c>
      <c r="C2769" s="375" t="s">
        <v>47</v>
      </c>
      <c r="D2769" s="375" t="s">
        <v>47</v>
      </c>
      <c r="E2769" s="375"/>
      <c r="F2769" s="375">
        <v>0</v>
      </c>
      <c r="G2769" s="375">
        <v>0</v>
      </c>
      <c r="H2769" s="375">
        <v>-5.8978499999993801</v>
      </c>
      <c r="I2769" s="375">
        <v>-11.8676249999993</v>
      </c>
      <c r="J2769" s="375">
        <v>0</v>
      </c>
      <c r="K2769" s="375">
        <v>0</v>
      </c>
      <c r="L2769" s="375">
        <v>-1.6950000000000001</v>
      </c>
      <c r="M2769" s="375">
        <v>-158.13</v>
      </c>
      <c r="N2769" s="375">
        <v>-356.45</v>
      </c>
      <c r="O2769" s="375">
        <v>-397.32499999999999</v>
      </c>
      <c r="P2769" s="375">
        <v>-500.41</v>
      </c>
      <c r="Q2769" s="375">
        <v>-216.16499999999999</v>
      </c>
      <c r="R2769" s="375">
        <v>-1647.9404750000001</v>
      </c>
      <c r="W2769" s="323" t="s">
        <v>399</v>
      </c>
      <c r="X2769" s="323" t="s">
        <v>239</v>
      </c>
      <c r="Y2769" s="323"/>
      <c r="Z2769" s="327">
        <v>0</v>
      </c>
      <c r="AA2769" s="327">
        <v>0</v>
      </c>
      <c r="AB2769" s="327">
        <v>0</v>
      </c>
      <c r="AC2769" s="327">
        <v>0</v>
      </c>
      <c r="AD2769" s="327">
        <v>0</v>
      </c>
      <c r="AE2769" s="327">
        <v>0</v>
      </c>
      <c r="AF2769" s="327">
        <v>0</v>
      </c>
      <c r="AG2769" s="327">
        <v>0</v>
      </c>
      <c r="AH2769" s="327">
        <v>0</v>
      </c>
      <c r="AI2769" s="327">
        <v>0</v>
      </c>
      <c r="AJ2769" s="327">
        <v>0</v>
      </c>
      <c r="AK2769" s="327">
        <v>0</v>
      </c>
      <c r="AL2769" s="327">
        <v>0</v>
      </c>
      <c r="AM2769" s="292"/>
    </row>
    <row r="2770" spans="1:39" ht="19.5" customHeight="1" x14ac:dyDescent="0.2">
      <c r="A2770" s="375" t="s">
        <v>102</v>
      </c>
      <c r="B2770" s="375" t="s">
        <v>48</v>
      </c>
      <c r="C2770" s="375" t="s">
        <v>48</v>
      </c>
      <c r="D2770" s="375" t="s">
        <v>48</v>
      </c>
      <c r="E2770" s="375"/>
      <c r="F2770" s="375" t="e">
        <v>#DIV/0!</v>
      </c>
      <c r="G2770" s="375" t="e">
        <v>#DIV/0!</v>
      </c>
      <c r="H2770" s="375">
        <v>1</v>
      </c>
      <c r="I2770" s="375">
        <v>1</v>
      </c>
      <c r="J2770" s="375" t="e">
        <v>#DIV/0!</v>
      </c>
      <c r="K2770" s="375" t="e">
        <v>#DIV/0!</v>
      </c>
      <c r="L2770" s="375">
        <v>1</v>
      </c>
      <c r="M2770" s="375">
        <v>1</v>
      </c>
      <c r="N2770" s="375">
        <v>1</v>
      </c>
      <c r="O2770" s="375">
        <v>1</v>
      </c>
      <c r="P2770" s="375">
        <v>1</v>
      </c>
      <c r="Q2770" s="375">
        <v>1</v>
      </c>
      <c r="R2770" s="375">
        <v>1</v>
      </c>
      <c r="W2770" s="323" t="s">
        <v>399</v>
      </c>
      <c r="X2770" s="323" t="s">
        <v>240</v>
      </c>
      <c r="Y2770" s="323"/>
      <c r="Z2770" s="327">
        <v>0</v>
      </c>
      <c r="AA2770" s="327">
        <v>0</v>
      </c>
      <c r="AB2770" s="327">
        <v>0</v>
      </c>
      <c r="AC2770" s="327">
        <v>0</v>
      </c>
      <c r="AD2770" s="327">
        <v>0</v>
      </c>
      <c r="AE2770" s="327">
        <v>0</v>
      </c>
      <c r="AF2770" s="327">
        <v>0</v>
      </c>
      <c r="AG2770" s="327">
        <v>0</v>
      </c>
      <c r="AH2770" s="327">
        <v>0</v>
      </c>
      <c r="AI2770" s="327">
        <v>0</v>
      </c>
      <c r="AJ2770" s="327">
        <v>0</v>
      </c>
      <c r="AK2770" s="327">
        <v>0</v>
      </c>
      <c r="AL2770" s="327">
        <v>0</v>
      </c>
      <c r="AM2770" s="292"/>
    </row>
    <row r="2771" spans="1:39" ht="19.5" customHeight="1" x14ac:dyDescent="0.2">
      <c r="A2771" s="375" t="s">
        <v>102</v>
      </c>
      <c r="B2771" s="375" t="s">
        <v>49</v>
      </c>
      <c r="C2771" s="375" t="s">
        <v>49</v>
      </c>
      <c r="D2771" s="375" t="s">
        <v>49</v>
      </c>
      <c r="E2771" s="375"/>
      <c r="F2771" s="375" t="e">
        <v>#DIV/0!</v>
      </c>
      <c r="G2771" s="375" t="e">
        <v>#DIV/0!</v>
      </c>
      <c r="H2771" s="375">
        <v>0</v>
      </c>
      <c r="I2771" s="375">
        <v>0</v>
      </c>
      <c r="J2771" s="375" t="e">
        <v>#DIV/0!</v>
      </c>
      <c r="K2771" s="375" t="e">
        <v>#DIV/0!</v>
      </c>
      <c r="L2771" s="375">
        <v>0</v>
      </c>
      <c r="M2771" s="375">
        <v>0</v>
      </c>
      <c r="N2771" s="375">
        <v>0</v>
      </c>
      <c r="O2771" s="375">
        <v>0</v>
      </c>
      <c r="P2771" s="375">
        <v>0</v>
      </c>
      <c r="Q2771" s="375">
        <v>0</v>
      </c>
      <c r="R2771" s="375">
        <v>0</v>
      </c>
      <c r="W2771" s="323" t="s">
        <v>399</v>
      </c>
      <c r="X2771" s="323" t="s">
        <v>241</v>
      </c>
      <c r="Y2771" s="323"/>
      <c r="Z2771" s="327">
        <v>0</v>
      </c>
      <c r="AA2771" s="327">
        <v>0</v>
      </c>
      <c r="AB2771" s="327">
        <v>0</v>
      </c>
      <c r="AC2771" s="327">
        <v>0</v>
      </c>
      <c r="AD2771" s="327">
        <v>0</v>
      </c>
      <c r="AE2771" s="327">
        <v>0</v>
      </c>
      <c r="AF2771" s="327">
        <v>0</v>
      </c>
      <c r="AG2771" s="327">
        <v>0</v>
      </c>
      <c r="AH2771" s="327">
        <v>0</v>
      </c>
      <c r="AI2771" s="327">
        <v>0</v>
      </c>
      <c r="AJ2771" s="327">
        <v>0</v>
      </c>
      <c r="AK2771" s="327">
        <v>0</v>
      </c>
      <c r="AL2771" s="327">
        <v>0</v>
      </c>
      <c r="AM2771" s="292"/>
    </row>
    <row r="2772" spans="1:39" ht="19.5" customHeight="1" x14ac:dyDescent="0.2">
      <c r="A2772" s="375" t="s">
        <v>102</v>
      </c>
      <c r="B2772" s="375" t="s">
        <v>50</v>
      </c>
      <c r="C2772" s="375" t="s">
        <v>50</v>
      </c>
      <c r="D2772" s="375" t="s">
        <v>50</v>
      </c>
      <c r="E2772" s="375"/>
      <c r="F2772" s="375" t="e">
        <v>#DIV/0!</v>
      </c>
      <c r="G2772" s="375" t="e">
        <v>#DIV/0!</v>
      </c>
      <c r="H2772" s="375">
        <v>1</v>
      </c>
      <c r="I2772" s="375">
        <v>1</v>
      </c>
      <c r="J2772" s="375" t="e">
        <v>#DIV/0!</v>
      </c>
      <c r="K2772" s="375" t="e">
        <v>#DIV/0!</v>
      </c>
      <c r="L2772" s="375">
        <v>1</v>
      </c>
      <c r="M2772" s="375">
        <v>1</v>
      </c>
      <c r="N2772" s="375">
        <v>1</v>
      </c>
      <c r="O2772" s="375">
        <v>1</v>
      </c>
      <c r="P2772" s="375">
        <v>1</v>
      </c>
      <c r="Q2772" s="375">
        <v>1</v>
      </c>
      <c r="R2772" s="375">
        <v>1</v>
      </c>
      <c r="W2772" s="323" t="s">
        <v>399</v>
      </c>
      <c r="X2772" s="323" t="s">
        <v>242</v>
      </c>
      <c r="Y2772" s="323"/>
      <c r="Z2772" s="327">
        <v>0</v>
      </c>
      <c r="AA2772" s="327">
        <v>0</v>
      </c>
      <c r="AB2772" s="327">
        <v>0</v>
      </c>
      <c r="AC2772" s="327">
        <v>0</v>
      </c>
      <c r="AD2772" s="327">
        <v>0</v>
      </c>
      <c r="AE2772" s="327">
        <v>0</v>
      </c>
      <c r="AF2772" s="327">
        <v>0</v>
      </c>
      <c r="AG2772" s="327">
        <v>10.040190000000001</v>
      </c>
      <c r="AH2772" s="327">
        <v>0</v>
      </c>
      <c r="AI2772" s="327">
        <v>0</v>
      </c>
      <c r="AJ2772" s="327">
        <v>0</v>
      </c>
      <c r="AK2772" s="327">
        <v>-2.3099999999999999E-2</v>
      </c>
      <c r="AL2772" s="327">
        <v>10.01709</v>
      </c>
      <c r="AM2772" s="292"/>
    </row>
    <row r="2773" spans="1:39" ht="19.5" customHeight="1" x14ac:dyDescent="0.2">
      <c r="W2773" s="323" t="s">
        <v>399</v>
      </c>
      <c r="X2773" s="323" t="s">
        <v>243</v>
      </c>
      <c r="Y2773" s="323"/>
      <c r="Z2773" s="327">
        <v>0</v>
      </c>
      <c r="AA2773" s="327">
        <v>0</v>
      </c>
      <c r="AB2773" s="327">
        <v>0</v>
      </c>
      <c r="AC2773" s="327">
        <v>0</v>
      </c>
      <c r="AD2773" s="327">
        <v>0</v>
      </c>
      <c r="AE2773" s="327">
        <v>0.05</v>
      </c>
      <c r="AF2773" s="327">
        <v>0</v>
      </c>
      <c r="AG2773" s="327">
        <v>0.69464400000000004</v>
      </c>
      <c r="AH2773" s="327">
        <v>0</v>
      </c>
      <c r="AI2773" s="327">
        <v>0.18360899999999999</v>
      </c>
      <c r="AJ2773" s="327">
        <v>0</v>
      </c>
      <c r="AK2773" s="327">
        <v>0.39780900000000002</v>
      </c>
      <c r="AL2773" s="327">
        <v>1.3260620000000001</v>
      </c>
      <c r="AM2773" s="292"/>
    </row>
    <row r="2774" spans="1:39" ht="19.5" customHeight="1" x14ac:dyDescent="0.2">
      <c r="W2774" s="323" t="s">
        <v>399</v>
      </c>
      <c r="X2774" s="323" t="s">
        <v>244</v>
      </c>
      <c r="Y2774" s="323"/>
      <c r="Z2774" s="327">
        <v>0</v>
      </c>
      <c r="AA2774" s="327">
        <v>0</v>
      </c>
      <c r="AB2774" s="327">
        <v>0</v>
      </c>
      <c r="AC2774" s="327">
        <v>0</v>
      </c>
      <c r="AD2774" s="327">
        <v>0</v>
      </c>
      <c r="AE2774" s="327">
        <v>0</v>
      </c>
      <c r="AF2774" s="327">
        <v>0</v>
      </c>
      <c r="AG2774" s="327">
        <v>0</v>
      </c>
      <c r="AH2774" s="327">
        <v>0</v>
      </c>
      <c r="AI2774" s="327">
        <v>0</v>
      </c>
      <c r="AJ2774" s="327">
        <v>0</v>
      </c>
      <c r="AK2774" s="327">
        <v>0</v>
      </c>
      <c r="AL2774" s="327">
        <v>0</v>
      </c>
      <c r="AM2774" s="292"/>
    </row>
    <row r="2775" spans="1:39" ht="19.5" customHeight="1" x14ac:dyDescent="0.2">
      <c r="W2775" s="323" t="s">
        <v>399</v>
      </c>
      <c r="X2775" s="323" t="s">
        <v>245</v>
      </c>
      <c r="Y2775" s="323"/>
      <c r="Z2775" s="327">
        <v>0</v>
      </c>
      <c r="AA2775" s="327">
        <v>0</v>
      </c>
      <c r="AB2775" s="327">
        <v>0</v>
      </c>
      <c r="AC2775" s="327">
        <v>0</v>
      </c>
      <c r="AD2775" s="327">
        <v>0</v>
      </c>
      <c r="AE2775" s="327">
        <v>0</v>
      </c>
      <c r="AF2775" s="327">
        <v>0</v>
      </c>
      <c r="AG2775" s="327">
        <v>0</v>
      </c>
      <c r="AH2775" s="327">
        <v>0</v>
      </c>
      <c r="AI2775" s="327">
        <v>0</v>
      </c>
      <c r="AJ2775" s="327">
        <v>0</v>
      </c>
      <c r="AK2775" s="327">
        <v>0</v>
      </c>
      <c r="AL2775" s="327">
        <v>0</v>
      </c>
      <c r="AM2775" s="292"/>
    </row>
    <row r="2776" spans="1:39" ht="19.5" customHeight="1" x14ac:dyDescent="0.2">
      <c r="A2776" s="375" t="s">
        <v>410</v>
      </c>
      <c r="B2776" s="375"/>
      <c r="C2776" s="375"/>
      <c r="D2776" s="375"/>
      <c r="E2776" s="375"/>
      <c r="F2776" s="375">
        <v>0</v>
      </c>
      <c r="G2776" s="375"/>
      <c r="H2776" s="375"/>
      <c r="I2776" s="375"/>
      <c r="J2776" s="375"/>
      <c r="K2776" s="375"/>
      <c r="L2776" s="375"/>
      <c r="M2776" s="375"/>
      <c r="N2776" s="375"/>
      <c r="O2776" s="375"/>
      <c r="P2776" s="375"/>
      <c r="Q2776" s="375"/>
      <c r="R2776" s="375"/>
      <c r="W2776" s="323" t="s">
        <v>399</v>
      </c>
      <c r="X2776" s="323" t="s">
        <v>246</v>
      </c>
      <c r="Y2776" s="323"/>
      <c r="Z2776" s="327">
        <v>0</v>
      </c>
      <c r="AA2776" s="327">
        <v>0</v>
      </c>
      <c r="AB2776" s="327">
        <v>0</v>
      </c>
      <c r="AC2776" s="327">
        <v>0</v>
      </c>
      <c r="AD2776" s="327">
        <v>0</v>
      </c>
      <c r="AE2776" s="327">
        <v>0</v>
      </c>
      <c r="AF2776" s="327">
        <v>0</v>
      </c>
      <c r="AG2776" s="327">
        <v>0</v>
      </c>
      <c r="AH2776" s="327">
        <v>0</v>
      </c>
      <c r="AI2776" s="327">
        <v>0</v>
      </c>
      <c r="AJ2776" s="327">
        <v>0</v>
      </c>
      <c r="AK2776" s="327">
        <v>0</v>
      </c>
      <c r="AL2776" s="327">
        <v>0</v>
      </c>
      <c r="AM2776" s="292"/>
    </row>
    <row r="2777" spans="1:39" ht="19.5" customHeight="1" x14ac:dyDescent="0.2">
      <c r="A2777" s="375" t="s">
        <v>3</v>
      </c>
      <c r="B2777" s="375" t="s">
        <v>4</v>
      </c>
      <c r="C2777" s="375" t="s">
        <v>5</v>
      </c>
      <c r="D2777" s="375" t="s">
        <v>6</v>
      </c>
      <c r="E2777" s="375" t="s">
        <v>7</v>
      </c>
      <c r="F2777" s="375" t="s">
        <v>8</v>
      </c>
      <c r="G2777" s="375" t="s">
        <v>9</v>
      </c>
      <c r="H2777" s="375" t="s">
        <v>10</v>
      </c>
      <c r="I2777" s="375" t="s">
        <v>11</v>
      </c>
      <c r="J2777" s="375" t="s">
        <v>12</v>
      </c>
      <c r="K2777" s="375" t="s">
        <v>13</v>
      </c>
      <c r="L2777" s="375" t="s">
        <v>14</v>
      </c>
      <c r="M2777" s="375" t="s">
        <v>15</v>
      </c>
      <c r="N2777" s="375" t="s">
        <v>16</v>
      </c>
      <c r="O2777" s="375" t="s">
        <v>17</v>
      </c>
      <c r="P2777" s="375" t="s">
        <v>111</v>
      </c>
      <c r="Q2777" s="375" t="s">
        <v>19</v>
      </c>
      <c r="R2777" s="375" t="s">
        <v>20</v>
      </c>
      <c r="W2777" s="323" t="s">
        <v>399</v>
      </c>
      <c r="X2777" s="323" t="s">
        <v>247</v>
      </c>
      <c r="Y2777" s="323"/>
      <c r="Z2777" s="327">
        <v>0</v>
      </c>
      <c r="AA2777" s="327">
        <v>0</v>
      </c>
      <c r="AB2777" s="327">
        <v>0</v>
      </c>
      <c r="AC2777" s="327">
        <v>0</v>
      </c>
      <c r="AD2777" s="327">
        <v>0</v>
      </c>
      <c r="AE2777" s="327">
        <v>0</v>
      </c>
      <c r="AF2777" s="327">
        <v>0</v>
      </c>
      <c r="AG2777" s="327">
        <v>0</v>
      </c>
      <c r="AH2777" s="327">
        <v>0</v>
      </c>
      <c r="AI2777" s="327">
        <v>0</v>
      </c>
      <c r="AJ2777" s="327">
        <v>0</v>
      </c>
      <c r="AK2777" s="327">
        <v>0</v>
      </c>
      <c r="AL2777" s="327">
        <v>0</v>
      </c>
      <c r="AM2777" s="292"/>
    </row>
    <row r="2778" spans="1:39" ht="19.5" customHeight="1" x14ac:dyDescent="0.2">
      <c r="A2778" s="375" t="s">
        <v>24</v>
      </c>
      <c r="B2778" s="375" t="s">
        <v>25</v>
      </c>
      <c r="C2778" s="375" t="s">
        <v>26</v>
      </c>
      <c r="D2778" s="375" t="s">
        <v>27</v>
      </c>
      <c r="E2778" s="375"/>
      <c r="F2778" s="375">
        <v>2271.0135</v>
      </c>
      <c r="G2778" s="375">
        <v>683.09529999999995</v>
      </c>
      <c r="H2778" s="375">
        <v>2103.0093999999999</v>
      </c>
      <c r="I2778" s="375">
        <v>2784.6109000000001</v>
      </c>
      <c r="J2778" s="375">
        <v>3037.0878499999999</v>
      </c>
      <c r="K2778" s="375">
        <v>3511.2301000000002</v>
      </c>
      <c r="L2778" s="375">
        <v>3924.1178</v>
      </c>
      <c r="M2778" s="375">
        <v>3964.6597000000002</v>
      </c>
      <c r="N2778" s="375">
        <v>3637.5654</v>
      </c>
      <c r="O2778" s="375">
        <v>3138.5994999999998</v>
      </c>
      <c r="P2778" s="375">
        <v>3436.0524999999998</v>
      </c>
      <c r="Q2778" s="375">
        <v>3494.9513000000002</v>
      </c>
      <c r="R2778" s="375">
        <v>35985.99325</v>
      </c>
      <c r="W2778" s="323" t="s">
        <v>399</v>
      </c>
      <c r="X2778" s="323" t="s">
        <v>248</v>
      </c>
      <c r="Y2778" s="323"/>
      <c r="Z2778" s="327">
        <v>0</v>
      </c>
      <c r="AA2778" s="327">
        <v>0</v>
      </c>
      <c r="AB2778" s="327">
        <v>0</v>
      </c>
      <c r="AC2778" s="327">
        <v>0</v>
      </c>
      <c r="AD2778" s="327">
        <v>0</v>
      </c>
      <c r="AE2778" s="327">
        <v>0</v>
      </c>
      <c r="AF2778" s="327">
        <v>4.6451390000000004</v>
      </c>
      <c r="AG2778" s="327">
        <v>0</v>
      </c>
      <c r="AH2778" s="327">
        <v>0</v>
      </c>
      <c r="AI2778" s="327">
        <v>0</v>
      </c>
      <c r="AJ2778" s="327">
        <v>0</v>
      </c>
      <c r="AK2778" s="327">
        <v>0</v>
      </c>
      <c r="AL2778" s="327">
        <v>4.6451390000000004</v>
      </c>
      <c r="AM2778" s="292"/>
    </row>
    <row r="2779" spans="1:39" ht="19.5" customHeight="1" x14ac:dyDescent="0.2">
      <c r="A2779" s="375" t="s">
        <v>24</v>
      </c>
      <c r="B2779" s="375" t="s">
        <v>25</v>
      </c>
      <c r="C2779" s="375" t="s">
        <v>26</v>
      </c>
      <c r="D2779" s="375" t="s">
        <v>28</v>
      </c>
      <c r="E2779" s="375"/>
      <c r="F2779" s="375">
        <v>1165.9940999999999</v>
      </c>
      <c r="G2779" s="375">
        <v>425.87610000000001</v>
      </c>
      <c r="H2779" s="375">
        <v>1045.2420999999999</v>
      </c>
      <c r="I2779" s="375">
        <v>1599.8989999999999</v>
      </c>
      <c r="J2779" s="375">
        <v>1925.8076000000001</v>
      </c>
      <c r="K2779" s="375">
        <v>2094.1664999999998</v>
      </c>
      <c r="L2779" s="375">
        <v>2066.2714999999998</v>
      </c>
      <c r="M2779" s="375">
        <v>1970.4224999999999</v>
      </c>
      <c r="N2779" s="375">
        <v>1877.4399000000001</v>
      </c>
      <c r="O2779" s="375">
        <v>1736.3933999999999</v>
      </c>
      <c r="P2779" s="375">
        <v>2015.7438999999999</v>
      </c>
      <c r="Q2779" s="375">
        <v>2117.0120000000002</v>
      </c>
      <c r="R2779" s="375">
        <v>20040.268599999999</v>
      </c>
      <c r="W2779" s="323" t="s">
        <v>399</v>
      </c>
      <c r="X2779" s="323" t="s">
        <v>210</v>
      </c>
      <c r="Y2779" s="323"/>
      <c r="Z2779" s="327">
        <v>12.584602</v>
      </c>
      <c r="AA2779" s="327">
        <v>39.617223166666697</v>
      </c>
      <c r="AB2779" s="327">
        <v>12.555387</v>
      </c>
      <c r="AC2779" s="327">
        <v>18.473458999999998</v>
      </c>
      <c r="AD2779" s="327">
        <v>15.306779000000001</v>
      </c>
      <c r="AE2779" s="327">
        <v>17.980487</v>
      </c>
      <c r="AF2779" s="327">
        <v>25.476846999999999</v>
      </c>
      <c r="AG2779" s="327">
        <v>30.947799</v>
      </c>
      <c r="AH2779" s="327">
        <v>25.593872000000001</v>
      </c>
      <c r="AI2779" s="327">
        <v>14.609636999999999</v>
      </c>
      <c r="AJ2779" s="327">
        <v>22.346163000000001</v>
      </c>
      <c r="AK2779" s="327">
        <v>30.709755000000001</v>
      </c>
      <c r="AL2779" s="327">
        <v>266.20201016666698</v>
      </c>
      <c r="AM2779" s="292"/>
    </row>
    <row r="2780" spans="1:39" ht="19.5" customHeight="1" x14ac:dyDescent="0.2">
      <c r="A2780" s="375" t="s">
        <v>24</v>
      </c>
      <c r="B2780" s="375" t="s">
        <v>25</v>
      </c>
      <c r="C2780" s="375" t="s">
        <v>26</v>
      </c>
      <c r="D2780" s="375" t="s">
        <v>29</v>
      </c>
      <c r="E2780" s="375"/>
      <c r="F2780" s="375">
        <v>545.97618999999997</v>
      </c>
      <c r="G2780" s="375">
        <v>194.04775000000001</v>
      </c>
      <c r="H2780" s="375">
        <v>960.76985000000002</v>
      </c>
      <c r="I2780" s="375">
        <v>963.97265000000004</v>
      </c>
      <c r="J2780" s="375">
        <v>1056.8339900000001</v>
      </c>
      <c r="K2780" s="375">
        <v>1051.0141799999999</v>
      </c>
      <c r="L2780" s="375">
        <v>685.12106000000006</v>
      </c>
      <c r="M2780" s="375">
        <v>391.85520500000001</v>
      </c>
      <c r="N2780" s="375">
        <v>535.18217000000004</v>
      </c>
      <c r="O2780" s="375">
        <v>643.20190500000001</v>
      </c>
      <c r="P2780" s="375">
        <v>740.28849000000002</v>
      </c>
      <c r="Q2780" s="375">
        <v>513.88431100000003</v>
      </c>
      <c r="R2780" s="375">
        <v>8282.1477510000004</v>
      </c>
      <c r="W2780" s="321"/>
      <c r="X2780" s="321"/>
      <c r="Y2780" s="321"/>
      <c r="Z2780" s="329"/>
      <c r="AA2780" s="329"/>
      <c r="AB2780" s="329"/>
      <c r="AC2780" s="329"/>
      <c r="AD2780" s="329"/>
      <c r="AE2780" s="329"/>
      <c r="AF2780" s="329"/>
      <c r="AG2780" s="329"/>
      <c r="AH2780" s="329"/>
      <c r="AI2780" s="329"/>
      <c r="AJ2780" s="329"/>
      <c r="AK2780" s="329"/>
      <c r="AL2780" s="329"/>
      <c r="AM2780" s="292"/>
    </row>
    <row r="2781" spans="1:39" ht="19.5" customHeight="1" x14ac:dyDescent="0.2">
      <c r="A2781" s="375" t="s">
        <v>24</v>
      </c>
      <c r="B2781" s="375" t="s">
        <v>25</v>
      </c>
      <c r="C2781" s="375" t="s">
        <v>26</v>
      </c>
      <c r="D2781" s="375" t="s">
        <v>30</v>
      </c>
      <c r="E2781" s="375"/>
      <c r="F2781" s="375">
        <v>669.10001999999895</v>
      </c>
      <c r="G2781" s="375">
        <v>216.24923999999999</v>
      </c>
      <c r="H2781" s="375">
        <v>848.07849999999803</v>
      </c>
      <c r="I2781" s="375">
        <v>1222.69056</v>
      </c>
      <c r="J2781" s="375">
        <v>1377.5036050000001</v>
      </c>
      <c r="K2781" s="375">
        <v>1518.04566</v>
      </c>
      <c r="L2781" s="375">
        <v>1094.5204650000001</v>
      </c>
      <c r="M2781" s="375">
        <v>1337.988499</v>
      </c>
      <c r="N2781" s="375">
        <v>1443.2882689999999</v>
      </c>
      <c r="O2781" s="375">
        <v>1327.83347</v>
      </c>
      <c r="P2781" s="375">
        <v>1289.1015540000001</v>
      </c>
      <c r="Q2781" s="375">
        <v>1409.6822690000099</v>
      </c>
      <c r="R2781" s="375">
        <v>13754.082111</v>
      </c>
      <c r="W2781" s="321"/>
      <c r="X2781" s="321"/>
      <c r="Y2781" s="321"/>
      <c r="Z2781" s="329"/>
      <c r="AA2781" s="329"/>
      <c r="AB2781" s="329"/>
      <c r="AC2781" s="329"/>
      <c r="AD2781" s="329"/>
      <c r="AE2781" s="329"/>
      <c r="AF2781" s="329"/>
      <c r="AG2781" s="329"/>
      <c r="AH2781" s="329"/>
      <c r="AI2781" s="329"/>
      <c r="AJ2781" s="329"/>
      <c r="AK2781" s="329"/>
      <c r="AL2781" s="329"/>
      <c r="AM2781" s="292"/>
    </row>
    <row r="2782" spans="1:39" ht="19.5" customHeight="1" x14ac:dyDescent="0.2">
      <c r="A2782" s="375" t="s">
        <v>24</v>
      </c>
      <c r="B2782" s="375" t="s">
        <v>25</v>
      </c>
      <c r="C2782" s="375" t="s">
        <v>26</v>
      </c>
      <c r="D2782" s="375" t="s">
        <v>31</v>
      </c>
      <c r="E2782" s="375"/>
      <c r="F2782" s="375">
        <v>445.9957</v>
      </c>
      <c r="G2782" s="375">
        <v>90.899100000000004</v>
      </c>
      <c r="H2782" s="375">
        <v>309.14920000000001</v>
      </c>
      <c r="I2782" s="375">
        <v>418.48435000000001</v>
      </c>
      <c r="J2782" s="375">
        <v>433.85455000000002</v>
      </c>
      <c r="K2782" s="375">
        <v>724.3066</v>
      </c>
      <c r="L2782" s="375">
        <v>771.79106999999999</v>
      </c>
      <c r="M2782" s="375">
        <v>774.35379999999998</v>
      </c>
      <c r="N2782" s="375">
        <v>670.98247000000003</v>
      </c>
      <c r="O2782" s="375">
        <v>482.44880000000001</v>
      </c>
      <c r="P2782" s="375">
        <v>485.66194999999999</v>
      </c>
      <c r="Q2782" s="375">
        <v>571.36315000000002</v>
      </c>
      <c r="R2782" s="375">
        <v>6179.2907400000004</v>
      </c>
      <c r="W2782" s="323" t="s">
        <v>3</v>
      </c>
      <c r="X2782" s="323" t="s">
        <v>4</v>
      </c>
      <c r="Y2782" s="323"/>
      <c r="Z2782" s="327" t="s">
        <v>8</v>
      </c>
      <c r="AA2782" s="327" t="s">
        <v>9</v>
      </c>
      <c r="AB2782" s="327" t="s">
        <v>10</v>
      </c>
      <c r="AC2782" s="327" t="s">
        <v>11</v>
      </c>
      <c r="AD2782" s="327" t="s">
        <v>12</v>
      </c>
      <c r="AE2782" s="327" t="s">
        <v>13</v>
      </c>
      <c r="AF2782" s="327" t="s">
        <v>14</v>
      </c>
      <c r="AG2782" s="327" t="s">
        <v>15</v>
      </c>
      <c r="AH2782" s="327" t="s">
        <v>16</v>
      </c>
      <c r="AI2782" s="327" t="s">
        <v>17</v>
      </c>
      <c r="AJ2782" s="327" t="s">
        <v>111</v>
      </c>
      <c r="AK2782" s="327" t="s">
        <v>19</v>
      </c>
      <c r="AL2782" s="327" t="s">
        <v>20</v>
      </c>
      <c r="AM2782" s="292"/>
    </row>
    <row r="2783" spans="1:39" ht="19.5" customHeight="1" x14ac:dyDescent="0.2">
      <c r="A2783" s="375" t="s">
        <v>24</v>
      </c>
      <c r="B2783" s="375" t="s">
        <v>25</v>
      </c>
      <c r="C2783" s="375" t="s">
        <v>26</v>
      </c>
      <c r="D2783" s="375" t="s">
        <v>32</v>
      </c>
      <c r="E2783" s="375"/>
      <c r="F2783" s="375">
        <v>3.1684999999999999</v>
      </c>
      <c r="G2783" s="375">
        <v>0.99219999999999997</v>
      </c>
      <c r="H2783" s="375">
        <v>1.8535999999999999</v>
      </c>
      <c r="I2783" s="375">
        <v>2.4893000000000001</v>
      </c>
      <c r="J2783" s="375">
        <v>3.0266000000000002</v>
      </c>
      <c r="K2783" s="375">
        <v>7.8365999999999998</v>
      </c>
      <c r="L2783" s="375">
        <v>3.8791000000000002</v>
      </c>
      <c r="M2783" s="375">
        <v>1.7750999999999999</v>
      </c>
      <c r="N2783" s="375">
        <v>4.9833999999999996</v>
      </c>
      <c r="O2783" s="375">
        <v>2.1526999999999998</v>
      </c>
      <c r="P2783" s="375">
        <v>5.6105</v>
      </c>
      <c r="Q2783" s="375">
        <v>5.9123000000000001</v>
      </c>
      <c r="R2783" s="375">
        <v>43.679900000000004</v>
      </c>
      <c r="W2783" s="323" t="s">
        <v>78</v>
      </c>
      <c r="X2783" s="323" t="s">
        <v>217</v>
      </c>
      <c r="Y2783" s="323"/>
      <c r="Z2783" s="327">
        <v>0.15928</v>
      </c>
      <c r="AA2783" s="327">
        <v>0.43519200000000002</v>
      </c>
      <c r="AB2783" s="327">
        <v>0.43519200000000002</v>
      </c>
      <c r="AC2783" s="327">
        <v>0.43519200000000002</v>
      </c>
      <c r="AD2783" s="327">
        <v>0.43519200000000002</v>
      </c>
      <c r="AE2783" s="327">
        <v>0.57247199999999998</v>
      </c>
      <c r="AF2783" s="327">
        <v>0.57247199999999998</v>
      </c>
      <c r="AG2783" s="327">
        <v>0.57247199999999998</v>
      </c>
      <c r="AH2783" s="327">
        <v>0.57247199999999998</v>
      </c>
      <c r="AI2783" s="327">
        <v>0.57247199999999998</v>
      </c>
      <c r="AJ2783" s="327">
        <v>0.57247199999999998</v>
      </c>
      <c r="AK2783" s="327">
        <v>0.57247199999999998</v>
      </c>
      <c r="AL2783" s="327">
        <v>5.9073520000000004</v>
      </c>
      <c r="AM2783" s="292"/>
    </row>
    <row r="2784" spans="1:39" ht="19.5" customHeight="1" x14ac:dyDescent="0.2">
      <c r="A2784" s="375" t="s">
        <v>24</v>
      </c>
      <c r="B2784" s="375" t="s">
        <v>25</v>
      </c>
      <c r="C2784" s="375" t="s">
        <v>33</v>
      </c>
      <c r="D2784" s="375" t="s">
        <v>34</v>
      </c>
      <c r="E2784" s="375"/>
      <c r="F2784" s="375">
        <v>3948.2012100000102</v>
      </c>
      <c r="G2784" s="375">
        <v>1352.70479</v>
      </c>
      <c r="H2784" s="375">
        <v>4021.1725499999998</v>
      </c>
      <c r="I2784" s="375">
        <v>5316.7304599999798</v>
      </c>
      <c r="J2784" s="375">
        <v>5868.1905450000104</v>
      </c>
      <c r="K2784" s="375">
        <v>6793.0988400000097</v>
      </c>
      <c r="L2784" s="375">
        <v>6232.2226950000104</v>
      </c>
      <c r="M2784" s="375">
        <v>6065.7055039999996</v>
      </c>
      <c r="N2784" s="375">
        <v>6110.8755090000104</v>
      </c>
      <c r="O2784" s="375">
        <v>5482.179975</v>
      </c>
      <c r="P2784" s="375">
        <v>6050.658394</v>
      </c>
      <c r="Q2784" s="375">
        <v>6034.1406800000004</v>
      </c>
      <c r="R2784" s="375">
        <v>63275.881152000002</v>
      </c>
      <c r="W2784" s="323" t="s">
        <v>78</v>
      </c>
      <c r="X2784" s="323" t="s">
        <v>218</v>
      </c>
      <c r="Y2784" s="323"/>
      <c r="Z2784" s="327">
        <v>3.6935999999999997E-2</v>
      </c>
      <c r="AA2784" s="327">
        <v>3.9365999999999998E-2</v>
      </c>
      <c r="AB2784" s="327">
        <v>3.1104E-2</v>
      </c>
      <c r="AC2784" s="327">
        <v>2.9645999999999999E-2</v>
      </c>
      <c r="AD2784" s="327">
        <v>3.4506000000000002E-2</v>
      </c>
      <c r="AE2784" s="327">
        <v>3.8393999999999998E-2</v>
      </c>
      <c r="AF2784" s="327">
        <v>4.0337999999999999E-2</v>
      </c>
      <c r="AG2784" s="327">
        <v>4.0337999999999999E-2</v>
      </c>
      <c r="AH2784" s="327">
        <v>6.6582000000000002E-2</v>
      </c>
      <c r="AI2784" s="327">
        <v>6.2207999999999999E-2</v>
      </c>
      <c r="AJ2784" s="327">
        <v>3.6935999999999997E-2</v>
      </c>
      <c r="AK2784" s="327">
        <v>6.7554000000000003E-2</v>
      </c>
      <c r="AL2784" s="327">
        <v>0.52390800000000004</v>
      </c>
      <c r="AM2784" s="292"/>
    </row>
    <row r="2785" spans="1:39" ht="19.5" customHeight="1" x14ac:dyDescent="0.2">
      <c r="A2785" s="375" t="s">
        <v>24</v>
      </c>
      <c r="B2785" s="375" t="s">
        <v>25</v>
      </c>
      <c r="C2785" s="375" t="s">
        <v>33</v>
      </c>
      <c r="D2785" s="375" t="s">
        <v>35</v>
      </c>
      <c r="E2785" s="375"/>
      <c r="F2785" s="375">
        <v>369.53210000000001</v>
      </c>
      <c r="G2785" s="375">
        <v>56.2776</v>
      </c>
      <c r="H2785" s="375">
        <v>362.11419999999998</v>
      </c>
      <c r="I2785" s="375">
        <v>532.77430000000004</v>
      </c>
      <c r="J2785" s="375">
        <v>667.15570000000002</v>
      </c>
      <c r="K2785" s="375">
        <v>739.13530000000003</v>
      </c>
      <c r="L2785" s="375">
        <v>746.52620000000002</v>
      </c>
      <c r="M2785" s="375">
        <v>801.90959999999995</v>
      </c>
      <c r="N2785" s="375">
        <v>75.917199999999994</v>
      </c>
      <c r="O2785" s="375">
        <v>663.27480000000003</v>
      </c>
      <c r="P2785" s="375">
        <v>737.72050000000002</v>
      </c>
      <c r="Q2785" s="375">
        <v>814.01469999999995</v>
      </c>
      <c r="R2785" s="375">
        <v>6566.3522000000003</v>
      </c>
      <c r="W2785" s="323" t="s">
        <v>78</v>
      </c>
      <c r="X2785" s="323" t="s">
        <v>219</v>
      </c>
      <c r="Y2785" s="323"/>
      <c r="Z2785" s="327">
        <v>0.19152</v>
      </c>
      <c r="AA2785" s="327">
        <v>0.19719999999999999</v>
      </c>
      <c r="AB2785" s="327">
        <v>0.50175999999999998</v>
      </c>
      <c r="AC2785" s="327">
        <v>0.52088000000000001</v>
      </c>
      <c r="AD2785" s="327">
        <v>0.73992000000000002</v>
      </c>
      <c r="AE2785" s="327">
        <v>0.96799999999999997</v>
      </c>
      <c r="AF2785" s="327">
        <v>0.86472000000000004</v>
      </c>
      <c r="AG2785" s="327">
        <v>1.08816</v>
      </c>
      <c r="AH2785" s="327">
        <v>1.0407999999999999</v>
      </c>
      <c r="AI2785" s="327">
        <v>0.88271999999999995</v>
      </c>
      <c r="AJ2785" s="327">
        <v>0.87172000000000005</v>
      </c>
      <c r="AK2785" s="327">
        <v>1.13791</v>
      </c>
      <c r="AL2785" s="327">
        <v>9.0053099999999997</v>
      </c>
      <c r="AM2785" s="292"/>
    </row>
    <row r="2786" spans="1:39" ht="19.5" customHeight="1" x14ac:dyDescent="0.2">
      <c r="A2786" s="375" t="s">
        <v>24</v>
      </c>
      <c r="B2786" s="375" t="s">
        <v>25</v>
      </c>
      <c r="C2786" s="375" t="s">
        <v>33</v>
      </c>
      <c r="D2786" s="375" t="s">
        <v>36</v>
      </c>
      <c r="E2786" s="375"/>
      <c r="F2786" s="375">
        <v>778.53099999999995</v>
      </c>
      <c r="G2786" s="375">
        <v>198.71360000000001</v>
      </c>
      <c r="H2786" s="375">
        <v>881.22249999999997</v>
      </c>
      <c r="I2786" s="375">
        <v>1126.9078</v>
      </c>
      <c r="J2786" s="375">
        <v>1281.00945</v>
      </c>
      <c r="K2786" s="375">
        <v>1331.5102999999999</v>
      </c>
      <c r="L2786" s="375">
        <v>1477.1833999999999</v>
      </c>
      <c r="M2786" s="375">
        <v>1511.6033</v>
      </c>
      <c r="N2786" s="375">
        <v>1912.8579999999999</v>
      </c>
      <c r="O2786" s="375">
        <v>1122.4925000000001</v>
      </c>
      <c r="P2786" s="375">
        <v>1112.0307</v>
      </c>
      <c r="Q2786" s="375">
        <v>1195.2734</v>
      </c>
      <c r="R2786" s="375">
        <v>13929.335950000001</v>
      </c>
      <c r="W2786" s="323" t="s">
        <v>78</v>
      </c>
      <c r="X2786" s="323" t="s">
        <v>220</v>
      </c>
      <c r="Y2786" s="323"/>
      <c r="Z2786" s="327">
        <v>-30.400026</v>
      </c>
      <c r="AA2786" s="327">
        <v>6.4863000000000004E-2</v>
      </c>
      <c r="AB2786" s="327">
        <v>3.918E-2</v>
      </c>
      <c r="AC2786" s="327">
        <v>5.5757000000000001E-2</v>
      </c>
      <c r="AD2786" s="327">
        <v>0.51305500000000004</v>
      </c>
      <c r="AE2786" s="327">
        <v>7.2359999999999994E-2</v>
      </c>
      <c r="AF2786" s="327">
        <v>7.6869000000000007E-2</v>
      </c>
      <c r="AG2786" s="327">
        <v>8.8848999999999997E-2</v>
      </c>
      <c r="AH2786" s="327">
        <v>0.151999</v>
      </c>
      <c r="AI2786" s="327">
        <v>6.6709000000000004E-2</v>
      </c>
      <c r="AJ2786" s="327">
        <v>0.114483</v>
      </c>
      <c r="AK2786" s="327">
        <v>0.109121</v>
      </c>
      <c r="AL2786" s="327">
        <v>-29.046780999999999</v>
      </c>
      <c r="AM2786" s="292"/>
    </row>
    <row r="2787" spans="1:39" ht="19.5" customHeight="1" x14ac:dyDescent="0.2">
      <c r="A2787" s="375" t="s">
        <v>24</v>
      </c>
      <c r="B2787" s="375" t="s">
        <v>25</v>
      </c>
      <c r="C2787" s="375" t="s">
        <v>33</v>
      </c>
      <c r="D2787" s="375" t="s">
        <v>37</v>
      </c>
      <c r="E2787" s="375"/>
      <c r="F2787" s="375">
        <v>0.95920000000000005</v>
      </c>
      <c r="G2787" s="375">
        <v>0</v>
      </c>
      <c r="H2787" s="375">
        <v>0</v>
      </c>
      <c r="I2787" s="375">
        <v>1.8725000000000001</v>
      </c>
      <c r="J2787" s="375">
        <v>0</v>
      </c>
      <c r="K2787" s="375">
        <v>0</v>
      </c>
      <c r="L2787" s="375">
        <v>0</v>
      </c>
      <c r="M2787" s="375">
        <v>0</v>
      </c>
      <c r="N2787" s="375">
        <v>0</v>
      </c>
      <c r="O2787" s="375">
        <v>0</v>
      </c>
      <c r="P2787" s="375">
        <v>0</v>
      </c>
      <c r="Q2787" s="375">
        <v>0</v>
      </c>
      <c r="R2787" s="375">
        <v>2.8317000000000001</v>
      </c>
      <c r="W2787" s="323" t="s">
        <v>78</v>
      </c>
      <c r="X2787" s="323" t="s">
        <v>211</v>
      </c>
      <c r="Y2787" s="323"/>
      <c r="Z2787" s="327">
        <v>25.758136</v>
      </c>
      <c r="AA2787" s="327">
        <v>134.75449699999999</v>
      </c>
      <c r="AB2787" s="327">
        <v>27.270192999999999</v>
      </c>
      <c r="AC2787" s="327">
        <v>31.210280000000001</v>
      </c>
      <c r="AD2787" s="327">
        <v>25.826673</v>
      </c>
      <c r="AE2787" s="327">
        <v>32.252080999999997</v>
      </c>
      <c r="AF2787" s="327">
        <v>38.788409999999999</v>
      </c>
      <c r="AG2787" s="327">
        <v>40.513478999999997</v>
      </c>
      <c r="AH2787" s="327">
        <v>27.568635</v>
      </c>
      <c r="AI2787" s="327">
        <v>29.447533</v>
      </c>
      <c r="AJ2787" s="327">
        <v>26.621027000000002</v>
      </c>
      <c r="AK2787" s="327">
        <v>42.932225000000003</v>
      </c>
      <c r="AL2787" s="327">
        <v>482.94316900000001</v>
      </c>
      <c r="AM2787" s="292"/>
    </row>
    <row r="2788" spans="1:39" ht="19.5" customHeight="1" x14ac:dyDescent="0.2">
      <c r="A2788" s="375" t="s">
        <v>24</v>
      </c>
      <c r="B2788" s="375" t="s">
        <v>25</v>
      </c>
      <c r="C2788" s="375" t="s">
        <v>33</v>
      </c>
      <c r="D2788" s="375" t="s">
        <v>38</v>
      </c>
      <c r="E2788" s="375"/>
      <c r="F2788" s="375">
        <v>4.0244999999999997</v>
      </c>
      <c r="G2788" s="375">
        <v>3.4636999999999998</v>
      </c>
      <c r="H2788" s="375">
        <v>3.5933999999999999</v>
      </c>
      <c r="I2788" s="375">
        <v>13.861700000000001</v>
      </c>
      <c r="J2788" s="375">
        <v>17.758500000000002</v>
      </c>
      <c r="K2788" s="375">
        <v>41.603400000000001</v>
      </c>
      <c r="L2788" s="375">
        <v>85.125200000000007</v>
      </c>
      <c r="M2788" s="375">
        <v>61.836399999999998</v>
      </c>
      <c r="N2788" s="375">
        <v>69.790899999999993</v>
      </c>
      <c r="O2788" s="375">
        <v>47.908299999999997</v>
      </c>
      <c r="P2788" s="375">
        <v>61.725099999999998</v>
      </c>
      <c r="Q2788" s="375">
        <v>77.222099999999998</v>
      </c>
      <c r="R2788" s="375">
        <v>487.91320000000002</v>
      </c>
      <c r="W2788" s="323" t="s">
        <v>78</v>
      </c>
      <c r="X2788" s="323" t="s">
        <v>221</v>
      </c>
      <c r="Y2788" s="323"/>
      <c r="Z2788" s="327">
        <v>31.868084</v>
      </c>
      <c r="AA2788" s="327">
        <v>2.4636346666666702</v>
      </c>
      <c r="AB2788" s="327">
        <v>2.2184680000000001</v>
      </c>
      <c r="AC2788" s="327">
        <v>2.0729519999999999</v>
      </c>
      <c r="AD2788" s="327">
        <v>2.1165229999999999</v>
      </c>
      <c r="AE2788" s="327">
        <v>2.3437480000000002</v>
      </c>
      <c r="AF2788" s="327">
        <v>2.4618479999999998</v>
      </c>
      <c r="AG2788" s="327">
        <v>2.5352749999999999</v>
      </c>
      <c r="AH2788" s="327">
        <v>2.5380750000000001</v>
      </c>
      <c r="AI2788" s="327">
        <v>2.5477240000000001</v>
      </c>
      <c r="AJ2788" s="327">
        <v>2.3780359999999998</v>
      </c>
      <c r="AK2788" s="327">
        <v>2.9906480000000002</v>
      </c>
      <c r="AL2788" s="327">
        <v>58.535015666666702</v>
      </c>
      <c r="AM2788" s="292"/>
    </row>
    <row r="2789" spans="1:39" ht="19.5" customHeight="1" x14ac:dyDescent="0.2">
      <c r="A2789" s="375" t="s">
        <v>24</v>
      </c>
      <c r="B2789" s="375" t="s">
        <v>25</v>
      </c>
      <c r="C2789" s="375" t="s">
        <v>33</v>
      </c>
      <c r="D2789" s="375" t="s">
        <v>39</v>
      </c>
      <c r="E2789" s="375"/>
      <c r="F2789" s="375">
        <v>0</v>
      </c>
      <c r="G2789" s="375">
        <v>0</v>
      </c>
      <c r="H2789" s="375">
        <v>0</v>
      </c>
      <c r="I2789" s="375">
        <v>0</v>
      </c>
      <c r="J2789" s="375">
        <v>0</v>
      </c>
      <c r="K2789" s="375">
        <v>1.2518</v>
      </c>
      <c r="L2789" s="375">
        <v>4.6435000000000004</v>
      </c>
      <c r="M2789" s="375">
        <v>0</v>
      </c>
      <c r="N2789" s="375">
        <v>0</v>
      </c>
      <c r="O2789" s="375">
        <v>14.7742</v>
      </c>
      <c r="P2789" s="375">
        <v>10.324199999999999</v>
      </c>
      <c r="Q2789" s="375">
        <v>0.3745</v>
      </c>
      <c r="R2789" s="375">
        <v>31.368200000000002</v>
      </c>
      <c r="W2789" s="323" t="s">
        <v>78</v>
      </c>
      <c r="X2789" s="323" t="s">
        <v>222</v>
      </c>
      <c r="Y2789" s="323"/>
      <c r="Z2789" s="327">
        <v>0.21435000000000001</v>
      </c>
      <c r="AA2789" s="327">
        <v>6.4799999999999996E-2</v>
      </c>
      <c r="AB2789" s="327">
        <v>7.9979999999999996E-2</v>
      </c>
      <c r="AC2789" s="327">
        <v>0.12132</v>
      </c>
      <c r="AD2789" s="327">
        <v>0.15770000000000001</v>
      </c>
      <c r="AE2789" s="327">
        <v>0.45177</v>
      </c>
      <c r="AF2789" s="327">
        <v>0.27301999999999998</v>
      </c>
      <c r="AG2789" s="327">
        <v>0.33356999999999998</v>
      </c>
      <c r="AH2789" s="327">
        <v>0.47887000000000002</v>
      </c>
      <c r="AI2789" s="327">
        <v>0.25624999999999998</v>
      </c>
      <c r="AJ2789" s="327">
        <v>0.56642999999999999</v>
      </c>
      <c r="AK2789" s="327">
        <v>0.49147999999999997</v>
      </c>
      <c r="AL2789" s="327">
        <v>3.4895399999999999</v>
      </c>
      <c r="AM2789" s="292"/>
    </row>
    <row r="2790" spans="1:39" ht="19.5" customHeight="1" x14ac:dyDescent="0.2">
      <c r="A2790" s="375" t="s">
        <v>24</v>
      </c>
      <c r="B2790" s="375" t="s">
        <v>25</v>
      </c>
      <c r="C2790" s="375" t="s">
        <v>40</v>
      </c>
      <c r="D2790" s="375" t="s">
        <v>41</v>
      </c>
      <c r="E2790" s="375"/>
      <c r="F2790" s="375">
        <v>4751.704315</v>
      </c>
      <c r="G2790" s="375">
        <v>1259.4156800000001</v>
      </c>
      <c r="H2790" s="375">
        <v>4935.6037299999998</v>
      </c>
      <c r="I2790" s="375">
        <v>6538.6855500000001</v>
      </c>
      <c r="J2790" s="375">
        <v>6600.3934849999996</v>
      </c>
      <c r="K2790" s="375">
        <v>7309.0384100000001</v>
      </c>
      <c r="L2790" s="375">
        <v>7102.4205629999997</v>
      </c>
      <c r="M2790" s="375">
        <v>7283.7931760000001</v>
      </c>
      <c r="N2790" s="375">
        <v>6868.4513699999998</v>
      </c>
      <c r="O2790" s="375">
        <v>6523.4259499999998</v>
      </c>
      <c r="P2790" s="375">
        <v>7591.2113390000004</v>
      </c>
      <c r="Q2790" s="375">
        <v>7715.7701889999998</v>
      </c>
      <c r="R2790" s="375">
        <v>74479.913757000002</v>
      </c>
      <c r="W2790" s="323" t="s">
        <v>78</v>
      </c>
      <c r="X2790" s="323" t="s">
        <v>223</v>
      </c>
      <c r="Y2790" s="323"/>
      <c r="Z2790" s="327">
        <v>0.30499999999999999</v>
      </c>
      <c r="AA2790" s="327">
        <v>0</v>
      </c>
      <c r="AB2790" s="327">
        <v>0.1305</v>
      </c>
      <c r="AC2790" s="327">
        <v>0</v>
      </c>
      <c r="AD2790" s="327">
        <v>0</v>
      </c>
      <c r="AE2790" s="327">
        <v>2.37</v>
      </c>
      <c r="AF2790" s="327">
        <v>0</v>
      </c>
      <c r="AG2790" s="327">
        <v>-1.46</v>
      </c>
      <c r="AH2790" s="327">
        <v>0</v>
      </c>
      <c r="AI2790" s="327">
        <v>0</v>
      </c>
      <c r="AJ2790" s="327">
        <v>0</v>
      </c>
      <c r="AK2790" s="327">
        <v>0</v>
      </c>
      <c r="AL2790" s="327">
        <v>1.3454999999999999</v>
      </c>
      <c r="AM2790" s="292"/>
    </row>
    <row r="2791" spans="1:39" ht="19.5" customHeight="1" x14ac:dyDescent="0.2">
      <c r="A2791" s="375" t="s">
        <v>24</v>
      </c>
      <c r="B2791" s="375" t="s">
        <v>25</v>
      </c>
      <c r="C2791" s="375" t="s">
        <v>40</v>
      </c>
      <c r="D2791" s="375" t="s">
        <v>42</v>
      </c>
      <c r="E2791" s="375"/>
      <c r="F2791" s="375">
        <v>330.34329500000001</v>
      </c>
      <c r="G2791" s="375">
        <v>269.11331000000001</v>
      </c>
      <c r="H2791" s="375">
        <v>267.20432</v>
      </c>
      <c r="I2791" s="375">
        <v>406.26940999999999</v>
      </c>
      <c r="J2791" s="375">
        <v>1161.10971</v>
      </c>
      <c r="K2791" s="375">
        <v>1530.1929299999999</v>
      </c>
      <c r="L2791" s="375">
        <v>1380.4858320000001</v>
      </c>
      <c r="M2791" s="375">
        <v>1077.836628</v>
      </c>
      <c r="N2791" s="375">
        <v>1219.195739</v>
      </c>
      <c r="O2791" s="375">
        <v>722.70162500000004</v>
      </c>
      <c r="P2791" s="375">
        <v>295.55115499999999</v>
      </c>
      <c r="Q2791" s="375">
        <v>344.79109099999999</v>
      </c>
      <c r="R2791" s="375">
        <v>9004.7950450000008</v>
      </c>
      <c r="W2791" s="323" t="s">
        <v>78</v>
      </c>
      <c r="X2791" s="323" t="s">
        <v>224</v>
      </c>
      <c r="Y2791" s="323"/>
      <c r="Z2791" s="327">
        <v>0.69374999999999998</v>
      </c>
      <c r="AA2791" s="327">
        <v>0</v>
      </c>
      <c r="AB2791" s="327">
        <v>0.58689999999999998</v>
      </c>
      <c r="AC2791" s="327">
        <v>3.8160500000000002</v>
      </c>
      <c r="AD2791" s="327">
        <v>1.14655</v>
      </c>
      <c r="AE2791" s="327">
        <v>2.2994500000000002</v>
      </c>
      <c r="AF2791" s="327">
        <v>1.2335</v>
      </c>
      <c r="AG2791" s="327">
        <v>0.38579999999999998</v>
      </c>
      <c r="AH2791" s="327">
        <v>1.2441500000000001</v>
      </c>
      <c r="AI2791" s="327">
        <v>1.2179</v>
      </c>
      <c r="AJ2791" s="327">
        <v>0.26555000000000001</v>
      </c>
      <c r="AK2791" s="327">
        <v>0</v>
      </c>
      <c r="AL2791" s="327">
        <v>12.8896</v>
      </c>
      <c r="AM2791" s="292"/>
    </row>
    <row r="2792" spans="1:39" ht="19.5" customHeight="1" x14ac:dyDescent="0.2">
      <c r="A2792" s="375" t="s">
        <v>24</v>
      </c>
      <c r="B2792" s="375" t="s">
        <v>25</v>
      </c>
      <c r="C2792" s="375" t="s">
        <v>40</v>
      </c>
      <c r="D2792" s="375" t="s">
        <v>43</v>
      </c>
      <c r="E2792" s="375"/>
      <c r="F2792" s="375">
        <v>19.200399999999998</v>
      </c>
      <c r="G2792" s="375">
        <v>82.630700000000004</v>
      </c>
      <c r="H2792" s="375">
        <v>65.294600000000003</v>
      </c>
      <c r="I2792" s="375">
        <v>47.191800000000001</v>
      </c>
      <c r="J2792" s="375">
        <v>72.611000000000004</v>
      </c>
      <c r="K2792" s="375">
        <v>67.368300000000005</v>
      </c>
      <c r="L2792" s="375">
        <v>62.794600000000003</v>
      </c>
      <c r="M2792" s="375">
        <v>79.424999999999997</v>
      </c>
      <c r="N2792" s="375">
        <v>81.794499999999999</v>
      </c>
      <c r="O2792" s="375">
        <v>84.502200000000002</v>
      </c>
      <c r="P2792" s="375">
        <v>85.696399999999997</v>
      </c>
      <c r="Q2792" s="375">
        <v>60.464100000000002</v>
      </c>
      <c r="R2792" s="375">
        <v>808.97360000000003</v>
      </c>
      <c r="W2792" s="323" t="s">
        <v>78</v>
      </c>
      <c r="X2792" s="323" t="s">
        <v>225</v>
      </c>
      <c r="Y2792" s="323"/>
      <c r="Z2792" s="327">
        <v>0.521648</v>
      </c>
      <c r="AA2792" s="327">
        <v>0.40938600000000003</v>
      </c>
      <c r="AB2792" s="327">
        <v>0.65846099999999996</v>
      </c>
      <c r="AC2792" s="327">
        <v>0.65846099999999996</v>
      </c>
      <c r="AD2792" s="327">
        <v>0.50056699999999998</v>
      </c>
      <c r="AE2792" s="327">
        <v>0.49003099999999999</v>
      </c>
      <c r="AF2792" s="327">
        <v>0.65712899999999996</v>
      </c>
      <c r="AG2792" s="327">
        <v>0.65712899999999996</v>
      </c>
      <c r="AH2792" s="327">
        <v>0.65712899999999996</v>
      </c>
      <c r="AI2792" s="327">
        <v>0.78381999999999996</v>
      </c>
      <c r="AJ2792" s="327">
        <v>0.759301</v>
      </c>
      <c r="AK2792" s="327">
        <v>0.89986699999999997</v>
      </c>
      <c r="AL2792" s="327">
        <v>7.6529290000000003</v>
      </c>
      <c r="AM2792" s="292"/>
    </row>
    <row r="2793" spans="1:39" ht="19.5" customHeight="1" x14ac:dyDescent="0.2">
      <c r="A2793" s="375" t="s">
        <v>24</v>
      </c>
      <c r="B2793" s="375" t="s">
        <v>44</v>
      </c>
      <c r="C2793" s="375" t="s">
        <v>26</v>
      </c>
      <c r="D2793" s="375" t="s">
        <v>27</v>
      </c>
      <c r="E2793" s="375"/>
      <c r="F2793" s="375">
        <v>1685.1785970000001</v>
      </c>
      <c r="G2793" s="375">
        <v>557.60917600000005</v>
      </c>
      <c r="H2793" s="375">
        <v>1484.7141200000001</v>
      </c>
      <c r="I2793" s="375">
        <v>1826.5587660000001</v>
      </c>
      <c r="J2793" s="375">
        <v>2270.1323769999999</v>
      </c>
      <c r="K2793" s="375">
        <v>2475.1456720000001</v>
      </c>
      <c r="L2793" s="375">
        <v>2760.9221729999999</v>
      </c>
      <c r="M2793" s="375">
        <v>2781.3923869999999</v>
      </c>
      <c r="N2793" s="375">
        <v>2526.0858750000002</v>
      </c>
      <c r="O2793" s="375">
        <v>2183.6014489999998</v>
      </c>
      <c r="P2793" s="375">
        <v>2369.8889049999998</v>
      </c>
      <c r="Q2793" s="375">
        <v>2426.9442319999998</v>
      </c>
      <c r="R2793" s="375">
        <v>25348.173728999998</v>
      </c>
      <c r="W2793" s="323" t="s">
        <v>78</v>
      </c>
      <c r="X2793" s="323" t="s">
        <v>226</v>
      </c>
      <c r="Y2793" s="323"/>
      <c r="Z2793" s="327">
        <v>0</v>
      </c>
      <c r="AA2793" s="327">
        <v>0</v>
      </c>
      <c r="AB2793" s="327">
        <v>0</v>
      </c>
      <c r="AC2793" s="327">
        <v>0</v>
      </c>
      <c r="AD2793" s="327">
        <v>0</v>
      </c>
      <c r="AE2793" s="327">
        <v>0.28249999999999997</v>
      </c>
      <c r="AF2793" s="327">
        <v>0</v>
      </c>
      <c r="AG2793" s="327">
        <v>0</v>
      </c>
      <c r="AH2793" s="327">
        <v>0</v>
      </c>
      <c r="AI2793" s="327">
        <v>0</v>
      </c>
      <c r="AJ2793" s="327">
        <v>0</v>
      </c>
      <c r="AK2793" s="327">
        <v>5.2152999999999998E-2</v>
      </c>
      <c r="AL2793" s="327">
        <v>0.33465299999999998</v>
      </c>
      <c r="AM2793" s="292"/>
    </row>
    <row r="2794" spans="1:39" ht="19.5" customHeight="1" x14ac:dyDescent="0.2">
      <c r="A2794" s="375" t="s">
        <v>24</v>
      </c>
      <c r="B2794" s="375" t="s">
        <v>44</v>
      </c>
      <c r="C2794" s="375" t="s">
        <v>26</v>
      </c>
      <c r="D2794" s="375" t="s">
        <v>28</v>
      </c>
      <c r="E2794" s="375"/>
      <c r="F2794" s="375">
        <v>880.39010199999996</v>
      </c>
      <c r="G2794" s="375">
        <v>330.71110800000002</v>
      </c>
      <c r="H2794" s="375">
        <v>699.24417600000004</v>
      </c>
      <c r="I2794" s="375">
        <v>994.79514200000006</v>
      </c>
      <c r="J2794" s="375">
        <v>1383.813255</v>
      </c>
      <c r="K2794" s="375">
        <v>1416.2960129999999</v>
      </c>
      <c r="L2794" s="375">
        <v>1383.2228110000001</v>
      </c>
      <c r="M2794" s="375">
        <v>1320.6940279999999</v>
      </c>
      <c r="N2794" s="375">
        <v>1263.559025</v>
      </c>
      <c r="O2794" s="375">
        <v>1157.963479</v>
      </c>
      <c r="P2794" s="375">
        <v>1348.7705080000001</v>
      </c>
      <c r="Q2794" s="375">
        <v>1415.831066</v>
      </c>
      <c r="R2794" s="375">
        <v>13595.290713</v>
      </c>
      <c r="W2794" s="323" t="s">
        <v>78</v>
      </c>
      <c r="X2794" s="323" t="s">
        <v>227</v>
      </c>
      <c r="Y2794" s="323"/>
      <c r="Z2794" s="327">
        <v>0</v>
      </c>
      <c r="AA2794" s="327">
        <v>0</v>
      </c>
      <c r="AB2794" s="327">
        <v>0</v>
      </c>
      <c r="AC2794" s="327">
        <v>0</v>
      </c>
      <c r="AD2794" s="327">
        <v>0</v>
      </c>
      <c r="AE2794" s="327">
        <v>0</v>
      </c>
      <c r="AF2794" s="327">
        <v>0.128</v>
      </c>
      <c r="AG2794" s="327">
        <v>0.2</v>
      </c>
      <c r="AH2794" s="327">
        <v>0</v>
      </c>
      <c r="AI2794" s="327">
        <v>0</v>
      </c>
      <c r="AJ2794" s="327">
        <v>0</v>
      </c>
      <c r="AK2794" s="327">
        <v>0</v>
      </c>
      <c r="AL2794" s="327">
        <v>0.32800000000000001</v>
      </c>
      <c r="AM2794" s="292"/>
    </row>
    <row r="2795" spans="1:39" ht="19.5" customHeight="1" x14ac:dyDescent="0.2">
      <c r="A2795" s="375" t="s">
        <v>24</v>
      </c>
      <c r="B2795" s="375" t="s">
        <v>44</v>
      </c>
      <c r="C2795" s="375" t="s">
        <v>26</v>
      </c>
      <c r="D2795" s="375" t="s">
        <v>29</v>
      </c>
      <c r="E2795" s="375"/>
      <c r="F2795" s="375">
        <v>365.08515</v>
      </c>
      <c r="G2795" s="375">
        <v>142.53493800000001</v>
      </c>
      <c r="H2795" s="375">
        <v>631.03410099999996</v>
      </c>
      <c r="I2795" s="375">
        <v>632.042408000004</v>
      </c>
      <c r="J2795" s="375">
        <v>669.66331700000001</v>
      </c>
      <c r="K2795" s="375">
        <v>693.33388099998399</v>
      </c>
      <c r="L2795" s="375">
        <v>446.30739299999999</v>
      </c>
      <c r="M2795" s="375">
        <v>255.39224754687501</v>
      </c>
      <c r="N2795" s="375">
        <v>334.87240836937002</v>
      </c>
      <c r="O2795" s="375">
        <v>440.75537000000099</v>
      </c>
      <c r="P2795" s="375">
        <v>504.88628799999998</v>
      </c>
      <c r="Q2795" s="375">
        <v>304.116086749099</v>
      </c>
      <c r="R2795" s="375">
        <v>5420.02358866533</v>
      </c>
      <c r="W2795" s="323" t="s">
        <v>78</v>
      </c>
      <c r="X2795" s="323" t="s">
        <v>367</v>
      </c>
      <c r="Y2795" s="323"/>
      <c r="Z2795" s="327">
        <v>0</v>
      </c>
      <c r="AA2795" s="327">
        <v>0</v>
      </c>
      <c r="AB2795" s="327">
        <v>0</v>
      </c>
      <c r="AC2795" s="327">
        <v>0</v>
      </c>
      <c r="AD2795" s="327">
        <v>0</v>
      </c>
      <c r="AE2795" s="327">
        <v>0</v>
      </c>
      <c r="AF2795" s="327">
        <v>0</v>
      </c>
      <c r="AG2795" s="327">
        <v>0</v>
      </c>
      <c r="AH2795" s="327">
        <v>0</v>
      </c>
      <c r="AI2795" s="327">
        <v>0</v>
      </c>
      <c r="AJ2795" s="327">
        <v>0</v>
      </c>
      <c r="AK2795" s="327">
        <v>0</v>
      </c>
      <c r="AL2795" s="327">
        <v>0</v>
      </c>
      <c r="AM2795" s="292"/>
    </row>
    <row r="2796" spans="1:39" ht="19.5" customHeight="1" x14ac:dyDescent="0.2">
      <c r="A2796" s="375" t="s">
        <v>24</v>
      </c>
      <c r="B2796" s="375" t="s">
        <v>44</v>
      </c>
      <c r="C2796" s="375" t="s">
        <v>26</v>
      </c>
      <c r="D2796" s="375" t="s">
        <v>30</v>
      </c>
      <c r="E2796" s="375"/>
      <c r="F2796" s="375">
        <v>392.62792899999698</v>
      </c>
      <c r="G2796" s="375">
        <v>126.0395</v>
      </c>
      <c r="H2796" s="375">
        <v>532.49575999999502</v>
      </c>
      <c r="I2796" s="375">
        <v>771.69367199999897</v>
      </c>
      <c r="J2796" s="375">
        <v>877.86650700002497</v>
      </c>
      <c r="K2796" s="375">
        <v>888.18467100000703</v>
      </c>
      <c r="L2796" s="375">
        <v>1071.3325809999999</v>
      </c>
      <c r="M2796" s="375">
        <v>757.85797899999898</v>
      </c>
      <c r="N2796" s="375">
        <v>847.73025800000096</v>
      </c>
      <c r="O2796" s="375">
        <v>740.27238100000295</v>
      </c>
      <c r="P2796" s="375">
        <v>702.23096800000906</v>
      </c>
      <c r="Q2796" s="375">
        <v>766.41782399999897</v>
      </c>
      <c r="R2796" s="375">
        <v>8474.7500300000393</v>
      </c>
      <c r="W2796" s="323" t="s">
        <v>78</v>
      </c>
      <c r="X2796" s="323" t="s">
        <v>229</v>
      </c>
      <c r="Y2796" s="323"/>
      <c r="Z2796" s="327">
        <v>0</v>
      </c>
      <c r="AA2796" s="327">
        <v>0</v>
      </c>
      <c r="AB2796" s="327">
        <v>0</v>
      </c>
      <c r="AC2796" s="327">
        <v>0</v>
      </c>
      <c r="AD2796" s="327">
        <v>0</v>
      </c>
      <c r="AE2796" s="327">
        <v>0</v>
      </c>
      <c r="AF2796" s="327">
        <v>0</v>
      </c>
      <c r="AG2796" s="327">
        <v>0</v>
      </c>
      <c r="AH2796" s="327">
        <v>0</v>
      </c>
      <c r="AI2796" s="327">
        <v>0</v>
      </c>
      <c r="AJ2796" s="327">
        <v>0</v>
      </c>
      <c r="AK2796" s="327">
        <v>0</v>
      </c>
      <c r="AL2796" s="327">
        <v>0</v>
      </c>
      <c r="AM2796" s="292"/>
    </row>
    <row r="2797" spans="1:39" ht="19.5" customHeight="1" x14ac:dyDescent="0.2">
      <c r="A2797" s="375" t="s">
        <v>24</v>
      </c>
      <c r="B2797" s="375" t="s">
        <v>44</v>
      </c>
      <c r="C2797" s="375" t="s">
        <v>26</v>
      </c>
      <c r="D2797" s="375" t="s">
        <v>31</v>
      </c>
      <c r="E2797" s="375"/>
      <c r="F2797" s="375">
        <v>248.51797999999999</v>
      </c>
      <c r="G2797" s="375">
        <v>50.174399999999999</v>
      </c>
      <c r="H2797" s="375">
        <v>167.29759999999999</v>
      </c>
      <c r="I2797" s="375">
        <v>226.32043000000101</v>
      </c>
      <c r="J2797" s="375">
        <v>233.790221000001</v>
      </c>
      <c r="K2797" s="375">
        <v>410.24035300000003</v>
      </c>
      <c r="L2797" s="375">
        <v>436.38115699999901</v>
      </c>
      <c r="M2797" s="375">
        <v>450.46721400000001</v>
      </c>
      <c r="N2797" s="375">
        <v>376.76337999999998</v>
      </c>
      <c r="O2797" s="375">
        <v>271.53738399999997</v>
      </c>
      <c r="P2797" s="375">
        <v>273.67308400000002</v>
      </c>
      <c r="Q2797" s="375">
        <v>316.13940000000002</v>
      </c>
      <c r="R2797" s="375">
        <v>3461.3026030000001</v>
      </c>
      <c r="W2797" s="323" t="s">
        <v>78</v>
      </c>
      <c r="X2797" s="323" t="s">
        <v>230</v>
      </c>
      <c r="Y2797" s="323"/>
      <c r="Z2797" s="327">
        <v>0</v>
      </c>
      <c r="AA2797" s="327">
        <v>0</v>
      </c>
      <c r="AB2797" s="327">
        <v>0.1394</v>
      </c>
      <c r="AC2797" s="327">
        <v>0.1008</v>
      </c>
      <c r="AD2797" s="327">
        <v>0</v>
      </c>
      <c r="AE2797" s="327">
        <v>0</v>
      </c>
      <c r="AF2797" s="327">
        <v>0</v>
      </c>
      <c r="AG2797" s="327">
        <v>0.75253000000000003</v>
      </c>
      <c r="AH2797" s="327">
        <v>0.18943199999999999</v>
      </c>
      <c r="AI2797" s="327">
        <v>0</v>
      </c>
      <c r="AJ2797" s="327">
        <v>0</v>
      </c>
      <c r="AK2797" s="327">
        <v>0</v>
      </c>
      <c r="AL2797" s="327">
        <v>1.1821619999999999</v>
      </c>
      <c r="AM2797" s="292"/>
    </row>
    <row r="2798" spans="1:39" ht="19.5" customHeight="1" x14ac:dyDescent="0.2">
      <c r="A2798" s="375" t="s">
        <v>24</v>
      </c>
      <c r="B2798" s="375" t="s">
        <v>44</v>
      </c>
      <c r="C2798" s="375" t="s">
        <v>26</v>
      </c>
      <c r="D2798" s="375" t="s">
        <v>32</v>
      </c>
      <c r="E2798" s="375"/>
      <c r="F2798" s="375">
        <v>0</v>
      </c>
      <c r="G2798" s="375">
        <v>0</v>
      </c>
      <c r="H2798" s="375">
        <v>0</v>
      </c>
      <c r="I2798" s="375">
        <v>0</v>
      </c>
      <c r="J2798" s="375">
        <v>0</v>
      </c>
      <c r="K2798" s="375">
        <v>0</v>
      </c>
      <c r="L2798" s="375">
        <v>0</v>
      </c>
      <c r="M2798" s="375">
        <v>0</v>
      </c>
      <c r="N2798" s="375">
        <v>0</v>
      </c>
      <c r="O2798" s="375">
        <v>0</v>
      </c>
      <c r="P2798" s="375">
        <v>0</v>
      </c>
      <c r="Q2798" s="375">
        <v>0</v>
      </c>
      <c r="R2798" s="375">
        <v>0</v>
      </c>
      <c r="W2798" s="323" t="s">
        <v>78</v>
      </c>
      <c r="X2798" s="323" t="s">
        <v>231</v>
      </c>
      <c r="Y2798" s="323"/>
      <c r="Z2798" s="327">
        <v>0</v>
      </c>
      <c r="AA2798" s="327">
        <v>0</v>
      </c>
      <c r="AB2798" s="327">
        <v>0</v>
      </c>
      <c r="AC2798" s="327">
        <v>0</v>
      </c>
      <c r="AD2798" s="327">
        <v>0</v>
      </c>
      <c r="AE2798" s="327">
        <v>0</v>
      </c>
      <c r="AF2798" s="327">
        <v>0</v>
      </c>
      <c r="AG2798" s="327">
        <v>0</v>
      </c>
      <c r="AH2798" s="327">
        <v>0</v>
      </c>
      <c r="AI2798" s="327">
        <v>0</v>
      </c>
      <c r="AJ2798" s="327">
        <v>0</v>
      </c>
      <c r="AK2798" s="327">
        <v>0</v>
      </c>
      <c r="AL2798" s="327">
        <v>0</v>
      </c>
      <c r="AM2798" s="292"/>
    </row>
    <row r="2799" spans="1:39" ht="19.5" customHeight="1" x14ac:dyDescent="0.2">
      <c r="A2799" s="375" t="s">
        <v>24</v>
      </c>
      <c r="B2799" s="375" t="s">
        <v>44</v>
      </c>
      <c r="C2799" s="375" t="s">
        <v>33</v>
      </c>
      <c r="D2799" s="375" t="s">
        <v>34</v>
      </c>
      <c r="E2799" s="375"/>
      <c r="F2799" s="375">
        <v>2655.7432779999999</v>
      </c>
      <c r="G2799" s="375">
        <v>1004.352846</v>
      </c>
      <c r="H2799" s="375">
        <v>2659.9125749999798</v>
      </c>
      <c r="I2799" s="375">
        <v>3450.9210640000101</v>
      </c>
      <c r="J2799" s="375">
        <v>3841.7171990001002</v>
      </c>
      <c r="K2799" s="375">
        <v>4424.7302870000303</v>
      </c>
      <c r="L2799" s="375">
        <v>4498.7133059999996</v>
      </c>
      <c r="M2799" s="375">
        <v>3922.8445705467998</v>
      </c>
      <c r="N2799" s="375">
        <v>3967.68622736936</v>
      </c>
      <c r="O2799" s="375">
        <v>3523.9287510000099</v>
      </c>
      <c r="P2799" s="375">
        <v>3880.4847580000301</v>
      </c>
      <c r="Q2799" s="375">
        <v>3797.7801297491301</v>
      </c>
      <c r="R2799" s="375">
        <v>41628.814991665502</v>
      </c>
      <c r="W2799" s="323" t="s">
        <v>78</v>
      </c>
      <c r="X2799" s="323" t="s">
        <v>232</v>
      </c>
      <c r="Y2799" s="323"/>
      <c r="Z2799" s="327">
        <v>0</v>
      </c>
      <c r="AA2799" s="327">
        <v>0</v>
      </c>
      <c r="AB2799" s="327">
        <v>0</v>
      </c>
      <c r="AC2799" s="327">
        <v>0</v>
      </c>
      <c r="AD2799" s="327">
        <v>0</v>
      </c>
      <c r="AE2799" s="327">
        <v>0</v>
      </c>
      <c r="AF2799" s="327">
        <v>0</v>
      </c>
      <c r="AG2799" s="327">
        <v>0</v>
      </c>
      <c r="AH2799" s="327">
        <v>0</v>
      </c>
      <c r="AI2799" s="327">
        <v>0</v>
      </c>
      <c r="AJ2799" s="327">
        <v>0</v>
      </c>
      <c r="AK2799" s="327">
        <v>0</v>
      </c>
      <c r="AL2799" s="327">
        <v>0</v>
      </c>
      <c r="AM2799" s="292"/>
    </row>
    <row r="2800" spans="1:39" ht="19.5" customHeight="1" x14ac:dyDescent="0.2">
      <c r="A2800" s="375" t="s">
        <v>24</v>
      </c>
      <c r="B2800" s="375" t="s">
        <v>44</v>
      </c>
      <c r="C2800" s="375" t="s">
        <v>33</v>
      </c>
      <c r="D2800" s="375" t="s">
        <v>35</v>
      </c>
      <c r="E2800" s="375"/>
      <c r="F2800" s="375">
        <v>312.81324899999998</v>
      </c>
      <c r="G2800" s="375">
        <v>47.553274000000002</v>
      </c>
      <c r="H2800" s="375">
        <v>258.233856</v>
      </c>
      <c r="I2800" s="375">
        <v>322.978835</v>
      </c>
      <c r="J2800" s="375">
        <v>583.85530300000005</v>
      </c>
      <c r="K2800" s="375">
        <v>529.48186199999998</v>
      </c>
      <c r="L2800" s="375">
        <v>532.31149900000003</v>
      </c>
      <c r="M2800" s="375">
        <v>575.02331200000003</v>
      </c>
      <c r="N2800" s="375">
        <v>16.678539000000299</v>
      </c>
      <c r="O2800" s="375">
        <v>468.58684099999999</v>
      </c>
      <c r="P2800" s="375">
        <v>520.40500399999996</v>
      </c>
      <c r="Q2800" s="375">
        <v>575.02714300000002</v>
      </c>
      <c r="R2800" s="375">
        <v>4742.9487170000002</v>
      </c>
      <c r="W2800" s="323" t="s">
        <v>78</v>
      </c>
      <c r="X2800" s="323" t="s">
        <v>233</v>
      </c>
      <c r="Y2800" s="323"/>
      <c r="Z2800" s="327">
        <v>5.0999999999999997E-2</v>
      </c>
      <c r="AA2800" s="327">
        <v>0</v>
      </c>
      <c r="AB2800" s="327">
        <v>0</v>
      </c>
      <c r="AC2800" s="327">
        <v>0.3075</v>
      </c>
      <c r="AD2800" s="327">
        <v>0</v>
      </c>
      <c r="AE2800" s="327">
        <v>0</v>
      </c>
      <c r="AF2800" s="327">
        <v>0.32119999999999999</v>
      </c>
      <c r="AG2800" s="327">
        <v>0</v>
      </c>
      <c r="AH2800" s="327">
        <v>0.31969999999999998</v>
      </c>
      <c r="AI2800" s="327">
        <v>0.15820000000000001</v>
      </c>
      <c r="AJ2800" s="327">
        <v>0.42159999999999997</v>
      </c>
      <c r="AK2800" s="327">
        <v>0.1205</v>
      </c>
      <c r="AL2800" s="327">
        <v>1.6997</v>
      </c>
      <c r="AM2800" s="292"/>
    </row>
    <row r="2801" spans="1:39" ht="19.5" customHeight="1" x14ac:dyDescent="0.2">
      <c r="A2801" s="375" t="s">
        <v>24</v>
      </c>
      <c r="B2801" s="375" t="s">
        <v>44</v>
      </c>
      <c r="C2801" s="375" t="s">
        <v>33</v>
      </c>
      <c r="D2801" s="375" t="s">
        <v>36</v>
      </c>
      <c r="E2801" s="375"/>
      <c r="F2801" s="375">
        <v>599.62726299999997</v>
      </c>
      <c r="G2801" s="375">
        <v>152.69825299999999</v>
      </c>
      <c r="H2801" s="375">
        <v>593.98974299999998</v>
      </c>
      <c r="I2801" s="375">
        <v>665.33344299999999</v>
      </c>
      <c r="J2801" s="375">
        <v>996.38268900000003</v>
      </c>
      <c r="K2801" s="375">
        <v>894.65551600000003</v>
      </c>
      <c r="L2801" s="375">
        <v>994.94602599999996</v>
      </c>
      <c r="M2801" s="375">
        <v>1019.48116</v>
      </c>
      <c r="N2801" s="375">
        <v>1312.9893</v>
      </c>
      <c r="O2801" s="375">
        <v>756.28570999999999</v>
      </c>
      <c r="P2801" s="375">
        <v>748.60250900000005</v>
      </c>
      <c r="Q2801" s="375">
        <v>805.47442799999999</v>
      </c>
      <c r="R2801" s="375">
        <v>9540.4660399999993</v>
      </c>
      <c r="W2801" s="323" t="s">
        <v>78</v>
      </c>
      <c r="X2801" s="323" t="s">
        <v>234</v>
      </c>
      <c r="Y2801" s="323"/>
      <c r="Z2801" s="327">
        <v>0</v>
      </c>
      <c r="AA2801" s="327">
        <v>0</v>
      </c>
      <c r="AB2801" s="327">
        <v>0</v>
      </c>
      <c r="AC2801" s="327">
        <v>0</v>
      </c>
      <c r="AD2801" s="327">
        <v>0.80400000000000005</v>
      </c>
      <c r="AE2801" s="327">
        <v>0</v>
      </c>
      <c r="AF2801" s="327">
        <v>0</v>
      </c>
      <c r="AG2801" s="327">
        <v>0</v>
      </c>
      <c r="AH2801" s="327">
        <v>0</v>
      </c>
      <c r="AI2801" s="327">
        <v>0</v>
      </c>
      <c r="AJ2801" s="327">
        <v>0</v>
      </c>
      <c r="AK2801" s="327">
        <v>0</v>
      </c>
      <c r="AL2801" s="327">
        <v>0.80400000000000005</v>
      </c>
      <c r="AM2801" s="292"/>
    </row>
    <row r="2802" spans="1:39" ht="19.5" customHeight="1" x14ac:dyDescent="0.2">
      <c r="A2802" s="375" t="s">
        <v>24</v>
      </c>
      <c r="B2802" s="375" t="s">
        <v>44</v>
      </c>
      <c r="C2802" s="375" t="s">
        <v>33</v>
      </c>
      <c r="D2802" s="375" t="s">
        <v>37</v>
      </c>
      <c r="E2802" s="375"/>
      <c r="F2802" s="375">
        <v>0.74626700000000001</v>
      </c>
      <c r="G2802" s="375">
        <v>0</v>
      </c>
      <c r="H2802" s="375">
        <v>0</v>
      </c>
      <c r="I2802" s="375">
        <v>1.3963289999999999</v>
      </c>
      <c r="J2802" s="375">
        <v>0</v>
      </c>
      <c r="K2802" s="375">
        <v>0</v>
      </c>
      <c r="L2802" s="375">
        <v>0</v>
      </c>
      <c r="M2802" s="375">
        <v>0</v>
      </c>
      <c r="N2802" s="375">
        <v>0</v>
      </c>
      <c r="O2802" s="375">
        <v>0</v>
      </c>
      <c r="P2802" s="375">
        <v>0</v>
      </c>
      <c r="Q2802" s="375">
        <v>0</v>
      </c>
      <c r="R2802" s="375">
        <v>2.1425960000000002</v>
      </c>
      <c r="W2802" s="323" t="s">
        <v>78</v>
      </c>
      <c r="X2802" s="323" t="s">
        <v>127</v>
      </c>
      <c r="Y2802" s="323"/>
      <c r="Z2802" s="327">
        <v>14.661595999999999</v>
      </c>
      <c r="AA2802" s="327">
        <v>5.3623510000000003</v>
      </c>
      <c r="AB2802" s="327">
        <v>3.1801189999999999</v>
      </c>
      <c r="AC2802" s="327">
        <v>17.764641999999998</v>
      </c>
      <c r="AD2802" s="327">
        <v>7.7276790000000002</v>
      </c>
      <c r="AE2802" s="327">
        <v>8.6478800000000007</v>
      </c>
      <c r="AF2802" s="327">
        <v>0.66200199999999998</v>
      </c>
      <c r="AG2802" s="327">
        <v>5.3078390000000004</v>
      </c>
      <c r="AH2802" s="327">
        <v>26.967200999999999</v>
      </c>
      <c r="AI2802" s="327">
        <v>2.8970509999999998</v>
      </c>
      <c r="AJ2802" s="327">
        <v>8.0898810000000001</v>
      </c>
      <c r="AK2802" s="327">
        <v>49.078375999999999</v>
      </c>
      <c r="AL2802" s="327">
        <v>150.34661700000001</v>
      </c>
      <c r="AM2802" s="292"/>
    </row>
    <row r="2803" spans="1:39" ht="19.5" customHeight="1" x14ac:dyDescent="0.2">
      <c r="A2803" s="375" t="s">
        <v>24</v>
      </c>
      <c r="B2803" s="375" t="s">
        <v>44</v>
      </c>
      <c r="C2803" s="375" t="s">
        <v>33</v>
      </c>
      <c r="D2803" s="375" t="s">
        <v>38</v>
      </c>
      <c r="E2803" s="375"/>
      <c r="F2803" s="375">
        <v>2.8697010000000001</v>
      </c>
      <c r="G2803" s="375">
        <v>2.4647489999999999</v>
      </c>
      <c r="H2803" s="375">
        <v>2.6495829999999998</v>
      </c>
      <c r="I2803" s="375">
        <v>10.780747</v>
      </c>
      <c r="J2803" s="375">
        <v>13.310485999999999</v>
      </c>
      <c r="K2803" s="375">
        <v>33.315907000000003</v>
      </c>
      <c r="L2803" s="375">
        <v>68.454136000000005</v>
      </c>
      <c r="M2803" s="375">
        <v>48.454813000000001</v>
      </c>
      <c r="N2803" s="375">
        <v>51.656880000000001</v>
      </c>
      <c r="O2803" s="375">
        <v>33.682574000000002</v>
      </c>
      <c r="P2803" s="375">
        <v>41.714739000000002</v>
      </c>
      <c r="Q2803" s="375">
        <v>51.031801999999999</v>
      </c>
      <c r="R2803" s="375">
        <v>360.38611700000001</v>
      </c>
      <c r="W2803" s="323" t="s">
        <v>78</v>
      </c>
      <c r="X2803" s="323" t="s">
        <v>235</v>
      </c>
      <c r="Y2803" s="323"/>
      <c r="Z2803" s="327">
        <v>0</v>
      </c>
      <c r="AA2803" s="327">
        <v>0</v>
      </c>
      <c r="AB2803" s="327">
        <v>0</v>
      </c>
      <c r="AC2803" s="327">
        <v>0</v>
      </c>
      <c r="AD2803" s="327">
        <v>0</v>
      </c>
      <c r="AE2803" s="327">
        <v>0</v>
      </c>
      <c r="AF2803" s="327">
        <v>0</v>
      </c>
      <c r="AG2803" s="327">
        <v>0</v>
      </c>
      <c r="AH2803" s="327">
        <v>0</v>
      </c>
      <c r="AI2803" s="327">
        <v>7.8559000000000004E-2</v>
      </c>
      <c r="AJ2803" s="327">
        <v>1.2252320000000001</v>
      </c>
      <c r="AK2803" s="327">
        <v>0</v>
      </c>
      <c r="AL2803" s="327">
        <v>1.3037909999999999</v>
      </c>
      <c r="AM2803" s="292"/>
    </row>
    <row r="2804" spans="1:39" ht="19.5" customHeight="1" x14ac:dyDescent="0.2">
      <c r="A2804" s="375" t="s">
        <v>24</v>
      </c>
      <c r="B2804" s="375" t="s">
        <v>44</v>
      </c>
      <c r="C2804" s="375" t="s">
        <v>33</v>
      </c>
      <c r="D2804" s="375" t="s">
        <v>39</v>
      </c>
      <c r="E2804" s="375"/>
      <c r="F2804" s="375">
        <v>0</v>
      </c>
      <c r="G2804" s="375">
        <v>0</v>
      </c>
      <c r="H2804" s="375">
        <v>0</v>
      </c>
      <c r="I2804" s="375">
        <v>0</v>
      </c>
      <c r="J2804" s="375">
        <v>0</v>
      </c>
      <c r="K2804" s="375">
        <v>1.017018</v>
      </c>
      <c r="L2804" s="375">
        <v>3.7411479999999999</v>
      </c>
      <c r="M2804" s="375">
        <v>0</v>
      </c>
      <c r="N2804" s="375">
        <v>0</v>
      </c>
      <c r="O2804" s="375">
        <v>11.646186999999999</v>
      </c>
      <c r="P2804" s="375">
        <v>8.2427430000000008</v>
      </c>
      <c r="Q2804" s="375">
        <v>0.135106</v>
      </c>
      <c r="R2804" s="375">
        <v>24.782202000000002</v>
      </c>
      <c r="W2804" s="323" t="s">
        <v>78</v>
      </c>
      <c r="X2804" s="323" t="s">
        <v>236</v>
      </c>
      <c r="Y2804" s="323"/>
      <c r="Z2804" s="327">
        <v>0</v>
      </c>
      <c r="AA2804" s="327">
        <v>0</v>
      </c>
      <c r="AB2804" s="327">
        <v>0</v>
      </c>
      <c r="AC2804" s="327">
        <v>0</v>
      </c>
      <c r="AD2804" s="327">
        <v>0</v>
      </c>
      <c r="AE2804" s="327">
        <v>0</v>
      </c>
      <c r="AF2804" s="327">
        <v>0</v>
      </c>
      <c r="AG2804" s="327">
        <v>0</v>
      </c>
      <c r="AH2804" s="327">
        <v>0</v>
      </c>
      <c r="AI2804" s="327">
        <v>0</v>
      </c>
      <c r="AJ2804" s="327">
        <v>0</v>
      </c>
      <c r="AK2804" s="327">
        <v>0</v>
      </c>
      <c r="AL2804" s="327">
        <v>0</v>
      </c>
      <c r="AM2804" s="292"/>
    </row>
    <row r="2805" spans="1:39" ht="19.5" customHeight="1" x14ac:dyDescent="0.2">
      <c r="A2805" s="375" t="s">
        <v>24</v>
      </c>
      <c r="B2805" s="375" t="s">
        <v>44</v>
      </c>
      <c r="C2805" s="375" t="s">
        <v>40</v>
      </c>
      <c r="D2805" s="375" t="s">
        <v>41</v>
      </c>
      <c r="E2805" s="375"/>
      <c r="F2805" s="375">
        <v>3302.9395939999999</v>
      </c>
      <c r="G2805" s="375">
        <v>886.58140700000001</v>
      </c>
      <c r="H2805" s="375">
        <v>3242.756296</v>
      </c>
      <c r="I2805" s="375">
        <v>4097.4213840000002</v>
      </c>
      <c r="J2805" s="375">
        <v>4498.0281650000097</v>
      </c>
      <c r="K2805" s="375">
        <v>4747.2195529999999</v>
      </c>
      <c r="L2805" s="375">
        <v>5053.4455879999996</v>
      </c>
      <c r="M2805" s="375">
        <v>4709.0483452343697</v>
      </c>
      <c r="N2805" s="375">
        <v>4405.5260728018102</v>
      </c>
      <c r="O2805" s="375">
        <v>4183.4983430000102</v>
      </c>
      <c r="P2805" s="375">
        <v>4904.8668860000098</v>
      </c>
      <c r="Q2805" s="375">
        <v>4899.0494265576999</v>
      </c>
      <c r="R2805" s="375">
        <v>48930.3810605939</v>
      </c>
      <c r="W2805" s="323" t="s">
        <v>78</v>
      </c>
      <c r="X2805" s="323" t="s">
        <v>237</v>
      </c>
      <c r="Y2805" s="323"/>
      <c r="Z2805" s="327">
        <v>0</v>
      </c>
      <c r="AA2805" s="327">
        <v>0</v>
      </c>
      <c r="AB2805" s="327">
        <v>0</v>
      </c>
      <c r="AC2805" s="327">
        <v>0</v>
      </c>
      <c r="AD2805" s="327">
        <v>0</v>
      </c>
      <c r="AE2805" s="327">
        <v>0</v>
      </c>
      <c r="AF2805" s="327">
        <v>0</v>
      </c>
      <c r="AG2805" s="327">
        <v>0</v>
      </c>
      <c r="AH2805" s="327">
        <v>0</v>
      </c>
      <c r="AI2805" s="327">
        <v>0</v>
      </c>
      <c r="AJ2805" s="327">
        <v>0</v>
      </c>
      <c r="AK2805" s="327">
        <v>0</v>
      </c>
      <c r="AL2805" s="327">
        <v>0</v>
      </c>
      <c r="AM2805" s="292"/>
    </row>
    <row r="2806" spans="1:39" ht="19.5" customHeight="1" x14ac:dyDescent="0.2">
      <c r="A2806" s="375" t="s">
        <v>24</v>
      </c>
      <c r="B2806" s="375" t="s">
        <v>44</v>
      </c>
      <c r="C2806" s="375" t="s">
        <v>40</v>
      </c>
      <c r="D2806" s="375" t="s">
        <v>42</v>
      </c>
      <c r="E2806" s="375"/>
      <c r="F2806" s="375">
        <v>255.12457599999999</v>
      </c>
      <c r="G2806" s="375">
        <v>251.376608</v>
      </c>
      <c r="H2806" s="375">
        <v>216.57900100000001</v>
      </c>
      <c r="I2806" s="375">
        <v>307.51829700000002</v>
      </c>
      <c r="J2806" s="375">
        <v>881.71855699999901</v>
      </c>
      <c r="K2806" s="375">
        <v>1079.3762919999899</v>
      </c>
      <c r="L2806" s="375">
        <v>986.30617500000005</v>
      </c>
      <c r="M2806" s="375">
        <v>788.18405231249994</v>
      </c>
      <c r="N2806" s="375">
        <v>872.23973156756801</v>
      </c>
      <c r="O2806" s="375">
        <v>537.06860700000004</v>
      </c>
      <c r="P2806" s="375">
        <v>229.974502</v>
      </c>
      <c r="Q2806" s="375">
        <v>275.01733200000001</v>
      </c>
      <c r="R2806" s="375">
        <v>6680.4837308800497</v>
      </c>
      <c r="W2806" s="323" t="s">
        <v>78</v>
      </c>
      <c r="X2806" s="323" t="s">
        <v>238</v>
      </c>
      <c r="Y2806" s="323"/>
      <c r="Z2806" s="327">
        <v>0</v>
      </c>
      <c r="AA2806" s="327">
        <v>0</v>
      </c>
      <c r="AB2806" s="327">
        <v>0</v>
      </c>
      <c r="AC2806" s="327">
        <v>0</v>
      </c>
      <c r="AD2806" s="327">
        <v>0</v>
      </c>
      <c r="AE2806" s="327">
        <v>0</v>
      </c>
      <c r="AF2806" s="327">
        <v>0</v>
      </c>
      <c r="AG2806" s="327">
        <v>0</v>
      </c>
      <c r="AH2806" s="327">
        <v>0</v>
      </c>
      <c r="AI2806" s="327">
        <v>0</v>
      </c>
      <c r="AJ2806" s="327">
        <v>0</v>
      </c>
      <c r="AK2806" s="327">
        <v>0</v>
      </c>
      <c r="AL2806" s="327">
        <v>0</v>
      </c>
      <c r="AM2806" s="292"/>
    </row>
    <row r="2807" spans="1:39" ht="19.5" customHeight="1" x14ac:dyDescent="0.2">
      <c r="A2807" s="375" t="s">
        <v>24</v>
      </c>
      <c r="B2807" s="375" t="s">
        <v>44</v>
      </c>
      <c r="C2807" s="375" t="s">
        <v>40</v>
      </c>
      <c r="D2807" s="375" t="s">
        <v>43</v>
      </c>
      <c r="E2807" s="375"/>
      <c r="F2807" s="375">
        <v>13.735588</v>
      </c>
      <c r="G2807" s="375">
        <v>69.111107000000004</v>
      </c>
      <c r="H2807" s="375">
        <v>55.45046</v>
      </c>
      <c r="I2807" s="375">
        <v>46.470737</v>
      </c>
      <c r="J2807" s="375">
        <v>55.518954999999998</v>
      </c>
      <c r="K2807" s="375">
        <v>56.604745000000001</v>
      </c>
      <c r="L2807" s="375">
        <v>58.414352000000001</v>
      </c>
      <c r="M2807" s="375">
        <v>68.571458000000007</v>
      </c>
      <c r="N2807" s="375">
        <v>71.245142000000001</v>
      </c>
      <c r="O2807" s="375">
        <v>73.563113000000001</v>
      </c>
      <c r="P2807" s="375">
        <v>64.608365000000006</v>
      </c>
      <c r="Q2807" s="375">
        <v>55.381850191399998</v>
      </c>
      <c r="R2807" s="375">
        <v>688.6758721914</v>
      </c>
      <c r="W2807" s="323" t="s">
        <v>78</v>
      </c>
      <c r="X2807" s="323" t="s">
        <v>239</v>
      </c>
      <c r="Y2807" s="323"/>
      <c r="Z2807" s="327">
        <v>0</v>
      </c>
      <c r="AA2807" s="327">
        <v>0</v>
      </c>
      <c r="AB2807" s="327">
        <v>0</v>
      </c>
      <c r="AC2807" s="327">
        <v>0</v>
      </c>
      <c r="AD2807" s="327">
        <v>0</v>
      </c>
      <c r="AE2807" s="327">
        <v>0</v>
      </c>
      <c r="AF2807" s="327">
        <v>0</v>
      </c>
      <c r="AG2807" s="327">
        <v>0</v>
      </c>
      <c r="AH2807" s="327">
        <v>0</v>
      </c>
      <c r="AI2807" s="327">
        <v>0</v>
      </c>
      <c r="AJ2807" s="327">
        <v>0</v>
      </c>
      <c r="AK2807" s="327">
        <v>0</v>
      </c>
      <c r="AL2807" s="327">
        <v>0</v>
      </c>
      <c r="AM2807" s="292"/>
    </row>
    <row r="2808" spans="1:39" ht="19.5" customHeight="1" x14ac:dyDescent="0.2">
      <c r="A2808" s="375" t="s">
        <v>24</v>
      </c>
      <c r="B2808" s="375" t="s">
        <v>45</v>
      </c>
      <c r="C2808" s="375" t="s">
        <v>26</v>
      </c>
      <c r="D2808" s="375" t="s">
        <v>27</v>
      </c>
      <c r="E2808" s="375"/>
      <c r="F2808" s="375">
        <v>585.83490300000005</v>
      </c>
      <c r="G2808" s="375">
        <v>125.486124</v>
      </c>
      <c r="H2808" s="375">
        <v>618.29528000000005</v>
      </c>
      <c r="I2808" s="375">
        <v>958.05213400000002</v>
      </c>
      <c r="J2808" s="375">
        <v>766.95547299999998</v>
      </c>
      <c r="K2808" s="375">
        <v>1036.0844279999999</v>
      </c>
      <c r="L2808" s="375">
        <v>1163.1956270000001</v>
      </c>
      <c r="M2808" s="375">
        <v>1183.2673130000001</v>
      </c>
      <c r="N2808" s="375">
        <v>1111.479525</v>
      </c>
      <c r="O2808" s="375">
        <v>954.99805100000003</v>
      </c>
      <c r="P2808" s="375">
        <v>1066.163595</v>
      </c>
      <c r="Q2808" s="375">
        <v>1068.0070679999999</v>
      </c>
      <c r="R2808" s="375">
        <v>10637.819520999999</v>
      </c>
      <c r="W2808" s="323" t="s">
        <v>78</v>
      </c>
      <c r="X2808" s="323" t="s">
        <v>240</v>
      </c>
      <c r="Y2808" s="323"/>
      <c r="Z2808" s="327">
        <v>0</v>
      </c>
      <c r="AA2808" s="327">
        <v>0</v>
      </c>
      <c r="AB2808" s="327">
        <v>0</v>
      </c>
      <c r="AC2808" s="327">
        <v>0</v>
      </c>
      <c r="AD2808" s="327">
        <v>0</v>
      </c>
      <c r="AE2808" s="327">
        <v>0</v>
      </c>
      <c r="AF2808" s="327">
        <v>0</v>
      </c>
      <c r="AG2808" s="327">
        <v>0</v>
      </c>
      <c r="AH2808" s="327">
        <v>0</v>
      </c>
      <c r="AI2808" s="327">
        <v>0</v>
      </c>
      <c r="AJ2808" s="327">
        <v>0</v>
      </c>
      <c r="AK2808" s="327">
        <v>0</v>
      </c>
      <c r="AL2808" s="327">
        <v>0</v>
      </c>
      <c r="AM2808" s="292"/>
    </row>
    <row r="2809" spans="1:39" ht="19.5" customHeight="1" x14ac:dyDescent="0.2">
      <c r="A2809" s="375" t="s">
        <v>24</v>
      </c>
      <c r="B2809" s="375" t="s">
        <v>45</v>
      </c>
      <c r="C2809" s="375" t="s">
        <v>26</v>
      </c>
      <c r="D2809" s="375" t="s">
        <v>28</v>
      </c>
      <c r="E2809" s="375"/>
      <c r="F2809" s="375">
        <v>285.60399799999999</v>
      </c>
      <c r="G2809" s="375">
        <v>95.164991999999998</v>
      </c>
      <c r="H2809" s="375">
        <v>345.99792400000001</v>
      </c>
      <c r="I2809" s="375">
        <v>605.10385799999995</v>
      </c>
      <c r="J2809" s="375">
        <v>541.99434499999995</v>
      </c>
      <c r="K2809" s="375">
        <v>677.87048700000003</v>
      </c>
      <c r="L2809" s="375">
        <v>683.04868899999997</v>
      </c>
      <c r="M2809" s="375">
        <v>649.72847200000001</v>
      </c>
      <c r="N2809" s="375">
        <v>613.88087499999995</v>
      </c>
      <c r="O2809" s="375">
        <v>578.42992100000004</v>
      </c>
      <c r="P2809" s="375">
        <v>666.97339199999999</v>
      </c>
      <c r="Q2809" s="375">
        <v>701.18093399999998</v>
      </c>
      <c r="R2809" s="375">
        <v>6444.977887</v>
      </c>
      <c r="W2809" s="323" t="s">
        <v>78</v>
      </c>
      <c r="X2809" s="323" t="s">
        <v>241</v>
      </c>
      <c r="Y2809" s="323"/>
      <c r="Z2809" s="327">
        <v>0</v>
      </c>
      <c r="AA2809" s="327">
        <v>0</v>
      </c>
      <c r="AB2809" s="327">
        <v>0</v>
      </c>
      <c r="AC2809" s="327">
        <v>0</v>
      </c>
      <c r="AD2809" s="327">
        <v>0</v>
      </c>
      <c r="AE2809" s="327">
        <v>0</v>
      </c>
      <c r="AF2809" s="327">
        <v>0</v>
      </c>
      <c r="AG2809" s="327">
        <v>0</v>
      </c>
      <c r="AH2809" s="327">
        <v>0</v>
      </c>
      <c r="AI2809" s="327">
        <v>0</v>
      </c>
      <c r="AJ2809" s="327">
        <v>0</v>
      </c>
      <c r="AK2809" s="327">
        <v>0</v>
      </c>
      <c r="AL2809" s="327">
        <v>0</v>
      </c>
      <c r="AM2809" s="292"/>
    </row>
    <row r="2810" spans="1:39" ht="19.5" customHeight="1" x14ac:dyDescent="0.2">
      <c r="A2810" s="375" t="s">
        <v>24</v>
      </c>
      <c r="B2810" s="375" t="s">
        <v>45</v>
      </c>
      <c r="C2810" s="375" t="s">
        <v>26</v>
      </c>
      <c r="D2810" s="375" t="s">
        <v>29</v>
      </c>
      <c r="E2810" s="375"/>
      <c r="F2810" s="375">
        <v>180.89104</v>
      </c>
      <c r="G2810" s="375">
        <v>51.512811999999997</v>
      </c>
      <c r="H2810" s="375">
        <v>329.735749</v>
      </c>
      <c r="I2810" s="375">
        <v>331.93024199999599</v>
      </c>
      <c r="J2810" s="375">
        <v>387.17067300000002</v>
      </c>
      <c r="K2810" s="375">
        <v>357.68029900001699</v>
      </c>
      <c r="L2810" s="375">
        <v>238.81366700000001</v>
      </c>
      <c r="M2810" s="375">
        <v>136.462957453125</v>
      </c>
      <c r="N2810" s="375">
        <v>200.30976163062999</v>
      </c>
      <c r="O2810" s="375">
        <v>202.44653499999799</v>
      </c>
      <c r="P2810" s="375">
        <v>235.40220199999999</v>
      </c>
      <c r="Q2810" s="375">
        <v>209.768224250901</v>
      </c>
      <c r="R2810" s="375">
        <v>2862.12416233467</v>
      </c>
      <c r="W2810" s="323" t="s">
        <v>78</v>
      </c>
      <c r="X2810" s="323" t="s">
        <v>242</v>
      </c>
      <c r="Y2810" s="323"/>
      <c r="Z2810" s="327">
        <v>0</v>
      </c>
      <c r="AA2810" s="327">
        <v>0</v>
      </c>
      <c r="AB2810" s="327">
        <v>0</v>
      </c>
      <c r="AC2810" s="327">
        <v>0</v>
      </c>
      <c r="AD2810" s="327">
        <v>-1.5</v>
      </c>
      <c r="AE2810" s="327">
        <v>0</v>
      </c>
      <c r="AF2810" s="327">
        <v>0</v>
      </c>
      <c r="AG2810" s="327">
        <v>7.7808000000000002</v>
      </c>
      <c r="AH2810" s="327">
        <v>0</v>
      </c>
      <c r="AI2810" s="327">
        <v>0</v>
      </c>
      <c r="AJ2810" s="327">
        <v>0</v>
      </c>
      <c r="AK2810" s="327">
        <v>0</v>
      </c>
      <c r="AL2810" s="327">
        <v>6.2808000000000002</v>
      </c>
      <c r="AM2810" s="292"/>
    </row>
    <row r="2811" spans="1:39" ht="19.5" customHeight="1" x14ac:dyDescent="0.2">
      <c r="A2811" s="375" t="s">
        <v>24</v>
      </c>
      <c r="B2811" s="375" t="s">
        <v>45</v>
      </c>
      <c r="C2811" s="375" t="s">
        <v>26</v>
      </c>
      <c r="D2811" s="375" t="s">
        <v>30</v>
      </c>
      <c r="E2811" s="375"/>
      <c r="F2811" s="375">
        <v>276.47209100000202</v>
      </c>
      <c r="G2811" s="375">
        <v>90.209740000000295</v>
      </c>
      <c r="H2811" s="375">
        <v>315.58274000000301</v>
      </c>
      <c r="I2811" s="375">
        <v>450.99688799999899</v>
      </c>
      <c r="J2811" s="375">
        <v>499.63709799997298</v>
      </c>
      <c r="K2811" s="375">
        <v>629.86098899999104</v>
      </c>
      <c r="L2811" s="375">
        <v>23.1878839999961</v>
      </c>
      <c r="M2811" s="375">
        <v>580.13052000000005</v>
      </c>
      <c r="N2811" s="375">
        <v>595.55801099999701</v>
      </c>
      <c r="O2811" s="375">
        <v>587.56108899999697</v>
      </c>
      <c r="P2811" s="375">
        <v>586.87058599999102</v>
      </c>
      <c r="Q2811" s="375">
        <v>643.26444500000696</v>
      </c>
      <c r="R2811" s="375">
        <v>5279.3320809999605</v>
      </c>
      <c r="W2811" s="323" t="s">
        <v>78</v>
      </c>
      <c r="X2811" s="323" t="s">
        <v>243</v>
      </c>
      <c r="Y2811" s="323"/>
      <c r="Z2811" s="327">
        <v>0</v>
      </c>
      <c r="AA2811" s="327">
        <v>0</v>
      </c>
      <c r="AB2811" s="327">
        <v>0</v>
      </c>
      <c r="AC2811" s="327">
        <v>0</v>
      </c>
      <c r="AD2811" s="327">
        <v>0</v>
      </c>
      <c r="AE2811" s="327">
        <v>1.2332000000000001</v>
      </c>
      <c r="AF2811" s="327">
        <v>1.2273890000000001</v>
      </c>
      <c r="AG2811" s="327">
        <v>3.1222949999999998</v>
      </c>
      <c r="AH2811" s="327">
        <v>0.90149599999999996</v>
      </c>
      <c r="AI2811" s="327">
        <v>0</v>
      </c>
      <c r="AJ2811" s="327">
        <v>0.115</v>
      </c>
      <c r="AK2811" s="327">
        <v>0.70778700000000005</v>
      </c>
      <c r="AL2811" s="327">
        <v>7.3071669999999997</v>
      </c>
      <c r="AM2811" s="292"/>
    </row>
    <row r="2812" spans="1:39" ht="19.5" customHeight="1" x14ac:dyDescent="0.2">
      <c r="A2812" s="375" t="s">
        <v>24</v>
      </c>
      <c r="B2812" s="375" t="s">
        <v>45</v>
      </c>
      <c r="C2812" s="375" t="s">
        <v>26</v>
      </c>
      <c r="D2812" s="375" t="s">
        <v>31</v>
      </c>
      <c r="E2812" s="375"/>
      <c r="F2812" s="375">
        <v>197.47772000000001</v>
      </c>
      <c r="G2812" s="375">
        <v>40.724699999999999</v>
      </c>
      <c r="H2812" s="375">
        <v>141.85159999999999</v>
      </c>
      <c r="I2812" s="375">
        <v>192.163919999999</v>
      </c>
      <c r="J2812" s="375">
        <v>200.06432899999899</v>
      </c>
      <c r="K2812" s="375">
        <v>314.06624699999998</v>
      </c>
      <c r="L2812" s="375">
        <v>335.40991300000098</v>
      </c>
      <c r="M2812" s="375">
        <v>323.88658600000002</v>
      </c>
      <c r="N2812" s="375">
        <v>294.21908999999999</v>
      </c>
      <c r="O2812" s="375">
        <v>210.911416</v>
      </c>
      <c r="P2812" s="375">
        <v>211.988866</v>
      </c>
      <c r="Q2812" s="375">
        <v>255.22375</v>
      </c>
      <c r="R2812" s="375">
        <v>2717.9881369999998</v>
      </c>
      <c r="W2812" s="323" t="s">
        <v>78</v>
      </c>
      <c r="X2812" s="323" t="s">
        <v>244</v>
      </c>
      <c r="Y2812" s="323"/>
      <c r="Z2812" s="327">
        <v>0</v>
      </c>
      <c r="AA2812" s="327">
        <v>0</v>
      </c>
      <c r="AB2812" s="327">
        <v>0</v>
      </c>
      <c r="AC2812" s="327">
        <v>0</v>
      </c>
      <c r="AD2812" s="327">
        <v>0</v>
      </c>
      <c r="AE2812" s="327">
        <v>0</v>
      </c>
      <c r="AF2812" s="327">
        <v>0</v>
      </c>
      <c r="AG2812" s="327">
        <v>0</v>
      </c>
      <c r="AH2812" s="327">
        <v>0</v>
      </c>
      <c r="AI2812" s="327">
        <v>0</v>
      </c>
      <c r="AJ2812" s="327">
        <v>0</v>
      </c>
      <c r="AK2812" s="327">
        <v>0</v>
      </c>
      <c r="AL2812" s="327">
        <v>0</v>
      </c>
      <c r="AM2812" s="292"/>
    </row>
    <row r="2813" spans="1:39" ht="19.5" customHeight="1" x14ac:dyDescent="0.2">
      <c r="A2813" s="375" t="s">
        <v>24</v>
      </c>
      <c r="B2813" s="375" t="s">
        <v>45</v>
      </c>
      <c r="C2813" s="375" t="s">
        <v>26</v>
      </c>
      <c r="D2813" s="375" t="s">
        <v>32</v>
      </c>
      <c r="E2813" s="375"/>
      <c r="F2813" s="375">
        <v>3.1684999999999999</v>
      </c>
      <c r="G2813" s="375">
        <v>0.99219999999999997</v>
      </c>
      <c r="H2813" s="375">
        <v>1.8535999999999999</v>
      </c>
      <c r="I2813" s="375">
        <v>2.4893000000000001</v>
      </c>
      <c r="J2813" s="375">
        <v>3.0266000000000002</v>
      </c>
      <c r="K2813" s="375">
        <v>7.8365999999999998</v>
      </c>
      <c r="L2813" s="375">
        <v>3.8791000000000002</v>
      </c>
      <c r="M2813" s="375">
        <v>1.7750999999999999</v>
      </c>
      <c r="N2813" s="375">
        <v>4.9833999999999996</v>
      </c>
      <c r="O2813" s="375">
        <v>2.1526999999999998</v>
      </c>
      <c r="P2813" s="375">
        <v>5.6105</v>
      </c>
      <c r="Q2813" s="375">
        <v>5.9123000000000001</v>
      </c>
      <c r="R2813" s="375">
        <v>43.679900000000004</v>
      </c>
      <c r="W2813" s="323" t="s">
        <v>78</v>
      </c>
      <c r="X2813" s="323" t="s">
        <v>245</v>
      </c>
      <c r="Y2813" s="323"/>
      <c r="Z2813" s="327">
        <v>0</v>
      </c>
      <c r="AA2813" s="327">
        <v>0</v>
      </c>
      <c r="AB2813" s="327">
        <v>0</v>
      </c>
      <c r="AC2813" s="327">
        <v>0</v>
      </c>
      <c r="AD2813" s="327">
        <v>0</v>
      </c>
      <c r="AE2813" s="327">
        <v>0</v>
      </c>
      <c r="AF2813" s="327">
        <v>0</v>
      </c>
      <c r="AG2813" s="327">
        <v>0</v>
      </c>
      <c r="AH2813" s="327">
        <v>0</v>
      </c>
      <c r="AI2813" s="327">
        <v>0</v>
      </c>
      <c r="AJ2813" s="327">
        <v>0</v>
      </c>
      <c r="AK2813" s="327">
        <v>0</v>
      </c>
      <c r="AL2813" s="327">
        <v>0</v>
      </c>
      <c r="AM2813" s="292"/>
    </row>
    <row r="2814" spans="1:39" ht="19.5" customHeight="1" x14ac:dyDescent="0.2">
      <c r="A2814" s="375" t="s">
        <v>24</v>
      </c>
      <c r="B2814" s="375" t="s">
        <v>45</v>
      </c>
      <c r="C2814" s="375" t="s">
        <v>33</v>
      </c>
      <c r="D2814" s="375" t="s">
        <v>34</v>
      </c>
      <c r="E2814" s="375"/>
      <c r="F2814" s="375">
        <v>1292.45793200002</v>
      </c>
      <c r="G2814" s="375">
        <v>348.35194400000398</v>
      </c>
      <c r="H2814" s="375">
        <v>1361.2599750000199</v>
      </c>
      <c r="I2814" s="375">
        <v>1865.8093959999601</v>
      </c>
      <c r="J2814" s="375">
        <v>2026.47334599991</v>
      </c>
      <c r="K2814" s="375">
        <v>2368.3685529999798</v>
      </c>
      <c r="L2814" s="375">
        <v>1733.5093890000001</v>
      </c>
      <c r="M2814" s="375">
        <v>2142.8609334531998</v>
      </c>
      <c r="N2814" s="375">
        <v>2143.1892816306399</v>
      </c>
      <c r="O2814" s="375">
        <v>1958.2512239999901</v>
      </c>
      <c r="P2814" s="375">
        <v>2170.17363599997</v>
      </c>
      <c r="Q2814" s="375">
        <v>2236.3605502508699</v>
      </c>
      <c r="R2814" s="375">
        <v>21647.066160334602</v>
      </c>
      <c r="W2814" s="323" t="s">
        <v>78</v>
      </c>
      <c r="X2814" s="323" t="s">
        <v>246</v>
      </c>
      <c r="Y2814" s="323"/>
      <c r="Z2814" s="327">
        <v>0</v>
      </c>
      <c r="AA2814" s="327">
        <v>0</v>
      </c>
      <c r="AB2814" s="327">
        <v>0</v>
      </c>
      <c r="AC2814" s="327">
        <v>0</v>
      </c>
      <c r="AD2814" s="327">
        <v>0</v>
      </c>
      <c r="AE2814" s="327">
        <v>0</v>
      </c>
      <c r="AF2814" s="327">
        <v>0</v>
      </c>
      <c r="AG2814" s="327">
        <v>0</v>
      </c>
      <c r="AH2814" s="327">
        <v>0</v>
      </c>
      <c r="AI2814" s="327">
        <v>0</v>
      </c>
      <c r="AJ2814" s="327">
        <v>0</v>
      </c>
      <c r="AK2814" s="327">
        <v>0</v>
      </c>
      <c r="AL2814" s="327">
        <v>0</v>
      </c>
      <c r="AM2814" s="292"/>
    </row>
    <row r="2815" spans="1:39" ht="19.5" customHeight="1" x14ac:dyDescent="0.2">
      <c r="A2815" s="375" t="s">
        <v>24</v>
      </c>
      <c r="B2815" s="375" t="s">
        <v>45</v>
      </c>
      <c r="C2815" s="375" t="s">
        <v>33</v>
      </c>
      <c r="D2815" s="375" t="s">
        <v>35</v>
      </c>
      <c r="E2815" s="375"/>
      <c r="F2815" s="375">
        <v>56.718851000000001</v>
      </c>
      <c r="G2815" s="375">
        <v>8.7243259999999996</v>
      </c>
      <c r="H2815" s="375">
        <v>103.88034399999999</v>
      </c>
      <c r="I2815" s="375">
        <v>209.79546500000001</v>
      </c>
      <c r="J2815" s="375">
        <v>83.300396999999904</v>
      </c>
      <c r="K2815" s="375">
        <v>209.65343799999999</v>
      </c>
      <c r="L2815" s="375">
        <v>214.21470099999999</v>
      </c>
      <c r="M2815" s="375">
        <v>226.88628800000001</v>
      </c>
      <c r="N2815" s="375">
        <v>59.238660999999702</v>
      </c>
      <c r="O2815" s="375">
        <v>194.68795900000001</v>
      </c>
      <c r="P2815" s="375">
        <v>217.315496</v>
      </c>
      <c r="Q2815" s="375">
        <v>238.98755700000001</v>
      </c>
      <c r="R2815" s="375">
        <v>1823.4034830000001</v>
      </c>
      <c r="W2815" s="323" t="s">
        <v>78</v>
      </c>
      <c r="X2815" s="323" t="s">
        <v>247</v>
      </c>
      <c r="Y2815" s="323"/>
      <c r="Z2815" s="327">
        <v>0</v>
      </c>
      <c r="AA2815" s="327">
        <v>0</v>
      </c>
      <c r="AB2815" s="327">
        <v>0</v>
      </c>
      <c r="AC2815" s="327">
        <v>0.82340000000000002</v>
      </c>
      <c r="AD2815" s="327">
        <v>0</v>
      </c>
      <c r="AE2815" s="327">
        <v>0</v>
      </c>
      <c r="AF2815" s="327">
        <v>0</v>
      </c>
      <c r="AG2815" s="327">
        <v>0</v>
      </c>
      <c r="AH2815" s="327">
        <v>0</v>
      </c>
      <c r="AI2815" s="327">
        <v>0</v>
      </c>
      <c r="AJ2815" s="327">
        <v>0</v>
      </c>
      <c r="AK2815" s="327">
        <v>0</v>
      </c>
      <c r="AL2815" s="327">
        <v>0.82340000000000002</v>
      </c>
      <c r="AM2815" s="292"/>
    </row>
    <row r="2816" spans="1:39" ht="19.5" customHeight="1" x14ac:dyDescent="0.2">
      <c r="A2816" s="375" t="s">
        <v>24</v>
      </c>
      <c r="B2816" s="375" t="s">
        <v>45</v>
      </c>
      <c r="C2816" s="375" t="s">
        <v>33</v>
      </c>
      <c r="D2816" s="375" t="s">
        <v>36</v>
      </c>
      <c r="E2816" s="375"/>
      <c r="F2816" s="375">
        <v>178.90373700000001</v>
      </c>
      <c r="G2816" s="375">
        <v>46.015346999999998</v>
      </c>
      <c r="H2816" s="375">
        <v>287.23275699999999</v>
      </c>
      <c r="I2816" s="375">
        <v>461.57435700000002</v>
      </c>
      <c r="J2816" s="375">
        <v>284.62676099999999</v>
      </c>
      <c r="K2816" s="375">
        <v>436.854784</v>
      </c>
      <c r="L2816" s="375">
        <v>482.23737399999999</v>
      </c>
      <c r="M2816" s="375">
        <v>492.12214</v>
      </c>
      <c r="N2816" s="375">
        <v>599.86869999999999</v>
      </c>
      <c r="O2816" s="375">
        <v>366.20679000000001</v>
      </c>
      <c r="P2816" s="375">
        <v>363.42819100000003</v>
      </c>
      <c r="Q2816" s="375">
        <v>389.79897199999999</v>
      </c>
      <c r="R2816" s="375">
        <v>4388.8699100000003</v>
      </c>
      <c r="W2816" s="323" t="s">
        <v>78</v>
      </c>
      <c r="X2816" s="323" t="s">
        <v>248</v>
      </c>
      <c r="Y2816" s="323"/>
      <c r="Z2816" s="327">
        <v>0</v>
      </c>
      <c r="AA2816" s="327">
        <v>0</v>
      </c>
      <c r="AB2816" s="327">
        <v>0</v>
      </c>
      <c r="AC2816" s="327">
        <v>0</v>
      </c>
      <c r="AD2816" s="327">
        <v>0</v>
      </c>
      <c r="AE2816" s="327">
        <v>0</v>
      </c>
      <c r="AF2816" s="327">
        <v>27.463746</v>
      </c>
      <c r="AG2816" s="327">
        <v>0</v>
      </c>
      <c r="AH2816" s="327">
        <v>0</v>
      </c>
      <c r="AI2816" s="327">
        <v>0</v>
      </c>
      <c r="AJ2816" s="327">
        <v>0</v>
      </c>
      <c r="AK2816" s="327">
        <v>-30</v>
      </c>
      <c r="AL2816" s="327">
        <v>-2.536254</v>
      </c>
      <c r="AM2816" s="292"/>
    </row>
    <row r="2817" spans="1:39" ht="19.5" customHeight="1" x14ac:dyDescent="0.2">
      <c r="A2817" s="375" t="s">
        <v>24</v>
      </c>
      <c r="B2817" s="375" t="s">
        <v>45</v>
      </c>
      <c r="C2817" s="375" t="s">
        <v>33</v>
      </c>
      <c r="D2817" s="375" t="s">
        <v>37</v>
      </c>
      <c r="E2817" s="375"/>
      <c r="F2817" s="375">
        <v>0.21293300000000001</v>
      </c>
      <c r="G2817" s="375">
        <v>0</v>
      </c>
      <c r="H2817" s="375">
        <v>0</v>
      </c>
      <c r="I2817" s="375">
        <v>0.47617100000000001</v>
      </c>
      <c r="J2817" s="375">
        <v>0</v>
      </c>
      <c r="K2817" s="375">
        <v>0</v>
      </c>
      <c r="L2817" s="375">
        <v>0</v>
      </c>
      <c r="M2817" s="375">
        <v>0</v>
      </c>
      <c r="N2817" s="375">
        <v>0</v>
      </c>
      <c r="O2817" s="375">
        <v>0</v>
      </c>
      <c r="P2817" s="375">
        <v>0</v>
      </c>
      <c r="Q2817" s="375">
        <v>0</v>
      </c>
      <c r="R2817" s="375">
        <v>0.68910400000000005</v>
      </c>
      <c r="W2817" s="323" t="s">
        <v>78</v>
      </c>
      <c r="X2817" s="323" t="s">
        <v>210</v>
      </c>
      <c r="Y2817" s="323"/>
      <c r="Z2817" s="327">
        <v>44.061273999999997</v>
      </c>
      <c r="AA2817" s="327">
        <v>143.79128966666701</v>
      </c>
      <c r="AB2817" s="327">
        <v>35.271256999999999</v>
      </c>
      <c r="AC2817" s="327">
        <v>57.916879999999999</v>
      </c>
      <c r="AD2817" s="327">
        <v>38.502364999999998</v>
      </c>
      <c r="AE2817" s="327">
        <v>52.021886000000002</v>
      </c>
      <c r="AF2817" s="327">
        <v>74.770643000000007</v>
      </c>
      <c r="AG2817" s="327">
        <v>61.918536000000003</v>
      </c>
      <c r="AH2817" s="327">
        <v>62.696541000000003</v>
      </c>
      <c r="AI2817" s="327">
        <v>38.971145999999997</v>
      </c>
      <c r="AJ2817" s="327">
        <v>42.037667999999996</v>
      </c>
      <c r="AK2817" s="327">
        <v>69.160093000000003</v>
      </c>
      <c r="AL2817" s="327">
        <v>721.11957866666705</v>
      </c>
      <c r="AM2817" s="292"/>
    </row>
    <row r="2818" spans="1:39" ht="19.5" customHeight="1" x14ac:dyDescent="0.2">
      <c r="A2818" s="375" t="s">
        <v>24</v>
      </c>
      <c r="B2818" s="375" t="s">
        <v>45</v>
      </c>
      <c r="C2818" s="375" t="s">
        <v>33</v>
      </c>
      <c r="D2818" s="375" t="s">
        <v>38</v>
      </c>
      <c r="E2818" s="375"/>
      <c r="F2818" s="375">
        <v>1.1547989999999999</v>
      </c>
      <c r="G2818" s="375">
        <v>0.99895100000000003</v>
      </c>
      <c r="H2818" s="375">
        <v>0.94381700000000002</v>
      </c>
      <c r="I2818" s="375">
        <v>3.0809530000000001</v>
      </c>
      <c r="J2818" s="375">
        <v>4.4480139999999997</v>
      </c>
      <c r="K2818" s="375">
        <v>8.2874929999999996</v>
      </c>
      <c r="L2818" s="375">
        <v>16.671064000000001</v>
      </c>
      <c r="M2818" s="375">
        <v>13.381587</v>
      </c>
      <c r="N2818" s="375">
        <v>18.13402</v>
      </c>
      <c r="O2818" s="375">
        <v>14.225726</v>
      </c>
      <c r="P2818" s="375">
        <v>20.010361</v>
      </c>
      <c r="Q2818" s="375">
        <v>26.190297999999999</v>
      </c>
      <c r="R2818" s="375">
        <v>127.527083</v>
      </c>
      <c r="W2818" s="321"/>
      <c r="X2818" s="321"/>
      <c r="Y2818" s="321"/>
      <c r="Z2818" s="329"/>
      <c r="AA2818" s="329"/>
      <c r="AB2818" s="329"/>
      <c r="AC2818" s="329"/>
      <c r="AD2818" s="329"/>
      <c r="AE2818" s="329"/>
      <c r="AF2818" s="329"/>
      <c r="AG2818" s="329"/>
      <c r="AH2818" s="329"/>
      <c r="AI2818" s="329"/>
      <c r="AJ2818" s="329"/>
      <c r="AK2818" s="329"/>
      <c r="AL2818" s="329"/>
      <c r="AM2818" s="292"/>
    </row>
    <row r="2819" spans="1:39" ht="19.5" customHeight="1" x14ac:dyDescent="0.2">
      <c r="A2819" s="375" t="s">
        <v>24</v>
      </c>
      <c r="B2819" s="375" t="s">
        <v>45</v>
      </c>
      <c r="C2819" s="375" t="s">
        <v>33</v>
      </c>
      <c r="D2819" s="375" t="s">
        <v>39</v>
      </c>
      <c r="E2819" s="375"/>
      <c r="F2819" s="375">
        <v>0</v>
      </c>
      <c r="G2819" s="375">
        <v>0</v>
      </c>
      <c r="H2819" s="375">
        <v>0</v>
      </c>
      <c r="I2819" s="375">
        <v>0</v>
      </c>
      <c r="J2819" s="375">
        <v>0</v>
      </c>
      <c r="K2819" s="375">
        <v>0.23478199999999999</v>
      </c>
      <c r="L2819" s="375">
        <v>0.90235200000000104</v>
      </c>
      <c r="M2819" s="375">
        <v>0</v>
      </c>
      <c r="N2819" s="375">
        <v>0</v>
      </c>
      <c r="O2819" s="375">
        <v>3.1280130000000002</v>
      </c>
      <c r="P2819" s="375">
        <v>2.0814569999999999</v>
      </c>
      <c r="Q2819" s="375">
        <v>0.239394</v>
      </c>
      <c r="R2819" s="375">
        <v>6.585998</v>
      </c>
      <c r="W2819" s="321"/>
      <c r="X2819" s="321"/>
      <c r="Y2819" s="321"/>
      <c r="Z2819" s="329"/>
      <c r="AA2819" s="329"/>
      <c r="AB2819" s="329"/>
      <c r="AC2819" s="329"/>
      <c r="AD2819" s="329"/>
      <c r="AE2819" s="329"/>
      <c r="AF2819" s="329"/>
      <c r="AG2819" s="329"/>
      <c r="AH2819" s="329"/>
      <c r="AI2819" s="329"/>
      <c r="AJ2819" s="329"/>
      <c r="AK2819" s="329"/>
      <c r="AL2819" s="329"/>
      <c r="AM2819" s="292"/>
    </row>
    <row r="2820" spans="1:39" ht="19.5" customHeight="1" x14ac:dyDescent="0.2">
      <c r="A2820" s="375" t="s">
        <v>24</v>
      </c>
      <c r="B2820" s="375" t="s">
        <v>45</v>
      </c>
      <c r="C2820" s="375" t="s">
        <v>40</v>
      </c>
      <c r="D2820" s="375" t="s">
        <v>41</v>
      </c>
      <c r="E2820" s="375"/>
      <c r="F2820" s="375">
        <v>1448.764721</v>
      </c>
      <c r="G2820" s="375">
        <v>372.834273</v>
      </c>
      <c r="H2820" s="375">
        <v>1692.847434</v>
      </c>
      <c r="I2820" s="375">
        <v>2441.2641659999999</v>
      </c>
      <c r="J2820" s="375">
        <v>2102.3653199999899</v>
      </c>
      <c r="K2820" s="375">
        <v>2561.8188570000002</v>
      </c>
      <c r="L2820" s="375">
        <v>2048.9749750000001</v>
      </c>
      <c r="M2820" s="375">
        <v>2574.74483076563</v>
      </c>
      <c r="N2820" s="375">
        <v>2462.92529719819</v>
      </c>
      <c r="O2820" s="375">
        <v>2339.9276070000001</v>
      </c>
      <c r="P2820" s="375">
        <v>2686.3444529999902</v>
      </c>
      <c r="Q2820" s="375">
        <v>2816.7207624422999</v>
      </c>
      <c r="R2820" s="375">
        <v>25549.532696406099</v>
      </c>
      <c r="W2820" s="323" t="s">
        <v>3</v>
      </c>
      <c r="X2820" s="323" t="s">
        <v>4</v>
      </c>
      <c r="Y2820" s="323"/>
      <c r="Z2820" s="327" t="s">
        <v>8</v>
      </c>
      <c r="AA2820" s="327" t="s">
        <v>9</v>
      </c>
      <c r="AB2820" s="327" t="s">
        <v>10</v>
      </c>
      <c r="AC2820" s="327" t="s">
        <v>11</v>
      </c>
      <c r="AD2820" s="327" t="s">
        <v>12</v>
      </c>
      <c r="AE2820" s="327" t="s">
        <v>13</v>
      </c>
      <c r="AF2820" s="327" t="s">
        <v>14</v>
      </c>
      <c r="AG2820" s="327" t="s">
        <v>15</v>
      </c>
      <c r="AH2820" s="327" t="s">
        <v>16</v>
      </c>
      <c r="AI2820" s="327" t="s">
        <v>17</v>
      </c>
      <c r="AJ2820" s="327" t="s">
        <v>111</v>
      </c>
      <c r="AK2820" s="327" t="s">
        <v>19</v>
      </c>
      <c r="AL2820" s="327" t="s">
        <v>20</v>
      </c>
      <c r="AM2820" s="292"/>
    </row>
    <row r="2821" spans="1:39" ht="19.5" customHeight="1" x14ac:dyDescent="0.2">
      <c r="A2821" s="375" t="s">
        <v>24</v>
      </c>
      <c r="B2821" s="375" t="s">
        <v>45</v>
      </c>
      <c r="C2821" s="375" t="s">
        <v>40</v>
      </c>
      <c r="D2821" s="375" t="s">
        <v>42</v>
      </c>
      <c r="E2821" s="375"/>
      <c r="F2821" s="375">
        <v>75.218719000000107</v>
      </c>
      <c r="G2821" s="375">
        <v>17.736702000000001</v>
      </c>
      <c r="H2821" s="375">
        <v>50.625318999999998</v>
      </c>
      <c r="I2821" s="375">
        <v>98.751112999999904</v>
      </c>
      <c r="J2821" s="375">
        <v>279.391153000001</v>
      </c>
      <c r="K2821" s="375">
        <v>450.816638000014</v>
      </c>
      <c r="L2821" s="375">
        <v>394.17965700000002</v>
      </c>
      <c r="M2821" s="375">
        <v>289.65257568750002</v>
      </c>
      <c r="N2821" s="375">
        <v>346.95600743243199</v>
      </c>
      <c r="O2821" s="375">
        <v>185.63301799999999</v>
      </c>
      <c r="P2821" s="375">
        <v>65.576652999999993</v>
      </c>
      <c r="Q2821" s="375">
        <v>69.773758999999998</v>
      </c>
      <c r="R2821" s="375">
        <v>2324.3113141199501</v>
      </c>
      <c r="W2821" s="323" t="s">
        <v>258</v>
      </c>
      <c r="X2821" s="323" t="s">
        <v>217</v>
      </c>
      <c r="Y2821" s="323"/>
      <c r="Z2821" s="327">
        <v>0.75395199999999996</v>
      </c>
      <c r="AA2821" s="327">
        <v>1.0359309999999999</v>
      </c>
      <c r="AB2821" s="327">
        <v>1.0359309999999999</v>
      </c>
      <c r="AC2821" s="327">
        <v>1.0359309999999999</v>
      </c>
      <c r="AD2821" s="327">
        <v>1.0359309999999999</v>
      </c>
      <c r="AE2821" s="327">
        <v>1.0359309999999999</v>
      </c>
      <c r="AF2821" s="327">
        <v>1.0359309999999999</v>
      </c>
      <c r="AG2821" s="327">
        <v>0.78517899999999996</v>
      </c>
      <c r="AH2821" s="327">
        <v>1.3131790000000001</v>
      </c>
      <c r="AI2821" s="327">
        <v>1.3131790000000001</v>
      </c>
      <c r="AJ2821" s="327">
        <v>1.3131790000000001</v>
      </c>
      <c r="AK2821" s="327">
        <v>1.3131790000000001</v>
      </c>
      <c r="AL2821" s="327">
        <v>13.007433000000001</v>
      </c>
      <c r="AM2821" s="292"/>
    </row>
    <row r="2822" spans="1:39" ht="19.5" customHeight="1" x14ac:dyDescent="0.2">
      <c r="A2822" s="375" t="s">
        <v>24</v>
      </c>
      <c r="B2822" s="375" t="s">
        <v>45</v>
      </c>
      <c r="C2822" s="375" t="s">
        <v>40</v>
      </c>
      <c r="D2822" s="375" t="s">
        <v>43</v>
      </c>
      <c r="E2822" s="375"/>
      <c r="F2822" s="375">
        <v>5.4648119999999896</v>
      </c>
      <c r="G2822" s="375">
        <v>13.519593</v>
      </c>
      <c r="H2822" s="375">
        <v>9.8441399999999994</v>
      </c>
      <c r="I2822" s="375">
        <v>0.721063000000008</v>
      </c>
      <c r="J2822" s="375">
        <v>17.092044999999999</v>
      </c>
      <c r="K2822" s="375">
        <v>10.763555</v>
      </c>
      <c r="L2822" s="375">
        <v>4.3802479999999999</v>
      </c>
      <c r="M2822" s="375">
        <v>10.853541999999999</v>
      </c>
      <c r="N2822" s="375">
        <v>10.549358</v>
      </c>
      <c r="O2822" s="375">
        <v>10.939087000000001</v>
      </c>
      <c r="P2822" s="375">
        <v>21.088035000000001</v>
      </c>
      <c r="Q2822" s="375">
        <v>5.0822498085999896</v>
      </c>
      <c r="R2822" s="375">
        <v>120.2977278086</v>
      </c>
      <c r="W2822" s="323" t="s">
        <v>258</v>
      </c>
      <c r="X2822" s="323" t="s">
        <v>218</v>
      </c>
      <c r="Y2822" s="323"/>
      <c r="Z2822" s="327">
        <v>3.9851999999999999E-2</v>
      </c>
      <c r="AA2822" s="327">
        <v>4.8599999999999997E-2</v>
      </c>
      <c r="AB2822" s="327">
        <v>3.8393999999999998E-2</v>
      </c>
      <c r="AC2822" s="327">
        <v>3.6450000000000003E-2</v>
      </c>
      <c r="AD2822" s="327">
        <v>4.2282E-2</v>
      </c>
      <c r="AE2822" s="327">
        <v>4.7142000000000003E-2</v>
      </c>
      <c r="AF2822" s="327">
        <v>4.9571999999999998E-2</v>
      </c>
      <c r="AG2822" s="327">
        <v>4.9571999999999998E-2</v>
      </c>
      <c r="AH2822" s="327">
        <v>8.1647999999999998E-2</v>
      </c>
      <c r="AI2822" s="327">
        <v>7.6301999999999995E-2</v>
      </c>
      <c r="AJ2822" s="327">
        <v>4.5684000000000002E-2</v>
      </c>
      <c r="AK2822" s="327">
        <v>8.3105999999999999E-2</v>
      </c>
      <c r="AL2822" s="327">
        <v>0.63860399999999995</v>
      </c>
      <c r="AM2822" s="292"/>
    </row>
    <row r="2823" spans="1:39" ht="19.5" customHeight="1" x14ac:dyDescent="0.2">
      <c r="A2823" s="375" t="s">
        <v>24</v>
      </c>
      <c r="B2823" s="375" t="s">
        <v>25</v>
      </c>
      <c r="C2823" s="375" t="s">
        <v>378</v>
      </c>
      <c r="D2823" s="375" t="s">
        <v>378</v>
      </c>
      <c r="E2823" s="375"/>
      <c r="F2823" s="375">
        <v>5101.2480100000002</v>
      </c>
      <c r="G2823" s="375">
        <v>1611.15969</v>
      </c>
      <c r="H2823" s="375">
        <v>5268.1026499999998</v>
      </c>
      <c r="I2823" s="375">
        <v>6992.1467599999996</v>
      </c>
      <c r="J2823" s="375">
        <v>7834.1141950000001</v>
      </c>
      <c r="K2823" s="375">
        <v>8906.5996400000004</v>
      </c>
      <c r="L2823" s="375">
        <v>8545.7009949999992</v>
      </c>
      <c r="M2823" s="375">
        <v>8441.0548039999994</v>
      </c>
      <c r="N2823" s="375">
        <v>8169.4416090000004</v>
      </c>
      <c r="O2823" s="375">
        <v>7330.6297750000003</v>
      </c>
      <c r="P2823" s="375">
        <v>7972.4588940000003</v>
      </c>
      <c r="Q2823" s="375">
        <v>8112.8053300000101</v>
      </c>
      <c r="R2823" s="375">
        <v>84285.462352000002</v>
      </c>
      <c r="W2823" s="323" t="s">
        <v>258</v>
      </c>
      <c r="X2823" s="323" t="s">
        <v>219</v>
      </c>
      <c r="Y2823" s="323"/>
      <c r="Z2823" s="327">
        <v>0.57872000000000001</v>
      </c>
      <c r="AA2823" s="327">
        <v>0.37215999999999999</v>
      </c>
      <c r="AB2823" s="327">
        <v>0.83735999999999999</v>
      </c>
      <c r="AC2823" s="327">
        <v>0.92335999999999996</v>
      </c>
      <c r="AD2823" s="327">
        <v>1.1903999999999999</v>
      </c>
      <c r="AE2823" s="327">
        <v>1.5164800000000001</v>
      </c>
      <c r="AF2823" s="327">
        <v>1.48176</v>
      </c>
      <c r="AG2823" s="327">
        <v>1.3211999999999999</v>
      </c>
      <c r="AH2823" s="327">
        <v>1.2467999999999999</v>
      </c>
      <c r="AI2823" s="327">
        <v>1.07168</v>
      </c>
      <c r="AJ2823" s="327">
        <v>1.05602</v>
      </c>
      <c r="AK2823" s="327">
        <v>1.3224</v>
      </c>
      <c r="AL2823" s="327">
        <v>12.918340000000001</v>
      </c>
      <c r="AM2823" s="292"/>
    </row>
    <row r="2824" spans="1:39" ht="19.5" customHeight="1" x14ac:dyDescent="0.2">
      <c r="A2824" s="375" t="s">
        <v>24</v>
      </c>
      <c r="B2824" s="375" t="s">
        <v>44</v>
      </c>
      <c r="C2824" s="375" t="s">
        <v>380</v>
      </c>
      <c r="D2824" s="375" t="s">
        <v>380</v>
      </c>
      <c r="E2824" s="375"/>
      <c r="F2824" s="375">
        <v>3571.7997580000001</v>
      </c>
      <c r="G2824" s="375">
        <v>1207.0691220000001</v>
      </c>
      <c r="H2824" s="375">
        <v>3514.7857570000001</v>
      </c>
      <c r="I2824" s="375">
        <v>4451.4104180000004</v>
      </c>
      <c r="J2824" s="375">
        <v>5435.2656770000303</v>
      </c>
      <c r="K2824" s="375">
        <v>5883.2005899999904</v>
      </c>
      <c r="L2824" s="375">
        <v>6098.166115</v>
      </c>
      <c r="M2824" s="375">
        <v>5565.8038555468702</v>
      </c>
      <c r="N2824" s="375">
        <v>5349.0109463693698</v>
      </c>
      <c r="O2824" s="375">
        <v>4794.1300629999996</v>
      </c>
      <c r="P2824" s="375">
        <v>5199.4497530000099</v>
      </c>
      <c r="Q2824" s="375">
        <v>5229.4486087490995</v>
      </c>
      <c r="R2824" s="375">
        <v>56299.540663665401</v>
      </c>
      <c r="W2824" s="323" t="s">
        <v>258</v>
      </c>
      <c r="X2824" s="323" t="s">
        <v>220</v>
      </c>
      <c r="Y2824" s="323"/>
      <c r="Z2824" s="327">
        <v>-28.044820999999999</v>
      </c>
      <c r="AA2824" s="327">
        <v>11.318350000000001</v>
      </c>
      <c r="AB2824" s="327">
        <v>2.1183749999999999</v>
      </c>
      <c r="AC2824" s="327">
        <v>1.4739789999999999</v>
      </c>
      <c r="AD2824" s="327">
        <v>4.0342200000000004</v>
      </c>
      <c r="AE2824" s="327">
        <v>5.9825299999999997</v>
      </c>
      <c r="AF2824" s="327">
        <v>9.1969999999999996E-2</v>
      </c>
      <c r="AG2824" s="327">
        <v>0.85681700000000005</v>
      </c>
      <c r="AH2824" s="327">
        <v>18.801822999999999</v>
      </c>
      <c r="AI2824" s="327">
        <v>5.7912489999999996</v>
      </c>
      <c r="AJ2824" s="327">
        <v>6.2693399999999997</v>
      </c>
      <c r="AK2824" s="327">
        <v>5.4254689999999997</v>
      </c>
      <c r="AL2824" s="327">
        <v>34.119301</v>
      </c>
      <c r="AM2824" s="292"/>
    </row>
    <row r="2825" spans="1:39" ht="19.5" customHeight="1" x14ac:dyDescent="0.2">
      <c r="A2825" s="375" t="s">
        <v>24</v>
      </c>
      <c r="B2825" s="375" t="s">
        <v>45</v>
      </c>
      <c r="C2825" s="375" t="s">
        <v>382</v>
      </c>
      <c r="D2825" s="375" t="s">
        <v>382</v>
      </c>
      <c r="E2825" s="375"/>
      <c r="F2825" s="375">
        <v>1529.4482519999999</v>
      </c>
      <c r="G2825" s="375">
        <v>404.09056800000002</v>
      </c>
      <c r="H2825" s="375">
        <v>1753.3168929999999</v>
      </c>
      <c r="I2825" s="375">
        <v>2540.7363419999901</v>
      </c>
      <c r="J2825" s="375">
        <v>2398.8485179999702</v>
      </c>
      <c r="K2825" s="375">
        <v>3023.39905000001</v>
      </c>
      <c r="L2825" s="375">
        <v>2447.5348800000002</v>
      </c>
      <c r="M2825" s="375">
        <v>2875.2509484531301</v>
      </c>
      <c r="N2825" s="375">
        <v>2820.4306626306302</v>
      </c>
      <c r="O2825" s="375">
        <v>2536.4997119999998</v>
      </c>
      <c r="P2825" s="375">
        <v>2773.00914099999</v>
      </c>
      <c r="Q2825" s="375">
        <v>2883.3567212509101</v>
      </c>
      <c r="R2825" s="375">
        <v>27985.921688334602</v>
      </c>
      <c r="W2825" s="323" t="s">
        <v>258</v>
      </c>
      <c r="X2825" s="323" t="s">
        <v>211</v>
      </c>
      <c r="Y2825" s="323"/>
      <c r="Z2825" s="327">
        <v>12.889942</v>
      </c>
      <c r="AA2825" s="327">
        <v>34.975177000000002</v>
      </c>
      <c r="AB2825" s="327">
        <v>15.884765</v>
      </c>
      <c r="AC2825" s="327">
        <v>28.082958999999999</v>
      </c>
      <c r="AD2825" s="327">
        <v>20.580386000000001</v>
      </c>
      <c r="AE2825" s="327">
        <v>19.314392000000002</v>
      </c>
      <c r="AF2825" s="327">
        <v>27.967195</v>
      </c>
      <c r="AG2825" s="327">
        <v>22.597646999999998</v>
      </c>
      <c r="AH2825" s="327">
        <v>18.67257</v>
      </c>
      <c r="AI2825" s="327">
        <v>19.271345</v>
      </c>
      <c r="AJ2825" s="327">
        <v>19.665742000000002</v>
      </c>
      <c r="AK2825" s="327">
        <v>40.692698999999998</v>
      </c>
      <c r="AL2825" s="327">
        <v>280.59481899999997</v>
      </c>
      <c r="AM2825" s="292"/>
    </row>
    <row r="2826" spans="1:39" ht="19.5" customHeight="1" x14ac:dyDescent="0.2">
      <c r="A2826" s="375" t="s">
        <v>24</v>
      </c>
      <c r="B2826" s="375" t="s">
        <v>46</v>
      </c>
      <c r="C2826" s="375" t="s">
        <v>384</v>
      </c>
      <c r="D2826" s="375" t="s">
        <v>384</v>
      </c>
      <c r="E2826" s="375"/>
      <c r="F2826" s="375">
        <v>0</v>
      </c>
      <c r="G2826" s="375">
        <v>0</v>
      </c>
      <c r="H2826" s="375">
        <v>0</v>
      </c>
      <c r="I2826" s="375">
        <v>0</v>
      </c>
      <c r="J2826" s="375">
        <v>0</v>
      </c>
      <c r="K2826" s="375">
        <v>0</v>
      </c>
      <c r="L2826" s="375">
        <v>0</v>
      </c>
      <c r="M2826" s="375">
        <v>0</v>
      </c>
      <c r="N2826" s="375">
        <v>0</v>
      </c>
      <c r="O2826" s="375">
        <v>0</v>
      </c>
      <c r="P2826" s="375">
        <v>0</v>
      </c>
      <c r="Q2826" s="375">
        <v>0</v>
      </c>
      <c r="R2826" s="375">
        <v>0</v>
      </c>
      <c r="W2826" s="323" t="s">
        <v>258</v>
      </c>
      <c r="X2826" s="323" t="s">
        <v>221</v>
      </c>
      <c r="Y2826" s="323"/>
      <c r="Z2826" s="327">
        <v>3.5358800000000001</v>
      </c>
      <c r="AA2826" s="327">
        <v>3.45429575757576</v>
      </c>
      <c r="AB2826" s="327">
        <v>3.203287</v>
      </c>
      <c r="AC2826" s="327">
        <v>1.0821069999999999</v>
      </c>
      <c r="AD2826" s="327">
        <v>3.1645270000000001</v>
      </c>
      <c r="AE2826" s="327">
        <v>2.8456250000000001</v>
      </c>
      <c r="AF2826" s="327">
        <v>2.9398179999999998</v>
      </c>
      <c r="AG2826" s="327">
        <v>2.8526760000000002</v>
      </c>
      <c r="AH2826" s="327">
        <v>2.7565339999999998</v>
      </c>
      <c r="AI2826" s="327">
        <v>3.2591000000000001</v>
      </c>
      <c r="AJ2826" s="327">
        <v>2.9334820000000001</v>
      </c>
      <c r="AK2826" s="327">
        <v>3.5653760000000001</v>
      </c>
      <c r="AL2826" s="327">
        <v>35.592707757575802</v>
      </c>
      <c r="AM2826" s="292"/>
    </row>
    <row r="2827" spans="1:39" ht="19.5" customHeight="1" x14ac:dyDescent="0.2">
      <c r="A2827" s="375" t="s">
        <v>24</v>
      </c>
      <c r="B2827" s="375" t="s">
        <v>47</v>
      </c>
      <c r="C2827" s="375" t="s">
        <v>386</v>
      </c>
      <c r="D2827" s="375" t="s">
        <v>386</v>
      </c>
      <c r="E2827" s="375"/>
      <c r="F2827" s="375">
        <v>1529.4482519999999</v>
      </c>
      <c r="G2827" s="375">
        <v>404.09056800000002</v>
      </c>
      <c r="H2827" s="375">
        <v>1753.3168929999999</v>
      </c>
      <c r="I2827" s="375">
        <v>2540.7363419999901</v>
      </c>
      <c r="J2827" s="375">
        <v>2398.8485179999702</v>
      </c>
      <c r="K2827" s="375">
        <v>3023.39905000001</v>
      </c>
      <c r="L2827" s="375">
        <v>2447.5348800000002</v>
      </c>
      <c r="M2827" s="375">
        <v>2875.2509484531301</v>
      </c>
      <c r="N2827" s="375">
        <v>2820.4306626306302</v>
      </c>
      <c r="O2827" s="375">
        <v>2536.4997119999998</v>
      </c>
      <c r="P2827" s="375">
        <v>2773.00914099999</v>
      </c>
      <c r="Q2827" s="375">
        <v>2883.3567212509101</v>
      </c>
      <c r="R2827" s="375">
        <v>27985.921688334602</v>
      </c>
      <c r="W2827" s="323" t="s">
        <v>258</v>
      </c>
      <c r="X2827" s="323" t="s">
        <v>222</v>
      </c>
      <c r="Y2827" s="323"/>
      <c r="Z2827" s="327">
        <v>0.14385000000000001</v>
      </c>
      <c r="AA2827" s="327">
        <v>6.4799999999999996E-2</v>
      </c>
      <c r="AB2827" s="327">
        <v>0.14712</v>
      </c>
      <c r="AC2827" s="327">
        <v>0.46727999999999997</v>
      </c>
      <c r="AD2827" s="327">
        <v>0.12173</v>
      </c>
      <c r="AE2827" s="327">
        <v>0.1691</v>
      </c>
      <c r="AF2827" s="327">
        <v>0.13059999999999999</v>
      </c>
      <c r="AG2827" s="327">
        <v>0.35453000000000001</v>
      </c>
      <c r="AH2827" s="327">
        <v>7.8589999999999993E-2</v>
      </c>
      <c r="AI2827" s="327">
        <v>0.10254000000000001</v>
      </c>
      <c r="AJ2827" s="327">
        <v>0.28549999999999998</v>
      </c>
      <c r="AK2827" s="327">
        <v>0</v>
      </c>
      <c r="AL2827" s="327">
        <v>2.0656400000000001</v>
      </c>
      <c r="AM2827" s="292"/>
    </row>
    <row r="2828" spans="1:39" ht="19.5" customHeight="1" x14ac:dyDescent="0.2">
      <c r="A2828" s="375" t="s">
        <v>24</v>
      </c>
      <c r="B2828" s="375" t="s">
        <v>48</v>
      </c>
      <c r="C2828" s="375" t="s">
        <v>48</v>
      </c>
      <c r="D2828" s="375" t="s">
        <v>48</v>
      </c>
      <c r="E2828" s="375"/>
      <c r="F2828" s="375">
        <v>0.29981844619234699</v>
      </c>
      <c r="G2828" s="375">
        <v>0.250807272865671</v>
      </c>
      <c r="H2828" s="375">
        <v>0.33281752643904999</v>
      </c>
      <c r="I2828" s="375">
        <v>0.36336999625562699</v>
      </c>
      <c r="J2828" s="375">
        <v>0.306205457093158</v>
      </c>
      <c r="K2828" s="375">
        <v>0.33945604071185198</v>
      </c>
      <c r="L2828" s="375">
        <v>0.28640539628428702</v>
      </c>
      <c r="M2828" s="375">
        <v>0.34062697319422902</v>
      </c>
      <c r="N2828" s="375">
        <v>0.34524154741781299</v>
      </c>
      <c r="O2828" s="375">
        <v>0.34601388828151503</v>
      </c>
      <c r="P2828" s="375">
        <v>0.34782357336290898</v>
      </c>
      <c r="Q2828" s="375">
        <v>0.35540809916745603</v>
      </c>
      <c r="R2828" s="375">
        <v>0.33203735148841501</v>
      </c>
      <c r="W2828" s="323" t="s">
        <v>258</v>
      </c>
      <c r="X2828" s="323" t="s">
        <v>223</v>
      </c>
      <c r="Y2828" s="323"/>
      <c r="Z2828" s="327">
        <v>0</v>
      </c>
      <c r="AA2828" s="327">
        <v>0</v>
      </c>
      <c r="AB2828" s="327">
        <v>0</v>
      </c>
      <c r="AC2828" s="327">
        <v>0</v>
      </c>
      <c r="AD2828" s="327">
        <v>0</v>
      </c>
      <c r="AE2828" s="327">
        <v>0</v>
      </c>
      <c r="AF2828" s="327">
        <v>0</v>
      </c>
      <c r="AG2828" s="327">
        <v>1.1850000000000001</v>
      </c>
      <c r="AH2828" s="327">
        <v>0</v>
      </c>
      <c r="AI2828" s="327">
        <v>0</v>
      </c>
      <c r="AJ2828" s="327">
        <v>0</v>
      </c>
      <c r="AK2828" s="327">
        <v>0</v>
      </c>
      <c r="AL2828" s="327">
        <v>1.1850000000000001</v>
      </c>
      <c r="AM2828" s="292"/>
    </row>
    <row r="2829" spans="1:39" ht="19.5" customHeight="1" x14ac:dyDescent="0.2">
      <c r="A2829" s="375" t="s">
        <v>24</v>
      </c>
      <c r="B2829" s="375" t="s">
        <v>49</v>
      </c>
      <c r="C2829" s="375" t="s">
        <v>49</v>
      </c>
      <c r="D2829" s="375" t="s">
        <v>49</v>
      </c>
      <c r="E2829" s="375"/>
      <c r="F2829" s="375">
        <v>0</v>
      </c>
      <c r="G2829" s="375">
        <v>0</v>
      </c>
      <c r="H2829" s="375">
        <v>0</v>
      </c>
      <c r="I2829" s="375">
        <v>0</v>
      </c>
      <c r="J2829" s="375">
        <v>0</v>
      </c>
      <c r="K2829" s="375">
        <v>0</v>
      </c>
      <c r="L2829" s="375">
        <v>0</v>
      </c>
      <c r="M2829" s="375">
        <v>0</v>
      </c>
      <c r="N2829" s="375">
        <v>0</v>
      </c>
      <c r="O2829" s="375">
        <v>0</v>
      </c>
      <c r="P2829" s="375">
        <v>0</v>
      </c>
      <c r="Q2829" s="375">
        <v>0</v>
      </c>
      <c r="R2829" s="375">
        <v>0</v>
      </c>
      <c r="W2829" s="323" t="s">
        <v>258</v>
      </c>
      <c r="X2829" s="323" t="s">
        <v>224</v>
      </c>
      <c r="Y2829" s="323"/>
      <c r="Z2829" s="327">
        <v>0.25364999999999999</v>
      </c>
      <c r="AA2829" s="327">
        <v>0.19350000000000001</v>
      </c>
      <c r="AB2829" s="327">
        <v>0.22825000000000001</v>
      </c>
      <c r="AC2829" s="327">
        <v>1.0138499999999999</v>
      </c>
      <c r="AD2829" s="327">
        <v>0.21429999999999999</v>
      </c>
      <c r="AE2829" s="327">
        <v>1.2420500000000001</v>
      </c>
      <c r="AF2829" s="327">
        <v>0.42285</v>
      </c>
      <c r="AG2829" s="327">
        <v>2.5307439999999999</v>
      </c>
      <c r="AH2829" s="327">
        <v>1.0619000000000001</v>
      </c>
      <c r="AI2829" s="327">
        <v>0.20810000000000001</v>
      </c>
      <c r="AJ2829" s="327">
        <v>0.29399999999999998</v>
      </c>
      <c r="AK2829" s="327">
        <v>2.4252500000000001</v>
      </c>
      <c r="AL2829" s="327">
        <v>10.088444000000001</v>
      </c>
      <c r="AM2829" s="292"/>
    </row>
    <row r="2830" spans="1:39" ht="19.5" customHeight="1" x14ac:dyDescent="0.2">
      <c r="A2830" s="375" t="s">
        <v>24</v>
      </c>
      <c r="B2830" s="375" t="s">
        <v>50</v>
      </c>
      <c r="C2830" s="375" t="s">
        <v>50</v>
      </c>
      <c r="D2830" s="375" t="s">
        <v>50</v>
      </c>
      <c r="E2830" s="375"/>
      <c r="F2830" s="375">
        <v>0.29981844619234699</v>
      </c>
      <c r="G2830" s="375">
        <v>0.250807272865671</v>
      </c>
      <c r="H2830" s="375">
        <v>0.33281752643904999</v>
      </c>
      <c r="I2830" s="375">
        <v>0.36336999625562699</v>
      </c>
      <c r="J2830" s="375">
        <v>0.306205457093158</v>
      </c>
      <c r="K2830" s="375">
        <v>0.33945604071185198</v>
      </c>
      <c r="L2830" s="375">
        <v>0.28640539628428702</v>
      </c>
      <c r="M2830" s="375">
        <v>0.34062697319422902</v>
      </c>
      <c r="N2830" s="375">
        <v>0.34524154741781299</v>
      </c>
      <c r="O2830" s="375">
        <v>0.34601388828151503</v>
      </c>
      <c r="P2830" s="375">
        <v>0.34782357336290898</v>
      </c>
      <c r="Q2830" s="375">
        <v>0.35540809916745603</v>
      </c>
      <c r="R2830" s="375">
        <v>0.33203735148841501</v>
      </c>
      <c r="W2830" s="323" t="s">
        <v>258</v>
      </c>
      <c r="X2830" s="323" t="s">
        <v>225</v>
      </c>
      <c r="Y2830" s="323"/>
      <c r="Z2830" s="327">
        <v>0.83057700000000001</v>
      </c>
      <c r="AA2830" s="327">
        <v>1.1007685</v>
      </c>
      <c r="AB2830" s="327">
        <v>0.706376</v>
      </c>
      <c r="AC2830" s="327">
        <v>0.70930199999999999</v>
      </c>
      <c r="AD2830" s="327">
        <v>0.70930199999999999</v>
      </c>
      <c r="AE2830" s="327">
        <v>0.70930199999999999</v>
      </c>
      <c r="AF2830" s="327">
        <v>0.71358600000000005</v>
      </c>
      <c r="AG2830" s="327">
        <v>0.71358600000000005</v>
      </c>
      <c r="AH2830" s="327">
        <v>0.71011000000000002</v>
      </c>
      <c r="AI2830" s="327">
        <v>0.71358600000000005</v>
      </c>
      <c r="AJ2830" s="327">
        <v>1.047142</v>
      </c>
      <c r="AK2830" s="327">
        <v>1.3641859999999999</v>
      </c>
      <c r="AL2830" s="327">
        <v>10.0278235</v>
      </c>
      <c r="AM2830" s="292"/>
    </row>
    <row r="2831" spans="1:39" ht="19.5" customHeight="1" x14ac:dyDescent="0.2">
      <c r="A2831" s="375" t="s">
        <v>51</v>
      </c>
      <c r="B2831" s="375" t="s">
        <v>25</v>
      </c>
      <c r="C2831" s="375" t="s">
        <v>26</v>
      </c>
      <c r="D2831" s="375" t="s">
        <v>27</v>
      </c>
      <c r="E2831" s="375"/>
      <c r="F2831" s="375">
        <v>1267.982</v>
      </c>
      <c r="G2831" s="375">
        <v>462.08920000000001</v>
      </c>
      <c r="H2831" s="375">
        <v>1802.5977</v>
      </c>
      <c r="I2831" s="375">
        <v>2285.0025999999998</v>
      </c>
      <c r="J2831" s="375">
        <v>2687.9571000000001</v>
      </c>
      <c r="K2831" s="375">
        <v>3257.9337999999998</v>
      </c>
      <c r="L2831" s="375">
        <v>3209.6958</v>
      </c>
      <c r="M2831" s="375">
        <v>3235.4353999999998</v>
      </c>
      <c r="N2831" s="375">
        <v>3271.4313999999999</v>
      </c>
      <c r="O2831" s="375">
        <v>2575.7779999999998</v>
      </c>
      <c r="P2831" s="375">
        <v>2624.7574</v>
      </c>
      <c r="Q2831" s="375">
        <v>2675.9286999999999</v>
      </c>
      <c r="R2831" s="375">
        <v>29356.589100000001</v>
      </c>
      <c r="W2831" s="323" t="s">
        <v>258</v>
      </c>
      <c r="X2831" s="323" t="s">
        <v>226</v>
      </c>
      <c r="Y2831" s="323"/>
      <c r="Z2831" s="327">
        <v>0</v>
      </c>
      <c r="AA2831" s="327">
        <v>0</v>
      </c>
      <c r="AB2831" s="327">
        <v>0</v>
      </c>
      <c r="AC2831" s="327">
        <v>0</v>
      </c>
      <c r="AD2831" s="327">
        <v>0</v>
      </c>
      <c r="AE2831" s="327">
        <v>0</v>
      </c>
      <c r="AF2831" s="327">
        <v>0</v>
      </c>
      <c r="AG2831" s="327">
        <v>0</v>
      </c>
      <c r="AH2831" s="327">
        <v>3.4759999999999999E-3</v>
      </c>
      <c r="AI2831" s="327">
        <v>0</v>
      </c>
      <c r="AJ2831" s="327">
        <v>0</v>
      </c>
      <c r="AK2831" s="327">
        <v>0</v>
      </c>
      <c r="AL2831" s="327">
        <v>3.4759999999999999E-3</v>
      </c>
      <c r="AM2831" s="292"/>
    </row>
    <row r="2832" spans="1:39" ht="19.5" customHeight="1" x14ac:dyDescent="0.2">
      <c r="A2832" s="375" t="s">
        <v>51</v>
      </c>
      <c r="B2832" s="375" t="s">
        <v>25</v>
      </c>
      <c r="C2832" s="375" t="s">
        <v>26</v>
      </c>
      <c r="D2832" s="375" t="s">
        <v>28</v>
      </c>
      <c r="E2832" s="375"/>
      <c r="F2832" s="375">
        <v>783.70690000000002</v>
      </c>
      <c r="G2832" s="375">
        <v>373.90710000000001</v>
      </c>
      <c r="H2832" s="375">
        <v>947.28819999999996</v>
      </c>
      <c r="I2832" s="375">
        <v>1331.2671</v>
      </c>
      <c r="J2832" s="375">
        <v>1694.4585999999999</v>
      </c>
      <c r="K2832" s="375">
        <v>1737.9935</v>
      </c>
      <c r="L2832" s="375">
        <v>1800.1984</v>
      </c>
      <c r="M2832" s="375">
        <v>1765.2655</v>
      </c>
      <c r="N2832" s="375">
        <v>1709.0840000000001</v>
      </c>
      <c r="O2832" s="375">
        <v>1488.5195000000001</v>
      </c>
      <c r="P2832" s="375">
        <v>1576.0305000000001</v>
      </c>
      <c r="Q2832" s="375">
        <v>1570.3973000000001</v>
      </c>
      <c r="R2832" s="375">
        <v>16778.116600000001</v>
      </c>
      <c r="W2832" s="323" t="s">
        <v>258</v>
      </c>
      <c r="X2832" s="323" t="s">
        <v>227</v>
      </c>
      <c r="Y2832" s="323"/>
      <c r="Z2832" s="327">
        <v>0</v>
      </c>
      <c r="AA2832" s="327">
        <v>0</v>
      </c>
      <c r="AB2832" s="327">
        <v>0</v>
      </c>
      <c r="AC2832" s="327">
        <v>0</v>
      </c>
      <c r="AD2832" s="327">
        <v>0</v>
      </c>
      <c r="AE2832" s="327">
        <v>0</v>
      </c>
      <c r="AF2832" s="327">
        <v>0</v>
      </c>
      <c r="AG2832" s="327">
        <v>0</v>
      </c>
      <c r="AH2832" s="327">
        <v>0</v>
      </c>
      <c r="AI2832" s="327">
        <v>0</v>
      </c>
      <c r="AJ2832" s="327">
        <v>0</v>
      </c>
      <c r="AK2832" s="327">
        <v>0</v>
      </c>
      <c r="AL2832" s="327">
        <v>0</v>
      </c>
      <c r="AM2832" s="292"/>
    </row>
    <row r="2833" spans="1:39" ht="19.5" customHeight="1" x14ac:dyDescent="0.2">
      <c r="A2833" s="375" t="s">
        <v>51</v>
      </c>
      <c r="B2833" s="375" t="s">
        <v>25</v>
      </c>
      <c r="C2833" s="375" t="s">
        <v>26</v>
      </c>
      <c r="D2833" s="375" t="s">
        <v>29</v>
      </c>
      <c r="E2833" s="375"/>
      <c r="F2833" s="375">
        <v>375.42270000000002</v>
      </c>
      <c r="G2833" s="375">
        <v>191.6028</v>
      </c>
      <c r="H2833" s="375">
        <v>634.72465</v>
      </c>
      <c r="I2833" s="375">
        <v>1057.3306</v>
      </c>
      <c r="J2833" s="375">
        <v>1030.2569000000001</v>
      </c>
      <c r="K2833" s="375">
        <v>937.38644999999997</v>
      </c>
      <c r="L2833" s="375">
        <v>595.95335</v>
      </c>
      <c r="M2833" s="375">
        <v>506.44171999999998</v>
      </c>
      <c r="N2833" s="375">
        <v>606.92588699999999</v>
      </c>
      <c r="O2833" s="375">
        <v>606.858734999999</v>
      </c>
      <c r="P2833" s="375">
        <v>755.23474999999996</v>
      </c>
      <c r="Q2833" s="375">
        <v>408.19605300000001</v>
      </c>
      <c r="R2833" s="375">
        <v>7706.3345950000003</v>
      </c>
      <c r="W2833" s="323" t="s">
        <v>258</v>
      </c>
      <c r="X2833" s="323" t="s">
        <v>367</v>
      </c>
      <c r="Y2833" s="323"/>
      <c r="Z2833" s="327">
        <v>0</v>
      </c>
      <c r="AA2833" s="327">
        <v>0</v>
      </c>
      <c r="AB2833" s="327">
        <v>0</v>
      </c>
      <c r="AC2833" s="327">
        <v>0</v>
      </c>
      <c r="AD2833" s="327">
        <v>0</v>
      </c>
      <c r="AE2833" s="327">
        <v>0</v>
      </c>
      <c r="AF2833" s="327">
        <v>0</v>
      </c>
      <c r="AG2833" s="327">
        <v>0</v>
      </c>
      <c r="AH2833" s="327">
        <v>0</v>
      </c>
      <c r="AI2833" s="327">
        <v>0</v>
      </c>
      <c r="AJ2833" s="327">
        <v>0</v>
      </c>
      <c r="AK2833" s="327">
        <v>0</v>
      </c>
      <c r="AL2833" s="327">
        <v>0</v>
      </c>
      <c r="AM2833" s="292"/>
    </row>
    <row r="2834" spans="1:39" ht="19.5" customHeight="1" x14ac:dyDescent="0.2">
      <c r="A2834" s="375" t="s">
        <v>51</v>
      </c>
      <c r="B2834" s="375" t="s">
        <v>25</v>
      </c>
      <c r="C2834" s="375" t="s">
        <v>26</v>
      </c>
      <c r="D2834" s="375" t="s">
        <v>30</v>
      </c>
      <c r="E2834" s="375"/>
      <c r="F2834" s="375">
        <v>510.59075000000001</v>
      </c>
      <c r="G2834" s="375">
        <v>231.36802</v>
      </c>
      <c r="H2834" s="375">
        <v>641.28719999999805</v>
      </c>
      <c r="I2834" s="375">
        <v>971.81639199999802</v>
      </c>
      <c r="J2834" s="375">
        <v>1246.2392890000001</v>
      </c>
      <c r="K2834" s="375">
        <v>1297.208918</v>
      </c>
      <c r="L2834" s="375">
        <v>737.29658699999902</v>
      </c>
      <c r="M2834" s="375">
        <v>1348.602521</v>
      </c>
      <c r="N2834" s="375">
        <v>1455.355296</v>
      </c>
      <c r="O2834" s="375">
        <v>1087.6582820000001</v>
      </c>
      <c r="P2834" s="375">
        <v>1175.2389920000001</v>
      </c>
      <c r="Q2834" s="375">
        <v>1050.164389</v>
      </c>
      <c r="R2834" s="375">
        <v>11752.826636</v>
      </c>
      <c r="W2834" s="323" t="s">
        <v>258</v>
      </c>
      <c r="X2834" s="323" t="s">
        <v>229</v>
      </c>
      <c r="Y2834" s="323"/>
      <c r="Z2834" s="327">
        <v>0</v>
      </c>
      <c r="AA2834" s="327">
        <v>0</v>
      </c>
      <c r="AB2834" s="327">
        <v>0</v>
      </c>
      <c r="AC2834" s="327">
        <v>0</v>
      </c>
      <c r="AD2834" s="327">
        <v>0</v>
      </c>
      <c r="AE2834" s="327">
        <v>0</v>
      </c>
      <c r="AF2834" s="327">
        <v>0</v>
      </c>
      <c r="AG2834" s="327">
        <v>0</v>
      </c>
      <c r="AH2834" s="327">
        <v>0</v>
      </c>
      <c r="AI2834" s="327">
        <v>0</v>
      </c>
      <c r="AJ2834" s="327">
        <v>0</v>
      </c>
      <c r="AK2834" s="327">
        <v>0</v>
      </c>
      <c r="AL2834" s="327">
        <v>0</v>
      </c>
      <c r="AM2834" s="292"/>
    </row>
    <row r="2835" spans="1:39" ht="19.5" customHeight="1" x14ac:dyDescent="0.2">
      <c r="A2835" s="375" t="s">
        <v>51</v>
      </c>
      <c r="B2835" s="375" t="s">
        <v>25</v>
      </c>
      <c r="C2835" s="375" t="s">
        <v>26</v>
      </c>
      <c r="D2835" s="375" t="s">
        <v>31</v>
      </c>
      <c r="E2835" s="375"/>
      <c r="F2835" s="375">
        <v>359.85680000000002</v>
      </c>
      <c r="G2835" s="375">
        <v>126.99986</v>
      </c>
      <c r="H2835" s="375">
        <v>349.90845000000002</v>
      </c>
      <c r="I2835" s="375">
        <v>501.0498</v>
      </c>
      <c r="J2835" s="375">
        <v>589.42268000000001</v>
      </c>
      <c r="K2835" s="375">
        <v>830.47825</v>
      </c>
      <c r="L2835" s="375">
        <v>875.29942000000005</v>
      </c>
      <c r="M2835" s="375">
        <v>846.50522000000001</v>
      </c>
      <c r="N2835" s="375">
        <v>754.010175</v>
      </c>
      <c r="O2835" s="375">
        <v>500.10989999999998</v>
      </c>
      <c r="P2835" s="375">
        <v>569.18674999999996</v>
      </c>
      <c r="Q2835" s="375">
        <v>457.25236100000001</v>
      </c>
      <c r="R2835" s="375">
        <v>6760.0796659999996</v>
      </c>
      <c r="W2835" s="323" t="s">
        <v>258</v>
      </c>
      <c r="X2835" s="323" t="s">
        <v>230</v>
      </c>
      <c r="Y2835" s="323"/>
      <c r="Z2835" s="327">
        <v>0</v>
      </c>
      <c r="AA2835" s="327">
        <v>0</v>
      </c>
      <c r="AB2835" s="327">
        <v>0</v>
      </c>
      <c r="AC2835" s="327">
        <v>0</v>
      </c>
      <c r="AD2835" s="327">
        <v>0</v>
      </c>
      <c r="AE2835" s="327">
        <v>0</v>
      </c>
      <c r="AF2835" s="327">
        <v>0</v>
      </c>
      <c r="AG2835" s="327">
        <v>0</v>
      </c>
      <c r="AH2835" s="327">
        <v>0</v>
      </c>
      <c r="AI2835" s="327">
        <v>0</v>
      </c>
      <c r="AJ2835" s="327">
        <v>0</v>
      </c>
      <c r="AK2835" s="327">
        <v>0</v>
      </c>
      <c r="AL2835" s="327">
        <v>0</v>
      </c>
      <c r="AM2835" s="292"/>
    </row>
    <row r="2836" spans="1:39" ht="19.5" customHeight="1" x14ac:dyDescent="0.2">
      <c r="A2836" s="375" t="s">
        <v>51</v>
      </c>
      <c r="B2836" s="375" t="s">
        <v>25</v>
      </c>
      <c r="C2836" s="375" t="s">
        <v>26</v>
      </c>
      <c r="D2836" s="375" t="s">
        <v>32</v>
      </c>
      <c r="E2836" s="375"/>
      <c r="F2836" s="375">
        <v>0.46589999999999998</v>
      </c>
      <c r="G2836" s="375">
        <v>0.06</v>
      </c>
      <c r="H2836" s="375">
        <v>0.27550000000000002</v>
      </c>
      <c r="I2836" s="375">
        <v>2.339</v>
      </c>
      <c r="J2836" s="375">
        <v>0.91710000000000003</v>
      </c>
      <c r="K2836" s="375">
        <v>1.1649</v>
      </c>
      <c r="L2836" s="375">
        <v>4.0907999999999998</v>
      </c>
      <c r="M2836" s="375">
        <v>0.25650000000000001</v>
      </c>
      <c r="N2836" s="375">
        <v>2.5084</v>
      </c>
      <c r="O2836" s="375">
        <v>1.6803999999999999</v>
      </c>
      <c r="P2836" s="375">
        <v>1.7739</v>
      </c>
      <c r="Q2836" s="375">
        <v>1.6975</v>
      </c>
      <c r="R2836" s="375">
        <v>17.229900000000001</v>
      </c>
      <c r="W2836" s="323" t="s">
        <v>258</v>
      </c>
      <c r="X2836" s="323" t="s">
        <v>231</v>
      </c>
      <c r="Y2836" s="323"/>
      <c r="Z2836" s="327">
        <v>0</v>
      </c>
      <c r="AA2836" s="327">
        <v>0</v>
      </c>
      <c r="AB2836" s="327">
        <v>6.0000000000000001E-3</v>
      </c>
      <c r="AC2836" s="327">
        <v>0</v>
      </c>
      <c r="AD2836" s="327">
        <v>0</v>
      </c>
      <c r="AE2836" s="327">
        <v>0</v>
      </c>
      <c r="AF2836" s="327">
        <v>0</v>
      </c>
      <c r="AG2836" s="327">
        <v>0</v>
      </c>
      <c r="AH2836" s="327">
        <v>0</v>
      </c>
      <c r="AI2836" s="327">
        <v>0</v>
      </c>
      <c r="AJ2836" s="327">
        <v>0</v>
      </c>
      <c r="AK2836" s="327">
        <v>0</v>
      </c>
      <c r="AL2836" s="327">
        <v>6.0000000000000001E-3</v>
      </c>
      <c r="AM2836" s="292"/>
    </row>
    <row r="2837" spans="1:39" ht="19.5" customHeight="1" x14ac:dyDescent="0.2">
      <c r="A2837" s="375" t="s">
        <v>51</v>
      </c>
      <c r="B2837" s="375" t="s">
        <v>25</v>
      </c>
      <c r="C2837" s="375" t="s">
        <v>33</v>
      </c>
      <c r="D2837" s="375" t="s">
        <v>34</v>
      </c>
      <c r="E2837" s="375"/>
      <c r="F2837" s="375">
        <v>2414.5005500000202</v>
      </c>
      <c r="G2837" s="375">
        <v>1053.59548</v>
      </c>
      <c r="H2837" s="375">
        <v>2982.4423000000102</v>
      </c>
      <c r="I2837" s="375">
        <v>4366.5628919999799</v>
      </c>
      <c r="J2837" s="375">
        <v>5079.8260690000097</v>
      </c>
      <c r="K2837" s="375">
        <v>5483.2189180000096</v>
      </c>
      <c r="L2837" s="375">
        <v>4694.0320570000104</v>
      </c>
      <c r="M2837" s="375">
        <v>5352.5305609999996</v>
      </c>
      <c r="N2837" s="375">
        <v>5681.1256580000099</v>
      </c>
      <c r="O2837" s="375">
        <v>4468.8399170000002</v>
      </c>
      <c r="P2837" s="375">
        <v>4928.890292</v>
      </c>
      <c r="Q2837" s="375">
        <v>4345.7164030000004</v>
      </c>
      <c r="R2837" s="375">
        <v>50851.281096999999</v>
      </c>
      <c r="W2837" s="323" t="s">
        <v>258</v>
      </c>
      <c r="X2837" s="323" t="s">
        <v>232</v>
      </c>
      <c r="Y2837" s="323"/>
      <c r="Z2837" s="327">
        <v>0</v>
      </c>
      <c r="AA2837" s="327">
        <v>0</v>
      </c>
      <c r="AB2837" s="327">
        <v>0</v>
      </c>
      <c r="AC2837" s="327">
        <v>0</v>
      </c>
      <c r="AD2837" s="327">
        <v>0</v>
      </c>
      <c r="AE2837" s="327">
        <v>0</v>
      </c>
      <c r="AF2837" s="327">
        <v>0</v>
      </c>
      <c r="AG2837" s="327">
        <v>0</v>
      </c>
      <c r="AH2837" s="327">
        <v>0</v>
      </c>
      <c r="AI2837" s="327">
        <v>0</v>
      </c>
      <c r="AJ2837" s="327">
        <v>0</v>
      </c>
      <c r="AK2837" s="327">
        <v>0</v>
      </c>
      <c r="AL2837" s="327">
        <v>0</v>
      </c>
      <c r="AM2837" s="292"/>
    </row>
    <row r="2838" spans="1:39" ht="19.5" customHeight="1" x14ac:dyDescent="0.2">
      <c r="A2838" s="375" t="s">
        <v>51</v>
      </c>
      <c r="B2838" s="375" t="s">
        <v>25</v>
      </c>
      <c r="C2838" s="375" t="s">
        <v>33</v>
      </c>
      <c r="D2838" s="375" t="s">
        <v>35</v>
      </c>
      <c r="E2838" s="375"/>
      <c r="F2838" s="375">
        <v>265.06130000000002</v>
      </c>
      <c r="G2838" s="375">
        <v>84.259900000000002</v>
      </c>
      <c r="H2838" s="375">
        <v>462.89210000000003</v>
      </c>
      <c r="I2838" s="375">
        <v>542.78980000000001</v>
      </c>
      <c r="J2838" s="375">
        <v>682.95230000000004</v>
      </c>
      <c r="K2838" s="375">
        <v>772.68010000000004</v>
      </c>
      <c r="L2838" s="375">
        <v>927.67639999999994</v>
      </c>
      <c r="M2838" s="375">
        <v>765.72569999999996</v>
      </c>
      <c r="N2838" s="375">
        <v>-2.5632999999999999</v>
      </c>
      <c r="O2838" s="375">
        <v>728.62630000000001</v>
      </c>
      <c r="P2838" s="375">
        <v>635.58360000000005</v>
      </c>
      <c r="Q2838" s="375">
        <v>711.72190000000001</v>
      </c>
      <c r="R2838" s="375">
        <v>6577.4061000000002</v>
      </c>
      <c r="W2838" s="323" t="s">
        <v>258</v>
      </c>
      <c r="X2838" s="323" t="s">
        <v>233</v>
      </c>
      <c r="Y2838" s="323"/>
      <c r="Z2838" s="327">
        <v>7.85E-2</v>
      </c>
      <c r="AA2838" s="327">
        <v>0</v>
      </c>
      <c r="AB2838" s="327">
        <v>0</v>
      </c>
      <c r="AC2838" s="327">
        <v>8.3000000000000004E-2</v>
      </c>
      <c r="AD2838" s="327">
        <v>0</v>
      </c>
      <c r="AE2838" s="327">
        <v>0</v>
      </c>
      <c r="AF2838" s="327">
        <v>7.1599999999999997E-2</v>
      </c>
      <c r="AG2838" s="327">
        <v>0</v>
      </c>
      <c r="AH2838" s="327">
        <v>0.13589999999999999</v>
      </c>
      <c r="AI2838" s="327">
        <v>0</v>
      </c>
      <c r="AJ2838" s="327">
        <v>0.10009999999999999</v>
      </c>
      <c r="AK2838" s="327">
        <v>6.7599999999999993E-2</v>
      </c>
      <c r="AL2838" s="327">
        <v>0.53669999999999995</v>
      </c>
      <c r="AM2838" s="292"/>
    </row>
    <row r="2839" spans="1:39" ht="19.5" customHeight="1" x14ac:dyDescent="0.2">
      <c r="A2839" s="375" t="s">
        <v>51</v>
      </c>
      <c r="B2839" s="375" t="s">
        <v>25</v>
      </c>
      <c r="C2839" s="375" t="s">
        <v>33</v>
      </c>
      <c r="D2839" s="375" t="s">
        <v>36</v>
      </c>
      <c r="E2839" s="375"/>
      <c r="F2839" s="375">
        <v>614.1377</v>
      </c>
      <c r="G2839" s="375">
        <v>245.9486</v>
      </c>
      <c r="H2839" s="375">
        <v>922.1096</v>
      </c>
      <c r="I2839" s="375">
        <v>1225.1410000000001</v>
      </c>
      <c r="J2839" s="375">
        <v>1476.5843</v>
      </c>
      <c r="K2839" s="375">
        <v>1758.8547000000001</v>
      </c>
      <c r="L2839" s="375">
        <v>1549.4428</v>
      </c>
      <c r="M2839" s="375">
        <v>1525.5597</v>
      </c>
      <c r="N2839" s="375">
        <v>2038.7648999999999</v>
      </c>
      <c r="O2839" s="375">
        <v>1006.3581</v>
      </c>
      <c r="P2839" s="375">
        <v>1057.4549</v>
      </c>
      <c r="Q2839" s="375">
        <v>1023.3867</v>
      </c>
      <c r="R2839" s="375">
        <v>14443.743</v>
      </c>
      <c r="W2839" s="323" t="s">
        <v>258</v>
      </c>
      <c r="X2839" s="323" t="s">
        <v>234</v>
      </c>
      <c r="Y2839" s="323"/>
      <c r="Z2839" s="327">
        <v>0</v>
      </c>
      <c r="AA2839" s="327">
        <v>0</v>
      </c>
      <c r="AB2839" s="327">
        <v>-2.2999999999999998</v>
      </c>
      <c r="AC2839" s="327">
        <v>-6.8250000000000005E-2</v>
      </c>
      <c r="AD2839" s="327">
        <v>-0.3</v>
      </c>
      <c r="AE2839" s="327">
        <v>0</v>
      </c>
      <c r="AF2839" s="327">
        <v>-1.79545</v>
      </c>
      <c r="AG2839" s="327">
        <v>-0.63268500000000005</v>
      </c>
      <c r="AH2839" s="327">
        <v>-1.5</v>
      </c>
      <c r="AI2839" s="327">
        <v>-2.3780000000000001</v>
      </c>
      <c r="AJ2839" s="327">
        <v>-2.217022</v>
      </c>
      <c r="AK2839" s="327">
        <v>0.6</v>
      </c>
      <c r="AL2839" s="327">
        <v>-10.591407</v>
      </c>
      <c r="AM2839" s="292"/>
    </row>
    <row r="2840" spans="1:39" ht="19.5" customHeight="1" x14ac:dyDescent="0.2">
      <c r="A2840" s="375" t="s">
        <v>51</v>
      </c>
      <c r="B2840" s="375" t="s">
        <v>25</v>
      </c>
      <c r="C2840" s="375" t="s">
        <v>33</v>
      </c>
      <c r="D2840" s="375" t="s">
        <v>37</v>
      </c>
      <c r="E2840" s="375"/>
      <c r="F2840" s="375">
        <v>0</v>
      </c>
      <c r="G2840" s="375">
        <v>0</v>
      </c>
      <c r="H2840" s="375">
        <v>0</v>
      </c>
      <c r="I2840" s="375">
        <v>0</v>
      </c>
      <c r="J2840" s="375">
        <v>0</v>
      </c>
      <c r="K2840" s="375">
        <v>0</v>
      </c>
      <c r="L2840" s="375">
        <v>0</v>
      </c>
      <c r="M2840" s="375">
        <v>0</v>
      </c>
      <c r="N2840" s="375">
        <v>0</v>
      </c>
      <c r="O2840" s="375">
        <v>0</v>
      </c>
      <c r="P2840" s="375">
        <v>0</v>
      </c>
      <c r="Q2840" s="375">
        <v>0</v>
      </c>
      <c r="R2840" s="375">
        <v>0</v>
      </c>
      <c r="W2840" s="323" t="s">
        <v>258</v>
      </c>
      <c r="X2840" s="323" t="s">
        <v>127</v>
      </c>
      <c r="Y2840" s="323"/>
      <c r="Z2840" s="327">
        <v>0.1429</v>
      </c>
      <c r="AA2840" s="327">
        <v>0.98419299999999998</v>
      </c>
      <c r="AB2840" s="327">
        <v>0.74542200000000003</v>
      </c>
      <c r="AC2840" s="327">
        <v>2.8043580000000001</v>
      </c>
      <c r="AD2840" s="327">
        <v>1.792692</v>
      </c>
      <c r="AE2840" s="327">
        <v>4.3009149999999998</v>
      </c>
      <c r="AF2840" s="327">
        <v>2.3981919999999999</v>
      </c>
      <c r="AG2840" s="327">
        <v>2.2101869999999999</v>
      </c>
      <c r="AH2840" s="327">
        <v>3.2696909999999999</v>
      </c>
      <c r="AI2840" s="327">
        <v>5.3944510000000001</v>
      </c>
      <c r="AJ2840" s="327">
        <v>3.2011780000000001</v>
      </c>
      <c r="AK2840" s="327">
        <v>140.02448100000001</v>
      </c>
      <c r="AL2840" s="327">
        <v>167.26866000000001</v>
      </c>
      <c r="AM2840" s="292"/>
    </row>
    <row r="2841" spans="1:39" ht="19.5" customHeight="1" x14ac:dyDescent="0.2">
      <c r="A2841" s="375" t="s">
        <v>51</v>
      </c>
      <c r="B2841" s="375" t="s">
        <v>25</v>
      </c>
      <c r="C2841" s="375" t="s">
        <v>33</v>
      </c>
      <c r="D2841" s="375" t="s">
        <v>38</v>
      </c>
      <c r="E2841" s="375"/>
      <c r="F2841" s="375">
        <v>4.3254999999999999</v>
      </c>
      <c r="G2841" s="375">
        <v>2.2229999999999999</v>
      </c>
      <c r="H2841" s="375">
        <v>8.6377000000000006</v>
      </c>
      <c r="I2841" s="375">
        <v>14.3118</v>
      </c>
      <c r="J2841" s="375">
        <v>9.8889999999999993</v>
      </c>
      <c r="K2841" s="375">
        <v>47.412100000000002</v>
      </c>
      <c r="L2841" s="375">
        <v>51.383099999999999</v>
      </c>
      <c r="M2841" s="375">
        <v>58.690899999999999</v>
      </c>
      <c r="N2841" s="375">
        <v>81.987899999999996</v>
      </c>
      <c r="O2841" s="375">
        <v>51.4557</v>
      </c>
      <c r="P2841" s="375">
        <v>75.657600000000002</v>
      </c>
      <c r="Q2841" s="375">
        <v>77.078999999999994</v>
      </c>
      <c r="R2841" s="375">
        <v>483.05329999999998</v>
      </c>
      <c r="W2841" s="323" t="s">
        <v>258</v>
      </c>
      <c r="X2841" s="323" t="s">
        <v>235</v>
      </c>
      <c r="Y2841" s="323"/>
      <c r="Z2841" s="327">
        <v>0</v>
      </c>
      <c r="AA2841" s="327">
        <v>0</v>
      </c>
      <c r="AB2841" s="327">
        <v>0</v>
      </c>
      <c r="AC2841" s="327">
        <v>0</v>
      </c>
      <c r="AD2841" s="327">
        <v>0</v>
      </c>
      <c r="AE2841" s="327">
        <v>0</v>
      </c>
      <c r="AF2841" s="327">
        <v>0</v>
      </c>
      <c r="AG2841" s="327">
        <v>0</v>
      </c>
      <c r="AH2841" s="327">
        <v>0</v>
      </c>
      <c r="AI2841" s="327">
        <v>0</v>
      </c>
      <c r="AJ2841" s="327">
        <v>0</v>
      </c>
      <c r="AK2841" s="327">
        <v>0</v>
      </c>
      <c r="AL2841" s="327">
        <v>0</v>
      </c>
      <c r="AM2841" s="292"/>
    </row>
    <row r="2842" spans="1:39" ht="19.5" customHeight="1" x14ac:dyDescent="0.2">
      <c r="A2842" s="375" t="s">
        <v>51</v>
      </c>
      <c r="B2842" s="375" t="s">
        <v>25</v>
      </c>
      <c r="C2842" s="375" t="s">
        <v>33</v>
      </c>
      <c r="D2842" s="375" t="s">
        <v>39</v>
      </c>
      <c r="E2842" s="375"/>
      <c r="F2842" s="375">
        <v>0</v>
      </c>
      <c r="G2842" s="375">
        <v>0</v>
      </c>
      <c r="H2842" s="375">
        <v>0</v>
      </c>
      <c r="I2842" s="375">
        <v>0</v>
      </c>
      <c r="J2842" s="375">
        <v>0</v>
      </c>
      <c r="K2842" s="375">
        <v>0</v>
      </c>
      <c r="L2842" s="375">
        <v>0</v>
      </c>
      <c r="M2842" s="375">
        <v>0</v>
      </c>
      <c r="N2842" s="375">
        <v>0</v>
      </c>
      <c r="O2842" s="375">
        <v>5.3247999999999998</v>
      </c>
      <c r="P2842" s="375">
        <v>4.6359000000000004</v>
      </c>
      <c r="Q2842" s="375">
        <v>5.7031999999999998</v>
      </c>
      <c r="R2842" s="375">
        <v>15.6639</v>
      </c>
      <c r="W2842" s="323" t="s">
        <v>258</v>
      </c>
      <c r="X2842" s="323" t="s">
        <v>236</v>
      </c>
      <c r="Y2842" s="323"/>
      <c r="Z2842" s="327">
        <v>0</v>
      </c>
      <c r="AA2842" s="327">
        <v>0</v>
      </c>
      <c r="AB2842" s="327">
        <v>0</v>
      </c>
      <c r="AC2842" s="327">
        <v>0</v>
      </c>
      <c r="AD2842" s="327">
        <v>0</v>
      </c>
      <c r="AE2842" s="327">
        <v>0</v>
      </c>
      <c r="AF2842" s="327">
        <v>0</v>
      </c>
      <c r="AG2842" s="327">
        <v>0</v>
      </c>
      <c r="AH2842" s="327">
        <v>0</v>
      </c>
      <c r="AI2842" s="327">
        <v>0</v>
      </c>
      <c r="AJ2842" s="327">
        <v>0</v>
      </c>
      <c r="AK2842" s="327">
        <v>0</v>
      </c>
      <c r="AL2842" s="327">
        <v>0</v>
      </c>
      <c r="AM2842" s="292"/>
    </row>
    <row r="2843" spans="1:39" ht="19.5" customHeight="1" x14ac:dyDescent="0.2">
      <c r="A2843" s="375" t="s">
        <v>51</v>
      </c>
      <c r="B2843" s="375" t="s">
        <v>25</v>
      </c>
      <c r="C2843" s="375" t="s">
        <v>40</v>
      </c>
      <c r="D2843" s="375" t="s">
        <v>41</v>
      </c>
      <c r="E2843" s="375"/>
      <c r="F2843" s="375">
        <v>3039.2366900000002</v>
      </c>
      <c r="G2843" s="375">
        <v>1161.7508700000001</v>
      </c>
      <c r="H2843" s="375">
        <v>3985.9096850000001</v>
      </c>
      <c r="I2843" s="375">
        <v>5639.6690349999999</v>
      </c>
      <c r="J2843" s="375">
        <v>6071.9248500000003</v>
      </c>
      <c r="K2843" s="375">
        <v>6657.4946650000002</v>
      </c>
      <c r="L2843" s="375">
        <v>5890.6948300000004</v>
      </c>
      <c r="M2843" s="375">
        <v>6448.3736170000002</v>
      </c>
      <c r="N2843" s="375">
        <v>6086.7791719999996</v>
      </c>
      <c r="O2843" s="375">
        <v>5524.4053549999999</v>
      </c>
      <c r="P2843" s="375">
        <v>6275.7205169999997</v>
      </c>
      <c r="Q2843" s="375">
        <v>5782.4147640000001</v>
      </c>
      <c r="R2843" s="375">
        <v>62564.374049999999</v>
      </c>
      <c r="W2843" s="323" t="s">
        <v>258</v>
      </c>
      <c r="X2843" s="323" t="s">
        <v>237</v>
      </c>
      <c r="Y2843" s="323"/>
      <c r="Z2843" s="327">
        <v>0</v>
      </c>
      <c r="AA2843" s="327">
        <v>0</v>
      </c>
      <c r="AB2843" s="327">
        <v>0</v>
      </c>
      <c r="AC2843" s="327">
        <v>0</v>
      </c>
      <c r="AD2843" s="327">
        <v>0</v>
      </c>
      <c r="AE2843" s="327">
        <v>0</v>
      </c>
      <c r="AF2843" s="327">
        <v>0</v>
      </c>
      <c r="AG2843" s="327">
        <v>0</v>
      </c>
      <c r="AH2843" s="327">
        <v>0</v>
      </c>
      <c r="AI2843" s="327">
        <v>0</v>
      </c>
      <c r="AJ2843" s="327">
        <v>0</v>
      </c>
      <c r="AK2843" s="327">
        <v>0</v>
      </c>
      <c r="AL2843" s="327">
        <v>0</v>
      </c>
      <c r="AM2843" s="292"/>
    </row>
    <row r="2844" spans="1:39" ht="19.5" customHeight="1" x14ac:dyDescent="0.2">
      <c r="A2844" s="375" t="s">
        <v>51</v>
      </c>
      <c r="B2844" s="375" t="s">
        <v>25</v>
      </c>
      <c r="C2844" s="375" t="s">
        <v>40</v>
      </c>
      <c r="D2844" s="375" t="s">
        <v>42</v>
      </c>
      <c r="E2844" s="375"/>
      <c r="F2844" s="375">
        <v>241.90366</v>
      </c>
      <c r="G2844" s="375">
        <v>163.86981</v>
      </c>
      <c r="H2844" s="375">
        <v>339.70081499999998</v>
      </c>
      <c r="I2844" s="375">
        <v>455.86265700000001</v>
      </c>
      <c r="J2844" s="375">
        <v>1132.889919</v>
      </c>
      <c r="K2844" s="375">
        <v>1343.981953</v>
      </c>
      <c r="L2844" s="375">
        <v>1269.672227</v>
      </c>
      <c r="M2844" s="375">
        <v>1193.803844</v>
      </c>
      <c r="N2844" s="375">
        <v>1645.238486</v>
      </c>
      <c r="O2844" s="375">
        <v>671.09506199999998</v>
      </c>
      <c r="P2844" s="375">
        <v>372.45167500000002</v>
      </c>
      <c r="Q2844" s="375">
        <v>325.89473900000002</v>
      </c>
      <c r="R2844" s="375">
        <v>9156.3648470000007</v>
      </c>
      <c r="W2844" s="323" t="s">
        <v>258</v>
      </c>
      <c r="X2844" s="323" t="s">
        <v>238</v>
      </c>
      <c r="Y2844" s="323"/>
      <c r="Z2844" s="327">
        <v>0</v>
      </c>
      <c r="AA2844" s="327">
        <v>0</v>
      </c>
      <c r="AB2844" s="327">
        <v>0</v>
      </c>
      <c r="AC2844" s="327">
        <v>0</v>
      </c>
      <c r="AD2844" s="327">
        <v>0</v>
      </c>
      <c r="AE2844" s="327">
        <v>0</v>
      </c>
      <c r="AF2844" s="327">
        <v>0</v>
      </c>
      <c r="AG2844" s="327">
        <v>0</v>
      </c>
      <c r="AH2844" s="327">
        <v>0</v>
      </c>
      <c r="AI2844" s="327">
        <v>0</v>
      </c>
      <c r="AJ2844" s="327">
        <v>0</v>
      </c>
      <c r="AK2844" s="327">
        <v>0</v>
      </c>
      <c r="AL2844" s="327">
        <v>0</v>
      </c>
      <c r="AM2844" s="292"/>
    </row>
    <row r="2845" spans="1:39" ht="19.5" customHeight="1" x14ac:dyDescent="0.2">
      <c r="A2845" s="375" t="s">
        <v>51</v>
      </c>
      <c r="B2845" s="375" t="s">
        <v>25</v>
      </c>
      <c r="C2845" s="375" t="s">
        <v>40</v>
      </c>
      <c r="D2845" s="375" t="s">
        <v>43</v>
      </c>
      <c r="E2845" s="375"/>
      <c r="F2845" s="375">
        <v>16.884699999999999</v>
      </c>
      <c r="G2845" s="375">
        <v>60.406300000000002</v>
      </c>
      <c r="H2845" s="375">
        <v>50.471200000000003</v>
      </c>
      <c r="I2845" s="375">
        <v>53.273800000000001</v>
      </c>
      <c r="J2845" s="375">
        <v>44.436900000000001</v>
      </c>
      <c r="K2845" s="375">
        <v>60.6892</v>
      </c>
      <c r="L2845" s="375">
        <v>62.167299999999997</v>
      </c>
      <c r="M2845" s="375">
        <v>60.3294</v>
      </c>
      <c r="N2845" s="375">
        <v>67.297499999999999</v>
      </c>
      <c r="O2845" s="375">
        <v>65.104399999999998</v>
      </c>
      <c r="P2845" s="375">
        <v>54.0501</v>
      </c>
      <c r="Q2845" s="375">
        <v>55.297699999999999</v>
      </c>
      <c r="R2845" s="375">
        <v>650.4085</v>
      </c>
      <c r="W2845" s="323" t="s">
        <v>258</v>
      </c>
      <c r="X2845" s="323" t="s">
        <v>239</v>
      </c>
      <c r="Y2845" s="323"/>
      <c r="Z2845" s="327">
        <v>0</v>
      </c>
      <c r="AA2845" s="327">
        <v>0</v>
      </c>
      <c r="AB2845" s="327">
        <v>0</v>
      </c>
      <c r="AC2845" s="327">
        <v>0</v>
      </c>
      <c r="AD2845" s="327">
        <v>0</v>
      </c>
      <c r="AE2845" s="327">
        <v>0</v>
      </c>
      <c r="AF2845" s="327">
        <v>0</v>
      </c>
      <c r="AG2845" s="327">
        <v>0</v>
      </c>
      <c r="AH2845" s="327">
        <v>0</v>
      </c>
      <c r="AI2845" s="327">
        <v>0</v>
      </c>
      <c r="AJ2845" s="327">
        <v>0</v>
      </c>
      <c r="AK2845" s="327">
        <v>0</v>
      </c>
      <c r="AL2845" s="327">
        <v>0</v>
      </c>
      <c r="AM2845" s="292"/>
    </row>
    <row r="2846" spans="1:39" ht="19.5" customHeight="1" x14ac:dyDescent="0.2">
      <c r="A2846" s="375" t="s">
        <v>51</v>
      </c>
      <c r="B2846" s="375" t="s">
        <v>44</v>
      </c>
      <c r="C2846" s="375" t="s">
        <v>26</v>
      </c>
      <c r="D2846" s="375" t="s">
        <v>27</v>
      </c>
      <c r="E2846" s="375"/>
      <c r="F2846" s="375">
        <v>954.340104</v>
      </c>
      <c r="G2846" s="375">
        <v>372.87555099999997</v>
      </c>
      <c r="H2846" s="375">
        <v>1294.3079170000001</v>
      </c>
      <c r="I2846" s="375">
        <v>1540.1135770000001</v>
      </c>
      <c r="J2846" s="375">
        <v>2045.1206979999999</v>
      </c>
      <c r="K2846" s="375">
        <v>2311.3567680000001</v>
      </c>
      <c r="L2846" s="375">
        <v>2284.5428499999998</v>
      </c>
      <c r="M2846" s="375">
        <v>2285.9948460000001</v>
      </c>
      <c r="N2846" s="375">
        <v>2298.6253999999999</v>
      </c>
      <c r="O2846" s="375">
        <v>1806.8077679999999</v>
      </c>
      <c r="P2846" s="375">
        <v>1840.9732039999999</v>
      </c>
      <c r="Q2846" s="375">
        <v>1866.933677</v>
      </c>
      <c r="R2846" s="375">
        <v>20901.99236</v>
      </c>
      <c r="W2846" s="323" t="s">
        <v>258</v>
      </c>
      <c r="X2846" s="323" t="s">
        <v>240</v>
      </c>
      <c r="Y2846" s="323"/>
      <c r="Z2846" s="327">
        <v>0</v>
      </c>
      <c r="AA2846" s="327">
        <v>0</v>
      </c>
      <c r="AB2846" s="327">
        <v>0</v>
      </c>
      <c r="AC2846" s="327">
        <v>0</v>
      </c>
      <c r="AD2846" s="327">
        <v>0</v>
      </c>
      <c r="AE2846" s="327">
        <v>0</v>
      </c>
      <c r="AF2846" s="327">
        <v>0</v>
      </c>
      <c r="AG2846" s="327">
        <v>0</v>
      </c>
      <c r="AH2846" s="327">
        <v>0</v>
      </c>
      <c r="AI2846" s="327">
        <v>0</v>
      </c>
      <c r="AJ2846" s="327">
        <v>0</v>
      </c>
      <c r="AK2846" s="327">
        <v>0</v>
      </c>
      <c r="AL2846" s="327">
        <v>0</v>
      </c>
      <c r="AM2846" s="292"/>
    </row>
    <row r="2847" spans="1:39" ht="19.5" customHeight="1" x14ac:dyDescent="0.2">
      <c r="A2847" s="375" t="s">
        <v>51</v>
      </c>
      <c r="B2847" s="375" t="s">
        <v>44</v>
      </c>
      <c r="C2847" s="375" t="s">
        <v>26</v>
      </c>
      <c r="D2847" s="375" t="s">
        <v>28</v>
      </c>
      <c r="E2847" s="375"/>
      <c r="F2847" s="375">
        <v>588.234554</v>
      </c>
      <c r="G2847" s="375">
        <v>287.78494899999998</v>
      </c>
      <c r="H2847" s="375">
        <v>634.26604199999997</v>
      </c>
      <c r="I2847" s="375">
        <v>808.16818999999998</v>
      </c>
      <c r="J2847" s="375">
        <v>1225.888183</v>
      </c>
      <c r="K2847" s="375">
        <v>1163.1430270000001</v>
      </c>
      <c r="L2847" s="375">
        <v>1206.489626</v>
      </c>
      <c r="M2847" s="375">
        <v>1180.4533980000001</v>
      </c>
      <c r="N2847" s="375">
        <v>1149.572592</v>
      </c>
      <c r="O2847" s="375">
        <v>993.76907100000005</v>
      </c>
      <c r="P2847" s="375">
        <v>1047.4878670000001</v>
      </c>
      <c r="Q2847" s="375">
        <v>1049.8173899999999</v>
      </c>
      <c r="R2847" s="375">
        <v>11335.074889</v>
      </c>
      <c r="W2847" s="323" t="s">
        <v>258</v>
      </c>
      <c r="X2847" s="323" t="s">
        <v>241</v>
      </c>
      <c r="Y2847" s="323"/>
      <c r="Z2847" s="327">
        <v>0</v>
      </c>
      <c r="AA2847" s="327">
        <v>0</v>
      </c>
      <c r="AB2847" s="327">
        <v>0</v>
      </c>
      <c r="AC2847" s="327">
        <v>0.20300000000000001</v>
      </c>
      <c r="AD2847" s="327">
        <v>0</v>
      </c>
      <c r="AE2847" s="327">
        <v>0</v>
      </c>
      <c r="AF2847" s="327">
        <v>0</v>
      </c>
      <c r="AG2847" s="327">
        <v>0</v>
      </c>
      <c r="AH2847" s="327">
        <v>0</v>
      </c>
      <c r="AI2847" s="327">
        <v>0.318</v>
      </c>
      <c r="AJ2847" s="327">
        <v>0</v>
      </c>
      <c r="AK2847" s="327">
        <v>0</v>
      </c>
      <c r="AL2847" s="327">
        <v>0.52100000000000002</v>
      </c>
      <c r="AM2847" s="292"/>
    </row>
    <row r="2848" spans="1:39" ht="19.5" customHeight="1" x14ac:dyDescent="0.2">
      <c r="A2848" s="375" t="s">
        <v>51</v>
      </c>
      <c r="B2848" s="375" t="s">
        <v>44</v>
      </c>
      <c r="C2848" s="375" t="s">
        <v>26</v>
      </c>
      <c r="D2848" s="375" t="s">
        <v>29</v>
      </c>
      <c r="E2848" s="375"/>
      <c r="F2848" s="375">
        <v>235.35135099999999</v>
      </c>
      <c r="G2848" s="375">
        <v>129.426793</v>
      </c>
      <c r="H2848" s="375">
        <v>412.05960399999998</v>
      </c>
      <c r="I2848" s="375">
        <v>654.57723800000099</v>
      </c>
      <c r="J2848" s="375">
        <v>638.73380699999996</v>
      </c>
      <c r="K2848" s="375">
        <v>630.12496799998303</v>
      </c>
      <c r="L2848" s="375">
        <v>370.59938499999998</v>
      </c>
      <c r="M2848" s="375">
        <v>330.491591312499</v>
      </c>
      <c r="N2848" s="375">
        <v>379.87934438738699</v>
      </c>
      <c r="O2848" s="375">
        <v>419.769663000001</v>
      </c>
      <c r="P2848" s="375">
        <v>502.12255100000101</v>
      </c>
      <c r="Q2848" s="375">
        <v>249.20150185899999</v>
      </c>
      <c r="R2848" s="375">
        <v>4952.3377975588701</v>
      </c>
      <c r="W2848" s="323" t="s">
        <v>258</v>
      </c>
      <c r="X2848" s="323" t="s">
        <v>242</v>
      </c>
      <c r="Y2848" s="323"/>
      <c r="Z2848" s="327">
        <v>0</v>
      </c>
      <c r="AA2848" s="327">
        <v>0</v>
      </c>
      <c r="AB2848" s="327">
        <v>0</v>
      </c>
      <c r="AC2848" s="327">
        <v>0</v>
      </c>
      <c r="AD2848" s="327">
        <v>0</v>
      </c>
      <c r="AE2848" s="327">
        <v>0</v>
      </c>
      <c r="AF2848" s="327">
        <v>0</v>
      </c>
      <c r="AG2848" s="327">
        <v>0</v>
      </c>
      <c r="AH2848" s="327">
        <v>0</v>
      </c>
      <c r="AI2848" s="327">
        <v>0</v>
      </c>
      <c r="AJ2848" s="327">
        <v>0</v>
      </c>
      <c r="AK2848" s="327">
        <v>0</v>
      </c>
      <c r="AL2848" s="327">
        <v>0</v>
      </c>
      <c r="AM2848" s="292"/>
    </row>
    <row r="2849" spans="1:39" ht="19.5" customHeight="1" x14ac:dyDescent="0.2">
      <c r="A2849" s="375" t="s">
        <v>51</v>
      </c>
      <c r="B2849" s="375" t="s">
        <v>44</v>
      </c>
      <c r="C2849" s="375" t="s">
        <v>26</v>
      </c>
      <c r="D2849" s="375" t="s">
        <v>30</v>
      </c>
      <c r="E2849" s="375"/>
      <c r="F2849" s="375">
        <v>304.63275199999902</v>
      </c>
      <c r="G2849" s="375">
        <v>133.49215899999999</v>
      </c>
      <c r="H2849" s="375">
        <v>367.91068299999699</v>
      </c>
      <c r="I2849" s="375">
        <v>595.145260999995</v>
      </c>
      <c r="J2849" s="375">
        <v>810.17598200001896</v>
      </c>
      <c r="K2849" s="375">
        <v>754.22876100002202</v>
      </c>
      <c r="L2849" s="375">
        <v>864.21009999999796</v>
      </c>
      <c r="M2849" s="375">
        <v>784.73415699999998</v>
      </c>
      <c r="N2849" s="375">
        <v>874.401969999995</v>
      </c>
      <c r="O2849" s="375">
        <v>608.36082200001294</v>
      </c>
      <c r="P2849" s="375">
        <v>658.31184600000995</v>
      </c>
      <c r="Q2849" s="375">
        <v>561.24138100000403</v>
      </c>
      <c r="R2849" s="375">
        <v>7316.8458740000497</v>
      </c>
      <c r="W2849" s="323" t="s">
        <v>258</v>
      </c>
      <c r="X2849" s="323" t="s">
        <v>243</v>
      </c>
      <c r="Y2849" s="323"/>
      <c r="Z2849" s="327">
        <v>0</v>
      </c>
      <c r="AA2849" s="327">
        <v>0</v>
      </c>
      <c r="AB2849" s="327">
        <v>0</v>
      </c>
      <c r="AC2849" s="327">
        <v>0</v>
      </c>
      <c r="AD2849" s="327">
        <v>0</v>
      </c>
      <c r="AE2849" s="327">
        <v>0</v>
      </c>
      <c r="AF2849" s="327">
        <v>0</v>
      </c>
      <c r="AG2849" s="327">
        <v>0</v>
      </c>
      <c r="AH2849" s="327">
        <v>0</v>
      </c>
      <c r="AI2849" s="327">
        <v>0</v>
      </c>
      <c r="AJ2849" s="327">
        <v>0</v>
      </c>
      <c r="AK2849" s="327">
        <v>0</v>
      </c>
      <c r="AL2849" s="327">
        <v>0</v>
      </c>
      <c r="AM2849" s="292"/>
    </row>
    <row r="2850" spans="1:39" ht="19.5" customHeight="1" x14ac:dyDescent="0.2">
      <c r="A2850" s="375" t="s">
        <v>51</v>
      </c>
      <c r="B2850" s="375" t="s">
        <v>44</v>
      </c>
      <c r="C2850" s="375" t="s">
        <v>26</v>
      </c>
      <c r="D2850" s="375" t="s">
        <v>31</v>
      </c>
      <c r="E2850" s="375"/>
      <c r="F2850" s="375">
        <v>194.88849999999999</v>
      </c>
      <c r="G2850" s="375">
        <v>69.321700000000007</v>
      </c>
      <c r="H2850" s="375">
        <v>186.91825600000001</v>
      </c>
      <c r="I2850" s="375">
        <v>269.54848300000202</v>
      </c>
      <c r="J2850" s="375">
        <v>317.65053300000801</v>
      </c>
      <c r="K2850" s="375">
        <v>473.00977899999998</v>
      </c>
      <c r="L2850" s="375">
        <v>497.03225499999797</v>
      </c>
      <c r="M2850" s="375">
        <v>494.25708400000002</v>
      </c>
      <c r="N2850" s="375">
        <v>417.58092799999997</v>
      </c>
      <c r="O2850" s="375">
        <v>272.52549199999999</v>
      </c>
      <c r="P2850" s="375">
        <v>311.83839799999998</v>
      </c>
      <c r="Q2850" s="375">
        <v>249.83498399999999</v>
      </c>
      <c r="R2850" s="375">
        <v>3754.4063920000099</v>
      </c>
      <c r="W2850" s="323" t="s">
        <v>258</v>
      </c>
      <c r="X2850" s="323" t="s">
        <v>244</v>
      </c>
      <c r="Y2850" s="323"/>
      <c r="Z2850" s="327">
        <v>0</v>
      </c>
      <c r="AA2850" s="327">
        <v>0</v>
      </c>
      <c r="AB2850" s="327">
        <v>0</v>
      </c>
      <c r="AC2850" s="327">
        <v>0</v>
      </c>
      <c r="AD2850" s="327">
        <v>0</v>
      </c>
      <c r="AE2850" s="327">
        <v>0</v>
      </c>
      <c r="AF2850" s="327">
        <v>0</v>
      </c>
      <c r="AG2850" s="327">
        <v>0</v>
      </c>
      <c r="AH2850" s="327">
        <v>0</v>
      </c>
      <c r="AI2850" s="327">
        <v>0</v>
      </c>
      <c r="AJ2850" s="327">
        <v>0</v>
      </c>
      <c r="AK2850" s="327">
        <v>0</v>
      </c>
      <c r="AL2850" s="327">
        <v>0</v>
      </c>
      <c r="AM2850" s="292"/>
    </row>
    <row r="2851" spans="1:39" ht="19.5" customHeight="1" x14ac:dyDescent="0.2">
      <c r="A2851" s="375" t="s">
        <v>51</v>
      </c>
      <c r="B2851" s="375" t="s">
        <v>44</v>
      </c>
      <c r="C2851" s="375" t="s">
        <v>26</v>
      </c>
      <c r="D2851" s="375" t="s">
        <v>32</v>
      </c>
      <c r="E2851" s="375"/>
      <c r="F2851" s="375">
        <v>0</v>
      </c>
      <c r="G2851" s="375">
        <v>0</v>
      </c>
      <c r="H2851" s="375">
        <v>0</v>
      </c>
      <c r="I2851" s="375">
        <v>0</v>
      </c>
      <c r="J2851" s="375">
        <v>0</v>
      </c>
      <c r="K2851" s="375">
        <v>0</v>
      </c>
      <c r="L2851" s="375">
        <v>0</v>
      </c>
      <c r="M2851" s="375">
        <v>0</v>
      </c>
      <c r="N2851" s="375">
        <v>0</v>
      </c>
      <c r="O2851" s="375">
        <v>0</v>
      </c>
      <c r="P2851" s="375">
        <v>0</v>
      </c>
      <c r="Q2851" s="375">
        <v>0</v>
      </c>
      <c r="R2851" s="375">
        <v>0</v>
      </c>
      <c r="W2851" s="323" t="s">
        <v>258</v>
      </c>
      <c r="X2851" s="323" t="s">
        <v>245</v>
      </c>
      <c r="Y2851" s="323"/>
      <c r="Z2851" s="327">
        <v>0</v>
      </c>
      <c r="AA2851" s="327">
        <v>0</v>
      </c>
      <c r="AB2851" s="327">
        <v>0</v>
      </c>
      <c r="AC2851" s="327">
        <v>0</v>
      </c>
      <c r="AD2851" s="327">
        <v>0</v>
      </c>
      <c r="AE2851" s="327">
        <v>0</v>
      </c>
      <c r="AF2851" s="327">
        <v>0</v>
      </c>
      <c r="AG2851" s="327">
        <v>0</v>
      </c>
      <c r="AH2851" s="327">
        <v>0</v>
      </c>
      <c r="AI2851" s="327">
        <v>0</v>
      </c>
      <c r="AJ2851" s="327">
        <v>0</v>
      </c>
      <c r="AK2851" s="327">
        <v>0</v>
      </c>
      <c r="AL2851" s="327">
        <v>0</v>
      </c>
      <c r="AM2851" s="292"/>
    </row>
    <row r="2852" spans="1:39" ht="19.5" customHeight="1" x14ac:dyDescent="0.2">
      <c r="A2852" s="375" t="s">
        <v>51</v>
      </c>
      <c r="B2852" s="375" t="s">
        <v>44</v>
      </c>
      <c r="C2852" s="375" t="s">
        <v>33</v>
      </c>
      <c r="D2852" s="375" t="s">
        <v>34</v>
      </c>
      <c r="E2852" s="375"/>
      <c r="F2852" s="375">
        <v>1577.2983839999799</v>
      </c>
      <c r="G2852" s="375">
        <v>730.96823899999595</v>
      </c>
      <c r="H2852" s="375">
        <v>1936.9743389999801</v>
      </c>
      <c r="I2852" s="375">
        <v>2776.0876939999998</v>
      </c>
      <c r="J2852" s="375">
        <v>3313.0324620000301</v>
      </c>
      <c r="K2852" s="375">
        <v>3556.4206909999498</v>
      </c>
      <c r="L2852" s="375">
        <v>3473.9360769999698</v>
      </c>
      <c r="M2852" s="375">
        <v>3450.33620231245</v>
      </c>
      <c r="N2852" s="375">
        <v>3698.7185723873299</v>
      </c>
      <c r="O2852" s="375">
        <v>2866.9641199999201</v>
      </c>
      <c r="P2852" s="375">
        <v>3139.6551449999802</v>
      </c>
      <c r="Q2852" s="375">
        <v>2726.9256388590002</v>
      </c>
      <c r="R2852" s="375">
        <v>33247.317564558602</v>
      </c>
      <c r="W2852" s="323" t="s">
        <v>258</v>
      </c>
      <c r="X2852" s="323" t="s">
        <v>246</v>
      </c>
      <c r="Y2852" s="323"/>
      <c r="Z2852" s="327">
        <v>0</v>
      </c>
      <c r="AA2852" s="327">
        <v>0</v>
      </c>
      <c r="AB2852" s="327">
        <v>0</v>
      </c>
      <c r="AC2852" s="327">
        <v>0</v>
      </c>
      <c r="AD2852" s="327">
        <v>0</v>
      </c>
      <c r="AE2852" s="327">
        <v>0</v>
      </c>
      <c r="AF2852" s="327">
        <v>0</v>
      </c>
      <c r="AG2852" s="327">
        <v>0</v>
      </c>
      <c r="AH2852" s="327">
        <v>0</v>
      </c>
      <c r="AI2852" s="327">
        <v>0</v>
      </c>
      <c r="AJ2852" s="327">
        <v>0</v>
      </c>
      <c r="AK2852" s="327">
        <v>0</v>
      </c>
      <c r="AL2852" s="327">
        <v>0</v>
      </c>
      <c r="AM2852" s="292"/>
    </row>
    <row r="2853" spans="1:39" ht="19.5" customHeight="1" x14ac:dyDescent="0.2">
      <c r="A2853" s="375" t="s">
        <v>51</v>
      </c>
      <c r="B2853" s="375" t="s">
        <v>44</v>
      </c>
      <c r="C2853" s="375" t="s">
        <v>33</v>
      </c>
      <c r="D2853" s="375" t="s">
        <v>35</v>
      </c>
      <c r="E2853" s="375"/>
      <c r="F2853" s="375">
        <v>224.17031700000001</v>
      </c>
      <c r="G2853" s="375">
        <v>71.192858999999999</v>
      </c>
      <c r="H2853" s="375">
        <v>330.44819999999999</v>
      </c>
      <c r="I2853" s="375">
        <v>340.43667199999999</v>
      </c>
      <c r="J2853" s="375">
        <v>596.37805400000002</v>
      </c>
      <c r="K2853" s="375">
        <v>552.25191700000005</v>
      </c>
      <c r="L2853" s="375">
        <v>665.049937</v>
      </c>
      <c r="M2853" s="375">
        <v>549.74951299999998</v>
      </c>
      <c r="N2853" s="375">
        <v>-45.202816999999499</v>
      </c>
      <c r="O2853" s="375">
        <v>515.22019399999999</v>
      </c>
      <c r="P2853" s="375">
        <v>452.26885600000003</v>
      </c>
      <c r="Q2853" s="375">
        <v>504.63439699999998</v>
      </c>
      <c r="R2853" s="375">
        <v>4756.5980989999998</v>
      </c>
      <c r="W2853" s="323" t="s">
        <v>258</v>
      </c>
      <c r="X2853" s="323" t="s">
        <v>247</v>
      </c>
      <c r="Y2853" s="323"/>
      <c r="Z2853" s="327">
        <v>0</v>
      </c>
      <c r="AA2853" s="327">
        <v>0</v>
      </c>
      <c r="AB2853" s="327">
        <v>0</v>
      </c>
      <c r="AC2853" s="327">
        <v>0</v>
      </c>
      <c r="AD2853" s="327">
        <v>0</v>
      </c>
      <c r="AE2853" s="327">
        <v>0</v>
      </c>
      <c r="AF2853" s="327">
        <v>0</v>
      </c>
      <c r="AG2853" s="327">
        <v>0</v>
      </c>
      <c r="AH2853" s="327">
        <v>0</v>
      </c>
      <c r="AI2853" s="327">
        <v>0</v>
      </c>
      <c r="AJ2853" s="327">
        <v>0</v>
      </c>
      <c r="AK2853" s="327">
        <v>0</v>
      </c>
      <c r="AL2853" s="327">
        <v>0</v>
      </c>
      <c r="AM2853" s="292"/>
    </row>
    <row r="2854" spans="1:39" ht="19.5" customHeight="1" x14ac:dyDescent="0.2">
      <c r="A2854" s="375" t="s">
        <v>51</v>
      </c>
      <c r="B2854" s="375" t="s">
        <v>44</v>
      </c>
      <c r="C2854" s="375" t="s">
        <v>33</v>
      </c>
      <c r="D2854" s="375" t="s">
        <v>36</v>
      </c>
      <c r="E2854" s="375"/>
      <c r="F2854" s="375">
        <v>472.56491199999999</v>
      </c>
      <c r="G2854" s="375">
        <v>188.91262</v>
      </c>
      <c r="H2854" s="375">
        <v>621.37269300000003</v>
      </c>
      <c r="I2854" s="375">
        <v>740.52717399999995</v>
      </c>
      <c r="J2854" s="375">
        <v>1120.5304550000001</v>
      </c>
      <c r="K2854" s="375">
        <v>1185.0524069999999</v>
      </c>
      <c r="L2854" s="375">
        <v>1043.053238</v>
      </c>
      <c r="M2854" s="375">
        <v>1029.1792089999999</v>
      </c>
      <c r="N2854" s="375">
        <v>1405.5314989999999</v>
      </c>
      <c r="O2854" s="375">
        <v>678.08651799999996</v>
      </c>
      <c r="P2854" s="375">
        <v>711.79078500000003</v>
      </c>
      <c r="Q2854" s="375">
        <v>689.491266</v>
      </c>
      <c r="R2854" s="375">
        <v>9886.0927759999995</v>
      </c>
      <c r="W2854" s="323" t="s">
        <v>258</v>
      </c>
      <c r="X2854" s="323" t="s">
        <v>248</v>
      </c>
      <c r="Y2854" s="323"/>
      <c r="Z2854" s="327">
        <v>0</v>
      </c>
      <c r="AA2854" s="327">
        <v>0</v>
      </c>
      <c r="AB2854" s="327">
        <v>0</v>
      </c>
      <c r="AC2854" s="327">
        <v>0</v>
      </c>
      <c r="AD2854" s="327">
        <v>0</v>
      </c>
      <c r="AE2854" s="327">
        <v>0</v>
      </c>
      <c r="AF2854" s="327">
        <v>0</v>
      </c>
      <c r="AG2854" s="327">
        <v>0</v>
      </c>
      <c r="AH2854" s="327">
        <v>0</v>
      </c>
      <c r="AI2854" s="327">
        <v>0</v>
      </c>
      <c r="AJ2854" s="327">
        <v>0</v>
      </c>
      <c r="AK2854" s="327">
        <v>-126.072</v>
      </c>
      <c r="AL2854" s="327">
        <v>-126.072</v>
      </c>
      <c r="AM2854" s="292"/>
    </row>
    <row r="2855" spans="1:39" ht="19.5" customHeight="1" x14ac:dyDescent="0.2">
      <c r="A2855" s="375" t="s">
        <v>51</v>
      </c>
      <c r="B2855" s="375" t="s">
        <v>44</v>
      </c>
      <c r="C2855" s="375" t="s">
        <v>33</v>
      </c>
      <c r="D2855" s="375" t="s">
        <v>37</v>
      </c>
      <c r="E2855" s="375"/>
      <c r="F2855" s="375">
        <v>0</v>
      </c>
      <c r="G2855" s="375">
        <v>0</v>
      </c>
      <c r="H2855" s="375">
        <v>0</v>
      </c>
      <c r="I2855" s="375">
        <v>0</v>
      </c>
      <c r="J2855" s="375">
        <v>0</v>
      </c>
      <c r="K2855" s="375">
        <v>0</v>
      </c>
      <c r="L2855" s="375">
        <v>0</v>
      </c>
      <c r="M2855" s="375">
        <v>0</v>
      </c>
      <c r="N2855" s="375">
        <v>0</v>
      </c>
      <c r="O2855" s="375">
        <v>0</v>
      </c>
      <c r="P2855" s="375">
        <v>0</v>
      </c>
      <c r="Q2855" s="375">
        <v>0</v>
      </c>
      <c r="R2855" s="375">
        <v>0</v>
      </c>
      <c r="W2855" s="323" t="s">
        <v>258</v>
      </c>
      <c r="X2855" s="323" t="s">
        <v>210</v>
      </c>
      <c r="Y2855" s="323"/>
      <c r="Z2855" s="327">
        <v>-8.7969980000000092</v>
      </c>
      <c r="AA2855" s="327">
        <v>53.5477752575758</v>
      </c>
      <c r="AB2855" s="327">
        <v>22.65128</v>
      </c>
      <c r="AC2855" s="327">
        <v>37.847326000000002</v>
      </c>
      <c r="AD2855" s="327">
        <v>32.585769999999997</v>
      </c>
      <c r="AE2855" s="327">
        <v>37.163466999999997</v>
      </c>
      <c r="AF2855" s="327">
        <v>35.507624</v>
      </c>
      <c r="AG2855" s="327">
        <v>34.824452999999998</v>
      </c>
      <c r="AH2855" s="327">
        <v>46.632221000000001</v>
      </c>
      <c r="AI2855" s="327">
        <v>35.141531999999998</v>
      </c>
      <c r="AJ2855" s="327">
        <v>33.994345000000003</v>
      </c>
      <c r="AK2855" s="327">
        <v>70.811745999999999</v>
      </c>
      <c r="AL2855" s="327">
        <v>431.91054125757603</v>
      </c>
      <c r="AM2855" s="292"/>
    </row>
    <row r="2856" spans="1:39" ht="19.5" customHeight="1" x14ac:dyDescent="0.2">
      <c r="A2856" s="375" t="s">
        <v>51</v>
      </c>
      <c r="B2856" s="375" t="s">
        <v>44</v>
      </c>
      <c r="C2856" s="375" t="s">
        <v>33</v>
      </c>
      <c r="D2856" s="375" t="s">
        <v>38</v>
      </c>
      <c r="E2856" s="375"/>
      <c r="F2856" s="375">
        <v>3.4136479999999998</v>
      </c>
      <c r="G2856" s="375">
        <v>1.827434</v>
      </c>
      <c r="H2856" s="375">
        <v>6.6672700000000003</v>
      </c>
      <c r="I2856" s="375">
        <v>10.501208999999999</v>
      </c>
      <c r="J2856" s="375">
        <v>7.6282319999999997</v>
      </c>
      <c r="K2856" s="375">
        <v>38.138288000000003</v>
      </c>
      <c r="L2856" s="375">
        <v>40.834963999999999</v>
      </c>
      <c r="M2856" s="375">
        <v>46.666151999999997</v>
      </c>
      <c r="N2856" s="375">
        <v>61.012979999999999</v>
      </c>
      <c r="O2856" s="375">
        <v>36.510297000000001</v>
      </c>
      <c r="P2856" s="375">
        <v>53.317625999999997</v>
      </c>
      <c r="Q2856" s="375">
        <v>51.474373999999997</v>
      </c>
      <c r="R2856" s="375">
        <v>357.99247400000002</v>
      </c>
      <c r="W2856" s="321"/>
      <c r="X2856" s="321"/>
      <c r="Y2856" s="321"/>
      <c r="Z2856" s="329"/>
      <c r="AA2856" s="329"/>
      <c r="AB2856" s="329"/>
      <c r="AC2856" s="329"/>
      <c r="AD2856" s="329"/>
      <c r="AE2856" s="329"/>
      <c r="AF2856" s="329"/>
      <c r="AG2856" s="329"/>
      <c r="AH2856" s="329"/>
      <c r="AI2856" s="329"/>
      <c r="AJ2856" s="329"/>
      <c r="AK2856" s="329"/>
      <c r="AL2856" s="329"/>
      <c r="AM2856" s="292"/>
    </row>
    <row r="2857" spans="1:39" ht="19.5" customHeight="1" x14ac:dyDescent="0.2">
      <c r="A2857" s="375" t="s">
        <v>51</v>
      </c>
      <c r="B2857" s="375" t="s">
        <v>44</v>
      </c>
      <c r="C2857" s="375" t="s">
        <v>33</v>
      </c>
      <c r="D2857" s="375" t="s">
        <v>39</v>
      </c>
      <c r="E2857" s="375"/>
      <c r="F2857" s="375">
        <v>0</v>
      </c>
      <c r="G2857" s="375">
        <v>0</v>
      </c>
      <c r="H2857" s="375">
        <v>0</v>
      </c>
      <c r="I2857" s="375">
        <v>0</v>
      </c>
      <c r="J2857" s="375">
        <v>0</v>
      </c>
      <c r="K2857" s="375">
        <v>0</v>
      </c>
      <c r="L2857" s="375">
        <v>0</v>
      </c>
      <c r="M2857" s="375">
        <v>0</v>
      </c>
      <c r="N2857" s="375">
        <v>0</v>
      </c>
      <c r="O2857" s="375">
        <v>4.4516869999999997</v>
      </c>
      <c r="P2857" s="375">
        <v>3.701454</v>
      </c>
      <c r="Q2857" s="375">
        <v>4.5032579999999998</v>
      </c>
      <c r="R2857" s="375">
        <v>12.656399</v>
      </c>
      <c r="W2857" s="321"/>
      <c r="X2857" s="321"/>
      <c r="Y2857" s="321"/>
      <c r="Z2857" s="329"/>
      <c r="AA2857" s="329"/>
      <c r="AB2857" s="329"/>
      <c r="AC2857" s="329"/>
      <c r="AD2857" s="329"/>
      <c r="AE2857" s="329"/>
      <c r="AF2857" s="329"/>
      <c r="AG2857" s="329"/>
      <c r="AH2857" s="329"/>
      <c r="AI2857" s="329"/>
      <c r="AJ2857" s="329"/>
      <c r="AK2857" s="329"/>
      <c r="AL2857" s="329"/>
      <c r="AM2857" s="292"/>
    </row>
    <row r="2858" spans="1:39" ht="19.5" customHeight="1" x14ac:dyDescent="0.2">
      <c r="A2858" s="375" t="s">
        <v>51</v>
      </c>
      <c r="B2858" s="375" t="s">
        <v>44</v>
      </c>
      <c r="C2858" s="375" t="s">
        <v>40</v>
      </c>
      <c r="D2858" s="375" t="s">
        <v>41</v>
      </c>
      <c r="E2858" s="375"/>
      <c r="F2858" s="375">
        <v>2085.0682499999998</v>
      </c>
      <c r="G2858" s="375">
        <v>800.04102499999999</v>
      </c>
      <c r="H2858" s="375">
        <v>2576.88051</v>
      </c>
      <c r="I2858" s="375">
        <v>3486.0665300000001</v>
      </c>
      <c r="J2858" s="375">
        <v>4124.5876330000201</v>
      </c>
      <c r="K2858" s="375">
        <v>4328.2741810000098</v>
      </c>
      <c r="L2858" s="375">
        <v>4237.8908339999998</v>
      </c>
      <c r="M2858" s="375">
        <v>4132.15562023438</v>
      </c>
      <c r="N2858" s="375">
        <v>3874.4727193603699</v>
      </c>
      <c r="O2858" s="375">
        <v>3545.4771060000098</v>
      </c>
      <c r="P2858" s="375">
        <v>4026.9827800000098</v>
      </c>
      <c r="Q2858" s="375">
        <v>3691.1792438590101</v>
      </c>
      <c r="R2858" s="375">
        <v>40909.076432453803</v>
      </c>
      <c r="W2858" s="323" t="s">
        <v>3</v>
      </c>
      <c r="X2858" s="323" t="s">
        <v>4</v>
      </c>
      <c r="Y2858" s="323"/>
      <c r="Z2858" s="327" t="s">
        <v>8</v>
      </c>
      <c r="AA2858" s="327" t="s">
        <v>9</v>
      </c>
      <c r="AB2858" s="327" t="s">
        <v>10</v>
      </c>
      <c r="AC2858" s="327" t="s">
        <v>11</v>
      </c>
      <c r="AD2858" s="327" t="s">
        <v>12</v>
      </c>
      <c r="AE2858" s="327" t="s">
        <v>13</v>
      </c>
      <c r="AF2858" s="327" t="s">
        <v>14</v>
      </c>
      <c r="AG2858" s="327" t="s">
        <v>15</v>
      </c>
      <c r="AH2858" s="327" t="s">
        <v>16</v>
      </c>
      <c r="AI2858" s="327" t="s">
        <v>17</v>
      </c>
      <c r="AJ2858" s="327" t="s">
        <v>111</v>
      </c>
      <c r="AK2858" s="327" t="s">
        <v>19</v>
      </c>
      <c r="AL2858" s="327" t="s">
        <v>20</v>
      </c>
      <c r="AM2858" s="292"/>
    </row>
    <row r="2859" spans="1:39" ht="19.5" customHeight="1" x14ac:dyDescent="0.2">
      <c r="A2859" s="375" t="s">
        <v>51</v>
      </c>
      <c r="B2859" s="375" t="s">
        <v>44</v>
      </c>
      <c r="C2859" s="375" t="s">
        <v>40</v>
      </c>
      <c r="D2859" s="375" t="s">
        <v>42</v>
      </c>
      <c r="E2859" s="375"/>
      <c r="F2859" s="375">
        <v>184.050905</v>
      </c>
      <c r="G2859" s="375">
        <v>144.74918600000001</v>
      </c>
      <c r="H2859" s="375">
        <v>275.12572299999999</v>
      </c>
      <c r="I2859" s="375">
        <v>337.05464699999999</v>
      </c>
      <c r="J2859" s="375">
        <v>877.41096100000004</v>
      </c>
      <c r="K2859" s="375">
        <v>957.41052300000001</v>
      </c>
      <c r="L2859" s="375">
        <v>935.37335700000006</v>
      </c>
      <c r="M2859" s="375">
        <v>889.62119707812496</v>
      </c>
      <c r="N2859" s="375">
        <v>1193.1615310270299</v>
      </c>
      <c r="O2859" s="375">
        <v>502.61681499999997</v>
      </c>
      <c r="P2859" s="375">
        <v>291.69604900000002</v>
      </c>
      <c r="Q2859" s="375">
        <v>237.022988</v>
      </c>
      <c r="R2859" s="375">
        <v>6825.2938821051503</v>
      </c>
      <c r="W2859" s="323" t="s">
        <v>407</v>
      </c>
      <c r="X2859" s="323" t="s">
        <v>217</v>
      </c>
      <c r="Y2859" s="323"/>
      <c r="Z2859" s="327">
        <v>0</v>
      </c>
      <c r="AA2859" s="327">
        <v>0.18551300000000001</v>
      </c>
      <c r="AB2859" s="327">
        <v>0.18551300000000001</v>
      </c>
      <c r="AC2859" s="327">
        <v>0.18551300000000001</v>
      </c>
      <c r="AD2859" s="327">
        <v>0.18551300000000001</v>
      </c>
      <c r="AE2859" s="327">
        <v>0.18551300000000001</v>
      </c>
      <c r="AF2859" s="327">
        <v>0.18551300000000001</v>
      </c>
      <c r="AG2859" s="327">
        <v>0.18551300000000001</v>
      </c>
      <c r="AH2859" s="327">
        <v>0.18551300000000001</v>
      </c>
      <c r="AI2859" s="327">
        <v>0.18551300000000001</v>
      </c>
      <c r="AJ2859" s="327">
        <v>0.18551300000000001</v>
      </c>
      <c r="AK2859" s="327">
        <v>0.18551300000000001</v>
      </c>
      <c r="AL2859" s="327">
        <v>2.0406430000000002</v>
      </c>
      <c r="AM2859" s="292"/>
    </row>
    <row r="2860" spans="1:39" ht="19.5" customHeight="1" x14ac:dyDescent="0.2">
      <c r="A2860" s="375" t="s">
        <v>51</v>
      </c>
      <c r="B2860" s="375" t="s">
        <v>44</v>
      </c>
      <c r="C2860" s="375" t="s">
        <v>40</v>
      </c>
      <c r="D2860" s="375" t="s">
        <v>43</v>
      </c>
      <c r="E2860" s="375"/>
      <c r="F2860" s="375">
        <v>8.3281059999999894</v>
      </c>
      <c r="G2860" s="375">
        <v>48.110940999999997</v>
      </c>
      <c r="H2860" s="375">
        <v>43.456268999999999</v>
      </c>
      <c r="I2860" s="375">
        <v>44.431572000000003</v>
      </c>
      <c r="J2860" s="375">
        <v>35.570608999999997</v>
      </c>
      <c r="K2860" s="375">
        <v>46.178598999999998</v>
      </c>
      <c r="L2860" s="375">
        <v>49.610025</v>
      </c>
      <c r="M2860" s="375">
        <v>54.154259000000003</v>
      </c>
      <c r="N2860" s="375">
        <v>52.425984</v>
      </c>
      <c r="O2860" s="375">
        <v>53.138894999999998</v>
      </c>
      <c r="P2860" s="375">
        <v>42.055036999999999</v>
      </c>
      <c r="Q2860" s="375">
        <v>48.826701999999997</v>
      </c>
      <c r="R2860" s="375">
        <v>526.28699800000004</v>
      </c>
      <c r="W2860" s="323" t="s">
        <v>407</v>
      </c>
      <c r="X2860" s="323" t="s">
        <v>218</v>
      </c>
      <c r="Y2860" s="323"/>
      <c r="Z2860" s="327">
        <v>0</v>
      </c>
      <c r="AA2860" s="327">
        <v>2.3328000000000002E-2</v>
      </c>
      <c r="AB2860" s="327">
        <v>1.8467999999999998E-2</v>
      </c>
      <c r="AC2860" s="327">
        <v>1.7496000000000001E-2</v>
      </c>
      <c r="AD2860" s="327">
        <v>2.0412E-2</v>
      </c>
      <c r="AE2860" s="327">
        <v>2.2356000000000001E-2</v>
      </c>
      <c r="AF2860" s="327">
        <v>2.3813999999999998E-2</v>
      </c>
      <c r="AG2860" s="327">
        <v>2.3813999999999998E-2</v>
      </c>
      <c r="AH2860" s="327">
        <v>3.9365999999999998E-2</v>
      </c>
      <c r="AI2860" s="327">
        <v>3.6450000000000003E-2</v>
      </c>
      <c r="AJ2860" s="327">
        <v>2.1870000000000001E-2</v>
      </c>
      <c r="AK2860" s="327">
        <v>3.9851999999999999E-2</v>
      </c>
      <c r="AL2860" s="327">
        <v>0.28722599999999998</v>
      </c>
      <c r="AM2860" s="292"/>
    </row>
    <row r="2861" spans="1:39" ht="19.5" customHeight="1" x14ac:dyDescent="0.2">
      <c r="A2861" s="375" t="s">
        <v>51</v>
      </c>
      <c r="B2861" s="375" t="s">
        <v>45</v>
      </c>
      <c r="C2861" s="375" t="s">
        <v>26</v>
      </c>
      <c r="D2861" s="375" t="s">
        <v>27</v>
      </c>
      <c r="E2861" s="375"/>
      <c r="F2861" s="375">
        <v>313.64189599999997</v>
      </c>
      <c r="G2861" s="375">
        <v>89.213649000000004</v>
      </c>
      <c r="H2861" s="375">
        <v>508.289783</v>
      </c>
      <c r="I2861" s="375">
        <v>744.88902299999995</v>
      </c>
      <c r="J2861" s="375">
        <v>642.83640200000002</v>
      </c>
      <c r="K2861" s="375">
        <v>946.57703200000003</v>
      </c>
      <c r="L2861" s="375">
        <v>925.15295000000003</v>
      </c>
      <c r="M2861" s="375">
        <v>949.440553999999</v>
      </c>
      <c r="N2861" s="375">
        <v>972.80599999999902</v>
      </c>
      <c r="O2861" s="375">
        <v>768.97023199999899</v>
      </c>
      <c r="P2861" s="375">
        <v>783.78419599999995</v>
      </c>
      <c r="Q2861" s="375">
        <v>808.99502299999995</v>
      </c>
      <c r="R2861" s="375">
        <v>8454.5967400000009</v>
      </c>
      <c r="W2861" s="323" t="s">
        <v>407</v>
      </c>
      <c r="X2861" s="323" t="s">
        <v>219</v>
      </c>
      <c r="Y2861" s="323"/>
      <c r="Z2861" s="327">
        <v>0</v>
      </c>
      <c r="AA2861" s="327">
        <v>0.11648</v>
      </c>
      <c r="AB2861" s="327">
        <v>0.29648000000000002</v>
      </c>
      <c r="AC2861" s="327">
        <v>0.30775999999999998</v>
      </c>
      <c r="AD2861" s="327">
        <v>0.43719999999999998</v>
      </c>
      <c r="AE2861" s="327">
        <v>0.57199999999999995</v>
      </c>
      <c r="AF2861" s="327">
        <v>0.51095999999999997</v>
      </c>
      <c r="AG2861" s="327">
        <v>0.64303999999999994</v>
      </c>
      <c r="AH2861" s="327">
        <v>0.61504000000000003</v>
      </c>
      <c r="AI2861" s="327">
        <v>0.52159999999999995</v>
      </c>
      <c r="AJ2861" s="327">
        <v>0.51509000000000005</v>
      </c>
      <c r="AK2861" s="327">
        <v>0.67240999999999995</v>
      </c>
      <c r="AL2861" s="327">
        <v>5.2080599999999997</v>
      </c>
      <c r="AM2861" s="292"/>
    </row>
    <row r="2862" spans="1:39" ht="19.5" customHeight="1" x14ac:dyDescent="0.2">
      <c r="A2862" s="375" t="s">
        <v>51</v>
      </c>
      <c r="B2862" s="375" t="s">
        <v>45</v>
      </c>
      <c r="C2862" s="375" t="s">
        <v>26</v>
      </c>
      <c r="D2862" s="375" t="s">
        <v>28</v>
      </c>
      <c r="E2862" s="375"/>
      <c r="F2862" s="375">
        <v>195.47234599999999</v>
      </c>
      <c r="G2862" s="375">
        <v>86.122151000000002</v>
      </c>
      <c r="H2862" s="375">
        <v>313.02215799999999</v>
      </c>
      <c r="I2862" s="375">
        <v>523.09891000000005</v>
      </c>
      <c r="J2862" s="375">
        <v>468.57041700000002</v>
      </c>
      <c r="K2862" s="375">
        <v>574.85047299999997</v>
      </c>
      <c r="L2862" s="375">
        <v>593.70877399999995</v>
      </c>
      <c r="M2862" s="375">
        <v>584.81210199999998</v>
      </c>
      <c r="N2862" s="375">
        <v>559.51140799999996</v>
      </c>
      <c r="O2862" s="375">
        <v>494.750429</v>
      </c>
      <c r="P2862" s="375">
        <v>528.54263300000002</v>
      </c>
      <c r="Q2862" s="375">
        <v>520.57991000000004</v>
      </c>
      <c r="R2862" s="375">
        <v>5443.0417109999999</v>
      </c>
      <c r="W2862" s="323" t="s">
        <v>407</v>
      </c>
      <c r="X2862" s="323" t="s">
        <v>220</v>
      </c>
      <c r="Y2862" s="323"/>
      <c r="Z2862" s="327">
        <v>0.157777</v>
      </c>
      <c r="AA2862" s="327">
        <v>3.0189000000000001E-2</v>
      </c>
      <c r="AB2862" s="327">
        <v>4.1727E-2</v>
      </c>
      <c r="AC2862" s="327">
        <v>4.3902999999999998E-2</v>
      </c>
      <c r="AD2862" s="327">
        <v>4.2389000000000003E-2</v>
      </c>
      <c r="AE2862" s="327">
        <v>3.6972999999999999E-2</v>
      </c>
      <c r="AF2862" s="327">
        <v>3.0956999999999998E-2</v>
      </c>
      <c r="AG2862" s="327">
        <v>0.15446699999999999</v>
      </c>
      <c r="AH2862" s="327">
        <v>4.3542999999999998E-2</v>
      </c>
      <c r="AI2862" s="327">
        <v>0.28695199999999998</v>
      </c>
      <c r="AJ2862" s="327">
        <v>3.0672000000000001E-2</v>
      </c>
      <c r="AK2862" s="327">
        <v>4.6747999999999998E-2</v>
      </c>
      <c r="AL2862" s="327">
        <v>0.94629700000000005</v>
      </c>
      <c r="AM2862" s="292"/>
    </row>
    <row r="2863" spans="1:39" ht="19.5" customHeight="1" x14ac:dyDescent="0.2">
      <c r="A2863" s="375" t="s">
        <v>51</v>
      </c>
      <c r="B2863" s="375" t="s">
        <v>45</v>
      </c>
      <c r="C2863" s="375" t="s">
        <v>26</v>
      </c>
      <c r="D2863" s="375" t="s">
        <v>29</v>
      </c>
      <c r="E2863" s="375"/>
      <c r="F2863" s="375">
        <v>140.071349</v>
      </c>
      <c r="G2863" s="375">
        <v>62.176006999999998</v>
      </c>
      <c r="H2863" s="375">
        <v>222.66504599999999</v>
      </c>
      <c r="I2863" s="375">
        <v>402.75336199999902</v>
      </c>
      <c r="J2863" s="375">
        <v>391.52309300000098</v>
      </c>
      <c r="K2863" s="375">
        <v>307.261482000017</v>
      </c>
      <c r="L2863" s="375">
        <v>225.35396499999999</v>
      </c>
      <c r="M2863" s="375">
        <v>175.95012868750101</v>
      </c>
      <c r="N2863" s="375">
        <v>227.046542612613</v>
      </c>
      <c r="O2863" s="375">
        <v>187.089071999998</v>
      </c>
      <c r="P2863" s="375">
        <v>253.11219899999901</v>
      </c>
      <c r="Q2863" s="375">
        <v>158.99455114099999</v>
      </c>
      <c r="R2863" s="375">
        <v>2753.9967974411302</v>
      </c>
      <c r="W2863" s="323" t="s">
        <v>407</v>
      </c>
      <c r="X2863" s="323" t="s">
        <v>211</v>
      </c>
      <c r="Y2863" s="323"/>
      <c r="Z2863" s="327">
        <v>8.7180199999999992</v>
      </c>
      <c r="AA2863" s="327">
        <v>31.962049</v>
      </c>
      <c r="AB2863" s="327">
        <v>12.309046</v>
      </c>
      <c r="AC2863" s="327">
        <v>17.020492999999998</v>
      </c>
      <c r="AD2863" s="327">
        <v>13.07802</v>
      </c>
      <c r="AE2863" s="327">
        <v>13.473648000000001</v>
      </c>
      <c r="AF2863" s="327">
        <v>16.536707</v>
      </c>
      <c r="AG2863" s="327">
        <v>24.642968</v>
      </c>
      <c r="AH2863" s="327">
        <v>16.413454999999999</v>
      </c>
      <c r="AI2863" s="327">
        <v>14.663874</v>
      </c>
      <c r="AJ2863" s="327">
        <v>15.058996</v>
      </c>
      <c r="AK2863" s="327">
        <v>20.995183999999998</v>
      </c>
      <c r="AL2863" s="327">
        <v>204.87245999999999</v>
      </c>
      <c r="AM2863" s="292"/>
    </row>
    <row r="2864" spans="1:39" ht="19.5" customHeight="1" x14ac:dyDescent="0.2">
      <c r="A2864" s="375" t="s">
        <v>51</v>
      </c>
      <c r="B2864" s="375" t="s">
        <v>45</v>
      </c>
      <c r="C2864" s="375" t="s">
        <v>26</v>
      </c>
      <c r="D2864" s="375" t="s">
        <v>30</v>
      </c>
      <c r="E2864" s="375"/>
      <c r="F2864" s="375">
        <v>205.957998000001</v>
      </c>
      <c r="G2864" s="375">
        <v>97.875861</v>
      </c>
      <c r="H2864" s="375">
        <v>273.376517000001</v>
      </c>
      <c r="I2864" s="375">
        <v>376.67113100000302</v>
      </c>
      <c r="J2864" s="375">
        <v>436.06330699998102</v>
      </c>
      <c r="K2864" s="375">
        <v>542.980156999977</v>
      </c>
      <c r="L2864" s="375">
        <v>-126.91351299999999</v>
      </c>
      <c r="M2864" s="375">
        <v>563.86836399999902</v>
      </c>
      <c r="N2864" s="375">
        <v>580.95332600000302</v>
      </c>
      <c r="O2864" s="375">
        <v>479.29745999998698</v>
      </c>
      <c r="P2864" s="375">
        <v>516.92714599998897</v>
      </c>
      <c r="Q2864" s="375">
        <v>488.92300799999902</v>
      </c>
      <c r="R2864" s="375">
        <v>4435.9807619999401</v>
      </c>
      <c r="W2864" s="323" t="s">
        <v>407</v>
      </c>
      <c r="X2864" s="323" t="s">
        <v>221</v>
      </c>
      <c r="Y2864" s="323"/>
      <c r="Z2864" s="327">
        <v>0.90231700000000004</v>
      </c>
      <c r="AA2864" s="327">
        <v>1.1754579090909101</v>
      </c>
      <c r="AB2864" s="327">
        <v>1.5608770000000001</v>
      </c>
      <c r="AC2864" s="327">
        <v>2.2860870000000002</v>
      </c>
      <c r="AD2864" s="327">
        <v>1.615677</v>
      </c>
      <c r="AE2864" s="327">
        <v>1.3560730000000001</v>
      </c>
      <c r="AF2864" s="327">
        <v>1.362082</v>
      </c>
      <c r="AG2864" s="327">
        <v>1.7625500000000001</v>
      </c>
      <c r="AH2864" s="327">
        <v>1.7812600000000001</v>
      </c>
      <c r="AI2864" s="327">
        <v>1.765828</v>
      </c>
      <c r="AJ2864" s="327">
        <v>1.7214020000000001</v>
      </c>
      <c r="AK2864" s="327">
        <v>1.9774020000000001</v>
      </c>
      <c r="AL2864" s="327">
        <v>19.267012909090901</v>
      </c>
      <c r="AM2864" s="292"/>
    </row>
    <row r="2865" spans="1:39" ht="19.5" customHeight="1" x14ac:dyDescent="0.2">
      <c r="A2865" s="375" t="s">
        <v>51</v>
      </c>
      <c r="B2865" s="375" t="s">
        <v>45</v>
      </c>
      <c r="C2865" s="375" t="s">
        <v>26</v>
      </c>
      <c r="D2865" s="375" t="s">
        <v>31</v>
      </c>
      <c r="E2865" s="375"/>
      <c r="F2865" s="375">
        <v>164.9683</v>
      </c>
      <c r="G2865" s="375">
        <v>57.678159999999998</v>
      </c>
      <c r="H2865" s="375">
        <v>162.990194</v>
      </c>
      <c r="I2865" s="375">
        <v>231.50131699999801</v>
      </c>
      <c r="J2865" s="375">
        <v>271.772146999992</v>
      </c>
      <c r="K2865" s="375">
        <v>357.46847100000002</v>
      </c>
      <c r="L2865" s="375">
        <v>378.26716500000202</v>
      </c>
      <c r="M2865" s="375">
        <v>352.24813599999999</v>
      </c>
      <c r="N2865" s="375">
        <v>336.42924699999998</v>
      </c>
      <c r="O2865" s="375">
        <v>227.584408</v>
      </c>
      <c r="P2865" s="375">
        <v>257.34835199999998</v>
      </c>
      <c r="Q2865" s="375">
        <v>207.41737699999999</v>
      </c>
      <c r="R2865" s="375">
        <v>3005.6732739999902</v>
      </c>
      <c r="W2865" s="323" t="s">
        <v>407</v>
      </c>
      <c r="X2865" s="323" t="s">
        <v>222</v>
      </c>
      <c r="Y2865" s="323"/>
      <c r="Z2865" s="327">
        <v>0.17733599999999999</v>
      </c>
      <c r="AA2865" s="327">
        <v>4.41E-2</v>
      </c>
      <c r="AB2865" s="327">
        <v>0.10014000000000001</v>
      </c>
      <c r="AC2865" s="327">
        <v>0.14960999999999999</v>
      </c>
      <c r="AD2865" s="327">
        <v>7.3219999999999993E-2</v>
      </c>
      <c r="AE2865" s="327">
        <v>6.5500000000000003E-2</v>
      </c>
      <c r="AF2865" s="327">
        <v>8.3000000000000004E-2</v>
      </c>
      <c r="AG2865" s="327">
        <v>6.5100000000000005E-2</v>
      </c>
      <c r="AH2865" s="327">
        <v>8.2720000000000002E-2</v>
      </c>
      <c r="AI2865" s="327">
        <v>3.0499999999999999E-2</v>
      </c>
      <c r="AJ2865" s="327">
        <v>0.13364000000000001</v>
      </c>
      <c r="AK2865" s="327">
        <v>0</v>
      </c>
      <c r="AL2865" s="327">
        <v>1.004866</v>
      </c>
      <c r="AM2865" s="292"/>
    </row>
    <row r="2866" spans="1:39" ht="19.5" customHeight="1" x14ac:dyDescent="0.2">
      <c r="A2866" s="375" t="s">
        <v>51</v>
      </c>
      <c r="B2866" s="375" t="s">
        <v>45</v>
      </c>
      <c r="C2866" s="375" t="s">
        <v>26</v>
      </c>
      <c r="D2866" s="375" t="s">
        <v>32</v>
      </c>
      <c r="E2866" s="375"/>
      <c r="F2866" s="375">
        <v>0.46589999999999998</v>
      </c>
      <c r="G2866" s="375">
        <v>0.06</v>
      </c>
      <c r="H2866" s="375">
        <v>0.27550000000000002</v>
      </c>
      <c r="I2866" s="375">
        <v>2.339</v>
      </c>
      <c r="J2866" s="375">
        <v>0.91710000000000003</v>
      </c>
      <c r="K2866" s="375">
        <v>1.1649</v>
      </c>
      <c r="L2866" s="375">
        <v>4.0907999999999998</v>
      </c>
      <c r="M2866" s="375">
        <v>0.25650000000000001</v>
      </c>
      <c r="N2866" s="375">
        <v>2.5084</v>
      </c>
      <c r="O2866" s="375">
        <v>1.6803999999999999</v>
      </c>
      <c r="P2866" s="375">
        <v>1.7739</v>
      </c>
      <c r="Q2866" s="375">
        <v>1.6975</v>
      </c>
      <c r="R2866" s="375">
        <v>17.229900000000001</v>
      </c>
      <c r="W2866" s="323" t="s">
        <v>407</v>
      </c>
      <c r="X2866" s="323" t="s">
        <v>223</v>
      </c>
      <c r="Y2866" s="323"/>
      <c r="Z2866" s="327">
        <v>0</v>
      </c>
      <c r="AA2866" s="327">
        <v>0</v>
      </c>
      <c r="AB2866" s="327">
        <v>0</v>
      </c>
      <c r="AC2866" s="327">
        <v>0</v>
      </c>
      <c r="AD2866" s="327">
        <v>0</v>
      </c>
      <c r="AE2866" s="327">
        <v>0</v>
      </c>
      <c r="AF2866" s="327">
        <v>0</v>
      </c>
      <c r="AG2866" s="327">
        <v>0</v>
      </c>
      <c r="AH2866" s="327">
        <v>0</v>
      </c>
      <c r="AI2866" s="327">
        <v>0</v>
      </c>
      <c r="AJ2866" s="327">
        <v>0</v>
      </c>
      <c r="AK2866" s="327">
        <v>0</v>
      </c>
      <c r="AL2866" s="327">
        <v>0</v>
      </c>
      <c r="AM2866" s="292"/>
    </row>
    <row r="2867" spans="1:39" ht="19.5" customHeight="1" x14ac:dyDescent="0.2">
      <c r="A2867" s="375" t="s">
        <v>51</v>
      </c>
      <c r="B2867" s="375" t="s">
        <v>45</v>
      </c>
      <c r="C2867" s="375" t="s">
        <v>33</v>
      </c>
      <c r="D2867" s="375" t="s">
        <v>34</v>
      </c>
      <c r="E2867" s="375"/>
      <c r="F2867" s="375">
        <v>837.20216600003801</v>
      </c>
      <c r="G2867" s="375">
        <v>322.62724100000702</v>
      </c>
      <c r="H2867" s="375">
        <v>1045.4679610000401</v>
      </c>
      <c r="I2867" s="375">
        <v>1590.4751979999801</v>
      </c>
      <c r="J2867" s="375">
        <v>1766.7936069999801</v>
      </c>
      <c r="K2867" s="375">
        <v>1926.79822700006</v>
      </c>
      <c r="L2867" s="375">
        <v>1220.0959800000401</v>
      </c>
      <c r="M2867" s="375">
        <v>1902.19435868755</v>
      </c>
      <c r="N2867" s="375">
        <v>1982.40708561268</v>
      </c>
      <c r="O2867" s="375">
        <v>1601.87579700008</v>
      </c>
      <c r="P2867" s="375">
        <v>1789.2351470000201</v>
      </c>
      <c r="Q2867" s="375">
        <v>1618.790764141</v>
      </c>
      <c r="R2867" s="375">
        <v>17603.963532441499</v>
      </c>
      <c r="W2867" s="323" t="s">
        <v>407</v>
      </c>
      <c r="X2867" s="323" t="s">
        <v>224</v>
      </c>
      <c r="Y2867" s="323"/>
      <c r="Z2867" s="327">
        <v>0</v>
      </c>
      <c r="AA2867" s="327">
        <v>0</v>
      </c>
      <c r="AB2867" s="327">
        <v>4.1799999999999997E-2</v>
      </c>
      <c r="AC2867" s="327">
        <v>0.72135000000000005</v>
      </c>
      <c r="AD2867" s="327">
        <v>1.196</v>
      </c>
      <c r="AE2867" s="327">
        <v>0</v>
      </c>
      <c r="AF2867" s="327">
        <v>0</v>
      </c>
      <c r="AG2867" s="327">
        <v>1.3535999999999999</v>
      </c>
      <c r="AH2867" s="327">
        <v>0</v>
      </c>
      <c r="AI2867" s="327">
        <v>0.62229999999999996</v>
      </c>
      <c r="AJ2867" s="327">
        <v>-3.0081500000000001</v>
      </c>
      <c r="AK2867" s="327">
        <v>0</v>
      </c>
      <c r="AL2867" s="327">
        <v>0.92689999999999995</v>
      </c>
      <c r="AM2867" s="292"/>
    </row>
    <row r="2868" spans="1:39" ht="19.5" customHeight="1" x14ac:dyDescent="0.2">
      <c r="A2868" s="375" t="s">
        <v>51</v>
      </c>
      <c r="B2868" s="375" t="s">
        <v>45</v>
      </c>
      <c r="C2868" s="375" t="s">
        <v>33</v>
      </c>
      <c r="D2868" s="375" t="s">
        <v>35</v>
      </c>
      <c r="E2868" s="375"/>
      <c r="F2868" s="375">
        <v>40.890983000000098</v>
      </c>
      <c r="G2868" s="375">
        <v>13.067041</v>
      </c>
      <c r="H2868" s="375">
        <v>132.44390000000001</v>
      </c>
      <c r="I2868" s="375">
        <v>202.353128</v>
      </c>
      <c r="J2868" s="375">
        <v>86.574245999999903</v>
      </c>
      <c r="K2868" s="375">
        <v>220.42818299999999</v>
      </c>
      <c r="L2868" s="375">
        <v>262.626463</v>
      </c>
      <c r="M2868" s="375">
        <v>215.97618700000001</v>
      </c>
      <c r="N2868" s="375">
        <v>42.639516999999501</v>
      </c>
      <c r="O2868" s="375">
        <v>213.40610599999999</v>
      </c>
      <c r="P2868" s="375">
        <v>183.31474399999999</v>
      </c>
      <c r="Q2868" s="375">
        <v>207.087503</v>
      </c>
      <c r="R2868" s="375">
        <v>1820.8080010000001</v>
      </c>
      <c r="W2868" s="323" t="s">
        <v>407</v>
      </c>
      <c r="X2868" s="323" t="s">
        <v>225</v>
      </c>
      <c r="Y2868" s="323"/>
      <c r="Z2868" s="327">
        <v>4.6608999999999998E-2</v>
      </c>
      <c r="AA2868" s="327">
        <v>0</v>
      </c>
      <c r="AB2868" s="327">
        <v>4.9591999999999997E-2</v>
      </c>
      <c r="AC2868" s="327">
        <v>4.9571999999999998E-2</v>
      </c>
      <c r="AD2868" s="327">
        <v>5.2170000000000001E-2</v>
      </c>
      <c r="AE2868" s="327">
        <v>5.3237E-2</v>
      </c>
      <c r="AF2868" s="327">
        <v>5.7521000000000003E-2</v>
      </c>
      <c r="AG2868" s="327">
        <v>5.7521000000000003E-2</v>
      </c>
      <c r="AH2868" s="327">
        <v>5.7521000000000003E-2</v>
      </c>
      <c r="AI2868" s="327">
        <v>7.3834999999999998E-2</v>
      </c>
      <c r="AJ2868" s="327">
        <v>8.8142999999999999E-2</v>
      </c>
      <c r="AK2868" s="327">
        <v>0.78187300000000004</v>
      </c>
      <c r="AL2868" s="327">
        <v>1.367594</v>
      </c>
      <c r="AM2868" s="292"/>
    </row>
    <row r="2869" spans="1:39" ht="19.5" customHeight="1" x14ac:dyDescent="0.2">
      <c r="A2869" s="375" t="s">
        <v>51</v>
      </c>
      <c r="B2869" s="375" t="s">
        <v>45</v>
      </c>
      <c r="C2869" s="375" t="s">
        <v>33</v>
      </c>
      <c r="D2869" s="375" t="s">
        <v>36</v>
      </c>
      <c r="E2869" s="375"/>
      <c r="F2869" s="375">
        <v>141.572788</v>
      </c>
      <c r="G2869" s="375">
        <v>57.035980000000002</v>
      </c>
      <c r="H2869" s="375">
        <v>300.73690699999997</v>
      </c>
      <c r="I2869" s="375">
        <v>484.61382600000002</v>
      </c>
      <c r="J2869" s="375">
        <v>356.05384500000002</v>
      </c>
      <c r="K2869" s="375">
        <v>573.80229299999996</v>
      </c>
      <c r="L2869" s="375">
        <v>506.38956200000001</v>
      </c>
      <c r="M2869" s="375">
        <v>496.38049100000001</v>
      </c>
      <c r="N2869" s="375">
        <v>633.23340099999996</v>
      </c>
      <c r="O2869" s="375">
        <v>328.27158200000002</v>
      </c>
      <c r="P2869" s="375">
        <v>345.66411499999998</v>
      </c>
      <c r="Q2869" s="375">
        <v>333.89543400000002</v>
      </c>
      <c r="R2869" s="375">
        <v>4557.650224</v>
      </c>
      <c r="W2869" s="323" t="s">
        <v>407</v>
      </c>
      <c r="X2869" s="323" t="s">
        <v>226</v>
      </c>
      <c r="Y2869" s="323"/>
      <c r="Z2869" s="327">
        <v>0</v>
      </c>
      <c r="AA2869" s="327">
        <v>0</v>
      </c>
      <c r="AB2869" s="327">
        <v>0</v>
      </c>
      <c r="AC2869" s="327">
        <v>0</v>
      </c>
      <c r="AD2869" s="327">
        <v>0</v>
      </c>
      <c r="AE2869" s="327">
        <v>0</v>
      </c>
      <c r="AF2869" s="327">
        <v>0</v>
      </c>
      <c r="AG2869" s="327">
        <v>0</v>
      </c>
      <c r="AH2869" s="327">
        <v>0</v>
      </c>
      <c r="AI2869" s="327">
        <v>0.22225300000000001</v>
      </c>
      <c r="AJ2869" s="327">
        <v>0.29441899999999999</v>
      </c>
      <c r="AK2869" s="327">
        <v>0</v>
      </c>
      <c r="AL2869" s="327">
        <v>0.51667200000000002</v>
      </c>
      <c r="AM2869" s="292"/>
    </row>
    <row r="2870" spans="1:39" ht="19.5" customHeight="1" x14ac:dyDescent="0.2">
      <c r="A2870" s="375" t="s">
        <v>51</v>
      </c>
      <c r="B2870" s="375" t="s">
        <v>45</v>
      </c>
      <c r="C2870" s="375" t="s">
        <v>33</v>
      </c>
      <c r="D2870" s="375" t="s">
        <v>37</v>
      </c>
      <c r="E2870" s="375"/>
      <c r="F2870" s="375">
        <v>0</v>
      </c>
      <c r="G2870" s="375">
        <v>0</v>
      </c>
      <c r="H2870" s="375">
        <v>0</v>
      </c>
      <c r="I2870" s="375">
        <v>0</v>
      </c>
      <c r="J2870" s="375">
        <v>0</v>
      </c>
      <c r="K2870" s="375">
        <v>0</v>
      </c>
      <c r="L2870" s="375">
        <v>0</v>
      </c>
      <c r="M2870" s="375">
        <v>0</v>
      </c>
      <c r="N2870" s="375">
        <v>0</v>
      </c>
      <c r="O2870" s="375">
        <v>0</v>
      </c>
      <c r="P2870" s="375">
        <v>0</v>
      </c>
      <c r="Q2870" s="375">
        <v>0</v>
      </c>
      <c r="R2870" s="375">
        <v>0</v>
      </c>
      <c r="W2870" s="323" t="s">
        <v>407</v>
      </c>
      <c r="X2870" s="323" t="s">
        <v>227</v>
      </c>
      <c r="Y2870" s="323"/>
      <c r="Z2870" s="327">
        <v>0</v>
      </c>
      <c r="AA2870" s="327">
        <v>0</v>
      </c>
      <c r="AB2870" s="327">
        <v>0</v>
      </c>
      <c r="AC2870" s="327">
        <v>0</v>
      </c>
      <c r="AD2870" s="327">
        <v>0</v>
      </c>
      <c r="AE2870" s="327">
        <v>0</v>
      </c>
      <c r="AF2870" s="327">
        <v>0</v>
      </c>
      <c r="AG2870" s="327">
        <v>0</v>
      </c>
      <c r="AH2870" s="327">
        <v>0</v>
      </c>
      <c r="AI2870" s="327">
        <v>0</v>
      </c>
      <c r="AJ2870" s="327">
        <v>0</v>
      </c>
      <c r="AK2870" s="327">
        <v>0</v>
      </c>
      <c r="AL2870" s="327">
        <v>0</v>
      </c>
      <c r="AM2870" s="292"/>
    </row>
    <row r="2871" spans="1:39" ht="19.5" customHeight="1" x14ac:dyDescent="0.2">
      <c r="A2871" s="375" t="s">
        <v>51</v>
      </c>
      <c r="B2871" s="375" t="s">
        <v>45</v>
      </c>
      <c r="C2871" s="375" t="s">
        <v>33</v>
      </c>
      <c r="D2871" s="375" t="s">
        <v>38</v>
      </c>
      <c r="E2871" s="375"/>
      <c r="F2871" s="375">
        <v>0.911852</v>
      </c>
      <c r="G2871" s="375">
        <v>0.39556599999999997</v>
      </c>
      <c r="H2871" s="375">
        <v>1.9704299999999999</v>
      </c>
      <c r="I2871" s="375">
        <v>3.8105910000000001</v>
      </c>
      <c r="J2871" s="375">
        <v>2.2607680000000001</v>
      </c>
      <c r="K2871" s="375">
        <v>9.2738119999999995</v>
      </c>
      <c r="L2871" s="375">
        <v>10.548136</v>
      </c>
      <c r="M2871" s="375">
        <v>12.024748000000001</v>
      </c>
      <c r="N2871" s="375">
        <v>20.974920000000001</v>
      </c>
      <c r="O2871" s="375">
        <v>14.945403000000001</v>
      </c>
      <c r="P2871" s="375">
        <v>22.339974000000002</v>
      </c>
      <c r="Q2871" s="375">
        <v>25.604626</v>
      </c>
      <c r="R2871" s="375">
        <v>125.06082600000001</v>
      </c>
      <c r="W2871" s="323" t="s">
        <v>407</v>
      </c>
      <c r="X2871" s="323" t="s">
        <v>367</v>
      </c>
      <c r="Y2871" s="323"/>
      <c r="Z2871" s="327">
        <v>0</v>
      </c>
      <c r="AA2871" s="327">
        <v>0</v>
      </c>
      <c r="AB2871" s="327">
        <v>0</v>
      </c>
      <c r="AC2871" s="327">
        <v>0</v>
      </c>
      <c r="AD2871" s="327">
        <v>0</v>
      </c>
      <c r="AE2871" s="327">
        <v>0</v>
      </c>
      <c r="AF2871" s="327">
        <v>0</v>
      </c>
      <c r="AG2871" s="327">
        <v>0</v>
      </c>
      <c r="AH2871" s="327">
        <v>0</v>
      </c>
      <c r="AI2871" s="327">
        <v>0</v>
      </c>
      <c r="AJ2871" s="327">
        <v>0</v>
      </c>
      <c r="AK2871" s="327">
        <v>0</v>
      </c>
      <c r="AL2871" s="327">
        <v>0</v>
      </c>
      <c r="AM2871" s="292"/>
    </row>
    <row r="2872" spans="1:39" ht="19.5" customHeight="1" x14ac:dyDescent="0.2">
      <c r="A2872" s="375" t="s">
        <v>51</v>
      </c>
      <c r="B2872" s="375" t="s">
        <v>45</v>
      </c>
      <c r="C2872" s="375" t="s">
        <v>33</v>
      </c>
      <c r="D2872" s="375" t="s">
        <v>39</v>
      </c>
      <c r="E2872" s="375"/>
      <c r="F2872" s="375">
        <v>0</v>
      </c>
      <c r="G2872" s="375">
        <v>0</v>
      </c>
      <c r="H2872" s="375">
        <v>0</v>
      </c>
      <c r="I2872" s="375">
        <v>0</v>
      </c>
      <c r="J2872" s="375">
        <v>0</v>
      </c>
      <c r="K2872" s="375">
        <v>0</v>
      </c>
      <c r="L2872" s="375">
        <v>0</v>
      </c>
      <c r="M2872" s="375">
        <v>0</v>
      </c>
      <c r="N2872" s="375">
        <v>0</v>
      </c>
      <c r="O2872" s="375">
        <v>0.87311299999999903</v>
      </c>
      <c r="P2872" s="375">
        <v>0.934446</v>
      </c>
      <c r="Q2872" s="375">
        <v>1.1999420000000001</v>
      </c>
      <c r="R2872" s="375">
        <v>3.007501</v>
      </c>
      <c r="W2872" s="323" t="s">
        <v>407</v>
      </c>
      <c r="X2872" s="323" t="s">
        <v>229</v>
      </c>
      <c r="Y2872" s="323"/>
      <c r="Z2872" s="327">
        <v>0</v>
      </c>
      <c r="AA2872" s="327">
        <v>0</v>
      </c>
      <c r="AB2872" s="327">
        <v>0</v>
      </c>
      <c r="AC2872" s="327">
        <v>0</v>
      </c>
      <c r="AD2872" s="327">
        <v>0</v>
      </c>
      <c r="AE2872" s="327">
        <v>0</v>
      </c>
      <c r="AF2872" s="327">
        <v>0</v>
      </c>
      <c r="AG2872" s="327">
        <v>0</v>
      </c>
      <c r="AH2872" s="327">
        <v>0</v>
      </c>
      <c r="AI2872" s="327">
        <v>0</v>
      </c>
      <c r="AJ2872" s="327">
        <v>0</v>
      </c>
      <c r="AK2872" s="327">
        <v>0</v>
      </c>
      <c r="AL2872" s="327">
        <v>0</v>
      </c>
      <c r="AM2872" s="292"/>
    </row>
    <row r="2873" spans="1:39" ht="19.5" customHeight="1" x14ac:dyDescent="0.2">
      <c r="A2873" s="375" t="s">
        <v>51</v>
      </c>
      <c r="B2873" s="375" t="s">
        <v>45</v>
      </c>
      <c r="C2873" s="375" t="s">
        <v>40</v>
      </c>
      <c r="D2873" s="375" t="s">
        <v>41</v>
      </c>
      <c r="E2873" s="375"/>
      <c r="F2873" s="375">
        <v>954.16844000000106</v>
      </c>
      <c r="G2873" s="375">
        <v>361.70984499999997</v>
      </c>
      <c r="H2873" s="375">
        <v>1409.0291749999999</v>
      </c>
      <c r="I2873" s="375">
        <v>2153.6025049999998</v>
      </c>
      <c r="J2873" s="375">
        <v>1947.33721699998</v>
      </c>
      <c r="K2873" s="375">
        <v>2329.2204839999899</v>
      </c>
      <c r="L2873" s="375">
        <v>1652.8039960000001</v>
      </c>
      <c r="M2873" s="375">
        <v>2316.2179967656198</v>
      </c>
      <c r="N2873" s="375">
        <v>2212.3064526396302</v>
      </c>
      <c r="O2873" s="375">
        <v>1978.92824899999</v>
      </c>
      <c r="P2873" s="375">
        <v>2248.7377369999899</v>
      </c>
      <c r="Q2873" s="375">
        <v>2091.23552014099</v>
      </c>
      <c r="R2873" s="375">
        <v>21655.297617546199</v>
      </c>
      <c r="W2873" s="323" t="s">
        <v>407</v>
      </c>
      <c r="X2873" s="323" t="s">
        <v>230</v>
      </c>
      <c r="Y2873" s="323"/>
      <c r="Z2873" s="327">
        <v>0</v>
      </c>
      <c r="AA2873" s="327">
        <v>0</v>
      </c>
      <c r="AB2873" s="327">
        <v>0</v>
      </c>
      <c r="AC2873" s="327">
        <v>0</v>
      </c>
      <c r="AD2873" s="327">
        <v>0</v>
      </c>
      <c r="AE2873" s="327">
        <v>0</v>
      </c>
      <c r="AF2873" s="327">
        <v>0</v>
      </c>
      <c r="AG2873" s="327">
        <v>0.16950000000000001</v>
      </c>
      <c r="AH2873" s="327">
        <v>0</v>
      </c>
      <c r="AI2873" s="327">
        <v>0</v>
      </c>
      <c r="AJ2873" s="327">
        <v>0</v>
      </c>
      <c r="AK2873" s="327">
        <v>0</v>
      </c>
      <c r="AL2873" s="327">
        <v>0.16950000000000001</v>
      </c>
      <c r="AM2873" s="292"/>
    </row>
    <row r="2874" spans="1:39" ht="19.5" customHeight="1" x14ac:dyDescent="0.2">
      <c r="A2874" s="375" t="s">
        <v>51</v>
      </c>
      <c r="B2874" s="375" t="s">
        <v>45</v>
      </c>
      <c r="C2874" s="375" t="s">
        <v>40</v>
      </c>
      <c r="D2874" s="375" t="s">
        <v>42</v>
      </c>
      <c r="E2874" s="375"/>
      <c r="F2874" s="375">
        <v>57.852755000000002</v>
      </c>
      <c r="G2874" s="375">
        <v>19.120623999999999</v>
      </c>
      <c r="H2874" s="375">
        <v>64.575091999999998</v>
      </c>
      <c r="I2874" s="375">
        <v>118.80801</v>
      </c>
      <c r="J2874" s="375">
        <v>255.478958000001</v>
      </c>
      <c r="K2874" s="375">
        <v>386.57143000000099</v>
      </c>
      <c r="L2874" s="375">
        <v>334.29887000000002</v>
      </c>
      <c r="M2874" s="375">
        <v>304.182646921875</v>
      </c>
      <c r="N2874" s="375">
        <v>452.076954972973</v>
      </c>
      <c r="O2874" s="375">
        <v>168.47824700000001</v>
      </c>
      <c r="P2874" s="375">
        <v>80.755626000000106</v>
      </c>
      <c r="Q2874" s="375">
        <v>88.871751000000003</v>
      </c>
      <c r="R2874" s="375">
        <v>2331.07096489485</v>
      </c>
      <c r="W2874" s="323" t="s">
        <v>407</v>
      </c>
      <c r="X2874" s="323" t="s">
        <v>231</v>
      </c>
      <c r="Y2874" s="323"/>
      <c r="Z2874" s="327">
        <v>0</v>
      </c>
      <c r="AA2874" s="327">
        <v>0</v>
      </c>
      <c r="AB2874" s="327">
        <v>0</v>
      </c>
      <c r="AC2874" s="327">
        <v>0</v>
      </c>
      <c r="AD2874" s="327">
        <v>0</v>
      </c>
      <c r="AE2874" s="327">
        <v>0</v>
      </c>
      <c r="AF2874" s="327">
        <v>0</v>
      </c>
      <c r="AG2874" s="327">
        <v>0</v>
      </c>
      <c r="AH2874" s="327">
        <v>0</v>
      </c>
      <c r="AI2874" s="327">
        <v>0</v>
      </c>
      <c r="AJ2874" s="327">
        <v>0</v>
      </c>
      <c r="AK2874" s="327">
        <v>0</v>
      </c>
      <c r="AL2874" s="327">
        <v>0</v>
      </c>
      <c r="AM2874" s="292"/>
    </row>
    <row r="2875" spans="1:39" ht="19.5" customHeight="1" x14ac:dyDescent="0.2">
      <c r="A2875" s="375" t="s">
        <v>51</v>
      </c>
      <c r="B2875" s="375" t="s">
        <v>45</v>
      </c>
      <c r="C2875" s="375" t="s">
        <v>40</v>
      </c>
      <c r="D2875" s="375" t="s">
        <v>43</v>
      </c>
      <c r="E2875" s="375"/>
      <c r="F2875" s="375">
        <v>8.5565940000000005</v>
      </c>
      <c r="G2875" s="375">
        <v>12.295358999999999</v>
      </c>
      <c r="H2875" s="375">
        <v>7.0149309999999998</v>
      </c>
      <c r="I2875" s="375">
        <v>8.8422279999999898</v>
      </c>
      <c r="J2875" s="375">
        <v>8.8662909999999897</v>
      </c>
      <c r="K2875" s="375">
        <v>14.510600999999999</v>
      </c>
      <c r="L2875" s="375">
        <v>12.557275000000001</v>
      </c>
      <c r="M2875" s="375">
        <v>6.1751410000000204</v>
      </c>
      <c r="N2875" s="375">
        <v>14.871516</v>
      </c>
      <c r="O2875" s="375">
        <v>11.965505</v>
      </c>
      <c r="P2875" s="375">
        <v>11.995063</v>
      </c>
      <c r="Q2875" s="375">
        <v>6.47099799999999</v>
      </c>
      <c r="R2875" s="375">
        <v>124.12150200000001</v>
      </c>
      <c r="W2875" s="323" t="s">
        <v>407</v>
      </c>
      <c r="X2875" s="323" t="s">
        <v>232</v>
      </c>
      <c r="Y2875" s="323"/>
      <c r="Z2875" s="327">
        <v>0</v>
      </c>
      <c r="AA2875" s="327">
        <v>0</v>
      </c>
      <c r="AB2875" s="327">
        <v>0</v>
      </c>
      <c r="AC2875" s="327">
        <v>0</v>
      </c>
      <c r="AD2875" s="327">
        <v>0</v>
      </c>
      <c r="AE2875" s="327">
        <v>0</v>
      </c>
      <c r="AF2875" s="327">
        <v>0</v>
      </c>
      <c r="AG2875" s="327">
        <v>0</v>
      </c>
      <c r="AH2875" s="327">
        <v>0</v>
      </c>
      <c r="AI2875" s="327">
        <v>0</v>
      </c>
      <c r="AJ2875" s="327">
        <v>0</v>
      </c>
      <c r="AK2875" s="327">
        <v>0</v>
      </c>
      <c r="AL2875" s="327">
        <v>0</v>
      </c>
      <c r="AM2875" s="292"/>
    </row>
    <row r="2876" spans="1:39" ht="19.5" customHeight="1" x14ac:dyDescent="0.2">
      <c r="A2876" s="375" t="s">
        <v>51</v>
      </c>
      <c r="B2876" s="375" t="s">
        <v>25</v>
      </c>
      <c r="C2876" s="375" t="s">
        <v>378</v>
      </c>
      <c r="D2876" s="375" t="s">
        <v>378</v>
      </c>
      <c r="E2876" s="375"/>
      <c r="F2876" s="375">
        <v>3298.0250500000002</v>
      </c>
      <c r="G2876" s="375">
        <v>1386.0269800000001</v>
      </c>
      <c r="H2876" s="375">
        <v>4376.0816999999997</v>
      </c>
      <c r="I2876" s="375">
        <v>6148.8054920000004</v>
      </c>
      <c r="J2876" s="375">
        <v>7249.2516690000002</v>
      </c>
      <c r="K2876" s="375">
        <v>8062.1658180000004</v>
      </c>
      <c r="L2876" s="375">
        <v>7222.5343570000005</v>
      </c>
      <c r="M2876" s="375">
        <v>7702.5068609999998</v>
      </c>
      <c r="N2876" s="375">
        <v>7799.3151580000003</v>
      </c>
      <c r="O2876" s="375">
        <v>6260.6048170000004</v>
      </c>
      <c r="P2876" s="375">
        <v>6702.2222920000004</v>
      </c>
      <c r="Q2876" s="375">
        <v>6163.6363030000002</v>
      </c>
      <c r="R2876" s="375">
        <v>72371.176496999993</v>
      </c>
      <c r="W2876" s="323" t="s">
        <v>407</v>
      </c>
      <c r="X2876" s="323" t="s">
        <v>233</v>
      </c>
      <c r="Y2876" s="323"/>
      <c r="Z2876" s="327">
        <v>0</v>
      </c>
      <c r="AA2876" s="327">
        <v>0</v>
      </c>
      <c r="AB2876" s="327">
        <v>0</v>
      </c>
      <c r="AC2876" s="327">
        <v>0</v>
      </c>
      <c r="AD2876" s="327">
        <v>0</v>
      </c>
      <c r="AE2876" s="327">
        <v>0</v>
      </c>
      <c r="AF2876" s="327">
        <v>0</v>
      </c>
      <c r="AG2876" s="327">
        <v>0</v>
      </c>
      <c r="AH2876" s="327">
        <v>0</v>
      </c>
      <c r="AI2876" s="327">
        <v>0</v>
      </c>
      <c r="AJ2876" s="327">
        <v>0.1779</v>
      </c>
      <c r="AK2876" s="327">
        <v>4.6600000000000003E-2</v>
      </c>
      <c r="AL2876" s="327">
        <v>0.22450000000000001</v>
      </c>
      <c r="AM2876" s="292"/>
    </row>
    <row r="2877" spans="1:39" ht="19.5" customHeight="1" x14ac:dyDescent="0.2">
      <c r="A2877" s="375" t="s">
        <v>51</v>
      </c>
      <c r="B2877" s="375" t="s">
        <v>44</v>
      </c>
      <c r="C2877" s="375" t="s">
        <v>380</v>
      </c>
      <c r="D2877" s="375" t="s">
        <v>380</v>
      </c>
      <c r="E2877" s="375"/>
      <c r="F2877" s="375">
        <v>2277.4472609999998</v>
      </c>
      <c r="G2877" s="375">
        <v>992.90115200000002</v>
      </c>
      <c r="H2877" s="375">
        <v>2895.4625019999999</v>
      </c>
      <c r="I2877" s="375">
        <v>3867.5527489999999</v>
      </c>
      <c r="J2877" s="375">
        <v>5037.56920300003</v>
      </c>
      <c r="K2877" s="375">
        <v>5331.8633030000101</v>
      </c>
      <c r="L2877" s="375">
        <v>5222.8742160000002</v>
      </c>
      <c r="M2877" s="375">
        <v>5075.9310763125004</v>
      </c>
      <c r="N2877" s="375">
        <v>5120.0602343873798</v>
      </c>
      <c r="O2877" s="375">
        <v>4101.2328160000097</v>
      </c>
      <c r="P2877" s="375">
        <v>4360.7338660000096</v>
      </c>
      <c r="Q2877" s="375">
        <v>3977.0289338590001</v>
      </c>
      <c r="R2877" s="375">
        <v>48260.657312558898</v>
      </c>
      <c r="W2877" s="323" t="s">
        <v>407</v>
      </c>
      <c r="X2877" s="323" t="s">
        <v>234</v>
      </c>
      <c r="Y2877" s="323"/>
      <c r="Z2877" s="327">
        <v>0</v>
      </c>
      <c r="AA2877" s="327">
        <v>0</v>
      </c>
      <c r="AB2877" s="327">
        <v>0</v>
      </c>
      <c r="AC2877" s="327">
        <v>0</v>
      </c>
      <c r="AD2877" s="327">
        <v>0</v>
      </c>
      <c r="AE2877" s="327">
        <v>0</v>
      </c>
      <c r="AF2877" s="327">
        <v>0</v>
      </c>
      <c r="AG2877" s="327">
        <v>0</v>
      </c>
      <c r="AH2877" s="327">
        <v>0</v>
      </c>
      <c r="AI2877" s="327">
        <v>0</v>
      </c>
      <c r="AJ2877" s="327">
        <v>0</v>
      </c>
      <c r="AK2877" s="327">
        <v>0</v>
      </c>
      <c r="AL2877" s="327">
        <v>0</v>
      </c>
      <c r="AM2877" s="292"/>
    </row>
    <row r="2878" spans="1:39" ht="19.5" customHeight="1" x14ac:dyDescent="0.2">
      <c r="A2878" s="375" t="s">
        <v>51</v>
      </c>
      <c r="B2878" s="375" t="s">
        <v>45</v>
      </c>
      <c r="C2878" s="375" t="s">
        <v>382</v>
      </c>
      <c r="D2878" s="375" t="s">
        <v>382</v>
      </c>
      <c r="E2878" s="375"/>
      <c r="F2878" s="375">
        <v>1020.5777890000001</v>
      </c>
      <c r="G2878" s="375">
        <v>393.12582800000001</v>
      </c>
      <c r="H2878" s="375">
        <v>1480.6191980000001</v>
      </c>
      <c r="I2878" s="375">
        <v>2281.252743</v>
      </c>
      <c r="J2878" s="375">
        <v>2211.6824659999702</v>
      </c>
      <c r="K2878" s="375">
        <v>2730.3025149999899</v>
      </c>
      <c r="L2878" s="375">
        <v>1999.6601410000001</v>
      </c>
      <c r="M2878" s="375">
        <v>2626.5757846874999</v>
      </c>
      <c r="N2878" s="375">
        <v>2679.2549236126101</v>
      </c>
      <c r="O2878" s="375">
        <v>2159.3720009999902</v>
      </c>
      <c r="P2878" s="375">
        <v>2341.4884259999899</v>
      </c>
      <c r="Q2878" s="375">
        <v>2186.6073691410002</v>
      </c>
      <c r="R2878" s="375">
        <v>24110.519184441098</v>
      </c>
      <c r="W2878" s="323" t="s">
        <v>407</v>
      </c>
      <c r="X2878" s="323" t="s">
        <v>127</v>
      </c>
      <c r="Y2878" s="323"/>
      <c r="Z2878" s="327">
        <v>6.3209650000000002</v>
      </c>
      <c r="AA2878" s="327">
        <v>2.4096350000000002</v>
      </c>
      <c r="AB2878" s="327">
        <v>0.84798899999999999</v>
      </c>
      <c r="AC2878" s="327">
        <v>-2.0986980000000002</v>
      </c>
      <c r="AD2878" s="327">
        <v>0.95993600000000001</v>
      </c>
      <c r="AE2878" s="327">
        <v>6.5494640000000004</v>
      </c>
      <c r="AF2878" s="327">
        <v>3.6109740000000001</v>
      </c>
      <c r="AG2878" s="327">
        <v>11.844763</v>
      </c>
      <c r="AH2878" s="327">
        <v>11.041798999999999</v>
      </c>
      <c r="AI2878" s="327">
        <v>19.619810000000001</v>
      </c>
      <c r="AJ2878" s="327">
        <v>6.9829299999999996</v>
      </c>
      <c r="AK2878" s="327">
        <v>15.700303999999999</v>
      </c>
      <c r="AL2878" s="327">
        <v>83.789871000000005</v>
      </c>
      <c r="AM2878" s="292"/>
    </row>
    <row r="2879" spans="1:39" ht="19.5" customHeight="1" x14ac:dyDescent="0.2">
      <c r="A2879" s="375" t="s">
        <v>51</v>
      </c>
      <c r="B2879" s="375" t="s">
        <v>46</v>
      </c>
      <c r="C2879" s="375" t="s">
        <v>384</v>
      </c>
      <c r="D2879" s="375" t="s">
        <v>384</v>
      </c>
      <c r="E2879" s="375"/>
      <c r="F2879" s="375">
        <v>0</v>
      </c>
      <c r="G2879" s="375">
        <v>0</v>
      </c>
      <c r="H2879" s="375">
        <v>0</v>
      </c>
      <c r="I2879" s="375">
        <v>0</v>
      </c>
      <c r="J2879" s="375">
        <v>0</v>
      </c>
      <c r="K2879" s="375">
        <v>0</v>
      </c>
      <c r="L2879" s="375">
        <v>0</v>
      </c>
      <c r="M2879" s="375">
        <v>0</v>
      </c>
      <c r="N2879" s="375">
        <v>0</v>
      </c>
      <c r="O2879" s="375">
        <v>0</v>
      </c>
      <c r="P2879" s="375">
        <v>0</v>
      </c>
      <c r="Q2879" s="375">
        <v>0</v>
      </c>
      <c r="R2879" s="375">
        <v>0</v>
      </c>
      <c r="W2879" s="323" t="s">
        <v>407</v>
      </c>
      <c r="X2879" s="323" t="s">
        <v>235</v>
      </c>
      <c r="Y2879" s="323"/>
      <c r="Z2879" s="327">
        <v>0</v>
      </c>
      <c r="AA2879" s="327">
        <v>0</v>
      </c>
      <c r="AB2879" s="327">
        <v>0</v>
      </c>
      <c r="AC2879" s="327">
        <v>0</v>
      </c>
      <c r="AD2879" s="327">
        <v>0</v>
      </c>
      <c r="AE2879" s="327">
        <v>0</v>
      </c>
      <c r="AF2879" s="327">
        <v>0</v>
      </c>
      <c r="AG2879" s="327">
        <v>0</v>
      </c>
      <c r="AH2879" s="327">
        <v>0</v>
      </c>
      <c r="AI2879" s="327">
        <v>0</v>
      </c>
      <c r="AJ2879" s="327">
        <v>0</v>
      </c>
      <c r="AK2879" s="327">
        <v>0</v>
      </c>
      <c r="AL2879" s="327">
        <v>0</v>
      </c>
      <c r="AM2879" s="292"/>
    </row>
    <row r="2880" spans="1:39" ht="19.5" customHeight="1" x14ac:dyDescent="0.2">
      <c r="A2880" s="375" t="s">
        <v>51</v>
      </c>
      <c r="B2880" s="375" t="s">
        <v>47</v>
      </c>
      <c r="C2880" s="375" t="s">
        <v>386</v>
      </c>
      <c r="D2880" s="375" t="s">
        <v>386</v>
      </c>
      <c r="E2880" s="375"/>
      <c r="F2880" s="375">
        <v>1020.5777890000001</v>
      </c>
      <c r="G2880" s="375">
        <v>393.12582800000001</v>
      </c>
      <c r="H2880" s="375">
        <v>1480.6191980000001</v>
      </c>
      <c r="I2880" s="375">
        <v>2281.252743</v>
      </c>
      <c r="J2880" s="375">
        <v>2211.6824659999702</v>
      </c>
      <c r="K2880" s="375">
        <v>2730.3025149999899</v>
      </c>
      <c r="L2880" s="375">
        <v>1999.6601410000001</v>
      </c>
      <c r="M2880" s="375">
        <v>2626.5757846874999</v>
      </c>
      <c r="N2880" s="375">
        <v>2679.2549236126101</v>
      </c>
      <c r="O2880" s="375">
        <v>2159.3720009999902</v>
      </c>
      <c r="P2880" s="375">
        <v>2341.4884259999899</v>
      </c>
      <c r="Q2880" s="375">
        <v>2186.6073691410002</v>
      </c>
      <c r="R2880" s="375">
        <v>24110.519184441098</v>
      </c>
      <c r="W2880" s="323" t="s">
        <v>407</v>
      </c>
      <c r="X2880" s="323" t="s">
        <v>236</v>
      </c>
      <c r="Y2880" s="323"/>
      <c r="Z2880" s="327">
        <v>0</v>
      </c>
      <c r="AA2880" s="327">
        <v>0</v>
      </c>
      <c r="AB2880" s="327">
        <v>0</v>
      </c>
      <c r="AC2880" s="327">
        <v>0</v>
      </c>
      <c r="AD2880" s="327">
        <v>0</v>
      </c>
      <c r="AE2880" s="327">
        <v>0</v>
      </c>
      <c r="AF2880" s="327">
        <v>0</v>
      </c>
      <c r="AG2880" s="327">
        <v>0</v>
      </c>
      <c r="AH2880" s="327">
        <v>0</v>
      </c>
      <c r="AI2880" s="327">
        <v>0</v>
      </c>
      <c r="AJ2880" s="327">
        <v>0</v>
      </c>
      <c r="AK2880" s="327">
        <v>0</v>
      </c>
      <c r="AL2880" s="327">
        <v>0</v>
      </c>
      <c r="AM2880" s="292"/>
    </row>
    <row r="2881" spans="1:39" ht="19.5" customHeight="1" x14ac:dyDescent="0.2">
      <c r="A2881" s="375" t="s">
        <v>51</v>
      </c>
      <c r="B2881" s="375" t="s">
        <v>48</v>
      </c>
      <c r="C2881" s="375" t="s">
        <v>48</v>
      </c>
      <c r="D2881" s="375" t="s">
        <v>48</v>
      </c>
      <c r="E2881" s="375"/>
      <c r="F2881" s="375">
        <v>0.30945119382886499</v>
      </c>
      <c r="G2881" s="375">
        <v>0.283635047277362</v>
      </c>
      <c r="H2881" s="375">
        <v>0.33834359125424901</v>
      </c>
      <c r="I2881" s="375">
        <v>0.371007465753805</v>
      </c>
      <c r="J2881" s="375">
        <v>0.305091141401229</v>
      </c>
      <c r="K2881" s="375">
        <v>0.33865620934069401</v>
      </c>
      <c r="L2881" s="375">
        <v>0.27686405382924301</v>
      </c>
      <c r="M2881" s="375">
        <v>0.341002719255806</v>
      </c>
      <c r="N2881" s="375">
        <v>0.34352438250484302</v>
      </c>
      <c r="O2881" s="375">
        <v>0.34491427970927702</v>
      </c>
      <c r="P2881" s="375">
        <v>0.34936000687337199</v>
      </c>
      <c r="Q2881" s="375">
        <v>0.35475931116777898</v>
      </c>
      <c r="R2881" s="375">
        <v>0.33315085302559</v>
      </c>
      <c r="W2881" s="323" t="s">
        <v>407</v>
      </c>
      <c r="X2881" s="323" t="s">
        <v>237</v>
      </c>
      <c r="Y2881" s="323"/>
      <c r="Z2881" s="327">
        <v>0</v>
      </c>
      <c r="AA2881" s="327">
        <v>0</v>
      </c>
      <c r="AB2881" s="327">
        <v>0</v>
      </c>
      <c r="AC2881" s="327">
        <v>0</v>
      </c>
      <c r="AD2881" s="327">
        <v>0</v>
      </c>
      <c r="AE2881" s="327">
        <v>0</v>
      </c>
      <c r="AF2881" s="327">
        <v>0</v>
      </c>
      <c r="AG2881" s="327">
        <v>0</v>
      </c>
      <c r="AH2881" s="327">
        <v>0</v>
      </c>
      <c r="AI2881" s="327">
        <v>0</v>
      </c>
      <c r="AJ2881" s="327">
        <v>0</v>
      </c>
      <c r="AK2881" s="327">
        <v>0</v>
      </c>
      <c r="AL2881" s="327">
        <v>0</v>
      </c>
      <c r="AM2881" s="292"/>
    </row>
    <row r="2882" spans="1:39" ht="19.5" customHeight="1" x14ac:dyDescent="0.2">
      <c r="A2882" s="375" t="s">
        <v>51</v>
      </c>
      <c r="B2882" s="375" t="s">
        <v>49</v>
      </c>
      <c r="C2882" s="375" t="s">
        <v>49</v>
      </c>
      <c r="D2882" s="375" t="s">
        <v>49</v>
      </c>
      <c r="E2882" s="375"/>
      <c r="F2882" s="375">
        <v>0</v>
      </c>
      <c r="G2882" s="375">
        <v>0</v>
      </c>
      <c r="H2882" s="375">
        <v>0</v>
      </c>
      <c r="I2882" s="375">
        <v>0</v>
      </c>
      <c r="J2882" s="375">
        <v>0</v>
      </c>
      <c r="K2882" s="375">
        <v>0</v>
      </c>
      <c r="L2882" s="375">
        <v>0</v>
      </c>
      <c r="M2882" s="375">
        <v>0</v>
      </c>
      <c r="N2882" s="375">
        <v>0</v>
      </c>
      <c r="O2882" s="375">
        <v>0</v>
      </c>
      <c r="P2882" s="375">
        <v>0</v>
      </c>
      <c r="Q2882" s="375">
        <v>0</v>
      </c>
      <c r="R2882" s="375">
        <v>0</v>
      </c>
      <c r="W2882" s="323" t="s">
        <v>407</v>
      </c>
      <c r="X2882" s="323" t="s">
        <v>238</v>
      </c>
      <c r="Y2882" s="323"/>
      <c r="Z2882" s="327">
        <v>0</v>
      </c>
      <c r="AA2882" s="327">
        <v>0</v>
      </c>
      <c r="AB2882" s="327">
        <v>0</v>
      </c>
      <c r="AC2882" s="327">
        <v>0</v>
      </c>
      <c r="AD2882" s="327">
        <v>0</v>
      </c>
      <c r="AE2882" s="327">
        <v>0</v>
      </c>
      <c r="AF2882" s="327">
        <v>0</v>
      </c>
      <c r="AG2882" s="327">
        <v>0</v>
      </c>
      <c r="AH2882" s="327">
        <v>0</v>
      </c>
      <c r="AI2882" s="327">
        <v>0</v>
      </c>
      <c r="AJ2882" s="327">
        <v>0</v>
      </c>
      <c r="AK2882" s="327">
        <v>0</v>
      </c>
      <c r="AL2882" s="327">
        <v>0</v>
      </c>
      <c r="AM2882" s="292"/>
    </row>
    <row r="2883" spans="1:39" ht="19.5" customHeight="1" x14ac:dyDescent="0.2">
      <c r="A2883" s="375" t="s">
        <v>51</v>
      </c>
      <c r="B2883" s="375" t="s">
        <v>50</v>
      </c>
      <c r="C2883" s="375" t="s">
        <v>50</v>
      </c>
      <c r="D2883" s="375" t="s">
        <v>50</v>
      </c>
      <c r="E2883" s="375"/>
      <c r="F2883" s="375">
        <v>0.30945119382886499</v>
      </c>
      <c r="G2883" s="375">
        <v>0.283635047277362</v>
      </c>
      <c r="H2883" s="375">
        <v>0.33834359125424901</v>
      </c>
      <c r="I2883" s="375">
        <v>0.371007465753805</v>
      </c>
      <c r="J2883" s="375">
        <v>0.305091141401229</v>
      </c>
      <c r="K2883" s="375">
        <v>0.33865620934069401</v>
      </c>
      <c r="L2883" s="375">
        <v>0.27686405382924301</v>
      </c>
      <c r="M2883" s="375">
        <v>0.341002719255806</v>
      </c>
      <c r="N2883" s="375">
        <v>0.34352438250484302</v>
      </c>
      <c r="O2883" s="375">
        <v>0.34491427970927702</v>
      </c>
      <c r="P2883" s="375">
        <v>0.34936000687337199</v>
      </c>
      <c r="Q2883" s="375">
        <v>0.35475931116777898</v>
      </c>
      <c r="R2883" s="375">
        <v>0.33315085302559</v>
      </c>
      <c r="W2883" s="323" t="s">
        <v>407</v>
      </c>
      <c r="X2883" s="323" t="s">
        <v>239</v>
      </c>
      <c r="Y2883" s="323"/>
      <c r="Z2883" s="327">
        <v>0</v>
      </c>
      <c r="AA2883" s="327">
        <v>0</v>
      </c>
      <c r="AB2883" s="327">
        <v>0</v>
      </c>
      <c r="AC2883" s="327">
        <v>0</v>
      </c>
      <c r="AD2883" s="327">
        <v>0</v>
      </c>
      <c r="AE2883" s="327">
        <v>0</v>
      </c>
      <c r="AF2883" s="327">
        <v>0</v>
      </c>
      <c r="AG2883" s="327">
        <v>0</v>
      </c>
      <c r="AH2883" s="327">
        <v>0</v>
      </c>
      <c r="AI2883" s="327">
        <v>0</v>
      </c>
      <c r="AJ2883" s="327">
        <v>0</v>
      </c>
      <c r="AK2883" s="327">
        <v>0</v>
      </c>
      <c r="AL2883" s="327">
        <v>0</v>
      </c>
      <c r="AM2883" s="292"/>
    </row>
    <row r="2884" spans="1:39" ht="19.5" customHeight="1" x14ac:dyDescent="0.2">
      <c r="A2884" s="375" t="s">
        <v>52</v>
      </c>
      <c r="B2884" s="375" t="s">
        <v>25</v>
      </c>
      <c r="C2884" s="375" t="s">
        <v>26</v>
      </c>
      <c r="D2884" s="375" t="s">
        <v>27</v>
      </c>
      <c r="E2884" s="375"/>
      <c r="F2884" s="375">
        <v>1438.4580000000001</v>
      </c>
      <c r="G2884" s="375">
        <v>415.22300000000001</v>
      </c>
      <c r="H2884" s="375">
        <v>1439.5385000000001</v>
      </c>
      <c r="I2884" s="375">
        <v>1999.56</v>
      </c>
      <c r="J2884" s="375">
        <v>2123.2860999999998</v>
      </c>
      <c r="K2884" s="375">
        <v>2594.3526999999999</v>
      </c>
      <c r="L2884" s="375">
        <v>2778.8193999999999</v>
      </c>
      <c r="M2884" s="375">
        <v>3090.1732999999999</v>
      </c>
      <c r="N2884" s="375">
        <v>2900.0547999999999</v>
      </c>
      <c r="O2884" s="375">
        <v>2395.9513999999999</v>
      </c>
      <c r="P2884" s="375">
        <v>2574.0639999999999</v>
      </c>
      <c r="Q2884" s="375">
        <v>2789.2343000000001</v>
      </c>
      <c r="R2884" s="375">
        <v>26538.715499999998</v>
      </c>
      <c r="W2884" s="323" t="s">
        <v>407</v>
      </c>
      <c r="X2884" s="323" t="s">
        <v>240</v>
      </c>
      <c r="Y2884" s="323"/>
      <c r="Z2884" s="327">
        <v>0</v>
      </c>
      <c r="AA2884" s="327">
        <v>0</v>
      </c>
      <c r="AB2884" s="327">
        <v>0</v>
      </c>
      <c r="AC2884" s="327">
        <v>0</v>
      </c>
      <c r="AD2884" s="327">
        <v>0</v>
      </c>
      <c r="AE2884" s="327">
        <v>0</v>
      </c>
      <c r="AF2884" s="327">
        <v>0</v>
      </c>
      <c r="AG2884" s="327">
        <v>0</v>
      </c>
      <c r="AH2884" s="327">
        <v>0</v>
      </c>
      <c r="AI2884" s="327">
        <v>0</v>
      </c>
      <c r="AJ2884" s="327">
        <v>0</v>
      </c>
      <c r="AK2884" s="327">
        <v>0</v>
      </c>
      <c r="AL2884" s="327">
        <v>0</v>
      </c>
      <c r="AM2884" s="292"/>
    </row>
    <row r="2885" spans="1:39" ht="19.5" customHeight="1" x14ac:dyDescent="0.2">
      <c r="A2885" s="375" t="s">
        <v>52</v>
      </c>
      <c r="B2885" s="375" t="s">
        <v>25</v>
      </c>
      <c r="C2885" s="375" t="s">
        <v>26</v>
      </c>
      <c r="D2885" s="375" t="s">
        <v>28</v>
      </c>
      <c r="E2885" s="375"/>
      <c r="F2885" s="375">
        <v>867.46410000000003</v>
      </c>
      <c r="G2885" s="375">
        <v>277.37389999999999</v>
      </c>
      <c r="H2885" s="375">
        <v>771.74969999999996</v>
      </c>
      <c r="I2885" s="375">
        <v>1191.5679</v>
      </c>
      <c r="J2885" s="375">
        <v>1412.2038</v>
      </c>
      <c r="K2885" s="375">
        <v>1583.6197</v>
      </c>
      <c r="L2885" s="375">
        <v>1630.3706</v>
      </c>
      <c r="M2885" s="375">
        <v>1659.1396999999999</v>
      </c>
      <c r="N2885" s="375">
        <v>1604.6377</v>
      </c>
      <c r="O2885" s="375">
        <v>1399.3688999999999</v>
      </c>
      <c r="P2885" s="375">
        <v>1615.3853999999999</v>
      </c>
      <c r="Q2885" s="375">
        <v>1643.3732</v>
      </c>
      <c r="R2885" s="375">
        <v>15656.2546</v>
      </c>
      <c r="W2885" s="323" t="s">
        <v>407</v>
      </c>
      <c r="X2885" s="323" t="s">
        <v>241</v>
      </c>
      <c r="Y2885" s="323"/>
      <c r="Z2885" s="327">
        <v>0</v>
      </c>
      <c r="AA2885" s="327">
        <v>0</v>
      </c>
      <c r="AB2885" s="327">
        <v>0</v>
      </c>
      <c r="AC2885" s="327">
        <v>6.2079999999999899E-2</v>
      </c>
      <c r="AD2885" s="327">
        <v>0</v>
      </c>
      <c r="AE2885" s="327">
        <v>0</v>
      </c>
      <c r="AF2885" s="327">
        <v>0</v>
      </c>
      <c r="AG2885" s="327">
        <v>0</v>
      </c>
      <c r="AH2885" s="327">
        <v>0</v>
      </c>
      <c r="AI2885" s="327">
        <v>0</v>
      </c>
      <c r="AJ2885" s="327">
        <v>0</v>
      </c>
      <c r="AK2885" s="327">
        <v>0</v>
      </c>
      <c r="AL2885" s="327">
        <v>6.2079999999999899E-2</v>
      </c>
      <c r="AM2885" s="292"/>
    </row>
    <row r="2886" spans="1:39" ht="19.5" customHeight="1" x14ac:dyDescent="0.2">
      <c r="A2886" s="375" t="s">
        <v>52</v>
      </c>
      <c r="B2886" s="375" t="s">
        <v>25</v>
      </c>
      <c r="C2886" s="375" t="s">
        <v>26</v>
      </c>
      <c r="D2886" s="375" t="s">
        <v>29</v>
      </c>
      <c r="E2886" s="375"/>
      <c r="F2886" s="375">
        <v>418.22140000000002</v>
      </c>
      <c r="G2886" s="375">
        <v>138.41540000000001</v>
      </c>
      <c r="H2886" s="375">
        <v>766.34400000000005</v>
      </c>
      <c r="I2886" s="375">
        <v>741.37900000000002</v>
      </c>
      <c r="J2886" s="375">
        <v>694.30651999999998</v>
      </c>
      <c r="K2886" s="375">
        <v>641.72893999999997</v>
      </c>
      <c r="L2886" s="375">
        <v>488.07029</v>
      </c>
      <c r="M2886" s="375">
        <v>385.64263499999998</v>
      </c>
      <c r="N2886" s="375">
        <v>475.482415</v>
      </c>
      <c r="O2886" s="375">
        <v>373.000315</v>
      </c>
      <c r="P2886" s="375">
        <v>641.25713599999995</v>
      </c>
      <c r="Q2886" s="375">
        <v>409.95824099999999</v>
      </c>
      <c r="R2886" s="375">
        <v>6173.8062920000002</v>
      </c>
      <c r="W2886" s="323" t="s">
        <v>407</v>
      </c>
      <c r="X2886" s="323" t="s">
        <v>242</v>
      </c>
      <c r="Y2886" s="323"/>
      <c r="Z2886" s="327">
        <v>0</v>
      </c>
      <c r="AA2886" s="327">
        <v>0</v>
      </c>
      <c r="AB2886" s="327">
        <v>0</v>
      </c>
      <c r="AC2886" s="327">
        <v>0</v>
      </c>
      <c r="AD2886" s="327">
        <v>0</v>
      </c>
      <c r="AE2886" s="327">
        <v>0</v>
      </c>
      <c r="AF2886" s="327">
        <v>0</v>
      </c>
      <c r="AG2886" s="327">
        <v>0</v>
      </c>
      <c r="AH2886" s="327">
        <v>0</v>
      </c>
      <c r="AI2886" s="327">
        <v>0</v>
      </c>
      <c r="AJ2886" s="327">
        <v>0</v>
      </c>
      <c r="AK2886" s="327">
        <v>0</v>
      </c>
      <c r="AL2886" s="327">
        <v>0</v>
      </c>
      <c r="AM2886" s="292"/>
    </row>
    <row r="2887" spans="1:39" ht="19.5" customHeight="1" x14ac:dyDescent="0.2">
      <c r="A2887" s="375" t="s">
        <v>52</v>
      </c>
      <c r="B2887" s="375" t="s">
        <v>25</v>
      </c>
      <c r="C2887" s="375" t="s">
        <v>26</v>
      </c>
      <c r="D2887" s="375" t="s">
        <v>30</v>
      </c>
      <c r="E2887" s="375"/>
      <c r="F2887" s="375">
        <v>556.18350499999895</v>
      </c>
      <c r="G2887" s="375">
        <v>174.30383499999999</v>
      </c>
      <c r="H2887" s="375">
        <v>616.991570999999</v>
      </c>
      <c r="I2887" s="375">
        <v>931.096521999998</v>
      </c>
      <c r="J2887" s="375">
        <v>1108.1532649999999</v>
      </c>
      <c r="K2887" s="375">
        <v>1111.7218889999999</v>
      </c>
      <c r="L2887" s="375">
        <v>932.48820699999897</v>
      </c>
      <c r="M2887" s="375">
        <v>1240.3037469999999</v>
      </c>
      <c r="N2887" s="375">
        <v>1405.3180600000001</v>
      </c>
      <c r="O2887" s="375">
        <v>1134.2923800000001</v>
      </c>
      <c r="P2887" s="375">
        <v>1123.6295620000001</v>
      </c>
      <c r="Q2887" s="375">
        <v>1303.035646</v>
      </c>
      <c r="R2887" s="375">
        <v>11637.518189</v>
      </c>
      <c r="W2887" s="323" t="s">
        <v>407</v>
      </c>
      <c r="X2887" s="323" t="s">
        <v>243</v>
      </c>
      <c r="Y2887" s="323"/>
      <c r="Z2887" s="327">
        <v>0</v>
      </c>
      <c r="AA2887" s="327">
        <v>0</v>
      </c>
      <c r="AB2887" s="327">
        <v>0</v>
      </c>
      <c r="AC2887" s="327">
        <v>0</v>
      </c>
      <c r="AD2887" s="327">
        <v>0</v>
      </c>
      <c r="AE2887" s="327">
        <v>0</v>
      </c>
      <c r="AF2887" s="327">
        <v>0.24437500000000001</v>
      </c>
      <c r="AG2887" s="327">
        <v>0.99975000000000003</v>
      </c>
      <c r="AH2887" s="327">
        <v>0</v>
      </c>
      <c r="AI2887" s="327">
        <v>0</v>
      </c>
      <c r="AJ2887" s="327">
        <v>4.1000000000000002E-2</v>
      </c>
      <c r="AK2887" s="327">
        <v>0</v>
      </c>
      <c r="AL2887" s="327">
        <v>1.2851250000000001</v>
      </c>
      <c r="AM2887" s="292"/>
    </row>
    <row r="2888" spans="1:39" ht="19.5" customHeight="1" x14ac:dyDescent="0.2">
      <c r="A2888" s="375" t="s">
        <v>52</v>
      </c>
      <c r="B2888" s="375" t="s">
        <v>25</v>
      </c>
      <c r="C2888" s="375" t="s">
        <v>26</v>
      </c>
      <c r="D2888" s="375" t="s">
        <v>31</v>
      </c>
      <c r="E2888" s="375"/>
      <c r="F2888" s="375">
        <v>407.0136</v>
      </c>
      <c r="G2888" s="375">
        <v>65.312349999999995</v>
      </c>
      <c r="H2888" s="375">
        <v>306.03555</v>
      </c>
      <c r="I2888" s="375">
        <v>384.78694999999999</v>
      </c>
      <c r="J2888" s="375">
        <v>427.82995</v>
      </c>
      <c r="K2888" s="375">
        <v>719.37715000000003</v>
      </c>
      <c r="L2888" s="375">
        <v>733.63630000000001</v>
      </c>
      <c r="M2888" s="375">
        <v>821.5412</v>
      </c>
      <c r="N2888" s="375">
        <v>786.34355000000005</v>
      </c>
      <c r="O2888" s="375">
        <v>471.54887000000002</v>
      </c>
      <c r="P2888" s="375">
        <v>486.09829999999999</v>
      </c>
      <c r="Q2888" s="375">
        <v>603.8963</v>
      </c>
      <c r="R2888" s="375">
        <v>6213.4200700000001</v>
      </c>
      <c r="W2888" s="323" t="s">
        <v>407</v>
      </c>
      <c r="X2888" s="323" t="s">
        <v>244</v>
      </c>
      <c r="Y2888" s="323"/>
      <c r="Z2888" s="327">
        <v>0</v>
      </c>
      <c r="AA2888" s="327">
        <v>0</v>
      </c>
      <c r="AB2888" s="327">
        <v>0</v>
      </c>
      <c r="AC2888" s="327">
        <v>0</v>
      </c>
      <c r="AD2888" s="327">
        <v>0</v>
      </c>
      <c r="AE2888" s="327">
        <v>0</v>
      </c>
      <c r="AF2888" s="327">
        <v>0</v>
      </c>
      <c r="AG2888" s="327">
        <v>0</v>
      </c>
      <c r="AH2888" s="327">
        <v>0</v>
      </c>
      <c r="AI2888" s="327">
        <v>0</v>
      </c>
      <c r="AJ2888" s="327">
        <v>0</v>
      </c>
      <c r="AK2888" s="327">
        <v>0</v>
      </c>
      <c r="AL2888" s="327">
        <v>0</v>
      </c>
      <c r="AM2888" s="292"/>
    </row>
    <row r="2889" spans="1:39" ht="19.5" customHeight="1" x14ac:dyDescent="0.2">
      <c r="A2889" s="375" t="s">
        <v>52</v>
      </c>
      <c r="B2889" s="375" t="s">
        <v>25</v>
      </c>
      <c r="C2889" s="375" t="s">
        <v>26</v>
      </c>
      <c r="D2889" s="375" t="s">
        <v>32</v>
      </c>
      <c r="E2889" s="375"/>
      <c r="F2889" s="375">
        <v>1.1604000000000001</v>
      </c>
      <c r="G2889" s="375">
        <v>0.31309999999999999</v>
      </c>
      <c r="H2889" s="375">
        <v>0.96319999999999995</v>
      </c>
      <c r="I2889" s="375">
        <v>1.1367</v>
      </c>
      <c r="J2889" s="375">
        <v>1.1535</v>
      </c>
      <c r="K2889" s="375">
        <v>1.1974</v>
      </c>
      <c r="L2889" s="375">
        <v>3.3226</v>
      </c>
      <c r="M2889" s="375">
        <v>1.9166000000000001</v>
      </c>
      <c r="N2889" s="375">
        <v>1.5955999999999999</v>
      </c>
      <c r="O2889" s="375">
        <v>1.5781000000000001</v>
      </c>
      <c r="P2889" s="375">
        <v>2.3311000000000002</v>
      </c>
      <c r="Q2889" s="375">
        <v>1.9359999999999999</v>
      </c>
      <c r="R2889" s="375">
        <v>18.604299999999999</v>
      </c>
      <c r="W2889" s="323" t="s">
        <v>407</v>
      </c>
      <c r="X2889" s="323" t="s">
        <v>245</v>
      </c>
      <c r="Y2889" s="323"/>
      <c r="Z2889" s="327">
        <v>0</v>
      </c>
      <c r="AA2889" s="327">
        <v>0</v>
      </c>
      <c r="AB2889" s="327">
        <v>0</v>
      </c>
      <c r="AC2889" s="327">
        <v>0</v>
      </c>
      <c r="AD2889" s="327">
        <v>0</v>
      </c>
      <c r="AE2889" s="327">
        <v>0</v>
      </c>
      <c r="AF2889" s="327">
        <v>0</v>
      </c>
      <c r="AG2889" s="327">
        <v>0</v>
      </c>
      <c r="AH2889" s="327">
        <v>0</v>
      </c>
      <c r="AI2889" s="327">
        <v>0</v>
      </c>
      <c r="AJ2889" s="327">
        <v>0</v>
      </c>
      <c r="AK2889" s="327">
        <v>0</v>
      </c>
      <c r="AL2889" s="327">
        <v>0</v>
      </c>
      <c r="AM2889" s="292"/>
    </row>
    <row r="2890" spans="1:39" ht="19.5" customHeight="1" x14ac:dyDescent="0.2">
      <c r="A2890" s="375" t="s">
        <v>52</v>
      </c>
      <c r="B2890" s="375" t="s">
        <v>25</v>
      </c>
      <c r="C2890" s="375" t="s">
        <v>33</v>
      </c>
      <c r="D2890" s="375" t="s">
        <v>34</v>
      </c>
      <c r="E2890" s="375"/>
      <c r="F2890" s="375">
        <v>3334.7967050000202</v>
      </c>
      <c r="G2890" s="375">
        <v>844.89228499999899</v>
      </c>
      <c r="H2890" s="375">
        <v>2831.9555210000099</v>
      </c>
      <c r="I2890" s="375">
        <v>3697.0606719999901</v>
      </c>
      <c r="J2890" s="375">
        <v>4044.8259350000098</v>
      </c>
      <c r="K2890" s="375">
        <v>4619.300279</v>
      </c>
      <c r="L2890" s="375">
        <v>4528.108397</v>
      </c>
      <c r="M2890" s="375">
        <v>5005.2856819999997</v>
      </c>
      <c r="N2890" s="375">
        <v>5323.3273250000102</v>
      </c>
      <c r="O2890" s="375">
        <v>4454.8908650000003</v>
      </c>
      <c r="P2890" s="375">
        <v>4930.9174979999998</v>
      </c>
      <c r="Q2890" s="375">
        <v>5164.399187</v>
      </c>
      <c r="R2890" s="375">
        <v>48779.760350999997</v>
      </c>
      <c r="W2890" s="323" t="s">
        <v>407</v>
      </c>
      <c r="X2890" s="323" t="s">
        <v>246</v>
      </c>
      <c r="Y2890" s="323"/>
      <c r="Z2890" s="327">
        <v>0</v>
      </c>
      <c r="AA2890" s="327">
        <v>0</v>
      </c>
      <c r="AB2890" s="327">
        <v>0</v>
      </c>
      <c r="AC2890" s="327">
        <v>0</v>
      </c>
      <c r="AD2890" s="327">
        <v>0</v>
      </c>
      <c r="AE2890" s="327">
        <v>0</v>
      </c>
      <c r="AF2890" s="327">
        <v>0</v>
      </c>
      <c r="AG2890" s="327">
        <v>0</v>
      </c>
      <c r="AH2890" s="327">
        <v>0</v>
      </c>
      <c r="AI2890" s="327">
        <v>0</v>
      </c>
      <c r="AJ2890" s="327">
        <v>0</v>
      </c>
      <c r="AK2890" s="327">
        <v>0</v>
      </c>
      <c r="AL2890" s="327">
        <v>0</v>
      </c>
      <c r="AM2890" s="292"/>
    </row>
    <row r="2891" spans="1:39" ht="19.5" customHeight="1" x14ac:dyDescent="0.2">
      <c r="A2891" s="375" t="s">
        <v>52</v>
      </c>
      <c r="B2891" s="375" t="s">
        <v>25</v>
      </c>
      <c r="C2891" s="375" t="s">
        <v>33</v>
      </c>
      <c r="D2891" s="375" t="s">
        <v>35</v>
      </c>
      <c r="E2891" s="375"/>
      <c r="F2891" s="375">
        <v>79.351299999999995</v>
      </c>
      <c r="G2891" s="375">
        <v>44.735799999999998</v>
      </c>
      <c r="H2891" s="375">
        <v>254.61099999999999</v>
      </c>
      <c r="I2891" s="375">
        <v>403.47390000000001</v>
      </c>
      <c r="J2891" s="375">
        <v>461.27179999999998</v>
      </c>
      <c r="K2891" s="375">
        <v>587.63959999999997</v>
      </c>
      <c r="L2891" s="375">
        <v>631.36099999999999</v>
      </c>
      <c r="M2891" s="375">
        <v>681.19079999999997</v>
      </c>
      <c r="N2891" s="375">
        <v>232.30369999999999</v>
      </c>
      <c r="O2891" s="375">
        <v>423.572</v>
      </c>
      <c r="P2891" s="375">
        <v>544.08040000000005</v>
      </c>
      <c r="Q2891" s="375">
        <v>551.10789999999997</v>
      </c>
      <c r="R2891" s="375">
        <v>4894.6992</v>
      </c>
      <c r="W2891" s="323" t="s">
        <v>407</v>
      </c>
      <c r="X2891" s="323" t="s">
        <v>247</v>
      </c>
      <c r="Y2891" s="323"/>
      <c r="Z2891" s="327">
        <v>0</v>
      </c>
      <c r="AA2891" s="327">
        <v>0</v>
      </c>
      <c r="AB2891" s="327">
        <v>0</v>
      </c>
      <c r="AC2891" s="327">
        <v>0</v>
      </c>
      <c r="AD2891" s="327">
        <v>1.1829000000000001</v>
      </c>
      <c r="AE2891" s="327">
        <v>0</v>
      </c>
      <c r="AF2891" s="327">
        <v>0.8579</v>
      </c>
      <c r="AG2891" s="327">
        <v>0</v>
      </c>
      <c r="AH2891" s="327">
        <v>0</v>
      </c>
      <c r="AI2891" s="327">
        <v>10.4145</v>
      </c>
      <c r="AJ2891" s="327">
        <v>0</v>
      </c>
      <c r="AK2891" s="327">
        <v>0</v>
      </c>
      <c r="AL2891" s="327">
        <v>12.455299999999999</v>
      </c>
      <c r="AM2891" s="292"/>
    </row>
    <row r="2892" spans="1:39" ht="19.5" customHeight="1" x14ac:dyDescent="0.2">
      <c r="A2892" s="375" t="s">
        <v>52</v>
      </c>
      <c r="B2892" s="375" t="s">
        <v>25</v>
      </c>
      <c r="C2892" s="375" t="s">
        <v>33</v>
      </c>
      <c r="D2892" s="375" t="s">
        <v>36</v>
      </c>
      <c r="E2892" s="375"/>
      <c r="F2892" s="375">
        <v>272.77339999999998</v>
      </c>
      <c r="G2892" s="375">
        <v>181.3135</v>
      </c>
      <c r="H2892" s="375">
        <v>814.82429999999999</v>
      </c>
      <c r="I2892" s="375">
        <v>1147.1760999999999</v>
      </c>
      <c r="J2892" s="375">
        <v>1252.3134</v>
      </c>
      <c r="K2892" s="375">
        <v>1435.5201999999999</v>
      </c>
      <c r="L2892" s="375">
        <v>1393.3150000000001</v>
      </c>
      <c r="M2892" s="375">
        <v>1491.9969000000001</v>
      </c>
      <c r="N2892" s="375">
        <v>1590.7645</v>
      </c>
      <c r="O2892" s="375">
        <v>853.13419999999996</v>
      </c>
      <c r="P2892" s="375">
        <v>928.63440000000003</v>
      </c>
      <c r="Q2892" s="375">
        <v>1014.7471</v>
      </c>
      <c r="R2892" s="375">
        <v>12376.513000000001</v>
      </c>
      <c r="W2892" s="323" t="s">
        <v>407</v>
      </c>
      <c r="X2892" s="323" t="s">
        <v>248</v>
      </c>
      <c r="Y2892" s="323"/>
      <c r="Z2892" s="327">
        <v>0</v>
      </c>
      <c r="AA2892" s="327">
        <v>0</v>
      </c>
      <c r="AB2892" s="327">
        <v>0</v>
      </c>
      <c r="AC2892" s="327">
        <v>0</v>
      </c>
      <c r="AD2892" s="327">
        <v>0</v>
      </c>
      <c r="AE2892" s="327">
        <v>0</v>
      </c>
      <c r="AF2892" s="327">
        <v>0</v>
      </c>
      <c r="AG2892" s="327">
        <v>0</v>
      </c>
      <c r="AH2892" s="327">
        <v>0</v>
      </c>
      <c r="AI2892" s="327">
        <v>0</v>
      </c>
      <c r="AJ2892" s="327">
        <v>0</v>
      </c>
      <c r="AK2892" s="327">
        <v>0</v>
      </c>
      <c r="AL2892" s="327">
        <v>0</v>
      </c>
      <c r="AM2892" s="292"/>
    </row>
    <row r="2893" spans="1:39" ht="19.5" customHeight="1" x14ac:dyDescent="0.2">
      <c r="A2893" s="375" t="s">
        <v>52</v>
      </c>
      <c r="B2893" s="375" t="s">
        <v>25</v>
      </c>
      <c r="C2893" s="375" t="s">
        <v>33</v>
      </c>
      <c r="D2893" s="375" t="s">
        <v>37</v>
      </c>
      <c r="E2893" s="375"/>
      <c r="F2893" s="375">
        <v>0</v>
      </c>
      <c r="G2893" s="375">
        <v>0</v>
      </c>
      <c r="H2893" s="375">
        <v>0</v>
      </c>
      <c r="I2893" s="375">
        <v>0</v>
      </c>
      <c r="J2893" s="375">
        <v>0</v>
      </c>
      <c r="K2893" s="375">
        <v>0</v>
      </c>
      <c r="L2893" s="375">
        <v>0</v>
      </c>
      <c r="M2893" s="375">
        <v>0.4224</v>
      </c>
      <c r="N2893" s="375">
        <v>0</v>
      </c>
      <c r="O2893" s="375">
        <v>0</v>
      </c>
      <c r="P2893" s="375">
        <v>0</v>
      </c>
      <c r="Q2893" s="375">
        <v>0</v>
      </c>
      <c r="R2893" s="375">
        <v>0.4224</v>
      </c>
      <c r="W2893" s="323" t="s">
        <v>407</v>
      </c>
      <c r="X2893" s="323" t="s">
        <v>210</v>
      </c>
      <c r="Y2893" s="323"/>
      <c r="Z2893" s="327">
        <v>16.323024</v>
      </c>
      <c r="AA2893" s="327">
        <v>35.946751909090899</v>
      </c>
      <c r="AB2893" s="327">
        <v>15.451632</v>
      </c>
      <c r="AC2893" s="327">
        <v>18.745166000000001</v>
      </c>
      <c r="AD2893" s="327">
        <v>18.843437000000002</v>
      </c>
      <c r="AE2893" s="327">
        <v>22.314764</v>
      </c>
      <c r="AF2893" s="327">
        <v>23.503803000000001</v>
      </c>
      <c r="AG2893" s="327">
        <v>41.902585999999999</v>
      </c>
      <c r="AH2893" s="327">
        <v>30.260217000000001</v>
      </c>
      <c r="AI2893" s="327">
        <v>48.443415000000002</v>
      </c>
      <c r="AJ2893" s="327">
        <v>22.243424999999998</v>
      </c>
      <c r="AK2893" s="327">
        <v>40.445886000000002</v>
      </c>
      <c r="AL2893" s="327">
        <v>334.42410690909099</v>
      </c>
      <c r="AM2893" s="292"/>
    </row>
    <row r="2894" spans="1:39" ht="19.5" customHeight="1" x14ac:dyDescent="0.2">
      <c r="A2894" s="375" t="s">
        <v>52</v>
      </c>
      <c r="B2894" s="375" t="s">
        <v>25</v>
      </c>
      <c r="C2894" s="375" t="s">
        <v>33</v>
      </c>
      <c r="D2894" s="375" t="s">
        <v>38</v>
      </c>
      <c r="E2894" s="375"/>
      <c r="F2894" s="375">
        <v>1.5795999999999999</v>
      </c>
      <c r="G2894" s="375">
        <v>0</v>
      </c>
      <c r="H2894" s="375">
        <v>0.23169999999999999</v>
      </c>
      <c r="I2894" s="375">
        <v>1.8164</v>
      </c>
      <c r="J2894" s="375">
        <v>8.5220000000000002</v>
      </c>
      <c r="K2894" s="375">
        <v>9.5376999999999992</v>
      </c>
      <c r="L2894" s="375">
        <v>13.923</v>
      </c>
      <c r="M2894" s="375">
        <v>19.821400000000001</v>
      </c>
      <c r="N2894" s="375">
        <v>27.0366</v>
      </c>
      <c r="O2894" s="375">
        <v>44.142899999999997</v>
      </c>
      <c r="P2894" s="375">
        <v>39.133200000000002</v>
      </c>
      <c r="Q2894" s="375">
        <v>18.360800000000001</v>
      </c>
      <c r="R2894" s="375">
        <v>184.1053</v>
      </c>
      <c r="W2894" s="321"/>
      <c r="X2894" s="321"/>
      <c r="Y2894" s="321"/>
      <c r="Z2894" s="329"/>
      <c r="AA2894" s="329"/>
      <c r="AB2894" s="329"/>
      <c r="AC2894" s="329"/>
      <c r="AD2894" s="329"/>
      <c r="AE2894" s="329"/>
      <c r="AF2894" s="329"/>
      <c r="AG2894" s="329"/>
      <c r="AH2894" s="329"/>
      <c r="AI2894" s="329"/>
      <c r="AJ2894" s="329"/>
      <c r="AK2894" s="329"/>
      <c r="AL2894" s="329"/>
      <c r="AM2894" s="292"/>
    </row>
    <row r="2895" spans="1:39" ht="19.5" customHeight="1" x14ac:dyDescent="0.2">
      <c r="A2895" s="375" t="s">
        <v>52</v>
      </c>
      <c r="B2895" s="375" t="s">
        <v>25</v>
      </c>
      <c r="C2895" s="375" t="s">
        <v>33</v>
      </c>
      <c r="D2895" s="375" t="s">
        <v>39</v>
      </c>
      <c r="E2895" s="375"/>
      <c r="F2895" s="375">
        <v>0</v>
      </c>
      <c r="G2895" s="375">
        <v>0</v>
      </c>
      <c r="H2895" s="375">
        <v>0</v>
      </c>
      <c r="I2895" s="375">
        <v>0</v>
      </c>
      <c r="J2895" s="375">
        <v>0</v>
      </c>
      <c r="K2895" s="375">
        <v>0</v>
      </c>
      <c r="L2895" s="375">
        <v>0</v>
      </c>
      <c r="M2895" s="375">
        <v>0</v>
      </c>
      <c r="N2895" s="375">
        <v>0</v>
      </c>
      <c r="O2895" s="375">
        <v>0</v>
      </c>
      <c r="P2895" s="375">
        <v>0</v>
      </c>
      <c r="Q2895" s="375">
        <v>2.7844000000000002</v>
      </c>
      <c r="R2895" s="375">
        <v>2.7844000000000002</v>
      </c>
      <c r="W2895" s="321"/>
      <c r="X2895" s="321"/>
      <c r="Y2895" s="321"/>
      <c r="Z2895" s="329"/>
      <c r="AA2895" s="329"/>
      <c r="AB2895" s="329"/>
      <c r="AC2895" s="329"/>
      <c r="AD2895" s="329"/>
      <c r="AE2895" s="329"/>
      <c r="AF2895" s="329"/>
      <c r="AG2895" s="329"/>
      <c r="AH2895" s="329"/>
      <c r="AI2895" s="329"/>
      <c r="AJ2895" s="329"/>
      <c r="AK2895" s="329"/>
      <c r="AL2895" s="329"/>
      <c r="AM2895" s="292"/>
    </row>
    <row r="2896" spans="1:39" ht="19.5" customHeight="1" x14ac:dyDescent="0.2">
      <c r="A2896" s="375" t="s">
        <v>52</v>
      </c>
      <c r="B2896" s="375" t="s">
        <v>25</v>
      </c>
      <c r="C2896" s="375" t="s">
        <v>40</v>
      </c>
      <c r="D2896" s="375" t="s">
        <v>41</v>
      </c>
      <c r="E2896" s="375"/>
      <c r="F2896" s="375">
        <v>3348.0429049999998</v>
      </c>
      <c r="G2896" s="375">
        <v>811.99549999999999</v>
      </c>
      <c r="H2896" s="375">
        <v>3547.0000660000001</v>
      </c>
      <c r="I2896" s="375">
        <v>4928.7752399999999</v>
      </c>
      <c r="J2896" s="375">
        <v>5129.0686519999999</v>
      </c>
      <c r="K2896" s="375">
        <v>5632.7361039999996</v>
      </c>
      <c r="L2896" s="375">
        <v>5420.9752099999996</v>
      </c>
      <c r="M2896" s="375">
        <v>6072.432452</v>
      </c>
      <c r="N2896" s="375">
        <v>5794.4879849999998</v>
      </c>
      <c r="O2896" s="375">
        <v>5077.2618899999998</v>
      </c>
      <c r="P2896" s="375">
        <v>6124.9615080000003</v>
      </c>
      <c r="Q2896" s="375">
        <v>6376.0657259999998</v>
      </c>
      <c r="R2896" s="375">
        <v>58263.803238</v>
      </c>
      <c r="W2896" s="323" t="s">
        <v>3</v>
      </c>
      <c r="X2896" s="323" t="s">
        <v>4</v>
      </c>
      <c r="Y2896" s="323"/>
      <c r="Z2896" s="327" t="s">
        <v>8</v>
      </c>
      <c r="AA2896" s="327" t="s">
        <v>9</v>
      </c>
      <c r="AB2896" s="327" t="s">
        <v>10</v>
      </c>
      <c r="AC2896" s="327" t="s">
        <v>11</v>
      </c>
      <c r="AD2896" s="327" t="s">
        <v>12</v>
      </c>
      <c r="AE2896" s="327" t="s">
        <v>13</v>
      </c>
      <c r="AF2896" s="327" t="s">
        <v>14</v>
      </c>
      <c r="AG2896" s="327" t="s">
        <v>15</v>
      </c>
      <c r="AH2896" s="327" t="s">
        <v>16</v>
      </c>
      <c r="AI2896" s="327" t="s">
        <v>17</v>
      </c>
      <c r="AJ2896" s="327" t="s">
        <v>111</v>
      </c>
      <c r="AK2896" s="327" t="s">
        <v>19</v>
      </c>
      <c r="AL2896" s="327" t="s">
        <v>20</v>
      </c>
      <c r="AM2896" s="292"/>
    </row>
    <row r="2897" spans="1:39" ht="19.5" customHeight="1" x14ac:dyDescent="0.2">
      <c r="A2897" s="375" t="s">
        <v>52</v>
      </c>
      <c r="B2897" s="375" t="s">
        <v>25</v>
      </c>
      <c r="C2897" s="375" t="s">
        <v>40</v>
      </c>
      <c r="D2897" s="375" t="s">
        <v>42</v>
      </c>
      <c r="E2897" s="375"/>
      <c r="F2897" s="375">
        <v>328.67250000000001</v>
      </c>
      <c r="G2897" s="375">
        <v>194.284885</v>
      </c>
      <c r="H2897" s="375">
        <v>307.723455</v>
      </c>
      <c r="I2897" s="375">
        <v>279.74553200000003</v>
      </c>
      <c r="J2897" s="375">
        <v>592.47648300000003</v>
      </c>
      <c r="K2897" s="375">
        <v>973.32817499999999</v>
      </c>
      <c r="L2897" s="375">
        <v>1095.101287</v>
      </c>
      <c r="M2897" s="375">
        <v>1058.1317300000001</v>
      </c>
      <c r="N2897" s="375">
        <v>1307.11124</v>
      </c>
      <c r="O2897" s="375">
        <v>644.87827500000003</v>
      </c>
      <c r="P2897" s="375">
        <v>258.27829000000003</v>
      </c>
      <c r="Q2897" s="375">
        <v>321.40766100000002</v>
      </c>
      <c r="R2897" s="375">
        <v>7361.1395130000001</v>
      </c>
      <c r="W2897" s="323" t="s">
        <v>401</v>
      </c>
      <c r="X2897" s="323" t="s">
        <v>217</v>
      </c>
      <c r="Y2897" s="323"/>
      <c r="Z2897" s="327">
        <v>0</v>
      </c>
      <c r="AA2897" s="327">
        <v>0</v>
      </c>
      <c r="AB2897" s="327">
        <v>0</v>
      </c>
      <c r="AC2897" s="327">
        <v>0</v>
      </c>
      <c r="AD2897" s="327">
        <v>0</v>
      </c>
      <c r="AE2897" s="327">
        <v>0</v>
      </c>
      <c r="AF2897" s="327">
        <v>0</v>
      </c>
      <c r="AG2897" s="327">
        <v>0</v>
      </c>
      <c r="AH2897" s="327">
        <v>0</v>
      </c>
      <c r="AI2897" s="327">
        <v>0</v>
      </c>
      <c r="AJ2897" s="327">
        <v>0.28078399999999998</v>
      </c>
      <c r="AK2897" s="327">
        <v>0.28078399999999998</v>
      </c>
      <c r="AL2897" s="327">
        <v>0.56156799999999996</v>
      </c>
      <c r="AM2897" s="292"/>
    </row>
    <row r="2898" spans="1:39" ht="19.5" customHeight="1" x14ac:dyDescent="0.2">
      <c r="A2898" s="375" t="s">
        <v>52</v>
      </c>
      <c r="B2898" s="375" t="s">
        <v>25</v>
      </c>
      <c r="C2898" s="375" t="s">
        <v>40</v>
      </c>
      <c r="D2898" s="375" t="s">
        <v>43</v>
      </c>
      <c r="E2898" s="375"/>
      <c r="F2898" s="375">
        <v>11.785600000000001</v>
      </c>
      <c r="G2898" s="375">
        <v>64.661199999999994</v>
      </c>
      <c r="H2898" s="375">
        <v>46.899000000000001</v>
      </c>
      <c r="I2898" s="375">
        <v>41.006300000000003</v>
      </c>
      <c r="J2898" s="375">
        <v>45.387999999999998</v>
      </c>
      <c r="K2898" s="375">
        <v>45.933500000000002</v>
      </c>
      <c r="L2898" s="375">
        <v>50.630899999999997</v>
      </c>
      <c r="M2898" s="375">
        <v>68.153000000000006</v>
      </c>
      <c r="N2898" s="375">
        <v>71.832899999999995</v>
      </c>
      <c r="O2898" s="375">
        <v>53.599800000000002</v>
      </c>
      <c r="P2898" s="375">
        <v>59.525700000000001</v>
      </c>
      <c r="Q2898" s="375">
        <v>53.926000000000002</v>
      </c>
      <c r="R2898" s="375">
        <v>613.34190000000001</v>
      </c>
      <c r="W2898" s="323" t="s">
        <v>401</v>
      </c>
      <c r="X2898" s="323" t="s">
        <v>218</v>
      </c>
      <c r="Y2898" s="323"/>
      <c r="Z2898" s="327">
        <v>0</v>
      </c>
      <c r="AA2898" s="327">
        <v>0</v>
      </c>
      <c r="AB2898" s="327">
        <v>0</v>
      </c>
      <c r="AC2898" s="327">
        <v>0</v>
      </c>
      <c r="AD2898" s="327">
        <v>0</v>
      </c>
      <c r="AE2898" s="327">
        <v>0</v>
      </c>
      <c r="AF2898" s="327">
        <v>0</v>
      </c>
      <c r="AG2898" s="327">
        <v>0</v>
      </c>
      <c r="AH2898" s="327">
        <v>0</v>
      </c>
      <c r="AI2898" s="327">
        <v>0</v>
      </c>
      <c r="AJ2898" s="327">
        <v>0</v>
      </c>
      <c r="AK2898" s="327">
        <v>4.2768E-2</v>
      </c>
      <c r="AL2898" s="327">
        <v>4.2768E-2</v>
      </c>
      <c r="AM2898" s="292"/>
    </row>
    <row r="2899" spans="1:39" ht="19.5" customHeight="1" x14ac:dyDescent="0.2">
      <c r="A2899" s="375" t="s">
        <v>52</v>
      </c>
      <c r="B2899" s="375" t="s">
        <v>44</v>
      </c>
      <c r="C2899" s="375" t="s">
        <v>26</v>
      </c>
      <c r="D2899" s="375" t="s">
        <v>27</v>
      </c>
      <c r="E2899" s="375"/>
      <c r="F2899" s="375">
        <v>1076.3778560000001</v>
      </c>
      <c r="G2899" s="375">
        <v>336.41237100000001</v>
      </c>
      <c r="H2899" s="375">
        <v>1032.9971680000001</v>
      </c>
      <c r="I2899" s="375">
        <v>1342.2867369999999</v>
      </c>
      <c r="J2899" s="375">
        <v>1552.796143</v>
      </c>
      <c r="K2899" s="375">
        <v>1812.416563</v>
      </c>
      <c r="L2899" s="375">
        <v>1912.8065790000001</v>
      </c>
      <c r="M2899" s="375">
        <v>2152.8984270000001</v>
      </c>
      <c r="N2899" s="375">
        <v>2019.4988659999999</v>
      </c>
      <c r="O2899" s="375">
        <v>1661.710752</v>
      </c>
      <c r="P2899" s="375">
        <v>1775.354767</v>
      </c>
      <c r="Q2899" s="375">
        <v>1913.4180080000001</v>
      </c>
      <c r="R2899" s="375">
        <v>18588.974236999999</v>
      </c>
      <c r="W2899" s="323" t="s">
        <v>401</v>
      </c>
      <c r="X2899" s="323" t="s">
        <v>219</v>
      </c>
      <c r="Y2899" s="323"/>
      <c r="Z2899" s="327">
        <v>0</v>
      </c>
      <c r="AA2899" s="327">
        <v>0</v>
      </c>
      <c r="AB2899" s="327">
        <v>0</v>
      </c>
      <c r="AC2899" s="327">
        <v>0</v>
      </c>
      <c r="AD2899" s="327">
        <v>0</v>
      </c>
      <c r="AE2899" s="327">
        <v>0</v>
      </c>
      <c r="AF2899" s="327">
        <v>0</v>
      </c>
      <c r="AG2899" s="327">
        <v>0</v>
      </c>
      <c r="AH2899" s="327">
        <v>0</v>
      </c>
      <c r="AI2899" s="327">
        <v>0</v>
      </c>
      <c r="AJ2899" s="327">
        <v>9.6519999999999995E-2</v>
      </c>
      <c r="AK2899" s="327">
        <v>8.1604999999999997E-2</v>
      </c>
      <c r="AL2899" s="327">
        <v>0.17812500000000001</v>
      </c>
      <c r="AM2899" s="292"/>
    </row>
    <row r="2900" spans="1:39" ht="19.5" customHeight="1" x14ac:dyDescent="0.2">
      <c r="A2900" s="375" t="s">
        <v>52</v>
      </c>
      <c r="B2900" s="375" t="s">
        <v>44</v>
      </c>
      <c r="C2900" s="375" t="s">
        <v>26</v>
      </c>
      <c r="D2900" s="375" t="s">
        <v>28</v>
      </c>
      <c r="E2900" s="375"/>
      <c r="F2900" s="375">
        <v>651.843705</v>
      </c>
      <c r="G2900" s="375">
        <v>212.742222</v>
      </c>
      <c r="H2900" s="375">
        <v>512.76191500000004</v>
      </c>
      <c r="I2900" s="375">
        <v>719.78890100000001</v>
      </c>
      <c r="J2900" s="375">
        <v>991.76269600000001</v>
      </c>
      <c r="K2900" s="375">
        <v>1050.796752</v>
      </c>
      <c r="L2900" s="375">
        <v>1069.142347</v>
      </c>
      <c r="M2900" s="375">
        <v>1102.105065</v>
      </c>
      <c r="N2900" s="375">
        <v>1068.62104</v>
      </c>
      <c r="O2900" s="375">
        <v>916.12631299999998</v>
      </c>
      <c r="P2900" s="375">
        <v>1061.324462</v>
      </c>
      <c r="Q2900" s="375">
        <v>1077.477498</v>
      </c>
      <c r="R2900" s="375">
        <v>10434.492915999999</v>
      </c>
      <c r="W2900" s="323" t="s">
        <v>401</v>
      </c>
      <c r="X2900" s="323" t="s">
        <v>220</v>
      </c>
      <c r="Y2900" s="323"/>
      <c r="Z2900" s="327">
        <v>0</v>
      </c>
      <c r="AA2900" s="327">
        <v>0</v>
      </c>
      <c r="AB2900" s="327">
        <v>0</v>
      </c>
      <c r="AC2900" s="327">
        <v>0</v>
      </c>
      <c r="AD2900" s="327">
        <v>0</v>
      </c>
      <c r="AE2900" s="327">
        <v>0</v>
      </c>
      <c r="AF2900" s="327">
        <v>0</v>
      </c>
      <c r="AG2900" s="327">
        <v>0</v>
      </c>
      <c r="AH2900" s="327">
        <v>0</v>
      </c>
      <c r="AI2900" s="327">
        <v>0.14896799999999999</v>
      </c>
      <c r="AJ2900" s="327">
        <v>4.0152E-2</v>
      </c>
      <c r="AK2900" s="327">
        <v>2.3193389999999998</v>
      </c>
      <c r="AL2900" s="327">
        <v>2.5084590000000002</v>
      </c>
      <c r="AM2900" s="292"/>
    </row>
    <row r="2901" spans="1:39" ht="19.5" customHeight="1" x14ac:dyDescent="0.2">
      <c r="A2901" s="375" t="s">
        <v>52</v>
      </c>
      <c r="B2901" s="375" t="s">
        <v>44</v>
      </c>
      <c r="C2901" s="375" t="s">
        <v>26</v>
      </c>
      <c r="D2901" s="375" t="s">
        <v>29</v>
      </c>
      <c r="E2901" s="375"/>
      <c r="F2901" s="375">
        <v>268.85501699999998</v>
      </c>
      <c r="G2901" s="375">
        <v>91.486943000000096</v>
      </c>
      <c r="H2901" s="375">
        <v>489.22135600000001</v>
      </c>
      <c r="I2901" s="375">
        <v>467.20751400000199</v>
      </c>
      <c r="J2901" s="375">
        <v>435.17435500000101</v>
      </c>
      <c r="K2901" s="375">
        <v>423.91728399999499</v>
      </c>
      <c r="L2901" s="375">
        <v>306.26255099999901</v>
      </c>
      <c r="M2901" s="375">
        <v>247.6176463125</v>
      </c>
      <c r="N2901" s="375">
        <v>301.274021918919</v>
      </c>
      <c r="O2901" s="375">
        <v>249.72321199999999</v>
      </c>
      <c r="P2901" s="375">
        <v>444.57084700000001</v>
      </c>
      <c r="Q2901" s="375">
        <v>252.29871130129999</v>
      </c>
      <c r="R2901" s="375">
        <v>3977.6094585327201</v>
      </c>
      <c r="W2901" s="323" t="s">
        <v>401</v>
      </c>
      <c r="X2901" s="323" t="s">
        <v>211</v>
      </c>
      <c r="Y2901" s="323"/>
      <c r="Z2901" s="327">
        <v>0</v>
      </c>
      <c r="AA2901" s="327">
        <v>0</v>
      </c>
      <c r="AB2901" s="327">
        <v>0</v>
      </c>
      <c r="AC2901" s="327">
        <v>0</v>
      </c>
      <c r="AD2901" s="327">
        <v>0</v>
      </c>
      <c r="AE2901" s="327">
        <v>0</v>
      </c>
      <c r="AF2901" s="327">
        <v>0</v>
      </c>
      <c r="AG2901" s="327">
        <v>0</v>
      </c>
      <c r="AH2901" s="327">
        <v>0</v>
      </c>
      <c r="AI2901" s="327">
        <v>60.032279000000003</v>
      </c>
      <c r="AJ2901" s="327">
        <v>22.626396</v>
      </c>
      <c r="AK2901" s="327">
        <v>20.817751000000001</v>
      </c>
      <c r="AL2901" s="327">
        <v>103.476426</v>
      </c>
      <c r="AM2901" s="292"/>
    </row>
    <row r="2902" spans="1:39" ht="19.5" customHeight="1" x14ac:dyDescent="0.2">
      <c r="A2902" s="375" t="s">
        <v>52</v>
      </c>
      <c r="B2902" s="375" t="s">
        <v>44</v>
      </c>
      <c r="C2902" s="375" t="s">
        <v>26</v>
      </c>
      <c r="D2902" s="375" t="s">
        <v>30</v>
      </c>
      <c r="E2902" s="375"/>
      <c r="F2902" s="375">
        <v>328.06626700000197</v>
      </c>
      <c r="G2902" s="375">
        <v>109.360572</v>
      </c>
      <c r="H2902" s="375">
        <v>381.42498099999699</v>
      </c>
      <c r="I2902" s="375">
        <v>585.27472899999998</v>
      </c>
      <c r="J2902" s="375">
        <v>709.72952300000804</v>
      </c>
      <c r="K2902" s="375">
        <v>612.08955300000696</v>
      </c>
      <c r="L2902" s="375">
        <v>946.51857499998505</v>
      </c>
      <c r="M2902" s="375">
        <v>718.17043700000295</v>
      </c>
      <c r="N2902" s="375">
        <v>811.96140800000501</v>
      </c>
      <c r="O2902" s="375">
        <v>640.89252300000999</v>
      </c>
      <c r="P2902" s="375">
        <v>625.38062700000398</v>
      </c>
      <c r="Q2902" s="375">
        <v>723.71672499999897</v>
      </c>
      <c r="R2902" s="375">
        <v>7192.5859200000205</v>
      </c>
      <c r="W2902" s="323" t="s">
        <v>401</v>
      </c>
      <c r="X2902" s="323" t="s">
        <v>221</v>
      </c>
      <c r="Y2902" s="323"/>
      <c r="Z2902" s="327">
        <v>0</v>
      </c>
      <c r="AA2902" s="327">
        <v>0</v>
      </c>
      <c r="AB2902" s="327">
        <v>0</v>
      </c>
      <c r="AC2902" s="327">
        <v>0</v>
      </c>
      <c r="AD2902" s="327">
        <v>0</v>
      </c>
      <c r="AE2902" s="327">
        <v>0</v>
      </c>
      <c r="AF2902" s="327">
        <v>0</v>
      </c>
      <c r="AG2902" s="327">
        <v>0</v>
      </c>
      <c r="AH2902" s="327">
        <v>0</v>
      </c>
      <c r="AI2902" s="327">
        <v>5.9555179999999996</v>
      </c>
      <c r="AJ2902" s="327">
        <v>2.0391219999999999</v>
      </c>
      <c r="AK2902" s="327">
        <v>2.0470220000000001</v>
      </c>
      <c r="AL2902" s="327">
        <v>10.041662000000001</v>
      </c>
      <c r="AM2902" s="292"/>
    </row>
    <row r="2903" spans="1:39" ht="19.5" customHeight="1" x14ac:dyDescent="0.2">
      <c r="A2903" s="375" t="s">
        <v>52</v>
      </c>
      <c r="B2903" s="375" t="s">
        <v>44</v>
      </c>
      <c r="C2903" s="375" t="s">
        <v>26</v>
      </c>
      <c r="D2903" s="375" t="s">
        <v>31</v>
      </c>
      <c r="E2903" s="375"/>
      <c r="F2903" s="375">
        <v>226.816349</v>
      </c>
      <c r="G2903" s="375">
        <v>36.533499999999997</v>
      </c>
      <c r="H2903" s="375">
        <v>167.59690000000001</v>
      </c>
      <c r="I2903" s="375">
        <v>212.531980000001</v>
      </c>
      <c r="J2903" s="375">
        <v>233.405604000003</v>
      </c>
      <c r="K2903" s="375">
        <v>410.49167399999999</v>
      </c>
      <c r="L2903" s="375">
        <v>420.28703099999899</v>
      </c>
      <c r="M2903" s="375">
        <v>485.74289700000003</v>
      </c>
      <c r="N2903" s="375">
        <v>443.04185100000001</v>
      </c>
      <c r="O2903" s="375">
        <v>262.21178400000002</v>
      </c>
      <c r="P2903" s="375">
        <v>269.08210000000003</v>
      </c>
      <c r="Q2903" s="375">
        <v>338.61860000000001</v>
      </c>
      <c r="R2903" s="375">
        <v>3506.3602700000001</v>
      </c>
      <c r="W2903" s="323" t="s">
        <v>401</v>
      </c>
      <c r="X2903" s="323" t="s">
        <v>222</v>
      </c>
      <c r="Y2903" s="323"/>
      <c r="Z2903" s="327">
        <v>0</v>
      </c>
      <c r="AA2903" s="327">
        <v>0</v>
      </c>
      <c r="AB2903" s="327">
        <v>0</v>
      </c>
      <c r="AC2903" s="327">
        <v>0</v>
      </c>
      <c r="AD2903" s="327">
        <v>0</v>
      </c>
      <c r="AE2903" s="327">
        <v>0</v>
      </c>
      <c r="AF2903" s="327">
        <v>0</v>
      </c>
      <c r="AG2903" s="327">
        <v>0</v>
      </c>
      <c r="AH2903" s="327">
        <v>0</v>
      </c>
      <c r="AI2903" s="327">
        <v>8.9999999999999993E-3</v>
      </c>
      <c r="AJ2903" s="327">
        <v>0</v>
      </c>
      <c r="AK2903" s="327">
        <v>0</v>
      </c>
      <c r="AL2903" s="327">
        <v>8.9999999999999993E-3</v>
      </c>
      <c r="AM2903" s="292"/>
    </row>
    <row r="2904" spans="1:39" ht="19.5" customHeight="1" x14ac:dyDescent="0.2">
      <c r="A2904" s="375" t="s">
        <v>52</v>
      </c>
      <c r="B2904" s="375" t="s">
        <v>44</v>
      </c>
      <c r="C2904" s="375" t="s">
        <v>26</v>
      </c>
      <c r="D2904" s="375" t="s">
        <v>32</v>
      </c>
      <c r="E2904" s="375"/>
      <c r="F2904" s="375">
        <v>0</v>
      </c>
      <c r="G2904" s="375">
        <v>0</v>
      </c>
      <c r="H2904" s="375">
        <v>0</v>
      </c>
      <c r="I2904" s="375">
        <v>0</v>
      </c>
      <c r="J2904" s="375">
        <v>0</v>
      </c>
      <c r="K2904" s="375">
        <v>0</v>
      </c>
      <c r="L2904" s="375">
        <v>0</v>
      </c>
      <c r="M2904" s="375">
        <v>0</v>
      </c>
      <c r="N2904" s="375">
        <v>0</v>
      </c>
      <c r="O2904" s="375">
        <v>0</v>
      </c>
      <c r="P2904" s="375">
        <v>0</v>
      </c>
      <c r="Q2904" s="375">
        <v>0</v>
      </c>
      <c r="R2904" s="375">
        <v>0</v>
      </c>
      <c r="W2904" s="323" t="s">
        <v>401</v>
      </c>
      <c r="X2904" s="323" t="s">
        <v>223</v>
      </c>
      <c r="Y2904" s="323"/>
      <c r="Z2904" s="327">
        <v>0</v>
      </c>
      <c r="AA2904" s="327">
        <v>0</v>
      </c>
      <c r="AB2904" s="327">
        <v>0</v>
      </c>
      <c r="AC2904" s="327">
        <v>0</v>
      </c>
      <c r="AD2904" s="327">
        <v>0</v>
      </c>
      <c r="AE2904" s="327">
        <v>0</v>
      </c>
      <c r="AF2904" s="327">
        <v>0</v>
      </c>
      <c r="AG2904" s="327">
        <v>0</v>
      </c>
      <c r="AH2904" s="327">
        <v>0</v>
      </c>
      <c r="AI2904" s="327">
        <v>0</v>
      </c>
      <c r="AJ2904" s="327">
        <v>0</v>
      </c>
      <c r="AK2904" s="327">
        <v>0</v>
      </c>
      <c r="AL2904" s="327">
        <v>0</v>
      </c>
      <c r="AM2904" s="292"/>
    </row>
    <row r="2905" spans="1:39" ht="19.5" customHeight="1" x14ac:dyDescent="0.2">
      <c r="A2905" s="375" t="s">
        <v>52</v>
      </c>
      <c r="B2905" s="375" t="s">
        <v>44</v>
      </c>
      <c r="C2905" s="375" t="s">
        <v>33</v>
      </c>
      <c r="D2905" s="375" t="s">
        <v>34</v>
      </c>
      <c r="E2905" s="375"/>
      <c r="F2905" s="375">
        <v>2273.8079829999801</v>
      </c>
      <c r="G2905" s="375">
        <v>609.41488399999696</v>
      </c>
      <c r="H2905" s="375">
        <v>1853.2918360000001</v>
      </c>
      <c r="I2905" s="375">
        <v>2327.3101280000101</v>
      </c>
      <c r="J2905" s="375">
        <v>2601.8735080000401</v>
      </c>
      <c r="K2905" s="375">
        <v>2915.1320140000298</v>
      </c>
      <c r="L2905" s="375">
        <v>3254.7530419999798</v>
      </c>
      <c r="M2905" s="375">
        <v>3194.43289531243</v>
      </c>
      <c r="N2905" s="375">
        <v>3398.8085109189101</v>
      </c>
      <c r="O2905" s="375">
        <v>2824.6806189999702</v>
      </c>
      <c r="P2905" s="375">
        <v>3138.6686909999798</v>
      </c>
      <c r="Q2905" s="375">
        <v>3218.0229233013101</v>
      </c>
      <c r="R2905" s="375">
        <v>31610.197034532601</v>
      </c>
      <c r="W2905" s="323" t="s">
        <v>401</v>
      </c>
      <c r="X2905" s="323" t="s">
        <v>224</v>
      </c>
      <c r="Y2905" s="323"/>
      <c r="Z2905" s="327">
        <v>0</v>
      </c>
      <c r="AA2905" s="327">
        <v>0</v>
      </c>
      <c r="AB2905" s="327">
        <v>0</v>
      </c>
      <c r="AC2905" s="327">
        <v>0</v>
      </c>
      <c r="AD2905" s="327">
        <v>0</v>
      </c>
      <c r="AE2905" s="327">
        <v>0</v>
      </c>
      <c r="AF2905" s="327">
        <v>0</v>
      </c>
      <c r="AG2905" s="327">
        <v>0</v>
      </c>
      <c r="AH2905" s="327">
        <v>0</v>
      </c>
      <c r="AI2905" s="327">
        <v>16.309000000000001</v>
      </c>
      <c r="AJ2905" s="327">
        <v>10.0167</v>
      </c>
      <c r="AK2905" s="327">
        <v>18.657550000000001</v>
      </c>
      <c r="AL2905" s="327">
        <v>44.983249999999998</v>
      </c>
      <c r="AM2905" s="292"/>
    </row>
    <row r="2906" spans="1:39" ht="19.5" customHeight="1" x14ac:dyDescent="0.2">
      <c r="A2906" s="375" t="s">
        <v>52</v>
      </c>
      <c r="B2906" s="375" t="s">
        <v>44</v>
      </c>
      <c r="C2906" s="375" t="s">
        <v>33</v>
      </c>
      <c r="D2906" s="375" t="s">
        <v>35</v>
      </c>
      <c r="E2906" s="375"/>
      <c r="F2906" s="375">
        <v>67.073162999999994</v>
      </c>
      <c r="G2906" s="375">
        <v>37.804622999999999</v>
      </c>
      <c r="H2906" s="375">
        <v>181.54286099999999</v>
      </c>
      <c r="I2906" s="375">
        <v>271.22800999999998</v>
      </c>
      <c r="J2906" s="375">
        <v>381.14729999999997</v>
      </c>
      <c r="K2906" s="375">
        <v>421.17786899999999</v>
      </c>
      <c r="L2906" s="375">
        <v>451.93265500000001</v>
      </c>
      <c r="M2906" s="375">
        <v>489.60967900000003</v>
      </c>
      <c r="N2906" s="375">
        <v>141.07907800000001</v>
      </c>
      <c r="O2906" s="375">
        <v>298.91114900000002</v>
      </c>
      <c r="P2906" s="375">
        <v>383.26900899999998</v>
      </c>
      <c r="Q2906" s="375">
        <v>389.49528700000002</v>
      </c>
      <c r="R2906" s="375">
        <v>3514.2706830000002</v>
      </c>
      <c r="W2906" s="323" t="s">
        <v>401</v>
      </c>
      <c r="X2906" s="323" t="s">
        <v>225</v>
      </c>
      <c r="Y2906" s="323"/>
      <c r="Z2906" s="327">
        <v>0</v>
      </c>
      <c r="AA2906" s="327">
        <v>0</v>
      </c>
      <c r="AB2906" s="327">
        <v>0</v>
      </c>
      <c r="AC2906" s="327">
        <v>0</v>
      </c>
      <c r="AD2906" s="327">
        <v>0</v>
      </c>
      <c r="AE2906" s="327">
        <v>0</v>
      </c>
      <c r="AF2906" s="327">
        <v>0</v>
      </c>
      <c r="AG2906" s="327">
        <v>0</v>
      </c>
      <c r="AH2906" s="327">
        <v>0</v>
      </c>
      <c r="AI2906" s="327">
        <v>0</v>
      </c>
      <c r="AJ2906" s="327">
        <v>4.3410000000000002E-3</v>
      </c>
      <c r="AK2906" s="327">
        <v>6.701E-2</v>
      </c>
      <c r="AL2906" s="327">
        <v>7.1350999999999998E-2</v>
      </c>
      <c r="AM2906" s="292"/>
    </row>
    <row r="2907" spans="1:39" ht="19.5" customHeight="1" x14ac:dyDescent="0.2">
      <c r="A2907" s="375" t="s">
        <v>52</v>
      </c>
      <c r="B2907" s="375" t="s">
        <v>44</v>
      </c>
      <c r="C2907" s="375" t="s">
        <v>33</v>
      </c>
      <c r="D2907" s="375" t="s">
        <v>36</v>
      </c>
      <c r="E2907" s="375"/>
      <c r="F2907" s="375">
        <v>209.73502099999999</v>
      </c>
      <c r="G2907" s="375">
        <v>139.316101</v>
      </c>
      <c r="H2907" s="375">
        <v>548.935923</v>
      </c>
      <c r="I2907" s="375">
        <v>727.02257699999996</v>
      </c>
      <c r="J2907" s="375">
        <v>933.10157900000002</v>
      </c>
      <c r="K2907" s="375">
        <v>965.82076300000006</v>
      </c>
      <c r="L2907" s="375">
        <v>937.11595999999997</v>
      </c>
      <c r="M2907" s="375">
        <v>1006.08092</v>
      </c>
      <c r="N2907" s="375">
        <v>1084.3221040000001</v>
      </c>
      <c r="O2907" s="375">
        <v>573.77896399999997</v>
      </c>
      <c r="P2907" s="375">
        <v>624.43800499999998</v>
      </c>
      <c r="Q2907" s="375">
        <v>683.02972499999998</v>
      </c>
      <c r="R2907" s="375">
        <v>8432.6976419999992</v>
      </c>
      <c r="W2907" s="323" t="s">
        <v>401</v>
      </c>
      <c r="X2907" s="323" t="s">
        <v>226</v>
      </c>
      <c r="Y2907" s="323"/>
      <c r="Z2907" s="327">
        <v>0</v>
      </c>
      <c r="AA2907" s="327">
        <v>0</v>
      </c>
      <c r="AB2907" s="327">
        <v>0</v>
      </c>
      <c r="AC2907" s="327">
        <v>0</v>
      </c>
      <c r="AD2907" s="327">
        <v>0</v>
      </c>
      <c r="AE2907" s="327">
        <v>0</v>
      </c>
      <c r="AF2907" s="327">
        <v>0</v>
      </c>
      <c r="AG2907" s="327">
        <v>0</v>
      </c>
      <c r="AH2907" s="327">
        <v>0</v>
      </c>
      <c r="AI2907" s="327">
        <v>0</v>
      </c>
      <c r="AJ2907" s="327">
        <v>1.2386999999999999</v>
      </c>
      <c r="AK2907" s="327">
        <v>0</v>
      </c>
      <c r="AL2907" s="327">
        <v>1.2386999999999999</v>
      </c>
      <c r="AM2907" s="292"/>
    </row>
    <row r="2908" spans="1:39" ht="19.5" customHeight="1" x14ac:dyDescent="0.2">
      <c r="A2908" s="375" t="s">
        <v>52</v>
      </c>
      <c r="B2908" s="375" t="s">
        <v>44</v>
      </c>
      <c r="C2908" s="375" t="s">
        <v>33</v>
      </c>
      <c r="D2908" s="375" t="s">
        <v>37</v>
      </c>
      <c r="E2908" s="375"/>
      <c r="F2908" s="375">
        <v>0</v>
      </c>
      <c r="G2908" s="375">
        <v>0</v>
      </c>
      <c r="H2908" s="375">
        <v>0</v>
      </c>
      <c r="I2908" s="375">
        <v>0</v>
      </c>
      <c r="J2908" s="375">
        <v>0</v>
      </c>
      <c r="K2908" s="375">
        <v>0</v>
      </c>
      <c r="L2908" s="375">
        <v>0</v>
      </c>
      <c r="M2908" s="375">
        <v>0.31761600000000001</v>
      </c>
      <c r="N2908" s="375">
        <v>0</v>
      </c>
      <c r="O2908" s="375">
        <v>0</v>
      </c>
      <c r="P2908" s="375">
        <v>0</v>
      </c>
      <c r="Q2908" s="375">
        <v>0</v>
      </c>
      <c r="R2908" s="375">
        <v>0.31761600000000001</v>
      </c>
      <c r="W2908" s="323" t="s">
        <v>401</v>
      </c>
      <c r="X2908" s="323" t="s">
        <v>227</v>
      </c>
      <c r="Y2908" s="323"/>
      <c r="Z2908" s="327">
        <v>0</v>
      </c>
      <c r="AA2908" s="327">
        <v>0</v>
      </c>
      <c r="AB2908" s="327">
        <v>0</v>
      </c>
      <c r="AC2908" s="327">
        <v>0</v>
      </c>
      <c r="AD2908" s="327">
        <v>0</v>
      </c>
      <c r="AE2908" s="327">
        <v>0</v>
      </c>
      <c r="AF2908" s="327">
        <v>0</v>
      </c>
      <c r="AG2908" s="327">
        <v>0</v>
      </c>
      <c r="AH2908" s="327">
        <v>0</v>
      </c>
      <c r="AI2908" s="327">
        <v>0</v>
      </c>
      <c r="AJ2908" s="327">
        <v>0</v>
      </c>
      <c r="AK2908" s="327">
        <v>0</v>
      </c>
      <c r="AL2908" s="327">
        <v>0</v>
      </c>
      <c r="AM2908" s="292"/>
    </row>
    <row r="2909" spans="1:39" ht="19.5" customHeight="1" x14ac:dyDescent="0.2">
      <c r="A2909" s="375" t="s">
        <v>52</v>
      </c>
      <c r="B2909" s="375" t="s">
        <v>44</v>
      </c>
      <c r="C2909" s="375" t="s">
        <v>33</v>
      </c>
      <c r="D2909" s="375" t="s">
        <v>38</v>
      </c>
      <c r="E2909" s="375"/>
      <c r="F2909" s="375">
        <v>1.343027</v>
      </c>
      <c r="G2909" s="375">
        <v>0</v>
      </c>
      <c r="H2909" s="375">
        <v>0.23169999999999999</v>
      </c>
      <c r="I2909" s="375">
        <v>1.5291459999999999</v>
      </c>
      <c r="J2909" s="375">
        <v>6.7459340000000001</v>
      </c>
      <c r="K2909" s="375">
        <v>7.5811799999999998</v>
      </c>
      <c r="L2909" s="375">
        <v>11.215426000000001</v>
      </c>
      <c r="M2909" s="375">
        <v>16.093361999999999</v>
      </c>
      <c r="N2909" s="375">
        <v>20.187494000000001</v>
      </c>
      <c r="O2909" s="375">
        <v>33.293852000000001</v>
      </c>
      <c r="P2909" s="375">
        <v>29.337098000000001</v>
      </c>
      <c r="Q2909" s="375">
        <v>12.833807</v>
      </c>
      <c r="R2909" s="375">
        <v>140.39202599999999</v>
      </c>
      <c r="W2909" s="323" t="s">
        <v>401</v>
      </c>
      <c r="X2909" s="323" t="s">
        <v>367</v>
      </c>
      <c r="Y2909" s="323"/>
      <c r="Z2909" s="327">
        <v>0</v>
      </c>
      <c r="AA2909" s="327">
        <v>0</v>
      </c>
      <c r="AB2909" s="327">
        <v>0</v>
      </c>
      <c r="AC2909" s="327">
        <v>0</v>
      </c>
      <c r="AD2909" s="327">
        <v>0</v>
      </c>
      <c r="AE2909" s="327">
        <v>0</v>
      </c>
      <c r="AF2909" s="327">
        <v>0</v>
      </c>
      <c r="AG2909" s="327">
        <v>0</v>
      </c>
      <c r="AH2909" s="327">
        <v>0</v>
      </c>
      <c r="AI2909" s="327">
        <v>0</v>
      </c>
      <c r="AJ2909" s="327">
        <v>0</v>
      </c>
      <c r="AK2909" s="327">
        <v>0</v>
      </c>
      <c r="AL2909" s="327">
        <v>0</v>
      </c>
      <c r="AM2909" s="292"/>
    </row>
    <row r="2910" spans="1:39" ht="19.5" customHeight="1" x14ac:dyDescent="0.2">
      <c r="A2910" s="375" t="s">
        <v>52</v>
      </c>
      <c r="B2910" s="375" t="s">
        <v>44</v>
      </c>
      <c r="C2910" s="375" t="s">
        <v>33</v>
      </c>
      <c r="D2910" s="375" t="s">
        <v>39</v>
      </c>
      <c r="E2910" s="375"/>
      <c r="F2910" s="375">
        <v>0</v>
      </c>
      <c r="G2910" s="375">
        <v>0</v>
      </c>
      <c r="H2910" s="375">
        <v>0</v>
      </c>
      <c r="I2910" s="375">
        <v>0</v>
      </c>
      <c r="J2910" s="375">
        <v>0</v>
      </c>
      <c r="K2910" s="375">
        <v>0</v>
      </c>
      <c r="L2910" s="375">
        <v>0</v>
      </c>
      <c r="M2910" s="375">
        <v>0</v>
      </c>
      <c r="N2910" s="375">
        <v>0</v>
      </c>
      <c r="O2910" s="375">
        <v>0</v>
      </c>
      <c r="P2910" s="375">
        <v>0</v>
      </c>
      <c r="Q2910" s="375">
        <v>2.1478000000000002</v>
      </c>
      <c r="R2910" s="375">
        <v>2.1478000000000002</v>
      </c>
      <c r="W2910" s="323" t="s">
        <v>401</v>
      </c>
      <c r="X2910" s="323" t="s">
        <v>229</v>
      </c>
      <c r="Y2910" s="323"/>
      <c r="Z2910" s="327">
        <v>0</v>
      </c>
      <c r="AA2910" s="327">
        <v>0</v>
      </c>
      <c r="AB2910" s="327">
        <v>0</v>
      </c>
      <c r="AC2910" s="327">
        <v>0</v>
      </c>
      <c r="AD2910" s="327">
        <v>0</v>
      </c>
      <c r="AE2910" s="327">
        <v>0</v>
      </c>
      <c r="AF2910" s="327">
        <v>0</v>
      </c>
      <c r="AG2910" s="327">
        <v>0</v>
      </c>
      <c r="AH2910" s="327">
        <v>0</v>
      </c>
      <c r="AI2910" s="327">
        <v>-19.354099999999999</v>
      </c>
      <c r="AJ2910" s="327">
        <v>-16.0929</v>
      </c>
      <c r="AK2910" s="327">
        <v>-9.58</v>
      </c>
      <c r="AL2910" s="327">
        <v>-45.027000000000001</v>
      </c>
      <c r="AM2910" s="292"/>
    </row>
    <row r="2911" spans="1:39" ht="19.5" customHeight="1" x14ac:dyDescent="0.2">
      <c r="A2911" s="375" t="s">
        <v>52</v>
      </c>
      <c r="B2911" s="375" t="s">
        <v>44</v>
      </c>
      <c r="C2911" s="375" t="s">
        <v>40</v>
      </c>
      <c r="D2911" s="375" t="s">
        <v>41</v>
      </c>
      <c r="E2911" s="375"/>
      <c r="F2911" s="375">
        <v>2290.4627930000001</v>
      </c>
      <c r="G2911" s="375">
        <v>572.54472299999998</v>
      </c>
      <c r="H2911" s="375">
        <v>2287.4178750000001</v>
      </c>
      <c r="I2911" s="375">
        <v>3090.2360870000002</v>
      </c>
      <c r="J2911" s="375">
        <v>3424.796883</v>
      </c>
      <c r="K2911" s="375">
        <v>3603.9201330000001</v>
      </c>
      <c r="L2911" s="375">
        <v>3848.2201249999998</v>
      </c>
      <c r="M2911" s="375">
        <v>3876.3118060781198</v>
      </c>
      <c r="N2911" s="375">
        <v>3644.9107893693699</v>
      </c>
      <c r="O2911" s="375">
        <v>3201.9086000000102</v>
      </c>
      <c r="P2911" s="375">
        <v>3920.5749489999998</v>
      </c>
      <c r="Q2911" s="375">
        <v>4031.5323553013</v>
      </c>
      <c r="R2911" s="375">
        <v>37792.837118748801</v>
      </c>
      <c r="W2911" s="323" t="s">
        <v>401</v>
      </c>
      <c r="X2911" s="323" t="s">
        <v>230</v>
      </c>
      <c r="Y2911" s="323"/>
      <c r="Z2911" s="327">
        <v>0</v>
      </c>
      <c r="AA2911" s="327">
        <v>0</v>
      </c>
      <c r="AB2911" s="327">
        <v>0</v>
      </c>
      <c r="AC2911" s="327">
        <v>0</v>
      </c>
      <c r="AD2911" s="327">
        <v>0</v>
      </c>
      <c r="AE2911" s="327">
        <v>0</v>
      </c>
      <c r="AF2911" s="327">
        <v>0</v>
      </c>
      <c r="AG2911" s="327">
        <v>0</v>
      </c>
      <c r="AH2911" s="327">
        <v>0</v>
      </c>
      <c r="AI2911" s="327">
        <v>0</v>
      </c>
      <c r="AJ2911" s="327">
        <v>0</v>
      </c>
      <c r="AK2911" s="327">
        <v>0</v>
      </c>
      <c r="AL2911" s="327">
        <v>0</v>
      </c>
      <c r="AM2911" s="292"/>
    </row>
    <row r="2912" spans="1:39" ht="19.5" customHeight="1" x14ac:dyDescent="0.2">
      <c r="A2912" s="375" t="s">
        <v>52</v>
      </c>
      <c r="B2912" s="375" t="s">
        <v>44</v>
      </c>
      <c r="C2912" s="375" t="s">
        <v>40</v>
      </c>
      <c r="D2912" s="375" t="s">
        <v>42</v>
      </c>
      <c r="E2912" s="375"/>
      <c r="F2912" s="375">
        <v>246.39091400000001</v>
      </c>
      <c r="G2912" s="375">
        <v>170.60170600000001</v>
      </c>
      <c r="H2912" s="375">
        <v>256.52111500000001</v>
      </c>
      <c r="I2912" s="375">
        <v>202.676816</v>
      </c>
      <c r="J2912" s="375">
        <v>459.03281600000003</v>
      </c>
      <c r="K2912" s="375">
        <v>665.49409600000001</v>
      </c>
      <c r="L2912" s="375">
        <v>764.392293</v>
      </c>
      <c r="M2912" s="375">
        <v>773.01965923437399</v>
      </c>
      <c r="N2912" s="375">
        <v>940.72558954955002</v>
      </c>
      <c r="O2912" s="375">
        <v>479.71288099999998</v>
      </c>
      <c r="P2912" s="375">
        <v>204.09533999999999</v>
      </c>
      <c r="Q2912" s="375">
        <v>227.51929799999999</v>
      </c>
      <c r="R2912" s="375">
        <v>5390.1825237839203</v>
      </c>
      <c r="W2912" s="323" t="s">
        <v>401</v>
      </c>
      <c r="X2912" s="323" t="s">
        <v>231</v>
      </c>
      <c r="Y2912" s="323"/>
      <c r="Z2912" s="327">
        <v>0</v>
      </c>
      <c r="AA2912" s="327">
        <v>0</v>
      </c>
      <c r="AB2912" s="327">
        <v>0</v>
      </c>
      <c r="AC2912" s="327">
        <v>0</v>
      </c>
      <c r="AD2912" s="327">
        <v>0</v>
      </c>
      <c r="AE2912" s="327">
        <v>0</v>
      </c>
      <c r="AF2912" s="327">
        <v>0</v>
      </c>
      <c r="AG2912" s="327">
        <v>0</v>
      </c>
      <c r="AH2912" s="327">
        <v>0</v>
      </c>
      <c r="AI2912" s="327">
        <v>0</v>
      </c>
      <c r="AJ2912" s="327">
        <v>0</v>
      </c>
      <c r="AK2912" s="327">
        <v>0</v>
      </c>
      <c r="AL2912" s="327">
        <v>0</v>
      </c>
      <c r="AM2912" s="292"/>
    </row>
    <row r="2913" spans="1:39" ht="19.5" customHeight="1" x14ac:dyDescent="0.2">
      <c r="A2913" s="375" t="s">
        <v>52</v>
      </c>
      <c r="B2913" s="375" t="s">
        <v>44</v>
      </c>
      <c r="C2913" s="375" t="s">
        <v>40</v>
      </c>
      <c r="D2913" s="375" t="s">
        <v>43</v>
      </c>
      <c r="E2913" s="375"/>
      <c r="F2913" s="375">
        <v>15.105487</v>
      </c>
      <c r="G2913" s="375">
        <v>43.389178999999999</v>
      </c>
      <c r="H2913" s="375">
        <v>40.063330000000001</v>
      </c>
      <c r="I2913" s="375">
        <v>34.176957999999999</v>
      </c>
      <c r="J2913" s="375">
        <v>39.038621999999997</v>
      </c>
      <c r="K2913" s="375">
        <v>40.297597000000003</v>
      </c>
      <c r="L2913" s="375">
        <v>42.404665000000001</v>
      </c>
      <c r="M2913" s="375">
        <v>57.203006999999999</v>
      </c>
      <c r="N2913" s="375">
        <v>58.760807999999997</v>
      </c>
      <c r="O2913" s="375">
        <v>49.043103000000002</v>
      </c>
      <c r="P2913" s="375">
        <v>51.042513999999997</v>
      </c>
      <c r="Q2913" s="375">
        <v>46.477888999999998</v>
      </c>
      <c r="R2913" s="375">
        <v>517.00315899999998</v>
      </c>
      <c r="W2913" s="323" t="s">
        <v>401</v>
      </c>
      <c r="X2913" s="323" t="s">
        <v>232</v>
      </c>
      <c r="Y2913" s="323"/>
      <c r="Z2913" s="327">
        <v>0</v>
      </c>
      <c r="AA2913" s="327">
        <v>0</v>
      </c>
      <c r="AB2913" s="327">
        <v>0</v>
      </c>
      <c r="AC2913" s="327">
        <v>0</v>
      </c>
      <c r="AD2913" s="327">
        <v>0</v>
      </c>
      <c r="AE2913" s="327">
        <v>0</v>
      </c>
      <c r="AF2913" s="327">
        <v>0</v>
      </c>
      <c r="AG2913" s="327">
        <v>0</v>
      </c>
      <c r="AH2913" s="327">
        <v>0</v>
      </c>
      <c r="AI2913" s="327">
        <v>0</v>
      </c>
      <c r="AJ2913" s="327">
        <v>0</v>
      </c>
      <c r="AK2913" s="327">
        <v>0</v>
      </c>
      <c r="AL2913" s="327">
        <v>0</v>
      </c>
      <c r="AM2913" s="292"/>
    </row>
    <row r="2914" spans="1:39" ht="19.5" customHeight="1" x14ac:dyDescent="0.2">
      <c r="A2914" s="375" t="s">
        <v>52</v>
      </c>
      <c r="B2914" s="375" t="s">
        <v>45</v>
      </c>
      <c r="C2914" s="375" t="s">
        <v>26</v>
      </c>
      <c r="D2914" s="375" t="s">
        <v>27</v>
      </c>
      <c r="E2914" s="375"/>
      <c r="F2914" s="375">
        <v>362.08014400000002</v>
      </c>
      <c r="G2914" s="375">
        <v>78.810629000000006</v>
      </c>
      <c r="H2914" s="375">
        <v>406.54133200000001</v>
      </c>
      <c r="I2914" s="375">
        <v>657.27326300000004</v>
      </c>
      <c r="J2914" s="375">
        <v>570.489957</v>
      </c>
      <c r="K2914" s="375">
        <v>781.93613700000003</v>
      </c>
      <c r="L2914" s="375">
        <v>866.01282099999901</v>
      </c>
      <c r="M2914" s="375">
        <v>937.27487299999996</v>
      </c>
      <c r="N2914" s="375">
        <v>880.55593399999998</v>
      </c>
      <c r="O2914" s="375">
        <v>734.24064799999996</v>
      </c>
      <c r="P2914" s="375">
        <v>798.70923300000004</v>
      </c>
      <c r="Q2914" s="375">
        <v>875.81629199999998</v>
      </c>
      <c r="R2914" s="375">
        <v>7949.7412629999999</v>
      </c>
      <c r="W2914" s="323" t="s">
        <v>401</v>
      </c>
      <c r="X2914" s="323" t="s">
        <v>233</v>
      </c>
      <c r="Y2914" s="323"/>
      <c r="Z2914" s="327">
        <v>0</v>
      </c>
      <c r="AA2914" s="327">
        <v>0</v>
      </c>
      <c r="AB2914" s="327">
        <v>0</v>
      </c>
      <c r="AC2914" s="327">
        <v>0</v>
      </c>
      <c r="AD2914" s="327">
        <v>0</v>
      </c>
      <c r="AE2914" s="327">
        <v>0</v>
      </c>
      <c r="AF2914" s="327">
        <v>0</v>
      </c>
      <c r="AG2914" s="327">
        <v>0</v>
      </c>
      <c r="AH2914" s="327">
        <v>0</v>
      </c>
      <c r="AI2914" s="327">
        <v>0</v>
      </c>
      <c r="AJ2914" s="327">
        <v>0</v>
      </c>
      <c r="AK2914" s="327">
        <v>5.7200000000000001E-2</v>
      </c>
      <c r="AL2914" s="327">
        <v>5.7200000000000001E-2</v>
      </c>
      <c r="AM2914" s="292"/>
    </row>
    <row r="2915" spans="1:39" ht="19.5" customHeight="1" x14ac:dyDescent="0.2">
      <c r="A2915" s="375" t="s">
        <v>52</v>
      </c>
      <c r="B2915" s="375" t="s">
        <v>45</v>
      </c>
      <c r="C2915" s="375" t="s">
        <v>26</v>
      </c>
      <c r="D2915" s="375" t="s">
        <v>28</v>
      </c>
      <c r="E2915" s="375"/>
      <c r="F2915" s="375">
        <v>215.620395</v>
      </c>
      <c r="G2915" s="375">
        <v>64.631677999999994</v>
      </c>
      <c r="H2915" s="375">
        <v>258.98778499999997</v>
      </c>
      <c r="I2915" s="375">
        <v>471.778999</v>
      </c>
      <c r="J2915" s="375">
        <v>420.441104</v>
      </c>
      <c r="K2915" s="375">
        <v>532.822948</v>
      </c>
      <c r="L2915" s="375">
        <v>561.228253</v>
      </c>
      <c r="M2915" s="375">
        <v>557.03463499999998</v>
      </c>
      <c r="N2915" s="375">
        <v>536.01666</v>
      </c>
      <c r="O2915" s="375">
        <v>483.24258700000001</v>
      </c>
      <c r="P2915" s="375">
        <v>554.06093799999996</v>
      </c>
      <c r="Q2915" s="375">
        <v>565.89570200000003</v>
      </c>
      <c r="R2915" s="375">
        <v>5221.7616840000001</v>
      </c>
      <c r="W2915" s="323" t="s">
        <v>401</v>
      </c>
      <c r="X2915" s="323" t="s">
        <v>234</v>
      </c>
      <c r="Y2915" s="323"/>
      <c r="Z2915" s="327">
        <v>0</v>
      </c>
      <c r="AA2915" s="327">
        <v>0</v>
      </c>
      <c r="AB2915" s="327">
        <v>0</v>
      </c>
      <c r="AC2915" s="327">
        <v>0</v>
      </c>
      <c r="AD2915" s="327">
        <v>0</v>
      </c>
      <c r="AE2915" s="327">
        <v>0</v>
      </c>
      <c r="AF2915" s="327">
        <v>0</v>
      </c>
      <c r="AG2915" s="327">
        <v>0</v>
      </c>
      <c r="AH2915" s="327">
        <v>0</v>
      </c>
      <c r="AI2915" s="327">
        <v>0</v>
      </c>
      <c r="AJ2915" s="327">
        <v>0</v>
      </c>
      <c r="AK2915" s="327">
        <v>0</v>
      </c>
      <c r="AL2915" s="327">
        <v>0</v>
      </c>
      <c r="AM2915" s="292"/>
    </row>
    <row r="2916" spans="1:39" ht="19.5" customHeight="1" x14ac:dyDescent="0.2">
      <c r="A2916" s="375" t="s">
        <v>52</v>
      </c>
      <c r="B2916" s="375" t="s">
        <v>45</v>
      </c>
      <c r="C2916" s="375" t="s">
        <v>26</v>
      </c>
      <c r="D2916" s="375" t="s">
        <v>29</v>
      </c>
      <c r="E2916" s="375"/>
      <c r="F2916" s="375">
        <v>149.36638300000001</v>
      </c>
      <c r="G2916" s="375">
        <v>46.928457000000002</v>
      </c>
      <c r="H2916" s="375">
        <v>277.12264399999998</v>
      </c>
      <c r="I2916" s="375">
        <v>274.17148599999803</v>
      </c>
      <c r="J2916" s="375">
        <v>259.13216499999902</v>
      </c>
      <c r="K2916" s="375">
        <v>217.811656000005</v>
      </c>
      <c r="L2916" s="375">
        <v>181.80773900000099</v>
      </c>
      <c r="M2916" s="375">
        <v>138.02498868750001</v>
      </c>
      <c r="N2916" s="375">
        <v>174.208393081081</v>
      </c>
      <c r="O2916" s="375">
        <v>123.277103</v>
      </c>
      <c r="P2916" s="375">
        <v>196.68628899999999</v>
      </c>
      <c r="Q2916" s="375">
        <v>157.65952969870099</v>
      </c>
      <c r="R2916" s="375">
        <v>2196.1968334672902</v>
      </c>
      <c r="W2916" s="323" t="s">
        <v>401</v>
      </c>
      <c r="X2916" s="323" t="s">
        <v>127</v>
      </c>
      <c r="Y2916" s="323"/>
      <c r="Z2916" s="327">
        <v>0</v>
      </c>
      <c r="AA2916" s="327">
        <v>0</v>
      </c>
      <c r="AB2916" s="327">
        <v>0</v>
      </c>
      <c r="AC2916" s="327">
        <v>0</v>
      </c>
      <c r="AD2916" s="327">
        <v>0</v>
      </c>
      <c r="AE2916" s="327">
        <v>0</v>
      </c>
      <c r="AF2916" s="327">
        <v>0</v>
      </c>
      <c r="AG2916" s="327">
        <v>0</v>
      </c>
      <c r="AH2916" s="327">
        <v>0</v>
      </c>
      <c r="AI2916" s="327">
        <v>2.7911999999999999E-2</v>
      </c>
      <c r="AJ2916" s="327">
        <v>0</v>
      </c>
      <c r="AK2916" s="327">
        <v>0.5</v>
      </c>
      <c r="AL2916" s="327">
        <v>0.52791200000000005</v>
      </c>
      <c r="AM2916" s="292"/>
    </row>
    <row r="2917" spans="1:39" ht="19.5" customHeight="1" x14ac:dyDescent="0.2">
      <c r="A2917" s="375" t="s">
        <v>52</v>
      </c>
      <c r="B2917" s="375" t="s">
        <v>45</v>
      </c>
      <c r="C2917" s="375" t="s">
        <v>26</v>
      </c>
      <c r="D2917" s="375" t="s">
        <v>30</v>
      </c>
      <c r="E2917" s="375"/>
      <c r="F2917" s="375">
        <v>228.11723799999601</v>
      </c>
      <c r="G2917" s="375">
        <v>64.9432630000003</v>
      </c>
      <c r="H2917" s="375">
        <v>235.56659000000201</v>
      </c>
      <c r="I2917" s="375">
        <v>345.82179299999802</v>
      </c>
      <c r="J2917" s="375">
        <v>398.42374199999199</v>
      </c>
      <c r="K2917" s="375">
        <v>499.63233599999199</v>
      </c>
      <c r="L2917" s="375">
        <v>-14.0303679999856</v>
      </c>
      <c r="M2917" s="375">
        <v>522.13330999999596</v>
      </c>
      <c r="N2917" s="375">
        <v>593.35665199999198</v>
      </c>
      <c r="O2917" s="375">
        <v>493.39985699998903</v>
      </c>
      <c r="P2917" s="375">
        <v>498.24893499999598</v>
      </c>
      <c r="Q2917" s="375">
        <v>579.31892100000402</v>
      </c>
      <c r="R2917" s="375">
        <v>4444.9322689999699</v>
      </c>
      <c r="W2917" s="323" t="s">
        <v>401</v>
      </c>
      <c r="X2917" s="323" t="s">
        <v>235</v>
      </c>
      <c r="Y2917" s="323"/>
      <c r="Z2917" s="327">
        <v>0</v>
      </c>
      <c r="AA2917" s="327">
        <v>0</v>
      </c>
      <c r="AB2917" s="327">
        <v>0</v>
      </c>
      <c r="AC2917" s="327">
        <v>0</v>
      </c>
      <c r="AD2917" s="327">
        <v>0</v>
      </c>
      <c r="AE2917" s="327">
        <v>0</v>
      </c>
      <c r="AF2917" s="327">
        <v>0</v>
      </c>
      <c r="AG2917" s="327">
        <v>0</v>
      </c>
      <c r="AH2917" s="327">
        <v>0</v>
      </c>
      <c r="AI2917" s="327">
        <v>0</v>
      </c>
      <c r="AJ2917" s="327">
        <v>0</v>
      </c>
      <c r="AK2917" s="327">
        <v>0</v>
      </c>
      <c r="AL2917" s="327">
        <v>0</v>
      </c>
      <c r="AM2917" s="292"/>
    </row>
    <row r="2918" spans="1:39" ht="19.5" customHeight="1" x14ac:dyDescent="0.2">
      <c r="A2918" s="375" t="s">
        <v>52</v>
      </c>
      <c r="B2918" s="375" t="s">
        <v>45</v>
      </c>
      <c r="C2918" s="375" t="s">
        <v>26</v>
      </c>
      <c r="D2918" s="375" t="s">
        <v>31</v>
      </c>
      <c r="E2918" s="375"/>
      <c r="F2918" s="375">
        <v>180.19725099999999</v>
      </c>
      <c r="G2918" s="375">
        <v>28.778849999999998</v>
      </c>
      <c r="H2918" s="375">
        <v>138.43865</v>
      </c>
      <c r="I2918" s="375">
        <v>172.25496999999899</v>
      </c>
      <c r="J2918" s="375">
        <v>194.424345999997</v>
      </c>
      <c r="K2918" s="375">
        <v>308.88547599999998</v>
      </c>
      <c r="L2918" s="375">
        <v>313.34926900000102</v>
      </c>
      <c r="M2918" s="375">
        <v>335.79830299999998</v>
      </c>
      <c r="N2918" s="375">
        <v>343.30169899999999</v>
      </c>
      <c r="O2918" s="375">
        <v>209.337086</v>
      </c>
      <c r="P2918" s="375">
        <v>217.0162</v>
      </c>
      <c r="Q2918" s="375">
        <v>265.27769999999998</v>
      </c>
      <c r="R2918" s="375">
        <v>2707.0598</v>
      </c>
      <c r="W2918" s="323" t="s">
        <v>401</v>
      </c>
      <c r="X2918" s="323" t="s">
        <v>236</v>
      </c>
      <c r="Y2918" s="323"/>
      <c r="Z2918" s="327">
        <v>0</v>
      </c>
      <c r="AA2918" s="327">
        <v>0</v>
      </c>
      <c r="AB2918" s="327">
        <v>0</v>
      </c>
      <c r="AC2918" s="327">
        <v>0</v>
      </c>
      <c r="AD2918" s="327">
        <v>0</v>
      </c>
      <c r="AE2918" s="327">
        <v>0</v>
      </c>
      <c r="AF2918" s="327">
        <v>0</v>
      </c>
      <c r="AG2918" s="327">
        <v>0</v>
      </c>
      <c r="AH2918" s="327">
        <v>0</v>
      </c>
      <c r="AI2918" s="327">
        <v>0</v>
      </c>
      <c r="AJ2918" s="327">
        <v>0</v>
      </c>
      <c r="AK2918" s="327">
        <v>0</v>
      </c>
      <c r="AL2918" s="327">
        <v>0</v>
      </c>
      <c r="AM2918" s="292"/>
    </row>
    <row r="2919" spans="1:39" ht="19.5" customHeight="1" x14ac:dyDescent="0.2">
      <c r="A2919" s="375" t="s">
        <v>52</v>
      </c>
      <c r="B2919" s="375" t="s">
        <v>45</v>
      </c>
      <c r="C2919" s="375" t="s">
        <v>26</v>
      </c>
      <c r="D2919" s="375" t="s">
        <v>32</v>
      </c>
      <c r="E2919" s="375"/>
      <c r="F2919" s="375">
        <v>1.1604000000000001</v>
      </c>
      <c r="G2919" s="375">
        <v>0.31309999999999999</v>
      </c>
      <c r="H2919" s="375">
        <v>0.96319999999999995</v>
      </c>
      <c r="I2919" s="375">
        <v>1.1367</v>
      </c>
      <c r="J2919" s="375">
        <v>1.1535</v>
      </c>
      <c r="K2919" s="375">
        <v>1.1974</v>
      </c>
      <c r="L2919" s="375">
        <v>3.3226</v>
      </c>
      <c r="M2919" s="375">
        <v>1.9166000000000001</v>
      </c>
      <c r="N2919" s="375">
        <v>1.5955999999999999</v>
      </c>
      <c r="O2919" s="375">
        <v>1.5781000000000001</v>
      </c>
      <c r="P2919" s="375">
        <v>2.3311000000000002</v>
      </c>
      <c r="Q2919" s="375">
        <v>1.9359999999999999</v>
      </c>
      <c r="R2919" s="375">
        <v>18.604299999999999</v>
      </c>
      <c r="W2919" s="323" t="s">
        <v>401</v>
      </c>
      <c r="X2919" s="323" t="s">
        <v>237</v>
      </c>
      <c r="Y2919" s="323"/>
      <c r="Z2919" s="327">
        <v>0</v>
      </c>
      <c r="AA2919" s="327">
        <v>0</v>
      </c>
      <c r="AB2919" s="327">
        <v>0</v>
      </c>
      <c r="AC2919" s="327">
        <v>0</v>
      </c>
      <c r="AD2919" s="327">
        <v>0</v>
      </c>
      <c r="AE2919" s="327">
        <v>0</v>
      </c>
      <c r="AF2919" s="327">
        <v>0</v>
      </c>
      <c r="AG2919" s="327">
        <v>0</v>
      </c>
      <c r="AH2919" s="327">
        <v>0</v>
      </c>
      <c r="AI2919" s="327">
        <v>0</v>
      </c>
      <c r="AJ2919" s="327">
        <v>0</v>
      </c>
      <c r="AK2919" s="327">
        <v>0</v>
      </c>
      <c r="AL2919" s="327">
        <v>0</v>
      </c>
      <c r="AM2919" s="292"/>
    </row>
    <row r="2920" spans="1:39" ht="19.5" customHeight="1" x14ac:dyDescent="0.2">
      <c r="A2920" s="375" t="s">
        <v>52</v>
      </c>
      <c r="B2920" s="375" t="s">
        <v>45</v>
      </c>
      <c r="C2920" s="375" t="s">
        <v>33</v>
      </c>
      <c r="D2920" s="375" t="s">
        <v>34</v>
      </c>
      <c r="E2920" s="375"/>
      <c r="F2920" s="375">
        <v>1060.9887220000401</v>
      </c>
      <c r="G2920" s="375">
        <v>235.47740100000101</v>
      </c>
      <c r="H2920" s="375">
        <v>978.66368500001602</v>
      </c>
      <c r="I2920" s="375">
        <v>1369.75054399998</v>
      </c>
      <c r="J2920" s="375">
        <v>1442.9524269999599</v>
      </c>
      <c r="K2920" s="375">
        <v>1704.16826499997</v>
      </c>
      <c r="L2920" s="375">
        <v>1273.3553550000299</v>
      </c>
      <c r="M2920" s="375">
        <v>1810.85278668757</v>
      </c>
      <c r="N2920" s="375">
        <v>1924.5188140810999</v>
      </c>
      <c r="O2920" s="375">
        <v>1630.2102460000301</v>
      </c>
      <c r="P2920" s="375">
        <v>1792.24880700002</v>
      </c>
      <c r="Q2920" s="375">
        <v>1946.3762636986901</v>
      </c>
      <c r="R2920" s="375">
        <v>17169.5633164674</v>
      </c>
      <c r="W2920" s="323" t="s">
        <v>401</v>
      </c>
      <c r="X2920" s="323" t="s">
        <v>238</v>
      </c>
      <c r="Y2920" s="323"/>
      <c r="Z2920" s="327">
        <v>0</v>
      </c>
      <c r="AA2920" s="327">
        <v>0</v>
      </c>
      <c r="AB2920" s="327">
        <v>0</v>
      </c>
      <c r="AC2920" s="327">
        <v>0</v>
      </c>
      <c r="AD2920" s="327">
        <v>0</v>
      </c>
      <c r="AE2920" s="327">
        <v>0</v>
      </c>
      <c r="AF2920" s="327">
        <v>0</v>
      </c>
      <c r="AG2920" s="327">
        <v>0</v>
      </c>
      <c r="AH2920" s="327">
        <v>0</v>
      </c>
      <c r="AI2920" s="327">
        <v>0</v>
      </c>
      <c r="AJ2920" s="327">
        <v>0</v>
      </c>
      <c r="AK2920" s="327">
        <v>0</v>
      </c>
      <c r="AL2920" s="327">
        <v>0</v>
      </c>
      <c r="AM2920" s="292"/>
    </row>
    <row r="2921" spans="1:39" ht="19.5" customHeight="1" x14ac:dyDescent="0.2">
      <c r="A2921" s="375" t="s">
        <v>52</v>
      </c>
      <c r="B2921" s="375" t="s">
        <v>45</v>
      </c>
      <c r="C2921" s="375" t="s">
        <v>33</v>
      </c>
      <c r="D2921" s="375" t="s">
        <v>35</v>
      </c>
      <c r="E2921" s="375"/>
      <c r="F2921" s="375">
        <v>12.278136999999999</v>
      </c>
      <c r="G2921" s="375">
        <v>6.9311769999999902</v>
      </c>
      <c r="H2921" s="375">
        <v>73.068138999999903</v>
      </c>
      <c r="I2921" s="375">
        <v>132.24589</v>
      </c>
      <c r="J2921" s="375">
        <v>80.124499999999998</v>
      </c>
      <c r="K2921" s="375">
        <v>166.46173099999999</v>
      </c>
      <c r="L2921" s="375">
        <v>179.42834500000001</v>
      </c>
      <c r="M2921" s="375">
        <v>191.581121</v>
      </c>
      <c r="N2921" s="375">
        <v>91.224621999999997</v>
      </c>
      <c r="O2921" s="375">
        <v>124.66085099999999</v>
      </c>
      <c r="P2921" s="375">
        <v>160.81139099999999</v>
      </c>
      <c r="Q2921" s="375">
        <v>161.61261300000001</v>
      </c>
      <c r="R2921" s="375">
        <v>1380.4285170000001</v>
      </c>
      <c r="W2921" s="323" t="s">
        <v>401</v>
      </c>
      <c r="X2921" s="323" t="s">
        <v>239</v>
      </c>
      <c r="Y2921" s="323"/>
      <c r="Z2921" s="327">
        <v>0</v>
      </c>
      <c r="AA2921" s="327">
        <v>0</v>
      </c>
      <c r="AB2921" s="327">
        <v>0</v>
      </c>
      <c r="AC2921" s="327">
        <v>0</v>
      </c>
      <c r="AD2921" s="327">
        <v>0</v>
      </c>
      <c r="AE2921" s="327">
        <v>0</v>
      </c>
      <c r="AF2921" s="327">
        <v>0</v>
      </c>
      <c r="AG2921" s="327">
        <v>0</v>
      </c>
      <c r="AH2921" s="327">
        <v>0</v>
      </c>
      <c r="AI2921" s="327">
        <v>0</v>
      </c>
      <c r="AJ2921" s="327">
        <v>0</v>
      </c>
      <c r="AK2921" s="327">
        <v>0</v>
      </c>
      <c r="AL2921" s="327">
        <v>0</v>
      </c>
      <c r="AM2921" s="292"/>
    </row>
    <row r="2922" spans="1:39" ht="19.5" customHeight="1" x14ac:dyDescent="0.2">
      <c r="A2922" s="375" t="s">
        <v>52</v>
      </c>
      <c r="B2922" s="375" t="s">
        <v>45</v>
      </c>
      <c r="C2922" s="375" t="s">
        <v>33</v>
      </c>
      <c r="D2922" s="375" t="s">
        <v>36</v>
      </c>
      <c r="E2922" s="375"/>
      <c r="F2922" s="375">
        <v>63.0383789999999</v>
      </c>
      <c r="G2922" s="375">
        <v>41.997399000000001</v>
      </c>
      <c r="H2922" s="375">
        <v>265.88837699999999</v>
      </c>
      <c r="I2922" s="375">
        <v>420.15352300000001</v>
      </c>
      <c r="J2922" s="375">
        <v>319.21182099999999</v>
      </c>
      <c r="K2922" s="375">
        <v>469.69943699999999</v>
      </c>
      <c r="L2922" s="375">
        <v>456.19904000000002</v>
      </c>
      <c r="M2922" s="375">
        <v>485.91597999999999</v>
      </c>
      <c r="N2922" s="375">
        <v>506.44239599999997</v>
      </c>
      <c r="O2922" s="375">
        <v>279.35523599999999</v>
      </c>
      <c r="P2922" s="375">
        <v>304.196395</v>
      </c>
      <c r="Q2922" s="375">
        <v>331.717375</v>
      </c>
      <c r="R2922" s="375">
        <v>3943.8153579999998</v>
      </c>
      <c r="W2922" s="323" t="s">
        <v>401</v>
      </c>
      <c r="X2922" s="323" t="s">
        <v>240</v>
      </c>
      <c r="Y2922" s="323"/>
      <c r="Z2922" s="327">
        <v>0</v>
      </c>
      <c r="AA2922" s="327">
        <v>0</v>
      </c>
      <c r="AB2922" s="327">
        <v>0</v>
      </c>
      <c r="AC2922" s="327">
        <v>0</v>
      </c>
      <c r="AD2922" s="327">
        <v>0</v>
      </c>
      <c r="AE2922" s="327">
        <v>0</v>
      </c>
      <c r="AF2922" s="327">
        <v>0</v>
      </c>
      <c r="AG2922" s="327">
        <v>0</v>
      </c>
      <c r="AH2922" s="327">
        <v>0</v>
      </c>
      <c r="AI2922" s="327">
        <v>0</v>
      </c>
      <c r="AJ2922" s="327">
        <v>0</v>
      </c>
      <c r="AK2922" s="327">
        <v>0</v>
      </c>
      <c r="AL2922" s="327">
        <v>0</v>
      </c>
      <c r="AM2922" s="292"/>
    </row>
    <row r="2923" spans="1:39" ht="19.5" customHeight="1" x14ac:dyDescent="0.2">
      <c r="A2923" s="375" t="s">
        <v>52</v>
      </c>
      <c r="B2923" s="375" t="s">
        <v>45</v>
      </c>
      <c r="C2923" s="375" t="s">
        <v>33</v>
      </c>
      <c r="D2923" s="375" t="s">
        <v>37</v>
      </c>
      <c r="E2923" s="375"/>
      <c r="F2923" s="375">
        <v>0</v>
      </c>
      <c r="G2923" s="375">
        <v>0</v>
      </c>
      <c r="H2923" s="375">
        <v>0</v>
      </c>
      <c r="I2923" s="375">
        <v>0</v>
      </c>
      <c r="J2923" s="375">
        <v>0</v>
      </c>
      <c r="K2923" s="375">
        <v>0</v>
      </c>
      <c r="L2923" s="375">
        <v>0</v>
      </c>
      <c r="M2923" s="375">
        <v>0.104784</v>
      </c>
      <c r="N2923" s="375">
        <v>0</v>
      </c>
      <c r="O2923" s="375">
        <v>0</v>
      </c>
      <c r="P2923" s="375">
        <v>0</v>
      </c>
      <c r="Q2923" s="375">
        <v>0</v>
      </c>
      <c r="R2923" s="375">
        <v>0.104784</v>
      </c>
      <c r="W2923" s="323" t="s">
        <v>401</v>
      </c>
      <c r="X2923" s="323" t="s">
        <v>241</v>
      </c>
      <c r="Y2923" s="323"/>
      <c r="Z2923" s="327">
        <v>0</v>
      </c>
      <c r="AA2923" s="327">
        <v>0</v>
      </c>
      <c r="AB2923" s="327">
        <v>0</v>
      </c>
      <c r="AC2923" s="327">
        <v>0</v>
      </c>
      <c r="AD2923" s="327">
        <v>0</v>
      </c>
      <c r="AE2923" s="327">
        <v>0</v>
      </c>
      <c r="AF2923" s="327">
        <v>0</v>
      </c>
      <c r="AG2923" s="327">
        <v>0</v>
      </c>
      <c r="AH2923" s="327">
        <v>0</v>
      </c>
      <c r="AI2923" s="327">
        <v>0</v>
      </c>
      <c r="AJ2923" s="327">
        <v>0</v>
      </c>
      <c r="AK2923" s="327">
        <v>0</v>
      </c>
      <c r="AL2923" s="327">
        <v>0</v>
      </c>
      <c r="AM2923" s="292"/>
    </row>
    <row r="2924" spans="1:39" ht="19.5" customHeight="1" x14ac:dyDescent="0.2">
      <c r="A2924" s="375" t="s">
        <v>52</v>
      </c>
      <c r="B2924" s="375" t="s">
        <v>45</v>
      </c>
      <c r="C2924" s="375" t="s">
        <v>33</v>
      </c>
      <c r="D2924" s="375" t="s">
        <v>38</v>
      </c>
      <c r="E2924" s="375"/>
      <c r="F2924" s="375">
        <v>0.23657300000000001</v>
      </c>
      <c r="G2924" s="375">
        <v>0</v>
      </c>
      <c r="H2924" s="375">
        <v>0</v>
      </c>
      <c r="I2924" s="375">
        <v>0.28725400000000001</v>
      </c>
      <c r="J2924" s="375">
        <v>1.7760659999999999</v>
      </c>
      <c r="K2924" s="375">
        <v>1.95652</v>
      </c>
      <c r="L2924" s="375">
        <v>2.7075740000000001</v>
      </c>
      <c r="M2924" s="375">
        <v>3.7280380000000002</v>
      </c>
      <c r="N2924" s="375">
        <v>6.8491059999999999</v>
      </c>
      <c r="O2924" s="375">
        <v>10.849048</v>
      </c>
      <c r="P2924" s="375">
        <v>9.7961019999999994</v>
      </c>
      <c r="Q2924" s="375">
        <v>5.526993</v>
      </c>
      <c r="R2924" s="375">
        <v>43.713273999999998</v>
      </c>
      <c r="W2924" s="323" t="s">
        <v>401</v>
      </c>
      <c r="X2924" s="323" t="s">
        <v>242</v>
      </c>
      <c r="Y2924" s="323"/>
      <c r="Z2924" s="327">
        <v>0</v>
      </c>
      <c r="AA2924" s="327">
        <v>0</v>
      </c>
      <c r="AB2924" s="327">
        <v>0</v>
      </c>
      <c r="AC2924" s="327">
        <v>0</v>
      </c>
      <c r="AD2924" s="327">
        <v>0</v>
      </c>
      <c r="AE2924" s="327">
        <v>0</v>
      </c>
      <c r="AF2924" s="327">
        <v>0</v>
      </c>
      <c r="AG2924" s="327">
        <v>0</v>
      </c>
      <c r="AH2924" s="327">
        <v>0</v>
      </c>
      <c r="AI2924" s="327">
        <v>0</v>
      </c>
      <c r="AJ2924" s="327">
        <v>0</v>
      </c>
      <c r="AK2924" s="327">
        <v>0</v>
      </c>
      <c r="AL2924" s="327">
        <v>0</v>
      </c>
      <c r="AM2924" s="292"/>
    </row>
    <row r="2925" spans="1:39" ht="19.5" customHeight="1" x14ac:dyDescent="0.2">
      <c r="A2925" s="375" t="s">
        <v>52</v>
      </c>
      <c r="B2925" s="375" t="s">
        <v>45</v>
      </c>
      <c r="C2925" s="375" t="s">
        <v>33</v>
      </c>
      <c r="D2925" s="375" t="s">
        <v>39</v>
      </c>
      <c r="E2925" s="375"/>
      <c r="F2925" s="375">
        <v>0</v>
      </c>
      <c r="G2925" s="375">
        <v>0</v>
      </c>
      <c r="H2925" s="375">
        <v>0</v>
      </c>
      <c r="I2925" s="375">
        <v>0</v>
      </c>
      <c r="J2925" s="375">
        <v>0</v>
      </c>
      <c r="K2925" s="375">
        <v>0</v>
      </c>
      <c r="L2925" s="375">
        <v>0</v>
      </c>
      <c r="M2925" s="375">
        <v>0</v>
      </c>
      <c r="N2925" s="375">
        <v>0</v>
      </c>
      <c r="O2925" s="375">
        <v>0</v>
      </c>
      <c r="P2925" s="375">
        <v>0</v>
      </c>
      <c r="Q2925" s="375">
        <v>0.63660000000000005</v>
      </c>
      <c r="R2925" s="375">
        <v>0.63660000000000005</v>
      </c>
      <c r="W2925" s="323" t="s">
        <v>401</v>
      </c>
      <c r="X2925" s="323" t="s">
        <v>243</v>
      </c>
      <c r="Y2925" s="323"/>
      <c r="Z2925" s="327">
        <v>0</v>
      </c>
      <c r="AA2925" s="327">
        <v>0</v>
      </c>
      <c r="AB2925" s="327">
        <v>0</v>
      </c>
      <c r="AC2925" s="327">
        <v>0</v>
      </c>
      <c r="AD2925" s="327">
        <v>0</v>
      </c>
      <c r="AE2925" s="327">
        <v>0</v>
      </c>
      <c r="AF2925" s="327">
        <v>0</v>
      </c>
      <c r="AG2925" s="327">
        <v>0</v>
      </c>
      <c r="AH2925" s="327">
        <v>0</v>
      </c>
      <c r="AI2925" s="327">
        <v>0</v>
      </c>
      <c r="AJ2925" s="327">
        <v>0</v>
      </c>
      <c r="AK2925" s="327">
        <v>0</v>
      </c>
      <c r="AL2925" s="327">
        <v>0</v>
      </c>
      <c r="AM2925" s="292"/>
    </row>
    <row r="2926" spans="1:39" ht="19.5" customHeight="1" x14ac:dyDescent="0.2">
      <c r="A2926" s="375" t="s">
        <v>52</v>
      </c>
      <c r="B2926" s="375" t="s">
        <v>45</v>
      </c>
      <c r="C2926" s="375" t="s">
        <v>40</v>
      </c>
      <c r="D2926" s="375" t="s">
        <v>41</v>
      </c>
      <c r="E2926" s="375"/>
      <c r="F2926" s="375">
        <v>1057.5801120000001</v>
      </c>
      <c r="G2926" s="375">
        <v>239.45077699999999</v>
      </c>
      <c r="H2926" s="375">
        <v>1259.582191</v>
      </c>
      <c r="I2926" s="375">
        <v>1838.5391529999999</v>
      </c>
      <c r="J2926" s="375">
        <v>1704.2717689999999</v>
      </c>
      <c r="K2926" s="375">
        <v>2028.815971</v>
      </c>
      <c r="L2926" s="375">
        <v>1572.755085</v>
      </c>
      <c r="M2926" s="375">
        <v>2196.1206459218802</v>
      </c>
      <c r="N2926" s="375">
        <v>2149.5771956306298</v>
      </c>
      <c r="O2926" s="375">
        <v>1875.35328999999</v>
      </c>
      <c r="P2926" s="375">
        <v>2204.38655899999</v>
      </c>
      <c r="Q2926" s="375">
        <v>2344.5333706986999</v>
      </c>
      <c r="R2926" s="375">
        <v>20470.966119251199</v>
      </c>
      <c r="W2926" s="323" t="s">
        <v>401</v>
      </c>
      <c r="X2926" s="323" t="s">
        <v>244</v>
      </c>
      <c r="Y2926" s="323"/>
      <c r="Z2926" s="327">
        <v>0</v>
      </c>
      <c r="AA2926" s="327">
        <v>0</v>
      </c>
      <c r="AB2926" s="327">
        <v>0</v>
      </c>
      <c r="AC2926" s="327">
        <v>0</v>
      </c>
      <c r="AD2926" s="327">
        <v>0</v>
      </c>
      <c r="AE2926" s="327">
        <v>0</v>
      </c>
      <c r="AF2926" s="327">
        <v>0</v>
      </c>
      <c r="AG2926" s="327">
        <v>0</v>
      </c>
      <c r="AH2926" s="327">
        <v>0</v>
      </c>
      <c r="AI2926" s="327">
        <v>0</v>
      </c>
      <c r="AJ2926" s="327">
        <v>0</v>
      </c>
      <c r="AK2926" s="327">
        <v>0</v>
      </c>
      <c r="AL2926" s="327">
        <v>0</v>
      </c>
      <c r="AM2926" s="292"/>
    </row>
    <row r="2927" spans="1:39" ht="19.5" customHeight="1" x14ac:dyDescent="0.2">
      <c r="A2927" s="375" t="s">
        <v>52</v>
      </c>
      <c r="B2927" s="375" t="s">
        <v>45</v>
      </c>
      <c r="C2927" s="375" t="s">
        <v>40</v>
      </c>
      <c r="D2927" s="375" t="s">
        <v>42</v>
      </c>
      <c r="E2927" s="375"/>
      <c r="F2927" s="375">
        <v>82.281586000000104</v>
      </c>
      <c r="G2927" s="375">
        <v>23.683178999999999</v>
      </c>
      <c r="H2927" s="375">
        <v>51.20234</v>
      </c>
      <c r="I2927" s="375">
        <v>77.068715999999895</v>
      </c>
      <c r="J2927" s="375">
        <v>133.443667</v>
      </c>
      <c r="K2927" s="375">
        <v>307.834079000001</v>
      </c>
      <c r="L2927" s="375">
        <v>330.70899400000002</v>
      </c>
      <c r="M2927" s="375">
        <v>285.11207076562602</v>
      </c>
      <c r="N2927" s="375">
        <v>366.38565045044999</v>
      </c>
      <c r="O2927" s="375">
        <v>165.16539399999999</v>
      </c>
      <c r="P2927" s="375">
        <v>54.182949999999998</v>
      </c>
      <c r="Q2927" s="375">
        <v>93.888362999999998</v>
      </c>
      <c r="R2927" s="375">
        <v>1970.95698921608</v>
      </c>
      <c r="W2927" s="323" t="s">
        <v>401</v>
      </c>
      <c r="X2927" s="323" t="s">
        <v>245</v>
      </c>
      <c r="Y2927" s="323"/>
      <c r="Z2927" s="327">
        <v>0</v>
      </c>
      <c r="AA2927" s="327">
        <v>0</v>
      </c>
      <c r="AB2927" s="327">
        <v>0</v>
      </c>
      <c r="AC2927" s="327">
        <v>0</v>
      </c>
      <c r="AD2927" s="327">
        <v>0</v>
      </c>
      <c r="AE2927" s="327">
        <v>0</v>
      </c>
      <c r="AF2927" s="327">
        <v>0</v>
      </c>
      <c r="AG2927" s="327">
        <v>0</v>
      </c>
      <c r="AH2927" s="327">
        <v>0</v>
      </c>
      <c r="AI2927" s="327">
        <v>0</v>
      </c>
      <c r="AJ2927" s="327">
        <v>0</v>
      </c>
      <c r="AK2927" s="327">
        <v>0</v>
      </c>
      <c r="AL2927" s="327">
        <v>0</v>
      </c>
      <c r="AM2927" s="292"/>
    </row>
    <row r="2928" spans="1:39" ht="19.5" customHeight="1" x14ac:dyDescent="0.2">
      <c r="A2928" s="375" t="s">
        <v>52</v>
      </c>
      <c r="B2928" s="375" t="s">
        <v>45</v>
      </c>
      <c r="C2928" s="375" t="s">
        <v>40</v>
      </c>
      <c r="D2928" s="375" t="s">
        <v>43</v>
      </c>
      <c r="E2928" s="375"/>
      <c r="F2928" s="375">
        <v>-3.31988700000002</v>
      </c>
      <c r="G2928" s="375">
        <v>21.272020999999999</v>
      </c>
      <c r="H2928" s="375">
        <v>6.8356699999999897</v>
      </c>
      <c r="I2928" s="375">
        <v>6.8293419999999996</v>
      </c>
      <c r="J2928" s="375">
        <v>6.3493779999999704</v>
      </c>
      <c r="K2928" s="375">
        <v>5.6359029999999803</v>
      </c>
      <c r="L2928" s="375">
        <v>8.2262350000000204</v>
      </c>
      <c r="M2928" s="375">
        <v>10.949992999999999</v>
      </c>
      <c r="N2928" s="375">
        <v>13.072092</v>
      </c>
      <c r="O2928" s="375">
        <v>4.5566969999999598</v>
      </c>
      <c r="P2928" s="375">
        <v>8.4831859999999999</v>
      </c>
      <c r="Q2928" s="375">
        <v>7.4481109999999697</v>
      </c>
      <c r="R2928" s="375">
        <v>96.3387409999998</v>
      </c>
      <c r="W2928" s="323" t="s">
        <v>401</v>
      </c>
      <c r="X2928" s="323" t="s">
        <v>246</v>
      </c>
      <c r="Y2928" s="323"/>
      <c r="Z2928" s="327">
        <v>0</v>
      </c>
      <c r="AA2928" s="327">
        <v>0</v>
      </c>
      <c r="AB2928" s="327">
        <v>0</v>
      </c>
      <c r="AC2928" s="327">
        <v>0</v>
      </c>
      <c r="AD2928" s="327">
        <v>0</v>
      </c>
      <c r="AE2928" s="327">
        <v>0</v>
      </c>
      <c r="AF2928" s="327">
        <v>0</v>
      </c>
      <c r="AG2928" s="327">
        <v>0</v>
      </c>
      <c r="AH2928" s="327">
        <v>0</v>
      </c>
      <c r="AI2928" s="327">
        <v>0</v>
      </c>
      <c r="AJ2928" s="327">
        <v>0</v>
      </c>
      <c r="AK2928" s="327">
        <v>0</v>
      </c>
      <c r="AL2928" s="327">
        <v>0</v>
      </c>
      <c r="AM2928" s="292"/>
    </row>
    <row r="2929" spans="1:39" ht="19.5" customHeight="1" x14ac:dyDescent="0.2">
      <c r="A2929" s="375" t="s">
        <v>52</v>
      </c>
      <c r="B2929" s="375" t="s">
        <v>25</v>
      </c>
      <c r="C2929" s="375" t="s">
        <v>378</v>
      </c>
      <c r="D2929" s="375" t="s">
        <v>378</v>
      </c>
      <c r="E2929" s="375"/>
      <c r="F2929" s="375">
        <v>3688.5010050000001</v>
      </c>
      <c r="G2929" s="375">
        <v>1070.941585</v>
      </c>
      <c r="H2929" s="375">
        <v>3901.6225209999998</v>
      </c>
      <c r="I2929" s="375">
        <v>5249.5270719999999</v>
      </c>
      <c r="J2929" s="375">
        <v>5766.9331350000002</v>
      </c>
      <c r="K2929" s="375">
        <v>6651.9977790000003</v>
      </c>
      <c r="L2929" s="375">
        <v>6566.7073970000001</v>
      </c>
      <c r="M2929" s="375">
        <v>7198.7171820000003</v>
      </c>
      <c r="N2929" s="375">
        <v>7173.4321250000003</v>
      </c>
      <c r="O2929" s="375">
        <v>5775.7399649999998</v>
      </c>
      <c r="P2929" s="375">
        <v>6442.7654979999998</v>
      </c>
      <c r="Q2929" s="375">
        <v>6751.4336869999997</v>
      </c>
      <c r="R2929" s="375">
        <v>66238.318950999994</v>
      </c>
      <c r="W2929" s="323" t="s">
        <v>401</v>
      </c>
      <c r="X2929" s="323" t="s">
        <v>247</v>
      </c>
      <c r="Y2929" s="323"/>
      <c r="Z2929" s="327">
        <v>0</v>
      </c>
      <c r="AA2929" s="327">
        <v>0</v>
      </c>
      <c r="AB2929" s="327">
        <v>0</v>
      </c>
      <c r="AC2929" s="327">
        <v>0</v>
      </c>
      <c r="AD2929" s="327">
        <v>0</v>
      </c>
      <c r="AE2929" s="327">
        <v>0</v>
      </c>
      <c r="AF2929" s="327">
        <v>0</v>
      </c>
      <c r="AG2929" s="327">
        <v>0</v>
      </c>
      <c r="AH2929" s="327">
        <v>0</v>
      </c>
      <c r="AI2929" s="327">
        <v>0</v>
      </c>
      <c r="AJ2929" s="327">
        <v>0</v>
      </c>
      <c r="AK2929" s="327">
        <v>0</v>
      </c>
      <c r="AL2929" s="327">
        <v>0</v>
      </c>
      <c r="AM2929" s="292"/>
    </row>
    <row r="2930" spans="1:39" ht="19.5" customHeight="1" x14ac:dyDescent="0.2">
      <c r="A2930" s="375" t="s">
        <v>52</v>
      </c>
      <c r="B2930" s="375" t="s">
        <v>44</v>
      </c>
      <c r="C2930" s="375" t="s">
        <v>380</v>
      </c>
      <c r="D2930" s="375" t="s">
        <v>380</v>
      </c>
      <c r="E2930" s="375"/>
      <c r="F2930" s="375">
        <v>2551.959194</v>
      </c>
      <c r="G2930" s="375">
        <v>786.53560800000002</v>
      </c>
      <c r="H2930" s="375">
        <v>2584.0023200000001</v>
      </c>
      <c r="I2930" s="375">
        <v>3327.0898609999999</v>
      </c>
      <c r="J2930" s="375">
        <v>3922.8683210000099</v>
      </c>
      <c r="K2930" s="375">
        <v>4309.7118259999997</v>
      </c>
      <c r="L2930" s="375">
        <v>4655.0170829999797</v>
      </c>
      <c r="M2930" s="375">
        <v>4706.5344723124999</v>
      </c>
      <c r="N2930" s="375">
        <v>4644.3971869189199</v>
      </c>
      <c r="O2930" s="375">
        <v>3730.6645840000101</v>
      </c>
      <c r="P2930" s="375">
        <v>4175.7128030000003</v>
      </c>
      <c r="Q2930" s="375">
        <v>4305.5295423013004</v>
      </c>
      <c r="R2930" s="375">
        <v>43700.022801532701</v>
      </c>
      <c r="W2930" s="323" t="s">
        <v>401</v>
      </c>
      <c r="X2930" s="323" t="s">
        <v>248</v>
      </c>
      <c r="Y2930" s="323"/>
      <c r="Z2930" s="327">
        <v>0</v>
      </c>
      <c r="AA2930" s="327">
        <v>0</v>
      </c>
      <c r="AB2930" s="327">
        <v>0</v>
      </c>
      <c r="AC2930" s="327">
        <v>0</v>
      </c>
      <c r="AD2930" s="327">
        <v>0</v>
      </c>
      <c r="AE2930" s="327">
        <v>0</v>
      </c>
      <c r="AF2930" s="327">
        <v>0</v>
      </c>
      <c r="AG2930" s="327">
        <v>0</v>
      </c>
      <c r="AH2930" s="327">
        <v>0</v>
      </c>
      <c r="AI2930" s="327">
        <v>0</v>
      </c>
      <c r="AJ2930" s="327">
        <v>0</v>
      </c>
      <c r="AK2930" s="327">
        <v>0</v>
      </c>
      <c r="AL2930" s="327">
        <v>0</v>
      </c>
      <c r="AM2930" s="292"/>
    </row>
    <row r="2931" spans="1:39" ht="19.5" customHeight="1" x14ac:dyDescent="0.2">
      <c r="A2931" s="375" t="s">
        <v>52</v>
      </c>
      <c r="B2931" s="375" t="s">
        <v>45</v>
      </c>
      <c r="C2931" s="375" t="s">
        <v>382</v>
      </c>
      <c r="D2931" s="375" t="s">
        <v>382</v>
      </c>
      <c r="E2931" s="375"/>
      <c r="F2931" s="375">
        <v>1136.5418110000001</v>
      </c>
      <c r="G2931" s="375">
        <v>284.40597700000001</v>
      </c>
      <c r="H2931" s="375">
        <v>1317.620201</v>
      </c>
      <c r="I2931" s="375">
        <v>1922.4372109999899</v>
      </c>
      <c r="J2931" s="375">
        <v>1844.0648139999901</v>
      </c>
      <c r="K2931" s="375">
        <v>2342.2859530000001</v>
      </c>
      <c r="L2931" s="375">
        <v>1911.69031400002</v>
      </c>
      <c r="M2931" s="375">
        <v>2492.1827096874899</v>
      </c>
      <c r="N2931" s="375">
        <v>2529.0349380810699</v>
      </c>
      <c r="O2931" s="375">
        <v>2045.0753809999901</v>
      </c>
      <c r="P2931" s="375">
        <v>2267.0526949999999</v>
      </c>
      <c r="Q2931" s="375">
        <v>2445.9041446986998</v>
      </c>
      <c r="R2931" s="375">
        <v>22538.296149467202</v>
      </c>
      <c r="W2931" s="323" t="s">
        <v>401</v>
      </c>
      <c r="X2931" s="323" t="s">
        <v>210</v>
      </c>
      <c r="Y2931" s="323"/>
      <c r="Z2931" s="327">
        <v>0</v>
      </c>
      <c r="AA2931" s="327">
        <v>0</v>
      </c>
      <c r="AB2931" s="327">
        <v>0</v>
      </c>
      <c r="AC2931" s="327">
        <v>0</v>
      </c>
      <c r="AD2931" s="327">
        <v>0</v>
      </c>
      <c r="AE2931" s="327">
        <v>0</v>
      </c>
      <c r="AF2931" s="327">
        <v>0</v>
      </c>
      <c r="AG2931" s="327">
        <v>0</v>
      </c>
      <c r="AH2931" s="327">
        <v>0</v>
      </c>
      <c r="AI2931" s="327">
        <v>63.128577</v>
      </c>
      <c r="AJ2931" s="327">
        <v>20.249815000000002</v>
      </c>
      <c r="AK2931" s="327">
        <v>35.291029000000002</v>
      </c>
      <c r="AL2931" s="327">
        <v>118.669421</v>
      </c>
      <c r="AM2931" s="292"/>
    </row>
    <row r="2932" spans="1:39" ht="19.5" customHeight="1" x14ac:dyDescent="0.2">
      <c r="A2932" s="375" t="s">
        <v>52</v>
      </c>
      <c r="B2932" s="375" t="s">
        <v>46</v>
      </c>
      <c r="C2932" s="375" t="s">
        <v>384</v>
      </c>
      <c r="D2932" s="375" t="s">
        <v>384</v>
      </c>
      <c r="E2932" s="375"/>
      <c r="F2932" s="375">
        <v>0</v>
      </c>
      <c r="G2932" s="375">
        <v>0</v>
      </c>
      <c r="H2932" s="375">
        <v>0</v>
      </c>
      <c r="I2932" s="375">
        <v>0</v>
      </c>
      <c r="J2932" s="375">
        <v>0</v>
      </c>
      <c r="K2932" s="375">
        <v>0</v>
      </c>
      <c r="L2932" s="375">
        <v>0</v>
      </c>
      <c r="M2932" s="375">
        <v>0</v>
      </c>
      <c r="N2932" s="375">
        <v>0</v>
      </c>
      <c r="O2932" s="375">
        <v>0</v>
      </c>
      <c r="P2932" s="375">
        <v>0</v>
      </c>
      <c r="Q2932" s="375">
        <v>0</v>
      </c>
      <c r="R2932" s="375">
        <v>0</v>
      </c>
      <c r="W2932" s="321"/>
      <c r="X2932" s="321"/>
      <c r="Y2932" s="321"/>
      <c r="Z2932" s="329"/>
      <c r="AA2932" s="329"/>
      <c r="AB2932" s="329"/>
      <c r="AC2932" s="329"/>
      <c r="AD2932" s="329"/>
      <c r="AE2932" s="329"/>
      <c r="AF2932" s="329"/>
      <c r="AG2932" s="329"/>
      <c r="AH2932" s="329"/>
      <c r="AI2932" s="329"/>
      <c r="AJ2932" s="329"/>
      <c r="AK2932" s="329"/>
      <c r="AL2932" s="329"/>
      <c r="AM2932" s="292"/>
    </row>
    <row r="2933" spans="1:39" ht="19.5" customHeight="1" x14ac:dyDescent="0.2">
      <c r="A2933" s="375" t="s">
        <v>52</v>
      </c>
      <c r="B2933" s="375" t="s">
        <v>47</v>
      </c>
      <c r="C2933" s="375" t="s">
        <v>386</v>
      </c>
      <c r="D2933" s="375" t="s">
        <v>386</v>
      </c>
      <c r="E2933" s="375"/>
      <c r="F2933" s="375">
        <v>1136.5418110000001</v>
      </c>
      <c r="G2933" s="375">
        <v>284.40597700000001</v>
      </c>
      <c r="H2933" s="375">
        <v>1317.620201</v>
      </c>
      <c r="I2933" s="375">
        <v>1922.4372109999899</v>
      </c>
      <c r="J2933" s="375">
        <v>1844.0648139999901</v>
      </c>
      <c r="K2933" s="375">
        <v>2342.2859530000001</v>
      </c>
      <c r="L2933" s="375">
        <v>1911.69031400002</v>
      </c>
      <c r="M2933" s="375">
        <v>2492.1827096874899</v>
      </c>
      <c r="N2933" s="375">
        <v>2529.0349380810699</v>
      </c>
      <c r="O2933" s="375">
        <v>2045.0753809999901</v>
      </c>
      <c r="P2933" s="375">
        <v>2267.0526949999999</v>
      </c>
      <c r="Q2933" s="375">
        <v>2445.9041446986998</v>
      </c>
      <c r="R2933" s="375">
        <v>22538.296149467202</v>
      </c>
      <c r="W2933" s="321"/>
      <c r="X2933" s="321"/>
      <c r="Y2933" s="321"/>
      <c r="Z2933" s="329"/>
      <c r="AA2933" s="329"/>
      <c r="AB2933" s="329"/>
      <c r="AC2933" s="329"/>
      <c r="AD2933" s="329"/>
      <c r="AE2933" s="329"/>
      <c r="AF2933" s="329"/>
      <c r="AG2933" s="329"/>
      <c r="AH2933" s="329"/>
      <c r="AI2933" s="329"/>
      <c r="AJ2933" s="329"/>
      <c r="AK2933" s="329"/>
      <c r="AL2933" s="329"/>
      <c r="AM2933" s="292"/>
    </row>
    <row r="2934" spans="1:39" ht="19.5" customHeight="1" x14ac:dyDescent="0.2">
      <c r="A2934" s="375" t="s">
        <v>52</v>
      </c>
      <c r="B2934" s="375" t="s">
        <v>48</v>
      </c>
      <c r="C2934" s="375" t="s">
        <v>48</v>
      </c>
      <c r="D2934" s="375" t="s">
        <v>48</v>
      </c>
      <c r="E2934" s="375"/>
      <c r="F2934" s="375">
        <v>0.30813108345621698</v>
      </c>
      <c r="G2934" s="375">
        <v>0.26556628389773501</v>
      </c>
      <c r="H2934" s="375">
        <v>0.33771083540452101</v>
      </c>
      <c r="I2934" s="375">
        <v>0.36621150527138302</v>
      </c>
      <c r="J2934" s="375">
        <v>0.319765249714481</v>
      </c>
      <c r="K2934" s="375">
        <v>0.35211766913008702</v>
      </c>
      <c r="L2934" s="375">
        <v>0.29111854669714299</v>
      </c>
      <c r="M2934" s="375">
        <v>0.34619816929592201</v>
      </c>
      <c r="N2934" s="375">
        <v>0.35255577720839898</v>
      </c>
      <c r="O2934" s="375">
        <v>0.35408023792497501</v>
      </c>
      <c r="P2934" s="375">
        <v>0.351875711711647</v>
      </c>
      <c r="Q2934" s="375">
        <v>0.36227922217592601</v>
      </c>
      <c r="R2934" s="375">
        <v>0.34026069058515901</v>
      </c>
      <c r="W2934" s="323" t="s">
        <v>3</v>
      </c>
      <c r="X2934" s="323" t="s">
        <v>4</v>
      </c>
      <c r="Y2934" s="323"/>
      <c r="Z2934" s="327" t="s">
        <v>8</v>
      </c>
      <c r="AA2934" s="327" t="s">
        <v>9</v>
      </c>
      <c r="AB2934" s="327" t="s">
        <v>10</v>
      </c>
      <c r="AC2934" s="327" t="s">
        <v>11</v>
      </c>
      <c r="AD2934" s="327" t="s">
        <v>12</v>
      </c>
      <c r="AE2934" s="327" t="s">
        <v>13</v>
      </c>
      <c r="AF2934" s="327" t="s">
        <v>14</v>
      </c>
      <c r="AG2934" s="327" t="s">
        <v>15</v>
      </c>
      <c r="AH2934" s="327" t="s">
        <v>16</v>
      </c>
      <c r="AI2934" s="327" t="s">
        <v>17</v>
      </c>
      <c r="AJ2934" s="327" t="s">
        <v>111</v>
      </c>
      <c r="AK2934" s="327" t="s">
        <v>19</v>
      </c>
      <c r="AL2934" s="327" t="s">
        <v>20</v>
      </c>
      <c r="AM2934" s="292"/>
    </row>
    <row r="2935" spans="1:39" ht="19.5" customHeight="1" x14ac:dyDescent="0.2">
      <c r="A2935" s="375" t="s">
        <v>52</v>
      </c>
      <c r="B2935" s="375" t="s">
        <v>49</v>
      </c>
      <c r="C2935" s="375" t="s">
        <v>49</v>
      </c>
      <c r="D2935" s="375" t="s">
        <v>49</v>
      </c>
      <c r="E2935" s="375"/>
      <c r="F2935" s="375">
        <v>0</v>
      </c>
      <c r="G2935" s="375">
        <v>0</v>
      </c>
      <c r="H2935" s="375">
        <v>0</v>
      </c>
      <c r="I2935" s="375">
        <v>0</v>
      </c>
      <c r="J2935" s="375">
        <v>0</v>
      </c>
      <c r="K2935" s="375">
        <v>0</v>
      </c>
      <c r="L2935" s="375">
        <v>0</v>
      </c>
      <c r="M2935" s="375">
        <v>0</v>
      </c>
      <c r="N2935" s="375">
        <v>0</v>
      </c>
      <c r="O2935" s="375">
        <v>0</v>
      </c>
      <c r="P2935" s="375">
        <v>0</v>
      </c>
      <c r="Q2935" s="375">
        <v>0</v>
      </c>
      <c r="R2935" s="375">
        <v>0</v>
      </c>
      <c r="W2935" s="323" t="s">
        <v>81</v>
      </c>
      <c r="X2935" s="323" t="s">
        <v>217</v>
      </c>
      <c r="Y2935" s="323"/>
      <c r="Z2935" s="327">
        <v>3.9868700000000001</v>
      </c>
      <c r="AA2935" s="327">
        <v>0.44094299999999997</v>
      </c>
      <c r="AB2935" s="327">
        <v>-3.104228</v>
      </c>
      <c r="AC2935" s="327">
        <v>0.54315999999999998</v>
      </c>
      <c r="AD2935" s="327">
        <v>0.54660799999999998</v>
      </c>
      <c r="AE2935" s="327">
        <v>0.54685499999999998</v>
      </c>
      <c r="AF2935" s="327">
        <v>0.54546700000000004</v>
      </c>
      <c r="AG2935" s="327">
        <v>0.55068799999999996</v>
      </c>
      <c r="AH2935" s="327">
        <v>0.54656099999999996</v>
      </c>
      <c r="AI2935" s="327">
        <v>0.54272500000000001</v>
      </c>
      <c r="AJ2935" s="327">
        <v>0.56982500000000003</v>
      </c>
      <c r="AK2935" s="327">
        <v>2.249088</v>
      </c>
      <c r="AL2935" s="327">
        <v>7.9645619999999999</v>
      </c>
      <c r="AM2935" s="292"/>
    </row>
    <row r="2936" spans="1:39" ht="19.5" customHeight="1" x14ac:dyDescent="0.2">
      <c r="A2936" s="375" t="s">
        <v>52</v>
      </c>
      <c r="B2936" s="375" t="s">
        <v>50</v>
      </c>
      <c r="C2936" s="375" t="s">
        <v>50</v>
      </c>
      <c r="D2936" s="375" t="s">
        <v>50</v>
      </c>
      <c r="E2936" s="375"/>
      <c r="F2936" s="375">
        <v>0.30813108345621698</v>
      </c>
      <c r="G2936" s="375">
        <v>0.26556628389773501</v>
      </c>
      <c r="H2936" s="375">
        <v>0.33771083540452101</v>
      </c>
      <c r="I2936" s="375">
        <v>0.36621150527138302</v>
      </c>
      <c r="J2936" s="375">
        <v>0.319765249714481</v>
      </c>
      <c r="K2936" s="375">
        <v>0.35211766913008702</v>
      </c>
      <c r="L2936" s="375">
        <v>0.29111854669714299</v>
      </c>
      <c r="M2936" s="375">
        <v>0.34619816929592201</v>
      </c>
      <c r="N2936" s="375">
        <v>0.35255577720839898</v>
      </c>
      <c r="O2936" s="375">
        <v>0.35408023792497501</v>
      </c>
      <c r="P2936" s="375">
        <v>0.351875711711647</v>
      </c>
      <c r="Q2936" s="375">
        <v>0.36227922217592601</v>
      </c>
      <c r="R2936" s="375">
        <v>0.34026069058515901</v>
      </c>
      <c r="W2936" s="323" t="s">
        <v>81</v>
      </c>
      <c r="X2936" s="323" t="s">
        <v>218</v>
      </c>
      <c r="Y2936" s="323"/>
      <c r="Z2936" s="327">
        <v>0.33193800000000001</v>
      </c>
      <c r="AA2936" s="327">
        <v>2.673E-2</v>
      </c>
      <c r="AB2936" s="327">
        <v>2.1384E-2</v>
      </c>
      <c r="AC2936" s="327">
        <v>2.0412E-2</v>
      </c>
      <c r="AD2936" s="327">
        <v>2.3328000000000002E-2</v>
      </c>
      <c r="AE2936" s="327">
        <v>2.6244E-2</v>
      </c>
      <c r="AF2936" s="327">
        <v>2.7702000000000001E-2</v>
      </c>
      <c r="AG2936" s="327">
        <v>2.7702000000000001E-2</v>
      </c>
      <c r="AH2936" s="327">
        <v>4.5198000000000002E-2</v>
      </c>
      <c r="AI2936" s="327">
        <v>4.2282E-2</v>
      </c>
      <c r="AJ2936" s="327">
        <v>2.5271999999999999E-2</v>
      </c>
      <c r="AK2936" s="327">
        <v>4.6170000000000003E-2</v>
      </c>
      <c r="AL2936" s="327">
        <v>0.66436200000000001</v>
      </c>
      <c r="AM2936" s="292"/>
    </row>
    <row r="2937" spans="1:39" ht="19.5" customHeight="1" x14ac:dyDescent="0.2">
      <c r="A2937" s="375" t="s">
        <v>53</v>
      </c>
      <c r="B2937" s="375" t="s">
        <v>25</v>
      </c>
      <c r="C2937" s="375" t="s">
        <v>26</v>
      </c>
      <c r="D2937" s="375" t="s">
        <v>27</v>
      </c>
      <c r="E2937" s="375"/>
      <c r="F2937" s="375">
        <v>1846.4994999999999</v>
      </c>
      <c r="G2937" s="375">
        <v>541.38900000000001</v>
      </c>
      <c r="H2937" s="375">
        <v>1545.0050000000001</v>
      </c>
      <c r="I2937" s="375">
        <v>2048.5068000000001</v>
      </c>
      <c r="J2937" s="375">
        <v>2048.8087999999998</v>
      </c>
      <c r="K2937" s="375">
        <v>2741.9841000000001</v>
      </c>
      <c r="L2937" s="375">
        <v>2956.8512999999998</v>
      </c>
      <c r="M2937" s="375">
        <v>3431.0282999999999</v>
      </c>
      <c r="N2937" s="375">
        <v>3309.3980999999999</v>
      </c>
      <c r="O2937" s="375">
        <v>2959.9101000000001</v>
      </c>
      <c r="P2937" s="375">
        <v>3179.0978</v>
      </c>
      <c r="Q2937" s="375">
        <v>3370.1426000000001</v>
      </c>
      <c r="R2937" s="375">
        <v>29978.6214</v>
      </c>
      <c r="W2937" s="323" t="s">
        <v>81</v>
      </c>
      <c r="X2937" s="323" t="s">
        <v>219</v>
      </c>
      <c r="Y2937" s="323"/>
      <c r="Z2937" s="327">
        <v>1.9476800000000001</v>
      </c>
      <c r="AA2937" s="327">
        <v>0.16239999999999999</v>
      </c>
      <c r="AB2937" s="327">
        <v>0.30015999999999998</v>
      </c>
      <c r="AC2937" s="327">
        <v>0.39551999999999998</v>
      </c>
      <c r="AD2937" s="327">
        <v>0.43496000000000001</v>
      </c>
      <c r="AE2937" s="327">
        <v>0.47664000000000001</v>
      </c>
      <c r="AF2937" s="327">
        <v>0.62360000000000004</v>
      </c>
      <c r="AG2937" s="327">
        <v>0.70272000000000001</v>
      </c>
      <c r="AH2937" s="327">
        <v>0.57696000000000003</v>
      </c>
      <c r="AI2937" s="327">
        <v>0.55600000000000005</v>
      </c>
      <c r="AJ2937" s="327">
        <v>0.51803500000000002</v>
      </c>
      <c r="AK2937" s="327">
        <v>0.402895</v>
      </c>
      <c r="AL2937" s="327">
        <v>7.0975700000000002</v>
      </c>
      <c r="AM2937" s="292"/>
    </row>
    <row r="2938" spans="1:39" ht="19.5" customHeight="1" x14ac:dyDescent="0.2">
      <c r="A2938" s="375" t="s">
        <v>53</v>
      </c>
      <c r="B2938" s="375" t="s">
        <v>25</v>
      </c>
      <c r="C2938" s="375" t="s">
        <v>26</v>
      </c>
      <c r="D2938" s="375" t="s">
        <v>28</v>
      </c>
      <c r="E2938" s="375"/>
      <c r="F2938" s="375">
        <v>930.69259999999997</v>
      </c>
      <c r="G2938" s="375">
        <v>299.59800000000001</v>
      </c>
      <c r="H2938" s="375">
        <v>815.98599999999999</v>
      </c>
      <c r="I2938" s="375">
        <v>1068.5969</v>
      </c>
      <c r="J2938" s="375">
        <v>1122.0791999999999</v>
      </c>
      <c r="K2938" s="375">
        <v>1487.8716999999999</v>
      </c>
      <c r="L2938" s="375">
        <v>1632.7858000000001</v>
      </c>
      <c r="M2938" s="375">
        <v>1785.14</v>
      </c>
      <c r="N2938" s="375">
        <v>1600.3062</v>
      </c>
      <c r="O2938" s="375">
        <v>1673.2825</v>
      </c>
      <c r="P2938" s="375">
        <v>1827.5555999999999</v>
      </c>
      <c r="Q2938" s="375">
        <v>2054.6397999999999</v>
      </c>
      <c r="R2938" s="375">
        <v>16298.534299999999</v>
      </c>
      <c r="W2938" s="323" t="s">
        <v>81</v>
      </c>
      <c r="X2938" s="323" t="s">
        <v>220</v>
      </c>
      <c r="Y2938" s="323"/>
      <c r="Z2938" s="327">
        <v>3.4172859999999998</v>
      </c>
      <c r="AA2938" s="327">
        <v>0.43332300000000001</v>
      </c>
      <c r="AB2938" s="327">
        <v>0.242842</v>
      </c>
      <c r="AC2938" s="327">
        <v>11.671961</v>
      </c>
      <c r="AD2938" s="327">
        <v>12.820031999999999</v>
      </c>
      <c r="AE2938" s="327">
        <v>9.4984439999999992</v>
      </c>
      <c r="AF2938" s="327">
        <v>1.1661250000000001</v>
      </c>
      <c r="AG2938" s="327">
        <v>0.91897799999999996</v>
      </c>
      <c r="AH2938" s="327">
        <v>2.719417</v>
      </c>
      <c r="AI2938" s="327">
        <v>60.177908000000002</v>
      </c>
      <c r="AJ2938" s="327">
        <v>3.5112920000000001</v>
      </c>
      <c r="AK2938" s="327">
        <v>0.65915400000000002</v>
      </c>
      <c r="AL2938" s="327">
        <v>107.236762</v>
      </c>
      <c r="AM2938" s="292"/>
    </row>
    <row r="2939" spans="1:39" ht="19.5" customHeight="1" x14ac:dyDescent="0.2">
      <c r="A2939" s="375" t="s">
        <v>53</v>
      </c>
      <c r="B2939" s="375" t="s">
        <v>25</v>
      </c>
      <c r="C2939" s="375" t="s">
        <v>26</v>
      </c>
      <c r="D2939" s="375" t="s">
        <v>29</v>
      </c>
      <c r="E2939" s="375"/>
      <c r="F2939" s="375">
        <v>456.35342000000003</v>
      </c>
      <c r="G2939" s="375">
        <v>108.2278</v>
      </c>
      <c r="H2939" s="375">
        <v>774.53740000000005</v>
      </c>
      <c r="I2939" s="375">
        <v>790.56120999999996</v>
      </c>
      <c r="J2939" s="375">
        <v>751.98604</v>
      </c>
      <c r="K2939" s="375">
        <v>722.49767499999996</v>
      </c>
      <c r="L2939" s="375">
        <v>522.57375000000002</v>
      </c>
      <c r="M2939" s="375">
        <v>411.41241500000001</v>
      </c>
      <c r="N2939" s="375">
        <v>761.16597999999999</v>
      </c>
      <c r="O2939" s="375">
        <v>620.13179000000002</v>
      </c>
      <c r="P2939" s="375">
        <v>828.16561000000002</v>
      </c>
      <c r="Q2939" s="375">
        <v>718.29160300000001</v>
      </c>
      <c r="R2939" s="375">
        <v>7465.9046930000004</v>
      </c>
      <c r="W2939" s="323" t="s">
        <v>81</v>
      </c>
      <c r="X2939" s="323" t="s">
        <v>211</v>
      </c>
      <c r="Y2939" s="323"/>
      <c r="Z2939" s="327">
        <v>41.084173</v>
      </c>
      <c r="AA2939" s="327">
        <v>597.05432699999994</v>
      </c>
      <c r="AB2939" s="327">
        <v>25.755334999999999</v>
      </c>
      <c r="AC2939" s="327">
        <v>57.998606000000002</v>
      </c>
      <c r="AD2939" s="327">
        <v>29.028856000000001</v>
      </c>
      <c r="AE2939" s="327">
        <v>23.884748999999999</v>
      </c>
      <c r="AF2939" s="327">
        <v>29.132757999999999</v>
      </c>
      <c r="AG2939" s="327">
        <v>43.723064000000001</v>
      </c>
      <c r="AH2939" s="327">
        <v>25.53424</v>
      </c>
      <c r="AI2939" s="327">
        <v>31.567048</v>
      </c>
      <c r="AJ2939" s="327">
        <v>26.842663999999999</v>
      </c>
      <c r="AK2939" s="327">
        <v>23.694047000000001</v>
      </c>
      <c r="AL2939" s="327">
        <v>955.29986699999995</v>
      </c>
      <c r="AM2939" s="292"/>
    </row>
    <row r="2940" spans="1:39" ht="19.5" customHeight="1" x14ac:dyDescent="0.2">
      <c r="A2940" s="375" t="s">
        <v>53</v>
      </c>
      <c r="B2940" s="375" t="s">
        <v>25</v>
      </c>
      <c r="C2940" s="375" t="s">
        <v>26</v>
      </c>
      <c r="D2940" s="375" t="s">
        <v>30</v>
      </c>
      <c r="E2940" s="375"/>
      <c r="F2940" s="375">
        <v>572.60164399999906</v>
      </c>
      <c r="G2940" s="375">
        <v>365.39510999999999</v>
      </c>
      <c r="H2940" s="375">
        <v>593.10285399999896</v>
      </c>
      <c r="I2940" s="375">
        <v>831.12945699999898</v>
      </c>
      <c r="J2940" s="375">
        <v>991.56640599999901</v>
      </c>
      <c r="K2940" s="375">
        <v>1355.5926810000001</v>
      </c>
      <c r="L2940" s="375">
        <v>768.11717999999803</v>
      </c>
      <c r="M2940" s="375">
        <v>1202.5100829999999</v>
      </c>
      <c r="N2940" s="375">
        <v>1432.5368960000001</v>
      </c>
      <c r="O2940" s="375">
        <v>1175.327164</v>
      </c>
      <c r="P2940" s="375">
        <v>1347.4592809999999</v>
      </c>
      <c r="Q2940" s="375">
        <v>1370.0442330000101</v>
      </c>
      <c r="R2940" s="375">
        <v>12005.382989</v>
      </c>
      <c r="W2940" s="323" t="s">
        <v>81</v>
      </c>
      <c r="X2940" s="323" t="s">
        <v>221</v>
      </c>
      <c r="Y2940" s="323"/>
      <c r="Z2940" s="327">
        <v>2.654684</v>
      </c>
      <c r="AA2940" s="327">
        <v>3.1056840000000001</v>
      </c>
      <c r="AB2940" s="327">
        <v>2.272564</v>
      </c>
      <c r="AC2940" s="327">
        <v>1.211795</v>
      </c>
      <c r="AD2940" s="327">
        <v>3.2698849999999999</v>
      </c>
      <c r="AE2940" s="327">
        <v>1.7164729999999999</v>
      </c>
      <c r="AF2940" s="327">
        <v>2.3703560000000001</v>
      </c>
      <c r="AG2940" s="327">
        <v>1.730356</v>
      </c>
      <c r="AH2940" s="327">
        <v>1.730356</v>
      </c>
      <c r="AI2940" s="327">
        <v>1.8856280000000001</v>
      </c>
      <c r="AJ2940" s="327">
        <v>1.9505159999999999</v>
      </c>
      <c r="AK2940" s="327">
        <v>2.0528409999999999</v>
      </c>
      <c r="AL2940" s="327">
        <v>25.951138</v>
      </c>
      <c r="AM2940" s="292"/>
    </row>
    <row r="2941" spans="1:39" ht="19.5" customHeight="1" x14ac:dyDescent="0.2">
      <c r="A2941" s="375" t="s">
        <v>53</v>
      </c>
      <c r="B2941" s="375" t="s">
        <v>25</v>
      </c>
      <c r="C2941" s="375" t="s">
        <v>26</v>
      </c>
      <c r="D2941" s="375" t="s">
        <v>31</v>
      </c>
      <c r="E2941" s="375"/>
      <c r="F2941" s="375">
        <v>365.46710000000002</v>
      </c>
      <c r="G2941" s="375">
        <v>64.876450000000006</v>
      </c>
      <c r="H2941" s="375">
        <v>214.2302</v>
      </c>
      <c r="I2941" s="375">
        <v>320.78066000000001</v>
      </c>
      <c r="J2941" s="375">
        <v>341.13977999999997</v>
      </c>
      <c r="K2941" s="375">
        <v>573.22307999999998</v>
      </c>
      <c r="L2941" s="375">
        <v>507.3494</v>
      </c>
      <c r="M2941" s="375">
        <v>757.20640000000003</v>
      </c>
      <c r="N2941" s="375">
        <v>772.57764999999995</v>
      </c>
      <c r="O2941" s="375">
        <v>442.44305000000003</v>
      </c>
      <c r="P2941" s="375">
        <v>427.20965000000001</v>
      </c>
      <c r="Q2941" s="375">
        <v>630.15554999999995</v>
      </c>
      <c r="R2941" s="375">
        <v>5416.6589700000004</v>
      </c>
      <c r="W2941" s="323" t="s">
        <v>81</v>
      </c>
      <c r="X2941" s="323" t="s">
        <v>222</v>
      </c>
      <c r="Y2941" s="323"/>
      <c r="Z2941" s="327">
        <v>0.61055199999999998</v>
      </c>
      <c r="AA2941" s="327">
        <v>0.129</v>
      </c>
      <c r="AB2941" s="327">
        <v>1.4815510000000001</v>
      </c>
      <c r="AC2941" s="327">
        <v>0.20025000000000001</v>
      </c>
      <c r="AD2941" s="327">
        <v>0.128249</v>
      </c>
      <c r="AE2941" s="327">
        <v>0.28576299999999999</v>
      </c>
      <c r="AF2941" s="327">
        <v>0.20474999999999999</v>
      </c>
      <c r="AG2941" s="327">
        <v>2.8934199999999999</v>
      </c>
      <c r="AH2941" s="327">
        <v>0.26350000000000001</v>
      </c>
      <c r="AI2941" s="327">
        <v>0.21174999999999999</v>
      </c>
      <c r="AJ2941" s="327">
        <v>0.46095999999999998</v>
      </c>
      <c r="AK2941" s="327">
        <v>0.59919999999999995</v>
      </c>
      <c r="AL2941" s="327">
        <v>7.4689449999999997</v>
      </c>
      <c r="AM2941" s="292"/>
    </row>
    <row r="2942" spans="1:39" ht="19.5" customHeight="1" x14ac:dyDescent="0.2">
      <c r="A2942" s="375" t="s">
        <v>53</v>
      </c>
      <c r="B2942" s="375" t="s">
        <v>25</v>
      </c>
      <c r="C2942" s="375" t="s">
        <v>26</v>
      </c>
      <c r="D2942" s="375" t="s">
        <v>32</v>
      </c>
      <c r="E2942" s="375"/>
      <c r="F2942" s="375">
        <v>6.4734999999999996</v>
      </c>
      <c r="G2942" s="375">
        <v>1.8398000000000001</v>
      </c>
      <c r="H2942" s="375">
        <v>2.0444</v>
      </c>
      <c r="I2942" s="375">
        <v>2.0924999999999998</v>
      </c>
      <c r="J2942" s="375">
        <v>1.4923999999999999</v>
      </c>
      <c r="K2942" s="375">
        <v>3.8820000000000001</v>
      </c>
      <c r="L2942" s="375">
        <v>13.7088</v>
      </c>
      <c r="M2942" s="375">
        <v>5.9884000000000004</v>
      </c>
      <c r="N2942" s="375">
        <v>5.8369</v>
      </c>
      <c r="O2942" s="375">
        <v>4.5605000000000002</v>
      </c>
      <c r="P2942" s="375">
        <v>12.6778</v>
      </c>
      <c r="Q2942" s="375">
        <v>4.0118999999999998</v>
      </c>
      <c r="R2942" s="375">
        <v>64.608900000000006</v>
      </c>
      <c r="W2942" s="323" t="s">
        <v>81</v>
      </c>
      <c r="X2942" s="323" t="s">
        <v>223</v>
      </c>
      <c r="Y2942" s="323"/>
      <c r="Z2942" s="327">
        <v>0</v>
      </c>
      <c r="AA2942" s="327">
        <v>0</v>
      </c>
      <c r="AB2942" s="327">
        <v>0</v>
      </c>
      <c r="AC2942" s="327">
        <v>0</v>
      </c>
      <c r="AD2942" s="327">
        <v>0</v>
      </c>
      <c r="AE2942" s="327">
        <v>0</v>
      </c>
      <c r="AF2942" s="327">
        <v>0</v>
      </c>
      <c r="AG2942" s="327">
        <v>0</v>
      </c>
      <c r="AH2942" s="327">
        <v>0</v>
      </c>
      <c r="AI2942" s="327">
        <v>0</v>
      </c>
      <c r="AJ2942" s="327">
        <v>0</v>
      </c>
      <c r="AK2942" s="327">
        <v>0</v>
      </c>
      <c r="AL2942" s="327">
        <v>0</v>
      </c>
      <c r="AM2942" s="292"/>
    </row>
    <row r="2943" spans="1:39" ht="19.5" customHeight="1" x14ac:dyDescent="0.2">
      <c r="A2943" s="375" t="s">
        <v>53</v>
      </c>
      <c r="B2943" s="375" t="s">
        <v>25</v>
      </c>
      <c r="C2943" s="375" t="s">
        <v>33</v>
      </c>
      <c r="D2943" s="375" t="s">
        <v>34</v>
      </c>
      <c r="E2943" s="375"/>
      <c r="F2943" s="375">
        <v>3310.72496400002</v>
      </c>
      <c r="G2943" s="375">
        <v>1160.7587599999999</v>
      </c>
      <c r="H2943" s="375">
        <v>3065.1741540000098</v>
      </c>
      <c r="I2943" s="375">
        <v>3936.810727</v>
      </c>
      <c r="J2943" s="375">
        <v>4103.5969260000102</v>
      </c>
      <c r="K2943" s="375">
        <v>5240.0522360000004</v>
      </c>
      <c r="L2943" s="375">
        <v>4591.7843300000004</v>
      </c>
      <c r="M2943" s="375">
        <v>5501.6635980000001</v>
      </c>
      <c r="N2943" s="375">
        <v>6085.3975260000097</v>
      </c>
      <c r="O2943" s="375">
        <v>5248.6728039999998</v>
      </c>
      <c r="P2943" s="375">
        <v>5776.7995410000003</v>
      </c>
      <c r="Q2943" s="375">
        <v>6101.2056359999997</v>
      </c>
      <c r="R2943" s="375">
        <v>54122.641202000101</v>
      </c>
      <c r="W2943" s="323" t="s">
        <v>81</v>
      </c>
      <c r="X2943" s="323" t="s">
        <v>224</v>
      </c>
      <c r="Y2943" s="323"/>
      <c r="Z2943" s="327">
        <v>4.1024500000000002</v>
      </c>
      <c r="AA2943" s="327">
        <v>0</v>
      </c>
      <c r="AB2943" s="327">
        <v>0.94684000000000001</v>
      </c>
      <c r="AC2943" s="327">
        <v>4.2443</v>
      </c>
      <c r="AD2943" s="327">
        <v>-0.41921900000000001</v>
      </c>
      <c r="AE2943" s="327">
        <v>3.5005500000000001</v>
      </c>
      <c r="AF2943" s="327">
        <v>0</v>
      </c>
      <c r="AG2943" s="327">
        <v>6.6142640000000004</v>
      </c>
      <c r="AH2943" s="327">
        <v>1.889726</v>
      </c>
      <c r="AI2943" s="327">
        <v>3.396782</v>
      </c>
      <c r="AJ2943" s="327">
        <v>1.6720349999999999</v>
      </c>
      <c r="AK2943" s="327">
        <v>1.5255000000000001</v>
      </c>
      <c r="AL2943" s="327">
        <v>27.473227999999999</v>
      </c>
      <c r="AM2943" s="292"/>
    </row>
    <row r="2944" spans="1:39" ht="19.5" customHeight="1" x14ac:dyDescent="0.2">
      <c r="A2944" s="375" t="s">
        <v>53</v>
      </c>
      <c r="B2944" s="375" t="s">
        <v>25</v>
      </c>
      <c r="C2944" s="375" t="s">
        <v>33</v>
      </c>
      <c r="D2944" s="375" t="s">
        <v>35</v>
      </c>
      <c r="E2944" s="375"/>
      <c r="F2944" s="375">
        <v>160.50299999999999</v>
      </c>
      <c r="G2944" s="375">
        <v>46.073700000000002</v>
      </c>
      <c r="H2944" s="375">
        <v>201.30119999999999</v>
      </c>
      <c r="I2944" s="375">
        <v>284.45440000000002</v>
      </c>
      <c r="J2944" s="375">
        <v>347.19459999999998</v>
      </c>
      <c r="K2944" s="375">
        <v>477.61040000000003</v>
      </c>
      <c r="L2944" s="375">
        <v>515.09889999999996</v>
      </c>
      <c r="M2944" s="375">
        <v>627.42409999999995</v>
      </c>
      <c r="N2944" s="375">
        <v>113.32689999999999</v>
      </c>
      <c r="O2944" s="375">
        <v>513.31389999999999</v>
      </c>
      <c r="P2944" s="375">
        <v>661.43</v>
      </c>
      <c r="Q2944" s="375">
        <v>665.33280000000002</v>
      </c>
      <c r="R2944" s="375">
        <v>4613.0639000000001</v>
      </c>
      <c r="W2944" s="323" t="s">
        <v>81</v>
      </c>
      <c r="X2944" s="323" t="s">
        <v>225</v>
      </c>
      <c r="Y2944" s="323"/>
      <c r="Z2944" s="327">
        <v>0.12886</v>
      </c>
      <c r="AA2944" s="327">
        <v>5.4320000000000002E-3</v>
      </c>
      <c r="AB2944" s="327">
        <v>0.24181800000000001</v>
      </c>
      <c r="AC2944" s="327">
        <v>0.118173</v>
      </c>
      <c r="AD2944" s="327">
        <v>0.27597699999999997</v>
      </c>
      <c r="AE2944" s="327">
        <v>0.25525399999999998</v>
      </c>
      <c r="AF2944" s="327">
        <v>0.11894100000000001</v>
      </c>
      <c r="AG2944" s="327">
        <v>0.205205</v>
      </c>
      <c r="AH2944" s="327">
        <v>0.30358299999999999</v>
      </c>
      <c r="AI2944" s="327">
        <v>0.122697</v>
      </c>
      <c r="AJ2944" s="327">
        <v>0.141431</v>
      </c>
      <c r="AK2944" s="327">
        <v>7.1868000000000001E-2</v>
      </c>
      <c r="AL2944" s="327">
        <v>1.989239</v>
      </c>
      <c r="AM2944" s="292"/>
    </row>
    <row r="2945" spans="1:39" ht="19.5" customHeight="1" x14ac:dyDescent="0.2">
      <c r="A2945" s="375" t="s">
        <v>53</v>
      </c>
      <c r="B2945" s="375" t="s">
        <v>25</v>
      </c>
      <c r="C2945" s="375" t="s">
        <v>33</v>
      </c>
      <c r="D2945" s="375" t="s">
        <v>36</v>
      </c>
      <c r="E2945" s="375"/>
      <c r="F2945" s="375">
        <v>706.85979999999995</v>
      </c>
      <c r="G2945" s="375">
        <v>174.49369999999999</v>
      </c>
      <c r="H2945" s="375">
        <v>677.46730000000002</v>
      </c>
      <c r="I2945" s="375">
        <v>840.40239999999994</v>
      </c>
      <c r="J2945" s="375">
        <v>806.28110000000004</v>
      </c>
      <c r="K2945" s="375">
        <v>1159.4313999999999</v>
      </c>
      <c r="L2945" s="375">
        <v>1288.1442</v>
      </c>
      <c r="M2945" s="375">
        <v>1463.0160000000001</v>
      </c>
      <c r="N2945" s="375">
        <v>1677.6221</v>
      </c>
      <c r="O2945" s="375">
        <v>1107.8619000000001</v>
      </c>
      <c r="P2945" s="375">
        <v>1175.9002</v>
      </c>
      <c r="Q2945" s="375">
        <v>1356.1123</v>
      </c>
      <c r="R2945" s="375">
        <v>12433.5924</v>
      </c>
      <c r="W2945" s="323" t="s">
        <v>81</v>
      </c>
      <c r="X2945" s="323" t="s">
        <v>226</v>
      </c>
      <c r="Y2945" s="323"/>
      <c r="Z2945" s="327">
        <v>0</v>
      </c>
      <c r="AA2945" s="327">
        <v>0</v>
      </c>
      <c r="AB2945" s="327">
        <v>0</v>
      </c>
      <c r="AC2945" s="327">
        <v>0</v>
      </c>
      <c r="AD2945" s="327">
        <v>8.09E-2</v>
      </c>
      <c r="AE2945" s="327">
        <v>0</v>
      </c>
      <c r="AF2945" s="327">
        <v>0</v>
      </c>
      <c r="AG2945" s="327">
        <v>0</v>
      </c>
      <c r="AH2945" s="327">
        <v>9.3769999999999999E-3</v>
      </c>
      <c r="AI2945" s="327">
        <v>0</v>
      </c>
      <c r="AJ2945" s="327">
        <v>4.2799999999999998E-2</v>
      </c>
      <c r="AK2945" s="327">
        <v>0</v>
      </c>
      <c r="AL2945" s="327">
        <v>0.133077</v>
      </c>
      <c r="AM2945" s="292"/>
    </row>
    <row r="2946" spans="1:39" ht="19.5" customHeight="1" x14ac:dyDescent="0.2">
      <c r="A2946" s="375" t="s">
        <v>53</v>
      </c>
      <c r="B2946" s="375" t="s">
        <v>25</v>
      </c>
      <c r="C2946" s="375" t="s">
        <v>33</v>
      </c>
      <c r="D2946" s="375" t="s">
        <v>37</v>
      </c>
      <c r="E2946" s="375"/>
      <c r="F2946" s="375">
        <v>0</v>
      </c>
      <c r="G2946" s="375">
        <v>0</v>
      </c>
      <c r="H2946" s="375">
        <v>0.96319999999999995</v>
      </c>
      <c r="I2946" s="375">
        <v>0</v>
      </c>
      <c r="J2946" s="375">
        <v>0</v>
      </c>
      <c r="K2946" s="375">
        <v>0</v>
      </c>
      <c r="L2946" s="375">
        <v>0.36030000000000001</v>
      </c>
      <c r="M2946" s="375">
        <v>0</v>
      </c>
      <c r="N2946" s="375">
        <v>0</v>
      </c>
      <c r="O2946" s="375">
        <v>0</v>
      </c>
      <c r="P2946" s="375">
        <v>0</v>
      </c>
      <c r="Q2946" s="375">
        <v>0</v>
      </c>
      <c r="R2946" s="375">
        <v>1.3234999999999999</v>
      </c>
      <c r="W2946" s="323" t="s">
        <v>81</v>
      </c>
      <c r="X2946" s="323" t="s">
        <v>227</v>
      </c>
      <c r="Y2946" s="323"/>
      <c r="Z2946" s="327">
        <v>0</v>
      </c>
      <c r="AA2946" s="327">
        <v>0</v>
      </c>
      <c r="AB2946" s="327">
        <v>0</v>
      </c>
      <c r="AC2946" s="327">
        <v>0.94079999999999997</v>
      </c>
      <c r="AD2946" s="327">
        <v>9.19</v>
      </c>
      <c r="AE2946" s="327">
        <v>0</v>
      </c>
      <c r="AF2946" s="327">
        <v>26.36</v>
      </c>
      <c r="AG2946" s="327">
        <v>2.008</v>
      </c>
      <c r="AH2946" s="327">
        <v>0</v>
      </c>
      <c r="AI2946" s="327">
        <v>4.6399999999999997</v>
      </c>
      <c r="AJ2946" s="327">
        <v>0</v>
      </c>
      <c r="AK2946" s="327">
        <v>1.6E-2</v>
      </c>
      <c r="AL2946" s="327">
        <v>43.154800000000002</v>
      </c>
      <c r="AM2946" s="292"/>
    </row>
    <row r="2947" spans="1:39" ht="19.5" customHeight="1" x14ac:dyDescent="0.2">
      <c r="A2947" s="375" t="s">
        <v>53</v>
      </c>
      <c r="B2947" s="375" t="s">
        <v>25</v>
      </c>
      <c r="C2947" s="375" t="s">
        <v>33</v>
      </c>
      <c r="D2947" s="375" t="s">
        <v>38</v>
      </c>
      <c r="E2947" s="375"/>
      <c r="F2947" s="375">
        <v>0</v>
      </c>
      <c r="G2947" s="375">
        <v>0</v>
      </c>
      <c r="H2947" s="375">
        <v>0</v>
      </c>
      <c r="I2947" s="375">
        <v>0</v>
      </c>
      <c r="J2947" s="375">
        <v>0</v>
      </c>
      <c r="K2947" s="375">
        <v>7.9572000000000003</v>
      </c>
      <c r="L2947" s="375">
        <v>5.9984999999999999</v>
      </c>
      <c r="M2947" s="375">
        <v>1.1819</v>
      </c>
      <c r="N2947" s="375">
        <v>5.4752000000000001</v>
      </c>
      <c r="O2947" s="375">
        <v>5.8064999999999998</v>
      </c>
      <c r="P2947" s="375">
        <v>8.0359999999999996</v>
      </c>
      <c r="Q2947" s="375">
        <v>17.013000000000002</v>
      </c>
      <c r="R2947" s="375">
        <v>51.468299999999999</v>
      </c>
      <c r="W2947" s="323" t="s">
        <v>81</v>
      </c>
      <c r="X2947" s="323" t="s">
        <v>367</v>
      </c>
      <c r="Y2947" s="323"/>
      <c r="Z2947" s="327">
        <v>0</v>
      </c>
      <c r="AA2947" s="327">
        <v>0</v>
      </c>
      <c r="AB2947" s="327">
        <v>0</v>
      </c>
      <c r="AC2947" s="327">
        <v>0</v>
      </c>
      <c r="AD2947" s="327">
        <v>0</v>
      </c>
      <c r="AE2947" s="327">
        <v>0</v>
      </c>
      <c r="AF2947" s="327">
        <v>0</v>
      </c>
      <c r="AG2947" s="327">
        <v>0</v>
      </c>
      <c r="AH2947" s="327">
        <v>0</v>
      </c>
      <c r="AI2947" s="327">
        <v>0</v>
      </c>
      <c r="AJ2947" s="327">
        <v>0</v>
      </c>
      <c r="AK2947" s="327">
        <v>0</v>
      </c>
      <c r="AL2947" s="327">
        <v>0</v>
      </c>
      <c r="AM2947" s="292"/>
    </row>
    <row r="2948" spans="1:39" ht="19.5" customHeight="1" x14ac:dyDescent="0.2">
      <c r="A2948" s="375" t="s">
        <v>53</v>
      </c>
      <c r="B2948" s="375" t="s">
        <v>25</v>
      </c>
      <c r="C2948" s="375" t="s">
        <v>33</v>
      </c>
      <c r="D2948" s="375" t="s">
        <v>39</v>
      </c>
      <c r="E2948" s="375"/>
      <c r="F2948" s="375">
        <v>0</v>
      </c>
      <c r="G2948" s="375">
        <v>0</v>
      </c>
      <c r="H2948" s="375">
        <v>0</v>
      </c>
      <c r="I2948" s="375">
        <v>0</v>
      </c>
      <c r="J2948" s="375">
        <v>0</v>
      </c>
      <c r="K2948" s="375">
        <v>0</v>
      </c>
      <c r="L2948" s="375">
        <v>0</v>
      </c>
      <c r="M2948" s="375">
        <v>0</v>
      </c>
      <c r="N2948" s="375">
        <v>0</v>
      </c>
      <c r="O2948" s="375">
        <v>0</v>
      </c>
      <c r="P2948" s="375">
        <v>0</v>
      </c>
      <c r="Q2948" s="375">
        <v>0</v>
      </c>
      <c r="R2948" s="375">
        <v>0</v>
      </c>
      <c r="W2948" s="323" t="s">
        <v>81</v>
      </c>
      <c r="X2948" s="323" t="s">
        <v>229</v>
      </c>
      <c r="Y2948" s="323"/>
      <c r="Z2948" s="327">
        <v>0.43373600000000001</v>
      </c>
      <c r="AA2948" s="327">
        <v>0</v>
      </c>
      <c r="AB2948" s="327">
        <v>0</v>
      </c>
      <c r="AC2948" s="327">
        <v>12.614699999999999</v>
      </c>
      <c r="AD2948" s="327">
        <v>0</v>
      </c>
      <c r="AE2948" s="327">
        <v>0.98</v>
      </c>
      <c r="AF2948" s="327">
        <v>0</v>
      </c>
      <c r="AG2948" s="327">
        <v>0</v>
      </c>
      <c r="AH2948" s="327">
        <v>0</v>
      </c>
      <c r="AI2948" s="327">
        <v>5.28</v>
      </c>
      <c r="AJ2948" s="327">
        <v>3.6</v>
      </c>
      <c r="AK2948" s="327">
        <v>0</v>
      </c>
      <c r="AL2948" s="327">
        <v>22.908435999999998</v>
      </c>
      <c r="AM2948" s="292"/>
    </row>
    <row r="2949" spans="1:39" ht="19.5" customHeight="1" x14ac:dyDescent="0.2">
      <c r="A2949" s="375" t="s">
        <v>53</v>
      </c>
      <c r="B2949" s="375" t="s">
        <v>25</v>
      </c>
      <c r="C2949" s="375" t="s">
        <v>40</v>
      </c>
      <c r="D2949" s="375" t="s">
        <v>41</v>
      </c>
      <c r="E2949" s="375"/>
      <c r="F2949" s="375">
        <v>3939.9845140000002</v>
      </c>
      <c r="G2949" s="375">
        <v>1185.6166250000001</v>
      </c>
      <c r="H2949" s="375">
        <v>3589.9662389999999</v>
      </c>
      <c r="I2949" s="375">
        <v>4505.8399799999997</v>
      </c>
      <c r="J2949" s="375">
        <v>4196.180445</v>
      </c>
      <c r="K2949" s="375">
        <v>5554.6896399999996</v>
      </c>
      <c r="L2949" s="375">
        <v>5079.396565</v>
      </c>
      <c r="M2949" s="375">
        <v>6525.1180610000001</v>
      </c>
      <c r="N2949" s="375">
        <v>6502.1606949999996</v>
      </c>
      <c r="O2949" s="375">
        <v>6202.8039349999999</v>
      </c>
      <c r="P2949" s="375">
        <v>7230.6999560000004</v>
      </c>
      <c r="Q2949" s="375">
        <v>7721.2689909999999</v>
      </c>
      <c r="R2949" s="375">
        <v>62233.725645999999</v>
      </c>
      <c r="W2949" s="323" t="s">
        <v>81</v>
      </c>
      <c r="X2949" s="323" t="s">
        <v>230</v>
      </c>
      <c r="Y2949" s="323"/>
      <c r="Z2949" s="327">
        <v>0.3</v>
      </c>
      <c r="AA2949" s="327">
        <v>0</v>
      </c>
      <c r="AB2949" s="327">
        <v>0</v>
      </c>
      <c r="AC2949" s="327">
        <v>0</v>
      </c>
      <c r="AD2949" s="327">
        <v>0</v>
      </c>
      <c r="AE2949" s="327">
        <v>0</v>
      </c>
      <c r="AF2949" s="327">
        <v>0</v>
      </c>
      <c r="AG2949" s="327">
        <v>0</v>
      </c>
      <c r="AH2949" s="327">
        <v>3.1583999999999999</v>
      </c>
      <c r="AI2949" s="327">
        <v>0</v>
      </c>
      <c r="AJ2949" s="327">
        <v>0</v>
      </c>
      <c r="AK2949" s="327">
        <v>0</v>
      </c>
      <c r="AL2949" s="327">
        <v>3.4584000000000001</v>
      </c>
      <c r="AM2949" s="292"/>
    </row>
    <row r="2950" spans="1:39" ht="19.5" customHeight="1" x14ac:dyDescent="0.2">
      <c r="A2950" s="375" t="s">
        <v>53</v>
      </c>
      <c r="B2950" s="375" t="s">
        <v>25</v>
      </c>
      <c r="C2950" s="375" t="s">
        <v>40</v>
      </c>
      <c r="D2950" s="375" t="s">
        <v>42</v>
      </c>
      <c r="E2950" s="375"/>
      <c r="F2950" s="375">
        <v>223.78155000000001</v>
      </c>
      <c r="G2950" s="375">
        <v>193.16863499999999</v>
      </c>
      <c r="H2950" s="375">
        <v>222.06921500000001</v>
      </c>
      <c r="I2950" s="375">
        <v>510.50444700000003</v>
      </c>
      <c r="J2950" s="375">
        <v>1014.201581</v>
      </c>
      <c r="K2950" s="375">
        <v>1275.2387960000001</v>
      </c>
      <c r="L2950" s="375">
        <v>1265.210865</v>
      </c>
      <c r="M2950" s="375">
        <v>997.67123700000002</v>
      </c>
      <c r="N2950" s="375">
        <v>1322.5823310000001</v>
      </c>
      <c r="O2950" s="375">
        <v>599.42366900000002</v>
      </c>
      <c r="P2950" s="375">
        <v>326.24998499999998</v>
      </c>
      <c r="Q2950" s="375">
        <v>342.37154500000003</v>
      </c>
      <c r="R2950" s="375">
        <v>8292.4738560000005</v>
      </c>
      <c r="W2950" s="323" t="s">
        <v>81</v>
      </c>
      <c r="X2950" s="323" t="s">
        <v>231</v>
      </c>
      <c r="Y2950" s="323"/>
      <c r="Z2950" s="327">
        <v>0</v>
      </c>
      <c r="AA2950" s="327">
        <v>0</v>
      </c>
      <c r="AB2950" s="327">
        <v>0</v>
      </c>
      <c r="AC2950" s="327">
        <v>0</v>
      </c>
      <c r="AD2950" s="327">
        <v>0</v>
      </c>
      <c r="AE2950" s="327">
        <v>0</v>
      </c>
      <c r="AF2950" s="327">
        <v>0</v>
      </c>
      <c r="AG2950" s="327">
        <v>0</v>
      </c>
      <c r="AH2950" s="327">
        <v>0</v>
      </c>
      <c r="AI2950" s="327">
        <v>0</v>
      </c>
      <c r="AJ2950" s="327">
        <v>0</v>
      </c>
      <c r="AK2950" s="327">
        <v>0</v>
      </c>
      <c r="AL2950" s="327">
        <v>0</v>
      </c>
      <c r="AM2950" s="292"/>
    </row>
    <row r="2951" spans="1:39" ht="19.5" customHeight="1" x14ac:dyDescent="0.2">
      <c r="A2951" s="375" t="s">
        <v>53</v>
      </c>
      <c r="B2951" s="375" t="s">
        <v>25</v>
      </c>
      <c r="C2951" s="375" t="s">
        <v>40</v>
      </c>
      <c r="D2951" s="375" t="s">
        <v>43</v>
      </c>
      <c r="E2951" s="375"/>
      <c r="F2951" s="375">
        <v>14.3217</v>
      </c>
      <c r="G2951" s="375">
        <v>2.5409000000000002</v>
      </c>
      <c r="H2951" s="375">
        <v>132.87039999999999</v>
      </c>
      <c r="I2951" s="375">
        <v>45.323099999999997</v>
      </c>
      <c r="J2951" s="375">
        <v>46.690600000000003</v>
      </c>
      <c r="K2951" s="375">
        <v>55.122799999999998</v>
      </c>
      <c r="L2951" s="375">
        <v>56.778799999999997</v>
      </c>
      <c r="M2951" s="375">
        <v>70.496300000000005</v>
      </c>
      <c r="N2951" s="375">
        <v>57.078699999999998</v>
      </c>
      <c r="O2951" s="375">
        <v>73.427499999999995</v>
      </c>
      <c r="P2951" s="375">
        <v>65.215800000000002</v>
      </c>
      <c r="Q2951" s="375">
        <v>76.023200000000003</v>
      </c>
      <c r="R2951" s="375">
        <v>695.88980000000004</v>
      </c>
      <c r="W2951" s="323" t="s">
        <v>81</v>
      </c>
      <c r="X2951" s="323" t="s">
        <v>232</v>
      </c>
      <c r="Y2951" s="323"/>
      <c r="Z2951" s="327">
        <v>0</v>
      </c>
      <c r="AA2951" s="327">
        <v>0</v>
      </c>
      <c r="AB2951" s="327">
        <v>0</v>
      </c>
      <c r="AC2951" s="327">
        <v>0</v>
      </c>
      <c r="AD2951" s="327">
        <v>0</v>
      </c>
      <c r="AE2951" s="327">
        <v>0</v>
      </c>
      <c r="AF2951" s="327">
        <v>0</v>
      </c>
      <c r="AG2951" s="327">
        <v>0</v>
      </c>
      <c r="AH2951" s="327">
        <v>0</v>
      </c>
      <c r="AI2951" s="327">
        <v>0</v>
      </c>
      <c r="AJ2951" s="327">
        <v>0</v>
      </c>
      <c r="AK2951" s="327">
        <v>0</v>
      </c>
      <c r="AL2951" s="327">
        <v>0</v>
      </c>
      <c r="AM2951" s="292"/>
    </row>
    <row r="2952" spans="1:39" ht="19.5" customHeight="1" x14ac:dyDescent="0.2">
      <c r="A2952" s="375" t="s">
        <v>53</v>
      </c>
      <c r="B2952" s="375" t="s">
        <v>44</v>
      </c>
      <c r="C2952" s="375" t="s">
        <v>26</v>
      </c>
      <c r="D2952" s="375" t="s">
        <v>27</v>
      </c>
      <c r="E2952" s="375"/>
      <c r="F2952" s="375">
        <v>1370.8836940000001</v>
      </c>
      <c r="G2952" s="375">
        <v>436.480388</v>
      </c>
      <c r="H2952" s="375">
        <v>1098.776893</v>
      </c>
      <c r="I2952" s="375">
        <v>1359.6216420000001</v>
      </c>
      <c r="J2952" s="375">
        <v>1546.3760689999999</v>
      </c>
      <c r="K2952" s="375">
        <v>1935.652583</v>
      </c>
      <c r="L2952" s="375">
        <v>2083.0804360000002</v>
      </c>
      <c r="M2952" s="375">
        <v>2397.0270719999999</v>
      </c>
      <c r="N2952" s="375">
        <v>2310.2215590000001</v>
      </c>
      <c r="O2952" s="375">
        <v>2057.5171059999998</v>
      </c>
      <c r="P2952" s="375">
        <v>2208.1851980000001</v>
      </c>
      <c r="Q2952" s="375">
        <v>2338.4162930000002</v>
      </c>
      <c r="R2952" s="375">
        <v>21142.238933000001</v>
      </c>
      <c r="W2952" s="323" t="s">
        <v>81</v>
      </c>
      <c r="X2952" s="323" t="s">
        <v>233</v>
      </c>
      <c r="Y2952" s="323"/>
      <c r="Z2952" s="327">
        <v>1.660196</v>
      </c>
      <c r="AA2952" s="327">
        <v>1.0104</v>
      </c>
      <c r="AB2952" s="327">
        <v>0.30509999999999998</v>
      </c>
      <c r="AC2952" s="327">
        <v>0.82450000000000001</v>
      </c>
      <c r="AD2952" s="327">
        <v>0.31230000000000002</v>
      </c>
      <c r="AE2952" s="327">
        <v>0.33129999999999998</v>
      </c>
      <c r="AF2952" s="327">
        <v>0.1779</v>
      </c>
      <c r="AG2952" s="327">
        <v>3.250194</v>
      </c>
      <c r="AH2952" s="327">
        <v>0.3926</v>
      </c>
      <c r="AI2952" s="327">
        <v>0.37230000000000002</v>
      </c>
      <c r="AJ2952" s="327">
        <v>0.69940000000000002</v>
      </c>
      <c r="AK2952" s="327">
        <v>0.8296</v>
      </c>
      <c r="AL2952" s="327">
        <v>10.165789999999999</v>
      </c>
      <c r="AM2952" s="292"/>
    </row>
    <row r="2953" spans="1:39" ht="19.5" customHeight="1" x14ac:dyDescent="0.2">
      <c r="A2953" s="375" t="s">
        <v>53</v>
      </c>
      <c r="B2953" s="375" t="s">
        <v>44</v>
      </c>
      <c r="C2953" s="375" t="s">
        <v>26</v>
      </c>
      <c r="D2953" s="375" t="s">
        <v>28</v>
      </c>
      <c r="E2953" s="375"/>
      <c r="F2953" s="375">
        <v>694.67526299999997</v>
      </c>
      <c r="G2953" s="375">
        <v>229.35944799999999</v>
      </c>
      <c r="H2953" s="375">
        <v>559.43717800000002</v>
      </c>
      <c r="I2953" s="375">
        <v>643.91594399999997</v>
      </c>
      <c r="J2953" s="375">
        <v>810.05140100000006</v>
      </c>
      <c r="K2953" s="375">
        <v>996.40066400000001</v>
      </c>
      <c r="L2953" s="375">
        <v>1081.3428799999999</v>
      </c>
      <c r="M2953" s="375">
        <v>1196.0841989999999</v>
      </c>
      <c r="N2953" s="375">
        <v>1066.7028</v>
      </c>
      <c r="O2953" s="375">
        <v>1109.637426</v>
      </c>
      <c r="P2953" s="375">
        <v>1207.6024729999999</v>
      </c>
      <c r="Q2953" s="375">
        <v>1364.4948380000001</v>
      </c>
      <c r="R2953" s="375">
        <v>10959.704513999999</v>
      </c>
      <c r="W2953" s="323" t="s">
        <v>81</v>
      </c>
      <c r="X2953" s="323" t="s">
        <v>234</v>
      </c>
      <c r="Y2953" s="323"/>
      <c r="Z2953" s="327">
        <v>0</v>
      </c>
      <c r="AA2953" s="327">
        <v>0</v>
      </c>
      <c r="AB2953" s="327">
        <v>0</v>
      </c>
      <c r="AC2953" s="327">
        <v>-0.20549999999999999</v>
      </c>
      <c r="AD2953" s="327">
        <v>0</v>
      </c>
      <c r="AE2953" s="327">
        <v>0</v>
      </c>
      <c r="AF2953" s="327">
        <v>0</v>
      </c>
      <c r="AG2953" s="327">
        <v>0</v>
      </c>
      <c r="AH2953" s="327">
        <v>0</v>
      </c>
      <c r="AI2953" s="327">
        <v>0</v>
      </c>
      <c r="AJ2953" s="327">
        <v>0</v>
      </c>
      <c r="AK2953" s="327">
        <v>0</v>
      </c>
      <c r="AL2953" s="327">
        <v>-0.20549999999999999</v>
      </c>
      <c r="AM2953" s="292"/>
    </row>
    <row r="2954" spans="1:39" ht="19.5" customHeight="1" x14ac:dyDescent="0.2">
      <c r="A2954" s="375" t="s">
        <v>53</v>
      </c>
      <c r="B2954" s="375" t="s">
        <v>44</v>
      </c>
      <c r="C2954" s="375" t="s">
        <v>26</v>
      </c>
      <c r="D2954" s="375" t="s">
        <v>29</v>
      </c>
      <c r="E2954" s="375"/>
      <c r="F2954" s="375">
        <v>307.33321799999999</v>
      </c>
      <c r="G2954" s="375">
        <v>80.870939000000007</v>
      </c>
      <c r="H2954" s="375">
        <v>496.833845</v>
      </c>
      <c r="I2954" s="375">
        <v>509.63872200000401</v>
      </c>
      <c r="J2954" s="375">
        <v>492.33990999999997</v>
      </c>
      <c r="K2954" s="375">
        <v>477.36312299998502</v>
      </c>
      <c r="L2954" s="375">
        <v>338.18749700000001</v>
      </c>
      <c r="M2954" s="375">
        <v>253.66920762500001</v>
      </c>
      <c r="N2954" s="375">
        <v>492.62627417116801</v>
      </c>
      <c r="O2954" s="375">
        <v>418.81269200000202</v>
      </c>
      <c r="P2954" s="375">
        <v>588.71035000000097</v>
      </c>
      <c r="Q2954" s="375">
        <v>464.06351127779902</v>
      </c>
      <c r="R2954" s="375">
        <v>4920.4492890739602</v>
      </c>
      <c r="W2954" s="323" t="s">
        <v>81</v>
      </c>
      <c r="X2954" s="323" t="s">
        <v>127</v>
      </c>
      <c r="Y2954" s="323"/>
      <c r="Z2954" s="327">
        <v>37.766386663964497</v>
      </c>
      <c r="AA2954" s="327">
        <v>66.294905374906094</v>
      </c>
      <c r="AB2954" s="327">
        <v>49.837919578448101</v>
      </c>
      <c r="AC2954" s="327">
        <v>130.61690294736701</v>
      </c>
      <c r="AD2954" s="327">
        <v>32.554488851972302</v>
      </c>
      <c r="AE2954" s="327">
        <v>81.198042074458399</v>
      </c>
      <c r="AF2954" s="327">
        <v>64.432316169197406</v>
      </c>
      <c r="AG2954" s="327">
        <v>58.840961557613298</v>
      </c>
      <c r="AH2954" s="327">
        <v>64.421029181157195</v>
      </c>
      <c r="AI2954" s="327">
        <v>25.903952626917899</v>
      </c>
      <c r="AJ2954" s="327">
        <v>36.114894078101798</v>
      </c>
      <c r="AK2954" s="327">
        <v>1016.04567939154</v>
      </c>
      <c r="AL2954" s="327">
        <v>1664.02747849565</v>
      </c>
      <c r="AM2954" s="292"/>
    </row>
    <row r="2955" spans="1:39" ht="19.5" customHeight="1" x14ac:dyDescent="0.2">
      <c r="A2955" s="375" t="s">
        <v>53</v>
      </c>
      <c r="B2955" s="375" t="s">
        <v>44</v>
      </c>
      <c r="C2955" s="375" t="s">
        <v>26</v>
      </c>
      <c r="D2955" s="375" t="s">
        <v>30</v>
      </c>
      <c r="E2955" s="375"/>
      <c r="F2955" s="375">
        <v>320.27363500000399</v>
      </c>
      <c r="G2955" s="375">
        <v>203.975603000001</v>
      </c>
      <c r="H2955" s="375">
        <v>346.107240999998</v>
      </c>
      <c r="I2955" s="375">
        <v>509.08634200000103</v>
      </c>
      <c r="J2955" s="375">
        <v>668.21552300001099</v>
      </c>
      <c r="K2955" s="375">
        <v>836.07060500001103</v>
      </c>
      <c r="L2955" s="375">
        <v>856.07513399999198</v>
      </c>
      <c r="M2955" s="375">
        <v>687.36874000001103</v>
      </c>
      <c r="N2955" s="375">
        <v>850.08483099999899</v>
      </c>
      <c r="O2955" s="375">
        <v>652.49972600000899</v>
      </c>
      <c r="P2955" s="375">
        <v>758.08836700000302</v>
      </c>
      <c r="Q2955" s="375">
        <v>755.16517900001998</v>
      </c>
      <c r="R2955" s="375">
        <v>7443.01092600006</v>
      </c>
      <c r="W2955" s="323" t="s">
        <v>81</v>
      </c>
      <c r="X2955" s="323" t="s">
        <v>235</v>
      </c>
      <c r="Y2955" s="323"/>
      <c r="Z2955" s="327">
        <v>0</v>
      </c>
      <c r="AA2955" s="327">
        <v>0</v>
      </c>
      <c r="AB2955" s="327">
        <v>0</v>
      </c>
      <c r="AC2955" s="327">
        <v>0</v>
      </c>
      <c r="AD2955" s="327">
        <v>0</v>
      </c>
      <c r="AE2955" s="327">
        <v>0</v>
      </c>
      <c r="AF2955" s="327">
        <v>0</v>
      </c>
      <c r="AG2955" s="327">
        <v>0</v>
      </c>
      <c r="AH2955" s="327">
        <v>0</v>
      </c>
      <c r="AI2955" s="327">
        <v>0</v>
      </c>
      <c r="AJ2955" s="327">
        <v>0</v>
      </c>
      <c r="AK2955" s="327">
        <v>0</v>
      </c>
      <c r="AL2955" s="327">
        <v>0</v>
      </c>
      <c r="AM2955" s="292"/>
    </row>
    <row r="2956" spans="1:39" ht="19.5" customHeight="1" x14ac:dyDescent="0.2">
      <c r="A2956" s="375" t="s">
        <v>53</v>
      </c>
      <c r="B2956" s="375" t="s">
        <v>44</v>
      </c>
      <c r="C2956" s="375" t="s">
        <v>26</v>
      </c>
      <c r="D2956" s="375" t="s">
        <v>31</v>
      </c>
      <c r="E2956" s="375"/>
      <c r="F2956" s="375">
        <v>198.541392</v>
      </c>
      <c r="G2956" s="375">
        <v>34.792000000000002</v>
      </c>
      <c r="H2956" s="375">
        <v>117.15349999999999</v>
      </c>
      <c r="I2956" s="375">
        <v>193.69320900000201</v>
      </c>
      <c r="J2956" s="375">
        <v>184.42209099999999</v>
      </c>
      <c r="K2956" s="375">
        <v>326.89602500000001</v>
      </c>
      <c r="L2956" s="375">
        <v>313.62874099999902</v>
      </c>
      <c r="M2956" s="375">
        <v>464.53961299999997</v>
      </c>
      <c r="N2956" s="375">
        <v>455.082717</v>
      </c>
      <c r="O2956" s="375">
        <v>259.08498400000002</v>
      </c>
      <c r="P2956" s="375">
        <v>244.55558099999999</v>
      </c>
      <c r="Q2956" s="375">
        <v>365.6807</v>
      </c>
      <c r="R2956" s="375">
        <v>3158.070553</v>
      </c>
      <c r="W2956" s="323" t="s">
        <v>81</v>
      </c>
      <c r="X2956" s="323" t="s">
        <v>236</v>
      </c>
      <c r="Y2956" s="323"/>
      <c r="Z2956" s="327">
        <v>-123.213568</v>
      </c>
      <c r="AA2956" s="327">
        <v>56.869821999999999</v>
      </c>
      <c r="AB2956" s="327">
        <v>92.925336999999999</v>
      </c>
      <c r="AC2956" s="327">
        <v>87.109173999999996</v>
      </c>
      <c r="AD2956" s="327">
        <v>95.947125999999997</v>
      </c>
      <c r="AE2956" s="327">
        <v>141.79468700000001</v>
      </c>
      <c r="AF2956" s="327">
        <v>133.61990800000001</v>
      </c>
      <c r="AG2956" s="327">
        <v>159.13674499999999</v>
      </c>
      <c r="AH2956" s="327">
        <v>145.54001600000001</v>
      </c>
      <c r="AI2956" s="327">
        <v>155.285472</v>
      </c>
      <c r="AJ2956" s="327">
        <v>168.89021</v>
      </c>
      <c r="AK2956" s="327">
        <v>320.50846999999999</v>
      </c>
      <c r="AL2956" s="327">
        <v>1434.413399</v>
      </c>
      <c r="AM2956" s="292"/>
    </row>
    <row r="2957" spans="1:39" ht="19.5" customHeight="1" x14ac:dyDescent="0.2">
      <c r="A2957" s="375" t="s">
        <v>53</v>
      </c>
      <c r="B2957" s="375" t="s">
        <v>44</v>
      </c>
      <c r="C2957" s="375" t="s">
        <v>26</v>
      </c>
      <c r="D2957" s="375" t="s">
        <v>32</v>
      </c>
      <c r="E2957" s="375"/>
      <c r="F2957" s="375">
        <v>0</v>
      </c>
      <c r="G2957" s="375">
        <v>0</v>
      </c>
      <c r="H2957" s="375">
        <v>0</v>
      </c>
      <c r="I2957" s="375">
        <v>0</v>
      </c>
      <c r="J2957" s="375">
        <v>0</v>
      </c>
      <c r="K2957" s="375">
        <v>0</v>
      </c>
      <c r="L2957" s="375">
        <v>0</v>
      </c>
      <c r="M2957" s="375">
        <v>0</v>
      </c>
      <c r="N2957" s="375">
        <v>0</v>
      </c>
      <c r="O2957" s="375">
        <v>0</v>
      </c>
      <c r="P2957" s="375">
        <v>0</v>
      </c>
      <c r="Q2957" s="375">
        <v>0</v>
      </c>
      <c r="R2957" s="375">
        <v>0</v>
      </c>
      <c r="W2957" s="323" t="s">
        <v>81</v>
      </c>
      <c r="X2957" s="323" t="s">
        <v>237</v>
      </c>
      <c r="Y2957" s="323"/>
      <c r="Z2957" s="327">
        <v>0</v>
      </c>
      <c r="AA2957" s="327">
        <v>0</v>
      </c>
      <c r="AB2957" s="327">
        <v>0</v>
      </c>
      <c r="AC2957" s="327">
        <v>0</v>
      </c>
      <c r="AD2957" s="327">
        <v>0</v>
      </c>
      <c r="AE2957" s="327">
        <v>0</v>
      </c>
      <c r="AF2957" s="327">
        <v>0</v>
      </c>
      <c r="AG2957" s="327">
        <v>0</v>
      </c>
      <c r="AH2957" s="327">
        <v>0</v>
      </c>
      <c r="AI2957" s="327">
        <v>0</v>
      </c>
      <c r="AJ2957" s="327">
        <v>0</v>
      </c>
      <c r="AK2957" s="327">
        <v>-58.5</v>
      </c>
      <c r="AL2957" s="327">
        <v>-58.5</v>
      </c>
      <c r="AM2957" s="292"/>
    </row>
    <row r="2958" spans="1:39" ht="19.5" customHeight="1" x14ac:dyDescent="0.2">
      <c r="A2958" s="375" t="s">
        <v>53</v>
      </c>
      <c r="B2958" s="375" t="s">
        <v>44</v>
      </c>
      <c r="C2958" s="375" t="s">
        <v>33</v>
      </c>
      <c r="D2958" s="375" t="s">
        <v>34</v>
      </c>
      <c r="E2958" s="375"/>
      <c r="F2958" s="375">
        <v>2211.167848</v>
      </c>
      <c r="G2958" s="375">
        <v>812.388614999992</v>
      </c>
      <c r="H2958" s="375">
        <v>2016.88795399999</v>
      </c>
      <c r="I2958" s="375">
        <v>2557.62635399999</v>
      </c>
      <c r="J2958" s="375">
        <v>2740.8438940000401</v>
      </c>
      <c r="K2958" s="375">
        <v>3441.3406840000698</v>
      </c>
      <c r="L2958" s="375">
        <v>3429.8230209999701</v>
      </c>
      <c r="M2958" s="375">
        <v>3558.8569326249099</v>
      </c>
      <c r="N2958" s="375">
        <v>3961.43876517117</v>
      </c>
      <c r="O2958" s="375">
        <v>3384.21660200002</v>
      </c>
      <c r="P2958" s="375">
        <v>3741.5381039999902</v>
      </c>
      <c r="Q2958" s="375">
        <v>3892.9763692778301</v>
      </c>
      <c r="R2958" s="375">
        <v>35749.105143073997</v>
      </c>
      <c r="W2958" s="323" t="s">
        <v>81</v>
      </c>
      <c r="X2958" s="323" t="s">
        <v>238</v>
      </c>
      <c r="Y2958" s="323"/>
      <c r="Z2958" s="327">
        <v>9.1268510000000003</v>
      </c>
      <c r="AA2958" s="327">
        <v>12.623466000000001</v>
      </c>
      <c r="AB2958" s="327">
        <v>45.599606000000001</v>
      </c>
      <c r="AC2958" s="327">
        <v>16.268063000000001</v>
      </c>
      <c r="AD2958" s="327">
        <v>43.407577000000003</v>
      </c>
      <c r="AE2958" s="327">
        <v>64.360703999999998</v>
      </c>
      <c r="AF2958" s="327">
        <v>63.415208</v>
      </c>
      <c r="AG2958" s="327">
        <v>64.071798000000001</v>
      </c>
      <c r="AH2958" s="327">
        <v>58.318804999999998</v>
      </c>
      <c r="AI2958" s="327">
        <v>60.514124000000002</v>
      </c>
      <c r="AJ2958" s="327">
        <v>61.959114</v>
      </c>
      <c r="AK2958" s="327">
        <v>58.868481000000003</v>
      </c>
      <c r="AL2958" s="327">
        <v>558.53379700000005</v>
      </c>
      <c r="AM2958" s="292"/>
    </row>
    <row r="2959" spans="1:39" ht="19.5" customHeight="1" x14ac:dyDescent="0.2">
      <c r="A2959" s="375" t="s">
        <v>53</v>
      </c>
      <c r="B2959" s="375" t="s">
        <v>44</v>
      </c>
      <c r="C2959" s="375" t="s">
        <v>33</v>
      </c>
      <c r="D2959" s="375" t="s">
        <v>35</v>
      </c>
      <c r="E2959" s="375"/>
      <c r="F2959" s="375">
        <v>135.872195</v>
      </c>
      <c r="G2959" s="375">
        <v>38.929555999999998</v>
      </c>
      <c r="H2959" s="375">
        <v>143.63223400000001</v>
      </c>
      <c r="I2959" s="375">
        <v>175.551638</v>
      </c>
      <c r="J2959" s="375">
        <v>303.990836</v>
      </c>
      <c r="K2959" s="375">
        <v>343.77446900000001</v>
      </c>
      <c r="L2959" s="375">
        <v>370.65522700000002</v>
      </c>
      <c r="M2959" s="375">
        <v>451.740904</v>
      </c>
      <c r="N2959" s="375">
        <v>60.856772999999897</v>
      </c>
      <c r="O2959" s="375">
        <v>363.16794800000002</v>
      </c>
      <c r="P2959" s="375">
        <v>468.07841000000002</v>
      </c>
      <c r="Q2959" s="375">
        <v>470.71111999999999</v>
      </c>
      <c r="R2959" s="375">
        <v>3326.9613100000001</v>
      </c>
      <c r="W2959" s="323" t="s">
        <v>81</v>
      </c>
      <c r="X2959" s="323" t="s">
        <v>239</v>
      </c>
      <c r="Y2959" s="323"/>
      <c r="Z2959" s="327">
        <v>2.9847779999999999</v>
      </c>
      <c r="AA2959" s="327">
        <v>1.497044</v>
      </c>
      <c r="AB2959" s="327">
        <v>5.4144969999999999</v>
      </c>
      <c r="AC2959" s="327">
        <v>6.0998279999999996</v>
      </c>
      <c r="AD2959" s="327">
        <v>7.4897919999999996</v>
      </c>
      <c r="AE2959" s="327">
        <v>6.1948290000000004</v>
      </c>
      <c r="AF2959" s="327">
        <v>5.1631780000000003</v>
      </c>
      <c r="AG2959" s="327">
        <v>4.162426</v>
      </c>
      <c r="AH2959" s="327">
        <v>1.6289419999999999</v>
      </c>
      <c r="AI2959" s="327">
        <v>59.928344000000003</v>
      </c>
      <c r="AJ2959" s="327">
        <v>12.843171999999999</v>
      </c>
      <c r="AK2959" s="327">
        <v>9.9280089999999994</v>
      </c>
      <c r="AL2959" s="327">
        <v>123.334839</v>
      </c>
      <c r="AM2959" s="292"/>
    </row>
    <row r="2960" spans="1:39" ht="19.5" customHeight="1" x14ac:dyDescent="0.2">
      <c r="A2960" s="375" t="s">
        <v>53</v>
      </c>
      <c r="B2960" s="375" t="s">
        <v>44</v>
      </c>
      <c r="C2960" s="375" t="s">
        <v>33</v>
      </c>
      <c r="D2960" s="375" t="s">
        <v>36</v>
      </c>
      <c r="E2960" s="375"/>
      <c r="F2960" s="375">
        <v>544.66715899999997</v>
      </c>
      <c r="G2960" s="375">
        <v>134.16020700000001</v>
      </c>
      <c r="H2960" s="375">
        <v>457.07472200000001</v>
      </c>
      <c r="I2960" s="375">
        <v>482.77786700000001</v>
      </c>
      <c r="J2960" s="375">
        <v>656.57026399999995</v>
      </c>
      <c r="K2960" s="375">
        <v>780.455783</v>
      </c>
      <c r="L2960" s="375">
        <v>866.54937299999995</v>
      </c>
      <c r="M2960" s="375">
        <v>987.25160400000004</v>
      </c>
      <c r="N2960" s="375">
        <v>1148.8252199999999</v>
      </c>
      <c r="O2960" s="375">
        <v>746.27378299999998</v>
      </c>
      <c r="P2960" s="375">
        <v>792.27414299999998</v>
      </c>
      <c r="Q2960" s="375">
        <v>912.86942099999999</v>
      </c>
      <c r="R2960" s="375">
        <v>8509.7495459999991</v>
      </c>
      <c r="W2960" s="323" t="s">
        <v>81</v>
      </c>
      <c r="X2960" s="323" t="s">
        <v>240</v>
      </c>
      <c r="Y2960" s="323"/>
      <c r="Z2960" s="327">
        <v>-0.33228099999999999</v>
      </c>
      <c r="AA2960" s="327">
        <v>1.54E-4</v>
      </c>
      <c r="AB2960" s="327">
        <v>0.33212700000000001</v>
      </c>
      <c r="AC2960" s="327">
        <v>0</v>
      </c>
      <c r="AD2960" s="327">
        <v>0</v>
      </c>
      <c r="AE2960" s="327">
        <v>0</v>
      </c>
      <c r="AF2960" s="327">
        <v>0</v>
      </c>
      <c r="AG2960" s="327">
        <v>0</v>
      </c>
      <c r="AH2960" s="327">
        <v>0</v>
      </c>
      <c r="AI2960" s="327">
        <v>0</v>
      </c>
      <c r="AJ2960" s="327">
        <v>0</v>
      </c>
      <c r="AK2960" s="327">
        <v>0</v>
      </c>
      <c r="AL2960" s="327">
        <v>0</v>
      </c>
      <c r="AM2960" s="292"/>
    </row>
    <row r="2961" spans="1:39" ht="19.5" customHeight="1" x14ac:dyDescent="0.2">
      <c r="A2961" s="375" t="s">
        <v>53</v>
      </c>
      <c r="B2961" s="375" t="s">
        <v>44</v>
      </c>
      <c r="C2961" s="375" t="s">
        <v>33</v>
      </c>
      <c r="D2961" s="375" t="s">
        <v>37</v>
      </c>
      <c r="E2961" s="375"/>
      <c r="F2961" s="375">
        <v>0</v>
      </c>
      <c r="G2961" s="375">
        <v>0</v>
      </c>
      <c r="H2961" s="375">
        <v>0.71374700000000002</v>
      </c>
      <c r="I2961" s="375">
        <v>0</v>
      </c>
      <c r="J2961" s="375">
        <v>0</v>
      </c>
      <c r="K2961" s="375">
        <v>0</v>
      </c>
      <c r="L2961" s="375">
        <v>0.272063</v>
      </c>
      <c r="M2961" s="375">
        <v>0</v>
      </c>
      <c r="N2961" s="375">
        <v>0</v>
      </c>
      <c r="O2961" s="375">
        <v>0</v>
      </c>
      <c r="P2961" s="375">
        <v>0</v>
      </c>
      <c r="Q2961" s="375">
        <v>0</v>
      </c>
      <c r="R2961" s="375">
        <v>0.98580999999999996</v>
      </c>
      <c r="W2961" s="323" t="s">
        <v>81</v>
      </c>
      <c r="X2961" s="323" t="s">
        <v>241</v>
      </c>
      <c r="Y2961" s="323"/>
      <c r="Z2961" s="327">
        <v>0</v>
      </c>
      <c r="AA2961" s="327">
        <v>0</v>
      </c>
      <c r="AB2961" s="327">
        <v>0</v>
      </c>
      <c r="AC2961" s="327">
        <v>0</v>
      </c>
      <c r="AD2961" s="327">
        <v>0</v>
      </c>
      <c r="AE2961" s="327">
        <v>0</v>
      </c>
      <c r="AF2961" s="327">
        <v>0.2001</v>
      </c>
      <c r="AG2961" s="327">
        <v>0</v>
      </c>
      <c r="AH2961" s="327">
        <v>0</v>
      </c>
      <c r="AI2961" s="327">
        <v>0</v>
      </c>
      <c r="AJ2961" s="327">
        <v>0</v>
      </c>
      <c r="AK2961" s="327">
        <v>0</v>
      </c>
      <c r="AL2961" s="327">
        <v>0.2001</v>
      </c>
      <c r="AM2961" s="292"/>
    </row>
    <row r="2962" spans="1:39" ht="19.5" customHeight="1" x14ac:dyDescent="0.2">
      <c r="A2962" s="375" t="s">
        <v>53</v>
      </c>
      <c r="B2962" s="375" t="s">
        <v>44</v>
      </c>
      <c r="C2962" s="375" t="s">
        <v>33</v>
      </c>
      <c r="D2962" s="375" t="s">
        <v>38</v>
      </c>
      <c r="E2962" s="375"/>
      <c r="F2962" s="375">
        <v>0</v>
      </c>
      <c r="G2962" s="375">
        <v>0</v>
      </c>
      <c r="H2962" s="375">
        <v>0</v>
      </c>
      <c r="I2962" s="375">
        <v>0</v>
      </c>
      <c r="J2962" s="375">
        <v>0</v>
      </c>
      <c r="K2962" s="375">
        <v>6.8120640000000003</v>
      </c>
      <c r="L2962" s="375">
        <v>5.0150040000000002</v>
      </c>
      <c r="M2962" s="375">
        <v>0.839391</v>
      </c>
      <c r="N2962" s="375">
        <v>3.597423</v>
      </c>
      <c r="O2962" s="375">
        <v>3.8936009999999999</v>
      </c>
      <c r="P2962" s="375">
        <v>5.2513120000000004</v>
      </c>
      <c r="Q2962" s="375">
        <v>11.263610999999999</v>
      </c>
      <c r="R2962" s="375">
        <v>36.672406000000002</v>
      </c>
      <c r="W2962" s="323" t="s">
        <v>81</v>
      </c>
      <c r="X2962" s="323" t="s">
        <v>242</v>
      </c>
      <c r="Y2962" s="323"/>
      <c r="Z2962" s="327">
        <v>0</v>
      </c>
      <c r="AA2962" s="327">
        <v>0</v>
      </c>
      <c r="AB2962" s="327">
        <v>0</v>
      </c>
      <c r="AC2962" s="327">
        <v>0</v>
      </c>
      <c r="AD2962" s="327">
        <v>0</v>
      </c>
      <c r="AE2962" s="327">
        <v>0</v>
      </c>
      <c r="AF2962" s="327">
        <v>0</v>
      </c>
      <c r="AG2962" s="327">
        <v>0</v>
      </c>
      <c r="AH2962" s="327">
        <v>0</v>
      </c>
      <c r="AI2962" s="327">
        <v>0</v>
      </c>
      <c r="AJ2962" s="327">
        <v>-0.80969999999999998</v>
      </c>
      <c r="AK2962" s="327">
        <v>0</v>
      </c>
      <c r="AL2962" s="327">
        <v>-0.80969999999999998</v>
      </c>
      <c r="AM2962" s="292"/>
    </row>
    <row r="2963" spans="1:39" ht="19.5" customHeight="1" x14ac:dyDescent="0.2">
      <c r="A2963" s="375" t="s">
        <v>53</v>
      </c>
      <c r="B2963" s="375" t="s">
        <v>44</v>
      </c>
      <c r="C2963" s="375" t="s">
        <v>33</v>
      </c>
      <c r="D2963" s="375" t="s">
        <v>39</v>
      </c>
      <c r="E2963" s="375"/>
      <c r="F2963" s="375">
        <v>0</v>
      </c>
      <c r="G2963" s="375">
        <v>0</v>
      </c>
      <c r="H2963" s="375">
        <v>0</v>
      </c>
      <c r="I2963" s="375">
        <v>0</v>
      </c>
      <c r="J2963" s="375">
        <v>0</v>
      </c>
      <c r="K2963" s="375">
        <v>0</v>
      </c>
      <c r="L2963" s="375">
        <v>0</v>
      </c>
      <c r="M2963" s="375">
        <v>0</v>
      </c>
      <c r="N2963" s="375">
        <v>0</v>
      </c>
      <c r="O2963" s="375">
        <v>0</v>
      </c>
      <c r="P2963" s="375">
        <v>0</v>
      </c>
      <c r="Q2963" s="375">
        <v>0</v>
      </c>
      <c r="R2963" s="375">
        <v>0</v>
      </c>
      <c r="W2963" s="323" t="s">
        <v>81</v>
      </c>
      <c r="X2963" s="323" t="s">
        <v>243</v>
      </c>
      <c r="Y2963" s="323"/>
      <c r="Z2963" s="327">
        <v>0</v>
      </c>
      <c r="AA2963" s="327">
        <v>0</v>
      </c>
      <c r="AB2963" s="327">
        <v>1.5513999999999999</v>
      </c>
      <c r="AC2963" s="327">
        <v>0</v>
      </c>
      <c r="AD2963" s="327">
        <v>0</v>
      </c>
      <c r="AE2963" s="327">
        <v>3.2063999999999999</v>
      </c>
      <c r="AF2963" s="327">
        <v>0.98640000000000005</v>
      </c>
      <c r="AG2963" s="327">
        <v>0</v>
      </c>
      <c r="AH2963" s="327">
        <v>0</v>
      </c>
      <c r="AI2963" s="327">
        <v>0.164794</v>
      </c>
      <c r="AJ2963" s="327">
        <v>0</v>
      </c>
      <c r="AK2963" s="327">
        <v>1.52</v>
      </c>
      <c r="AL2963" s="327">
        <v>7.4289940000000003</v>
      </c>
      <c r="AM2963" s="292"/>
    </row>
    <row r="2964" spans="1:39" ht="19.5" customHeight="1" x14ac:dyDescent="0.2">
      <c r="A2964" s="375" t="s">
        <v>53</v>
      </c>
      <c r="B2964" s="375" t="s">
        <v>44</v>
      </c>
      <c r="C2964" s="375" t="s">
        <v>40</v>
      </c>
      <c r="D2964" s="375" t="s">
        <v>41</v>
      </c>
      <c r="E2964" s="375"/>
      <c r="F2964" s="375">
        <v>2708.1650340000001</v>
      </c>
      <c r="G2964" s="375">
        <v>797.53760200000102</v>
      </c>
      <c r="H2964" s="375">
        <v>2329.9917519999999</v>
      </c>
      <c r="I2964" s="375">
        <v>2801.885796</v>
      </c>
      <c r="J2964" s="375">
        <v>2863.2441020000001</v>
      </c>
      <c r="K2964" s="375">
        <v>3624.3198950000001</v>
      </c>
      <c r="L2964" s="375">
        <v>3690.998799</v>
      </c>
      <c r="M2964" s="375">
        <v>4195.4164283125001</v>
      </c>
      <c r="N2964" s="375">
        <v>4146.5673896035996</v>
      </c>
      <c r="O2964" s="375">
        <v>3984.0917810000101</v>
      </c>
      <c r="P2964" s="375">
        <v>4694.9504919999999</v>
      </c>
      <c r="Q2964" s="375">
        <v>4973.3998532778196</v>
      </c>
      <c r="R2964" s="375">
        <v>40810.568924193904</v>
      </c>
      <c r="W2964" s="323" t="s">
        <v>81</v>
      </c>
      <c r="X2964" s="323" t="s">
        <v>244</v>
      </c>
      <c r="Y2964" s="323"/>
      <c r="Z2964" s="327">
        <v>0</v>
      </c>
      <c r="AA2964" s="327">
        <v>0</v>
      </c>
      <c r="AB2964" s="327">
        <v>0</v>
      </c>
      <c r="AC2964" s="327">
        <v>0</v>
      </c>
      <c r="AD2964" s="327">
        <v>0</v>
      </c>
      <c r="AE2964" s="327">
        <v>0</v>
      </c>
      <c r="AF2964" s="327">
        <v>0</v>
      </c>
      <c r="AG2964" s="327">
        <v>0</v>
      </c>
      <c r="AH2964" s="327">
        <v>0</v>
      </c>
      <c r="AI2964" s="327">
        <v>0</v>
      </c>
      <c r="AJ2964" s="327">
        <v>0</v>
      </c>
      <c r="AK2964" s="327">
        <v>0</v>
      </c>
      <c r="AL2964" s="327">
        <v>0</v>
      </c>
      <c r="AM2964" s="292"/>
    </row>
    <row r="2965" spans="1:39" ht="19.5" customHeight="1" x14ac:dyDescent="0.2">
      <c r="A2965" s="375" t="s">
        <v>53</v>
      </c>
      <c r="B2965" s="375" t="s">
        <v>44</v>
      </c>
      <c r="C2965" s="375" t="s">
        <v>40</v>
      </c>
      <c r="D2965" s="375" t="s">
        <v>42</v>
      </c>
      <c r="E2965" s="375"/>
      <c r="F2965" s="375">
        <v>166.79431600000001</v>
      </c>
      <c r="G2965" s="375">
        <v>181.28146799999999</v>
      </c>
      <c r="H2965" s="375">
        <v>172.28668500000001</v>
      </c>
      <c r="I2965" s="375">
        <v>373.97982200000001</v>
      </c>
      <c r="J2965" s="375">
        <v>795.45664999999997</v>
      </c>
      <c r="K2965" s="375">
        <v>902.24686799999904</v>
      </c>
      <c r="L2965" s="375">
        <v>912.176063</v>
      </c>
      <c r="M2965" s="375">
        <v>738.92927823437503</v>
      </c>
      <c r="N2965" s="375">
        <v>971.39505556756797</v>
      </c>
      <c r="O2965" s="375">
        <v>450.93946699999998</v>
      </c>
      <c r="P2965" s="375">
        <v>252.44822199999999</v>
      </c>
      <c r="Q2965" s="375">
        <v>257.280933</v>
      </c>
      <c r="R2965" s="375">
        <v>6175.2148278019404</v>
      </c>
      <c r="W2965" s="323" t="s">
        <v>81</v>
      </c>
      <c r="X2965" s="323" t="s">
        <v>245</v>
      </c>
      <c r="Y2965" s="323"/>
      <c r="Z2965" s="327">
        <v>0</v>
      </c>
      <c r="AA2965" s="327">
        <v>0</v>
      </c>
      <c r="AB2965" s="327">
        <v>0</v>
      </c>
      <c r="AC2965" s="327">
        <v>0</v>
      </c>
      <c r="AD2965" s="327">
        <v>0</v>
      </c>
      <c r="AE2965" s="327">
        <v>0</v>
      </c>
      <c r="AF2965" s="327">
        <v>0</v>
      </c>
      <c r="AG2965" s="327">
        <v>0</v>
      </c>
      <c r="AH2965" s="327">
        <v>0</v>
      </c>
      <c r="AI2965" s="327">
        <v>0</v>
      </c>
      <c r="AJ2965" s="327">
        <v>0</v>
      </c>
      <c r="AK2965" s="327">
        <v>0</v>
      </c>
      <c r="AL2965" s="327">
        <v>0</v>
      </c>
      <c r="AM2965" s="292"/>
    </row>
    <row r="2966" spans="1:39" ht="19.5" customHeight="1" x14ac:dyDescent="0.2">
      <c r="A2966" s="375" t="s">
        <v>53</v>
      </c>
      <c r="B2966" s="375" t="s">
        <v>44</v>
      </c>
      <c r="C2966" s="375" t="s">
        <v>40</v>
      </c>
      <c r="D2966" s="375" t="s">
        <v>43</v>
      </c>
      <c r="E2966" s="375"/>
      <c r="F2966" s="375">
        <v>16.747852000000002</v>
      </c>
      <c r="G2966" s="375">
        <v>6.6593079999999896</v>
      </c>
      <c r="H2966" s="375">
        <v>116.03022</v>
      </c>
      <c r="I2966" s="375">
        <v>40.090240999999999</v>
      </c>
      <c r="J2966" s="375">
        <v>42.704242000000001</v>
      </c>
      <c r="K2966" s="375">
        <v>45.816237000000001</v>
      </c>
      <c r="L2966" s="375">
        <v>69.139825999999999</v>
      </c>
      <c r="M2966" s="375">
        <v>64.343125078124999</v>
      </c>
      <c r="N2966" s="375">
        <v>56.755735999999999</v>
      </c>
      <c r="O2966" s="375">
        <v>62.520685999999998</v>
      </c>
      <c r="P2966" s="375">
        <v>59.743254999999998</v>
      </c>
      <c r="Q2966" s="375">
        <v>57.139735000000002</v>
      </c>
      <c r="R2966" s="375">
        <v>637.69046307812505</v>
      </c>
      <c r="W2966" s="323" t="s">
        <v>81</v>
      </c>
      <c r="X2966" s="323" t="s">
        <v>246</v>
      </c>
      <c r="Y2966" s="323"/>
      <c r="Z2966" s="327">
        <v>0</v>
      </c>
      <c r="AA2966" s="327">
        <v>0</v>
      </c>
      <c r="AB2966" s="327">
        <v>0</v>
      </c>
      <c r="AC2966" s="327">
        <v>0</v>
      </c>
      <c r="AD2966" s="327">
        <v>0</v>
      </c>
      <c r="AE2966" s="327">
        <v>0</v>
      </c>
      <c r="AF2966" s="327">
        <v>0</v>
      </c>
      <c r="AG2966" s="327">
        <v>0</v>
      </c>
      <c r="AH2966" s="327">
        <v>0</v>
      </c>
      <c r="AI2966" s="327">
        <v>0</v>
      </c>
      <c r="AJ2966" s="327">
        <v>0</v>
      </c>
      <c r="AK2966" s="327">
        <v>0</v>
      </c>
      <c r="AL2966" s="327">
        <v>0</v>
      </c>
      <c r="AM2966" s="292"/>
    </row>
    <row r="2967" spans="1:39" ht="19.5" customHeight="1" x14ac:dyDescent="0.2">
      <c r="A2967" s="375" t="s">
        <v>53</v>
      </c>
      <c r="B2967" s="375" t="s">
        <v>45</v>
      </c>
      <c r="C2967" s="375" t="s">
        <v>26</v>
      </c>
      <c r="D2967" s="375" t="s">
        <v>27</v>
      </c>
      <c r="E2967" s="375"/>
      <c r="F2967" s="375">
        <v>475.61580600000002</v>
      </c>
      <c r="G2967" s="375">
        <v>104.90861200000001</v>
      </c>
      <c r="H2967" s="375">
        <v>446.22810700000002</v>
      </c>
      <c r="I2967" s="375">
        <v>688.88515800000005</v>
      </c>
      <c r="J2967" s="375">
        <v>502.43273099999999</v>
      </c>
      <c r="K2967" s="375">
        <v>806.33151699999996</v>
      </c>
      <c r="L2967" s="375">
        <v>873.77086399999996</v>
      </c>
      <c r="M2967" s="375">
        <v>1034.0012280000001</v>
      </c>
      <c r="N2967" s="375">
        <v>999.17654099999902</v>
      </c>
      <c r="O2967" s="375">
        <v>902.39299400000004</v>
      </c>
      <c r="P2967" s="375">
        <v>970.91260199999999</v>
      </c>
      <c r="Q2967" s="375">
        <v>1031.7263069999999</v>
      </c>
      <c r="R2967" s="375">
        <v>8836.3824669999995</v>
      </c>
      <c r="W2967" s="323" t="s">
        <v>81</v>
      </c>
      <c r="X2967" s="323" t="s">
        <v>247</v>
      </c>
      <c r="Y2967" s="323"/>
      <c r="Z2967" s="327">
        <v>0</v>
      </c>
      <c r="AA2967" s="327">
        <v>0</v>
      </c>
      <c r="AB2967" s="327">
        <v>0</v>
      </c>
      <c r="AC2967" s="327">
        <v>8.8000000000000007</v>
      </c>
      <c r="AD2967" s="327">
        <v>0</v>
      </c>
      <c r="AE2967" s="327">
        <v>0</v>
      </c>
      <c r="AF2967" s="327">
        <v>0</v>
      </c>
      <c r="AG2967" s="327">
        <v>0</v>
      </c>
      <c r="AH2967" s="327">
        <v>0</v>
      </c>
      <c r="AI2967" s="327">
        <v>0</v>
      </c>
      <c r="AJ2967" s="327">
        <v>0</v>
      </c>
      <c r="AK2967" s="327">
        <v>0</v>
      </c>
      <c r="AL2967" s="327">
        <v>8.8000000000000007</v>
      </c>
      <c r="AM2967" s="292"/>
    </row>
    <row r="2968" spans="1:39" ht="19.5" customHeight="1" x14ac:dyDescent="0.2">
      <c r="A2968" s="375" t="s">
        <v>53</v>
      </c>
      <c r="B2968" s="375" t="s">
        <v>45</v>
      </c>
      <c r="C2968" s="375" t="s">
        <v>26</v>
      </c>
      <c r="D2968" s="375" t="s">
        <v>28</v>
      </c>
      <c r="E2968" s="375"/>
      <c r="F2968" s="375">
        <v>236.017337</v>
      </c>
      <c r="G2968" s="375">
        <v>70.238551999999999</v>
      </c>
      <c r="H2968" s="375">
        <v>256.54882199999997</v>
      </c>
      <c r="I2968" s="375">
        <v>424.68095599999998</v>
      </c>
      <c r="J2968" s="375">
        <v>312.02779900000002</v>
      </c>
      <c r="K2968" s="375">
        <v>491.47103600000003</v>
      </c>
      <c r="L2968" s="375">
        <v>551.44291999999996</v>
      </c>
      <c r="M2968" s="375">
        <v>589.05580099999997</v>
      </c>
      <c r="N2968" s="375">
        <v>533.60339999999997</v>
      </c>
      <c r="O2968" s="375">
        <v>563.64507400000002</v>
      </c>
      <c r="P2968" s="375">
        <v>619.95312699999999</v>
      </c>
      <c r="Q2968" s="375">
        <v>690.14496199999996</v>
      </c>
      <c r="R2968" s="375">
        <v>5338.8297860000002</v>
      </c>
      <c r="W2968" s="323" t="s">
        <v>81</v>
      </c>
      <c r="X2968" s="323" t="s">
        <v>248</v>
      </c>
      <c r="Y2968" s="323"/>
      <c r="Z2968" s="327">
        <v>0</v>
      </c>
      <c r="AA2968" s="327">
        <v>0</v>
      </c>
      <c r="AB2968" s="327">
        <v>0</v>
      </c>
      <c r="AC2968" s="327">
        <v>0</v>
      </c>
      <c r="AD2968" s="327">
        <v>0</v>
      </c>
      <c r="AE2968" s="327">
        <v>0</v>
      </c>
      <c r="AF2968" s="327">
        <v>0</v>
      </c>
      <c r="AG2968" s="327">
        <v>0</v>
      </c>
      <c r="AH2968" s="327">
        <v>0</v>
      </c>
      <c r="AI2968" s="327">
        <v>0</v>
      </c>
      <c r="AJ2968" s="327">
        <v>0</v>
      </c>
      <c r="AK2968" s="327">
        <v>0</v>
      </c>
      <c r="AL2968" s="327">
        <v>0</v>
      </c>
      <c r="AM2968" s="292"/>
    </row>
    <row r="2969" spans="1:39" ht="19.5" customHeight="1" x14ac:dyDescent="0.2">
      <c r="A2969" s="375" t="s">
        <v>53</v>
      </c>
      <c r="B2969" s="375" t="s">
        <v>45</v>
      </c>
      <c r="C2969" s="375" t="s">
        <v>26</v>
      </c>
      <c r="D2969" s="375" t="s">
        <v>29</v>
      </c>
      <c r="E2969" s="375"/>
      <c r="F2969" s="375">
        <v>149.02020200000001</v>
      </c>
      <c r="G2969" s="375">
        <v>27.356860999999999</v>
      </c>
      <c r="H2969" s="375">
        <v>277.70355499999999</v>
      </c>
      <c r="I2969" s="375">
        <v>280.92248799999601</v>
      </c>
      <c r="J2969" s="375">
        <v>259.64613000000003</v>
      </c>
      <c r="K2969" s="375">
        <v>245.13455200001499</v>
      </c>
      <c r="L2969" s="375">
        <v>184.38625300000001</v>
      </c>
      <c r="M2969" s="375">
        <v>157.743207375</v>
      </c>
      <c r="N2969" s="375">
        <v>268.53970582883198</v>
      </c>
      <c r="O2969" s="375">
        <v>201.31909799999801</v>
      </c>
      <c r="P2969" s="375">
        <v>239.45525999999899</v>
      </c>
      <c r="Q2969" s="375">
        <v>254.22809172220099</v>
      </c>
      <c r="R2969" s="375">
        <v>2545.4554039260402</v>
      </c>
      <c r="W2969" s="323" t="s">
        <v>81</v>
      </c>
      <c r="X2969" s="323" t="s">
        <v>210</v>
      </c>
      <c r="Y2969" s="323"/>
      <c r="Z2969" s="327">
        <v>-13.0094083360355</v>
      </c>
      <c r="AA2969" s="327">
        <v>739.65363037490602</v>
      </c>
      <c r="AB2969" s="327">
        <v>224.12425257844799</v>
      </c>
      <c r="AC2969" s="327">
        <v>339.47264494736697</v>
      </c>
      <c r="AD2969" s="327">
        <v>235.090859851972</v>
      </c>
      <c r="AE2969" s="327">
        <v>338.256934074458</v>
      </c>
      <c r="AF2969" s="327">
        <v>328.54470916919701</v>
      </c>
      <c r="AG2969" s="327">
        <v>348.83652155761303</v>
      </c>
      <c r="AH2969" s="327">
        <v>307.07871018115702</v>
      </c>
      <c r="AI2969" s="327">
        <v>410.59180662691801</v>
      </c>
      <c r="AJ2969" s="327">
        <v>319.03192007810202</v>
      </c>
      <c r="AK2969" s="327">
        <v>1380.51700239154</v>
      </c>
      <c r="AL2969" s="327">
        <v>4958.1895834956404</v>
      </c>
      <c r="AM2969" s="292"/>
    </row>
    <row r="2970" spans="1:39" ht="19.5" customHeight="1" x14ac:dyDescent="0.2">
      <c r="A2970" s="375" t="s">
        <v>53</v>
      </c>
      <c r="B2970" s="375" t="s">
        <v>45</v>
      </c>
      <c r="C2970" s="375" t="s">
        <v>26</v>
      </c>
      <c r="D2970" s="375" t="s">
        <v>30</v>
      </c>
      <c r="E2970" s="375"/>
      <c r="F2970" s="375">
        <v>252.32800899999501</v>
      </c>
      <c r="G2970" s="375">
        <v>161.41950699999899</v>
      </c>
      <c r="H2970" s="375">
        <v>246.99561300000099</v>
      </c>
      <c r="I2970" s="375">
        <v>322.04311499999801</v>
      </c>
      <c r="J2970" s="375">
        <v>323.35088299998802</v>
      </c>
      <c r="K2970" s="375">
        <v>519.52207599998803</v>
      </c>
      <c r="L2970" s="375">
        <v>-87.957953999993805</v>
      </c>
      <c r="M2970" s="375">
        <v>515.14134299998796</v>
      </c>
      <c r="N2970" s="375">
        <v>582.45206499999802</v>
      </c>
      <c r="O2970" s="375">
        <v>522.82743799999002</v>
      </c>
      <c r="P2970" s="375">
        <v>589.37091399999599</v>
      </c>
      <c r="Q2970" s="375">
        <v>614.87905399998601</v>
      </c>
      <c r="R2970" s="375">
        <v>4562.3720629999298</v>
      </c>
      <c r="Z2970" s="291"/>
      <c r="AL2970" s="182"/>
      <c r="AM2970" s="292"/>
    </row>
    <row r="2971" spans="1:39" ht="19.5" customHeight="1" x14ac:dyDescent="0.2">
      <c r="A2971" s="375" t="s">
        <v>53</v>
      </c>
      <c r="B2971" s="375" t="s">
        <v>45</v>
      </c>
      <c r="C2971" s="375" t="s">
        <v>26</v>
      </c>
      <c r="D2971" s="375" t="s">
        <v>31</v>
      </c>
      <c r="E2971" s="375"/>
      <c r="F2971" s="375">
        <v>166.92570799999999</v>
      </c>
      <c r="G2971" s="375">
        <v>30.08445</v>
      </c>
      <c r="H2971" s="375">
        <v>97.076700000000002</v>
      </c>
      <c r="I2971" s="375">
        <v>127.087450999998</v>
      </c>
      <c r="J2971" s="375">
        <v>156.71768900000001</v>
      </c>
      <c r="K2971" s="375">
        <v>246.327055</v>
      </c>
      <c r="L2971" s="375">
        <v>193.72065900000101</v>
      </c>
      <c r="M2971" s="375">
        <v>292.666787</v>
      </c>
      <c r="N2971" s="375">
        <v>317.494933</v>
      </c>
      <c r="O2971" s="375">
        <v>183.35806600000001</v>
      </c>
      <c r="P2971" s="375">
        <v>182.65406899999999</v>
      </c>
      <c r="Q2971" s="375">
        <v>264.47485</v>
      </c>
      <c r="R2971" s="375">
        <v>2258.5884169999999</v>
      </c>
      <c r="Z2971" s="291"/>
      <c r="AL2971" s="182"/>
      <c r="AM2971" s="292"/>
    </row>
    <row r="2972" spans="1:39" ht="19.5" customHeight="1" x14ac:dyDescent="0.2">
      <c r="A2972" s="375" t="s">
        <v>53</v>
      </c>
      <c r="B2972" s="375" t="s">
        <v>45</v>
      </c>
      <c r="C2972" s="375" t="s">
        <v>26</v>
      </c>
      <c r="D2972" s="375" t="s">
        <v>32</v>
      </c>
      <c r="E2972" s="375"/>
      <c r="F2972" s="375">
        <v>6.4734999999999996</v>
      </c>
      <c r="G2972" s="375">
        <v>1.8398000000000001</v>
      </c>
      <c r="H2972" s="375">
        <v>2.0444</v>
      </c>
      <c r="I2972" s="375">
        <v>2.0924999999999998</v>
      </c>
      <c r="J2972" s="375">
        <v>1.4923999999999999</v>
      </c>
      <c r="K2972" s="375">
        <v>3.8820000000000001</v>
      </c>
      <c r="L2972" s="375">
        <v>13.7088</v>
      </c>
      <c r="M2972" s="375">
        <v>5.9884000000000004</v>
      </c>
      <c r="N2972" s="375">
        <v>5.8369</v>
      </c>
      <c r="O2972" s="375">
        <v>4.5605000000000002</v>
      </c>
      <c r="P2972" s="375">
        <v>12.6778</v>
      </c>
      <c r="Q2972" s="375">
        <v>4.0118999999999998</v>
      </c>
      <c r="R2972" s="375">
        <v>64.608900000000006</v>
      </c>
      <c r="Z2972" s="291"/>
      <c r="AL2972" s="182"/>
      <c r="AM2972" s="292"/>
    </row>
    <row r="2973" spans="1:39" ht="19.5" customHeight="1" x14ac:dyDescent="0.2">
      <c r="A2973" s="375" t="s">
        <v>53</v>
      </c>
      <c r="B2973" s="375" t="s">
        <v>45</v>
      </c>
      <c r="C2973" s="375" t="s">
        <v>33</v>
      </c>
      <c r="D2973" s="375" t="s">
        <v>34</v>
      </c>
      <c r="E2973" s="375"/>
      <c r="F2973" s="375">
        <v>1099.55711600002</v>
      </c>
      <c r="G2973" s="375">
        <v>348.37014500000902</v>
      </c>
      <c r="H2973" s="375">
        <v>1048.28620000002</v>
      </c>
      <c r="I2973" s="375">
        <v>1379.1843730000101</v>
      </c>
      <c r="J2973" s="375">
        <v>1362.7530319999701</v>
      </c>
      <c r="K2973" s="375">
        <v>1798.71155199994</v>
      </c>
      <c r="L2973" s="375">
        <v>1161.96130900004</v>
      </c>
      <c r="M2973" s="375">
        <v>1942.80666537509</v>
      </c>
      <c r="N2973" s="375">
        <v>2123.9587608288398</v>
      </c>
      <c r="O2973" s="375">
        <v>1864.4562019999801</v>
      </c>
      <c r="P2973" s="375">
        <v>2035.2614370000099</v>
      </c>
      <c r="Q2973" s="375">
        <v>2208.22926672217</v>
      </c>
      <c r="R2973" s="375">
        <v>18373.5360589261</v>
      </c>
      <c r="W2973" s="321" t="s">
        <v>411</v>
      </c>
      <c r="X2973" s="321" t="s">
        <v>412</v>
      </c>
      <c r="Y2973" s="321"/>
      <c r="Z2973" s="321" t="s">
        <v>212</v>
      </c>
      <c r="AA2973" s="329"/>
      <c r="AB2973" s="329"/>
      <c r="AC2973" s="329"/>
      <c r="AD2973" s="329"/>
      <c r="AE2973" s="329"/>
      <c r="AF2973" s="329"/>
      <c r="AG2973" s="329"/>
      <c r="AH2973" s="329"/>
      <c r="AI2973" s="329"/>
      <c r="AJ2973" s="329"/>
      <c r="AK2973" s="329"/>
      <c r="AL2973" s="329"/>
      <c r="AM2973" s="292"/>
    </row>
    <row r="2974" spans="1:39" ht="19.5" customHeight="1" x14ac:dyDescent="0.2">
      <c r="A2974" s="375" t="s">
        <v>53</v>
      </c>
      <c r="B2974" s="375" t="s">
        <v>45</v>
      </c>
      <c r="C2974" s="375" t="s">
        <v>33</v>
      </c>
      <c r="D2974" s="375" t="s">
        <v>35</v>
      </c>
      <c r="E2974" s="375"/>
      <c r="F2974" s="375">
        <v>24.630804999999999</v>
      </c>
      <c r="G2974" s="375">
        <v>7.1441439999999998</v>
      </c>
      <c r="H2974" s="375">
        <v>57.668965999999998</v>
      </c>
      <c r="I2974" s="375">
        <v>108.902762</v>
      </c>
      <c r="J2974" s="375">
        <v>43.203764</v>
      </c>
      <c r="K2974" s="375">
        <v>133.83593099999999</v>
      </c>
      <c r="L2974" s="375">
        <v>144.44367299999999</v>
      </c>
      <c r="M2974" s="375">
        <v>175.68319600000001</v>
      </c>
      <c r="N2974" s="375">
        <v>52.470127000000097</v>
      </c>
      <c r="O2974" s="375">
        <v>150.14595199999999</v>
      </c>
      <c r="P2974" s="375">
        <v>193.35158999999999</v>
      </c>
      <c r="Q2974" s="375">
        <v>194.62168</v>
      </c>
      <c r="R2974" s="375">
        <v>1286.10259</v>
      </c>
      <c r="W2974" s="323" t="s">
        <v>3</v>
      </c>
      <c r="X2974" s="323" t="s">
        <v>4</v>
      </c>
      <c r="Y2974" s="323"/>
      <c r="Z2974" s="327" t="s">
        <v>8</v>
      </c>
      <c r="AA2974" s="327" t="s">
        <v>9</v>
      </c>
      <c r="AB2974" s="327" t="s">
        <v>10</v>
      </c>
      <c r="AC2974" s="327" t="s">
        <v>11</v>
      </c>
      <c r="AD2974" s="327" t="s">
        <v>12</v>
      </c>
      <c r="AE2974" s="327" t="s">
        <v>13</v>
      </c>
      <c r="AF2974" s="327" t="s">
        <v>14</v>
      </c>
      <c r="AG2974" s="327" t="s">
        <v>15</v>
      </c>
      <c r="AH2974" s="327" t="s">
        <v>16</v>
      </c>
      <c r="AI2974" s="327" t="s">
        <v>17</v>
      </c>
      <c r="AJ2974" s="327" t="s">
        <v>111</v>
      </c>
      <c r="AK2974" s="327" t="s">
        <v>19</v>
      </c>
      <c r="AL2974" s="327" t="s">
        <v>20</v>
      </c>
      <c r="AM2974" s="292"/>
    </row>
    <row r="2975" spans="1:39" ht="19.5" customHeight="1" x14ac:dyDescent="0.2">
      <c r="A2975" s="375" t="s">
        <v>53</v>
      </c>
      <c r="B2975" s="375" t="s">
        <v>45</v>
      </c>
      <c r="C2975" s="375" t="s">
        <v>33</v>
      </c>
      <c r="D2975" s="375" t="s">
        <v>36</v>
      </c>
      <c r="E2975" s="375"/>
      <c r="F2975" s="375">
        <v>162.19264100000001</v>
      </c>
      <c r="G2975" s="375">
        <v>40.333492999999997</v>
      </c>
      <c r="H2975" s="375">
        <v>220.39257799999999</v>
      </c>
      <c r="I2975" s="375">
        <v>357.62453299999999</v>
      </c>
      <c r="J2975" s="375">
        <v>149.710836</v>
      </c>
      <c r="K2975" s="375">
        <v>378.975617</v>
      </c>
      <c r="L2975" s="375">
        <v>421.59482700000001</v>
      </c>
      <c r="M2975" s="375">
        <v>475.76439599999998</v>
      </c>
      <c r="N2975" s="375">
        <v>528.79687999999999</v>
      </c>
      <c r="O2975" s="375">
        <v>361.58811700000001</v>
      </c>
      <c r="P2975" s="375">
        <v>383.626057</v>
      </c>
      <c r="Q2975" s="375">
        <v>443.24287900000002</v>
      </c>
      <c r="R2975" s="375">
        <v>3923.842854</v>
      </c>
      <c r="W2975" s="323" t="s">
        <v>24</v>
      </c>
      <c r="X2975" s="323" t="s">
        <v>217</v>
      </c>
      <c r="Y2975" s="323"/>
      <c r="Z2975" s="327">
        <v>0</v>
      </c>
      <c r="AA2975" s="327">
        <v>0</v>
      </c>
      <c r="AB2975" s="327">
        <v>0</v>
      </c>
      <c r="AC2975" s="327">
        <v>0</v>
      </c>
      <c r="AD2975" s="327">
        <v>0</v>
      </c>
      <c r="AE2975" s="327">
        <v>0</v>
      </c>
      <c r="AF2975" s="327">
        <v>0</v>
      </c>
      <c r="AG2975" s="327">
        <v>0</v>
      </c>
      <c r="AH2975" s="327">
        <v>0</v>
      </c>
      <c r="AI2975" s="327">
        <v>0</v>
      </c>
      <c r="AJ2975" s="327">
        <v>0</v>
      </c>
      <c r="AK2975" s="327">
        <v>0</v>
      </c>
      <c r="AL2975" s="327">
        <v>0</v>
      </c>
      <c r="AM2975" s="292"/>
    </row>
    <row r="2976" spans="1:39" ht="19.5" customHeight="1" x14ac:dyDescent="0.2">
      <c r="A2976" s="375" t="s">
        <v>53</v>
      </c>
      <c r="B2976" s="375" t="s">
        <v>45</v>
      </c>
      <c r="C2976" s="375" t="s">
        <v>33</v>
      </c>
      <c r="D2976" s="375" t="s">
        <v>37</v>
      </c>
      <c r="E2976" s="375"/>
      <c r="F2976" s="375">
        <v>0</v>
      </c>
      <c r="G2976" s="375">
        <v>0</v>
      </c>
      <c r="H2976" s="375">
        <v>0.24945300000000001</v>
      </c>
      <c r="I2976" s="375">
        <v>0</v>
      </c>
      <c r="J2976" s="375">
        <v>0</v>
      </c>
      <c r="K2976" s="375">
        <v>0</v>
      </c>
      <c r="L2976" s="375">
        <v>8.8236999999999996E-2</v>
      </c>
      <c r="M2976" s="375">
        <v>0</v>
      </c>
      <c r="N2976" s="375">
        <v>0</v>
      </c>
      <c r="O2976" s="375">
        <v>0</v>
      </c>
      <c r="P2976" s="375">
        <v>0</v>
      </c>
      <c r="Q2976" s="375">
        <v>0</v>
      </c>
      <c r="R2976" s="375">
        <v>0.33768999999999999</v>
      </c>
      <c r="W2976" s="323" t="s">
        <v>24</v>
      </c>
      <c r="X2976" s="323" t="s">
        <v>218</v>
      </c>
      <c r="Y2976" s="323"/>
      <c r="Z2976" s="327">
        <v>0</v>
      </c>
      <c r="AA2976" s="327">
        <v>0</v>
      </c>
      <c r="AB2976" s="327">
        <v>0</v>
      </c>
      <c r="AC2976" s="327">
        <v>0</v>
      </c>
      <c r="AD2976" s="327">
        <v>0</v>
      </c>
      <c r="AE2976" s="327">
        <v>0</v>
      </c>
      <c r="AF2976" s="327">
        <v>0</v>
      </c>
      <c r="AG2976" s="327">
        <v>0</v>
      </c>
      <c r="AH2976" s="327">
        <v>0</v>
      </c>
      <c r="AI2976" s="327">
        <v>0</v>
      </c>
      <c r="AJ2976" s="327">
        <v>0</v>
      </c>
      <c r="AK2976" s="327">
        <v>0</v>
      </c>
      <c r="AL2976" s="327">
        <v>0</v>
      </c>
      <c r="AM2976" s="292"/>
    </row>
    <row r="2977" spans="1:39" ht="19.5" customHeight="1" x14ac:dyDescent="0.2">
      <c r="A2977" s="375" t="s">
        <v>53</v>
      </c>
      <c r="B2977" s="375" t="s">
        <v>45</v>
      </c>
      <c r="C2977" s="375" t="s">
        <v>33</v>
      </c>
      <c r="D2977" s="375" t="s">
        <v>38</v>
      </c>
      <c r="E2977" s="375"/>
      <c r="F2977" s="375">
        <v>0</v>
      </c>
      <c r="G2977" s="375">
        <v>0</v>
      </c>
      <c r="H2977" s="375">
        <v>0</v>
      </c>
      <c r="I2977" s="375">
        <v>0</v>
      </c>
      <c r="J2977" s="375">
        <v>0</v>
      </c>
      <c r="K2977" s="375">
        <v>1.1451359999999999</v>
      </c>
      <c r="L2977" s="375">
        <v>0.98349600000000004</v>
      </c>
      <c r="M2977" s="375">
        <v>0.34250900000000001</v>
      </c>
      <c r="N2977" s="375">
        <v>1.877777</v>
      </c>
      <c r="O2977" s="375">
        <v>1.9128989999999999</v>
      </c>
      <c r="P2977" s="375">
        <v>2.7846880000000001</v>
      </c>
      <c r="Q2977" s="375">
        <v>5.7493889999999999</v>
      </c>
      <c r="R2977" s="375">
        <v>14.795894000000001</v>
      </c>
      <c r="W2977" s="323" t="s">
        <v>24</v>
      </c>
      <c r="X2977" s="323" t="s">
        <v>219</v>
      </c>
      <c r="Y2977" s="323"/>
      <c r="Z2977" s="327">
        <v>0</v>
      </c>
      <c r="AA2977" s="327">
        <v>0</v>
      </c>
      <c r="AB2977" s="327">
        <v>0</v>
      </c>
      <c r="AC2977" s="327">
        <v>0</v>
      </c>
      <c r="AD2977" s="327">
        <v>0</v>
      </c>
      <c r="AE2977" s="327">
        <v>0</v>
      </c>
      <c r="AF2977" s="327">
        <v>0</v>
      </c>
      <c r="AG2977" s="327">
        <v>0</v>
      </c>
      <c r="AH2977" s="327">
        <v>0</v>
      </c>
      <c r="AI2977" s="327">
        <v>0</v>
      </c>
      <c r="AJ2977" s="327">
        <v>0</v>
      </c>
      <c r="AK2977" s="327">
        <v>0</v>
      </c>
      <c r="AL2977" s="327">
        <v>0</v>
      </c>
      <c r="AM2977" s="292"/>
    </row>
    <row r="2978" spans="1:39" ht="19.5" customHeight="1" x14ac:dyDescent="0.2">
      <c r="A2978" s="375" t="s">
        <v>53</v>
      </c>
      <c r="B2978" s="375" t="s">
        <v>45</v>
      </c>
      <c r="C2978" s="375" t="s">
        <v>33</v>
      </c>
      <c r="D2978" s="375" t="s">
        <v>39</v>
      </c>
      <c r="E2978" s="375"/>
      <c r="F2978" s="375">
        <v>0</v>
      </c>
      <c r="G2978" s="375">
        <v>0</v>
      </c>
      <c r="H2978" s="375">
        <v>0</v>
      </c>
      <c r="I2978" s="375">
        <v>0</v>
      </c>
      <c r="J2978" s="375">
        <v>0</v>
      </c>
      <c r="K2978" s="375">
        <v>0</v>
      </c>
      <c r="L2978" s="375">
        <v>0</v>
      </c>
      <c r="M2978" s="375">
        <v>0</v>
      </c>
      <c r="N2978" s="375">
        <v>0</v>
      </c>
      <c r="O2978" s="375">
        <v>0</v>
      </c>
      <c r="P2978" s="375">
        <v>0</v>
      </c>
      <c r="Q2978" s="375">
        <v>0</v>
      </c>
      <c r="R2978" s="375">
        <v>0</v>
      </c>
      <c r="W2978" s="323" t="s">
        <v>24</v>
      </c>
      <c r="X2978" s="323" t="s">
        <v>220</v>
      </c>
      <c r="Y2978" s="323"/>
      <c r="Z2978" s="327">
        <v>0</v>
      </c>
      <c r="AA2978" s="327">
        <v>0</v>
      </c>
      <c r="AB2978" s="327">
        <v>0</v>
      </c>
      <c r="AC2978" s="327">
        <v>0</v>
      </c>
      <c r="AD2978" s="327">
        <v>0</v>
      </c>
      <c r="AE2978" s="327">
        <v>0</v>
      </c>
      <c r="AF2978" s="327">
        <v>0</v>
      </c>
      <c r="AG2978" s="327">
        <v>0</v>
      </c>
      <c r="AH2978" s="327">
        <v>0</v>
      </c>
      <c r="AI2978" s="327">
        <v>0</v>
      </c>
      <c r="AJ2978" s="327">
        <v>0</v>
      </c>
      <c r="AK2978" s="327">
        <v>0</v>
      </c>
      <c r="AL2978" s="327">
        <v>0</v>
      </c>
      <c r="AM2978" s="292"/>
    </row>
    <row r="2979" spans="1:39" ht="19.5" customHeight="1" x14ac:dyDescent="0.2">
      <c r="A2979" s="375" t="s">
        <v>53</v>
      </c>
      <c r="B2979" s="375" t="s">
        <v>45</v>
      </c>
      <c r="C2979" s="375" t="s">
        <v>40</v>
      </c>
      <c r="D2979" s="375" t="s">
        <v>41</v>
      </c>
      <c r="E2979" s="375"/>
      <c r="F2979" s="375">
        <v>1231.8194800000001</v>
      </c>
      <c r="G2979" s="375">
        <v>388.07902299999898</v>
      </c>
      <c r="H2979" s="375">
        <v>1259.974487</v>
      </c>
      <c r="I2979" s="375">
        <v>1703.9541839999899</v>
      </c>
      <c r="J2979" s="375">
        <v>1332.9363430000001</v>
      </c>
      <c r="K2979" s="375">
        <v>1930.369745</v>
      </c>
      <c r="L2979" s="375">
        <v>1388.397766</v>
      </c>
      <c r="M2979" s="375">
        <v>2329.7016326875</v>
      </c>
      <c r="N2979" s="375">
        <v>2355.5933053964</v>
      </c>
      <c r="O2979" s="375">
        <v>2218.7121539999898</v>
      </c>
      <c r="P2979" s="375">
        <v>2535.74946399999</v>
      </c>
      <c r="Q2979" s="375">
        <v>2747.8691377221799</v>
      </c>
      <c r="R2979" s="375">
        <v>21423.156721806001</v>
      </c>
      <c r="W2979" s="323" t="s">
        <v>24</v>
      </c>
      <c r="X2979" s="323" t="s">
        <v>211</v>
      </c>
      <c r="Y2979" s="323"/>
      <c r="Z2979" s="327">
        <v>0</v>
      </c>
      <c r="AA2979" s="327">
        <v>0</v>
      </c>
      <c r="AB2979" s="327">
        <v>0</v>
      </c>
      <c r="AC2979" s="327">
        <v>0</v>
      </c>
      <c r="AD2979" s="327">
        <v>0</v>
      </c>
      <c r="AE2979" s="327">
        <v>0</v>
      </c>
      <c r="AF2979" s="327">
        <v>0</v>
      </c>
      <c r="AG2979" s="327">
        <v>0</v>
      </c>
      <c r="AH2979" s="327">
        <v>0</v>
      </c>
      <c r="AI2979" s="327">
        <v>0</v>
      </c>
      <c r="AJ2979" s="327">
        <v>0</v>
      </c>
      <c r="AK2979" s="327">
        <v>0</v>
      </c>
      <c r="AL2979" s="327">
        <v>0</v>
      </c>
      <c r="AM2979" s="292"/>
    </row>
    <row r="2980" spans="1:39" ht="19.5" customHeight="1" x14ac:dyDescent="0.2">
      <c r="A2980" s="375" t="s">
        <v>53</v>
      </c>
      <c r="B2980" s="375" t="s">
        <v>45</v>
      </c>
      <c r="C2980" s="375" t="s">
        <v>40</v>
      </c>
      <c r="D2980" s="375" t="s">
        <v>42</v>
      </c>
      <c r="E2980" s="375"/>
      <c r="F2980" s="375">
        <v>56.987234000000001</v>
      </c>
      <c r="G2980" s="375">
        <v>11.887167</v>
      </c>
      <c r="H2980" s="375">
        <v>49.782530000000001</v>
      </c>
      <c r="I2980" s="375">
        <v>136.52462499999999</v>
      </c>
      <c r="J2980" s="375">
        <v>218.74493100000001</v>
      </c>
      <c r="K2980" s="375">
        <v>372.991928000001</v>
      </c>
      <c r="L2980" s="375">
        <v>353.03480200000098</v>
      </c>
      <c r="M2980" s="375">
        <v>258.74195876562499</v>
      </c>
      <c r="N2980" s="375">
        <v>351.18727543243199</v>
      </c>
      <c r="O2980" s="375">
        <v>148.48420200000001</v>
      </c>
      <c r="P2980" s="375">
        <v>73.801762999999994</v>
      </c>
      <c r="Q2980" s="375">
        <v>85.090611999999993</v>
      </c>
      <c r="R2980" s="375">
        <v>2117.2590281980602</v>
      </c>
      <c r="W2980" s="323" t="s">
        <v>24</v>
      </c>
      <c r="X2980" s="323" t="s">
        <v>221</v>
      </c>
      <c r="Y2980" s="323"/>
      <c r="Z2980" s="327">
        <v>0</v>
      </c>
      <c r="AA2980" s="327">
        <v>0</v>
      </c>
      <c r="AB2980" s="327">
        <v>0</v>
      </c>
      <c r="AC2980" s="327">
        <v>0</v>
      </c>
      <c r="AD2980" s="327">
        <v>0</v>
      </c>
      <c r="AE2980" s="327">
        <v>0</v>
      </c>
      <c r="AF2980" s="327">
        <v>0</v>
      </c>
      <c r="AG2980" s="327">
        <v>0</v>
      </c>
      <c r="AH2980" s="327">
        <v>0</v>
      </c>
      <c r="AI2980" s="327">
        <v>0</v>
      </c>
      <c r="AJ2980" s="327">
        <v>0</v>
      </c>
      <c r="AK2980" s="327">
        <v>0</v>
      </c>
      <c r="AL2980" s="327">
        <v>0</v>
      </c>
      <c r="AM2980" s="292"/>
    </row>
    <row r="2981" spans="1:39" ht="19.5" customHeight="1" x14ac:dyDescent="0.2">
      <c r="A2981" s="375" t="s">
        <v>53</v>
      </c>
      <c r="B2981" s="375" t="s">
        <v>45</v>
      </c>
      <c r="C2981" s="375" t="s">
        <v>40</v>
      </c>
      <c r="D2981" s="375" t="s">
        <v>43</v>
      </c>
      <c r="E2981" s="375"/>
      <c r="F2981" s="375">
        <v>-2.4261520000000001</v>
      </c>
      <c r="G2981" s="375">
        <v>-4.1184079999999899</v>
      </c>
      <c r="H2981" s="375">
        <v>16.84018</v>
      </c>
      <c r="I2981" s="375">
        <v>5.2328589999999897</v>
      </c>
      <c r="J2981" s="375">
        <v>3.9863580000000098</v>
      </c>
      <c r="K2981" s="375">
        <v>9.3065629999999899</v>
      </c>
      <c r="L2981" s="375">
        <v>-12.361026000000001</v>
      </c>
      <c r="M2981" s="375">
        <v>6.1531749218750198</v>
      </c>
      <c r="N2981" s="375">
        <v>0.322964000000034</v>
      </c>
      <c r="O2981" s="375">
        <v>10.906814000000001</v>
      </c>
      <c r="P2981" s="375">
        <v>5.4725450000000198</v>
      </c>
      <c r="Q2981" s="375">
        <v>18.883465000000001</v>
      </c>
      <c r="R2981" s="375">
        <v>58.199336921875101</v>
      </c>
      <c r="W2981" s="323" t="s">
        <v>24</v>
      </c>
      <c r="X2981" s="323" t="s">
        <v>222</v>
      </c>
      <c r="Y2981" s="323"/>
      <c r="Z2981" s="327">
        <v>0</v>
      </c>
      <c r="AA2981" s="327">
        <v>0</v>
      </c>
      <c r="AB2981" s="327">
        <v>0</v>
      </c>
      <c r="AC2981" s="327">
        <v>0</v>
      </c>
      <c r="AD2981" s="327">
        <v>0</v>
      </c>
      <c r="AE2981" s="327">
        <v>0</v>
      </c>
      <c r="AF2981" s="327">
        <v>0</v>
      </c>
      <c r="AG2981" s="327">
        <v>0</v>
      </c>
      <c r="AH2981" s="327">
        <v>0</v>
      </c>
      <c r="AI2981" s="327">
        <v>0</v>
      </c>
      <c r="AJ2981" s="327">
        <v>0</v>
      </c>
      <c r="AK2981" s="327">
        <v>0</v>
      </c>
      <c r="AL2981" s="327">
        <v>0</v>
      </c>
      <c r="AM2981" s="292"/>
    </row>
    <row r="2982" spans="1:39" ht="19.5" customHeight="1" x14ac:dyDescent="0.2">
      <c r="A2982" s="375" t="s">
        <v>53</v>
      </c>
      <c r="B2982" s="375" t="s">
        <v>25</v>
      </c>
      <c r="C2982" s="375" t="s">
        <v>378</v>
      </c>
      <c r="D2982" s="375" t="s">
        <v>378</v>
      </c>
      <c r="E2982" s="375"/>
      <c r="F2982" s="375">
        <v>4178.0877639999999</v>
      </c>
      <c r="G2982" s="375">
        <v>1381.3261600000001</v>
      </c>
      <c r="H2982" s="375">
        <v>3944.9058540000001</v>
      </c>
      <c r="I2982" s="375">
        <v>5061.6675269999996</v>
      </c>
      <c r="J2982" s="375">
        <v>5257.0726260000001</v>
      </c>
      <c r="K2982" s="375">
        <v>6885.0512360000002</v>
      </c>
      <c r="L2982" s="375">
        <v>6401.3862300000001</v>
      </c>
      <c r="M2982" s="375">
        <v>7593.2855980000004</v>
      </c>
      <c r="N2982" s="375">
        <v>7881.8217260000001</v>
      </c>
      <c r="O2982" s="375">
        <v>6875.6551040000004</v>
      </c>
      <c r="P2982" s="375">
        <v>7622.1657409999998</v>
      </c>
      <c r="Q2982" s="375">
        <v>8147.2856860000102</v>
      </c>
      <c r="R2982" s="375">
        <v>71229.711251999994</v>
      </c>
      <c r="W2982" s="323" t="s">
        <v>24</v>
      </c>
      <c r="X2982" s="323" t="s">
        <v>223</v>
      </c>
      <c r="Y2982" s="323"/>
      <c r="Z2982" s="327">
        <v>0</v>
      </c>
      <c r="AA2982" s="327">
        <v>0</v>
      </c>
      <c r="AB2982" s="327">
        <v>0</v>
      </c>
      <c r="AC2982" s="327">
        <v>0</v>
      </c>
      <c r="AD2982" s="327">
        <v>0</v>
      </c>
      <c r="AE2982" s="327">
        <v>0</v>
      </c>
      <c r="AF2982" s="327">
        <v>0</v>
      </c>
      <c r="AG2982" s="327">
        <v>0</v>
      </c>
      <c r="AH2982" s="327">
        <v>0</v>
      </c>
      <c r="AI2982" s="327">
        <v>0</v>
      </c>
      <c r="AJ2982" s="327">
        <v>0</v>
      </c>
      <c r="AK2982" s="327">
        <v>0</v>
      </c>
      <c r="AL2982" s="327">
        <v>0</v>
      </c>
      <c r="AM2982" s="292"/>
    </row>
    <row r="2983" spans="1:39" ht="19.5" customHeight="1" x14ac:dyDescent="0.2">
      <c r="A2983" s="375" t="s">
        <v>53</v>
      </c>
      <c r="B2983" s="375" t="s">
        <v>44</v>
      </c>
      <c r="C2983" s="375" t="s">
        <v>380</v>
      </c>
      <c r="D2983" s="375" t="s">
        <v>380</v>
      </c>
      <c r="E2983" s="375"/>
      <c r="F2983" s="375">
        <v>2891.7072020000001</v>
      </c>
      <c r="G2983" s="375">
        <v>985.47837800000104</v>
      </c>
      <c r="H2983" s="375">
        <v>2618.308657</v>
      </c>
      <c r="I2983" s="375">
        <v>3215.9558590000102</v>
      </c>
      <c r="J2983" s="375">
        <v>3701.40499400001</v>
      </c>
      <c r="K2983" s="375">
        <v>4572.3829999999998</v>
      </c>
      <c r="L2983" s="375">
        <v>4672.3146879999904</v>
      </c>
      <c r="M2983" s="375">
        <v>4998.6888316250097</v>
      </c>
      <c r="N2983" s="375">
        <v>5174.7181811711698</v>
      </c>
      <c r="O2983" s="375">
        <v>4497.5519340000101</v>
      </c>
      <c r="P2983" s="375">
        <v>5007.1419690000002</v>
      </c>
      <c r="Q2983" s="375">
        <v>5287.8205212778203</v>
      </c>
      <c r="R2983" s="375">
        <v>47623.474215073998</v>
      </c>
      <c r="W2983" s="323" t="s">
        <v>24</v>
      </c>
      <c r="X2983" s="323" t="s">
        <v>224</v>
      </c>
      <c r="Y2983" s="323"/>
      <c r="Z2983" s="327">
        <v>0</v>
      </c>
      <c r="AA2983" s="327">
        <v>0</v>
      </c>
      <c r="AB2983" s="327">
        <v>0</v>
      </c>
      <c r="AC2983" s="327">
        <v>0</v>
      </c>
      <c r="AD2983" s="327">
        <v>0</v>
      </c>
      <c r="AE2983" s="327">
        <v>0</v>
      </c>
      <c r="AF2983" s="327">
        <v>0</v>
      </c>
      <c r="AG2983" s="327">
        <v>0</v>
      </c>
      <c r="AH2983" s="327">
        <v>0</v>
      </c>
      <c r="AI2983" s="327">
        <v>0</v>
      </c>
      <c r="AJ2983" s="327">
        <v>0</v>
      </c>
      <c r="AK2983" s="327">
        <v>0</v>
      </c>
      <c r="AL2983" s="327">
        <v>0</v>
      </c>
      <c r="AM2983" s="292"/>
    </row>
    <row r="2984" spans="1:39" ht="19.5" customHeight="1" x14ac:dyDescent="0.2">
      <c r="A2984" s="375" t="s">
        <v>53</v>
      </c>
      <c r="B2984" s="375" t="s">
        <v>45</v>
      </c>
      <c r="C2984" s="375" t="s">
        <v>382</v>
      </c>
      <c r="D2984" s="375" t="s">
        <v>382</v>
      </c>
      <c r="E2984" s="375"/>
      <c r="F2984" s="375">
        <v>1286.3805620000001</v>
      </c>
      <c r="G2984" s="375">
        <v>395.84778199999897</v>
      </c>
      <c r="H2984" s="375">
        <v>1326.5971970000001</v>
      </c>
      <c r="I2984" s="375">
        <v>1845.7116679999899</v>
      </c>
      <c r="J2984" s="375">
        <v>1555.6676319999899</v>
      </c>
      <c r="K2984" s="375">
        <v>2312.668236</v>
      </c>
      <c r="L2984" s="375">
        <v>1729.0715420000099</v>
      </c>
      <c r="M2984" s="375">
        <v>2594.5967663749898</v>
      </c>
      <c r="N2984" s="375">
        <v>2707.1035448288299</v>
      </c>
      <c r="O2984" s="375">
        <v>2378.1031699999899</v>
      </c>
      <c r="P2984" s="375">
        <v>2615.023772</v>
      </c>
      <c r="Q2984" s="375">
        <v>2859.4651647221899</v>
      </c>
      <c r="R2984" s="375">
        <v>23606.237036925999</v>
      </c>
      <c r="W2984" s="323" t="s">
        <v>24</v>
      </c>
      <c r="X2984" s="323" t="s">
        <v>225</v>
      </c>
      <c r="Y2984" s="323"/>
      <c r="Z2984" s="327">
        <v>0</v>
      </c>
      <c r="AA2984" s="327">
        <v>0</v>
      </c>
      <c r="AB2984" s="327">
        <v>0</v>
      </c>
      <c r="AC2984" s="327">
        <v>0</v>
      </c>
      <c r="AD2984" s="327">
        <v>0</v>
      </c>
      <c r="AE2984" s="327">
        <v>0</v>
      </c>
      <c r="AF2984" s="327">
        <v>0</v>
      </c>
      <c r="AG2984" s="327">
        <v>0</v>
      </c>
      <c r="AH2984" s="327">
        <v>0</v>
      </c>
      <c r="AI2984" s="327">
        <v>0</v>
      </c>
      <c r="AJ2984" s="327">
        <v>0</v>
      </c>
      <c r="AK2984" s="327">
        <v>0</v>
      </c>
      <c r="AL2984" s="327">
        <v>0</v>
      </c>
      <c r="AM2984" s="292"/>
    </row>
    <row r="2985" spans="1:39" ht="19.5" customHeight="1" x14ac:dyDescent="0.2">
      <c r="A2985" s="375" t="s">
        <v>53</v>
      </c>
      <c r="B2985" s="375" t="s">
        <v>46</v>
      </c>
      <c r="C2985" s="375" t="s">
        <v>384</v>
      </c>
      <c r="D2985" s="375" t="s">
        <v>384</v>
      </c>
      <c r="E2985" s="375"/>
      <c r="F2985" s="375">
        <v>0</v>
      </c>
      <c r="G2985" s="375">
        <v>0</v>
      </c>
      <c r="H2985" s="375">
        <v>0</v>
      </c>
      <c r="I2985" s="375">
        <v>0</v>
      </c>
      <c r="J2985" s="375">
        <v>0</v>
      </c>
      <c r="K2985" s="375">
        <v>0</v>
      </c>
      <c r="L2985" s="375">
        <v>0</v>
      </c>
      <c r="M2985" s="375">
        <v>0</v>
      </c>
      <c r="N2985" s="375">
        <v>0</v>
      </c>
      <c r="O2985" s="375">
        <v>0</v>
      </c>
      <c r="P2985" s="375">
        <v>0</v>
      </c>
      <c r="Q2985" s="375">
        <v>0</v>
      </c>
      <c r="R2985" s="375">
        <v>0</v>
      </c>
      <c r="W2985" s="323" t="s">
        <v>24</v>
      </c>
      <c r="X2985" s="323" t="s">
        <v>226</v>
      </c>
      <c r="Y2985" s="323"/>
      <c r="Z2985" s="327">
        <v>0</v>
      </c>
      <c r="AA2985" s="327">
        <v>0</v>
      </c>
      <c r="AB2985" s="327">
        <v>0</v>
      </c>
      <c r="AC2985" s="327">
        <v>0</v>
      </c>
      <c r="AD2985" s="327">
        <v>0</v>
      </c>
      <c r="AE2985" s="327">
        <v>0</v>
      </c>
      <c r="AF2985" s="327">
        <v>0</v>
      </c>
      <c r="AG2985" s="327">
        <v>0</v>
      </c>
      <c r="AH2985" s="327">
        <v>0</v>
      </c>
      <c r="AI2985" s="327">
        <v>0</v>
      </c>
      <c r="AJ2985" s="327">
        <v>0</v>
      </c>
      <c r="AK2985" s="327">
        <v>0</v>
      </c>
      <c r="AL2985" s="327">
        <v>0</v>
      </c>
      <c r="AM2985" s="292"/>
    </row>
    <row r="2986" spans="1:39" ht="19.5" customHeight="1" x14ac:dyDescent="0.2">
      <c r="A2986" s="375" t="s">
        <v>53</v>
      </c>
      <c r="B2986" s="375" t="s">
        <v>47</v>
      </c>
      <c r="C2986" s="375" t="s">
        <v>386</v>
      </c>
      <c r="D2986" s="375" t="s">
        <v>386</v>
      </c>
      <c r="E2986" s="375"/>
      <c r="F2986" s="375">
        <v>1286.3805620000001</v>
      </c>
      <c r="G2986" s="375">
        <v>395.84778199999897</v>
      </c>
      <c r="H2986" s="375">
        <v>1326.5971970000001</v>
      </c>
      <c r="I2986" s="375">
        <v>1845.7116679999899</v>
      </c>
      <c r="J2986" s="375">
        <v>1555.6676319999899</v>
      </c>
      <c r="K2986" s="375">
        <v>2312.668236</v>
      </c>
      <c r="L2986" s="375">
        <v>1729.0715420000099</v>
      </c>
      <c r="M2986" s="375">
        <v>2594.5967663749898</v>
      </c>
      <c r="N2986" s="375">
        <v>2707.1035448288299</v>
      </c>
      <c r="O2986" s="375">
        <v>2378.1031699999899</v>
      </c>
      <c r="P2986" s="375">
        <v>2615.023772</v>
      </c>
      <c r="Q2986" s="375">
        <v>2859.4651647221899</v>
      </c>
      <c r="R2986" s="375">
        <v>23606.237036925999</v>
      </c>
      <c r="W2986" s="323" t="s">
        <v>24</v>
      </c>
      <c r="X2986" s="323" t="s">
        <v>227</v>
      </c>
      <c r="Y2986" s="323"/>
      <c r="Z2986" s="327">
        <v>0</v>
      </c>
      <c r="AA2986" s="327">
        <v>0</v>
      </c>
      <c r="AB2986" s="327">
        <v>0</v>
      </c>
      <c r="AC2986" s="327">
        <v>0</v>
      </c>
      <c r="AD2986" s="327">
        <v>0</v>
      </c>
      <c r="AE2986" s="327">
        <v>0</v>
      </c>
      <c r="AF2986" s="327">
        <v>0</v>
      </c>
      <c r="AG2986" s="327">
        <v>0</v>
      </c>
      <c r="AH2986" s="327">
        <v>0</v>
      </c>
      <c r="AI2986" s="327">
        <v>0</v>
      </c>
      <c r="AJ2986" s="327">
        <v>0</v>
      </c>
      <c r="AK2986" s="327">
        <v>0</v>
      </c>
      <c r="AL2986" s="327">
        <v>0</v>
      </c>
      <c r="AM2986" s="292"/>
    </row>
    <row r="2987" spans="1:39" ht="19.5" customHeight="1" x14ac:dyDescent="0.2">
      <c r="A2987" s="375" t="s">
        <v>53</v>
      </c>
      <c r="B2987" s="375" t="s">
        <v>48</v>
      </c>
      <c r="C2987" s="375" t="s">
        <v>48</v>
      </c>
      <c r="D2987" s="375" t="s">
        <v>48</v>
      </c>
      <c r="E2987" s="375"/>
      <c r="F2987" s="375">
        <v>0.307887396019763</v>
      </c>
      <c r="G2987" s="375">
        <v>0.28657082842766002</v>
      </c>
      <c r="H2987" s="375">
        <v>0.33628107896539</v>
      </c>
      <c r="I2987" s="375">
        <v>0.364644982736337</v>
      </c>
      <c r="J2987" s="375">
        <v>0.29591899193214399</v>
      </c>
      <c r="K2987" s="375">
        <v>0.335897026286124</v>
      </c>
      <c r="L2987" s="375">
        <v>0.270108923266767</v>
      </c>
      <c r="M2987" s="375">
        <v>0.341696191047836</v>
      </c>
      <c r="N2987" s="375">
        <v>0.34346165631973502</v>
      </c>
      <c r="O2987" s="375">
        <v>0.34587295814423502</v>
      </c>
      <c r="P2987" s="375">
        <v>0.34308146278342599</v>
      </c>
      <c r="Q2987" s="375">
        <v>0.35097151062663601</v>
      </c>
      <c r="R2987" s="375">
        <v>0.33140997797128002</v>
      </c>
      <c r="W2987" s="323" t="s">
        <v>24</v>
      </c>
      <c r="X2987" s="323" t="s">
        <v>367</v>
      </c>
      <c r="Y2987" s="323"/>
      <c r="Z2987" s="327">
        <v>0</v>
      </c>
      <c r="AA2987" s="327">
        <v>0</v>
      </c>
      <c r="AB2987" s="327">
        <v>0</v>
      </c>
      <c r="AC2987" s="327">
        <v>0</v>
      </c>
      <c r="AD2987" s="327">
        <v>0</v>
      </c>
      <c r="AE2987" s="327">
        <v>0</v>
      </c>
      <c r="AF2987" s="327">
        <v>0</v>
      </c>
      <c r="AG2987" s="327">
        <v>0</v>
      </c>
      <c r="AH2987" s="327">
        <v>0</v>
      </c>
      <c r="AI2987" s="327">
        <v>0</v>
      </c>
      <c r="AJ2987" s="327">
        <v>0</v>
      </c>
      <c r="AK2987" s="327">
        <v>0</v>
      </c>
      <c r="AL2987" s="327">
        <v>0</v>
      </c>
      <c r="AM2987" s="292"/>
    </row>
    <row r="2988" spans="1:39" ht="19.5" customHeight="1" x14ac:dyDescent="0.2">
      <c r="A2988" s="375" t="s">
        <v>53</v>
      </c>
      <c r="B2988" s="375" t="s">
        <v>49</v>
      </c>
      <c r="C2988" s="375" t="s">
        <v>49</v>
      </c>
      <c r="D2988" s="375" t="s">
        <v>49</v>
      </c>
      <c r="E2988" s="375"/>
      <c r="F2988" s="375">
        <v>0</v>
      </c>
      <c r="G2988" s="375">
        <v>0</v>
      </c>
      <c r="H2988" s="375">
        <v>0</v>
      </c>
      <c r="I2988" s="375">
        <v>0</v>
      </c>
      <c r="J2988" s="375">
        <v>0</v>
      </c>
      <c r="K2988" s="375">
        <v>0</v>
      </c>
      <c r="L2988" s="375">
        <v>0</v>
      </c>
      <c r="M2988" s="375">
        <v>0</v>
      </c>
      <c r="N2988" s="375">
        <v>0</v>
      </c>
      <c r="O2988" s="375">
        <v>0</v>
      </c>
      <c r="P2988" s="375">
        <v>0</v>
      </c>
      <c r="Q2988" s="375">
        <v>0</v>
      </c>
      <c r="R2988" s="375">
        <v>0</v>
      </c>
      <c r="W2988" s="323" t="s">
        <v>24</v>
      </c>
      <c r="X2988" s="323" t="s">
        <v>229</v>
      </c>
      <c r="Y2988" s="323"/>
      <c r="Z2988" s="327">
        <v>0</v>
      </c>
      <c r="AA2988" s="327">
        <v>0</v>
      </c>
      <c r="AB2988" s="327">
        <v>0</v>
      </c>
      <c r="AC2988" s="327">
        <v>0</v>
      </c>
      <c r="AD2988" s="327">
        <v>0</v>
      </c>
      <c r="AE2988" s="327">
        <v>0</v>
      </c>
      <c r="AF2988" s="327">
        <v>0</v>
      </c>
      <c r="AG2988" s="327">
        <v>0</v>
      </c>
      <c r="AH2988" s="327">
        <v>0</v>
      </c>
      <c r="AI2988" s="327">
        <v>0</v>
      </c>
      <c r="AJ2988" s="327">
        <v>0</v>
      </c>
      <c r="AK2988" s="327">
        <v>0</v>
      </c>
      <c r="AL2988" s="327">
        <v>0</v>
      </c>
      <c r="AM2988" s="292"/>
    </row>
    <row r="2989" spans="1:39" ht="19.5" customHeight="1" x14ac:dyDescent="0.2">
      <c r="A2989" s="375" t="s">
        <v>53</v>
      </c>
      <c r="B2989" s="375" t="s">
        <v>50</v>
      </c>
      <c r="C2989" s="375" t="s">
        <v>50</v>
      </c>
      <c r="D2989" s="375" t="s">
        <v>50</v>
      </c>
      <c r="E2989" s="375"/>
      <c r="F2989" s="375">
        <v>0.307887396019763</v>
      </c>
      <c r="G2989" s="375">
        <v>0.28657082842766002</v>
      </c>
      <c r="H2989" s="375">
        <v>0.33628107896539</v>
      </c>
      <c r="I2989" s="375">
        <v>0.364644982736337</v>
      </c>
      <c r="J2989" s="375">
        <v>0.29591899193214399</v>
      </c>
      <c r="K2989" s="375">
        <v>0.335897026286124</v>
      </c>
      <c r="L2989" s="375">
        <v>0.270108923266767</v>
      </c>
      <c r="M2989" s="375">
        <v>0.341696191047836</v>
      </c>
      <c r="N2989" s="375">
        <v>0.34346165631973502</v>
      </c>
      <c r="O2989" s="375">
        <v>0.34587295814423502</v>
      </c>
      <c r="P2989" s="375">
        <v>0.34308146278342599</v>
      </c>
      <c r="Q2989" s="375">
        <v>0.35097151062663601</v>
      </c>
      <c r="R2989" s="375">
        <v>0.33140997797128002</v>
      </c>
      <c r="W2989" s="323" t="s">
        <v>24</v>
      </c>
      <c r="X2989" s="323" t="s">
        <v>230</v>
      </c>
      <c r="Y2989" s="323"/>
      <c r="Z2989" s="327">
        <v>0</v>
      </c>
      <c r="AA2989" s="327">
        <v>0</v>
      </c>
      <c r="AB2989" s="327">
        <v>0</v>
      </c>
      <c r="AC2989" s="327">
        <v>0</v>
      </c>
      <c r="AD2989" s="327">
        <v>0</v>
      </c>
      <c r="AE2989" s="327">
        <v>0</v>
      </c>
      <c r="AF2989" s="327">
        <v>0</v>
      </c>
      <c r="AG2989" s="327">
        <v>0</v>
      </c>
      <c r="AH2989" s="327">
        <v>0</v>
      </c>
      <c r="AI2989" s="327">
        <v>0</v>
      </c>
      <c r="AJ2989" s="327">
        <v>0</v>
      </c>
      <c r="AK2989" s="327">
        <v>0</v>
      </c>
      <c r="AL2989" s="327">
        <v>0</v>
      </c>
      <c r="AM2989" s="292"/>
    </row>
    <row r="2990" spans="1:39" ht="19.5" customHeight="1" x14ac:dyDescent="0.2">
      <c r="A2990" s="375" t="s">
        <v>54</v>
      </c>
      <c r="B2990" s="375" t="s">
        <v>25</v>
      </c>
      <c r="C2990" s="375" t="s">
        <v>26</v>
      </c>
      <c r="D2990" s="375" t="s">
        <v>27</v>
      </c>
      <c r="E2990" s="375"/>
      <c r="F2990" s="375">
        <v>2559.0470999999998</v>
      </c>
      <c r="G2990" s="375">
        <v>794.66250000000002</v>
      </c>
      <c r="H2990" s="375">
        <v>2911.9308999999998</v>
      </c>
      <c r="I2990" s="375">
        <v>3355.6759000000002</v>
      </c>
      <c r="J2990" s="375">
        <v>3772.3652000000002</v>
      </c>
      <c r="K2990" s="375">
        <v>4021.9731000000002</v>
      </c>
      <c r="L2990" s="375">
        <v>4781.4641000000001</v>
      </c>
      <c r="M2990" s="375">
        <v>4851.8508000000002</v>
      </c>
      <c r="N2990" s="375">
        <v>4553.6823000000004</v>
      </c>
      <c r="O2990" s="375">
        <v>3661.0320999999999</v>
      </c>
      <c r="P2990" s="375">
        <v>3714.3209000000002</v>
      </c>
      <c r="Q2990" s="375">
        <v>4524.0398999999998</v>
      </c>
      <c r="R2990" s="375">
        <v>43502.044800000003</v>
      </c>
      <c r="W2990" s="323" t="s">
        <v>24</v>
      </c>
      <c r="X2990" s="323" t="s">
        <v>231</v>
      </c>
      <c r="Y2990" s="323"/>
      <c r="Z2990" s="327">
        <v>0</v>
      </c>
      <c r="AA2990" s="327">
        <v>0</v>
      </c>
      <c r="AB2990" s="327">
        <v>0</v>
      </c>
      <c r="AC2990" s="327">
        <v>0</v>
      </c>
      <c r="AD2990" s="327">
        <v>0</v>
      </c>
      <c r="AE2990" s="327">
        <v>0</v>
      </c>
      <c r="AF2990" s="327">
        <v>0</v>
      </c>
      <c r="AG2990" s="327">
        <v>0</v>
      </c>
      <c r="AH2990" s="327">
        <v>0</v>
      </c>
      <c r="AI2990" s="327">
        <v>0</v>
      </c>
      <c r="AJ2990" s="327">
        <v>0</v>
      </c>
      <c r="AK2990" s="327">
        <v>0</v>
      </c>
      <c r="AL2990" s="327">
        <v>0</v>
      </c>
      <c r="AM2990" s="292"/>
    </row>
    <row r="2991" spans="1:39" ht="19.5" customHeight="1" x14ac:dyDescent="0.2">
      <c r="A2991" s="375" t="s">
        <v>54</v>
      </c>
      <c r="B2991" s="375" t="s">
        <v>25</v>
      </c>
      <c r="C2991" s="375" t="s">
        <v>26</v>
      </c>
      <c r="D2991" s="375" t="s">
        <v>28</v>
      </c>
      <c r="E2991" s="375"/>
      <c r="F2991" s="375">
        <v>1802.3606</v>
      </c>
      <c r="G2991" s="375">
        <v>429.38940000000002</v>
      </c>
      <c r="H2991" s="375">
        <v>1562.2144000000001</v>
      </c>
      <c r="I2991" s="375">
        <v>1786.8823</v>
      </c>
      <c r="J2991" s="375">
        <v>2258.5165999999999</v>
      </c>
      <c r="K2991" s="375">
        <v>2231.1954000000001</v>
      </c>
      <c r="L2991" s="375">
        <v>2304.6415000000002</v>
      </c>
      <c r="M2991" s="375">
        <v>2267.6399000000001</v>
      </c>
      <c r="N2991" s="375">
        <v>2223.1381999999999</v>
      </c>
      <c r="O2991" s="375">
        <v>2062.7217999999998</v>
      </c>
      <c r="P2991" s="375">
        <v>2122.6812</v>
      </c>
      <c r="Q2991" s="375">
        <v>2519.2168000000001</v>
      </c>
      <c r="R2991" s="375">
        <v>23570.598099999999</v>
      </c>
      <c r="W2991" s="323" t="s">
        <v>24</v>
      </c>
      <c r="X2991" s="323" t="s">
        <v>232</v>
      </c>
      <c r="Y2991" s="323"/>
      <c r="Z2991" s="327">
        <v>0</v>
      </c>
      <c r="AA2991" s="327">
        <v>0</v>
      </c>
      <c r="AB2991" s="327">
        <v>0</v>
      </c>
      <c r="AC2991" s="327">
        <v>0</v>
      </c>
      <c r="AD2991" s="327">
        <v>0</v>
      </c>
      <c r="AE2991" s="327">
        <v>0</v>
      </c>
      <c r="AF2991" s="327">
        <v>0</v>
      </c>
      <c r="AG2991" s="327">
        <v>0</v>
      </c>
      <c r="AH2991" s="327">
        <v>0</v>
      </c>
      <c r="AI2991" s="327">
        <v>0</v>
      </c>
      <c r="AJ2991" s="327">
        <v>0</v>
      </c>
      <c r="AK2991" s="327">
        <v>0</v>
      </c>
      <c r="AL2991" s="327">
        <v>0</v>
      </c>
      <c r="AM2991" s="292"/>
    </row>
    <row r="2992" spans="1:39" ht="19.5" customHeight="1" x14ac:dyDescent="0.2">
      <c r="A2992" s="375" t="s">
        <v>54</v>
      </c>
      <c r="B2992" s="375" t="s">
        <v>25</v>
      </c>
      <c r="C2992" s="375" t="s">
        <v>26</v>
      </c>
      <c r="D2992" s="375" t="s">
        <v>29</v>
      </c>
      <c r="E2992" s="375"/>
      <c r="F2992" s="375">
        <v>578.55665399999998</v>
      </c>
      <c r="G2992" s="375">
        <v>224.099053</v>
      </c>
      <c r="H2992" s="375">
        <v>824.99734999999998</v>
      </c>
      <c r="I2992" s="375">
        <v>1319.1343380000001</v>
      </c>
      <c r="J2992" s="375">
        <v>1212.8325500000001</v>
      </c>
      <c r="K2992" s="375">
        <v>1062.0213100000001</v>
      </c>
      <c r="L2992" s="375">
        <v>809.15554999999995</v>
      </c>
      <c r="M2992" s="375">
        <v>562.58374000000003</v>
      </c>
      <c r="N2992" s="375">
        <v>741.53067999999996</v>
      </c>
      <c r="O2992" s="375">
        <v>588.20392500000003</v>
      </c>
      <c r="P2992" s="375">
        <v>1107.309469</v>
      </c>
      <c r="Q2992" s="375">
        <v>717.92357100000004</v>
      </c>
      <c r="R2992" s="375">
        <v>9748.3481900000006</v>
      </c>
      <c r="W2992" s="323" t="s">
        <v>24</v>
      </c>
      <c r="X2992" s="323" t="s">
        <v>233</v>
      </c>
      <c r="Y2992" s="323"/>
      <c r="Z2992" s="327">
        <v>0</v>
      </c>
      <c r="AA2992" s="327">
        <v>0</v>
      </c>
      <c r="AB2992" s="327">
        <v>0</v>
      </c>
      <c r="AC2992" s="327">
        <v>0</v>
      </c>
      <c r="AD2992" s="327">
        <v>0</v>
      </c>
      <c r="AE2992" s="327">
        <v>0</v>
      </c>
      <c r="AF2992" s="327">
        <v>0</v>
      </c>
      <c r="AG2992" s="327">
        <v>0</v>
      </c>
      <c r="AH2992" s="327">
        <v>0</v>
      </c>
      <c r="AI2992" s="327">
        <v>0</v>
      </c>
      <c r="AJ2992" s="327">
        <v>0</v>
      </c>
      <c r="AK2992" s="327">
        <v>0</v>
      </c>
      <c r="AL2992" s="327">
        <v>0</v>
      </c>
      <c r="AM2992" s="292"/>
    </row>
    <row r="2993" spans="1:39" ht="19.5" customHeight="1" x14ac:dyDescent="0.2">
      <c r="A2993" s="375" t="s">
        <v>54</v>
      </c>
      <c r="B2993" s="375" t="s">
        <v>25</v>
      </c>
      <c r="C2993" s="375" t="s">
        <v>26</v>
      </c>
      <c r="D2993" s="375" t="s">
        <v>30</v>
      </c>
      <c r="E2993" s="375"/>
      <c r="F2993" s="375">
        <v>700.60603999999796</v>
      </c>
      <c r="G2993" s="375">
        <v>264.49925500000001</v>
      </c>
      <c r="H2993" s="375">
        <v>708.26975999999797</v>
      </c>
      <c r="I2993" s="375">
        <v>969.21101799999894</v>
      </c>
      <c r="J2993" s="375">
        <v>1405.5038239999999</v>
      </c>
      <c r="K2993" s="375">
        <v>1365.642531</v>
      </c>
      <c r="L2993" s="375">
        <v>845.71213899999805</v>
      </c>
      <c r="M2993" s="375">
        <v>1364.428973</v>
      </c>
      <c r="N2993" s="375">
        <v>1600.23813</v>
      </c>
      <c r="O2993" s="375">
        <v>1401.0816500000001</v>
      </c>
      <c r="P2993" s="375">
        <v>1214.3369419999999</v>
      </c>
      <c r="Q2993" s="375">
        <v>1527.7459060000101</v>
      </c>
      <c r="R2993" s="375">
        <v>13367.276168</v>
      </c>
      <c r="W2993" s="323" t="s">
        <v>24</v>
      </c>
      <c r="X2993" s="323" t="s">
        <v>234</v>
      </c>
      <c r="Y2993" s="323"/>
      <c r="Z2993" s="327">
        <v>0</v>
      </c>
      <c r="AA2993" s="327">
        <v>0</v>
      </c>
      <c r="AB2993" s="327">
        <v>0</v>
      </c>
      <c r="AC2993" s="327">
        <v>0</v>
      </c>
      <c r="AD2993" s="327">
        <v>0</v>
      </c>
      <c r="AE2993" s="327">
        <v>0</v>
      </c>
      <c r="AF2993" s="327">
        <v>0</v>
      </c>
      <c r="AG2993" s="327">
        <v>0</v>
      </c>
      <c r="AH2993" s="327">
        <v>0</v>
      </c>
      <c r="AI2993" s="327">
        <v>0</v>
      </c>
      <c r="AJ2993" s="327">
        <v>0</v>
      </c>
      <c r="AK2993" s="327">
        <v>0</v>
      </c>
      <c r="AL2993" s="327">
        <v>0</v>
      </c>
      <c r="AM2993" s="292"/>
    </row>
    <row r="2994" spans="1:39" ht="19.5" customHeight="1" x14ac:dyDescent="0.2">
      <c r="A2994" s="375" t="s">
        <v>54</v>
      </c>
      <c r="B2994" s="375" t="s">
        <v>25</v>
      </c>
      <c r="C2994" s="375" t="s">
        <v>26</v>
      </c>
      <c r="D2994" s="375" t="s">
        <v>31</v>
      </c>
      <c r="E2994" s="375"/>
      <c r="F2994" s="375">
        <v>423.07010000000002</v>
      </c>
      <c r="G2994" s="375">
        <v>192.35024999999999</v>
      </c>
      <c r="H2994" s="375">
        <v>341.11975000000001</v>
      </c>
      <c r="I2994" s="375">
        <v>484.46940000000001</v>
      </c>
      <c r="J2994" s="375">
        <v>549.63390000000004</v>
      </c>
      <c r="K2994" s="375">
        <v>621.55457999999999</v>
      </c>
      <c r="L2994" s="375">
        <v>1096.72442</v>
      </c>
      <c r="M2994" s="375">
        <v>830.96933000000001</v>
      </c>
      <c r="N2994" s="375">
        <v>892.03764999999999</v>
      </c>
      <c r="O2994" s="375">
        <v>510.07398000000001</v>
      </c>
      <c r="P2994" s="375">
        <v>540.48109999999997</v>
      </c>
      <c r="Q2994" s="375">
        <v>617.60220000000004</v>
      </c>
      <c r="R2994" s="375">
        <v>7100.0866599999999</v>
      </c>
      <c r="W2994" s="323" t="s">
        <v>24</v>
      </c>
      <c r="X2994" s="323" t="s">
        <v>127</v>
      </c>
      <c r="Y2994" s="323"/>
      <c r="Z2994" s="327">
        <v>0</v>
      </c>
      <c r="AA2994" s="327">
        <v>0</v>
      </c>
      <c r="AB2994" s="327">
        <v>0</v>
      </c>
      <c r="AC2994" s="327">
        <v>0</v>
      </c>
      <c r="AD2994" s="327">
        <v>0</v>
      </c>
      <c r="AE2994" s="327">
        <v>0</v>
      </c>
      <c r="AF2994" s="327">
        <v>0</v>
      </c>
      <c r="AG2994" s="327">
        <v>0</v>
      </c>
      <c r="AH2994" s="327">
        <v>0</v>
      </c>
      <c r="AI2994" s="327">
        <v>0</v>
      </c>
      <c r="AJ2994" s="327">
        <v>0</v>
      </c>
      <c r="AK2994" s="327">
        <v>0</v>
      </c>
      <c r="AL2994" s="327">
        <v>0</v>
      </c>
      <c r="AM2994" s="292"/>
    </row>
    <row r="2995" spans="1:39" ht="19.5" customHeight="1" x14ac:dyDescent="0.2">
      <c r="A2995" s="375" t="s">
        <v>54</v>
      </c>
      <c r="B2995" s="375" t="s">
        <v>25</v>
      </c>
      <c r="C2995" s="375" t="s">
        <v>26</v>
      </c>
      <c r="D2995" s="375" t="s">
        <v>32</v>
      </c>
      <c r="E2995" s="375"/>
      <c r="F2995" s="375">
        <v>13.6381</v>
      </c>
      <c r="G2995" s="375">
        <v>2.57</v>
      </c>
      <c r="H2995" s="375">
        <v>16.783899999999999</v>
      </c>
      <c r="I2995" s="375">
        <v>15.075900000000001</v>
      </c>
      <c r="J2995" s="375">
        <v>20.309000000000001</v>
      </c>
      <c r="K2995" s="375">
        <v>18.069199999999999</v>
      </c>
      <c r="L2995" s="375">
        <v>23.022400000000001</v>
      </c>
      <c r="M2995" s="375">
        <v>24.5489</v>
      </c>
      <c r="N2995" s="375">
        <v>15.0967</v>
      </c>
      <c r="O2995" s="375">
        <v>12.882099999999999</v>
      </c>
      <c r="P2995" s="375">
        <v>19.272099999999998</v>
      </c>
      <c r="Q2995" s="375">
        <v>16.1479</v>
      </c>
      <c r="R2995" s="375">
        <v>197.4162</v>
      </c>
      <c r="W2995" s="323" t="s">
        <v>24</v>
      </c>
      <c r="X2995" s="323" t="s">
        <v>235</v>
      </c>
      <c r="Y2995" s="323"/>
      <c r="Z2995" s="327">
        <v>0</v>
      </c>
      <c r="AA2995" s="327">
        <v>0</v>
      </c>
      <c r="AB2995" s="327">
        <v>0</v>
      </c>
      <c r="AC2995" s="327">
        <v>0</v>
      </c>
      <c r="AD2995" s="327">
        <v>0</v>
      </c>
      <c r="AE2995" s="327">
        <v>0</v>
      </c>
      <c r="AF2995" s="327">
        <v>0</v>
      </c>
      <c r="AG2995" s="327">
        <v>0</v>
      </c>
      <c r="AH2995" s="327">
        <v>0</v>
      </c>
      <c r="AI2995" s="327">
        <v>0</v>
      </c>
      <c r="AJ2995" s="327">
        <v>0</v>
      </c>
      <c r="AK2995" s="327">
        <v>0</v>
      </c>
      <c r="AL2995" s="327">
        <v>0</v>
      </c>
      <c r="AM2995" s="292"/>
    </row>
    <row r="2996" spans="1:39" ht="19.5" customHeight="1" x14ac:dyDescent="0.2">
      <c r="A2996" s="375" t="s">
        <v>54</v>
      </c>
      <c r="B2996" s="375" t="s">
        <v>25</v>
      </c>
      <c r="C2996" s="375" t="s">
        <v>33</v>
      </c>
      <c r="D2996" s="375" t="s">
        <v>34</v>
      </c>
      <c r="E2996" s="375"/>
      <c r="F2996" s="375">
        <v>4559.7490940000198</v>
      </c>
      <c r="G2996" s="375">
        <v>1543.7760579999999</v>
      </c>
      <c r="H2996" s="375">
        <v>4769.5997600000001</v>
      </c>
      <c r="I2996" s="375">
        <v>6029.2638559999896</v>
      </c>
      <c r="J2996" s="375">
        <v>6971.8523740000101</v>
      </c>
      <c r="K2996" s="375">
        <v>7034.7229210000096</v>
      </c>
      <c r="L2996" s="375">
        <v>7066.82900900001</v>
      </c>
      <c r="M2996" s="375">
        <v>7002.2514430000001</v>
      </c>
      <c r="N2996" s="375">
        <v>7605.5836600000102</v>
      </c>
      <c r="O2996" s="375">
        <v>6232.1394550000005</v>
      </c>
      <c r="P2996" s="375">
        <v>6682.6480110000002</v>
      </c>
      <c r="Q2996" s="375">
        <v>7491.8886769999999</v>
      </c>
      <c r="R2996" s="375">
        <v>72990.304318000097</v>
      </c>
      <c r="W2996" s="323" t="s">
        <v>24</v>
      </c>
      <c r="X2996" s="323" t="s">
        <v>236</v>
      </c>
      <c r="Y2996" s="323"/>
      <c r="Z2996" s="327">
        <v>0</v>
      </c>
      <c r="AA2996" s="327">
        <v>0</v>
      </c>
      <c r="AB2996" s="327">
        <v>0</v>
      </c>
      <c r="AC2996" s="327">
        <v>0</v>
      </c>
      <c r="AD2996" s="327">
        <v>0</v>
      </c>
      <c r="AE2996" s="327">
        <v>0</v>
      </c>
      <c r="AF2996" s="327">
        <v>0</v>
      </c>
      <c r="AG2996" s="327">
        <v>0</v>
      </c>
      <c r="AH2996" s="327">
        <v>0</v>
      </c>
      <c r="AI2996" s="327">
        <v>0</v>
      </c>
      <c r="AJ2996" s="327">
        <v>0</v>
      </c>
      <c r="AK2996" s="327">
        <v>0</v>
      </c>
      <c r="AL2996" s="327">
        <v>0</v>
      </c>
      <c r="AM2996" s="292"/>
    </row>
    <row r="2997" spans="1:39" ht="19.5" customHeight="1" x14ac:dyDescent="0.2">
      <c r="A2997" s="375" t="s">
        <v>54</v>
      </c>
      <c r="B2997" s="375" t="s">
        <v>25</v>
      </c>
      <c r="C2997" s="375" t="s">
        <v>33</v>
      </c>
      <c r="D2997" s="375" t="s">
        <v>35</v>
      </c>
      <c r="E2997" s="375"/>
      <c r="F2997" s="375">
        <v>474.70479999999998</v>
      </c>
      <c r="G2997" s="375">
        <v>124.136</v>
      </c>
      <c r="H2997" s="375">
        <v>543.56299999999999</v>
      </c>
      <c r="I2997" s="375">
        <v>679.02179999999998</v>
      </c>
      <c r="J2997" s="375">
        <v>734.1635</v>
      </c>
      <c r="K2997" s="375">
        <v>823.7056</v>
      </c>
      <c r="L2997" s="375">
        <v>962.72490000000005</v>
      </c>
      <c r="M2997" s="375">
        <v>1127.2027</v>
      </c>
      <c r="N2997" s="375">
        <v>3.2854000000000001</v>
      </c>
      <c r="O2997" s="375">
        <v>863.97810000000004</v>
      </c>
      <c r="P2997" s="375">
        <v>869.95090000000005</v>
      </c>
      <c r="Q2997" s="375">
        <v>1117.4721</v>
      </c>
      <c r="R2997" s="375">
        <v>8323.9087999999992</v>
      </c>
      <c r="W2997" s="323" t="s">
        <v>24</v>
      </c>
      <c r="X2997" s="323" t="s">
        <v>237</v>
      </c>
      <c r="Y2997" s="323"/>
      <c r="Z2997" s="327">
        <v>0</v>
      </c>
      <c r="AA2997" s="327">
        <v>0</v>
      </c>
      <c r="AB2997" s="327">
        <v>0</v>
      </c>
      <c r="AC2997" s="327">
        <v>0</v>
      </c>
      <c r="AD2997" s="327">
        <v>0</v>
      </c>
      <c r="AE2997" s="327">
        <v>0</v>
      </c>
      <c r="AF2997" s="327">
        <v>0</v>
      </c>
      <c r="AG2997" s="327">
        <v>0</v>
      </c>
      <c r="AH2997" s="327">
        <v>0</v>
      </c>
      <c r="AI2997" s="327">
        <v>0</v>
      </c>
      <c r="AJ2997" s="327">
        <v>0</v>
      </c>
      <c r="AK2997" s="327">
        <v>0</v>
      </c>
      <c r="AL2997" s="327">
        <v>0</v>
      </c>
      <c r="AM2997" s="292"/>
    </row>
    <row r="2998" spans="1:39" ht="19.5" customHeight="1" x14ac:dyDescent="0.2">
      <c r="A2998" s="375" t="s">
        <v>54</v>
      </c>
      <c r="B2998" s="375" t="s">
        <v>25</v>
      </c>
      <c r="C2998" s="375" t="s">
        <v>33</v>
      </c>
      <c r="D2998" s="375" t="s">
        <v>36</v>
      </c>
      <c r="E2998" s="375"/>
      <c r="F2998" s="375">
        <v>1042.8246999999999</v>
      </c>
      <c r="G2998" s="375">
        <v>239.6584</v>
      </c>
      <c r="H2998" s="375">
        <v>1052.1532999999999</v>
      </c>
      <c r="I2998" s="375">
        <v>1214.1523999999999</v>
      </c>
      <c r="J2998" s="375">
        <v>1509.7663</v>
      </c>
      <c r="K2998" s="375">
        <v>1427.3202000000001</v>
      </c>
      <c r="L2998" s="375">
        <v>1800.1327000000001</v>
      </c>
      <c r="M2998" s="375">
        <v>1728.3412000000001</v>
      </c>
      <c r="N2998" s="375">
        <v>2381.768</v>
      </c>
      <c r="O2998" s="375">
        <v>1104.4346</v>
      </c>
      <c r="P2998" s="375">
        <v>1139.1668</v>
      </c>
      <c r="Q2998" s="375">
        <v>1243.9131</v>
      </c>
      <c r="R2998" s="375">
        <v>15883.6317</v>
      </c>
      <c r="W2998" s="323" t="s">
        <v>24</v>
      </c>
      <c r="X2998" s="323" t="s">
        <v>238</v>
      </c>
      <c r="Y2998" s="323"/>
      <c r="Z2998" s="327">
        <v>0</v>
      </c>
      <c r="AA2998" s="327">
        <v>0</v>
      </c>
      <c r="AB2998" s="327">
        <v>0</v>
      </c>
      <c r="AC2998" s="327">
        <v>0</v>
      </c>
      <c r="AD2998" s="327">
        <v>0</v>
      </c>
      <c r="AE2998" s="327">
        <v>0</v>
      </c>
      <c r="AF2998" s="327">
        <v>0</v>
      </c>
      <c r="AG2998" s="327">
        <v>0</v>
      </c>
      <c r="AH2998" s="327">
        <v>0</v>
      </c>
      <c r="AI2998" s="327">
        <v>0</v>
      </c>
      <c r="AJ2998" s="327">
        <v>0</v>
      </c>
      <c r="AK2998" s="327">
        <v>0</v>
      </c>
      <c r="AL2998" s="327">
        <v>0</v>
      </c>
      <c r="AM2998" s="292"/>
    </row>
    <row r="2999" spans="1:39" ht="19.5" customHeight="1" x14ac:dyDescent="0.2">
      <c r="A2999" s="375" t="s">
        <v>54</v>
      </c>
      <c r="B2999" s="375" t="s">
        <v>25</v>
      </c>
      <c r="C2999" s="375" t="s">
        <v>33</v>
      </c>
      <c r="D2999" s="375" t="s">
        <v>37</v>
      </c>
      <c r="E2999" s="375"/>
      <c r="F2999" s="375">
        <v>0</v>
      </c>
      <c r="G2999" s="375">
        <v>0</v>
      </c>
      <c r="H2999" s="375">
        <v>0</v>
      </c>
      <c r="I2999" s="375">
        <v>0</v>
      </c>
      <c r="J2999" s="375">
        <v>0</v>
      </c>
      <c r="K2999" s="375">
        <v>0</v>
      </c>
      <c r="L2999" s="375">
        <v>0</v>
      </c>
      <c r="M2999" s="375">
        <v>0</v>
      </c>
      <c r="N2999" s="375">
        <v>0</v>
      </c>
      <c r="O2999" s="375">
        <v>0</v>
      </c>
      <c r="P2999" s="375">
        <v>0</v>
      </c>
      <c r="Q2999" s="375">
        <v>0</v>
      </c>
      <c r="R2999" s="375">
        <v>0</v>
      </c>
      <c r="W2999" s="323" t="s">
        <v>24</v>
      </c>
      <c r="X2999" s="323" t="s">
        <v>239</v>
      </c>
      <c r="Y2999" s="323"/>
      <c r="Z2999" s="327">
        <v>0</v>
      </c>
      <c r="AA2999" s="327">
        <v>0</v>
      </c>
      <c r="AB2999" s="327">
        <v>0</v>
      </c>
      <c r="AC2999" s="327">
        <v>0</v>
      </c>
      <c r="AD2999" s="327">
        <v>0</v>
      </c>
      <c r="AE2999" s="327">
        <v>0</v>
      </c>
      <c r="AF2999" s="327">
        <v>0</v>
      </c>
      <c r="AG2999" s="327">
        <v>0</v>
      </c>
      <c r="AH2999" s="327">
        <v>0</v>
      </c>
      <c r="AI2999" s="327">
        <v>0</v>
      </c>
      <c r="AJ2999" s="327">
        <v>0</v>
      </c>
      <c r="AK2999" s="327">
        <v>0</v>
      </c>
      <c r="AL2999" s="327">
        <v>0</v>
      </c>
      <c r="AM2999" s="292"/>
    </row>
    <row r="3000" spans="1:39" ht="19.5" customHeight="1" x14ac:dyDescent="0.2">
      <c r="A3000" s="375" t="s">
        <v>54</v>
      </c>
      <c r="B3000" s="375" t="s">
        <v>25</v>
      </c>
      <c r="C3000" s="375" t="s">
        <v>33</v>
      </c>
      <c r="D3000" s="375" t="s">
        <v>38</v>
      </c>
      <c r="E3000" s="375"/>
      <c r="F3000" s="375">
        <v>0</v>
      </c>
      <c r="G3000" s="375">
        <v>0</v>
      </c>
      <c r="H3000" s="375">
        <v>0</v>
      </c>
      <c r="I3000" s="375">
        <v>8.0107999999999997</v>
      </c>
      <c r="J3000" s="375">
        <v>3.3788999999999998</v>
      </c>
      <c r="K3000" s="375">
        <v>34.7074</v>
      </c>
      <c r="L3000" s="375">
        <v>31.0335</v>
      </c>
      <c r="M3000" s="375">
        <v>42.586300000000001</v>
      </c>
      <c r="N3000" s="375">
        <v>35.086599999999997</v>
      </c>
      <c r="O3000" s="375">
        <v>25.4665</v>
      </c>
      <c r="P3000" s="375">
        <v>19.7363</v>
      </c>
      <c r="Q3000" s="375">
        <v>63.295900000000003</v>
      </c>
      <c r="R3000" s="375">
        <v>263.30220000000003</v>
      </c>
      <c r="W3000" s="323" t="s">
        <v>24</v>
      </c>
      <c r="X3000" s="323" t="s">
        <v>240</v>
      </c>
      <c r="Y3000" s="323"/>
      <c r="Z3000" s="327">
        <v>0</v>
      </c>
      <c r="AA3000" s="327">
        <v>0</v>
      </c>
      <c r="AB3000" s="327">
        <v>0</v>
      </c>
      <c r="AC3000" s="327">
        <v>0</v>
      </c>
      <c r="AD3000" s="327">
        <v>0</v>
      </c>
      <c r="AE3000" s="327">
        <v>0</v>
      </c>
      <c r="AF3000" s="327">
        <v>0</v>
      </c>
      <c r="AG3000" s="327">
        <v>0</v>
      </c>
      <c r="AH3000" s="327">
        <v>0</v>
      </c>
      <c r="AI3000" s="327">
        <v>0</v>
      </c>
      <c r="AJ3000" s="327">
        <v>0</v>
      </c>
      <c r="AK3000" s="327">
        <v>0</v>
      </c>
      <c r="AL3000" s="327">
        <v>0</v>
      </c>
      <c r="AM3000" s="292"/>
    </row>
    <row r="3001" spans="1:39" ht="19.5" customHeight="1" x14ac:dyDescent="0.2">
      <c r="A3001" s="375" t="s">
        <v>54</v>
      </c>
      <c r="B3001" s="375" t="s">
        <v>25</v>
      </c>
      <c r="C3001" s="375" t="s">
        <v>33</v>
      </c>
      <c r="D3001" s="375" t="s">
        <v>39</v>
      </c>
      <c r="E3001" s="375"/>
      <c r="F3001" s="375">
        <v>0</v>
      </c>
      <c r="G3001" s="375">
        <v>0</v>
      </c>
      <c r="H3001" s="375">
        <v>0</v>
      </c>
      <c r="I3001" s="375">
        <v>0</v>
      </c>
      <c r="J3001" s="375">
        <v>0</v>
      </c>
      <c r="K3001" s="375">
        <v>0</v>
      </c>
      <c r="L3001" s="375">
        <v>0</v>
      </c>
      <c r="M3001" s="375">
        <v>1.64</v>
      </c>
      <c r="N3001" s="375">
        <v>0</v>
      </c>
      <c r="O3001" s="375">
        <v>9.9769000000000005</v>
      </c>
      <c r="P3001" s="375">
        <v>6.8997000000000002</v>
      </c>
      <c r="Q3001" s="375">
        <v>5.8724999999999996</v>
      </c>
      <c r="R3001" s="375">
        <v>24.389099999999999</v>
      </c>
      <c r="W3001" s="323" t="s">
        <v>24</v>
      </c>
      <c r="X3001" s="323" t="s">
        <v>241</v>
      </c>
      <c r="Y3001" s="323"/>
      <c r="Z3001" s="327">
        <v>0</v>
      </c>
      <c r="AA3001" s="327">
        <v>0</v>
      </c>
      <c r="AB3001" s="327">
        <v>0</v>
      </c>
      <c r="AC3001" s="327">
        <v>0</v>
      </c>
      <c r="AD3001" s="327">
        <v>0</v>
      </c>
      <c r="AE3001" s="327">
        <v>0</v>
      </c>
      <c r="AF3001" s="327">
        <v>0</v>
      </c>
      <c r="AG3001" s="327">
        <v>0</v>
      </c>
      <c r="AH3001" s="327">
        <v>0</v>
      </c>
      <c r="AI3001" s="327">
        <v>0</v>
      </c>
      <c r="AJ3001" s="327">
        <v>0</v>
      </c>
      <c r="AK3001" s="327">
        <v>0</v>
      </c>
      <c r="AL3001" s="327">
        <v>0</v>
      </c>
      <c r="AM3001" s="292"/>
    </row>
    <row r="3002" spans="1:39" ht="19.5" customHeight="1" x14ac:dyDescent="0.2">
      <c r="A3002" s="375" t="s">
        <v>54</v>
      </c>
      <c r="B3002" s="375" t="s">
        <v>25</v>
      </c>
      <c r="C3002" s="375" t="s">
        <v>40</v>
      </c>
      <c r="D3002" s="375" t="s">
        <v>41</v>
      </c>
      <c r="E3002" s="375"/>
      <c r="F3002" s="375">
        <v>5731.5458390000003</v>
      </c>
      <c r="G3002" s="375">
        <v>1481.8817329999999</v>
      </c>
      <c r="H3002" s="375">
        <v>5972.3375500000002</v>
      </c>
      <c r="I3002" s="375">
        <v>7134.442693</v>
      </c>
      <c r="J3002" s="375">
        <v>7597.1712699999998</v>
      </c>
      <c r="K3002" s="375">
        <v>7694.4465849999997</v>
      </c>
      <c r="L3002" s="375">
        <v>8301.6142550000004</v>
      </c>
      <c r="M3002" s="375">
        <v>8589.7113890000001</v>
      </c>
      <c r="N3002" s="375">
        <v>8382.9426110000004</v>
      </c>
      <c r="O3002" s="375">
        <v>7361.5542329999998</v>
      </c>
      <c r="P3002" s="375">
        <v>8375.7139360000001</v>
      </c>
      <c r="Q3002" s="375">
        <v>9145.2482560000008</v>
      </c>
      <c r="R3002" s="375">
        <v>85768.610350000003</v>
      </c>
      <c r="W3002" s="323" t="s">
        <v>24</v>
      </c>
      <c r="X3002" s="323" t="s">
        <v>242</v>
      </c>
      <c r="Y3002" s="323"/>
      <c r="Z3002" s="327">
        <v>0</v>
      </c>
      <c r="AA3002" s="327">
        <v>0</v>
      </c>
      <c r="AB3002" s="327">
        <v>0</v>
      </c>
      <c r="AC3002" s="327">
        <v>0</v>
      </c>
      <c r="AD3002" s="327">
        <v>0</v>
      </c>
      <c r="AE3002" s="327">
        <v>0</v>
      </c>
      <c r="AF3002" s="327">
        <v>0</v>
      </c>
      <c r="AG3002" s="327">
        <v>0</v>
      </c>
      <c r="AH3002" s="327">
        <v>0</v>
      </c>
      <c r="AI3002" s="327">
        <v>0</v>
      </c>
      <c r="AJ3002" s="327">
        <v>0</v>
      </c>
      <c r="AK3002" s="327">
        <v>0</v>
      </c>
      <c r="AL3002" s="327">
        <v>0</v>
      </c>
      <c r="AM3002" s="292"/>
    </row>
    <row r="3003" spans="1:39" ht="19.5" customHeight="1" x14ac:dyDescent="0.2">
      <c r="A3003" s="375" t="s">
        <v>54</v>
      </c>
      <c r="B3003" s="375" t="s">
        <v>25</v>
      </c>
      <c r="C3003" s="375" t="s">
        <v>40</v>
      </c>
      <c r="D3003" s="375" t="s">
        <v>42</v>
      </c>
      <c r="E3003" s="375"/>
      <c r="F3003" s="375">
        <v>330.75415500000003</v>
      </c>
      <c r="G3003" s="375">
        <v>295.45642500000002</v>
      </c>
      <c r="H3003" s="375">
        <v>314.86750999999998</v>
      </c>
      <c r="I3003" s="375">
        <v>715.753063</v>
      </c>
      <c r="J3003" s="375">
        <v>1544.3654039999999</v>
      </c>
      <c r="K3003" s="375">
        <v>1549.3196359999999</v>
      </c>
      <c r="L3003" s="375">
        <v>1479.8235540000001</v>
      </c>
      <c r="M3003" s="375">
        <v>1215.353554</v>
      </c>
      <c r="N3003" s="375">
        <v>1542.142049</v>
      </c>
      <c r="O3003" s="375">
        <v>781.75422200000003</v>
      </c>
      <c r="P3003" s="375">
        <v>243.91647499999999</v>
      </c>
      <c r="Q3003" s="375">
        <v>687.54222100000004</v>
      </c>
      <c r="R3003" s="375">
        <v>10701.048268</v>
      </c>
      <c r="W3003" s="323" t="s">
        <v>24</v>
      </c>
      <c r="X3003" s="323" t="s">
        <v>243</v>
      </c>
      <c r="Y3003" s="323"/>
      <c r="Z3003" s="327">
        <v>0</v>
      </c>
      <c r="AA3003" s="327">
        <v>0</v>
      </c>
      <c r="AB3003" s="327">
        <v>0</v>
      </c>
      <c r="AC3003" s="327">
        <v>0</v>
      </c>
      <c r="AD3003" s="327">
        <v>0</v>
      </c>
      <c r="AE3003" s="327">
        <v>0</v>
      </c>
      <c r="AF3003" s="327">
        <v>0</v>
      </c>
      <c r="AG3003" s="327">
        <v>0</v>
      </c>
      <c r="AH3003" s="327">
        <v>0</v>
      </c>
      <c r="AI3003" s="327">
        <v>0</v>
      </c>
      <c r="AJ3003" s="327">
        <v>0</v>
      </c>
      <c r="AK3003" s="327">
        <v>0</v>
      </c>
      <c r="AL3003" s="327">
        <v>0</v>
      </c>
      <c r="AM3003" s="292"/>
    </row>
    <row r="3004" spans="1:39" ht="19.5" customHeight="1" x14ac:dyDescent="0.2">
      <c r="A3004" s="375" t="s">
        <v>54</v>
      </c>
      <c r="B3004" s="375" t="s">
        <v>25</v>
      </c>
      <c r="C3004" s="375" t="s">
        <v>40</v>
      </c>
      <c r="D3004" s="375" t="s">
        <v>43</v>
      </c>
      <c r="E3004" s="375"/>
      <c r="F3004" s="375">
        <v>14.9786</v>
      </c>
      <c r="G3004" s="375">
        <v>130.23230000000001</v>
      </c>
      <c r="H3004" s="375">
        <v>78.111000000000004</v>
      </c>
      <c r="I3004" s="375">
        <v>80.253100000000003</v>
      </c>
      <c r="J3004" s="375">
        <v>77.624399999999994</v>
      </c>
      <c r="K3004" s="375">
        <v>76.689899999999994</v>
      </c>
      <c r="L3004" s="375">
        <v>79.282300000000006</v>
      </c>
      <c r="M3004" s="375">
        <v>96.956699999999998</v>
      </c>
      <c r="N3004" s="375">
        <v>100.639</v>
      </c>
      <c r="O3004" s="375">
        <v>92.687100000000001</v>
      </c>
      <c r="P3004" s="375">
        <v>98.771299999999997</v>
      </c>
      <c r="Q3004" s="375">
        <v>89.651799999999994</v>
      </c>
      <c r="R3004" s="375">
        <v>1015.8775000000001</v>
      </c>
      <c r="W3004" s="323" t="s">
        <v>24</v>
      </c>
      <c r="X3004" s="323" t="s">
        <v>244</v>
      </c>
      <c r="Y3004" s="323"/>
      <c r="Z3004" s="327">
        <v>0</v>
      </c>
      <c r="AA3004" s="327">
        <v>0</v>
      </c>
      <c r="AB3004" s="327">
        <v>0</v>
      </c>
      <c r="AC3004" s="327">
        <v>0</v>
      </c>
      <c r="AD3004" s="327">
        <v>0</v>
      </c>
      <c r="AE3004" s="327">
        <v>0</v>
      </c>
      <c r="AF3004" s="327">
        <v>0</v>
      </c>
      <c r="AG3004" s="327">
        <v>0</v>
      </c>
      <c r="AH3004" s="327">
        <v>0</v>
      </c>
      <c r="AI3004" s="327">
        <v>0</v>
      </c>
      <c r="AJ3004" s="327">
        <v>0</v>
      </c>
      <c r="AK3004" s="327">
        <v>0</v>
      </c>
      <c r="AL3004" s="327">
        <v>0</v>
      </c>
      <c r="AM3004" s="292"/>
    </row>
    <row r="3005" spans="1:39" ht="19.5" customHeight="1" x14ac:dyDescent="0.2">
      <c r="A3005" s="375" t="s">
        <v>54</v>
      </c>
      <c r="B3005" s="375" t="s">
        <v>44</v>
      </c>
      <c r="C3005" s="375" t="s">
        <v>26</v>
      </c>
      <c r="D3005" s="375" t="s">
        <v>27</v>
      </c>
      <c r="E3005" s="375"/>
      <c r="F3005" s="375">
        <v>1896.7801509999999</v>
      </c>
      <c r="G3005" s="375">
        <v>651.33914900000002</v>
      </c>
      <c r="H3005" s="375">
        <v>2047.710791</v>
      </c>
      <c r="I3005" s="375">
        <v>2240.6213889999999</v>
      </c>
      <c r="J3005" s="375">
        <v>2858.1080120000001</v>
      </c>
      <c r="K3005" s="375">
        <v>2860.2101149999999</v>
      </c>
      <c r="L3005" s="375">
        <v>3392.2082719999999</v>
      </c>
      <c r="M3005" s="375">
        <v>3423.509791</v>
      </c>
      <c r="N3005" s="375">
        <v>3201.4127239999998</v>
      </c>
      <c r="O3005" s="375">
        <v>2570.9677259999999</v>
      </c>
      <c r="P3005" s="375">
        <v>2586.7427560000001</v>
      </c>
      <c r="Q3005" s="375">
        <v>3163.1613729999999</v>
      </c>
      <c r="R3005" s="375">
        <v>30892.772249000001</v>
      </c>
      <c r="W3005" s="323" t="s">
        <v>24</v>
      </c>
      <c r="X3005" s="323" t="s">
        <v>245</v>
      </c>
      <c r="Y3005" s="323"/>
      <c r="Z3005" s="327">
        <v>0</v>
      </c>
      <c r="AA3005" s="327">
        <v>0</v>
      </c>
      <c r="AB3005" s="327">
        <v>0</v>
      </c>
      <c r="AC3005" s="327">
        <v>0</v>
      </c>
      <c r="AD3005" s="327">
        <v>0</v>
      </c>
      <c r="AE3005" s="327">
        <v>0</v>
      </c>
      <c r="AF3005" s="327">
        <v>0</v>
      </c>
      <c r="AG3005" s="327">
        <v>0</v>
      </c>
      <c r="AH3005" s="327">
        <v>0</v>
      </c>
      <c r="AI3005" s="327">
        <v>0</v>
      </c>
      <c r="AJ3005" s="327">
        <v>0</v>
      </c>
      <c r="AK3005" s="327">
        <v>0</v>
      </c>
      <c r="AL3005" s="327">
        <v>0</v>
      </c>
      <c r="AM3005" s="292"/>
    </row>
    <row r="3006" spans="1:39" ht="19.5" customHeight="1" x14ac:dyDescent="0.2">
      <c r="A3006" s="375" t="s">
        <v>54</v>
      </c>
      <c r="B3006" s="375" t="s">
        <v>44</v>
      </c>
      <c r="C3006" s="375" t="s">
        <v>26</v>
      </c>
      <c r="D3006" s="375" t="s">
        <v>28</v>
      </c>
      <c r="E3006" s="375"/>
      <c r="F3006" s="375">
        <v>1382.7943299999999</v>
      </c>
      <c r="G3006" s="375">
        <v>337.15850699999999</v>
      </c>
      <c r="H3006" s="375">
        <v>1129.275455</v>
      </c>
      <c r="I3006" s="375">
        <v>1131.5016800000001</v>
      </c>
      <c r="J3006" s="375">
        <v>1692.5673979999999</v>
      </c>
      <c r="K3006" s="375">
        <v>1528.8263810000001</v>
      </c>
      <c r="L3006" s="375">
        <v>1599.5378599999999</v>
      </c>
      <c r="M3006" s="375">
        <v>1576.85932</v>
      </c>
      <c r="N3006" s="375">
        <v>1544.5183280000001</v>
      </c>
      <c r="O3006" s="375">
        <v>1448.878743</v>
      </c>
      <c r="P3006" s="375">
        <v>1460.13102</v>
      </c>
      <c r="Q3006" s="375">
        <v>1761.9382290000001</v>
      </c>
      <c r="R3006" s="375">
        <v>16593.987250999999</v>
      </c>
      <c r="W3006" s="323" t="s">
        <v>24</v>
      </c>
      <c r="X3006" s="323" t="s">
        <v>246</v>
      </c>
      <c r="Y3006" s="323"/>
      <c r="Z3006" s="327">
        <v>0</v>
      </c>
      <c r="AA3006" s="327">
        <v>0</v>
      </c>
      <c r="AB3006" s="327">
        <v>0</v>
      </c>
      <c r="AC3006" s="327">
        <v>0</v>
      </c>
      <c r="AD3006" s="327">
        <v>0</v>
      </c>
      <c r="AE3006" s="327">
        <v>0</v>
      </c>
      <c r="AF3006" s="327">
        <v>0</v>
      </c>
      <c r="AG3006" s="327">
        <v>0</v>
      </c>
      <c r="AH3006" s="327">
        <v>0</v>
      </c>
      <c r="AI3006" s="327">
        <v>0</v>
      </c>
      <c r="AJ3006" s="327">
        <v>0</v>
      </c>
      <c r="AK3006" s="327">
        <v>0</v>
      </c>
      <c r="AL3006" s="327">
        <v>0</v>
      </c>
      <c r="AM3006" s="292"/>
    </row>
    <row r="3007" spans="1:39" ht="19.5" customHeight="1" x14ac:dyDescent="0.2">
      <c r="A3007" s="375" t="s">
        <v>54</v>
      </c>
      <c r="B3007" s="375" t="s">
        <v>44</v>
      </c>
      <c r="C3007" s="375" t="s">
        <v>26</v>
      </c>
      <c r="D3007" s="375" t="s">
        <v>29</v>
      </c>
      <c r="E3007" s="375"/>
      <c r="F3007" s="375">
        <v>369.033153999999</v>
      </c>
      <c r="G3007" s="375">
        <v>150.448464</v>
      </c>
      <c r="H3007" s="375">
        <v>521.81342700000096</v>
      </c>
      <c r="I3007" s="375">
        <v>813.37021999999899</v>
      </c>
      <c r="J3007" s="375">
        <v>775.29520900000102</v>
      </c>
      <c r="K3007" s="375">
        <v>685.83554199998002</v>
      </c>
      <c r="L3007" s="375">
        <v>518.21142599999996</v>
      </c>
      <c r="M3007" s="375">
        <v>364.61491609375003</v>
      </c>
      <c r="N3007" s="375">
        <v>466.12321554054</v>
      </c>
      <c r="O3007" s="375">
        <v>395.63529299999999</v>
      </c>
      <c r="P3007" s="375">
        <v>756.88183900000195</v>
      </c>
      <c r="Q3007" s="375">
        <v>405.98774300000002</v>
      </c>
      <c r="R3007" s="375">
        <v>6223.2504486342696</v>
      </c>
      <c r="W3007" s="323" t="s">
        <v>24</v>
      </c>
      <c r="X3007" s="323" t="s">
        <v>247</v>
      </c>
      <c r="Y3007" s="323"/>
      <c r="Z3007" s="327">
        <v>0</v>
      </c>
      <c r="AA3007" s="327">
        <v>0</v>
      </c>
      <c r="AB3007" s="327">
        <v>0</v>
      </c>
      <c r="AC3007" s="327">
        <v>0</v>
      </c>
      <c r="AD3007" s="327">
        <v>0</v>
      </c>
      <c r="AE3007" s="327">
        <v>0</v>
      </c>
      <c r="AF3007" s="327">
        <v>0</v>
      </c>
      <c r="AG3007" s="327">
        <v>0</v>
      </c>
      <c r="AH3007" s="327">
        <v>0</v>
      </c>
      <c r="AI3007" s="327">
        <v>0</v>
      </c>
      <c r="AJ3007" s="327">
        <v>0</v>
      </c>
      <c r="AK3007" s="327">
        <v>0</v>
      </c>
      <c r="AL3007" s="327">
        <v>0</v>
      </c>
      <c r="AM3007" s="292"/>
    </row>
    <row r="3008" spans="1:39" ht="19.5" customHeight="1" x14ac:dyDescent="0.2">
      <c r="A3008" s="375" t="s">
        <v>54</v>
      </c>
      <c r="B3008" s="375" t="s">
        <v>44</v>
      </c>
      <c r="C3008" s="375" t="s">
        <v>26</v>
      </c>
      <c r="D3008" s="375" t="s">
        <v>30</v>
      </c>
      <c r="E3008" s="375"/>
      <c r="F3008" s="375">
        <v>381.053685000001</v>
      </c>
      <c r="G3008" s="375">
        <v>169.18889200000001</v>
      </c>
      <c r="H3008" s="375">
        <v>406.118614999996</v>
      </c>
      <c r="I3008" s="375">
        <v>564.88907799999504</v>
      </c>
      <c r="J3008" s="375">
        <v>916.04366300002005</v>
      </c>
      <c r="K3008" s="375">
        <v>798.96948700001997</v>
      </c>
      <c r="L3008" s="375">
        <v>960.90103999998701</v>
      </c>
      <c r="M3008" s="375">
        <v>806.18196999999498</v>
      </c>
      <c r="N3008" s="375">
        <v>929.64131999999699</v>
      </c>
      <c r="O3008" s="375">
        <v>798.52845100002605</v>
      </c>
      <c r="P3008" s="375">
        <v>699.92885200000001</v>
      </c>
      <c r="Q3008" s="375">
        <v>821.25050599998997</v>
      </c>
      <c r="R3008" s="375">
        <v>8252.6955590000307</v>
      </c>
      <c r="W3008" s="323" t="s">
        <v>24</v>
      </c>
      <c r="X3008" s="323" t="s">
        <v>248</v>
      </c>
      <c r="Y3008" s="323"/>
      <c r="Z3008" s="327">
        <v>0</v>
      </c>
      <c r="AA3008" s="327">
        <v>0</v>
      </c>
      <c r="AB3008" s="327">
        <v>0</v>
      </c>
      <c r="AC3008" s="327">
        <v>0</v>
      </c>
      <c r="AD3008" s="327">
        <v>0</v>
      </c>
      <c r="AE3008" s="327">
        <v>0</v>
      </c>
      <c r="AF3008" s="327">
        <v>0</v>
      </c>
      <c r="AG3008" s="327">
        <v>0</v>
      </c>
      <c r="AH3008" s="327">
        <v>0</v>
      </c>
      <c r="AI3008" s="327">
        <v>0</v>
      </c>
      <c r="AJ3008" s="327">
        <v>0</v>
      </c>
      <c r="AK3008" s="327">
        <v>0</v>
      </c>
      <c r="AL3008" s="327">
        <v>0</v>
      </c>
      <c r="AM3008" s="292"/>
    </row>
    <row r="3009" spans="1:39" ht="19.5" customHeight="1" x14ac:dyDescent="0.2">
      <c r="A3009" s="375" t="s">
        <v>54</v>
      </c>
      <c r="B3009" s="375" t="s">
        <v>44</v>
      </c>
      <c r="C3009" s="375" t="s">
        <v>26</v>
      </c>
      <c r="D3009" s="375" t="s">
        <v>31</v>
      </c>
      <c r="E3009" s="375"/>
      <c r="F3009" s="375">
        <v>236.18352200000001</v>
      </c>
      <c r="G3009" s="375">
        <v>105.486422</v>
      </c>
      <c r="H3009" s="375">
        <v>184.40520000000001</v>
      </c>
      <c r="I3009" s="375">
        <v>265.79772900000103</v>
      </c>
      <c r="J3009" s="375">
        <v>301.95246300000701</v>
      </c>
      <c r="K3009" s="375">
        <v>357.92438099999998</v>
      </c>
      <c r="L3009" s="375">
        <v>626.84224999999901</v>
      </c>
      <c r="M3009" s="375">
        <v>489.88229999999999</v>
      </c>
      <c r="N3009" s="375">
        <v>513.08663999999999</v>
      </c>
      <c r="O3009" s="375">
        <v>287.99767900000001</v>
      </c>
      <c r="P3009" s="375">
        <v>307.61013400000002</v>
      </c>
      <c r="Q3009" s="375">
        <v>345.37380000000002</v>
      </c>
      <c r="R3009" s="375">
        <v>4022.54252000001</v>
      </c>
      <c r="W3009" s="323" t="s">
        <v>24</v>
      </c>
      <c r="X3009" s="323" t="s">
        <v>210</v>
      </c>
      <c r="Y3009" s="323"/>
      <c r="Z3009" s="327">
        <v>0</v>
      </c>
      <c r="AA3009" s="327">
        <v>0</v>
      </c>
      <c r="AB3009" s="327">
        <v>0</v>
      </c>
      <c r="AC3009" s="327">
        <v>0</v>
      </c>
      <c r="AD3009" s="327">
        <v>0</v>
      </c>
      <c r="AE3009" s="327">
        <v>0</v>
      </c>
      <c r="AF3009" s="327">
        <v>0</v>
      </c>
      <c r="AG3009" s="327">
        <v>0</v>
      </c>
      <c r="AH3009" s="327">
        <v>0</v>
      </c>
      <c r="AI3009" s="327">
        <v>0</v>
      </c>
      <c r="AJ3009" s="327">
        <v>0</v>
      </c>
      <c r="AK3009" s="327">
        <v>0</v>
      </c>
      <c r="AL3009" s="327">
        <v>0</v>
      </c>
      <c r="AM3009" s="292"/>
    </row>
    <row r="3010" spans="1:39" ht="19.5" customHeight="1" x14ac:dyDescent="0.2">
      <c r="A3010" s="375" t="s">
        <v>54</v>
      </c>
      <c r="B3010" s="375" t="s">
        <v>44</v>
      </c>
      <c r="C3010" s="375" t="s">
        <v>26</v>
      </c>
      <c r="D3010" s="375" t="s">
        <v>32</v>
      </c>
      <c r="E3010" s="375"/>
      <c r="F3010" s="375">
        <v>0</v>
      </c>
      <c r="G3010" s="375">
        <v>0</v>
      </c>
      <c r="H3010" s="375">
        <v>0</v>
      </c>
      <c r="I3010" s="375">
        <v>0</v>
      </c>
      <c r="J3010" s="375">
        <v>0</v>
      </c>
      <c r="K3010" s="375">
        <v>0</v>
      </c>
      <c r="L3010" s="375">
        <v>0</v>
      </c>
      <c r="M3010" s="375">
        <v>0</v>
      </c>
      <c r="N3010" s="375">
        <v>0</v>
      </c>
      <c r="O3010" s="375">
        <v>0</v>
      </c>
      <c r="P3010" s="375">
        <v>0</v>
      </c>
      <c r="Q3010" s="375">
        <v>0</v>
      </c>
      <c r="R3010" s="375">
        <v>0</v>
      </c>
      <c r="W3010" s="323"/>
      <c r="X3010" s="323"/>
      <c r="Y3010" s="323"/>
      <c r="Z3010" s="327"/>
      <c r="AA3010" s="327"/>
      <c r="AB3010" s="327"/>
      <c r="AC3010" s="327"/>
      <c r="AD3010" s="327"/>
      <c r="AE3010" s="327"/>
      <c r="AF3010" s="327"/>
      <c r="AG3010" s="327"/>
      <c r="AH3010" s="327"/>
      <c r="AI3010" s="327"/>
      <c r="AJ3010" s="327"/>
      <c r="AK3010" s="327"/>
      <c r="AL3010" s="327"/>
      <c r="AM3010" s="292"/>
    </row>
    <row r="3011" spans="1:39" ht="19.5" customHeight="1" x14ac:dyDescent="0.2">
      <c r="A3011" s="375" t="s">
        <v>54</v>
      </c>
      <c r="B3011" s="375" t="s">
        <v>44</v>
      </c>
      <c r="C3011" s="375" t="s">
        <v>33</v>
      </c>
      <c r="D3011" s="375" t="s">
        <v>34</v>
      </c>
      <c r="E3011" s="375"/>
      <c r="F3011" s="375">
        <v>3062.0554420000199</v>
      </c>
      <c r="G3011" s="375">
        <v>1124.269933</v>
      </c>
      <c r="H3011" s="375">
        <v>3190.5140929999998</v>
      </c>
      <c r="I3011" s="375">
        <v>3910.0371190001201</v>
      </c>
      <c r="J3011" s="375">
        <v>4675.1484210001099</v>
      </c>
      <c r="K3011" s="375">
        <v>4654.4778479999404</v>
      </c>
      <c r="L3011" s="375">
        <v>5168.0671900000198</v>
      </c>
      <c r="M3011" s="375">
        <v>4643.7324690937803</v>
      </c>
      <c r="N3011" s="375">
        <v>5018.8314455406198</v>
      </c>
      <c r="O3011" s="375">
        <v>4118.2492339999599</v>
      </c>
      <c r="P3011" s="375">
        <v>4407.8628420000696</v>
      </c>
      <c r="Q3011" s="375">
        <v>4819.5247040000604</v>
      </c>
      <c r="R3011" s="375">
        <v>48792.770740634704</v>
      </c>
      <c r="W3011" s="323"/>
      <c r="X3011" s="323"/>
      <c r="Y3011" s="323"/>
      <c r="Z3011" s="327"/>
      <c r="AA3011" s="327"/>
      <c r="AB3011" s="327"/>
      <c r="AC3011" s="327"/>
      <c r="AD3011" s="327"/>
      <c r="AE3011" s="327"/>
      <c r="AF3011" s="327"/>
      <c r="AG3011" s="327"/>
      <c r="AH3011" s="327"/>
      <c r="AI3011" s="327"/>
      <c r="AJ3011" s="327"/>
      <c r="AK3011" s="327"/>
      <c r="AL3011" s="327"/>
      <c r="AM3011" s="292"/>
    </row>
    <row r="3012" spans="1:39" ht="19.5" customHeight="1" x14ac:dyDescent="0.2">
      <c r="A3012" s="375" t="s">
        <v>54</v>
      </c>
      <c r="B3012" s="375" t="s">
        <v>44</v>
      </c>
      <c r="C3012" s="375" t="s">
        <v>33</v>
      </c>
      <c r="D3012" s="375" t="s">
        <v>35</v>
      </c>
      <c r="E3012" s="375"/>
      <c r="F3012" s="375">
        <v>401.44068600000003</v>
      </c>
      <c r="G3012" s="375">
        <v>104.928808</v>
      </c>
      <c r="H3012" s="375">
        <v>387.94129400000003</v>
      </c>
      <c r="I3012" s="375">
        <v>404.89260100000001</v>
      </c>
      <c r="J3012" s="375">
        <v>676.965418</v>
      </c>
      <c r="K3012" s="375">
        <v>588.50736099999995</v>
      </c>
      <c r="L3012" s="375">
        <v>688.96615599999996</v>
      </c>
      <c r="M3012" s="375">
        <v>811.19302500000003</v>
      </c>
      <c r="N3012" s="375">
        <v>-34.646736999999703</v>
      </c>
      <c r="O3012" s="375">
        <v>612.03730599999994</v>
      </c>
      <c r="P3012" s="375">
        <v>616.05451300000004</v>
      </c>
      <c r="Q3012" s="375">
        <v>791.15020900000002</v>
      </c>
      <c r="R3012" s="375">
        <v>6049.4306399999996</v>
      </c>
      <c r="W3012" s="323" t="s">
        <v>3</v>
      </c>
      <c r="X3012" s="323" t="s">
        <v>4</v>
      </c>
      <c r="Y3012" s="323"/>
      <c r="Z3012" s="327" t="s">
        <v>8</v>
      </c>
      <c r="AA3012" s="327" t="s">
        <v>9</v>
      </c>
      <c r="AB3012" s="327" t="s">
        <v>10</v>
      </c>
      <c r="AC3012" s="327" t="s">
        <v>11</v>
      </c>
      <c r="AD3012" s="327" t="s">
        <v>12</v>
      </c>
      <c r="AE3012" s="327" t="s">
        <v>13</v>
      </c>
      <c r="AF3012" s="327" t="s">
        <v>14</v>
      </c>
      <c r="AG3012" s="327" t="s">
        <v>15</v>
      </c>
      <c r="AH3012" s="327" t="s">
        <v>16</v>
      </c>
      <c r="AI3012" s="327" t="s">
        <v>17</v>
      </c>
      <c r="AJ3012" s="327" t="s">
        <v>111</v>
      </c>
      <c r="AK3012" s="327" t="s">
        <v>19</v>
      </c>
      <c r="AL3012" s="327" t="s">
        <v>20</v>
      </c>
      <c r="AM3012" s="292"/>
    </row>
    <row r="3013" spans="1:39" ht="19.5" customHeight="1" x14ac:dyDescent="0.2">
      <c r="A3013" s="375" t="s">
        <v>54</v>
      </c>
      <c r="B3013" s="375" t="s">
        <v>44</v>
      </c>
      <c r="C3013" s="375" t="s">
        <v>33</v>
      </c>
      <c r="D3013" s="375" t="s">
        <v>36</v>
      </c>
      <c r="E3013" s="375"/>
      <c r="F3013" s="375">
        <v>802.34871399999997</v>
      </c>
      <c r="G3013" s="375">
        <v>184.42269300000001</v>
      </c>
      <c r="H3013" s="375">
        <v>710.86810100000002</v>
      </c>
      <c r="I3013" s="375">
        <v>694.40267300000005</v>
      </c>
      <c r="J3013" s="375">
        <v>1188.9507249999999</v>
      </c>
      <c r="K3013" s="375">
        <v>959.18487800000003</v>
      </c>
      <c r="L3013" s="375">
        <v>1214.9584589999999</v>
      </c>
      <c r="M3013" s="375">
        <v>1169.245629</v>
      </c>
      <c r="N3013" s="375">
        <v>1644.0997440000001</v>
      </c>
      <c r="O3013" s="375">
        <v>744.91886399999999</v>
      </c>
      <c r="P3013" s="375">
        <v>768.46289899999999</v>
      </c>
      <c r="Q3013" s="375">
        <v>839.90428799999995</v>
      </c>
      <c r="R3013" s="375">
        <v>10921.767667</v>
      </c>
      <c r="W3013" s="323" t="s">
        <v>51</v>
      </c>
      <c r="X3013" s="323" t="s">
        <v>217</v>
      </c>
      <c r="Y3013" s="323"/>
      <c r="Z3013" s="327">
        <v>0</v>
      </c>
      <c r="AA3013" s="327">
        <v>0</v>
      </c>
      <c r="AB3013" s="327">
        <v>0</v>
      </c>
      <c r="AC3013" s="327">
        <v>0</v>
      </c>
      <c r="AD3013" s="327">
        <v>0</v>
      </c>
      <c r="AE3013" s="327">
        <v>0</v>
      </c>
      <c r="AF3013" s="327">
        <v>0</v>
      </c>
      <c r="AG3013" s="327">
        <v>0</v>
      </c>
      <c r="AH3013" s="327">
        <v>0</v>
      </c>
      <c r="AI3013" s="327">
        <v>0</v>
      </c>
      <c r="AJ3013" s="327">
        <v>0</v>
      </c>
      <c r="AK3013" s="327">
        <v>0</v>
      </c>
      <c r="AL3013" s="327">
        <v>0</v>
      </c>
      <c r="AM3013" s="292"/>
    </row>
    <row r="3014" spans="1:39" ht="19.5" customHeight="1" x14ac:dyDescent="0.2">
      <c r="A3014" s="375" t="s">
        <v>54</v>
      </c>
      <c r="B3014" s="375" t="s">
        <v>44</v>
      </c>
      <c r="C3014" s="375" t="s">
        <v>33</v>
      </c>
      <c r="D3014" s="375" t="s">
        <v>37</v>
      </c>
      <c r="E3014" s="375"/>
      <c r="F3014" s="375">
        <v>0</v>
      </c>
      <c r="G3014" s="375">
        <v>0</v>
      </c>
      <c r="H3014" s="375">
        <v>0</v>
      </c>
      <c r="I3014" s="375">
        <v>0</v>
      </c>
      <c r="J3014" s="375">
        <v>0</v>
      </c>
      <c r="K3014" s="375">
        <v>0</v>
      </c>
      <c r="L3014" s="375">
        <v>0</v>
      </c>
      <c r="M3014" s="375">
        <v>0</v>
      </c>
      <c r="N3014" s="375">
        <v>0</v>
      </c>
      <c r="O3014" s="375">
        <v>0</v>
      </c>
      <c r="P3014" s="375">
        <v>0</v>
      </c>
      <c r="Q3014" s="375">
        <v>0</v>
      </c>
      <c r="R3014" s="375">
        <v>0</v>
      </c>
      <c r="W3014" s="323" t="s">
        <v>51</v>
      </c>
      <c r="X3014" s="323" t="s">
        <v>218</v>
      </c>
      <c r="Y3014" s="323"/>
      <c r="Z3014" s="327">
        <v>0</v>
      </c>
      <c r="AA3014" s="327">
        <v>0</v>
      </c>
      <c r="AB3014" s="327">
        <v>0</v>
      </c>
      <c r="AC3014" s="327">
        <v>0</v>
      </c>
      <c r="AD3014" s="327">
        <v>0</v>
      </c>
      <c r="AE3014" s="327">
        <v>0</v>
      </c>
      <c r="AF3014" s="327">
        <v>0</v>
      </c>
      <c r="AG3014" s="327">
        <v>0</v>
      </c>
      <c r="AH3014" s="327">
        <v>0</v>
      </c>
      <c r="AI3014" s="327">
        <v>0</v>
      </c>
      <c r="AJ3014" s="327">
        <v>0</v>
      </c>
      <c r="AK3014" s="327">
        <v>0</v>
      </c>
      <c r="AL3014" s="327">
        <v>0</v>
      </c>
      <c r="AM3014" s="292"/>
    </row>
    <row r="3015" spans="1:39" ht="19.5" customHeight="1" x14ac:dyDescent="0.2">
      <c r="A3015" s="375" t="s">
        <v>54</v>
      </c>
      <c r="B3015" s="375" t="s">
        <v>44</v>
      </c>
      <c r="C3015" s="375" t="s">
        <v>33</v>
      </c>
      <c r="D3015" s="375" t="s">
        <v>38</v>
      </c>
      <c r="E3015" s="375"/>
      <c r="F3015" s="375">
        <v>0</v>
      </c>
      <c r="G3015" s="375">
        <v>0</v>
      </c>
      <c r="H3015" s="375">
        <v>0</v>
      </c>
      <c r="I3015" s="375">
        <v>6.8477030000000001</v>
      </c>
      <c r="J3015" s="375">
        <v>2.9021810000000001</v>
      </c>
      <c r="K3015" s="375">
        <v>29.595818999999999</v>
      </c>
      <c r="L3015" s="375">
        <v>25.709043000000001</v>
      </c>
      <c r="M3015" s="375">
        <v>35.516643000000002</v>
      </c>
      <c r="N3015" s="375">
        <v>26.497775000000001</v>
      </c>
      <c r="O3015" s="375">
        <v>18.813057000000001</v>
      </c>
      <c r="P3015" s="375">
        <v>13.493601</v>
      </c>
      <c r="Q3015" s="375">
        <v>42.504021000000002</v>
      </c>
      <c r="R3015" s="375">
        <v>201.87984299999999</v>
      </c>
      <c r="W3015" s="323" t="s">
        <v>51</v>
      </c>
      <c r="X3015" s="323" t="s">
        <v>219</v>
      </c>
      <c r="Y3015" s="323"/>
      <c r="Z3015" s="327">
        <v>0</v>
      </c>
      <c r="AA3015" s="327">
        <v>0</v>
      </c>
      <c r="AB3015" s="327">
        <v>0</v>
      </c>
      <c r="AC3015" s="327">
        <v>0</v>
      </c>
      <c r="AD3015" s="327">
        <v>0</v>
      </c>
      <c r="AE3015" s="327">
        <v>0</v>
      </c>
      <c r="AF3015" s="327">
        <v>0</v>
      </c>
      <c r="AG3015" s="327">
        <v>0</v>
      </c>
      <c r="AH3015" s="327">
        <v>0</v>
      </c>
      <c r="AI3015" s="327">
        <v>0</v>
      </c>
      <c r="AJ3015" s="327">
        <v>0</v>
      </c>
      <c r="AK3015" s="327">
        <v>0</v>
      </c>
      <c r="AL3015" s="327">
        <v>0</v>
      </c>
      <c r="AM3015" s="292"/>
    </row>
    <row r="3016" spans="1:39" ht="19.5" customHeight="1" x14ac:dyDescent="0.2">
      <c r="A3016" s="375" t="s">
        <v>54</v>
      </c>
      <c r="B3016" s="375" t="s">
        <v>44</v>
      </c>
      <c r="C3016" s="375" t="s">
        <v>33</v>
      </c>
      <c r="D3016" s="375" t="s">
        <v>39</v>
      </c>
      <c r="E3016" s="375"/>
      <c r="F3016" s="375">
        <v>0</v>
      </c>
      <c r="G3016" s="375">
        <v>0</v>
      </c>
      <c r="H3016" s="375">
        <v>0</v>
      </c>
      <c r="I3016" s="375">
        <v>0</v>
      </c>
      <c r="J3016" s="375">
        <v>0</v>
      </c>
      <c r="K3016" s="375">
        <v>0</v>
      </c>
      <c r="L3016" s="375">
        <v>0</v>
      </c>
      <c r="M3016" s="375">
        <v>1.3605309999999999</v>
      </c>
      <c r="N3016" s="375">
        <v>0</v>
      </c>
      <c r="O3016" s="375">
        <v>7.9894309999999997</v>
      </c>
      <c r="P3016" s="375">
        <v>5.4207460000000003</v>
      </c>
      <c r="Q3016" s="375">
        <v>4.6284289999999997</v>
      </c>
      <c r="R3016" s="375">
        <v>19.399137</v>
      </c>
      <c r="W3016" s="323" t="s">
        <v>51</v>
      </c>
      <c r="X3016" s="323" t="s">
        <v>220</v>
      </c>
      <c r="Y3016" s="323"/>
      <c r="Z3016" s="327">
        <v>0</v>
      </c>
      <c r="AA3016" s="327">
        <v>0</v>
      </c>
      <c r="AB3016" s="327">
        <v>0</v>
      </c>
      <c r="AC3016" s="327">
        <v>0</v>
      </c>
      <c r="AD3016" s="327">
        <v>0</v>
      </c>
      <c r="AE3016" s="327">
        <v>0</v>
      </c>
      <c r="AF3016" s="327">
        <v>0</v>
      </c>
      <c r="AG3016" s="327">
        <v>0</v>
      </c>
      <c r="AH3016" s="327">
        <v>0</v>
      </c>
      <c r="AI3016" s="327">
        <v>0</v>
      </c>
      <c r="AJ3016" s="327">
        <v>0</v>
      </c>
      <c r="AK3016" s="327">
        <v>0</v>
      </c>
      <c r="AL3016" s="327">
        <v>0</v>
      </c>
      <c r="AM3016" s="292"/>
    </row>
    <row r="3017" spans="1:39" ht="19.5" customHeight="1" x14ac:dyDescent="0.2">
      <c r="A3017" s="375" t="s">
        <v>54</v>
      </c>
      <c r="B3017" s="375" t="s">
        <v>44</v>
      </c>
      <c r="C3017" s="375" t="s">
        <v>40</v>
      </c>
      <c r="D3017" s="375" t="s">
        <v>41</v>
      </c>
      <c r="E3017" s="375"/>
      <c r="F3017" s="375">
        <v>4007.6957040000002</v>
      </c>
      <c r="G3017" s="375">
        <v>1035.1138309999999</v>
      </c>
      <c r="H3017" s="375">
        <v>3976.8271669999999</v>
      </c>
      <c r="I3017" s="375">
        <v>4423.7996789999997</v>
      </c>
      <c r="J3017" s="375">
        <v>5322.21799500001</v>
      </c>
      <c r="K3017" s="375">
        <v>5054.960075</v>
      </c>
      <c r="L3017" s="375">
        <v>5960.1361390000002</v>
      </c>
      <c r="M3017" s="375">
        <v>5695.3023946249996</v>
      </c>
      <c r="N3017" s="375">
        <v>5454.10313053153</v>
      </c>
      <c r="O3017" s="375">
        <v>4847.2478760000204</v>
      </c>
      <c r="P3017" s="375">
        <v>5540.4649419999996</v>
      </c>
      <c r="Q3017" s="375">
        <v>5943.5878829999901</v>
      </c>
      <c r="R3017" s="375">
        <v>57261.456816156497</v>
      </c>
      <c r="W3017" s="323" t="s">
        <v>51</v>
      </c>
      <c r="X3017" s="323" t="s">
        <v>211</v>
      </c>
      <c r="Y3017" s="323"/>
      <c r="Z3017" s="327">
        <v>0</v>
      </c>
      <c r="AA3017" s="327">
        <v>0</v>
      </c>
      <c r="AB3017" s="327">
        <v>0</v>
      </c>
      <c r="AC3017" s="327">
        <v>0</v>
      </c>
      <c r="AD3017" s="327">
        <v>0</v>
      </c>
      <c r="AE3017" s="327">
        <v>0</v>
      </c>
      <c r="AF3017" s="327">
        <v>0</v>
      </c>
      <c r="AG3017" s="327">
        <v>0</v>
      </c>
      <c r="AH3017" s="327">
        <v>0</v>
      </c>
      <c r="AI3017" s="327">
        <v>0</v>
      </c>
      <c r="AJ3017" s="327">
        <v>0</v>
      </c>
      <c r="AK3017" s="327">
        <v>0</v>
      </c>
      <c r="AL3017" s="327">
        <v>0</v>
      </c>
      <c r="AM3017" s="292"/>
    </row>
    <row r="3018" spans="1:39" ht="19.5" customHeight="1" x14ac:dyDescent="0.2">
      <c r="A3018" s="375" t="s">
        <v>54</v>
      </c>
      <c r="B3018" s="375" t="s">
        <v>44</v>
      </c>
      <c r="C3018" s="375" t="s">
        <v>40</v>
      </c>
      <c r="D3018" s="375" t="s">
        <v>42</v>
      </c>
      <c r="E3018" s="375"/>
      <c r="F3018" s="375">
        <v>246.040121</v>
      </c>
      <c r="G3018" s="375">
        <v>270.80461200000002</v>
      </c>
      <c r="H3018" s="375">
        <v>245.97505100000001</v>
      </c>
      <c r="I3018" s="375">
        <v>528.32065499999999</v>
      </c>
      <c r="J3018" s="375">
        <v>1155.5174770000001</v>
      </c>
      <c r="K3018" s="375">
        <v>1115.070244</v>
      </c>
      <c r="L3018" s="375">
        <v>1067.6475600000001</v>
      </c>
      <c r="M3018" s="375">
        <v>885.58126346874997</v>
      </c>
      <c r="N3018" s="375">
        <v>1125.19869100901</v>
      </c>
      <c r="O3018" s="375">
        <v>567.81829700000003</v>
      </c>
      <c r="P3018" s="375">
        <v>191.257407</v>
      </c>
      <c r="Q3018" s="375">
        <v>480.71354400000001</v>
      </c>
      <c r="R3018" s="375">
        <v>7879.94492247776</v>
      </c>
      <c r="W3018" s="323" t="s">
        <v>51</v>
      </c>
      <c r="X3018" s="323" t="s">
        <v>221</v>
      </c>
      <c r="Y3018" s="323"/>
      <c r="Z3018" s="327">
        <v>0</v>
      </c>
      <c r="AA3018" s="327">
        <v>0</v>
      </c>
      <c r="AB3018" s="327">
        <v>0</v>
      </c>
      <c r="AC3018" s="327">
        <v>0</v>
      </c>
      <c r="AD3018" s="327">
        <v>0</v>
      </c>
      <c r="AE3018" s="327">
        <v>0</v>
      </c>
      <c r="AF3018" s="327">
        <v>0</v>
      </c>
      <c r="AG3018" s="327">
        <v>0</v>
      </c>
      <c r="AH3018" s="327">
        <v>0</v>
      </c>
      <c r="AI3018" s="327">
        <v>0</v>
      </c>
      <c r="AJ3018" s="327">
        <v>0</v>
      </c>
      <c r="AK3018" s="327">
        <v>0</v>
      </c>
      <c r="AL3018" s="327">
        <v>0</v>
      </c>
      <c r="AM3018" s="292"/>
    </row>
    <row r="3019" spans="1:39" ht="19.5" customHeight="1" x14ac:dyDescent="0.2">
      <c r="A3019" s="375" t="s">
        <v>54</v>
      </c>
      <c r="B3019" s="375" t="s">
        <v>44</v>
      </c>
      <c r="C3019" s="375" t="s">
        <v>40</v>
      </c>
      <c r="D3019" s="375" t="s">
        <v>43</v>
      </c>
      <c r="E3019" s="375"/>
      <c r="F3019" s="375">
        <v>12.109017</v>
      </c>
      <c r="G3019" s="375">
        <v>107.702991</v>
      </c>
      <c r="H3019" s="375">
        <v>66.521270000000001</v>
      </c>
      <c r="I3019" s="375">
        <v>64.059762000000006</v>
      </c>
      <c r="J3019" s="375">
        <v>66.231273000000002</v>
      </c>
      <c r="K3019" s="375">
        <v>61.735587000000002</v>
      </c>
      <c r="L3019" s="375">
        <v>69.917148999999995</v>
      </c>
      <c r="M3019" s="375">
        <v>80.164638999999994</v>
      </c>
      <c r="N3019" s="375">
        <v>75.480406000000002</v>
      </c>
      <c r="O3019" s="375">
        <v>86.941719000000006</v>
      </c>
      <c r="P3019" s="375">
        <v>79.572252000000006</v>
      </c>
      <c r="Q3019" s="375">
        <v>73.410223999999999</v>
      </c>
      <c r="R3019" s="375">
        <v>843.84628899999996</v>
      </c>
      <c r="W3019" s="323" t="s">
        <v>51</v>
      </c>
      <c r="X3019" s="323" t="s">
        <v>222</v>
      </c>
      <c r="Y3019" s="323"/>
      <c r="Z3019" s="327">
        <v>0</v>
      </c>
      <c r="AA3019" s="327">
        <v>0</v>
      </c>
      <c r="AB3019" s="327">
        <v>0</v>
      </c>
      <c r="AC3019" s="327">
        <v>0</v>
      </c>
      <c r="AD3019" s="327">
        <v>0</v>
      </c>
      <c r="AE3019" s="327">
        <v>0</v>
      </c>
      <c r="AF3019" s="327">
        <v>0</v>
      </c>
      <c r="AG3019" s="327">
        <v>0</v>
      </c>
      <c r="AH3019" s="327">
        <v>0</v>
      </c>
      <c r="AI3019" s="327">
        <v>0</v>
      </c>
      <c r="AJ3019" s="327">
        <v>0</v>
      </c>
      <c r="AK3019" s="327">
        <v>0</v>
      </c>
      <c r="AL3019" s="327">
        <v>0</v>
      </c>
      <c r="AM3019" s="292"/>
    </row>
    <row r="3020" spans="1:39" ht="19.5" customHeight="1" x14ac:dyDescent="0.2">
      <c r="A3020" s="375" t="s">
        <v>54</v>
      </c>
      <c r="B3020" s="375" t="s">
        <v>45</v>
      </c>
      <c r="C3020" s="375" t="s">
        <v>26</v>
      </c>
      <c r="D3020" s="375" t="s">
        <v>27</v>
      </c>
      <c r="E3020" s="375"/>
      <c r="F3020" s="375">
        <v>662.26694899999995</v>
      </c>
      <c r="G3020" s="375">
        <v>143.323351</v>
      </c>
      <c r="H3020" s="375">
        <v>864.22010899999998</v>
      </c>
      <c r="I3020" s="375">
        <v>1115.054511</v>
      </c>
      <c r="J3020" s="375">
        <v>914.25718800000004</v>
      </c>
      <c r="K3020" s="375">
        <v>1161.7629850000001</v>
      </c>
      <c r="L3020" s="375">
        <v>1389.2558280000001</v>
      </c>
      <c r="M3020" s="375">
        <v>1428.341009</v>
      </c>
      <c r="N3020" s="375">
        <v>1352.2695759999999</v>
      </c>
      <c r="O3020" s="375">
        <v>1090.064374</v>
      </c>
      <c r="P3020" s="375">
        <v>1127.5781440000001</v>
      </c>
      <c r="Q3020" s="375">
        <v>1360.8785270000001</v>
      </c>
      <c r="R3020" s="375">
        <v>12609.272551</v>
      </c>
      <c r="W3020" s="323" t="s">
        <v>51</v>
      </c>
      <c r="X3020" s="323" t="s">
        <v>223</v>
      </c>
      <c r="Y3020" s="323"/>
      <c r="Z3020" s="327">
        <v>0</v>
      </c>
      <c r="AA3020" s="327">
        <v>0</v>
      </c>
      <c r="AB3020" s="327">
        <v>0</v>
      </c>
      <c r="AC3020" s="327">
        <v>0</v>
      </c>
      <c r="AD3020" s="327">
        <v>0</v>
      </c>
      <c r="AE3020" s="327">
        <v>0</v>
      </c>
      <c r="AF3020" s="327">
        <v>0</v>
      </c>
      <c r="AG3020" s="327">
        <v>0</v>
      </c>
      <c r="AH3020" s="327">
        <v>0</v>
      </c>
      <c r="AI3020" s="327">
        <v>0</v>
      </c>
      <c r="AJ3020" s="327">
        <v>0</v>
      </c>
      <c r="AK3020" s="327">
        <v>0</v>
      </c>
      <c r="AL3020" s="327">
        <v>0</v>
      </c>
      <c r="AM3020" s="292"/>
    </row>
    <row r="3021" spans="1:39" ht="19.5" customHeight="1" x14ac:dyDescent="0.2">
      <c r="A3021" s="375" t="s">
        <v>54</v>
      </c>
      <c r="B3021" s="375" t="s">
        <v>45</v>
      </c>
      <c r="C3021" s="375" t="s">
        <v>26</v>
      </c>
      <c r="D3021" s="375" t="s">
        <v>28</v>
      </c>
      <c r="E3021" s="375"/>
      <c r="F3021" s="375">
        <v>419.56626999999997</v>
      </c>
      <c r="G3021" s="375">
        <v>92.230892999999995</v>
      </c>
      <c r="H3021" s="375">
        <v>432.93894499999999</v>
      </c>
      <c r="I3021" s="375">
        <v>655.38062000000002</v>
      </c>
      <c r="J3021" s="375">
        <v>565.94920200000104</v>
      </c>
      <c r="K3021" s="375">
        <v>702.36901899999998</v>
      </c>
      <c r="L3021" s="375">
        <v>705.10364000000004</v>
      </c>
      <c r="M3021" s="375">
        <v>690.78057999999999</v>
      </c>
      <c r="N3021" s="375">
        <v>678.61987199999999</v>
      </c>
      <c r="O3021" s="375">
        <v>613.84305700000004</v>
      </c>
      <c r="P3021" s="375">
        <v>662.55017999999995</v>
      </c>
      <c r="Q3021" s="375">
        <v>757.27857100000006</v>
      </c>
      <c r="R3021" s="375">
        <v>6976.6108489999997</v>
      </c>
      <c r="W3021" s="323" t="s">
        <v>51</v>
      </c>
      <c r="X3021" s="323" t="s">
        <v>224</v>
      </c>
      <c r="Y3021" s="323"/>
      <c r="Z3021" s="327">
        <v>0</v>
      </c>
      <c r="AA3021" s="327">
        <v>0</v>
      </c>
      <c r="AB3021" s="327">
        <v>0</v>
      </c>
      <c r="AC3021" s="327">
        <v>0</v>
      </c>
      <c r="AD3021" s="327">
        <v>0</v>
      </c>
      <c r="AE3021" s="327">
        <v>0</v>
      </c>
      <c r="AF3021" s="327">
        <v>0</v>
      </c>
      <c r="AG3021" s="327">
        <v>0</v>
      </c>
      <c r="AH3021" s="327">
        <v>0</v>
      </c>
      <c r="AI3021" s="327">
        <v>0</v>
      </c>
      <c r="AJ3021" s="327">
        <v>0</v>
      </c>
      <c r="AK3021" s="327">
        <v>0</v>
      </c>
      <c r="AL3021" s="327">
        <v>0</v>
      </c>
      <c r="AM3021" s="292"/>
    </row>
    <row r="3022" spans="1:39" ht="19.5" customHeight="1" x14ac:dyDescent="0.2">
      <c r="A3022" s="375" t="s">
        <v>54</v>
      </c>
      <c r="B3022" s="375" t="s">
        <v>45</v>
      </c>
      <c r="C3022" s="375" t="s">
        <v>26</v>
      </c>
      <c r="D3022" s="375" t="s">
        <v>29</v>
      </c>
      <c r="E3022" s="375"/>
      <c r="F3022" s="375">
        <v>209.52350000000101</v>
      </c>
      <c r="G3022" s="375">
        <v>73.650588999999997</v>
      </c>
      <c r="H3022" s="375">
        <v>303.18392299999903</v>
      </c>
      <c r="I3022" s="375">
        <v>505.76411800000102</v>
      </c>
      <c r="J3022" s="375">
        <v>437.537340999999</v>
      </c>
      <c r="K3022" s="375">
        <v>376.18576800002</v>
      </c>
      <c r="L3022" s="375">
        <v>290.94412399999999</v>
      </c>
      <c r="M3022" s="375">
        <v>197.96882390625001</v>
      </c>
      <c r="N3022" s="375">
        <v>275.40746445946002</v>
      </c>
      <c r="O3022" s="375">
        <v>192.56863200000001</v>
      </c>
      <c r="P3022" s="375">
        <v>350.42762999999701</v>
      </c>
      <c r="Q3022" s="375">
        <v>311.93582800000098</v>
      </c>
      <c r="R3022" s="375">
        <v>3525.0977413657301</v>
      </c>
      <c r="W3022" s="323" t="s">
        <v>51</v>
      </c>
      <c r="X3022" s="323" t="s">
        <v>225</v>
      </c>
      <c r="Y3022" s="323"/>
      <c r="Z3022" s="327">
        <v>0</v>
      </c>
      <c r="AA3022" s="327">
        <v>0</v>
      </c>
      <c r="AB3022" s="327">
        <v>0</v>
      </c>
      <c r="AC3022" s="327">
        <v>0</v>
      </c>
      <c r="AD3022" s="327">
        <v>0</v>
      </c>
      <c r="AE3022" s="327">
        <v>0</v>
      </c>
      <c r="AF3022" s="327">
        <v>0</v>
      </c>
      <c r="AG3022" s="327">
        <v>0</v>
      </c>
      <c r="AH3022" s="327">
        <v>0</v>
      </c>
      <c r="AI3022" s="327">
        <v>0</v>
      </c>
      <c r="AJ3022" s="327">
        <v>0</v>
      </c>
      <c r="AK3022" s="327">
        <v>0</v>
      </c>
      <c r="AL3022" s="327">
        <v>0</v>
      </c>
      <c r="AM3022" s="292"/>
    </row>
    <row r="3023" spans="1:39" ht="19.5" customHeight="1" x14ac:dyDescent="0.2">
      <c r="A3023" s="375" t="s">
        <v>54</v>
      </c>
      <c r="B3023" s="375" t="s">
        <v>45</v>
      </c>
      <c r="C3023" s="375" t="s">
        <v>26</v>
      </c>
      <c r="D3023" s="375" t="s">
        <v>30</v>
      </c>
      <c r="E3023" s="375"/>
      <c r="F3023" s="375">
        <v>319.55235499999702</v>
      </c>
      <c r="G3023" s="375">
        <v>95.310362999999796</v>
      </c>
      <c r="H3023" s="375">
        <v>302.15114500000197</v>
      </c>
      <c r="I3023" s="375">
        <v>404.32194000000402</v>
      </c>
      <c r="J3023" s="375">
        <v>489.46016099997701</v>
      </c>
      <c r="K3023" s="375">
        <v>566.67304399997795</v>
      </c>
      <c r="L3023" s="375">
        <v>-115.188900999989</v>
      </c>
      <c r="M3023" s="375">
        <v>558.24700300000495</v>
      </c>
      <c r="N3023" s="375">
        <v>670.59680999999898</v>
      </c>
      <c r="O3023" s="375">
        <v>602.55319899997403</v>
      </c>
      <c r="P3023" s="375">
        <v>514.40808999999899</v>
      </c>
      <c r="Q3023" s="375">
        <v>706.49540000002105</v>
      </c>
      <c r="R3023" s="375">
        <v>5114.5806089999696</v>
      </c>
      <c r="W3023" s="323" t="s">
        <v>51</v>
      </c>
      <c r="X3023" s="323" t="s">
        <v>226</v>
      </c>
      <c r="Y3023" s="323"/>
      <c r="Z3023" s="327">
        <v>0</v>
      </c>
      <c r="AA3023" s="327">
        <v>0</v>
      </c>
      <c r="AB3023" s="327">
        <v>0</v>
      </c>
      <c r="AC3023" s="327">
        <v>0</v>
      </c>
      <c r="AD3023" s="327">
        <v>0</v>
      </c>
      <c r="AE3023" s="327">
        <v>0</v>
      </c>
      <c r="AF3023" s="327">
        <v>0</v>
      </c>
      <c r="AG3023" s="327">
        <v>0</v>
      </c>
      <c r="AH3023" s="327">
        <v>0</v>
      </c>
      <c r="AI3023" s="327">
        <v>0</v>
      </c>
      <c r="AJ3023" s="327">
        <v>0</v>
      </c>
      <c r="AK3023" s="327">
        <v>0</v>
      </c>
      <c r="AL3023" s="327">
        <v>0</v>
      </c>
      <c r="AM3023" s="292"/>
    </row>
    <row r="3024" spans="1:39" ht="19.5" customHeight="1" x14ac:dyDescent="0.2">
      <c r="A3024" s="375" t="s">
        <v>54</v>
      </c>
      <c r="B3024" s="375" t="s">
        <v>45</v>
      </c>
      <c r="C3024" s="375" t="s">
        <v>26</v>
      </c>
      <c r="D3024" s="375" t="s">
        <v>31</v>
      </c>
      <c r="E3024" s="375"/>
      <c r="F3024" s="375">
        <v>186.88657799999999</v>
      </c>
      <c r="G3024" s="375">
        <v>86.863827999999998</v>
      </c>
      <c r="H3024" s="375">
        <v>156.71455</v>
      </c>
      <c r="I3024" s="375">
        <v>218.67167099999901</v>
      </c>
      <c r="J3024" s="375">
        <v>247.681436999993</v>
      </c>
      <c r="K3024" s="375">
        <v>263.630199</v>
      </c>
      <c r="L3024" s="375">
        <v>469.882170000001</v>
      </c>
      <c r="M3024" s="375">
        <v>341.08703000000003</v>
      </c>
      <c r="N3024" s="375">
        <v>378.95101</v>
      </c>
      <c r="O3024" s="375">
        <v>222.076301</v>
      </c>
      <c r="P3024" s="375">
        <v>232.87096600000001</v>
      </c>
      <c r="Q3024" s="375">
        <v>272.22840000000002</v>
      </c>
      <c r="R3024" s="375">
        <v>3077.54413999999</v>
      </c>
      <c r="W3024" s="323" t="s">
        <v>51</v>
      </c>
      <c r="X3024" s="323" t="s">
        <v>227</v>
      </c>
      <c r="Y3024" s="323"/>
      <c r="Z3024" s="327">
        <v>0</v>
      </c>
      <c r="AA3024" s="327">
        <v>0</v>
      </c>
      <c r="AB3024" s="327">
        <v>0</v>
      </c>
      <c r="AC3024" s="327">
        <v>0</v>
      </c>
      <c r="AD3024" s="327">
        <v>0</v>
      </c>
      <c r="AE3024" s="327">
        <v>0</v>
      </c>
      <c r="AF3024" s="327">
        <v>0</v>
      </c>
      <c r="AG3024" s="327">
        <v>0</v>
      </c>
      <c r="AH3024" s="327">
        <v>0</v>
      </c>
      <c r="AI3024" s="327">
        <v>0</v>
      </c>
      <c r="AJ3024" s="327">
        <v>0</v>
      </c>
      <c r="AK3024" s="327">
        <v>0</v>
      </c>
      <c r="AL3024" s="327">
        <v>0</v>
      </c>
      <c r="AM3024" s="292"/>
    </row>
    <row r="3025" spans="1:39" ht="19.5" customHeight="1" x14ac:dyDescent="0.2">
      <c r="A3025" s="375" t="s">
        <v>54</v>
      </c>
      <c r="B3025" s="375" t="s">
        <v>45</v>
      </c>
      <c r="C3025" s="375" t="s">
        <v>26</v>
      </c>
      <c r="D3025" s="375" t="s">
        <v>32</v>
      </c>
      <c r="E3025" s="375"/>
      <c r="F3025" s="375">
        <v>13.6381</v>
      </c>
      <c r="G3025" s="375">
        <v>2.57</v>
      </c>
      <c r="H3025" s="375">
        <v>16.783899999999999</v>
      </c>
      <c r="I3025" s="375">
        <v>15.075900000000001</v>
      </c>
      <c r="J3025" s="375">
        <v>20.309000000000001</v>
      </c>
      <c r="K3025" s="375">
        <v>18.069199999999999</v>
      </c>
      <c r="L3025" s="375">
        <v>23.022400000000001</v>
      </c>
      <c r="M3025" s="375">
        <v>24.5489</v>
      </c>
      <c r="N3025" s="375">
        <v>15.0967</v>
      </c>
      <c r="O3025" s="375">
        <v>12.882099999999999</v>
      </c>
      <c r="P3025" s="375">
        <v>19.272099999999998</v>
      </c>
      <c r="Q3025" s="375">
        <v>16.1479</v>
      </c>
      <c r="R3025" s="375">
        <v>197.4162</v>
      </c>
      <c r="W3025" s="323" t="s">
        <v>51</v>
      </c>
      <c r="X3025" s="323" t="s">
        <v>367</v>
      </c>
      <c r="Y3025" s="323"/>
      <c r="Z3025" s="327">
        <v>0</v>
      </c>
      <c r="AA3025" s="327">
        <v>0</v>
      </c>
      <c r="AB3025" s="327">
        <v>0</v>
      </c>
      <c r="AC3025" s="327">
        <v>0</v>
      </c>
      <c r="AD3025" s="327">
        <v>0</v>
      </c>
      <c r="AE3025" s="327">
        <v>0</v>
      </c>
      <c r="AF3025" s="327">
        <v>0</v>
      </c>
      <c r="AG3025" s="327">
        <v>0</v>
      </c>
      <c r="AH3025" s="327">
        <v>0</v>
      </c>
      <c r="AI3025" s="327">
        <v>0</v>
      </c>
      <c r="AJ3025" s="327">
        <v>0</v>
      </c>
      <c r="AK3025" s="327">
        <v>0</v>
      </c>
      <c r="AL3025" s="327">
        <v>0</v>
      </c>
      <c r="AM3025" s="292"/>
    </row>
    <row r="3026" spans="1:39" ht="19.5" customHeight="1" x14ac:dyDescent="0.2">
      <c r="A3026" s="375" t="s">
        <v>54</v>
      </c>
      <c r="B3026" s="375" t="s">
        <v>45</v>
      </c>
      <c r="C3026" s="375" t="s">
        <v>33</v>
      </c>
      <c r="D3026" s="375" t="s">
        <v>34</v>
      </c>
      <c r="E3026" s="375"/>
      <c r="F3026" s="375">
        <v>1497.6936519999999</v>
      </c>
      <c r="G3026" s="375">
        <v>419.506125000005</v>
      </c>
      <c r="H3026" s="375">
        <v>1579.0856670000001</v>
      </c>
      <c r="I3026" s="375">
        <v>2119.2267369998699</v>
      </c>
      <c r="J3026" s="375">
        <v>2296.7039529998901</v>
      </c>
      <c r="K3026" s="375">
        <v>2380.2450730000601</v>
      </c>
      <c r="L3026" s="375">
        <v>1898.7618189999801</v>
      </c>
      <c r="M3026" s="375">
        <v>2358.5189739062198</v>
      </c>
      <c r="N3026" s="375">
        <v>2586.75221445939</v>
      </c>
      <c r="O3026" s="375">
        <v>2113.8902210000501</v>
      </c>
      <c r="P3026" s="375">
        <v>2274.7851689999302</v>
      </c>
      <c r="Q3026" s="375">
        <v>2672.36397299994</v>
      </c>
      <c r="R3026" s="375">
        <v>24197.533577365299</v>
      </c>
      <c r="W3026" s="323" t="s">
        <v>51</v>
      </c>
      <c r="X3026" s="323" t="s">
        <v>229</v>
      </c>
      <c r="Y3026" s="323"/>
      <c r="Z3026" s="327">
        <v>0</v>
      </c>
      <c r="AA3026" s="327">
        <v>0</v>
      </c>
      <c r="AB3026" s="327">
        <v>0</v>
      </c>
      <c r="AC3026" s="327">
        <v>0</v>
      </c>
      <c r="AD3026" s="327">
        <v>0</v>
      </c>
      <c r="AE3026" s="327">
        <v>0</v>
      </c>
      <c r="AF3026" s="327">
        <v>0</v>
      </c>
      <c r="AG3026" s="327">
        <v>0</v>
      </c>
      <c r="AH3026" s="327">
        <v>0</v>
      </c>
      <c r="AI3026" s="327">
        <v>0</v>
      </c>
      <c r="AJ3026" s="327">
        <v>0</v>
      </c>
      <c r="AK3026" s="327">
        <v>0</v>
      </c>
      <c r="AL3026" s="327">
        <v>0</v>
      </c>
      <c r="AM3026" s="292"/>
    </row>
    <row r="3027" spans="1:39" ht="19.5" customHeight="1" x14ac:dyDescent="0.2">
      <c r="A3027" s="375" t="s">
        <v>54</v>
      </c>
      <c r="B3027" s="375" t="s">
        <v>45</v>
      </c>
      <c r="C3027" s="375" t="s">
        <v>33</v>
      </c>
      <c r="D3027" s="375" t="s">
        <v>35</v>
      </c>
      <c r="E3027" s="375"/>
      <c r="F3027" s="375">
        <v>73.264114000000006</v>
      </c>
      <c r="G3027" s="375">
        <v>19.207191999999999</v>
      </c>
      <c r="H3027" s="375">
        <v>155.62170599999999</v>
      </c>
      <c r="I3027" s="375">
        <v>274.12919900000003</v>
      </c>
      <c r="J3027" s="375">
        <v>57.1980819999999</v>
      </c>
      <c r="K3027" s="375">
        <v>235.198239</v>
      </c>
      <c r="L3027" s="375">
        <v>273.75874399999998</v>
      </c>
      <c r="M3027" s="375">
        <v>316.00967500000002</v>
      </c>
      <c r="N3027" s="375">
        <v>37.932136999999699</v>
      </c>
      <c r="O3027" s="375">
        <v>251.94079400000001</v>
      </c>
      <c r="P3027" s="375">
        <v>253.896387</v>
      </c>
      <c r="Q3027" s="375">
        <v>326.32189099999999</v>
      </c>
      <c r="R3027" s="375">
        <v>2274.4781600000001</v>
      </c>
      <c r="W3027" s="323" t="s">
        <v>51</v>
      </c>
      <c r="X3027" s="323" t="s">
        <v>230</v>
      </c>
      <c r="Y3027" s="323"/>
      <c r="Z3027" s="327">
        <v>0</v>
      </c>
      <c r="AA3027" s="327">
        <v>0</v>
      </c>
      <c r="AB3027" s="327">
        <v>0</v>
      </c>
      <c r="AC3027" s="327">
        <v>0</v>
      </c>
      <c r="AD3027" s="327">
        <v>0</v>
      </c>
      <c r="AE3027" s="327">
        <v>0</v>
      </c>
      <c r="AF3027" s="327">
        <v>0</v>
      </c>
      <c r="AG3027" s="327">
        <v>0</v>
      </c>
      <c r="AH3027" s="327">
        <v>0</v>
      </c>
      <c r="AI3027" s="327">
        <v>0</v>
      </c>
      <c r="AJ3027" s="327">
        <v>0</v>
      </c>
      <c r="AK3027" s="327">
        <v>0</v>
      </c>
      <c r="AL3027" s="327">
        <v>0</v>
      </c>
      <c r="AM3027" s="292"/>
    </row>
    <row r="3028" spans="1:39" ht="19.5" customHeight="1" x14ac:dyDescent="0.2">
      <c r="A3028" s="375" t="s">
        <v>54</v>
      </c>
      <c r="B3028" s="375" t="s">
        <v>45</v>
      </c>
      <c r="C3028" s="375" t="s">
        <v>33</v>
      </c>
      <c r="D3028" s="375" t="s">
        <v>36</v>
      </c>
      <c r="E3028" s="375"/>
      <c r="F3028" s="375">
        <v>240.47598600000001</v>
      </c>
      <c r="G3028" s="375">
        <v>55.235706999999998</v>
      </c>
      <c r="H3028" s="375">
        <v>341.28519899999998</v>
      </c>
      <c r="I3028" s="375">
        <v>519.74972700000001</v>
      </c>
      <c r="J3028" s="375">
        <v>320.81557500000002</v>
      </c>
      <c r="K3028" s="375">
        <v>468.13532199999997</v>
      </c>
      <c r="L3028" s="375">
        <v>585.17424100000005</v>
      </c>
      <c r="M3028" s="375">
        <v>559.09557099999995</v>
      </c>
      <c r="N3028" s="375">
        <v>737.66825600000004</v>
      </c>
      <c r="O3028" s="375">
        <v>359.515736</v>
      </c>
      <c r="P3028" s="375">
        <v>370.70390099999997</v>
      </c>
      <c r="Q3028" s="375">
        <v>404.00881199999998</v>
      </c>
      <c r="R3028" s="375">
        <v>4961.8640329999998</v>
      </c>
      <c r="W3028" s="323" t="s">
        <v>51</v>
      </c>
      <c r="X3028" s="323" t="s">
        <v>231</v>
      </c>
      <c r="Y3028" s="323"/>
      <c r="Z3028" s="327">
        <v>0</v>
      </c>
      <c r="AA3028" s="327">
        <v>0</v>
      </c>
      <c r="AB3028" s="327">
        <v>0</v>
      </c>
      <c r="AC3028" s="327">
        <v>0</v>
      </c>
      <c r="AD3028" s="327">
        <v>0</v>
      </c>
      <c r="AE3028" s="327">
        <v>0</v>
      </c>
      <c r="AF3028" s="327">
        <v>0</v>
      </c>
      <c r="AG3028" s="327">
        <v>0</v>
      </c>
      <c r="AH3028" s="327">
        <v>0</v>
      </c>
      <c r="AI3028" s="327">
        <v>0</v>
      </c>
      <c r="AJ3028" s="327">
        <v>0</v>
      </c>
      <c r="AK3028" s="327">
        <v>0</v>
      </c>
      <c r="AL3028" s="327">
        <v>0</v>
      </c>
      <c r="AM3028" s="292"/>
    </row>
    <row r="3029" spans="1:39" ht="19.5" customHeight="1" x14ac:dyDescent="0.2">
      <c r="A3029" s="375" t="s">
        <v>54</v>
      </c>
      <c r="B3029" s="375" t="s">
        <v>45</v>
      </c>
      <c r="C3029" s="375" t="s">
        <v>33</v>
      </c>
      <c r="D3029" s="375" t="s">
        <v>37</v>
      </c>
      <c r="E3029" s="375"/>
      <c r="F3029" s="375">
        <v>0</v>
      </c>
      <c r="G3029" s="375">
        <v>0</v>
      </c>
      <c r="H3029" s="375">
        <v>0</v>
      </c>
      <c r="I3029" s="375">
        <v>0</v>
      </c>
      <c r="J3029" s="375">
        <v>0</v>
      </c>
      <c r="K3029" s="375">
        <v>0</v>
      </c>
      <c r="L3029" s="375">
        <v>0</v>
      </c>
      <c r="M3029" s="375">
        <v>0</v>
      </c>
      <c r="N3029" s="375">
        <v>0</v>
      </c>
      <c r="O3029" s="375">
        <v>0</v>
      </c>
      <c r="P3029" s="375">
        <v>0</v>
      </c>
      <c r="Q3029" s="375">
        <v>0</v>
      </c>
      <c r="R3029" s="375">
        <v>0</v>
      </c>
      <c r="W3029" s="323" t="s">
        <v>51</v>
      </c>
      <c r="X3029" s="323" t="s">
        <v>232</v>
      </c>
      <c r="Y3029" s="323"/>
      <c r="Z3029" s="327">
        <v>0</v>
      </c>
      <c r="AA3029" s="327">
        <v>0</v>
      </c>
      <c r="AB3029" s="327">
        <v>0</v>
      </c>
      <c r="AC3029" s="327">
        <v>0</v>
      </c>
      <c r="AD3029" s="327">
        <v>0</v>
      </c>
      <c r="AE3029" s="327">
        <v>0</v>
      </c>
      <c r="AF3029" s="327">
        <v>0</v>
      </c>
      <c r="AG3029" s="327">
        <v>0</v>
      </c>
      <c r="AH3029" s="327">
        <v>0</v>
      </c>
      <c r="AI3029" s="327">
        <v>0</v>
      </c>
      <c r="AJ3029" s="327">
        <v>0</v>
      </c>
      <c r="AK3029" s="327">
        <v>0</v>
      </c>
      <c r="AL3029" s="327">
        <v>0</v>
      </c>
      <c r="AM3029" s="292"/>
    </row>
    <row r="3030" spans="1:39" ht="19.5" customHeight="1" x14ac:dyDescent="0.2">
      <c r="A3030" s="375" t="s">
        <v>54</v>
      </c>
      <c r="B3030" s="375" t="s">
        <v>45</v>
      </c>
      <c r="C3030" s="375" t="s">
        <v>33</v>
      </c>
      <c r="D3030" s="375" t="s">
        <v>38</v>
      </c>
      <c r="E3030" s="375"/>
      <c r="F3030" s="375">
        <v>0</v>
      </c>
      <c r="G3030" s="375">
        <v>0</v>
      </c>
      <c r="H3030" s="375">
        <v>0</v>
      </c>
      <c r="I3030" s="375">
        <v>1.163097</v>
      </c>
      <c r="J3030" s="375">
        <v>0.476719</v>
      </c>
      <c r="K3030" s="375">
        <v>5.1115810000000002</v>
      </c>
      <c r="L3030" s="375">
        <v>5.3244569999999998</v>
      </c>
      <c r="M3030" s="375">
        <v>7.0696570000000003</v>
      </c>
      <c r="N3030" s="375">
        <v>8.5888249999999999</v>
      </c>
      <c r="O3030" s="375">
        <v>6.6534430000000002</v>
      </c>
      <c r="P3030" s="375">
        <v>6.242699</v>
      </c>
      <c r="Q3030" s="375">
        <v>20.791879000000002</v>
      </c>
      <c r="R3030" s="375">
        <v>61.422356999999998</v>
      </c>
      <c r="W3030" s="323" t="s">
        <v>51</v>
      </c>
      <c r="X3030" s="323" t="s">
        <v>233</v>
      </c>
      <c r="Y3030" s="323"/>
      <c r="Z3030" s="327">
        <v>0</v>
      </c>
      <c r="AA3030" s="327">
        <v>0</v>
      </c>
      <c r="AB3030" s="327">
        <v>0</v>
      </c>
      <c r="AC3030" s="327">
        <v>0</v>
      </c>
      <c r="AD3030" s="327">
        <v>0</v>
      </c>
      <c r="AE3030" s="327">
        <v>0</v>
      </c>
      <c r="AF3030" s="327">
        <v>0</v>
      </c>
      <c r="AG3030" s="327">
        <v>0</v>
      </c>
      <c r="AH3030" s="327">
        <v>0</v>
      </c>
      <c r="AI3030" s="327">
        <v>0</v>
      </c>
      <c r="AJ3030" s="327">
        <v>0</v>
      </c>
      <c r="AK3030" s="327">
        <v>0</v>
      </c>
      <c r="AL3030" s="327">
        <v>0</v>
      </c>
      <c r="AM3030" s="292"/>
    </row>
    <row r="3031" spans="1:39" ht="19.5" customHeight="1" x14ac:dyDescent="0.2">
      <c r="A3031" s="375" t="s">
        <v>54</v>
      </c>
      <c r="B3031" s="375" t="s">
        <v>45</v>
      </c>
      <c r="C3031" s="375" t="s">
        <v>33</v>
      </c>
      <c r="D3031" s="375" t="s">
        <v>39</v>
      </c>
      <c r="E3031" s="375"/>
      <c r="F3031" s="375">
        <v>0</v>
      </c>
      <c r="G3031" s="375">
        <v>0</v>
      </c>
      <c r="H3031" s="375">
        <v>0</v>
      </c>
      <c r="I3031" s="375">
        <v>0</v>
      </c>
      <c r="J3031" s="375">
        <v>0</v>
      </c>
      <c r="K3031" s="375">
        <v>0</v>
      </c>
      <c r="L3031" s="375">
        <v>0</v>
      </c>
      <c r="M3031" s="375">
        <v>0.27946900000000002</v>
      </c>
      <c r="N3031" s="375">
        <v>0</v>
      </c>
      <c r="O3031" s="375">
        <v>1.9874689999999999</v>
      </c>
      <c r="P3031" s="375">
        <v>1.4789540000000001</v>
      </c>
      <c r="Q3031" s="375">
        <v>1.2440709999999999</v>
      </c>
      <c r="R3031" s="375">
        <v>4.9899630000000004</v>
      </c>
      <c r="W3031" s="323" t="s">
        <v>51</v>
      </c>
      <c r="X3031" s="323" t="s">
        <v>234</v>
      </c>
      <c r="Y3031" s="323"/>
      <c r="Z3031" s="327">
        <v>0</v>
      </c>
      <c r="AA3031" s="327">
        <v>0</v>
      </c>
      <c r="AB3031" s="327">
        <v>0</v>
      </c>
      <c r="AC3031" s="327">
        <v>0</v>
      </c>
      <c r="AD3031" s="327">
        <v>0</v>
      </c>
      <c r="AE3031" s="327">
        <v>0</v>
      </c>
      <c r="AF3031" s="327">
        <v>0</v>
      </c>
      <c r="AG3031" s="327">
        <v>0</v>
      </c>
      <c r="AH3031" s="327">
        <v>0</v>
      </c>
      <c r="AI3031" s="327">
        <v>0</v>
      </c>
      <c r="AJ3031" s="327">
        <v>0</v>
      </c>
      <c r="AK3031" s="327">
        <v>0</v>
      </c>
      <c r="AL3031" s="327">
        <v>0</v>
      </c>
      <c r="AM3031" s="292"/>
    </row>
    <row r="3032" spans="1:39" ht="19.5" customHeight="1" x14ac:dyDescent="0.2">
      <c r="A3032" s="375" t="s">
        <v>54</v>
      </c>
      <c r="B3032" s="375" t="s">
        <v>45</v>
      </c>
      <c r="C3032" s="375" t="s">
        <v>40</v>
      </c>
      <c r="D3032" s="375" t="s">
        <v>41</v>
      </c>
      <c r="E3032" s="375"/>
      <c r="F3032" s="375">
        <v>1723.8501349999999</v>
      </c>
      <c r="G3032" s="375">
        <v>446.76790199999999</v>
      </c>
      <c r="H3032" s="375">
        <v>1995.510383</v>
      </c>
      <c r="I3032" s="375">
        <v>2710.6430140000002</v>
      </c>
      <c r="J3032" s="375">
        <v>2274.9532749999898</v>
      </c>
      <c r="K3032" s="375">
        <v>2639.4865100000002</v>
      </c>
      <c r="L3032" s="375">
        <v>2341.4781160000002</v>
      </c>
      <c r="M3032" s="375">
        <v>2894.408994375</v>
      </c>
      <c r="N3032" s="375">
        <v>2928.8394804684699</v>
      </c>
      <c r="O3032" s="375">
        <v>2514.3063569999799</v>
      </c>
      <c r="P3032" s="375">
        <v>2835.248994</v>
      </c>
      <c r="Q3032" s="375">
        <v>3201.6603730000102</v>
      </c>
      <c r="R3032" s="375">
        <v>28507.153533843401</v>
      </c>
      <c r="W3032" s="323" t="s">
        <v>51</v>
      </c>
      <c r="X3032" s="323" t="s">
        <v>127</v>
      </c>
      <c r="Y3032" s="323"/>
      <c r="Z3032" s="327">
        <v>0</v>
      </c>
      <c r="AA3032" s="327">
        <v>0</v>
      </c>
      <c r="AB3032" s="327">
        <v>0</v>
      </c>
      <c r="AC3032" s="327">
        <v>0</v>
      </c>
      <c r="AD3032" s="327">
        <v>0</v>
      </c>
      <c r="AE3032" s="327">
        <v>0</v>
      </c>
      <c r="AF3032" s="327">
        <v>0</v>
      </c>
      <c r="AG3032" s="327">
        <v>0</v>
      </c>
      <c r="AH3032" s="327">
        <v>0</v>
      </c>
      <c r="AI3032" s="327">
        <v>0</v>
      </c>
      <c r="AJ3032" s="327">
        <v>0</v>
      </c>
      <c r="AK3032" s="327">
        <v>0</v>
      </c>
      <c r="AL3032" s="327">
        <v>0</v>
      </c>
      <c r="AM3032" s="292"/>
    </row>
    <row r="3033" spans="1:39" ht="19.5" customHeight="1" x14ac:dyDescent="0.2">
      <c r="A3033" s="375" t="s">
        <v>54</v>
      </c>
      <c r="B3033" s="375" t="s">
        <v>45</v>
      </c>
      <c r="C3033" s="375" t="s">
        <v>40</v>
      </c>
      <c r="D3033" s="375" t="s">
        <v>42</v>
      </c>
      <c r="E3033" s="375"/>
      <c r="F3033" s="375">
        <v>84.714033999999998</v>
      </c>
      <c r="G3033" s="375">
        <v>24.651813000000001</v>
      </c>
      <c r="H3033" s="375">
        <v>68.892459000000002</v>
      </c>
      <c r="I3033" s="375">
        <v>187.43240800000001</v>
      </c>
      <c r="J3033" s="375">
        <v>388.84792700000003</v>
      </c>
      <c r="K3033" s="375">
        <v>434.24939200000199</v>
      </c>
      <c r="L3033" s="375">
        <v>412.175994</v>
      </c>
      <c r="M3033" s="375">
        <v>329.77229053125001</v>
      </c>
      <c r="N3033" s="375">
        <v>416.94335799099099</v>
      </c>
      <c r="O3033" s="375">
        <v>213.935925</v>
      </c>
      <c r="P3033" s="375">
        <v>52.659067999999998</v>
      </c>
      <c r="Q3033" s="375">
        <v>206.828677</v>
      </c>
      <c r="R3033" s="375">
        <v>2821.10334552224</v>
      </c>
      <c r="W3033" s="323" t="s">
        <v>51</v>
      </c>
      <c r="X3033" s="323" t="s">
        <v>235</v>
      </c>
      <c r="Y3033" s="323"/>
      <c r="Z3033" s="327">
        <v>0</v>
      </c>
      <c r="AA3033" s="327">
        <v>0</v>
      </c>
      <c r="AB3033" s="327">
        <v>0</v>
      </c>
      <c r="AC3033" s="327">
        <v>0</v>
      </c>
      <c r="AD3033" s="327">
        <v>0</v>
      </c>
      <c r="AE3033" s="327">
        <v>0</v>
      </c>
      <c r="AF3033" s="327">
        <v>0</v>
      </c>
      <c r="AG3033" s="327">
        <v>0</v>
      </c>
      <c r="AH3033" s="327">
        <v>0</v>
      </c>
      <c r="AI3033" s="327">
        <v>0</v>
      </c>
      <c r="AJ3033" s="327">
        <v>0</v>
      </c>
      <c r="AK3033" s="327">
        <v>0</v>
      </c>
      <c r="AL3033" s="327">
        <v>0</v>
      </c>
      <c r="AM3033" s="292"/>
    </row>
    <row r="3034" spans="1:39" ht="19.5" customHeight="1" x14ac:dyDescent="0.2">
      <c r="A3034" s="375" t="s">
        <v>54</v>
      </c>
      <c r="B3034" s="375" t="s">
        <v>45</v>
      </c>
      <c r="C3034" s="375" t="s">
        <v>40</v>
      </c>
      <c r="D3034" s="375" t="s">
        <v>43</v>
      </c>
      <c r="E3034" s="375"/>
      <c r="F3034" s="375">
        <v>2.8695829999999898</v>
      </c>
      <c r="G3034" s="375">
        <v>22.529309000000001</v>
      </c>
      <c r="H3034" s="375">
        <v>11.589729999999999</v>
      </c>
      <c r="I3034" s="375">
        <v>16.193338000000001</v>
      </c>
      <c r="J3034" s="375">
        <v>11.393127</v>
      </c>
      <c r="K3034" s="375">
        <v>14.954313000000001</v>
      </c>
      <c r="L3034" s="375">
        <v>9.3651510000000293</v>
      </c>
      <c r="M3034" s="375">
        <v>16.792061</v>
      </c>
      <c r="N3034" s="375">
        <v>25.158594000000001</v>
      </c>
      <c r="O3034" s="375">
        <v>5.7453810000000098</v>
      </c>
      <c r="P3034" s="375">
        <v>19.199048000000001</v>
      </c>
      <c r="Q3034" s="375">
        <v>16.241575999999998</v>
      </c>
      <c r="R3034" s="375">
        <v>172.03121100000001</v>
      </c>
      <c r="W3034" s="323" t="s">
        <v>51</v>
      </c>
      <c r="X3034" s="323" t="s">
        <v>236</v>
      </c>
      <c r="Y3034" s="323"/>
      <c r="Z3034" s="327">
        <v>0</v>
      </c>
      <c r="AA3034" s="327">
        <v>0</v>
      </c>
      <c r="AB3034" s="327">
        <v>0</v>
      </c>
      <c r="AC3034" s="327">
        <v>0</v>
      </c>
      <c r="AD3034" s="327">
        <v>0</v>
      </c>
      <c r="AE3034" s="327">
        <v>0</v>
      </c>
      <c r="AF3034" s="327">
        <v>0</v>
      </c>
      <c r="AG3034" s="327">
        <v>0</v>
      </c>
      <c r="AH3034" s="327">
        <v>0</v>
      </c>
      <c r="AI3034" s="327">
        <v>0</v>
      </c>
      <c r="AJ3034" s="327">
        <v>0</v>
      </c>
      <c r="AK3034" s="327">
        <v>0</v>
      </c>
      <c r="AL3034" s="327">
        <v>0</v>
      </c>
      <c r="AM3034" s="292"/>
    </row>
    <row r="3035" spans="1:39" ht="19.5" customHeight="1" x14ac:dyDescent="0.2">
      <c r="A3035" s="375" t="s">
        <v>54</v>
      </c>
      <c r="B3035" s="375" t="s">
        <v>25</v>
      </c>
      <c r="C3035" s="375" t="s">
        <v>378</v>
      </c>
      <c r="D3035" s="375" t="s">
        <v>378</v>
      </c>
      <c r="E3035" s="375"/>
      <c r="F3035" s="375">
        <v>6077.2785940000003</v>
      </c>
      <c r="G3035" s="375">
        <v>1907.5704579999999</v>
      </c>
      <c r="H3035" s="375">
        <v>6365.3160600000001</v>
      </c>
      <c r="I3035" s="375">
        <v>7930.448856</v>
      </c>
      <c r="J3035" s="375">
        <v>9219.1610739999996</v>
      </c>
      <c r="K3035" s="375">
        <v>9320.4561209999993</v>
      </c>
      <c r="L3035" s="375">
        <v>9860.7201089999999</v>
      </c>
      <c r="M3035" s="375">
        <v>9902.021643</v>
      </c>
      <c r="N3035" s="375">
        <v>10025.72366</v>
      </c>
      <c r="O3035" s="375">
        <v>8235.9955549999995</v>
      </c>
      <c r="P3035" s="375">
        <v>8718.4017110000004</v>
      </c>
      <c r="Q3035" s="375">
        <v>9922.6762770000096</v>
      </c>
      <c r="R3035" s="375">
        <v>97485.770118</v>
      </c>
      <c r="W3035" s="323" t="s">
        <v>51</v>
      </c>
      <c r="X3035" s="323" t="s">
        <v>237</v>
      </c>
      <c r="Y3035" s="323"/>
      <c r="Z3035" s="327">
        <v>0</v>
      </c>
      <c r="AA3035" s="327">
        <v>0</v>
      </c>
      <c r="AB3035" s="327">
        <v>0</v>
      </c>
      <c r="AC3035" s="327">
        <v>0</v>
      </c>
      <c r="AD3035" s="327">
        <v>0</v>
      </c>
      <c r="AE3035" s="327">
        <v>0</v>
      </c>
      <c r="AF3035" s="327">
        <v>0</v>
      </c>
      <c r="AG3035" s="327">
        <v>0</v>
      </c>
      <c r="AH3035" s="327">
        <v>0</v>
      </c>
      <c r="AI3035" s="327">
        <v>0</v>
      </c>
      <c r="AJ3035" s="327">
        <v>0</v>
      </c>
      <c r="AK3035" s="327">
        <v>0</v>
      </c>
      <c r="AL3035" s="327">
        <v>0</v>
      </c>
      <c r="AM3035" s="292"/>
    </row>
    <row r="3036" spans="1:39" ht="19.5" customHeight="1" x14ac:dyDescent="0.2">
      <c r="A3036" s="375" t="s">
        <v>54</v>
      </c>
      <c r="B3036" s="375" t="s">
        <v>44</v>
      </c>
      <c r="C3036" s="375" t="s">
        <v>380</v>
      </c>
      <c r="D3036" s="375" t="s">
        <v>380</v>
      </c>
      <c r="E3036" s="375"/>
      <c r="F3036" s="375">
        <v>4265.8448420000004</v>
      </c>
      <c r="G3036" s="375">
        <v>1413.6214339999999</v>
      </c>
      <c r="H3036" s="375">
        <v>4289.323488</v>
      </c>
      <c r="I3036" s="375">
        <v>5016.18009599999</v>
      </c>
      <c r="J3036" s="375">
        <v>6543.9667450000297</v>
      </c>
      <c r="K3036" s="375">
        <v>6231.7659059999996</v>
      </c>
      <c r="L3036" s="375">
        <v>7097.7008479999904</v>
      </c>
      <c r="M3036" s="375">
        <v>6661.0482970937501</v>
      </c>
      <c r="N3036" s="375">
        <v>6654.7822275405397</v>
      </c>
      <c r="O3036" s="375">
        <v>5502.0078920000296</v>
      </c>
      <c r="P3036" s="375">
        <v>5811.2946009999996</v>
      </c>
      <c r="Q3036" s="375">
        <v>6497.7116509999896</v>
      </c>
      <c r="R3036" s="375">
        <v>65985.248027634298</v>
      </c>
      <c r="W3036" s="323" t="s">
        <v>51</v>
      </c>
      <c r="X3036" s="323" t="s">
        <v>238</v>
      </c>
      <c r="Y3036" s="323"/>
      <c r="Z3036" s="327">
        <v>0</v>
      </c>
      <c r="AA3036" s="327">
        <v>0</v>
      </c>
      <c r="AB3036" s="327">
        <v>0</v>
      </c>
      <c r="AC3036" s="327">
        <v>0</v>
      </c>
      <c r="AD3036" s="327">
        <v>0</v>
      </c>
      <c r="AE3036" s="327">
        <v>0</v>
      </c>
      <c r="AF3036" s="327">
        <v>0</v>
      </c>
      <c r="AG3036" s="327">
        <v>0</v>
      </c>
      <c r="AH3036" s="327">
        <v>0</v>
      </c>
      <c r="AI3036" s="327">
        <v>0</v>
      </c>
      <c r="AJ3036" s="327">
        <v>0</v>
      </c>
      <c r="AK3036" s="327">
        <v>0</v>
      </c>
      <c r="AL3036" s="327">
        <v>0</v>
      </c>
      <c r="AM3036" s="292"/>
    </row>
    <row r="3037" spans="1:39" ht="19.5" customHeight="1" x14ac:dyDescent="0.2">
      <c r="A3037" s="375" t="s">
        <v>54</v>
      </c>
      <c r="B3037" s="375" t="s">
        <v>45</v>
      </c>
      <c r="C3037" s="375" t="s">
        <v>382</v>
      </c>
      <c r="D3037" s="375" t="s">
        <v>382</v>
      </c>
      <c r="E3037" s="375"/>
      <c r="F3037" s="375">
        <v>1811.4337519999999</v>
      </c>
      <c r="G3037" s="375">
        <v>493.94902400000001</v>
      </c>
      <c r="H3037" s="375">
        <v>2075.9925720000001</v>
      </c>
      <c r="I3037" s="375">
        <v>2914.2687599999999</v>
      </c>
      <c r="J3037" s="375">
        <v>2675.1943289999699</v>
      </c>
      <c r="K3037" s="375">
        <v>3088.6902150000001</v>
      </c>
      <c r="L3037" s="375">
        <v>2763.0192610000099</v>
      </c>
      <c r="M3037" s="375">
        <v>3240.97334590625</v>
      </c>
      <c r="N3037" s="375">
        <v>3370.94143245946</v>
      </c>
      <c r="O3037" s="375">
        <v>2733.9876629999699</v>
      </c>
      <c r="P3037" s="375">
        <v>2907.1071099999999</v>
      </c>
      <c r="Q3037" s="375">
        <v>3424.96462600002</v>
      </c>
      <c r="R3037" s="375">
        <v>31500.522090365699</v>
      </c>
      <c r="W3037" s="323" t="s">
        <v>51</v>
      </c>
      <c r="X3037" s="323" t="s">
        <v>239</v>
      </c>
      <c r="Y3037" s="323"/>
      <c r="Z3037" s="327">
        <v>0</v>
      </c>
      <c r="AA3037" s="327">
        <v>0</v>
      </c>
      <c r="AB3037" s="327">
        <v>0</v>
      </c>
      <c r="AC3037" s="327">
        <v>0</v>
      </c>
      <c r="AD3037" s="327">
        <v>0</v>
      </c>
      <c r="AE3037" s="327">
        <v>0</v>
      </c>
      <c r="AF3037" s="327">
        <v>0</v>
      </c>
      <c r="AG3037" s="327">
        <v>0</v>
      </c>
      <c r="AH3037" s="327">
        <v>0</v>
      </c>
      <c r="AI3037" s="327">
        <v>0</v>
      </c>
      <c r="AJ3037" s="327">
        <v>0</v>
      </c>
      <c r="AK3037" s="327">
        <v>0</v>
      </c>
      <c r="AL3037" s="327">
        <v>0</v>
      </c>
      <c r="AM3037" s="292"/>
    </row>
    <row r="3038" spans="1:39" ht="19.5" customHeight="1" x14ac:dyDescent="0.2">
      <c r="A3038" s="375" t="s">
        <v>54</v>
      </c>
      <c r="B3038" s="375" t="s">
        <v>46</v>
      </c>
      <c r="C3038" s="375" t="s">
        <v>384</v>
      </c>
      <c r="D3038" s="375" t="s">
        <v>384</v>
      </c>
      <c r="E3038" s="375"/>
      <c r="F3038" s="375">
        <v>0</v>
      </c>
      <c r="G3038" s="375">
        <v>0</v>
      </c>
      <c r="H3038" s="375">
        <v>0</v>
      </c>
      <c r="I3038" s="375">
        <v>0</v>
      </c>
      <c r="J3038" s="375">
        <v>0</v>
      </c>
      <c r="K3038" s="375">
        <v>0</v>
      </c>
      <c r="L3038" s="375">
        <v>0</v>
      </c>
      <c r="M3038" s="375">
        <v>0</v>
      </c>
      <c r="N3038" s="375">
        <v>0</v>
      </c>
      <c r="O3038" s="375">
        <v>0</v>
      </c>
      <c r="P3038" s="375">
        <v>0</v>
      </c>
      <c r="Q3038" s="375">
        <v>0</v>
      </c>
      <c r="R3038" s="375">
        <v>0</v>
      </c>
      <c r="W3038" s="323" t="s">
        <v>51</v>
      </c>
      <c r="X3038" s="323" t="s">
        <v>240</v>
      </c>
      <c r="Y3038" s="323"/>
      <c r="Z3038" s="327">
        <v>0</v>
      </c>
      <c r="AA3038" s="327">
        <v>0</v>
      </c>
      <c r="AB3038" s="327">
        <v>0</v>
      </c>
      <c r="AC3038" s="327">
        <v>0</v>
      </c>
      <c r="AD3038" s="327">
        <v>0</v>
      </c>
      <c r="AE3038" s="327">
        <v>0</v>
      </c>
      <c r="AF3038" s="327">
        <v>0</v>
      </c>
      <c r="AG3038" s="327">
        <v>0</v>
      </c>
      <c r="AH3038" s="327">
        <v>0</v>
      </c>
      <c r="AI3038" s="327">
        <v>0</v>
      </c>
      <c r="AJ3038" s="327">
        <v>0</v>
      </c>
      <c r="AK3038" s="327">
        <v>0</v>
      </c>
      <c r="AL3038" s="327">
        <v>0</v>
      </c>
      <c r="AM3038" s="292"/>
    </row>
    <row r="3039" spans="1:39" ht="19.5" customHeight="1" x14ac:dyDescent="0.2">
      <c r="A3039" s="375" t="s">
        <v>54</v>
      </c>
      <c r="B3039" s="375" t="s">
        <v>47</v>
      </c>
      <c r="C3039" s="375" t="s">
        <v>386</v>
      </c>
      <c r="D3039" s="375" t="s">
        <v>386</v>
      </c>
      <c r="E3039" s="375"/>
      <c r="F3039" s="375">
        <v>1811.4337519999999</v>
      </c>
      <c r="G3039" s="375">
        <v>493.94902400000001</v>
      </c>
      <c r="H3039" s="375">
        <v>2075.9925720000001</v>
      </c>
      <c r="I3039" s="375">
        <v>2914.2687599999999</v>
      </c>
      <c r="J3039" s="375">
        <v>2675.1943289999699</v>
      </c>
      <c r="K3039" s="375">
        <v>3088.6902150000001</v>
      </c>
      <c r="L3039" s="375">
        <v>2763.0192610000099</v>
      </c>
      <c r="M3039" s="375">
        <v>3240.97334590625</v>
      </c>
      <c r="N3039" s="375">
        <v>3370.94143245946</v>
      </c>
      <c r="O3039" s="375">
        <v>2733.9876629999699</v>
      </c>
      <c r="P3039" s="375">
        <v>2907.1071099999999</v>
      </c>
      <c r="Q3039" s="375">
        <v>3424.96462600002</v>
      </c>
      <c r="R3039" s="375">
        <v>31500.522090365699</v>
      </c>
      <c r="W3039" s="323" t="s">
        <v>51</v>
      </c>
      <c r="X3039" s="323" t="s">
        <v>241</v>
      </c>
      <c r="Y3039" s="323"/>
      <c r="Z3039" s="327">
        <v>0</v>
      </c>
      <c r="AA3039" s="327">
        <v>0</v>
      </c>
      <c r="AB3039" s="327">
        <v>0</v>
      </c>
      <c r="AC3039" s="327">
        <v>0</v>
      </c>
      <c r="AD3039" s="327">
        <v>0</v>
      </c>
      <c r="AE3039" s="327">
        <v>0</v>
      </c>
      <c r="AF3039" s="327">
        <v>0</v>
      </c>
      <c r="AG3039" s="327">
        <v>0</v>
      </c>
      <c r="AH3039" s="327">
        <v>0</v>
      </c>
      <c r="AI3039" s="327">
        <v>0</v>
      </c>
      <c r="AJ3039" s="327">
        <v>0</v>
      </c>
      <c r="AK3039" s="327">
        <v>0</v>
      </c>
      <c r="AL3039" s="327">
        <v>0</v>
      </c>
      <c r="AM3039" s="292"/>
    </row>
    <row r="3040" spans="1:39" ht="19.5" customHeight="1" x14ac:dyDescent="0.2">
      <c r="A3040" s="375" t="s">
        <v>54</v>
      </c>
      <c r="B3040" s="375" t="s">
        <v>48</v>
      </c>
      <c r="C3040" s="375" t="s">
        <v>48</v>
      </c>
      <c r="D3040" s="375" t="s">
        <v>48</v>
      </c>
      <c r="E3040" s="375"/>
      <c r="F3040" s="375">
        <v>0.29806659740568697</v>
      </c>
      <c r="G3040" s="375">
        <v>0.25894143093298</v>
      </c>
      <c r="H3040" s="375">
        <v>0.32614131842496502</v>
      </c>
      <c r="I3040" s="375">
        <v>0.36747841300245399</v>
      </c>
      <c r="J3040" s="375">
        <v>0.29017763194794299</v>
      </c>
      <c r="K3040" s="375">
        <v>0.331388311355369</v>
      </c>
      <c r="L3040" s="375">
        <v>0.28020461289416099</v>
      </c>
      <c r="M3040" s="375">
        <v>0.32730420743903199</v>
      </c>
      <c r="N3040" s="375">
        <v>0.33622923858440601</v>
      </c>
      <c r="O3040" s="375">
        <v>0.33195594202818601</v>
      </c>
      <c r="P3040" s="375">
        <v>0.33344496002427898</v>
      </c>
      <c r="Q3040" s="375">
        <v>0.345165410055634</v>
      </c>
      <c r="R3040" s="375">
        <v>0.323129437786011</v>
      </c>
      <c r="W3040" s="323" t="s">
        <v>51</v>
      </c>
      <c r="X3040" s="323" t="s">
        <v>242</v>
      </c>
      <c r="Y3040" s="323"/>
      <c r="Z3040" s="327">
        <v>0</v>
      </c>
      <c r="AA3040" s="327">
        <v>0</v>
      </c>
      <c r="AB3040" s="327">
        <v>0</v>
      </c>
      <c r="AC3040" s="327">
        <v>0</v>
      </c>
      <c r="AD3040" s="327">
        <v>0</v>
      </c>
      <c r="AE3040" s="327">
        <v>0</v>
      </c>
      <c r="AF3040" s="327">
        <v>0</v>
      </c>
      <c r="AG3040" s="327">
        <v>0</v>
      </c>
      <c r="AH3040" s="327">
        <v>0</v>
      </c>
      <c r="AI3040" s="327">
        <v>0</v>
      </c>
      <c r="AJ3040" s="327">
        <v>0</v>
      </c>
      <c r="AK3040" s="327">
        <v>0</v>
      </c>
      <c r="AL3040" s="327">
        <v>0</v>
      </c>
      <c r="AM3040" s="292"/>
    </row>
    <row r="3041" spans="1:39" ht="19.5" customHeight="1" x14ac:dyDescent="0.2">
      <c r="A3041" s="375" t="s">
        <v>54</v>
      </c>
      <c r="B3041" s="375" t="s">
        <v>49</v>
      </c>
      <c r="C3041" s="375" t="s">
        <v>49</v>
      </c>
      <c r="D3041" s="375" t="s">
        <v>49</v>
      </c>
      <c r="E3041" s="375"/>
      <c r="F3041" s="375">
        <v>0</v>
      </c>
      <c r="G3041" s="375">
        <v>0</v>
      </c>
      <c r="H3041" s="375">
        <v>0</v>
      </c>
      <c r="I3041" s="375">
        <v>0</v>
      </c>
      <c r="J3041" s="375">
        <v>0</v>
      </c>
      <c r="K3041" s="375">
        <v>0</v>
      </c>
      <c r="L3041" s="375">
        <v>0</v>
      </c>
      <c r="M3041" s="375">
        <v>0</v>
      </c>
      <c r="N3041" s="375">
        <v>0</v>
      </c>
      <c r="O3041" s="375">
        <v>0</v>
      </c>
      <c r="P3041" s="375">
        <v>0</v>
      </c>
      <c r="Q3041" s="375">
        <v>0</v>
      </c>
      <c r="R3041" s="375">
        <v>0</v>
      </c>
      <c r="W3041" s="323" t="s">
        <v>51</v>
      </c>
      <c r="X3041" s="323" t="s">
        <v>243</v>
      </c>
      <c r="Y3041" s="323"/>
      <c r="Z3041" s="327">
        <v>0</v>
      </c>
      <c r="AA3041" s="327">
        <v>0</v>
      </c>
      <c r="AB3041" s="327">
        <v>0</v>
      </c>
      <c r="AC3041" s="327">
        <v>0</v>
      </c>
      <c r="AD3041" s="327">
        <v>0</v>
      </c>
      <c r="AE3041" s="327">
        <v>0</v>
      </c>
      <c r="AF3041" s="327">
        <v>0</v>
      </c>
      <c r="AG3041" s="327">
        <v>0</v>
      </c>
      <c r="AH3041" s="327">
        <v>0</v>
      </c>
      <c r="AI3041" s="327">
        <v>0</v>
      </c>
      <c r="AJ3041" s="327">
        <v>0</v>
      </c>
      <c r="AK3041" s="327">
        <v>0</v>
      </c>
      <c r="AL3041" s="327">
        <v>0</v>
      </c>
      <c r="AM3041" s="292"/>
    </row>
    <row r="3042" spans="1:39" ht="19.5" customHeight="1" x14ac:dyDescent="0.2">
      <c r="A3042" s="375" t="s">
        <v>54</v>
      </c>
      <c r="B3042" s="375" t="s">
        <v>50</v>
      </c>
      <c r="C3042" s="375" t="s">
        <v>50</v>
      </c>
      <c r="D3042" s="375" t="s">
        <v>50</v>
      </c>
      <c r="E3042" s="375"/>
      <c r="F3042" s="375">
        <v>0.29806659740568697</v>
      </c>
      <c r="G3042" s="375">
        <v>0.25894143093298</v>
      </c>
      <c r="H3042" s="375">
        <v>0.32614131842496502</v>
      </c>
      <c r="I3042" s="375">
        <v>0.36747841300245399</v>
      </c>
      <c r="J3042" s="375">
        <v>0.29017763194794299</v>
      </c>
      <c r="K3042" s="375">
        <v>0.331388311355369</v>
      </c>
      <c r="L3042" s="375">
        <v>0.28020461289416099</v>
      </c>
      <c r="M3042" s="375">
        <v>0.32730420743903199</v>
      </c>
      <c r="N3042" s="375">
        <v>0.33622923858440601</v>
      </c>
      <c r="O3042" s="375">
        <v>0.33195594202818601</v>
      </c>
      <c r="P3042" s="375">
        <v>0.33344496002427898</v>
      </c>
      <c r="Q3042" s="375">
        <v>0.345165410055634</v>
      </c>
      <c r="R3042" s="375">
        <v>0.323129437786011</v>
      </c>
      <c r="W3042" s="323" t="s">
        <v>51</v>
      </c>
      <c r="X3042" s="323" t="s">
        <v>244</v>
      </c>
      <c r="Y3042" s="323"/>
      <c r="Z3042" s="327">
        <v>0</v>
      </c>
      <c r="AA3042" s="327">
        <v>0</v>
      </c>
      <c r="AB3042" s="327">
        <v>0</v>
      </c>
      <c r="AC3042" s="327">
        <v>0</v>
      </c>
      <c r="AD3042" s="327">
        <v>0</v>
      </c>
      <c r="AE3042" s="327">
        <v>0</v>
      </c>
      <c r="AF3042" s="327">
        <v>0</v>
      </c>
      <c r="AG3042" s="327">
        <v>0</v>
      </c>
      <c r="AH3042" s="327">
        <v>0</v>
      </c>
      <c r="AI3042" s="327">
        <v>0</v>
      </c>
      <c r="AJ3042" s="327">
        <v>0</v>
      </c>
      <c r="AK3042" s="327">
        <v>0</v>
      </c>
      <c r="AL3042" s="327">
        <v>0</v>
      </c>
      <c r="AM3042" s="292"/>
    </row>
    <row r="3043" spans="1:39" ht="19.5" customHeight="1" x14ac:dyDescent="0.2">
      <c r="A3043" s="375" t="s">
        <v>55</v>
      </c>
      <c r="B3043" s="375" t="s">
        <v>25</v>
      </c>
      <c r="C3043" s="375" t="s">
        <v>26</v>
      </c>
      <c r="D3043" s="375" t="s">
        <v>27</v>
      </c>
      <c r="E3043" s="375"/>
      <c r="F3043" s="375">
        <v>2519.1565000000001</v>
      </c>
      <c r="G3043" s="375">
        <v>803.13710000000003</v>
      </c>
      <c r="H3043" s="375">
        <v>1945.0159000000001</v>
      </c>
      <c r="I3043" s="375">
        <v>2542.7840999999999</v>
      </c>
      <c r="J3043" s="375">
        <v>2834.2411999999999</v>
      </c>
      <c r="K3043" s="375">
        <v>3533.7678000000001</v>
      </c>
      <c r="L3043" s="375">
        <v>3398.5417000000002</v>
      </c>
      <c r="M3043" s="375">
        <v>4071.3348000000001</v>
      </c>
      <c r="N3043" s="375">
        <v>3747.0374000000002</v>
      </c>
      <c r="O3043" s="375">
        <v>3346.1759999999999</v>
      </c>
      <c r="P3043" s="375">
        <v>3926.0207999999998</v>
      </c>
      <c r="Q3043" s="375">
        <v>4225.8121000000001</v>
      </c>
      <c r="R3043" s="375">
        <v>36893.025399999999</v>
      </c>
      <c r="W3043" s="323" t="s">
        <v>51</v>
      </c>
      <c r="X3043" s="323" t="s">
        <v>245</v>
      </c>
      <c r="Y3043" s="323"/>
      <c r="Z3043" s="327">
        <v>0</v>
      </c>
      <c r="AA3043" s="327">
        <v>0</v>
      </c>
      <c r="AB3043" s="327">
        <v>0</v>
      </c>
      <c r="AC3043" s="327">
        <v>0</v>
      </c>
      <c r="AD3043" s="327">
        <v>0</v>
      </c>
      <c r="AE3043" s="327">
        <v>0</v>
      </c>
      <c r="AF3043" s="327">
        <v>0</v>
      </c>
      <c r="AG3043" s="327">
        <v>0</v>
      </c>
      <c r="AH3043" s="327">
        <v>0</v>
      </c>
      <c r="AI3043" s="327">
        <v>0</v>
      </c>
      <c r="AJ3043" s="327">
        <v>0</v>
      </c>
      <c r="AK3043" s="327">
        <v>0</v>
      </c>
      <c r="AL3043" s="327">
        <v>0</v>
      </c>
      <c r="AM3043" s="292"/>
    </row>
    <row r="3044" spans="1:39" ht="19.5" customHeight="1" x14ac:dyDescent="0.2">
      <c r="A3044" s="375" t="s">
        <v>55</v>
      </c>
      <c r="B3044" s="375" t="s">
        <v>25</v>
      </c>
      <c r="C3044" s="375" t="s">
        <v>26</v>
      </c>
      <c r="D3044" s="375" t="s">
        <v>28</v>
      </c>
      <c r="E3044" s="375"/>
      <c r="F3044" s="375">
        <v>1583.1576</v>
      </c>
      <c r="G3044" s="375">
        <v>533.95979999999997</v>
      </c>
      <c r="H3044" s="375">
        <v>1128.3619000000001</v>
      </c>
      <c r="I3044" s="375">
        <v>1552.8426999999999</v>
      </c>
      <c r="J3044" s="375">
        <v>1645.6371999999999</v>
      </c>
      <c r="K3044" s="375">
        <v>1821.7727</v>
      </c>
      <c r="L3044" s="375">
        <v>2146.3946000000001</v>
      </c>
      <c r="M3044" s="375">
        <v>2204.4798000000001</v>
      </c>
      <c r="N3044" s="375">
        <v>2178.0668999999998</v>
      </c>
      <c r="O3044" s="375">
        <v>2050.0654</v>
      </c>
      <c r="P3044" s="375">
        <v>2473.2750000000001</v>
      </c>
      <c r="Q3044" s="375">
        <v>2698.2345999999998</v>
      </c>
      <c r="R3044" s="375">
        <v>22016.248200000002</v>
      </c>
      <c r="W3044" s="323" t="s">
        <v>51</v>
      </c>
      <c r="X3044" s="323" t="s">
        <v>246</v>
      </c>
      <c r="Y3044" s="323"/>
      <c r="Z3044" s="327">
        <v>0</v>
      </c>
      <c r="AA3044" s="327">
        <v>0</v>
      </c>
      <c r="AB3044" s="327">
        <v>0</v>
      </c>
      <c r="AC3044" s="327">
        <v>0</v>
      </c>
      <c r="AD3044" s="327">
        <v>0</v>
      </c>
      <c r="AE3044" s="327">
        <v>0</v>
      </c>
      <c r="AF3044" s="327">
        <v>0</v>
      </c>
      <c r="AG3044" s="327">
        <v>0</v>
      </c>
      <c r="AH3044" s="327">
        <v>0</v>
      </c>
      <c r="AI3044" s="327">
        <v>0</v>
      </c>
      <c r="AJ3044" s="327">
        <v>0</v>
      </c>
      <c r="AK3044" s="327">
        <v>0</v>
      </c>
      <c r="AL3044" s="327">
        <v>0</v>
      </c>
      <c r="AM3044" s="292"/>
    </row>
    <row r="3045" spans="1:39" ht="19.5" customHeight="1" x14ac:dyDescent="0.2">
      <c r="A3045" s="375" t="s">
        <v>55</v>
      </c>
      <c r="B3045" s="375" t="s">
        <v>25</v>
      </c>
      <c r="C3045" s="375" t="s">
        <v>26</v>
      </c>
      <c r="D3045" s="375" t="s">
        <v>29</v>
      </c>
      <c r="E3045" s="375"/>
      <c r="F3045" s="375">
        <v>938.71974799999998</v>
      </c>
      <c r="G3045" s="375">
        <v>271.25175000000002</v>
      </c>
      <c r="H3045" s="375">
        <v>1094.9258850000001</v>
      </c>
      <c r="I3045" s="375">
        <v>1574.3711000000001</v>
      </c>
      <c r="J3045" s="375">
        <v>1120.8639430000001</v>
      </c>
      <c r="K3045" s="375">
        <v>1251.68822</v>
      </c>
      <c r="L3045" s="375">
        <v>953.67343500000004</v>
      </c>
      <c r="M3045" s="375">
        <v>733.97684900000002</v>
      </c>
      <c r="N3045" s="375">
        <v>884.78869999999995</v>
      </c>
      <c r="O3045" s="375">
        <v>931.30926499999805</v>
      </c>
      <c r="P3045" s="375">
        <v>1225.620418</v>
      </c>
      <c r="Q3045" s="375">
        <v>1148.072762</v>
      </c>
      <c r="R3045" s="375">
        <v>12129.262075000001</v>
      </c>
      <c r="W3045" s="323" t="s">
        <v>51</v>
      </c>
      <c r="X3045" s="323" t="s">
        <v>247</v>
      </c>
      <c r="Y3045" s="323"/>
      <c r="Z3045" s="327">
        <v>0</v>
      </c>
      <c r="AA3045" s="327">
        <v>0</v>
      </c>
      <c r="AB3045" s="327">
        <v>0</v>
      </c>
      <c r="AC3045" s="327">
        <v>0</v>
      </c>
      <c r="AD3045" s="327">
        <v>0</v>
      </c>
      <c r="AE3045" s="327">
        <v>0</v>
      </c>
      <c r="AF3045" s="327">
        <v>0</v>
      </c>
      <c r="AG3045" s="327">
        <v>0</v>
      </c>
      <c r="AH3045" s="327">
        <v>0</v>
      </c>
      <c r="AI3045" s="327">
        <v>0</v>
      </c>
      <c r="AJ3045" s="327">
        <v>0</v>
      </c>
      <c r="AK3045" s="327">
        <v>0</v>
      </c>
      <c r="AL3045" s="327">
        <v>0</v>
      </c>
      <c r="AM3045" s="292"/>
    </row>
    <row r="3046" spans="1:39" ht="19.5" customHeight="1" x14ac:dyDescent="0.2">
      <c r="A3046" s="375" t="s">
        <v>55</v>
      </c>
      <c r="B3046" s="375" t="s">
        <v>25</v>
      </c>
      <c r="C3046" s="375" t="s">
        <v>26</v>
      </c>
      <c r="D3046" s="375" t="s">
        <v>30</v>
      </c>
      <c r="E3046" s="375"/>
      <c r="F3046" s="375">
        <v>975.51750499999196</v>
      </c>
      <c r="G3046" s="375">
        <v>362.79065000000003</v>
      </c>
      <c r="H3046" s="375">
        <v>836.32060499999704</v>
      </c>
      <c r="I3046" s="375">
        <v>1043.753825</v>
      </c>
      <c r="J3046" s="375">
        <v>1342.213978</v>
      </c>
      <c r="K3046" s="375">
        <v>1407.7397920000001</v>
      </c>
      <c r="L3046" s="375">
        <v>726.32850699999801</v>
      </c>
      <c r="M3046" s="375">
        <v>1527.57816</v>
      </c>
      <c r="N3046" s="375">
        <v>1684.6904730000001</v>
      </c>
      <c r="O3046" s="375">
        <v>1497.7590929999999</v>
      </c>
      <c r="P3046" s="375">
        <v>1769.8155790000001</v>
      </c>
      <c r="Q3046" s="375">
        <v>1872.51822900002</v>
      </c>
      <c r="R3046" s="375">
        <v>15047.026395999999</v>
      </c>
      <c r="W3046" s="323" t="s">
        <v>51</v>
      </c>
      <c r="X3046" s="323" t="s">
        <v>248</v>
      </c>
      <c r="Y3046" s="323"/>
      <c r="Z3046" s="327">
        <v>0</v>
      </c>
      <c r="AA3046" s="327">
        <v>0</v>
      </c>
      <c r="AB3046" s="327">
        <v>0</v>
      </c>
      <c r="AC3046" s="327">
        <v>0</v>
      </c>
      <c r="AD3046" s="327">
        <v>0</v>
      </c>
      <c r="AE3046" s="327">
        <v>0</v>
      </c>
      <c r="AF3046" s="327">
        <v>0</v>
      </c>
      <c r="AG3046" s="327">
        <v>0</v>
      </c>
      <c r="AH3046" s="327">
        <v>0</v>
      </c>
      <c r="AI3046" s="327">
        <v>0</v>
      </c>
      <c r="AJ3046" s="327">
        <v>0</v>
      </c>
      <c r="AK3046" s="327">
        <v>0</v>
      </c>
      <c r="AL3046" s="327">
        <v>0</v>
      </c>
      <c r="AM3046" s="292"/>
    </row>
    <row r="3047" spans="1:39" ht="19.5" customHeight="1" x14ac:dyDescent="0.2">
      <c r="A3047" s="375" t="s">
        <v>55</v>
      </c>
      <c r="B3047" s="375" t="s">
        <v>25</v>
      </c>
      <c r="C3047" s="375" t="s">
        <v>26</v>
      </c>
      <c r="D3047" s="375" t="s">
        <v>31</v>
      </c>
      <c r="E3047" s="375"/>
      <c r="F3047" s="375">
        <v>688.29235000000006</v>
      </c>
      <c r="G3047" s="375">
        <v>149.22864999999999</v>
      </c>
      <c r="H3047" s="375">
        <v>478.77965899999998</v>
      </c>
      <c r="I3047" s="375">
        <v>555.35956999999996</v>
      </c>
      <c r="J3047" s="375">
        <v>671.61246000000006</v>
      </c>
      <c r="K3047" s="375">
        <v>995.18091000000004</v>
      </c>
      <c r="L3047" s="375">
        <v>870.88622999999995</v>
      </c>
      <c r="M3047" s="375">
        <v>1062.1780000000001</v>
      </c>
      <c r="N3047" s="375">
        <v>1051.670437</v>
      </c>
      <c r="O3047" s="375">
        <v>924.46864000000005</v>
      </c>
      <c r="P3047" s="375">
        <v>936.46015</v>
      </c>
      <c r="Q3047" s="375">
        <v>1071.4345699999999</v>
      </c>
      <c r="R3047" s="375">
        <v>9455.5516260000004</v>
      </c>
      <c r="W3047" s="323" t="s">
        <v>51</v>
      </c>
      <c r="X3047" s="323" t="s">
        <v>210</v>
      </c>
      <c r="Y3047" s="323"/>
      <c r="Z3047" s="327">
        <v>0</v>
      </c>
      <c r="AA3047" s="327">
        <v>0</v>
      </c>
      <c r="AB3047" s="327">
        <v>0</v>
      </c>
      <c r="AC3047" s="327">
        <v>0</v>
      </c>
      <c r="AD3047" s="327">
        <v>0</v>
      </c>
      <c r="AE3047" s="327">
        <v>0</v>
      </c>
      <c r="AF3047" s="327">
        <v>0</v>
      </c>
      <c r="AG3047" s="327">
        <v>0</v>
      </c>
      <c r="AH3047" s="327">
        <v>0</v>
      </c>
      <c r="AI3047" s="327">
        <v>0</v>
      </c>
      <c r="AJ3047" s="327">
        <v>0</v>
      </c>
      <c r="AK3047" s="327">
        <v>0</v>
      </c>
      <c r="AL3047" s="327">
        <v>0</v>
      </c>
      <c r="AM3047" s="292"/>
    </row>
    <row r="3048" spans="1:39" ht="19.5" customHeight="1" x14ac:dyDescent="0.2">
      <c r="A3048" s="375" t="s">
        <v>55</v>
      </c>
      <c r="B3048" s="375" t="s">
        <v>25</v>
      </c>
      <c r="C3048" s="375" t="s">
        <v>26</v>
      </c>
      <c r="D3048" s="375" t="s">
        <v>32</v>
      </c>
      <c r="E3048" s="375"/>
      <c r="F3048" s="375">
        <v>7.5171999999999999</v>
      </c>
      <c r="G3048" s="375">
        <v>3.6215000000000002</v>
      </c>
      <c r="H3048" s="375">
        <v>6.2183999999999999</v>
      </c>
      <c r="I3048" s="375">
        <v>5.3902000000000001</v>
      </c>
      <c r="J3048" s="375">
        <v>4.2919</v>
      </c>
      <c r="K3048" s="375">
        <v>8.5749999999999993</v>
      </c>
      <c r="L3048" s="375">
        <v>13.370200000000001</v>
      </c>
      <c r="M3048" s="375">
        <v>7.7644000000000002</v>
      </c>
      <c r="N3048" s="375">
        <v>5.7512999999999996</v>
      </c>
      <c r="O3048" s="375">
        <v>10.0297</v>
      </c>
      <c r="P3048" s="375">
        <v>11.6281</v>
      </c>
      <c r="Q3048" s="375">
        <v>13.543100000000001</v>
      </c>
      <c r="R3048" s="375">
        <v>97.700999999999993</v>
      </c>
      <c r="W3048" s="321"/>
      <c r="X3048" s="321"/>
      <c r="Y3048" s="321"/>
      <c r="Z3048" s="329"/>
      <c r="AA3048" s="329"/>
      <c r="AB3048" s="329"/>
      <c r="AC3048" s="329"/>
      <c r="AD3048" s="329"/>
      <c r="AE3048" s="329"/>
      <c r="AF3048" s="329"/>
      <c r="AG3048" s="329"/>
      <c r="AH3048" s="329"/>
      <c r="AI3048" s="329"/>
      <c r="AJ3048" s="329"/>
      <c r="AK3048" s="329"/>
      <c r="AL3048" s="329"/>
      <c r="AM3048" s="292"/>
    </row>
    <row r="3049" spans="1:39" ht="19.5" customHeight="1" x14ac:dyDescent="0.2">
      <c r="A3049" s="375" t="s">
        <v>55</v>
      </c>
      <c r="B3049" s="375" t="s">
        <v>25</v>
      </c>
      <c r="C3049" s="375" t="s">
        <v>33</v>
      </c>
      <c r="D3049" s="375" t="s">
        <v>34</v>
      </c>
      <c r="E3049" s="375"/>
      <c r="F3049" s="375">
        <v>5027.0591029998895</v>
      </c>
      <c r="G3049" s="375">
        <v>1716.42435000001</v>
      </c>
      <c r="H3049" s="375">
        <v>4154.0956489999799</v>
      </c>
      <c r="I3049" s="375">
        <v>5505.98509499998</v>
      </c>
      <c r="J3049" s="375">
        <v>5786.4501810000102</v>
      </c>
      <c r="K3049" s="375">
        <v>6781.6661219999996</v>
      </c>
      <c r="L3049" s="375">
        <v>5867.4773720000103</v>
      </c>
      <c r="M3049" s="375">
        <v>7154.3486089999997</v>
      </c>
      <c r="N3049" s="375">
        <v>7411.7234100000096</v>
      </c>
      <c r="O3049" s="375">
        <v>6730.0211980000104</v>
      </c>
      <c r="P3049" s="375">
        <v>7894.6553469999999</v>
      </c>
      <c r="Q3049" s="375">
        <v>8464.5863609999997</v>
      </c>
      <c r="R3049" s="375">
        <v>72494.492796999897</v>
      </c>
      <c r="W3049" s="321"/>
      <c r="X3049" s="321"/>
      <c r="Y3049" s="321"/>
      <c r="Z3049" s="329"/>
      <c r="AA3049" s="329"/>
      <c r="AB3049" s="329"/>
      <c r="AC3049" s="329"/>
      <c r="AD3049" s="329"/>
      <c r="AE3049" s="329"/>
      <c r="AF3049" s="329"/>
      <c r="AG3049" s="329"/>
      <c r="AH3049" s="329"/>
      <c r="AI3049" s="329"/>
      <c r="AJ3049" s="329"/>
      <c r="AK3049" s="329"/>
      <c r="AL3049" s="329"/>
      <c r="AM3049" s="292"/>
    </row>
    <row r="3050" spans="1:39" ht="19.5" customHeight="1" x14ac:dyDescent="0.2">
      <c r="A3050" s="375" t="s">
        <v>55</v>
      </c>
      <c r="B3050" s="375" t="s">
        <v>25</v>
      </c>
      <c r="C3050" s="375" t="s">
        <v>33</v>
      </c>
      <c r="D3050" s="375" t="s">
        <v>35</v>
      </c>
      <c r="E3050" s="375"/>
      <c r="F3050" s="375">
        <v>247.39250000000001</v>
      </c>
      <c r="G3050" s="375">
        <v>69.218900000000005</v>
      </c>
      <c r="H3050" s="375">
        <v>264.35700000000003</v>
      </c>
      <c r="I3050" s="375">
        <v>400.41489999999999</v>
      </c>
      <c r="J3050" s="375">
        <v>415.59890000000001</v>
      </c>
      <c r="K3050" s="375">
        <v>513.928</v>
      </c>
      <c r="L3050" s="375">
        <v>582.22140000000002</v>
      </c>
      <c r="M3050" s="375">
        <v>595.89170000000001</v>
      </c>
      <c r="N3050" s="375">
        <v>0.70819999999999395</v>
      </c>
      <c r="O3050" s="375">
        <v>482.7475</v>
      </c>
      <c r="P3050" s="375">
        <v>613.39549999999997</v>
      </c>
      <c r="Q3050" s="375">
        <v>702.12130000000002</v>
      </c>
      <c r="R3050" s="375">
        <v>4887.9957999999997</v>
      </c>
      <c r="W3050" s="323" t="s">
        <v>3</v>
      </c>
      <c r="X3050" s="323" t="s">
        <v>4</v>
      </c>
      <c r="Y3050" s="323"/>
      <c r="Z3050" s="327" t="s">
        <v>8</v>
      </c>
      <c r="AA3050" s="327" t="s">
        <v>9</v>
      </c>
      <c r="AB3050" s="327" t="s">
        <v>10</v>
      </c>
      <c r="AC3050" s="327" t="s">
        <v>11</v>
      </c>
      <c r="AD3050" s="327" t="s">
        <v>12</v>
      </c>
      <c r="AE3050" s="327" t="s">
        <v>13</v>
      </c>
      <c r="AF3050" s="327" t="s">
        <v>14</v>
      </c>
      <c r="AG3050" s="327" t="s">
        <v>15</v>
      </c>
      <c r="AH3050" s="327" t="s">
        <v>16</v>
      </c>
      <c r="AI3050" s="327" t="s">
        <v>17</v>
      </c>
      <c r="AJ3050" s="327" t="s">
        <v>111</v>
      </c>
      <c r="AK3050" s="327" t="s">
        <v>19</v>
      </c>
      <c r="AL3050" s="327" t="s">
        <v>20</v>
      </c>
      <c r="AM3050" s="292"/>
    </row>
    <row r="3051" spans="1:39" ht="19.5" customHeight="1" x14ac:dyDescent="0.2">
      <c r="A3051" s="375" t="s">
        <v>55</v>
      </c>
      <c r="B3051" s="375" t="s">
        <v>25</v>
      </c>
      <c r="C3051" s="375" t="s">
        <v>33</v>
      </c>
      <c r="D3051" s="375" t="s">
        <v>36</v>
      </c>
      <c r="E3051" s="375"/>
      <c r="F3051" s="375">
        <v>1437.2097000000001</v>
      </c>
      <c r="G3051" s="375">
        <v>337.89940000000001</v>
      </c>
      <c r="H3051" s="375">
        <v>1069.9909</v>
      </c>
      <c r="I3051" s="375">
        <v>1355.1758</v>
      </c>
      <c r="J3051" s="375">
        <v>1400.6052</v>
      </c>
      <c r="K3051" s="375">
        <v>1669.3701000000001</v>
      </c>
      <c r="L3051" s="375">
        <v>1615.2872</v>
      </c>
      <c r="M3051" s="375">
        <v>1818.1385</v>
      </c>
      <c r="N3051" s="375">
        <v>2103.3663000000001</v>
      </c>
      <c r="O3051" s="375">
        <v>1527.3704</v>
      </c>
      <c r="P3051" s="375">
        <v>1803.0871</v>
      </c>
      <c r="Q3051" s="375">
        <v>1829.7049</v>
      </c>
      <c r="R3051" s="375">
        <v>17967.2055</v>
      </c>
      <c r="W3051" s="323" t="s">
        <v>216</v>
      </c>
      <c r="X3051" s="323" t="s">
        <v>217</v>
      </c>
      <c r="Y3051" s="323"/>
      <c r="Z3051" s="327">
        <v>0</v>
      </c>
      <c r="AA3051" s="327">
        <v>0</v>
      </c>
      <c r="AB3051" s="327">
        <v>0</v>
      </c>
      <c r="AC3051" s="327">
        <v>0</v>
      </c>
      <c r="AD3051" s="327">
        <v>0</v>
      </c>
      <c r="AE3051" s="327">
        <v>0</v>
      </c>
      <c r="AF3051" s="327">
        <v>0</v>
      </c>
      <c r="AG3051" s="327">
        <v>0</v>
      </c>
      <c r="AH3051" s="327">
        <v>0</v>
      </c>
      <c r="AI3051" s="327">
        <v>0</v>
      </c>
      <c r="AJ3051" s="327">
        <v>0</v>
      </c>
      <c r="AK3051" s="327">
        <v>0</v>
      </c>
      <c r="AL3051" s="327">
        <v>0</v>
      </c>
      <c r="AM3051" s="292"/>
    </row>
    <row r="3052" spans="1:39" ht="19.5" customHeight="1" x14ac:dyDescent="0.2">
      <c r="A3052" s="375" t="s">
        <v>55</v>
      </c>
      <c r="B3052" s="375" t="s">
        <v>25</v>
      </c>
      <c r="C3052" s="375" t="s">
        <v>33</v>
      </c>
      <c r="D3052" s="375" t="s">
        <v>37</v>
      </c>
      <c r="E3052" s="375"/>
      <c r="F3052" s="375">
        <v>0.57589999999999997</v>
      </c>
      <c r="G3052" s="375">
        <v>0.38009999999999999</v>
      </c>
      <c r="H3052" s="375">
        <v>0.84440000000000004</v>
      </c>
      <c r="I3052" s="375">
        <v>0</v>
      </c>
      <c r="J3052" s="375">
        <v>0</v>
      </c>
      <c r="K3052" s="375">
        <v>0</v>
      </c>
      <c r="L3052" s="375">
        <v>0</v>
      </c>
      <c r="M3052" s="375">
        <v>0</v>
      </c>
      <c r="N3052" s="375">
        <v>0</v>
      </c>
      <c r="O3052" s="375">
        <v>0</v>
      </c>
      <c r="P3052" s="375">
        <v>0</v>
      </c>
      <c r="Q3052" s="375">
        <v>0</v>
      </c>
      <c r="R3052" s="375">
        <v>1.8004</v>
      </c>
      <c r="W3052" s="323" t="s">
        <v>216</v>
      </c>
      <c r="X3052" s="323" t="s">
        <v>218</v>
      </c>
      <c r="Y3052" s="323"/>
      <c r="Z3052" s="327">
        <v>0</v>
      </c>
      <c r="AA3052" s="327">
        <v>0</v>
      </c>
      <c r="AB3052" s="327">
        <v>0</v>
      </c>
      <c r="AC3052" s="327">
        <v>0</v>
      </c>
      <c r="AD3052" s="327">
        <v>0</v>
      </c>
      <c r="AE3052" s="327">
        <v>0</v>
      </c>
      <c r="AF3052" s="327">
        <v>0</v>
      </c>
      <c r="AG3052" s="327">
        <v>0</v>
      </c>
      <c r="AH3052" s="327">
        <v>0</v>
      </c>
      <c r="AI3052" s="327">
        <v>0</v>
      </c>
      <c r="AJ3052" s="327">
        <v>0</v>
      </c>
      <c r="AK3052" s="327">
        <v>0</v>
      </c>
      <c r="AL3052" s="327">
        <v>0</v>
      </c>
      <c r="AM3052" s="292"/>
    </row>
    <row r="3053" spans="1:39" ht="19.5" customHeight="1" x14ac:dyDescent="0.2">
      <c r="A3053" s="375" t="s">
        <v>55</v>
      </c>
      <c r="B3053" s="375" t="s">
        <v>25</v>
      </c>
      <c r="C3053" s="375" t="s">
        <v>33</v>
      </c>
      <c r="D3053" s="375" t="s">
        <v>38</v>
      </c>
      <c r="E3053" s="375"/>
      <c r="F3053" s="375">
        <v>0</v>
      </c>
      <c r="G3053" s="375">
        <v>0</v>
      </c>
      <c r="H3053" s="375">
        <v>0.23169999999999999</v>
      </c>
      <c r="I3053" s="375">
        <v>8.6242999999999999</v>
      </c>
      <c r="J3053" s="375">
        <v>10.6142</v>
      </c>
      <c r="K3053" s="375">
        <v>40.002600000000001</v>
      </c>
      <c r="L3053" s="375">
        <v>33.2941</v>
      </c>
      <c r="M3053" s="375">
        <v>35.034300000000002</v>
      </c>
      <c r="N3053" s="375">
        <v>36.106900000000003</v>
      </c>
      <c r="O3053" s="375">
        <v>4.7065999999999999</v>
      </c>
      <c r="P3053" s="375">
        <v>22.238800000000001</v>
      </c>
      <c r="Q3053" s="375">
        <v>30.2727</v>
      </c>
      <c r="R3053" s="375">
        <v>221.12620000000001</v>
      </c>
      <c r="W3053" s="323" t="s">
        <v>216</v>
      </c>
      <c r="X3053" s="323" t="s">
        <v>219</v>
      </c>
      <c r="Y3053" s="323"/>
      <c r="Z3053" s="327">
        <v>0</v>
      </c>
      <c r="AA3053" s="327">
        <v>0</v>
      </c>
      <c r="AB3053" s="327">
        <v>0</v>
      </c>
      <c r="AC3053" s="327">
        <v>0</v>
      </c>
      <c r="AD3053" s="327">
        <v>0</v>
      </c>
      <c r="AE3053" s="327">
        <v>0</v>
      </c>
      <c r="AF3053" s="327">
        <v>0</v>
      </c>
      <c r="AG3053" s="327">
        <v>0</v>
      </c>
      <c r="AH3053" s="327">
        <v>0</v>
      </c>
      <c r="AI3053" s="327">
        <v>0</v>
      </c>
      <c r="AJ3053" s="327">
        <v>0</v>
      </c>
      <c r="AK3053" s="327">
        <v>0</v>
      </c>
      <c r="AL3053" s="327">
        <v>0</v>
      </c>
      <c r="AM3053" s="292"/>
    </row>
    <row r="3054" spans="1:39" ht="19.5" customHeight="1" x14ac:dyDescent="0.2">
      <c r="A3054" s="375" t="s">
        <v>55</v>
      </c>
      <c r="B3054" s="375" t="s">
        <v>25</v>
      </c>
      <c r="C3054" s="375" t="s">
        <v>33</v>
      </c>
      <c r="D3054" s="375" t="s">
        <v>39</v>
      </c>
      <c r="E3054" s="375"/>
      <c r="F3054" s="375">
        <v>0</v>
      </c>
      <c r="G3054" s="375">
        <v>0</v>
      </c>
      <c r="H3054" s="375">
        <v>0</v>
      </c>
      <c r="I3054" s="375">
        <v>4.0486000000000004</v>
      </c>
      <c r="J3054" s="375">
        <v>5.2469999999999999</v>
      </c>
      <c r="K3054" s="375">
        <v>13.2592</v>
      </c>
      <c r="L3054" s="375">
        <v>11.299300000000001</v>
      </c>
      <c r="M3054" s="375">
        <v>3.4803000000000002</v>
      </c>
      <c r="N3054" s="375">
        <v>0</v>
      </c>
      <c r="O3054" s="375">
        <v>14.8963</v>
      </c>
      <c r="P3054" s="375">
        <v>9.2867999999999995</v>
      </c>
      <c r="Q3054" s="375">
        <v>2.3151000000000002</v>
      </c>
      <c r="R3054" s="375">
        <v>63.832599999999999</v>
      </c>
      <c r="W3054" s="323" t="s">
        <v>216</v>
      </c>
      <c r="X3054" s="323" t="s">
        <v>220</v>
      </c>
      <c r="Y3054" s="323"/>
      <c r="Z3054" s="327">
        <v>0</v>
      </c>
      <c r="AA3054" s="327">
        <v>0</v>
      </c>
      <c r="AB3054" s="327">
        <v>0</v>
      </c>
      <c r="AC3054" s="327">
        <v>0</v>
      </c>
      <c r="AD3054" s="327">
        <v>0</v>
      </c>
      <c r="AE3054" s="327">
        <v>0</v>
      </c>
      <c r="AF3054" s="327">
        <v>0</v>
      </c>
      <c r="AG3054" s="327">
        <v>0</v>
      </c>
      <c r="AH3054" s="327">
        <v>0</v>
      </c>
      <c r="AI3054" s="327">
        <v>0</v>
      </c>
      <c r="AJ3054" s="327">
        <v>0</v>
      </c>
      <c r="AK3054" s="327">
        <v>0</v>
      </c>
      <c r="AL3054" s="327">
        <v>0</v>
      </c>
      <c r="AM3054" s="292"/>
    </row>
    <row r="3055" spans="1:39" ht="19.5" customHeight="1" x14ac:dyDescent="0.2">
      <c r="A3055" s="375" t="s">
        <v>55</v>
      </c>
      <c r="B3055" s="375" t="s">
        <v>25</v>
      </c>
      <c r="C3055" s="375" t="s">
        <v>40</v>
      </c>
      <c r="D3055" s="375" t="s">
        <v>41</v>
      </c>
      <c r="E3055" s="375"/>
      <c r="F3055" s="375">
        <v>6226.4342279999901</v>
      </c>
      <c r="G3055" s="375">
        <v>1757.066695</v>
      </c>
      <c r="H3055" s="375">
        <v>5026.5575090000002</v>
      </c>
      <c r="I3055" s="375">
        <v>6657.1586649999999</v>
      </c>
      <c r="J3055" s="375">
        <v>6552.3461580000003</v>
      </c>
      <c r="K3055" s="375">
        <v>7619.3397489999998</v>
      </c>
      <c r="L3055" s="375">
        <v>6618.3865880000003</v>
      </c>
      <c r="M3055" s="375">
        <v>8232.5266890000003</v>
      </c>
      <c r="N3055" s="375">
        <v>7870.9460820000004</v>
      </c>
      <c r="O3055" s="375">
        <v>7861.7677629999998</v>
      </c>
      <c r="P3055" s="375">
        <v>9744.7985179999996</v>
      </c>
      <c r="Q3055" s="375">
        <v>10293.968701</v>
      </c>
      <c r="R3055" s="375">
        <v>84461.297344999999</v>
      </c>
      <c r="W3055" s="323" t="s">
        <v>216</v>
      </c>
      <c r="X3055" s="323" t="s">
        <v>211</v>
      </c>
      <c r="Y3055" s="323"/>
      <c r="Z3055" s="327">
        <v>0</v>
      </c>
      <c r="AA3055" s="327">
        <v>0</v>
      </c>
      <c r="AB3055" s="327">
        <v>0</v>
      </c>
      <c r="AC3055" s="327">
        <v>0</v>
      </c>
      <c r="AD3055" s="327">
        <v>0</v>
      </c>
      <c r="AE3055" s="327">
        <v>0</v>
      </c>
      <c r="AF3055" s="327">
        <v>0</v>
      </c>
      <c r="AG3055" s="327">
        <v>0</v>
      </c>
      <c r="AH3055" s="327">
        <v>0</v>
      </c>
      <c r="AI3055" s="327">
        <v>0</v>
      </c>
      <c r="AJ3055" s="327">
        <v>0</v>
      </c>
      <c r="AK3055" s="327">
        <v>0</v>
      </c>
      <c r="AL3055" s="327">
        <v>0</v>
      </c>
      <c r="AM3055" s="292"/>
    </row>
    <row r="3056" spans="1:39" ht="19.5" customHeight="1" x14ac:dyDescent="0.2">
      <c r="A3056" s="375" t="s">
        <v>55</v>
      </c>
      <c r="B3056" s="375" t="s">
        <v>25</v>
      </c>
      <c r="C3056" s="375" t="s">
        <v>40</v>
      </c>
      <c r="D3056" s="375" t="s">
        <v>42</v>
      </c>
      <c r="E3056" s="375"/>
      <c r="F3056" s="375">
        <v>451.00357500000001</v>
      </c>
      <c r="G3056" s="375">
        <v>236.131955</v>
      </c>
      <c r="H3056" s="375">
        <v>367.96114</v>
      </c>
      <c r="I3056" s="375">
        <v>535.49113</v>
      </c>
      <c r="J3056" s="375">
        <v>994.96542299999999</v>
      </c>
      <c r="K3056" s="375">
        <v>1297.4865729999999</v>
      </c>
      <c r="L3056" s="375">
        <v>1404.5894840000001</v>
      </c>
      <c r="M3056" s="375">
        <v>1277.68382</v>
      </c>
      <c r="N3056" s="375">
        <v>1588.2990279999999</v>
      </c>
      <c r="O3056" s="375">
        <v>795.22503500000005</v>
      </c>
      <c r="P3056" s="375">
        <v>493.34492899999998</v>
      </c>
      <c r="Q3056" s="375">
        <v>630.33745999999996</v>
      </c>
      <c r="R3056" s="375">
        <v>10072.519552</v>
      </c>
      <c r="W3056" s="323" t="s">
        <v>216</v>
      </c>
      <c r="X3056" s="323" t="s">
        <v>221</v>
      </c>
      <c r="Y3056" s="323"/>
      <c r="Z3056" s="327">
        <v>0</v>
      </c>
      <c r="AA3056" s="327">
        <v>0</v>
      </c>
      <c r="AB3056" s="327">
        <v>0</v>
      </c>
      <c r="AC3056" s="327">
        <v>0</v>
      </c>
      <c r="AD3056" s="327">
        <v>0</v>
      </c>
      <c r="AE3056" s="327">
        <v>0</v>
      </c>
      <c r="AF3056" s="327">
        <v>0</v>
      </c>
      <c r="AG3056" s="327">
        <v>0</v>
      </c>
      <c r="AH3056" s="327">
        <v>0</v>
      </c>
      <c r="AI3056" s="327">
        <v>0</v>
      </c>
      <c r="AJ3056" s="327">
        <v>0</v>
      </c>
      <c r="AK3056" s="327">
        <v>0</v>
      </c>
      <c r="AL3056" s="327">
        <v>0</v>
      </c>
      <c r="AM3056" s="292"/>
    </row>
    <row r="3057" spans="1:39" ht="19.5" customHeight="1" x14ac:dyDescent="0.2">
      <c r="A3057" s="375" t="s">
        <v>55</v>
      </c>
      <c r="B3057" s="375" t="s">
        <v>25</v>
      </c>
      <c r="C3057" s="375" t="s">
        <v>40</v>
      </c>
      <c r="D3057" s="375" t="s">
        <v>43</v>
      </c>
      <c r="E3057" s="375"/>
      <c r="F3057" s="375">
        <v>34.923099999999998</v>
      </c>
      <c r="G3057" s="375">
        <v>130.79079999999999</v>
      </c>
      <c r="H3057" s="375">
        <v>95.103700000000003</v>
      </c>
      <c r="I3057" s="375">
        <v>81.851699999999994</v>
      </c>
      <c r="J3057" s="375">
        <v>71.549099999999996</v>
      </c>
      <c r="K3057" s="375">
        <v>101.8981</v>
      </c>
      <c r="L3057" s="375">
        <v>86.218599999999995</v>
      </c>
      <c r="M3057" s="375">
        <v>97.101500000000001</v>
      </c>
      <c r="N3057" s="375">
        <v>92.760099999999994</v>
      </c>
      <c r="O3057" s="375">
        <v>102.81529999999999</v>
      </c>
      <c r="P3057" s="375">
        <v>104.67659999999999</v>
      </c>
      <c r="Q3057" s="375">
        <v>104.752</v>
      </c>
      <c r="R3057" s="375">
        <v>1104.4405999999999</v>
      </c>
      <c r="W3057" s="323" t="s">
        <v>216</v>
      </c>
      <c r="X3057" s="323" t="s">
        <v>222</v>
      </c>
      <c r="Y3057" s="323"/>
      <c r="Z3057" s="327">
        <v>0</v>
      </c>
      <c r="AA3057" s="327">
        <v>0</v>
      </c>
      <c r="AB3057" s="327">
        <v>0</v>
      </c>
      <c r="AC3057" s="327">
        <v>0</v>
      </c>
      <c r="AD3057" s="327">
        <v>0</v>
      </c>
      <c r="AE3057" s="327">
        <v>0</v>
      </c>
      <c r="AF3057" s="327">
        <v>0</v>
      </c>
      <c r="AG3057" s="327">
        <v>0</v>
      </c>
      <c r="AH3057" s="327">
        <v>0</v>
      </c>
      <c r="AI3057" s="327">
        <v>0</v>
      </c>
      <c r="AJ3057" s="327">
        <v>0</v>
      </c>
      <c r="AK3057" s="327">
        <v>0</v>
      </c>
      <c r="AL3057" s="327">
        <v>0</v>
      </c>
      <c r="AM3057" s="292"/>
    </row>
    <row r="3058" spans="1:39" ht="19.5" customHeight="1" x14ac:dyDescent="0.2">
      <c r="A3058" s="375" t="s">
        <v>55</v>
      </c>
      <c r="B3058" s="375" t="s">
        <v>44</v>
      </c>
      <c r="C3058" s="375" t="s">
        <v>26</v>
      </c>
      <c r="D3058" s="375" t="s">
        <v>27</v>
      </c>
      <c r="E3058" s="375"/>
      <c r="F3058" s="375">
        <v>1889.679222</v>
      </c>
      <c r="G3058" s="375">
        <v>647.04620999999997</v>
      </c>
      <c r="H3058" s="375">
        <v>1395.8131249999999</v>
      </c>
      <c r="I3058" s="375">
        <v>1662.5817509999999</v>
      </c>
      <c r="J3058" s="375">
        <v>2165.4565729999999</v>
      </c>
      <c r="K3058" s="375">
        <v>2491.8563859999999</v>
      </c>
      <c r="L3058" s="375">
        <v>2401.0352929999999</v>
      </c>
      <c r="M3058" s="375">
        <v>2856.2351480000002</v>
      </c>
      <c r="N3058" s="375">
        <v>2622.3724269999998</v>
      </c>
      <c r="O3058" s="375">
        <v>2333.552408</v>
      </c>
      <c r="P3058" s="375">
        <v>2740.1971950000002</v>
      </c>
      <c r="Q3058" s="375">
        <v>2928.8410050000002</v>
      </c>
      <c r="R3058" s="375">
        <v>26134.666743000002</v>
      </c>
      <c r="W3058" s="323" t="s">
        <v>216</v>
      </c>
      <c r="X3058" s="323" t="s">
        <v>223</v>
      </c>
      <c r="Y3058" s="323"/>
      <c r="Z3058" s="327">
        <v>0</v>
      </c>
      <c r="AA3058" s="327">
        <v>0</v>
      </c>
      <c r="AB3058" s="327">
        <v>0</v>
      </c>
      <c r="AC3058" s="327">
        <v>0</v>
      </c>
      <c r="AD3058" s="327">
        <v>0</v>
      </c>
      <c r="AE3058" s="327">
        <v>0</v>
      </c>
      <c r="AF3058" s="327">
        <v>0</v>
      </c>
      <c r="AG3058" s="327">
        <v>0</v>
      </c>
      <c r="AH3058" s="327">
        <v>0</v>
      </c>
      <c r="AI3058" s="327">
        <v>0</v>
      </c>
      <c r="AJ3058" s="327">
        <v>0</v>
      </c>
      <c r="AK3058" s="327">
        <v>0</v>
      </c>
      <c r="AL3058" s="327">
        <v>0</v>
      </c>
      <c r="AM3058" s="292"/>
    </row>
    <row r="3059" spans="1:39" ht="19.5" customHeight="1" x14ac:dyDescent="0.2">
      <c r="A3059" s="375" t="s">
        <v>55</v>
      </c>
      <c r="B3059" s="375" t="s">
        <v>44</v>
      </c>
      <c r="C3059" s="375" t="s">
        <v>26</v>
      </c>
      <c r="D3059" s="375" t="s">
        <v>28</v>
      </c>
      <c r="E3059" s="375"/>
      <c r="F3059" s="375">
        <v>1193.529753</v>
      </c>
      <c r="G3059" s="375">
        <v>419.85585099999997</v>
      </c>
      <c r="H3059" s="375">
        <v>768.13076799999999</v>
      </c>
      <c r="I3059" s="375">
        <v>907.49909700000001</v>
      </c>
      <c r="J3059" s="375">
        <v>1217.4362410000001</v>
      </c>
      <c r="K3059" s="375">
        <v>1229.9953620000001</v>
      </c>
      <c r="L3059" s="375">
        <v>1436.9878900000001</v>
      </c>
      <c r="M3059" s="375">
        <v>1473.19076</v>
      </c>
      <c r="N3059" s="375">
        <v>1457.6639090000001</v>
      </c>
      <c r="O3059" s="375">
        <v>1371.234185</v>
      </c>
      <c r="P3059" s="375">
        <v>1647.8917690000001</v>
      </c>
      <c r="Q3059" s="375">
        <v>1801.2307880000001</v>
      </c>
      <c r="R3059" s="375">
        <v>14924.646373</v>
      </c>
      <c r="W3059" s="323" t="s">
        <v>216</v>
      </c>
      <c r="X3059" s="323" t="s">
        <v>224</v>
      </c>
      <c r="Y3059" s="323"/>
      <c r="Z3059" s="327">
        <v>0</v>
      </c>
      <c r="AA3059" s="327">
        <v>0</v>
      </c>
      <c r="AB3059" s="327">
        <v>0</v>
      </c>
      <c r="AC3059" s="327">
        <v>0</v>
      </c>
      <c r="AD3059" s="327">
        <v>0</v>
      </c>
      <c r="AE3059" s="327">
        <v>0</v>
      </c>
      <c r="AF3059" s="327">
        <v>0</v>
      </c>
      <c r="AG3059" s="327">
        <v>0</v>
      </c>
      <c r="AH3059" s="327">
        <v>0</v>
      </c>
      <c r="AI3059" s="327">
        <v>0</v>
      </c>
      <c r="AJ3059" s="327">
        <v>0</v>
      </c>
      <c r="AK3059" s="327">
        <v>0</v>
      </c>
      <c r="AL3059" s="327">
        <v>0</v>
      </c>
      <c r="AM3059" s="292"/>
    </row>
    <row r="3060" spans="1:39" ht="19.5" customHeight="1" x14ac:dyDescent="0.2">
      <c r="A3060" s="375" t="s">
        <v>55</v>
      </c>
      <c r="B3060" s="375" t="s">
        <v>44</v>
      </c>
      <c r="C3060" s="375" t="s">
        <v>26</v>
      </c>
      <c r="D3060" s="375" t="s">
        <v>29</v>
      </c>
      <c r="E3060" s="375"/>
      <c r="F3060" s="375">
        <v>598.84525499999995</v>
      </c>
      <c r="G3060" s="375">
        <v>185.64020199999999</v>
      </c>
      <c r="H3060" s="375">
        <v>694.62936799999898</v>
      </c>
      <c r="I3060" s="375">
        <v>966.75017600000695</v>
      </c>
      <c r="J3060" s="375">
        <v>711.593460999998</v>
      </c>
      <c r="K3060" s="375">
        <v>807.40015299998402</v>
      </c>
      <c r="L3060" s="375">
        <v>606.94254399999397</v>
      </c>
      <c r="M3060" s="375">
        <v>449.51577823437202</v>
      </c>
      <c r="N3060" s="375">
        <v>542.570745171167</v>
      </c>
      <c r="O3060" s="375">
        <v>623.05956900000103</v>
      </c>
      <c r="P3060" s="375">
        <v>783.66440800000396</v>
      </c>
      <c r="Q3060" s="375">
        <v>692.78930776079596</v>
      </c>
      <c r="R3060" s="375">
        <v>7663.4009671663198</v>
      </c>
      <c r="W3060" s="323" t="s">
        <v>216</v>
      </c>
      <c r="X3060" s="323" t="s">
        <v>225</v>
      </c>
      <c r="Y3060" s="323"/>
      <c r="Z3060" s="327">
        <v>0</v>
      </c>
      <c r="AA3060" s="327">
        <v>0</v>
      </c>
      <c r="AB3060" s="327">
        <v>0</v>
      </c>
      <c r="AC3060" s="327">
        <v>0</v>
      </c>
      <c r="AD3060" s="327">
        <v>0</v>
      </c>
      <c r="AE3060" s="327">
        <v>0</v>
      </c>
      <c r="AF3060" s="327">
        <v>0</v>
      </c>
      <c r="AG3060" s="327">
        <v>0</v>
      </c>
      <c r="AH3060" s="327">
        <v>0</v>
      </c>
      <c r="AI3060" s="327">
        <v>0</v>
      </c>
      <c r="AJ3060" s="327">
        <v>0</v>
      </c>
      <c r="AK3060" s="327">
        <v>0</v>
      </c>
      <c r="AL3060" s="327">
        <v>0</v>
      </c>
      <c r="AM3060" s="292"/>
    </row>
    <row r="3061" spans="1:39" ht="19.5" customHeight="1" x14ac:dyDescent="0.2">
      <c r="A3061" s="375" t="s">
        <v>55</v>
      </c>
      <c r="B3061" s="375" t="s">
        <v>44</v>
      </c>
      <c r="C3061" s="375" t="s">
        <v>26</v>
      </c>
      <c r="D3061" s="375" t="s">
        <v>30</v>
      </c>
      <c r="E3061" s="375"/>
      <c r="F3061" s="375">
        <v>539.69264900000405</v>
      </c>
      <c r="G3061" s="375">
        <v>217.381357000001</v>
      </c>
      <c r="H3061" s="375">
        <v>482.87138999999098</v>
      </c>
      <c r="I3061" s="375">
        <v>565.48068500001295</v>
      </c>
      <c r="J3061" s="375">
        <v>828.15268400001503</v>
      </c>
      <c r="K3061" s="375">
        <v>786.89575900002706</v>
      </c>
      <c r="L3061" s="375">
        <v>924.25207699998498</v>
      </c>
      <c r="M3061" s="375">
        <v>867.24417600000402</v>
      </c>
      <c r="N3061" s="375">
        <v>934.58955200000298</v>
      </c>
      <c r="O3061" s="375">
        <v>800.33916300002795</v>
      </c>
      <c r="P3061" s="375">
        <v>967.26792300000398</v>
      </c>
      <c r="Q3061" s="375">
        <v>1013.11113800001</v>
      </c>
      <c r="R3061" s="375">
        <v>8927.2785530000892</v>
      </c>
      <c r="W3061" s="323" t="s">
        <v>216</v>
      </c>
      <c r="X3061" s="323" t="s">
        <v>226</v>
      </c>
      <c r="Y3061" s="323"/>
      <c r="Z3061" s="327">
        <v>0</v>
      </c>
      <c r="AA3061" s="327">
        <v>0</v>
      </c>
      <c r="AB3061" s="327">
        <v>0</v>
      </c>
      <c r="AC3061" s="327">
        <v>0</v>
      </c>
      <c r="AD3061" s="327">
        <v>0</v>
      </c>
      <c r="AE3061" s="327">
        <v>0</v>
      </c>
      <c r="AF3061" s="327">
        <v>0</v>
      </c>
      <c r="AG3061" s="327">
        <v>0</v>
      </c>
      <c r="AH3061" s="327">
        <v>0</v>
      </c>
      <c r="AI3061" s="327">
        <v>0</v>
      </c>
      <c r="AJ3061" s="327">
        <v>0</v>
      </c>
      <c r="AK3061" s="327">
        <v>0</v>
      </c>
      <c r="AL3061" s="327">
        <v>0</v>
      </c>
      <c r="AM3061" s="292"/>
    </row>
    <row r="3062" spans="1:39" ht="19.5" customHeight="1" x14ac:dyDescent="0.2">
      <c r="A3062" s="375" t="s">
        <v>55</v>
      </c>
      <c r="B3062" s="375" t="s">
        <v>44</v>
      </c>
      <c r="C3062" s="375" t="s">
        <v>26</v>
      </c>
      <c r="D3062" s="375" t="s">
        <v>31</v>
      </c>
      <c r="E3062" s="375"/>
      <c r="F3062" s="375">
        <v>368.16370000000001</v>
      </c>
      <c r="G3062" s="375">
        <v>82.662218999999993</v>
      </c>
      <c r="H3062" s="375">
        <v>251.21357399999999</v>
      </c>
      <c r="I3062" s="375">
        <v>290.306311000005</v>
      </c>
      <c r="J3062" s="375">
        <v>349.51621800000601</v>
      </c>
      <c r="K3062" s="375">
        <v>549.39647400000001</v>
      </c>
      <c r="L3062" s="375">
        <v>490.92764299999902</v>
      </c>
      <c r="M3062" s="375">
        <v>609.720821</v>
      </c>
      <c r="N3062" s="375">
        <v>578.35757599999999</v>
      </c>
      <c r="O3062" s="375">
        <v>505.56931600000001</v>
      </c>
      <c r="P3062" s="375">
        <v>511.71376199999997</v>
      </c>
      <c r="Q3062" s="375">
        <v>577.63348399999995</v>
      </c>
      <c r="R3062" s="375">
        <v>5165.18109800001</v>
      </c>
      <c r="W3062" s="323" t="s">
        <v>216</v>
      </c>
      <c r="X3062" s="323" t="s">
        <v>227</v>
      </c>
      <c r="Y3062" s="323"/>
      <c r="Z3062" s="327">
        <v>0</v>
      </c>
      <c r="AA3062" s="327">
        <v>0</v>
      </c>
      <c r="AB3062" s="327">
        <v>0</v>
      </c>
      <c r="AC3062" s="327">
        <v>0</v>
      </c>
      <c r="AD3062" s="327">
        <v>0</v>
      </c>
      <c r="AE3062" s="327">
        <v>0</v>
      </c>
      <c r="AF3062" s="327">
        <v>0</v>
      </c>
      <c r="AG3062" s="327">
        <v>0</v>
      </c>
      <c r="AH3062" s="327">
        <v>0</v>
      </c>
      <c r="AI3062" s="327">
        <v>0</v>
      </c>
      <c r="AJ3062" s="327">
        <v>0</v>
      </c>
      <c r="AK3062" s="327">
        <v>0</v>
      </c>
      <c r="AL3062" s="327">
        <v>0</v>
      </c>
      <c r="AM3062" s="292"/>
    </row>
    <row r="3063" spans="1:39" ht="19.5" customHeight="1" x14ac:dyDescent="0.2">
      <c r="A3063" s="375" t="s">
        <v>55</v>
      </c>
      <c r="B3063" s="375" t="s">
        <v>44</v>
      </c>
      <c r="C3063" s="375" t="s">
        <v>26</v>
      </c>
      <c r="D3063" s="375" t="s">
        <v>32</v>
      </c>
      <c r="E3063" s="375"/>
      <c r="F3063" s="375">
        <v>0</v>
      </c>
      <c r="G3063" s="375">
        <v>0</v>
      </c>
      <c r="H3063" s="375">
        <v>0</v>
      </c>
      <c r="I3063" s="375">
        <v>0</v>
      </c>
      <c r="J3063" s="375">
        <v>0</v>
      </c>
      <c r="K3063" s="375">
        <v>0</v>
      </c>
      <c r="L3063" s="375">
        <v>0</v>
      </c>
      <c r="M3063" s="375">
        <v>0</v>
      </c>
      <c r="N3063" s="375">
        <v>0</v>
      </c>
      <c r="O3063" s="375">
        <v>0</v>
      </c>
      <c r="P3063" s="375">
        <v>0</v>
      </c>
      <c r="Q3063" s="375">
        <v>0</v>
      </c>
      <c r="R3063" s="375">
        <v>0</v>
      </c>
      <c r="W3063" s="323" t="s">
        <v>216</v>
      </c>
      <c r="X3063" s="323" t="s">
        <v>367</v>
      </c>
      <c r="Y3063" s="323"/>
      <c r="Z3063" s="327">
        <v>0</v>
      </c>
      <c r="AA3063" s="327">
        <v>0</v>
      </c>
      <c r="AB3063" s="327">
        <v>0</v>
      </c>
      <c r="AC3063" s="327">
        <v>0</v>
      </c>
      <c r="AD3063" s="327">
        <v>0</v>
      </c>
      <c r="AE3063" s="327">
        <v>0</v>
      </c>
      <c r="AF3063" s="327">
        <v>0</v>
      </c>
      <c r="AG3063" s="327">
        <v>0</v>
      </c>
      <c r="AH3063" s="327">
        <v>0</v>
      </c>
      <c r="AI3063" s="327">
        <v>0</v>
      </c>
      <c r="AJ3063" s="327">
        <v>0</v>
      </c>
      <c r="AK3063" s="327">
        <v>0</v>
      </c>
      <c r="AL3063" s="327">
        <v>0</v>
      </c>
      <c r="AM3063" s="292"/>
    </row>
    <row r="3064" spans="1:39" ht="19.5" customHeight="1" x14ac:dyDescent="0.2">
      <c r="A3064" s="375" t="s">
        <v>55</v>
      </c>
      <c r="B3064" s="375" t="s">
        <v>44</v>
      </c>
      <c r="C3064" s="375" t="s">
        <v>33</v>
      </c>
      <c r="D3064" s="375" t="s">
        <v>34</v>
      </c>
      <c r="E3064" s="375"/>
      <c r="F3064" s="375">
        <v>3273.9478099999001</v>
      </c>
      <c r="G3064" s="375">
        <v>1233.74874999998</v>
      </c>
      <c r="H3064" s="375">
        <v>2682.6405960000302</v>
      </c>
      <c r="I3064" s="375">
        <v>3398.98330299994</v>
      </c>
      <c r="J3064" s="375">
        <v>3733.8956939999398</v>
      </c>
      <c r="K3064" s="375">
        <v>4328.64752400013</v>
      </c>
      <c r="L3064" s="375">
        <v>4319.5698829998901</v>
      </c>
      <c r="M3064" s="375">
        <v>4571.1570822342401</v>
      </c>
      <c r="N3064" s="375">
        <v>4697.4620651712103</v>
      </c>
      <c r="O3064" s="375">
        <v>4249.49494399996</v>
      </c>
      <c r="P3064" s="375">
        <v>4980.1492750000698</v>
      </c>
      <c r="Q3064" s="375">
        <v>5258.9629767607803</v>
      </c>
      <c r="R3064" s="375">
        <v>46728.659903166103</v>
      </c>
      <c r="W3064" s="323" t="s">
        <v>216</v>
      </c>
      <c r="X3064" s="323" t="s">
        <v>229</v>
      </c>
      <c r="Y3064" s="323"/>
      <c r="Z3064" s="327">
        <v>0</v>
      </c>
      <c r="AA3064" s="327">
        <v>0</v>
      </c>
      <c r="AB3064" s="327">
        <v>0</v>
      </c>
      <c r="AC3064" s="327">
        <v>0</v>
      </c>
      <c r="AD3064" s="327">
        <v>0</v>
      </c>
      <c r="AE3064" s="327">
        <v>0</v>
      </c>
      <c r="AF3064" s="327">
        <v>0</v>
      </c>
      <c r="AG3064" s="327">
        <v>0</v>
      </c>
      <c r="AH3064" s="327">
        <v>0</v>
      </c>
      <c r="AI3064" s="327">
        <v>0</v>
      </c>
      <c r="AJ3064" s="327">
        <v>0</v>
      </c>
      <c r="AK3064" s="327">
        <v>0</v>
      </c>
      <c r="AL3064" s="327">
        <v>0</v>
      </c>
      <c r="AM3064" s="292"/>
    </row>
    <row r="3065" spans="1:39" ht="19.5" customHeight="1" x14ac:dyDescent="0.2">
      <c r="A3065" s="375" t="s">
        <v>55</v>
      </c>
      <c r="B3065" s="375" t="s">
        <v>44</v>
      </c>
      <c r="C3065" s="375" t="s">
        <v>33</v>
      </c>
      <c r="D3065" s="375" t="s">
        <v>35</v>
      </c>
      <c r="E3065" s="375"/>
      <c r="F3065" s="375">
        <v>209.35623100000001</v>
      </c>
      <c r="G3065" s="375">
        <v>58.559716999999999</v>
      </c>
      <c r="H3065" s="375">
        <v>188.51665700000001</v>
      </c>
      <c r="I3065" s="375">
        <v>243.012879</v>
      </c>
      <c r="J3065" s="375">
        <v>374.60956099999999</v>
      </c>
      <c r="K3065" s="375">
        <v>367.90817399999997</v>
      </c>
      <c r="L3065" s="375">
        <v>419.80515800000001</v>
      </c>
      <c r="M3065" s="375">
        <v>428.10535099999998</v>
      </c>
      <c r="N3065" s="375">
        <v>-25.641490999999998</v>
      </c>
      <c r="O3065" s="375">
        <v>343.22236600000002</v>
      </c>
      <c r="P3065" s="375">
        <v>435.42895099999998</v>
      </c>
      <c r="Q3065" s="375">
        <v>500.099807</v>
      </c>
      <c r="R3065" s="375">
        <v>3542.9833610000001</v>
      </c>
      <c r="W3065" s="323" t="s">
        <v>216</v>
      </c>
      <c r="X3065" s="323" t="s">
        <v>230</v>
      </c>
      <c r="Y3065" s="323"/>
      <c r="Z3065" s="327">
        <v>0</v>
      </c>
      <c r="AA3065" s="327">
        <v>0</v>
      </c>
      <c r="AB3065" s="327">
        <v>0</v>
      </c>
      <c r="AC3065" s="327">
        <v>0</v>
      </c>
      <c r="AD3065" s="327">
        <v>0</v>
      </c>
      <c r="AE3065" s="327">
        <v>0</v>
      </c>
      <c r="AF3065" s="327">
        <v>0</v>
      </c>
      <c r="AG3065" s="327">
        <v>0</v>
      </c>
      <c r="AH3065" s="327">
        <v>0</v>
      </c>
      <c r="AI3065" s="327">
        <v>0</v>
      </c>
      <c r="AJ3065" s="327">
        <v>0</v>
      </c>
      <c r="AK3065" s="327">
        <v>0</v>
      </c>
      <c r="AL3065" s="327">
        <v>0</v>
      </c>
      <c r="AM3065" s="292"/>
    </row>
    <row r="3066" spans="1:39" ht="19.5" customHeight="1" x14ac:dyDescent="0.2">
      <c r="A3066" s="375" t="s">
        <v>55</v>
      </c>
      <c r="B3066" s="375" t="s">
        <v>44</v>
      </c>
      <c r="C3066" s="375" t="s">
        <v>33</v>
      </c>
      <c r="D3066" s="375" t="s">
        <v>36</v>
      </c>
      <c r="E3066" s="375"/>
      <c r="F3066" s="375">
        <v>1106.1588449999999</v>
      </c>
      <c r="G3066" s="375">
        <v>259.97986500000002</v>
      </c>
      <c r="H3066" s="375">
        <v>720.63905699999998</v>
      </c>
      <c r="I3066" s="375">
        <v>740.178448</v>
      </c>
      <c r="J3066" s="375">
        <v>1150.7728609999999</v>
      </c>
      <c r="K3066" s="375">
        <v>1126.2438790000001</v>
      </c>
      <c r="L3066" s="375">
        <v>1085.2709010000001</v>
      </c>
      <c r="M3066" s="375">
        <v>1225.794586</v>
      </c>
      <c r="N3066" s="375">
        <v>1438.055922</v>
      </c>
      <c r="O3066" s="375">
        <v>1027.7852049999999</v>
      </c>
      <c r="P3066" s="375">
        <v>1213.045711</v>
      </c>
      <c r="Q3066" s="375">
        <v>1231.81467</v>
      </c>
      <c r="R3066" s="375">
        <v>12325.739949999999</v>
      </c>
      <c r="W3066" s="323" t="s">
        <v>216</v>
      </c>
      <c r="X3066" s="323" t="s">
        <v>231</v>
      </c>
      <c r="Y3066" s="323"/>
      <c r="Z3066" s="327">
        <v>0</v>
      </c>
      <c r="AA3066" s="327">
        <v>0</v>
      </c>
      <c r="AB3066" s="327">
        <v>0</v>
      </c>
      <c r="AC3066" s="327">
        <v>0</v>
      </c>
      <c r="AD3066" s="327">
        <v>0</v>
      </c>
      <c r="AE3066" s="327">
        <v>0</v>
      </c>
      <c r="AF3066" s="327">
        <v>0</v>
      </c>
      <c r="AG3066" s="327">
        <v>0</v>
      </c>
      <c r="AH3066" s="327">
        <v>0</v>
      </c>
      <c r="AI3066" s="327">
        <v>0</v>
      </c>
      <c r="AJ3066" s="327">
        <v>0</v>
      </c>
      <c r="AK3066" s="327">
        <v>0</v>
      </c>
      <c r="AL3066" s="327">
        <v>0</v>
      </c>
      <c r="AM3066" s="292"/>
    </row>
    <row r="3067" spans="1:39" ht="19.5" customHeight="1" x14ac:dyDescent="0.2">
      <c r="A3067" s="375" t="s">
        <v>55</v>
      </c>
      <c r="B3067" s="375" t="s">
        <v>44</v>
      </c>
      <c r="C3067" s="375" t="s">
        <v>33</v>
      </c>
      <c r="D3067" s="375" t="s">
        <v>37</v>
      </c>
      <c r="E3067" s="375"/>
      <c r="F3067" s="375">
        <v>0.44769300000000001</v>
      </c>
      <c r="G3067" s="375">
        <v>0.29750700000000002</v>
      </c>
      <c r="H3067" s="375">
        <v>0.63021499999999997</v>
      </c>
      <c r="I3067" s="375">
        <v>-1.8072999999999999E-2</v>
      </c>
      <c r="J3067" s="375">
        <v>1.0000000000218299E-6</v>
      </c>
      <c r="K3067" s="375">
        <v>0</v>
      </c>
      <c r="L3067" s="375">
        <v>0</v>
      </c>
      <c r="M3067" s="375">
        <v>0</v>
      </c>
      <c r="N3067" s="375">
        <v>0</v>
      </c>
      <c r="O3067" s="375">
        <v>0</v>
      </c>
      <c r="P3067" s="375">
        <v>0</v>
      </c>
      <c r="Q3067" s="375">
        <v>0</v>
      </c>
      <c r="R3067" s="375">
        <v>1.357343</v>
      </c>
      <c r="W3067" s="323" t="s">
        <v>216</v>
      </c>
      <c r="X3067" s="323" t="s">
        <v>232</v>
      </c>
      <c r="Y3067" s="323"/>
      <c r="Z3067" s="327">
        <v>0</v>
      </c>
      <c r="AA3067" s="327">
        <v>0</v>
      </c>
      <c r="AB3067" s="327">
        <v>0</v>
      </c>
      <c r="AC3067" s="327">
        <v>0</v>
      </c>
      <c r="AD3067" s="327">
        <v>0</v>
      </c>
      <c r="AE3067" s="327">
        <v>0</v>
      </c>
      <c r="AF3067" s="327">
        <v>0</v>
      </c>
      <c r="AG3067" s="327">
        <v>0</v>
      </c>
      <c r="AH3067" s="327">
        <v>0</v>
      </c>
      <c r="AI3067" s="327">
        <v>0</v>
      </c>
      <c r="AJ3067" s="327">
        <v>0</v>
      </c>
      <c r="AK3067" s="327">
        <v>0</v>
      </c>
      <c r="AL3067" s="327">
        <v>0</v>
      </c>
      <c r="AM3067" s="292"/>
    </row>
    <row r="3068" spans="1:39" ht="19.5" customHeight="1" x14ac:dyDescent="0.2">
      <c r="A3068" s="375" t="s">
        <v>55</v>
      </c>
      <c r="B3068" s="375" t="s">
        <v>44</v>
      </c>
      <c r="C3068" s="375" t="s">
        <v>33</v>
      </c>
      <c r="D3068" s="375" t="s">
        <v>38</v>
      </c>
      <c r="E3068" s="375"/>
      <c r="F3068" s="375">
        <v>0</v>
      </c>
      <c r="G3068" s="375">
        <v>0</v>
      </c>
      <c r="H3068" s="375">
        <v>0.23169999999999999</v>
      </c>
      <c r="I3068" s="375">
        <v>7.320316</v>
      </c>
      <c r="J3068" s="375">
        <v>8.7147769999999998</v>
      </c>
      <c r="K3068" s="375">
        <v>32.234290999999999</v>
      </c>
      <c r="L3068" s="375">
        <v>26.516711000000001</v>
      </c>
      <c r="M3068" s="375">
        <v>28.148268999999999</v>
      </c>
      <c r="N3068" s="375">
        <v>25.677713000000001</v>
      </c>
      <c r="O3068" s="375">
        <v>2.4276529999999998</v>
      </c>
      <c r="P3068" s="375">
        <v>14.502385</v>
      </c>
      <c r="Q3068" s="375">
        <v>20.974817000000002</v>
      </c>
      <c r="R3068" s="375">
        <v>166.74863199999999</v>
      </c>
      <c r="W3068" s="323" t="s">
        <v>216</v>
      </c>
      <c r="X3068" s="323" t="s">
        <v>233</v>
      </c>
      <c r="Y3068" s="323"/>
      <c r="Z3068" s="327">
        <v>0</v>
      </c>
      <c r="AA3068" s="327">
        <v>0</v>
      </c>
      <c r="AB3068" s="327">
        <v>0</v>
      </c>
      <c r="AC3068" s="327">
        <v>0</v>
      </c>
      <c r="AD3068" s="327">
        <v>0</v>
      </c>
      <c r="AE3068" s="327">
        <v>0</v>
      </c>
      <c r="AF3068" s="327">
        <v>0</v>
      </c>
      <c r="AG3068" s="327">
        <v>0</v>
      </c>
      <c r="AH3068" s="327">
        <v>0</v>
      </c>
      <c r="AI3068" s="327">
        <v>0</v>
      </c>
      <c r="AJ3068" s="327">
        <v>0</v>
      </c>
      <c r="AK3068" s="327">
        <v>0</v>
      </c>
      <c r="AL3068" s="327">
        <v>0</v>
      </c>
      <c r="AM3068" s="292"/>
    </row>
    <row r="3069" spans="1:39" ht="19.5" customHeight="1" x14ac:dyDescent="0.2">
      <c r="A3069" s="375" t="s">
        <v>55</v>
      </c>
      <c r="B3069" s="375" t="s">
        <v>44</v>
      </c>
      <c r="C3069" s="375" t="s">
        <v>33</v>
      </c>
      <c r="D3069" s="375" t="s">
        <v>39</v>
      </c>
      <c r="E3069" s="375"/>
      <c r="F3069" s="375">
        <v>0</v>
      </c>
      <c r="G3069" s="375">
        <v>0</v>
      </c>
      <c r="H3069" s="375">
        <v>0</v>
      </c>
      <c r="I3069" s="375">
        <v>3.1411470000000001</v>
      </c>
      <c r="J3069" s="375">
        <v>4.1622830000000004</v>
      </c>
      <c r="K3069" s="375">
        <v>10.510266</v>
      </c>
      <c r="L3069" s="375">
        <v>8.9827940000000002</v>
      </c>
      <c r="M3069" s="375">
        <v>2.7013950000000002</v>
      </c>
      <c r="N3069" s="375">
        <v>0</v>
      </c>
      <c r="O3069" s="375">
        <v>10.824472999999999</v>
      </c>
      <c r="P3069" s="375">
        <v>7.6087350000000002</v>
      </c>
      <c r="Q3069" s="375">
        <v>1.753452</v>
      </c>
      <c r="R3069" s="375">
        <v>49.684545</v>
      </c>
      <c r="W3069" s="323" t="s">
        <v>216</v>
      </c>
      <c r="X3069" s="323" t="s">
        <v>234</v>
      </c>
      <c r="Y3069" s="323"/>
      <c r="Z3069" s="327">
        <v>0</v>
      </c>
      <c r="AA3069" s="327">
        <v>0</v>
      </c>
      <c r="AB3069" s="327">
        <v>0</v>
      </c>
      <c r="AC3069" s="327">
        <v>0</v>
      </c>
      <c r="AD3069" s="327">
        <v>0</v>
      </c>
      <c r="AE3069" s="327">
        <v>0</v>
      </c>
      <c r="AF3069" s="327">
        <v>0</v>
      </c>
      <c r="AG3069" s="327">
        <v>0</v>
      </c>
      <c r="AH3069" s="327">
        <v>0</v>
      </c>
      <c r="AI3069" s="327">
        <v>0</v>
      </c>
      <c r="AJ3069" s="327">
        <v>0</v>
      </c>
      <c r="AK3069" s="327">
        <v>0</v>
      </c>
      <c r="AL3069" s="327">
        <v>0</v>
      </c>
      <c r="AM3069" s="292"/>
    </row>
    <row r="3070" spans="1:39" ht="19.5" customHeight="1" x14ac:dyDescent="0.2">
      <c r="A3070" s="375" t="s">
        <v>55</v>
      </c>
      <c r="B3070" s="375" t="s">
        <v>44</v>
      </c>
      <c r="C3070" s="375" t="s">
        <v>40</v>
      </c>
      <c r="D3070" s="375" t="s">
        <v>41</v>
      </c>
      <c r="E3070" s="375"/>
      <c r="F3070" s="375">
        <v>4227.81783000001</v>
      </c>
      <c r="G3070" s="375">
        <v>1230.0702960000001</v>
      </c>
      <c r="H3070" s="375">
        <v>3207.6653639999899</v>
      </c>
      <c r="I3070" s="375">
        <v>3939.90634000002</v>
      </c>
      <c r="J3070" s="375">
        <v>4432.2469770000198</v>
      </c>
      <c r="K3070" s="375">
        <v>4864.6102490000203</v>
      </c>
      <c r="L3070" s="375">
        <v>4763.41092999999</v>
      </c>
      <c r="M3070" s="375">
        <v>5230.6642790781498</v>
      </c>
      <c r="N3070" s="375">
        <v>4921.4716298828798</v>
      </c>
      <c r="O3070" s="375">
        <v>4948.8883220000298</v>
      </c>
      <c r="P3070" s="375">
        <v>6179.7608560000099</v>
      </c>
      <c r="Q3070" s="375">
        <v>6500.4020417608299</v>
      </c>
      <c r="R3070" s="375">
        <v>54446.915114721996</v>
      </c>
      <c r="W3070" s="323" t="s">
        <v>216</v>
      </c>
      <c r="X3070" s="323" t="s">
        <v>127</v>
      </c>
      <c r="Y3070" s="323"/>
      <c r="Z3070" s="327">
        <v>0</v>
      </c>
      <c r="AA3070" s="327">
        <v>0</v>
      </c>
      <c r="AB3070" s="327">
        <v>0</v>
      </c>
      <c r="AC3070" s="327">
        <v>0</v>
      </c>
      <c r="AD3070" s="327">
        <v>0</v>
      </c>
      <c r="AE3070" s="327">
        <v>0</v>
      </c>
      <c r="AF3070" s="327">
        <v>0</v>
      </c>
      <c r="AG3070" s="327">
        <v>0</v>
      </c>
      <c r="AH3070" s="327">
        <v>0</v>
      </c>
      <c r="AI3070" s="327">
        <v>0</v>
      </c>
      <c r="AJ3070" s="327">
        <v>0</v>
      </c>
      <c r="AK3070" s="327">
        <v>0</v>
      </c>
      <c r="AL3070" s="327">
        <v>0</v>
      </c>
      <c r="AM3070" s="292"/>
    </row>
    <row r="3071" spans="1:39" ht="19.5" customHeight="1" x14ac:dyDescent="0.2">
      <c r="A3071" s="375" t="s">
        <v>55</v>
      </c>
      <c r="B3071" s="375" t="s">
        <v>44</v>
      </c>
      <c r="C3071" s="375" t="s">
        <v>40</v>
      </c>
      <c r="D3071" s="375" t="s">
        <v>42</v>
      </c>
      <c r="E3071" s="375"/>
      <c r="F3071" s="375">
        <v>340.06813499999998</v>
      </c>
      <c r="G3071" s="375">
        <v>214.74093300000001</v>
      </c>
      <c r="H3071" s="375">
        <v>294.00818299999997</v>
      </c>
      <c r="I3071" s="375">
        <v>381.68385599999999</v>
      </c>
      <c r="J3071" s="375">
        <v>779.13919199999998</v>
      </c>
      <c r="K3071" s="375">
        <v>917.91628600000001</v>
      </c>
      <c r="L3071" s="375">
        <v>1015.305328</v>
      </c>
      <c r="M3071" s="375">
        <v>935.44820115624998</v>
      </c>
      <c r="N3071" s="375">
        <v>1130.1375642882899</v>
      </c>
      <c r="O3071" s="375">
        <v>591.67661299999997</v>
      </c>
      <c r="P3071" s="375">
        <v>385.771478</v>
      </c>
      <c r="Q3071" s="375">
        <v>431.99776200000002</v>
      </c>
      <c r="R3071" s="375">
        <v>7417.8935314445398</v>
      </c>
      <c r="W3071" s="323" t="s">
        <v>216</v>
      </c>
      <c r="X3071" s="323" t="s">
        <v>235</v>
      </c>
      <c r="Y3071" s="323"/>
      <c r="Z3071" s="327">
        <v>0</v>
      </c>
      <c r="AA3071" s="327">
        <v>0</v>
      </c>
      <c r="AB3071" s="327">
        <v>0</v>
      </c>
      <c r="AC3071" s="327">
        <v>0</v>
      </c>
      <c r="AD3071" s="327">
        <v>0</v>
      </c>
      <c r="AE3071" s="327">
        <v>0</v>
      </c>
      <c r="AF3071" s="327">
        <v>0</v>
      </c>
      <c r="AG3071" s="327">
        <v>0</v>
      </c>
      <c r="AH3071" s="327">
        <v>0</v>
      </c>
      <c r="AI3071" s="327">
        <v>0</v>
      </c>
      <c r="AJ3071" s="327">
        <v>0</v>
      </c>
      <c r="AK3071" s="327">
        <v>0</v>
      </c>
      <c r="AL3071" s="327">
        <v>0</v>
      </c>
      <c r="AM3071" s="292"/>
    </row>
    <row r="3072" spans="1:39" ht="19.5" customHeight="1" x14ac:dyDescent="0.2">
      <c r="A3072" s="375" t="s">
        <v>55</v>
      </c>
      <c r="B3072" s="375" t="s">
        <v>44</v>
      </c>
      <c r="C3072" s="375" t="s">
        <v>40</v>
      </c>
      <c r="D3072" s="375" t="s">
        <v>43</v>
      </c>
      <c r="E3072" s="375"/>
      <c r="F3072" s="375">
        <v>22.024614</v>
      </c>
      <c r="G3072" s="375">
        <v>107.77461</v>
      </c>
      <c r="H3072" s="375">
        <v>90.984678000000102</v>
      </c>
      <c r="I3072" s="375">
        <v>71.027824000000095</v>
      </c>
      <c r="J3072" s="375">
        <v>60.769008000000099</v>
      </c>
      <c r="K3072" s="375">
        <v>83.017599000000004</v>
      </c>
      <c r="L3072" s="375">
        <v>81.429188999999994</v>
      </c>
      <c r="M3072" s="375">
        <v>89.794202999999996</v>
      </c>
      <c r="N3072" s="375">
        <v>83.945014999999998</v>
      </c>
      <c r="O3072" s="375">
        <v>93.189706000000001</v>
      </c>
      <c r="P3072" s="375">
        <v>85.202723000000006</v>
      </c>
      <c r="Q3072" s="375">
        <v>81.205918999999994</v>
      </c>
      <c r="R3072" s="375">
        <v>950.36508800000001</v>
      </c>
      <c r="W3072" s="323" t="s">
        <v>216</v>
      </c>
      <c r="X3072" s="323" t="s">
        <v>236</v>
      </c>
      <c r="Y3072" s="323"/>
      <c r="Z3072" s="327">
        <v>0</v>
      </c>
      <c r="AA3072" s="327">
        <v>0</v>
      </c>
      <c r="AB3072" s="327">
        <v>0</v>
      </c>
      <c r="AC3072" s="327">
        <v>0</v>
      </c>
      <c r="AD3072" s="327">
        <v>0</v>
      </c>
      <c r="AE3072" s="327">
        <v>0</v>
      </c>
      <c r="AF3072" s="327">
        <v>0</v>
      </c>
      <c r="AG3072" s="327">
        <v>0</v>
      </c>
      <c r="AH3072" s="327">
        <v>0</v>
      </c>
      <c r="AI3072" s="327">
        <v>0</v>
      </c>
      <c r="AJ3072" s="327">
        <v>0</v>
      </c>
      <c r="AK3072" s="327">
        <v>0</v>
      </c>
      <c r="AL3072" s="327">
        <v>0</v>
      </c>
      <c r="AM3072" s="292"/>
    </row>
    <row r="3073" spans="1:39" ht="19.5" customHeight="1" x14ac:dyDescent="0.2">
      <c r="A3073" s="375" t="s">
        <v>55</v>
      </c>
      <c r="B3073" s="375" t="s">
        <v>45</v>
      </c>
      <c r="C3073" s="375" t="s">
        <v>26</v>
      </c>
      <c r="D3073" s="375" t="s">
        <v>27</v>
      </c>
      <c r="E3073" s="375"/>
      <c r="F3073" s="375">
        <v>629.47727799999996</v>
      </c>
      <c r="G3073" s="375">
        <v>156.09089</v>
      </c>
      <c r="H3073" s="375">
        <v>549.20277499999997</v>
      </c>
      <c r="I3073" s="375">
        <v>880.20234900000003</v>
      </c>
      <c r="J3073" s="375">
        <v>668.784627</v>
      </c>
      <c r="K3073" s="375">
        <v>1041.9114139999999</v>
      </c>
      <c r="L3073" s="375">
        <v>997.50640699999997</v>
      </c>
      <c r="M3073" s="375">
        <v>1215.0996520000001</v>
      </c>
      <c r="N3073" s="375">
        <v>1124.6649729999999</v>
      </c>
      <c r="O3073" s="375">
        <v>1012.623592</v>
      </c>
      <c r="P3073" s="375">
        <v>1185.823605</v>
      </c>
      <c r="Q3073" s="375">
        <v>1296.9710950000001</v>
      </c>
      <c r="R3073" s="375">
        <v>10758.358657000001</v>
      </c>
      <c r="W3073" s="323" t="s">
        <v>216</v>
      </c>
      <c r="X3073" s="323" t="s">
        <v>237</v>
      </c>
      <c r="Y3073" s="323"/>
      <c r="Z3073" s="327">
        <v>0</v>
      </c>
      <c r="AA3073" s="327">
        <v>0</v>
      </c>
      <c r="AB3073" s="327">
        <v>0</v>
      </c>
      <c r="AC3073" s="327">
        <v>0</v>
      </c>
      <c r="AD3073" s="327">
        <v>0</v>
      </c>
      <c r="AE3073" s="327">
        <v>0</v>
      </c>
      <c r="AF3073" s="327">
        <v>0</v>
      </c>
      <c r="AG3073" s="327">
        <v>0</v>
      </c>
      <c r="AH3073" s="327">
        <v>0</v>
      </c>
      <c r="AI3073" s="327">
        <v>0</v>
      </c>
      <c r="AJ3073" s="327">
        <v>0</v>
      </c>
      <c r="AK3073" s="327">
        <v>0</v>
      </c>
      <c r="AL3073" s="327">
        <v>0</v>
      </c>
      <c r="AM3073" s="292"/>
    </row>
    <row r="3074" spans="1:39" ht="19.5" customHeight="1" x14ac:dyDescent="0.2">
      <c r="A3074" s="375" t="s">
        <v>55</v>
      </c>
      <c r="B3074" s="375" t="s">
        <v>45</v>
      </c>
      <c r="C3074" s="375" t="s">
        <v>26</v>
      </c>
      <c r="D3074" s="375" t="s">
        <v>28</v>
      </c>
      <c r="E3074" s="375"/>
      <c r="F3074" s="375">
        <v>389.62784699999997</v>
      </c>
      <c r="G3074" s="375">
        <v>114.103949</v>
      </c>
      <c r="H3074" s="375">
        <v>360.231132</v>
      </c>
      <c r="I3074" s="375">
        <v>645.34360299999901</v>
      </c>
      <c r="J3074" s="375">
        <v>428.20095900000001</v>
      </c>
      <c r="K3074" s="375">
        <v>591.77733799999999</v>
      </c>
      <c r="L3074" s="375">
        <v>709.40670999999998</v>
      </c>
      <c r="M3074" s="375">
        <v>731.28904</v>
      </c>
      <c r="N3074" s="375">
        <v>720.40299100000004</v>
      </c>
      <c r="O3074" s="375">
        <v>678.83121500000004</v>
      </c>
      <c r="P3074" s="375">
        <v>825.38323100000002</v>
      </c>
      <c r="Q3074" s="375">
        <v>897.00381200000004</v>
      </c>
      <c r="R3074" s="375">
        <v>7091.6018270000004</v>
      </c>
      <c r="W3074" s="323" t="s">
        <v>216</v>
      </c>
      <c r="X3074" s="323" t="s">
        <v>238</v>
      </c>
      <c r="Y3074" s="323"/>
      <c r="Z3074" s="327">
        <v>0</v>
      </c>
      <c r="AA3074" s="327">
        <v>0</v>
      </c>
      <c r="AB3074" s="327">
        <v>0</v>
      </c>
      <c r="AC3074" s="327">
        <v>0</v>
      </c>
      <c r="AD3074" s="327">
        <v>0</v>
      </c>
      <c r="AE3074" s="327">
        <v>0</v>
      </c>
      <c r="AF3074" s="327">
        <v>0</v>
      </c>
      <c r="AG3074" s="327">
        <v>0</v>
      </c>
      <c r="AH3074" s="327">
        <v>0</v>
      </c>
      <c r="AI3074" s="327">
        <v>0</v>
      </c>
      <c r="AJ3074" s="327">
        <v>0</v>
      </c>
      <c r="AK3074" s="327">
        <v>0</v>
      </c>
      <c r="AL3074" s="327">
        <v>0</v>
      </c>
      <c r="AM3074" s="292"/>
    </row>
    <row r="3075" spans="1:39" ht="19.5" customHeight="1" x14ac:dyDescent="0.2">
      <c r="A3075" s="375" t="s">
        <v>55</v>
      </c>
      <c r="B3075" s="375" t="s">
        <v>45</v>
      </c>
      <c r="C3075" s="375" t="s">
        <v>26</v>
      </c>
      <c r="D3075" s="375" t="s">
        <v>29</v>
      </c>
      <c r="E3075" s="375"/>
      <c r="F3075" s="375">
        <v>339.87449299999997</v>
      </c>
      <c r="G3075" s="375">
        <v>85.611547999999999</v>
      </c>
      <c r="H3075" s="375">
        <v>400.29651700000102</v>
      </c>
      <c r="I3075" s="375">
        <v>607.62092399999301</v>
      </c>
      <c r="J3075" s="375">
        <v>409.270482000002</v>
      </c>
      <c r="K3075" s="375">
        <v>444.28806700001599</v>
      </c>
      <c r="L3075" s="375">
        <v>346.73089100000499</v>
      </c>
      <c r="M3075" s="375">
        <v>284.46107076562799</v>
      </c>
      <c r="N3075" s="375">
        <v>342.217954828833</v>
      </c>
      <c r="O3075" s="375">
        <v>308.24969599999599</v>
      </c>
      <c r="P3075" s="375">
        <v>441.95600999999601</v>
      </c>
      <c r="Q3075" s="375">
        <v>455.28345423920302</v>
      </c>
      <c r="R3075" s="375">
        <v>4465.8611078336698</v>
      </c>
      <c r="W3075" s="323" t="s">
        <v>216</v>
      </c>
      <c r="X3075" s="323" t="s">
        <v>239</v>
      </c>
      <c r="Y3075" s="323"/>
      <c r="Z3075" s="327">
        <v>0</v>
      </c>
      <c r="AA3075" s="327">
        <v>0</v>
      </c>
      <c r="AB3075" s="327">
        <v>0</v>
      </c>
      <c r="AC3075" s="327">
        <v>0</v>
      </c>
      <c r="AD3075" s="327">
        <v>0</v>
      </c>
      <c r="AE3075" s="327">
        <v>0</v>
      </c>
      <c r="AF3075" s="327">
        <v>0</v>
      </c>
      <c r="AG3075" s="327">
        <v>0</v>
      </c>
      <c r="AH3075" s="327">
        <v>0</v>
      </c>
      <c r="AI3075" s="327">
        <v>0</v>
      </c>
      <c r="AJ3075" s="327">
        <v>0</v>
      </c>
      <c r="AK3075" s="327">
        <v>0</v>
      </c>
      <c r="AL3075" s="327">
        <v>0</v>
      </c>
      <c r="AM3075" s="292"/>
    </row>
    <row r="3076" spans="1:39" ht="19.5" customHeight="1" x14ac:dyDescent="0.2">
      <c r="A3076" s="375" t="s">
        <v>55</v>
      </c>
      <c r="B3076" s="375" t="s">
        <v>45</v>
      </c>
      <c r="C3076" s="375" t="s">
        <v>26</v>
      </c>
      <c r="D3076" s="375" t="s">
        <v>30</v>
      </c>
      <c r="E3076" s="375"/>
      <c r="F3076" s="375">
        <v>435.82485599998802</v>
      </c>
      <c r="G3076" s="375">
        <v>145.40929299999999</v>
      </c>
      <c r="H3076" s="375">
        <v>353.44921500000601</v>
      </c>
      <c r="I3076" s="375">
        <v>478.27313999998501</v>
      </c>
      <c r="J3076" s="375">
        <v>514.06129399998304</v>
      </c>
      <c r="K3076" s="375">
        <v>620.84403299997302</v>
      </c>
      <c r="L3076" s="375">
        <v>-197.923569999987</v>
      </c>
      <c r="M3076" s="375">
        <v>660.33398399999498</v>
      </c>
      <c r="N3076" s="375">
        <v>750.10092099999497</v>
      </c>
      <c r="O3076" s="375">
        <v>697.41992999997206</v>
      </c>
      <c r="P3076" s="375">
        <v>802.54765599999405</v>
      </c>
      <c r="Q3076" s="375">
        <v>859.40709100000595</v>
      </c>
      <c r="R3076" s="375">
        <v>6119.7478429999101</v>
      </c>
      <c r="W3076" s="323" t="s">
        <v>216</v>
      </c>
      <c r="X3076" s="323" t="s">
        <v>240</v>
      </c>
      <c r="Y3076" s="323"/>
      <c r="Z3076" s="327">
        <v>0</v>
      </c>
      <c r="AA3076" s="327">
        <v>0</v>
      </c>
      <c r="AB3076" s="327">
        <v>0</v>
      </c>
      <c r="AC3076" s="327">
        <v>0</v>
      </c>
      <c r="AD3076" s="327">
        <v>0</v>
      </c>
      <c r="AE3076" s="327">
        <v>0</v>
      </c>
      <c r="AF3076" s="327">
        <v>0</v>
      </c>
      <c r="AG3076" s="327">
        <v>0</v>
      </c>
      <c r="AH3076" s="327">
        <v>0</v>
      </c>
      <c r="AI3076" s="327">
        <v>0</v>
      </c>
      <c r="AJ3076" s="327">
        <v>0</v>
      </c>
      <c r="AK3076" s="327">
        <v>0</v>
      </c>
      <c r="AL3076" s="327">
        <v>0</v>
      </c>
      <c r="AM3076" s="292"/>
    </row>
    <row r="3077" spans="1:39" ht="19.5" customHeight="1" x14ac:dyDescent="0.2">
      <c r="A3077" s="375" t="s">
        <v>55</v>
      </c>
      <c r="B3077" s="375" t="s">
        <v>45</v>
      </c>
      <c r="C3077" s="375" t="s">
        <v>26</v>
      </c>
      <c r="D3077" s="375" t="s">
        <v>31</v>
      </c>
      <c r="E3077" s="375"/>
      <c r="F3077" s="375">
        <v>320.12864999999999</v>
      </c>
      <c r="G3077" s="375">
        <v>66.566430999999994</v>
      </c>
      <c r="H3077" s="375">
        <v>227.56608499999999</v>
      </c>
      <c r="I3077" s="375">
        <v>265.05325899999502</v>
      </c>
      <c r="J3077" s="375">
        <v>322.09624199999399</v>
      </c>
      <c r="K3077" s="375">
        <v>445.78443600000003</v>
      </c>
      <c r="L3077" s="375">
        <v>379.95858700000099</v>
      </c>
      <c r="M3077" s="375">
        <v>452.457179</v>
      </c>
      <c r="N3077" s="375">
        <v>473.312861</v>
      </c>
      <c r="O3077" s="375">
        <v>418.89932399999998</v>
      </c>
      <c r="P3077" s="375">
        <v>424.74638800000002</v>
      </c>
      <c r="Q3077" s="375">
        <v>493.801086</v>
      </c>
      <c r="R3077" s="375">
        <v>4290.3705279999904</v>
      </c>
      <c r="W3077" s="323" t="s">
        <v>216</v>
      </c>
      <c r="X3077" s="323" t="s">
        <v>241</v>
      </c>
      <c r="Y3077" s="323"/>
      <c r="Z3077" s="327">
        <v>0</v>
      </c>
      <c r="AA3077" s="327">
        <v>0</v>
      </c>
      <c r="AB3077" s="327">
        <v>0</v>
      </c>
      <c r="AC3077" s="327">
        <v>0</v>
      </c>
      <c r="AD3077" s="327">
        <v>0</v>
      </c>
      <c r="AE3077" s="327">
        <v>0</v>
      </c>
      <c r="AF3077" s="327">
        <v>0</v>
      </c>
      <c r="AG3077" s="327">
        <v>0</v>
      </c>
      <c r="AH3077" s="327">
        <v>0</v>
      </c>
      <c r="AI3077" s="327">
        <v>0</v>
      </c>
      <c r="AJ3077" s="327">
        <v>0</v>
      </c>
      <c r="AK3077" s="327">
        <v>0</v>
      </c>
      <c r="AL3077" s="327">
        <v>0</v>
      </c>
      <c r="AM3077" s="292"/>
    </row>
    <row r="3078" spans="1:39" ht="19.5" customHeight="1" x14ac:dyDescent="0.2">
      <c r="A3078" s="375" t="s">
        <v>55</v>
      </c>
      <c r="B3078" s="375" t="s">
        <v>45</v>
      </c>
      <c r="C3078" s="375" t="s">
        <v>26</v>
      </c>
      <c r="D3078" s="375" t="s">
        <v>32</v>
      </c>
      <c r="E3078" s="375"/>
      <c r="F3078" s="375">
        <v>7.5171999999999999</v>
      </c>
      <c r="G3078" s="375">
        <v>3.6215000000000002</v>
      </c>
      <c r="H3078" s="375">
        <v>6.2183999999999999</v>
      </c>
      <c r="I3078" s="375">
        <v>5.3902000000000001</v>
      </c>
      <c r="J3078" s="375">
        <v>4.2919</v>
      </c>
      <c r="K3078" s="375">
        <v>8.5749999999999993</v>
      </c>
      <c r="L3078" s="375">
        <v>13.370200000000001</v>
      </c>
      <c r="M3078" s="375">
        <v>7.7644000000000002</v>
      </c>
      <c r="N3078" s="375">
        <v>5.7512999999999996</v>
      </c>
      <c r="O3078" s="375">
        <v>10.0297</v>
      </c>
      <c r="P3078" s="375">
        <v>11.6281</v>
      </c>
      <c r="Q3078" s="375">
        <v>13.543100000000001</v>
      </c>
      <c r="R3078" s="375">
        <v>97.700999999999993</v>
      </c>
      <c r="W3078" s="323" t="s">
        <v>216</v>
      </c>
      <c r="X3078" s="323" t="s">
        <v>242</v>
      </c>
      <c r="Y3078" s="323"/>
      <c r="Z3078" s="327">
        <v>0</v>
      </c>
      <c r="AA3078" s="327">
        <v>0</v>
      </c>
      <c r="AB3078" s="327">
        <v>0</v>
      </c>
      <c r="AC3078" s="327">
        <v>0</v>
      </c>
      <c r="AD3078" s="327">
        <v>0</v>
      </c>
      <c r="AE3078" s="327">
        <v>0</v>
      </c>
      <c r="AF3078" s="327">
        <v>0</v>
      </c>
      <c r="AG3078" s="327">
        <v>0</v>
      </c>
      <c r="AH3078" s="327">
        <v>0</v>
      </c>
      <c r="AI3078" s="327">
        <v>0</v>
      </c>
      <c r="AJ3078" s="327">
        <v>0</v>
      </c>
      <c r="AK3078" s="327">
        <v>0</v>
      </c>
      <c r="AL3078" s="327">
        <v>0</v>
      </c>
      <c r="AM3078" s="292"/>
    </row>
    <row r="3079" spans="1:39" ht="19.5" customHeight="1" x14ac:dyDescent="0.2">
      <c r="A3079" s="375" t="s">
        <v>55</v>
      </c>
      <c r="B3079" s="375" t="s">
        <v>45</v>
      </c>
      <c r="C3079" s="375" t="s">
        <v>33</v>
      </c>
      <c r="D3079" s="375" t="s">
        <v>34</v>
      </c>
      <c r="E3079" s="375"/>
      <c r="F3079" s="375">
        <v>1753.1112929999899</v>
      </c>
      <c r="G3079" s="375">
        <v>482.67560000002999</v>
      </c>
      <c r="H3079" s="375">
        <v>1471.4550529999599</v>
      </c>
      <c r="I3079" s="375">
        <v>2107.00179200004</v>
      </c>
      <c r="J3079" s="375">
        <v>2052.5544870000599</v>
      </c>
      <c r="K3079" s="375">
        <v>2453.0185979998701</v>
      </c>
      <c r="L3079" s="375">
        <v>1547.90748900012</v>
      </c>
      <c r="M3079" s="375">
        <v>2583.19152676576</v>
      </c>
      <c r="N3079" s="375">
        <v>2714.2613448287898</v>
      </c>
      <c r="O3079" s="375">
        <v>2480.5262540000399</v>
      </c>
      <c r="P3079" s="375">
        <v>2914.5060719999301</v>
      </c>
      <c r="Q3079" s="375">
        <v>3205.6233842392198</v>
      </c>
      <c r="R3079" s="375">
        <v>25765.832893833802</v>
      </c>
      <c r="W3079" s="323" t="s">
        <v>216</v>
      </c>
      <c r="X3079" s="323" t="s">
        <v>243</v>
      </c>
      <c r="Y3079" s="323"/>
      <c r="Z3079" s="327">
        <v>0</v>
      </c>
      <c r="AA3079" s="327">
        <v>0</v>
      </c>
      <c r="AB3079" s="327">
        <v>0</v>
      </c>
      <c r="AC3079" s="327">
        <v>0</v>
      </c>
      <c r="AD3079" s="327">
        <v>0</v>
      </c>
      <c r="AE3079" s="327">
        <v>0</v>
      </c>
      <c r="AF3079" s="327">
        <v>0</v>
      </c>
      <c r="AG3079" s="327">
        <v>0</v>
      </c>
      <c r="AH3079" s="327">
        <v>0</v>
      </c>
      <c r="AI3079" s="327">
        <v>0</v>
      </c>
      <c r="AJ3079" s="327">
        <v>0</v>
      </c>
      <c r="AK3079" s="327">
        <v>0</v>
      </c>
      <c r="AL3079" s="327">
        <v>0</v>
      </c>
      <c r="AM3079" s="292"/>
    </row>
    <row r="3080" spans="1:39" ht="19.5" customHeight="1" x14ac:dyDescent="0.2">
      <c r="A3080" s="375" t="s">
        <v>55</v>
      </c>
      <c r="B3080" s="375" t="s">
        <v>45</v>
      </c>
      <c r="C3080" s="375" t="s">
        <v>33</v>
      </c>
      <c r="D3080" s="375" t="s">
        <v>35</v>
      </c>
      <c r="E3080" s="375"/>
      <c r="F3080" s="375">
        <v>38.036268999999997</v>
      </c>
      <c r="G3080" s="375">
        <v>10.659183000000001</v>
      </c>
      <c r="H3080" s="375">
        <v>75.840343000000004</v>
      </c>
      <c r="I3080" s="375">
        <v>157.40202099999999</v>
      </c>
      <c r="J3080" s="375">
        <v>40.989339000000101</v>
      </c>
      <c r="K3080" s="375">
        <v>146.01982599999999</v>
      </c>
      <c r="L3080" s="375">
        <v>162.41624200000001</v>
      </c>
      <c r="M3080" s="375">
        <v>167.786349</v>
      </c>
      <c r="N3080" s="375">
        <v>26.349691</v>
      </c>
      <c r="O3080" s="375">
        <v>139.52513400000001</v>
      </c>
      <c r="P3080" s="375">
        <v>177.96654899999999</v>
      </c>
      <c r="Q3080" s="375">
        <v>202.02149299999999</v>
      </c>
      <c r="R3080" s="375">
        <v>1345.0124390000001</v>
      </c>
      <c r="W3080" s="323" t="s">
        <v>216</v>
      </c>
      <c r="X3080" s="323" t="s">
        <v>244</v>
      </c>
      <c r="Y3080" s="323"/>
      <c r="Z3080" s="327">
        <v>0</v>
      </c>
      <c r="AA3080" s="327">
        <v>0</v>
      </c>
      <c r="AB3080" s="327">
        <v>0</v>
      </c>
      <c r="AC3080" s="327">
        <v>0</v>
      </c>
      <c r="AD3080" s="327">
        <v>0</v>
      </c>
      <c r="AE3080" s="327">
        <v>0</v>
      </c>
      <c r="AF3080" s="327">
        <v>0</v>
      </c>
      <c r="AG3080" s="327">
        <v>0</v>
      </c>
      <c r="AH3080" s="327">
        <v>0</v>
      </c>
      <c r="AI3080" s="327">
        <v>0</v>
      </c>
      <c r="AJ3080" s="327">
        <v>0</v>
      </c>
      <c r="AK3080" s="327">
        <v>0</v>
      </c>
      <c r="AL3080" s="327">
        <v>0</v>
      </c>
      <c r="AM3080" s="292"/>
    </row>
    <row r="3081" spans="1:39" ht="19.5" customHeight="1" x14ac:dyDescent="0.2">
      <c r="A3081" s="375" t="s">
        <v>55</v>
      </c>
      <c r="B3081" s="375" t="s">
        <v>45</v>
      </c>
      <c r="C3081" s="375" t="s">
        <v>33</v>
      </c>
      <c r="D3081" s="375" t="s">
        <v>36</v>
      </c>
      <c r="E3081" s="375"/>
      <c r="F3081" s="375">
        <v>331.05085500000001</v>
      </c>
      <c r="G3081" s="375">
        <v>77.919534999999996</v>
      </c>
      <c r="H3081" s="375">
        <v>349.35184299999997</v>
      </c>
      <c r="I3081" s="375">
        <v>614.99735199999998</v>
      </c>
      <c r="J3081" s="375">
        <v>249.83233899999999</v>
      </c>
      <c r="K3081" s="375">
        <v>543.12622099999999</v>
      </c>
      <c r="L3081" s="375">
        <v>530.016299</v>
      </c>
      <c r="M3081" s="375">
        <v>592.34391400000004</v>
      </c>
      <c r="N3081" s="375">
        <v>665.31037800000001</v>
      </c>
      <c r="O3081" s="375">
        <v>499.585195</v>
      </c>
      <c r="P3081" s="375">
        <v>590.04138899999998</v>
      </c>
      <c r="Q3081" s="375">
        <v>597.89022999999997</v>
      </c>
      <c r="R3081" s="375">
        <v>5641.4655499999999</v>
      </c>
      <c r="W3081" s="323" t="s">
        <v>216</v>
      </c>
      <c r="X3081" s="323" t="s">
        <v>245</v>
      </c>
      <c r="Y3081" s="323"/>
      <c r="Z3081" s="327">
        <v>0</v>
      </c>
      <c r="AA3081" s="327">
        <v>0</v>
      </c>
      <c r="AB3081" s="327">
        <v>0</v>
      </c>
      <c r="AC3081" s="327">
        <v>0</v>
      </c>
      <c r="AD3081" s="327">
        <v>0</v>
      </c>
      <c r="AE3081" s="327">
        <v>0</v>
      </c>
      <c r="AF3081" s="327">
        <v>0</v>
      </c>
      <c r="AG3081" s="327">
        <v>0</v>
      </c>
      <c r="AH3081" s="327">
        <v>0</v>
      </c>
      <c r="AI3081" s="327">
        <v>0</v>
      </c>
      <c r="AJ3081" s="327">
        <v>0</v>
      </c>
      <c r="AK3081" s="327">
        <v>0</v>
      </c>
      <c r="AL3081" s="327">
        <v>0</v>
      </c>
      <c r="AM3081" s="292"/>
    </row>
    <row r="3082" spans="1:39" ht="19.5" customHeight="1" x14ac:dyDescent="0.2">
      <c r="A3082" s="375" t="s">
        <v>55</v>
      </c>
      <c r="B3082" s="375" t="s">
        <v>45</v>
      </c>
      <c r="C3082" s="375" t="s">
        <v>33</v>
      </c>
      <c r="D3082" s="375" t="s">
        <v>37</v>
      </c>
      <c r="E3082" s="375"/>
      <c r="F3082" s="375">
        <v>0.12820699999999999</v>
      </c>
      <c r="G3082" s="375">
        <v>8.2593E-2</v>
      </c>
      <c r="H3082" s="375">
        <v>0.21418499999999999</v>
      </c>
      <c r="I3082" s="375">
        <v>1.8072999999999999E-2</v>
      </c>
      <c r="J3082" s="375">
        <v>-1.0000000000218299E-6</v>
      </c>
      <c r="K3082" s="375">
        <v>0</v>
      </c>
      <c r="L3082" s="375">
        <v>0</v>
      </c>
      <c r="M3082" s="375">
        <v>0</v>
      </c>
      <c r="N3082" s="375">
        <v>0</v>
      </c>
      <c r="O3082" s="375">
        <v>0</v>
      </c>
      <c r="P3082" s="375">
        <v>0</v>
      </c>
      <c r="Q3082" s="375">
        <v>0</v>
      </c>
      <c r="R3082" s="375">
        <v>0.44305699999999998</v>
      </c>
      <c r="W3082" s="323" t="s">
        <v>216</v>
      </c>
      <c r="X3082" s="323" t="s">
        <v>246</v>
      </c>
      <c r="Y3082" s="323"/>
      <c r="Z3082" s="327">
        <v>0</v>
      </c>
      <c r="AA3082" s="327">
        <v>0</v>
      </c>
      <c r="AB3082" s="327">
        <v>0</v>
      </c>
      <c r="AC3082" s="327">
        <v>0</v>
      </c>
      <c r="AD3082" s="327">
        <v>0</v>
      </c>
      <c r="AE3082" s="327">
        <v>0</v>
      </c>
      <c r="AF3082" s="327">
        <v>0</v>
      </c>
      <c r="AG3082" s="327">
        <v>0</v>
      </c>
      <c r="AH3082" s="327">
        <v>0</v>
      </c>
      <c r="AI3082" s="327">
        <v>0</v>
      </c>
      <c r="AJ3082" s="327">
        <v>0</v>
      </c>
      <c r="AK3082" s="327">
        <v>0</v>
      </c>
      <c r="AL3082" s="327">
        <v>0</v>
      </c>
      <c r="AM3082" s="292"/>
    </row>
    <row r="3083" spans="1:39" ht="19.5" customHeight="1" x14ac:dyDescent="0.2">
      <c r="A3083" s="375" t="s">
        <v>55</v>
      </c>
      <c r="B3083" s="375" t="s">
        <v>45</v>
      </c>
      <c r="C3083" s="375" t="s">
        <v>33</v>
      </c>
      <c r="D3083" s="375" t="s">
        <v>38</v>
      </c>
      <c r="E3083" s="375"/>
      <c r="F3083" s="375">
        <v>0</v>
      </c>
      <c r="G3083" s="375">
        <v>0</v>
      </c>
      <c r="H3083" s="375">
        <v>0</v>
      </c>
      <c r="I3083" s="375">
        <v>1.303984</v>
      </c>
      <c r="J3083" s="375">
        <v>1.8994230000000001</v>
      </c>
      <c r="K3083" s="375">
        <v>7.7683090000000004</v>
      </c>
      <c r="L3083" s="375">
        <v>6.7773890000000003</v>
      </c>
      <c r="M3083" s="375">
        <v>6.886031</v>
      </c>
      <c r="N3083" s="375">
        <v>10.429187000000001</v>
      </c>
      <c r="O3083" s="375">
        <v>2.2789470000000001</v>
      </c>
      <c r="P3083" s="375">
        <v>7.736415</v>
      </c>
      <c r="Q3083" s="375">
        <v>9.2978830000000006</v>
      </c>
      <c r="R3083" s="375">
        <v>54.377567999999997</v>
      </c>
      <c r="W3083" s="323" t="s">
        <v>216</v>
      </c>
      <c r="X3083" s="323" t="s">
        <v>247</v>
      </c>
      <c r="Y3083" s="323"/>
      <c r="Z3083" s="327">
        <v>0</v>
      </c>
      <c r="AA3083" s="327">
        <v>0</v>
      </c>
      <c r="AB3083" s="327">
        <v>0</v>
      </c>
      <c r="AC3083" s="327">
        <v>0</v>
      </c>
      <c r="AD3083" s="327">
        <v>0</v>
      </c>
      <c r="AE3083" s="327">
        <v>0</v>
      </c>
      <c r="AF3083" s="327">
        <v>0</v>
      </c>
      <c r="AG3083" s="327">
        <v>0</v>
      </c>
      <c r="AH3083" s="327">
        <v>0</v>
      </c>
      <c r="AI3083" s="327">
        <v>0</v>
      </c>
      <c r="AJ3083" s="327">
        <v>0</v>
      </c>
      <c r="AK3083" s="327">
        <v>0</v>
      </c>
      <c r="AL3083" s="327">
        <v>0</v>
      </c>
      <c r="AM3083" s="292"/>
    </row>
    <row r="3084" spans="1:39" ht="19.5" customHeight="1" x14ac:dyDescent="0.2">
      <c r="A3084" s="375" t="s">
        <v>55</v>
      </c>
      <c r="B3084" s="375" t="s">
        <v>45</v>
      </c>
      <c r="C3084" s="375" t="s">
        <v>33</v>
      </c>
      <c r="D3084" s="375" t="s">
        <v>39</v>
      </c>
      <c r="E3084" s="375"/>
      <c r="F3084" s="375">
        <v>0</v>
      </c>
      <c r="G3084" s="375">
        <v>0</v>
      </c>
      <c r="H3084" s="375">
        <v>0</v>
      </c>
      <c r="I3084" s="375">
        <v>0.90745299999999995</v>
      </c>
      <c r="J3084" s="375">
        <v>1.0847169999999999</v>
      </c>
      <c r="K3084" s="375">
        <v>2.7489340000000002</v>
      </c>
      <c r="L3084" s="375">
        <v>2.316506</v>
      </c>
      <c r="M3084" s="375">
        <v>0.77890499999999996</v>
      </c>
      <c r="N3084" s="375">
        <v>0</v>
      </c>
      <c r="O3084" s="375">
        <v>4.0718269999999999</v>
      </c>
      <c r="P3084" s="375">
        <v>1.6780649999999999</v>
      </c>
      <c r="Q3084" s="375">
        <v>0.56164800000000004</v>
      </c>
      <c r="R3084" s="375">
        <v>14.148054999999999</v>
      </c>
      <c r="W3084" s="323" t="s">
        <v>216</v>
      </c>
      <c r="X3084" s="323" t="s">
        <v>248</v>
      </c>
      <c r="Y3084" s="323"/>
      <c r="Z3084" s="327">
        <v>0</v>
      </c>
      <c r="AA3084" s="327">
        <v>0</v>
      </c>
      <c r="AB3084" s="327">
        <v>0</v>
      </c>
      <c r="AC3084" s="327">
        <v>0</v>
      </c>
      <c r="AD3084" s="327">
        <v>0</v>
      </c>
      <c r="AE3084" s="327">
        <v>0</v>
      </c>
      <c r="AF3084" s="327">
        <v>0</v>
      </c>
      <c r="AG3084" s="327">
        <v>0</v>
      </c>
      <c r="AH3084" s="327">
        <v>0</v>
      </c>
      <c r="AI3084" s="327">
        <v>0</v>
      </c>
      <c r="AJ3084" s="327">
        <v>0</v>
      </c>
      <c r="AK3084" s="327">
        <v>0</v>
      </c>
      <c r="AL3084" s="327">
        <v>0</v>
      </c>
      <c r="AM3084" s="292"/>
    </row>
    <row r="3085" spans="1:39" ht="19.5" customHeight="1" x14ac:dyDescent="0.2">
      <c r="A3085" s="375" t="s">
        <v>55</v>
      </c>
      <c r="B3085" s="375" t="s">
        <v>45</v>
      </c>
      <c r="C3085" s="375" t="s">
        <v>40</v>
      </c>
      <c r="D3085" s="375" t="s">
        <v>41</v>
      </c>
      <c r="E3085" s="375"/>
      <c r="F3085" s="375">
        <v>1998.6163979999901</v>
      </c>
      <c r="G3085" s="375">
        <v>526.99639899999897</v>
      </c>
      <c r="H3085" s="375">
        <v>1818.892145</v>
      </c>
      <c r="I3085" s="375">
        <v>2717.2523249999799</v>
      </c>
      <c r="J3085" s="375">
        <v>2120.09918099998</v>
      </c>
      <c r="K3085" s="375">
        <v>2754.7294999999799</v>
      </c>
      <c r="L3085" s="375">
        <v>1854.9756580000101</v>
      </c>
      <c r="M3085" s="375">
        <v>3001.86240992185</v>
      </c>
      <c r="N3085" s="375">
        <v>2949.4744521171201</v>
      </c>
      <c r="O3085" s="375">
        <v>2912.87944099997</v>
      </c>
      <c r="P3085" s="375">
        <v>3565.0376619999902</v>
      </c>
      <c r="Q3085" s="375">
        <v>3793.5666592391699</v>
      </c>
      <c r="R3085" s="375">
        <v>30014.382230277999</v>
      </c>
      <c r="W3085" s="323" t="s">
        <v>216</v>
      </c>
      <c r="X3085" s="323" t="s">
        <v>210</v>
      </c>
      <c r="Y3085" s="323"/>
      <c r="Z3085" s="327">
        <v>0</v>
      </c>
      <c r="AA3085" s="327">
        <v>0</v>
      </c>
      <c r="AB3085" s="327">
        <v>0</v>
      </c>
      <c r="AC3085" s="327">
        <v>0</v>
      </c>
      <c r="AD3085" s="327">
        <v>0</v>
      </c>
      <c r="AE3085" s="327">
        <v>0</v>
      </c>
      <c r="AF3085" s="327">
        <v>0</v>
      </c>
      <c r="AG3085" s="327">
        <v>0</v>
      </c>
      <c r="AH3085" s="327">
        <v>0</v>
      </c>
      <c r="AI3085" s="327">
        <v>0</v>
      </c>
      <c r="AJ3085" s="327">
        <v>0</v>
      </c>
      <c r="AK3085" s="327">
        <v>0</v>
      </c>
      <c r="AL3085" s="327">
        <v>0</v>
      </c>
      <c r="AM3085" s="292"/>
    </row>
    <row r="3086" spans="1:39" ht="19.5" customHeight="1" x14ac:dyDescent="0.2">
      <c r="A3086" s="375" t="s">
        <v>55</v>
      </c>
      <c r="B3086" s="375" t="s">
        <v>45</v>
      </c>
      <c r="C3086" s="375" t="s">
        <v>40</v>
      </c>
      <c r="D3086" s="375" t="s">
        <v>42</v>
      </c>
      <c r="E3086" s="375"/>
      <c r="F3086" s="375">
        <v>110.93544</v>
      </c>
      <c r="G3086" s="375">
        <v>21.391022</v>
      </c>
      <c r="H3086" s="375">
        <v>73.952957000000097</v>
      </c>
      <c r="I3086" s="375">
        <v>153.80727400000001</v>
      </c>
      <c r="J3086" s="375">
        <v>215.82623100000001</v>
      </c>
      <c r="K3086" s="375">
        <v>379.57028700000097</v>
      </c>
      <c r="L3086" s="375">
        <v>389.28415600000102</v>
      </c>
      <c r="M3086" s="375">
        <v>342.23561884374999</v>
      </c>
      <c r="N3086" s="375">
        <v>458.161463711713</v>
      </c>
      <c r="O3086" s="375">
        <v>203.54842199999999</v>
      </c>
      <c r="P3086" s="375">
        <v>107.57345100000001</v>
      </c>
      <c r="Q3086" s="375">
        <v>198.339698</v>
      </c>
      <c r="R3086" s="375">
        <v>2654.6260205554699</v>
      </c>
      <c r="W3086" s="321"/>
      <c r="X3086" s="321"/>
      <c r="Y3086" s="321"/>
      <c r="Z3086" s="329"/>
      <c r="AA3086" s="329"/>
      <c r="AB3086" s="329"/>
      <c r="AC3086" s="329"/>
      <c r="AD3086" s="329"/>
      <c r="AE3086" s="329"/>
      <c r="AF3086" s="329"/>
      <c r="AG3086" s="329"/>
      <c r="AH3086" s="329"/>
      <c r="AI3086" s="329"/>
      <c r="AJ3086" s="329"/>
      <c r="AK3086" s="329"/>
      <c r="AL3086" s="329"/>
      <c r="AM3086" s="292"/>
    </row>
    <row r="3087" spans="1:39" ht="19.5" customHeight="1" x14ac:dyDescent="0.2">
      <c r="A3087" s="375" t="s">
        <v>55</v>
      </c>
      <c r="B3087" s="375" t="s">
        <v>45</v>
      </c>
      <c r="C3087" s="375" t="s">
        <v>40</v>
      </c>
      <c r="D3087" s="375" t="s">
        <v>43</v>
      </c>
      <c r="E3087" s="375"/>
      <c r="F3087" s="375">
        <v>12.898486</v>
      </c>
      <c r="G3087" s="375">
        <v>23.016190000000002</v>
      </c>
      <c r="H3087" s="375">
        <v>4.1190219999999398</v>
      </c>
      <c r="I3087" s="375">
        <v>10.823875999999901</v>
      </c>
      <c r="J3087" s="375">
        <v>10.7800919999999</v>
      </c>
      <c r="K3087" s="375">
        <v>18.880500999999999</v>
      </c>
      <c r="L3087" s="375">
        <v>4.7894109999999896</v>
      </c>
      <c r="M3087" s="375">
        <v>7.3072970000000499</v>
      </c>
      <c r="N3087" s="375">
        <v>8.8150850000000105</v>
      </c>
      <c r="O3087" s="375">
        <v>9.6255939999999605</v>
      </c>
      <c r="P3087" s="375">
        <v>19.473876999999899</v>
      </c>
      <c r="Q3087" s="375">
        <v>23.546081000000001</v>
      </c>
      <c r="R3087" s="375">
        <v>154.075512</v>
      </c>
      <c r="W3087" s="321"/>
      <c r="X3087" s="321"/>
      <c r="Y3087" s="321"/>
      <c r="Z3087" s="329"/>
      <c r="AA3087" s="329"/>
      <c r="AB3087" s="329"/>
      <c r="AC3087" s="329"/>
      <c r="AD3087" s="329"/>
      <c r="AE3087" s="329"/>
      <c r="AF3087" s="329"/>
      <c r="AG3087" s="329"/>
      <c r="AH3087" s="329"/>
      <c r="AI3087" s="329"/>
      <c r="AJ3087" s="329"/>
      <c r="AK3087" s="329"/>
      <c r="AL3087" s="329"/>
      <c r="AM3087" s="292"/>
    </row>
    <row r="3088" spans="1:39" ht="19.5" customHeight="1" x14ac:dyDescent="0.2">
      <c r="A3088" s="375" t="s">
        <v>55</v>
      </c>
      <c r="B3088" s="375" t="s">
        <v>25</v>
      </c>
      <c r="C3088" s="375" t="s">
        <v>378</v>
      </c>
      <c r="D3088" s="375" t="s">
        <v>378</v>
      </c>
      <c r="E3088" s="375"/>
      <c r="F3088" s="375">
        <v>6712.3609029999898</v>
      </c>
      <c r="G3088" s="375">
        <v>2123.98945</v>
      </c>
      <c r="H3088" s="375">
        <v>5489.6223490000002</v>
      </c>
      <c r="I3088" s="375">
        <v>7274.5014950000004</v>
      </c>
      <c r="J3088" s="375">
        <v>7618.8606810000001</v>
      </c>
      <c r="K3088" s="375">
        <v>9018.7244219999993</v>
      </c>
      <c r="L3088" s="375">
        <v>8109.1946719999996</v>
      </c>
      <c r="M3088" s="375">
        <v>9607.3120089999993</v>
      </c>
      <c r="N3088" s="375">
        <v>9552.0052099999994</v>
      </c>
      <c r="O3088" s="375">
        <v>8759.8080979999995</v>
      </c>
      <c r="P3088" s="375">
        <v>10342.820046999999</v>
      </c>
      <c r="Q3088" s="375">
        <v>11029.615361</v>
      </c>
      <c r="R3088" s="375">
        <v>95638.814696999994</v>
      </c>
      <c r="W3088" s="323" t="s">
        <v>3</v>
      </c>
      <c r="X3088" s="323" t="s">
        <v>4</v>
      </c>
      <c r="Y3088" s="323"/>
      <c r="Z3088" s="327" t="s">
        <v>8</v>
      </c>
      <c r="AA3088" s="327" t="s">
        <v>9</v>
      </c>
      <c r="AB3088" s="327" t="s">
        <v>10</v>
      </c>
      <c r="AC3088" s="327" t="s">
        <v>11</v>
      </c>
      <c r="AD3088" s="327" t="s">
        <v>12</v>
      </c>
      <c r="AE3088" s="327" t="s">
        <v>13</v>
      </c>
      <c r="AF3088" s="327" t="s">
        <v>14</v>
      </c>
      <c r="AG3088" s="327" t="s">
        <v>15</v>
      </c>
      <c r="AH3088" s="327" t="s">
        <v>16</v>
      </c>
      <c r="AI3088" s="327" t="s">
        <v>17</v>
      </c>
      <c r="AJ3088" s="327" t="s">
        <v>111</v>
      </c>
      <c r="AK3088" s="327" t="s">
        <v>19</v>
      </c>
      <c r="AL3088" s="327" t="s">
        <v>20</v>
      </c>
      <c r="AM3088" s="292"/>
    </row>
    <row r="3089" spans="1:39" ht="19.5" customHeight="1" x14ac:dyDescent="0.2">
      <c r="A3089" s="375" t="s">
        <v>55</v>
      </c>
      <c r="B3089" s="375" t="s">
        <v>44</v>
      </c>
      <c r="C3089" s="375" t="s">
        <v>380</v>
      </c>
      <c r="D3089" s="375" t="s">
        <v>380</v>
      </c>
      <c r="E3089" s="375"/>
      <c r="F3089" s="375">
        <v>4589.9105790000003</v>
      </c>
      <c r="G3089" s="375">
        <v>1552.5858390000001</v>
      </c>
      <c r="H3089" s="375">
        <v>3592.6582249999901</v>
      </c>
      <c r="I3089" s="375">
        <v>4392.6180200000299</v>
      </c>
      <c r="J3089" s="375">
        <v>5272.1551770000196</v>
      </c>
      <c r="K3089" s="375">
        <v>5865.5441340000098</v>
      </c>
      <c r="L3089" s="375">
        <v>5860.1454469999799</v>
      </c>
      <c r="M3089" s="375">
        <v>6255.9066832343797</v>
      </c>
      <c r="N3089" s="375">
        <v>6135.5542091711704</v>
      </c>
      <c r="O3089" s="375">
        <v>5633.7546410000296</v>
      </c>
      <c r="P3089" s="375">
        <v>6650.7350570000099</v>
      </c>
      <c r="Q3089" s="375">
        <v>7013.6057227608098</v>
      </c>
      <c r="R3089" s="375">
        <v>62815.173734166397</v>
      </c>
      <c r="W3089" s="323" t="s">
        <v>53</v>
      </c>
      <c r="X3089" s="323" t="s">
        <v>217</v>
      </c>
      <c r="Y3089" s="323"/>
      <c r="Z3089" s="327">
        <v>0</v>
      </c>
      <c r="AA3089" s="327">
        <v>0</v>
      </c>
      <c r="AB3089" s="327">
        <v>0</v>
      </c>
      <c r="AC3089" s="327">
        <v>0</v>
      </c>
      <c r="AD3089" s="327">
        <v>0</v>
      </c>
      <c r="AE3089" s="327">
        <v>0</v>
      </c>
      <c r="AF3089" s="327">
        <v>0</v>
      </c>
      <c r="AG3089" s="327">
        <v>0</v>
      </c>
      <c r="AH3089" s="327">
        <v>0</v>
      </c>
      <c r="AI3089" s="327">
        <v>0</v>
      </c>
      <c r="AJ3089" s="327">
        <v>0</v>
      </c>
      <c r="AK3089" s="327">
        <v>0</v>
      </c>
      <c r="AL3089" s="327">
        <v>0</v>
      </c>
      <c r="AM3089" s="292"/>
    </row>
    <row r="3090" spans="1:39" ht="19.5" customHeight="1" x14ac:dyDescent="0.2">
      <c r="A3090" s="375" t="s">
        <v>55</v>
      </c>
      <c r="B3090" s="375" t="s">
        <v>45</v>
      </c>
      <c r="C3090" s="375" t="s">
        <v>382</v>
      </c>
      <c r="D3090" s="375" t="s">
        <v>382</v>
      </c>
      <c r="E3090" s="375"/>
      <c r="F3090" s="375">
        <v>2122.4503239999899</v>
      </c>
      <c r="G3090" s="375">
        <v>571.40361099999996</v>
      </c>
      <c r="H3090" s="375">
        <v>1896.9641240000101</v>
      </c>
      <c r="I3090" s="375">
        <v>2881.8834749999701</v>
      </c>
      <c r="J3090" s="375">
        <v>2346.70550399998</v>
      </c>
      <c r="K3090" s="375">
        <v>3153.18028799999</v>
      </c>
      <c r="L3090" s="375">
        <v>2249.0492250000202</v>
      </c>
      <c r="M3090" s="375">
        <v>3351.4053257656201</v>
      </c>
      <c r="N3090" s="375">
        <v>3416.4510008288298</v>
      </c>
      <c r="O3090" s="375">
        <v>3126.05345699997</v>
      </c>
      <c r="P3090" s="375">
        <v>3692.0849899999898</v>
      </c>
      <c r="Q3090" s="375">
        <v>4016.0096382392098</v>
      </c>
      <c r="R3090" s="375">
        <v>32823.640962833597</v>
      </c>
      <c r="W3090" s="323" t="s">
        <v>53</v>
      </c>
      <c r="X3090" s="323" t="s">
        <v>218</v>
      </c>
      <c r="Y3090" s="323"/>
      <c r="Z3090" s="327">
        <v>0</v>
      </c>
      <c r="AA3090" s="327">
        <v>0</v>
      </c>
      <c r="AB3090" s="327">
        <v>0</v>
      </c>
      <c r="AC3090" s="327">
        <v>0</v>
      </c>
      <c r="AD3090" s="327">
        <v>0</v>
      </c>
      <c r="AE3090" s="327">
        <v>0</v>
      </c>
      <c r="AF3090" s="327">
        <v>0</v>
      </c>
      <c r="AG3090" s="327">
        <v>0</v>
      </c>
      <c r="AH3090" s="327">
        <v>0</v>
      </c>
      <c r="AI3090" s="327">
        <v>0</v>
      </c>
      <c r="AJ3090" s="327">
        <v>0</v>
      </c>
      <c r="AK3090" s="327">
        <v>0</v>
      </c>
      <c r="AL3090" s="327">
        <v>0</v>
      </c>
      <c r="AM3090" s="292"/>
    </row>
    <row r="3091" spans="1:39" ht="19.5" customHeight="1" x14ac:dyDescent="0.2">
      <c r="A3091" s="375" t="s">
        <v>55</v>
      </c>
      <c r="B3091" s="375" t="s">
        <v>46</v>
      </c>
      <c r="C3091" s="375" t="s">
        <v>384</v>
      </c>
      <c r="D3091" s="375" t="s">
        <v>384</v>
      </c>
      <c r="E3091" s="375"/>
      <c r="F3091" s="375">
        <v>0</v>
      </c>
      <c r="G3091" s="375">
        <v>0</v>
      </c>
      <c r="H3091" s="375">
        <v>0</v>
      </c>
      <c r="I3091" s="375">
        <v>0</v>
      </c>
      <c r="J3091" s="375">
        <v>0</v>
      </c>
      <c r="K3091" s="375">
        <v>0</v>
      </c>
      <c r="L3091" s="375">
        <v>0</v>
      </c>
      <c r="M3091" s="375">
        <v>0</v>
      </c>
      <c r="N3091" s="375">
        <v>0</v>
      </c>
      <c r="O3091" s="375">
        <v>0</v>
      </c>
      <c r="P3091" s="375">
        <v>0</v>
      </c>
      <c r="Q3091" s="375">
        <v>0</v>
      </c>
      <c r="R3091" s="375">
        <v>0</v>
      </c>
      <c r="W3091" s="323" t="s">
        <v>53</v>
      </c>
      <c r="X3091" s="323" t="s">
        <v>219</v>
      </c>
      <c r="Y3091" s="323"/>
      <c r="Z3091" s="327">
        <v>0</v>
      </c>
      <c r="AA3091" s="327">
        <v>0</v>
      </c>
      <c r="AB3091" s="327">
        <v>0</v>
      </c>
      <c r="AC3091" s="327">
        <v>0</v>
      </c>
      <c r="AD3091" s="327">
        <v>0</v>
      </c>
      <c r="AE3091" s="327">
        <v>0</v>
      </c>
      <c r="AF3091" s="327">
        <v>0</v>
      </c>
      <c r="AG3091" s="327">
        <v>0</v>
      </c>
      <c r="AH3091" s="327">
        <v>0</v>
      </c>
      <c r="AI3091" s="327">
        <v>0</v>
      </c>
      <c r="AJ3091" s="327">
        <v>0</v>
      </c>
      <c r="AK3091" s="327">
        <v>0</v>
      </c>
      <c r="AL3091" s="327">
        <v>0</v>
      </c>
      <c r="AM3091" s="292"/>
    </row>
    <row r="3092" spans="1:39" ht="19.5" customHeight="1" x14ac:dyDescent="0.2">
      <c r="A3092" s="375" t="s">
        <v>55</v>
      </c>
      <c r="B3092" s="375" t="s">
        <v>47</v>
      </c>
      <c r="C3092" s="375" t="s">
        <v>386</v>
      </c>
      <c r="D3092" s="375" t="s">
        <v>386</v>
      </c>
      <c r="E3092" s="375"/>
      <c r="F3092" s="375">
        <v>2122.4503239999899</v>
      </c>
      <c r="G3092" s="375">
        <v>571.40361099999996</v>
      </c>
      <c r="H3092" s="375">
        <v>1896.9641240000101</v>
      </c>
      <c r="I3092" s="375">
        <v>2881.8834749999701</v>
      </c>
      <c r="J3092" s="375">
        <v>2346.70550399998</v>
      </c>
      <c r="K3092" s="375">
        <v>3153.18028799999</v>
      </c>
      <c r="L3092" s="375">
        <v>2249.0492250000202</v>
      </c>
      <c r="M3092" s="375">
        <v>3351.4053257656201</v>
      </c>
      <c r="N3092" s="375">
        <v>3416.4510008288298</v>
      </c>
      <c r="O3092" s="375">
        <v>3126.05345699997</v>
      </c>
      <c r="P3092" s="375">
        <v>3692.0849899999898</v>
      </c>
      <c r="Q3092" s="375">
        <v>4016.0096382392098</v>
      </c>
      <c r="R3092" s="375">
        <v>32823.640962833597</v>
      </c>
      <c r="W3092" s="323" t="s">
        <v>53</v>
      </c>
      <c r="X3092" s="323" t="s">
        <v>220</v>
      </c>
      <c r="Y3092" s="323"/>
      <c r="Z3092" s="327">
        <v>0</v>
      </c>
      <c r="AA3092" s="327">
        <v>0</v>
      </c>
      <c r="AB3092" s="327">
        <v>0</v>
      </c>
      <c r="AC3092" s="327">
        <v>0</v>
      </c>
      <c r="AD3092" s="327">
        <v>0</v>
      </c>
      <c r="AE3092" s="327">
        <v>0</v>
      </c>
      <c r="AF3092" s="327">
        <v>0</v>
      </c>
      <c r="AG3092" s="327">
        <v>0</v>
      </c>
      <c r="AH3092" s="327">
        <v>0</v>
      </c>
      <c r="AI3092" s="327">
        <v>0</v>
      </c>
      <c r="AJ3092" s="327">
        <v>0</v>
      </c>
      <c r="AK3092" s="327">
        <v>0</v>
      </c>
      <c r="AL3092" s="327">
        <v>0</v>
      </c>
      <c r="AM3092" s="292"/>
    </row>
    <row r="3093" spans="1:39" ht="19.5" customHeight="1" x14ac:dyDescent="0.2">
      <c r="A3093" s="375" t="s">
        <v>55</v>
      </c>
      <c r="B3093" s="375" t="s">
        <v>48</v>
      </c>
      <c r="C3093" s="375" t="s">
        <v>48</v>
      </c>
      <c r="D3093" s="375" t="s">
        <v>48</v>
      </c>
      <c r="E3093" s="375"/>
      <c r="F3093" s="375">
        <v>0.31620026912608201</v>
      </c>
      <c r="G3093" s="375">
        <v>0.26902375197767597</v>
      </c>
      <c r="H3093" s="375">
        <v>0.34555457614412499</v>
      </c>
      <c r="I3093" s="375">
        <v>0.39616233180799898</v>
      </c>
      <c r="J3093" s="375">
        <v>0.30801265468106298</v>
      </c>
      <c r="K3093" s="375">
        <v>0.34962597152965702</v>
      </c>
      <c r="L3093" s="375">
        <v>0.27734557079578998</v>
      </c>
      <c r="M3093" s="375">
        <v>0.34883902205175299</v>
      </c>
      <c r="N3093" s="375">
        <v>0.35766846078058501</v>
      </c>
      <c r="O3093" s="375">
        <v>0.35686323513339202</v>
      </c>
      <c r="P3093" s="375">
        <v>0.35697082354931903</v>
      </c>
      <c r="Q3093" s="375">
        <v>0.36411148592176201</v>
      </c>
      <c r="R3093" s="375">
        <v>0.343204179880569</v>
      </c>
      <c r="W3093" s="323" t="s">
        <v>53</v>
      </c>
      <c r="X3093" s="323" t="s">
        <v>211</v>
      </c>
      <c r="Y3093" s="323"/>
      <c r="Z3093" s="327">
        <v>0</v>
      </c>
      <c r="AA3093" s="327">
        <v>0</v>
      </c>
      <c r="AB3093" s="327">
        <v>0</v>
      </c>
      <c r="AC3093" s="327">
        <v>0</v>
      </c>
      <c r="AD3093" s="327">
        <v>0</v>
      </c>
      <c r="AE3093" s="327">
        <v>0</v>
      </c>
      <c r="AF3093" s="327">
        <v>0</v>
      </c>
      <c r="AG3093" s="327">
        <v>0</v>
      </c>
      <c r="AH3093" s="327">
        <v>0</v>
      </c>
      <c r="AI3093" s="327">
        <v>0</v>
      </c>
      <c r="AJ3093" s="327">
        <v>0</v>
      </c>
      <c r="AK3093" s="327">
        <v>0</v>
      </c>
      <c r="AL3093" s="327">
        <v>0</v>
      </c>
      <c r="AM3093" s="292"/>
    </row>
    <row r="3094" spans="1:39" ht="19.5" customHeight="1" x14ac:dyDescent="0.2">
      <c r="A3094" s="375" t="s">
        <v>55</v>
      </c>
      <c r="B3094" s="375" t="s">
        <v>49</v>
      </c>
      <c r="C3094" s="375" t="s">
        <v>49</v>
      </c>
      <c r="D3094" s="375" t="s">
        <v>49</v>
      </c>
      <c r="E3094" s="375"/>
      <c r="F3094" s="375">
        <v>0</v>
      </c>
      <c r="G3094" s="375">
        <v>0</v>
      </c>
      <c r="H3094" s="375">
        <v>0</v>
      </c>
      <c r="I3094" s="375">
        <v>0</v>
      </c>
      <c r="J3094" s="375">
        <v>0</v>
      </c>
      <c r="K3094" s="375">
        <v>0</v>
      </c>
      <c r="L3094" s="375">
        <v>0</v>
      </c>
      <c r="M3094" s="375">
        <v>0</v>
      </c>
      <c r="N3094" s="375">
        <v>0</v>
      </c>
      <c r="O3094" s="375">
        <v>0</v>
      </c>
      <c r="P3094" s="375">
        <v>0</v>
      </c>
      <c r="Q3094" s="375">
        <v>0</v>
      </c>
      <c r="R3094" s="375">
        <v>0</v>
      </c>
      <c r="W3094" s="323" t="s">
        <v>53</v>
      </c>
      <c r="X3094" s="323" t="s">
        <v>221</v>
      </c>
      <c r="Y3094" s="323"/>
      <c r="Z3094" s="327">
        <v>0</v>
      </c>
      <c r="AA3094" s="327">
        <v>0</v>
      </c>
      <c r="AB3094" s="327">
        <v>0</v>
      </c>
      <c r="AC3094" s="327">
        <v>0</v>
      </c>
      <c r="AD3094" s="327">
        <v>0</v>
      </c>
      <c r="AE3094" s="327">
        <v>0</v>
      </c>
      <c r="AF3094" s="327">
        <v>0</v>
      </c>
      <c r="AG3094" s="327">
        <v>0</v>
      </c>
      <c r="AH3094" s="327">
        <v>0</v>
      </c>
      <c r="AI3094" s="327">
        <v>0</v>
      </c>
      <c r="AJ3094" s="327">
        <v>0</v>
      </c>
      <c r="AK3094" s="327">
        <v>0</v>
      </c>
      <c r="AL3094" s="327">
        <v>0</v>
      </c>
      <c r="AM3094" s="292"/>
    </row>
    <row r="3095" spans="1:39" ht="19.5" customHeight="1" x14ac:dyDescent="0.2">
      <c r="A3095" s="375" t="s">
        <v>55</v>
      </c>
      <c r="B3095" s="375" t="s">
        <v>50</v>
      </c>
      <c r="C3095" s="375" t="s">
        <v>50</v>
      </c>
      <c r="D3095" s="375" t="s">
        <v>50</v>
      </c>
      <c r="E3095" s="375"/>
      <c r="F3095" s="375">
        <v>0.31620026912608201</v>
      </c>
      <c r="G3095" s="375">
        <v>0.26902375197767597</v>
      </c>
      <c r="H3095" s="375">
        <v>0.34555457614412499</v>
      </c>
      <c r="I3095" s="375">
        <v>0.39616233180799898</v>
      </c>
      <c r="J3095" s="375">
        <v>0.30801265468106298</v>
      </c>
      <c r="K3095" s="375">
        <v>0.34962597152965702</v>
      </c>
      <c r="L3095" s="375">
        <v>0.27734557079578998</v>
      </c>
      <c r="M3095" s="375">
        <v>0.34883902205175299</v>
      </c>
      <c r="N3095" s="375">
        <v>0.35766846078058501</v>
      </c>
      <c r="O3095" s="375">
        <v>0.35686323513339202</v>
      </c>
      <c r="P3095" s="375">
        <v>0.35697082354931903</v>
      </c>
      <c r="Q3095" s="375">
        <v>0.36411148592176201</v>
      </c>
      <c r="R3095" s="375">
        <v>0.343204179880569</v>
      </c>
      <c r="W3095" s="323" t="s">
        <v>53</v>
      </c>
      <c r="X3095" s="323" t="s">
        <v>222</v>
      </c>
      <c r="Y3095" s="323"/>
      <c r="Z3095" s="327">
        <v>0</v>
      </c>
      <c r="AA3095" s="327">
        <v>0</v>
      </c>
      <c r="AB3095" s="327">
        <v>0</v>
      </c>
      <c r="AC3095" s="327">
        <v>0</v>
      </c>
      <c r="AD3095" s="327">
        <v>0</v>
      </c>
      <c r="AE3095" s="327">
        <v>0</v>
      </c>
      <c r="AF3095" s="327">
        <v>0</v>
      </c>
      <c r="AG3095" s="327">
        <v>0</v>
      </c>
      <c r="AH3095" s="327">
        <v>0</v>
      </c>
      <c r="AI3095" s="327">
        <v>0</v>
      </c>
      <c r="AJ3095" s="327">
        <v>0</v>
      </c>
      <c r="AK3095" s="327">
        <v>0</v>
      </c>
      <c r="AL3095" s="327">
        <v>0</v>
      </c>
      <c r="AM3095" s="292"/>
    </row>
    <row r="3096" spans="1:39" ht="19.5" customHeight="1" x14ac:dyDescent="0.2">
      <c r="A3096" s="375" t="s">
        <v>365</v>
      </c>
      <c r="B3096" s="375" t="s">
        <v>25</v>
      </c>
      <c r="C3096" s="375" t="s">
        <v>26</v>
      </c>
      <c r="D3096" s="375" t="s">
        <v>27</v>
      </c>
      <c r="E3096" s="375"/>
      <c r="F3096" s="375">
        <v>0</v>
      </c>
      <c r="G3096" s="375">
        <v>0</v>
      </c>
      <c r="H3096" s="375">
        <v>0</v>
      </c>
      <c r="I3096" s="375">
        <v>0</v>
      </c>
      <c r="J3096" s="375">
        <v>0</v>
      </c>
      <c r="K3096" s="375">
        <v>0</v>
      </c>
      <c r="L3096" s="375">
        <v>0</v>
      </c>
      <c r="M3096" s="375">
        <v>0</v>
      </c>
      <c r="N3096" s="375">
        <v>0</v>
      </c>
      <c r="O3096" s="375">
        <v>0</v>
      </c>
      <c r="P3096" s="375">
        <v>0</v>
      </c>
      <c r="Q3096" s="375">
        <v>0</v>
      </c>
      <c r="R3096" s="375">
        <v>0</v>
      </c>
      <c r="W3096" s="323" t="s">
        <v>53</v>
      </c>
      <c r="X3096" s="323" t="s">
        <v>223</v>
      </c>
      <c r="Y3096" s="323"/>
      <c r="Z3096" s="327">
        <v>0</v>
      </c>
      <c r="AA3096" s="327">
        <v>0</v>
      </c>
      <c r="AB3096" s="327">
        <v>0</v>
      </c>
      <c r="AC3096" s="327">
        <v>0</v>
      </c>
      <c r="AD3096" s="327">
        <v>0</v>
      </c>
      <c r="AE3096" s="327">
        <v>0</v>
      </c>
      <c r="AF3096" s="327">
        <v>0</v>
      </c>
      <c r="AG3096" s="327">
        <v>0</v>
      </c>
      <c r="AH3096" s="327">
        <v>0</v>
      </c>
      <c r="AI3096" s="327">
        <v>0</v>
      </c>
      <c r="AJ3096" s="327">
        <v>0</v>
      </c>
      <c r="AK3096" s="327">
        <v>0</v>
      </c>
      <c r="AL3096" s="327">
        <v>0</v>
      </c>
      <c r="AM3096" s="292"/>
    </row>
    <row r="3097" spans="1:39" ht="19.5" customHeight="1" x14ac:dyDescent="0.2">
      <c r="A3097" s="375" t="s">
        <v>365</v>
      </c>
      <c r="B3097" s="375" t="s">
        <v>25</v>
      </c>
      <c r="C3097" s="375" t="s">
        <v>26</v>
      </c>
      <c r="D3097" s="375" t="s">
        <v>28</v>
      </c>
      <c r="E3097" s="375"/>
      <c r="F3097" s="375">
        <v>0</v>
      </c>
      <c r="G3097" s="375">
        <v>0</v>
      </c>
      <c r="H3097" s="375">
        <v>0</v>
      </c>
      <c r="I3097" s="375">
        <v>0</v>
      </c>
      <c r="J3097" s="375">
        <v>0</v>
      </c>
      <c r="K3097" s="375">
        <v>0</v>
      </c>
      <c r="L3097" s="375">
        <v>0</v>
      </c>
      <c r="M3097" s="375">
        <v>0</v>
      </c>
      <c r="N3097" s="375">
        <v>0</v>
      </c>
      <c r="O3097" s="375">
        <v>0</v>
      </c>
      <c r="P3097" s="375">
        <v>0</v>
      </c>
      <c r="Q3097" s="375">
        <v>0</v>
      </c>
      <c r="R3097" s="375">
        <v>0</v>
      </c>
      <c r="W3097" s="323" t="s">
        <v>53</v>
      </c>
      <c r="X3097" s="323" t="s">
        <v>224</v>
      </c>
      <c r="Y3097" s="323"/>
      <c r="Z3097" s="327">
        <v>0</v>
      </c>
      <c r="AA3097" s="327">
        <v>0</v>
      </c>
      <c r="AB3097" s="327">
        <v>0</v>
      </c>
      <c r="AC3097" s="327">
        <v>0</v>
      </c>
      <c r="AD3097" s="327">
        <v>0</v>
      </c>
      <c r="AE3097" s="327">
        <v>0</v>
      </c>
      <c r="AF3097" s="327">
        <v>0</v>
      </c>
      <c r="AG3097" s="327">
        <v>0</v>
      </c>
      <c r="AH3097" s="327">
        <v>0</v>
      </c>
      <c r="AI3097" s="327">
        <v>0</v>
      </c>
      <c r="AJ3097" s="327">
        <v>0</v>
      </c>
      <c r="AK3097" s="327">
        <v>0</v>
      </c>
      <c r="AL3097" s="327">
        <v>0</v>
      </c>
      <c r="AM3097" s="292"/>
    </row>
    <row r="3098" spans="1:39" ht="19.5" customHeight="1" x14ac:dyDescent="0.2">
      <c r="A3098" s="375" t="s">
        <v>365</v>
      </c>
      <c r="B3098" s="375" t="s">
        <v>25</v>
      </c>
      <c r="C3098" s="375" t="s">
        <v>26</v>
      </c>
      <c r="D3098" s="375" t="s">
        <v>29</v>
      </c>
      <c r="E3098" s="375"/>
      <c r="F3098" s="375">
        <v>0</v>
      </c>
      <c r="G3098" s="375">
        <v>0</v>
      </c>
      <c r="H3098" s="375">
        <v>0</v>
      </c>
      <c r="I3098" s="375">
        <v>0</v>
      </c>
      <c r="J3098" s="375">
        <v>0</v>
      </c>
      <c r="K3098" s="375">
        <v>0</v>
      </c>
      <c r="L3098" s="375">
        <v>0</v>
      </c>
      <c r="M3098" s="375">
        <v>0</v>
      </c>
      <c r="N3098" s="375">
        <v>0</v>
      </c>
      <c r="O3098" s="375">
        <v>0</v>
      </c>
      <c r="P3098" s="375">
        <v>0</v>
      </c>
      <c r="Q3098" s="375">
        <v>0</v>
      </c>
      <c r="R3098" s="375">
        <v>0</v>
      </c>
      <c r="W3098" s="323" t="s">
        <v>53</v>
      </c>
      <c r="X3098" s="323" t="s">
        <v>225</v>
      </c>
      <c r="Y3098" s="323"/>
      <c r="Z3098" s="327">
        <v>0</v>
      </c>
      <c r="AA3098" s="327">
        <v>0</v>
      </c>
      <c r="AB3098" s="327">
        <v>0</v>
      </c>
      <c r="AC3098" s="327">
        <v>0</v>
      </c>
      <c r="AD3098" s="327">
        <v>0</v>
      </c>
      <c r="AE3098" s="327">
        <v>0</v>
      </c>
      <c r="AF3098" s="327">
        <v>0</v>
      </c>
      <c r="AG3098" s="327">
        <v>0</v>
      </c>
      <c r="AH3098" s="327">
        <v>0</v>
      </c>
      <c r="AI3098" s="327">
        <v>0</v>
      </c>
      <c r="AJ3098" s="327">
        <v>0</v>
      </c>
      <c r="AK3098" s="327">
        <v>0</v>
      </c>
      <c r="AL3098" s="327">
        <v>0</v>
      </c>
      <c r="AM3098" s="292"/>
    </row>
    <row r="3099" spans="1:39" ht="19.5" customHeight="1" x14ac:dyDescent="0.2">
      <c r="A3099" s="375" t="s">
        <v>365</v>
      </c>
      <c r="B3099" s="375" t="s">
        <v>25</v>
      </c>
      <c r="C3099" s="375" t="s">
        <v>26</v>
      </c>
      <c r="D3099" s="375" t="s">
        <v>30</v>
      </c>
      <c r="E3099" s="375"/>
      <c r="F3099" s="375">
        <v>0</v>
      </c>
      <c r="G3099" s="375">
        <v>0</v>
      </c>
      <c r="H3099" s="375">
        <v>0</v>
      </c>
      <c r="I3099" s="375">
        <v>0</v>
      </c>
      <c r="J3099" s="375">
        <v>0</v>
      </c>
      <c r="K3099" s="375">
        <v>0</v>
      </c>
      <c r="L3099" s="375">
        <v>0</v>
      </c>
      <c r="M3099" s="375">
        <v>0</v>
      </c>
      <c r="N3099" s="375">
        <v>0</v>
      </c>
      <c r="O3099" s="375">
        <v>0</v>
      </c>
      <c r="P3099" s="375">
        <v>0</v>
      </c>
      <c r="Q3099" s="375">
        <v>0</v>
      </c>
      <c r="R3099" s="375">
        <v>0</v>
      </c>
      <c r="W3099" s="323" t="s">
        <v>53</v>
      </c>
      <c r="X3099" s="323" t="s">
        <v>226</v>
      </c>
      <c r="Y3099" s="323"/>
      <c r="Z3099" s="327">
        <v>0</v>
      </c>
      <c r="AA3099" s="327">
        <v>0</v>
      </c>
      <c r="AB3099" s="327">
        <v>0</v>
      </c>
      <c r="AC3099" s="327">
        <v>0</v>
      </c>
      <c r="AD3099" s="327">
        <v>0</v>
      </c>
      <c r="AE3099" s="327">
        <v>0</v>
      </c>
      <c r="AF3099" s="327">
        <v>0</v>
      </c>
      <c r="AG3099" s="327">
        <v>0</v>
      </c>
      <c r="AH3099" s="327">
        <v>0</v>
      </c>
      <c r="AI3099" s="327">
        <v>0</v>
      </c>
      <c r="AJ3099" s="327">
        <v>0</v>
      </c>
      <c r="AK3099" s="327">
        <v>0</v>
      </c>
      <c r="AL3099" s="327">
        <v>0</v>
      </c>
      <c r="AM3099" s="292"/>
    </row>
    <row r="3100" spans="1:39" ht="19.5" customHeight="1" x14ac:dyDescent="0.2">
      <c r="A3100" s="375" t="s">
        <v>365</v>
      </c>
      <c r="B3100" s="375" t="s">
        <v>25</v>
      </c>
      <c r="C3100" s="375" t="s">
        <v>26</v>
      </c>
      <c r="D3100" s="375" t="s">
        <v>31</v>
      </c>
      <c r="E3100" s="375"/>
      <c r="F3100" s="375">
        <v>0</v>
      </c>
      <c r="G3100" s="375">
        <v>0</v>
      </c>
      <c r="H3100" s="375">
        <v>0</v>
      </c>
      <c r="I3100" s="375">
        <v>0</v>
      </c>
      <c r="J3100" s="375">
        <v>0</v>
      </c>
      <c r="K3100" s="375">
        <v>0</v>
      </c>
      <c r="L3100" s="375">
        <v>0</v>
      </c>
      <c r="M3100" s="375">
        <v>0</v>
      </c>
      <c r="N3100" s="375">
        <v>0</v>
      </c>
      <c r="O3100" s="375">
        <v>0</v>
      </c>
      <c r="P3100" s="375">
        <v>0</v>
      </c>
      <c r="Q3100" s="375">
        <v>0</v>
      </c>
      <c r="R3100" s="375">
        <v>0</v>
      </c>
      <c r="W3100" s="323" t="s">
        <v>53</v>
      </c>
      <c r="X3100" s="323" t="s">
        <v>227</v>
      </c>
      <c r="Y3100" s="323"/>
      <c r="Z3100" s="327">
        <v>0</v>
      </c>
      <c r="AA3100" s="327">
        <v>0</v>
      </c>
      <c r="AB3100" s="327">
        <v>0</v>
      </c>
      <c r="AC3100" s="327">
        <v>0</v>
      </c>
      <c r="AD3100" s="327">
        <v>0</v>
      </c>
      <c r="AE3100" s="327">
        <v>0</v>
      </c>
      <c r="AF3100" s="327">
        <v>0</v>
      </c>
      <c r="AG3100" s="327">
        <v>0</v>
      </c>
      <c r="AH3100" s="327">
        <v>0</v>
      </c>
      <c r="AI3100" s="327">
        <v>0</v>
      </c>
      <c r="AJ3100" s="327">
        <v>0</v>
      </c>
      <c r="AK3100" s="327">
        <v>0</v>
      </c>
      <c r="AL3100" s="327">
        <v>0</v>
      </c>
      <c r="AM3100" s="292"/>
    </row>
    <row r="3101" spans="1:39" ht="19.5" customHeight="1" x14ac:dyDescent="0.2">
      <c r="A3101" s="375" t="s">
        <v>365</v>
      </c>
      <c r="B3101" s="375" t="s">
        <v>25</v>
      </c>
      <c r="C3101" s="375" t="s">
        <v>26</v>
      </c>
      <c r="D3101" s="375" t="s">
        <v>32</v>
      </c>
      <c r="E3101" s="375"/>
      <c r="F3101" s="375">
        <v>0</v>
      </c>
      <c r="G3101" s="375">
        <v>0</v>
      </c>
      <c r="H3101" s="375">
        <v>0</v>
      </c>
      <c r="I3101" s="375">
        <v>0</v>
      </c>
      <c r="J3101" s="375">
        <v>0</v>
      </c>
      <c r="K3101" s="375">
        <v>0</v>
      </c>
      <c r="L3101" s="375">
        <v>0</v>
      </c>
      <c r="M3101" s="375">
        <v>0</v>
      </c>
      <c r="N3101" s="375">
        <v>0</v>
      </c>
      <c r="O3101" s="375">
        <v>0</v>
      </c>
      <c r="P3101" s="375">
        <v>0</v>
      </c>
      <c r="Q3101" s="375">
        <v>0</v>
      </c>
      <c r="R3101" s="375">
        <v>0</v>
      </c>
      <c r="W3101" s="323" t="s">
        <v>53</v>
      </c>
      <c r="X3101" s="323" t="s">
        <v>367</v>
      </c>
      <c r="Y3101" s="323"/>
      <c r="Z3101" s="327">
        <v>0</v>
      </c>
      <c r="AA3101" s="327">
        <v>0</v>
      </c>
      <c r="AB3101" s="327">
        <v>0</v>
      </c>
      <c r="AC3101" s="327">
        <v>0</v>
      </c>
      <c r="AD3101" s="327">
        <v>0</v>
      </c>
      <c r="AE3101" s="327">
        <v>0</v>
      </c>
      <c r="AF3101" s="327">
        <v>0</v>
      </c>
      <c r="AG3101" s="327">
        <v>0</v>
      </c>
      <c r="AH3101" s="327">
        <v>0</v>
      </c>
      <c r="AI3101" s="327">
        <v>0</v>
      </c>
      <c r="AJ3101" s="327">
        <v>0</v>
      </c>
      <c r="AK3101" s="327">
        <v>0</v>
      </c>
      <c r="AL3101" s="327">
        <v>0</v>
      </c>
      <c r="AM3101" s="292"/>
    </row>
    <row r="3102" spans="1:39" ht="19.5" customHeight="1" x14ac:dyDescent="0.2">
      <c r="A3102" s="375" t="s">
        <v>365</v>
      </c>
      <c r="B3102" s="375" t="s">
        <v>25</v>
      </c>
      <c r="C3102" s="375" t="s">
        <v>33</v>
      </c>
      <c r="D3102" s="375" t="s">
        <v>34</v>
      </c>
      <c r="E3102" s="375"/>
      <c r="F3102" s="375">
        <v>0</v>
      </c>
      <c r="G3102" s="375">
        <v>0</v>
      </c>
      <c r="H3102" s="375">
        <v>0</v>
      </c>
      <c r="I3102" s="375">
        <v>0</v>
      </c>
      <c r="J3102" s="375">
        <v>0</v>
      </c>
      <c r="K3102" s="375">
        <v>0</v>
      </c>
      <c r="L3102" s="375">
        <v>0</v>
      </c>
      <c r="M3102" s="375">
        <v>0</v>
      </c>
      <c r="N3102" s="375">
        <v>0</v>
      </c>
      <c r="O3102" s="375">
        <v>0</v>
      </c>
      <c r="P3102" s="375">
        <v>0</v>
      </c>
      <c r="Q3102" s="375">
        <v>0</v>
      </c>
      <c r="R3102" s="375">
        <v>0</v>
      </c>
      <c r="W3102" s="323" t="s">
        <v>53</v>
      </c>
      <c r="X3102" s="323" t="s">
        <v>229</v>
      </c>
      <c r="Y3102" s="323"/>
      <c r="Z3102" s="327">
        <v>0</v>
      </c>
      <c r="AA3102" s="327">
        <v>0</v>
      </c>
      <c r="AB3102" s="327">
        <v>0</v>
      </c>
      <c r="AC3102" s="327">
        <v>0</v>
      </c>
      <c r="AD3102" s="327">
        <v>0</v>
      </c>
      <c r="AE3102" s="327">
        <v>0</v>
      </c>
      <c r="AF3102" s="327">
        <v>0</v>
      </c>
      <c r="AG3102" s="327">
        <v>0</v>
      </c>
      <c r="AH3102" s="327">
        <v>0</v>
      </c>
      <c r="AI3102" s="327">
        <v>0</v>
      </c>
      <c r="AJ3102" s="327">
        <v>0</v>
      </c>
      <c r="AK3102" s="327">
        <v>0</v>
      </c>
      <c r="AL3102" s="327">
        <v>0</v>
      </c>
      <c r="AM3102" s="292"/>
    </row>
    <row r="3103" spans="1:39" ht="19.5" customHeight="1" x14ac:dyDescent="0.2">
      <c r="A3103" s="375" t="s">
        <v>365</v>
      </c>
      <c r="B3103" s="375" t="s">
        <v>25</v>
      </c>
      <c r="C3103" s="375" t="s">
        <v>33</v>
      </c>
      <c r="D3103" s="375" t="s">
        <v>35</v>
      </c>
      <c r="E3103" s="375"/>
      <c r="F3103" s="375">
        <v>0</v>
      </c>
      <c r="G3103" s="375">
        <v>0</v>
      </c>
      <c r="H3103" s="375">
        <v>0</v>
      </c>
      <c r="I3103" s="375">
        <v>0</v>
      </c>
      <c r="J3103" s="375">
        <v>0</v>
      </c>
      <c r="K3103" s="375">
        <v>0</v>
      </c>
      <c r="L3103" s="375">
        <v>0</v>
      </c>
      <c r="M3103" s="375">
        <v>0</v>
      </c>
      <c r="N3103" s="375">
        <v>0</v>
      </c>
      <c r="O3103" s="375">
        <v>0</v>
      </c>
      <c r="P3103" s="375">
        <v>0</v>
      </c>
      <c r="Q3103" s="375">
        <v>0</v>
      </c>
      <c r="R3103" s="375">
        <v>0</v>
      </c>
      <c r="W3103" s="323" t="s">
        <v>53</v>
      </c>
      <c r="X3103" s="323" t="s">
        <v>230</v>
      </c>
      <c r="Y3103" s="323"/>
      <c r="Z3103" s="327">
        <v>0</v>
      </c>
      <c r="AA3103" s="327">
        <v>0</v>
      </c>
      <c r="AB3103" s="327">
        <v>0</v>
      </c>
      <c r="AC3103" s="327">
        <v>0</v>
      </c>
      <c r="AD3103" s="327">
        <v>0</v>
      </c>
      <c r="AE3103" s="327">
        <v>0</v>
      </c>
      <c r="AF3103" s="327">
        <v>0</v>
      </c>
      <c r="AG3103" s="327">
        <v>0</v>
      </c>
      <c r="AH3103" s="327">
        <v>0</v>
      </c>
      <c r="AI3103" s="327">
        <v>0</v>
      </c>
      <c r="AJ3103" s="327">
        <v>0</v>
      </c>
      <c r="AK3103" s="327">
        <v>0</v>
      </c>
      <c r="AL3103" s="327">
        <v>0</v>
      </c>
      <c r="AM3103" s="292"/>
    </row>
    <row r="3104" spans="1:39" ht="19.5" customHeight="1" x14ac:dyDescent="0.2">
      <c r="A3104" s="375" t="s">
        <v>365</v>
      </c>
      <c r="B3104" s="375" t="s">
        <v>25</v>
      </c>
      <c r="C3104" s="375" t="s">
        <v>33</v>
      </c>
      <c r="D3104" s="375" t="s">
        <v>36</v>
      </c>
      <c r="E3104" s="375"/>
      <c r="F3104" s="375">
        <v>0</v>
      </c>
      <c r="G3104" s="375">
        <v>0</v>
      </c>
      <c r="H3104" s="375">
        <v>0</v>
      </c>
      <c r="I3104" s="375">
        <v>0</v>
      </c>
      <c r="J3104" s="375">
        <v>0</v>
      </c>
      <c r="K3104" s="375">
        <v>0</v>
      </c>
      <c r="L3104" s="375">
        <v>0</v>
      </c>
      <c r="M3104" s="375">
        <v>0</v>
      </c>
      <c r="N3104" s="375">
        <v>0</v>
      </c>
      <c r="O3104" s="375">
        <v>0</v>
      </c>
      <c r="P3104" s="375">
        <v>0</v>
      </c>
      <c r="Q3104" s="375">
        <v>0</v>
      </c>
      <c r="R3104" s="375">
        <v>0</v>
      </c>
      <c r="W3104" s="323" t="s">
        <v>53</v>
      </c>
      <c r="X3104" s="323" t="s">
        <v>231</v>
      </c>
      <c r="Y3104" s="323"/>
      <c r="Z3104" s="327">
        <v>0</v>
      </c>
      <c r="AA3104" s="327">
        <v>0</v>
      </c>
      <c r="AB3104" s="327">
        <v>0</v>
      </c>
      <c r="AC3104" s="327">
        <v>0</v>
      </c>
      <c r="AD3104" s="327">
        <v>0</v>
      </c>
      <c r="AE3104" s="327">
        <v>0</v>
      </c>
      <c r="AF3104" s="327">
        <v>0</v>
      </c>
      <c r="AG3104" s="327">
        <v>0</v>
      </c>
      <c r="AH3104" s="327">
        <v>0</v>
      </c>
      <c r="AI3104" s="327">
        <v>0</v>
      </c>
      <c r="AJ3104" s="327">
        <v>0</v>
      </c>
      <c r="AK3104" s="327">
        <v>0</v>
      </c>
      <c r="AL3104" s="327">
        <v>0</v>
      </c>
      <c r="AM3104" s="292"/>
    </row>
    <row r="3105" spans="1:39" ht="19.5" customHeight="1" x14ac:dyDescent="0.2">
      <c r="A3105" s="375" t="s">
        <v>365</v>
      </c>
      <c r="B3105" s="375" t="s">
        <v>25</v>
      </c>
      <c r="C3105" s="375" t="s">
        <v>33</v>
      </c>
      <c r="D3105" s="375" t="s">
        <v>37</v>
      </c>
      <c r="E3105" s="375"/>
      <c r="F3105" s="375">
        <v>0</v>
      </c>
      <c r="G3105" s="375">
        <v>0</v>
      </c>
      <c r="H3105" s="375">
        <v>0</v>
      </c>
      <c r="I3105" s="375">
        <v>0</v>
      </c>
      <c r="J3105" s="375">
        <v>0</v>
      </c>
      <c r="K3105" s="375">
        <v>0</v>
      </c>
      <c r="L3105" s="375">
        <v>0</v>
      </c>
      <c r="M3105" s="375">
        <v>0</v>
      </c>
      <c r="N3105" s="375">
        <v>0</v>
      </c>
      <c r="O3105" s="375">
        <v>0</v>
      </c>
      <c r="P3105" s="375">
        <v>0</v>
      </c>
      <c r="Q3105" s="375">
        <v>0</v>
      </c>
      <c r="R3105" s="375">
        <v>0</v>
      </c>
      <c r="W3105" s="323" t="s">
        <v>53</v>
      </c>
      <c r="X3105" s="323" t="s">
        <v>232</v>
      </c>
      <c r="Y3105" s="323"/>
      <c r="Z3105" s="327">
        <v>0</v>
      </c>
      <c r="AA3105" s="327">
        <v>0</v>
      </c>
      <c r="AB3105" s="327">
        <v>0</v>
      </c>
      <c r="AC3105" s="327">
        <v>0</v>
      </c>
      <c r="AD3105" s="327">
        <v>0</v>
      </c>
      <c r="AE3105" s="327">
        <v>0</v>
      </c>
      <c r="AF3105" s="327">
        <v>0</v>
      </c>
      <c r="AG3105" s="327">
        <v>0</v>
      </c>
      <c r="AH3105" s="327">
        <v>0</v>
      </c>
      <c r="AI3105" s="327">
        <v>0</v>
      </c>
      <c r="AJ3105" s="327">
        <v>0</v>
      </c>
      <c r="AK3105" s="327">
        <v>0</v>
      </c>
      <c r="AL3105" s="327">
        <v>0</v>
      </c>
      <c r="AM3105" s="292"/>
    </row>
    <row r="3106" spans="1:39" ht="19.5" customHeight="1" x14ac:dyDescent="0.2">
      <c r="A3106" s="375" t="s">
        <v>365</v>
      </c>
      <c r="B3106" s="375" t="s">
        <v>25</v>
      </c>
      <c r="C3106" s="375" t="s">
        <v>33</v>
      </c>
      <c r="D3106" s="375" t="s">
        <v>38</v>
      </c>
      <c r="E3106" s="375"/>
      <c r="F3106" s="375">
        <v>0</v>
      </c>
      <c r="G3106" s="375">
        <v>0</v>
      </c>
      <c r="H3106" s="375">
        <v>0</v>
      </c>
      <c r="I3106" s="375">
        <v>0</v>
      </c>
      <c r="J3106" s="375">
        <v>0</v>
      </c>
      <c r="K3106" s="375">
        <v>0</v>
      </c>
      <c r="L3106" s="375">
        <v>0</v>
      </c>
      <c r="M3106" s="375">
        <v>0</v>
      </c>
      <c r="N3106" s="375">
        <v>0</v>
      </c>
      <c r="O3106" s="375">
        <v>0</v>
      </c>
      <c r="P3106" s="375">
        <v>0</v>
      </c>
      <c r="Q3106" s="375">
        <v>0</v>
      </c>
      <c r="R3106" s="375">
        <v>0</v>
      </c>
      <c r="W3106" s="323" t="s">
        <v>53</v>
      </c>
      <c r="X3106" s="323" t="s">
        <v>233</v>
      </c>
      <c r="Y3106" s="323"/>
      <c r="Z3106" s="327">
        <v>0</v>
      </c>
      <c r="AA3106" s="327">
        <v>0</v>
      </c>
      <c r="AB3106" s="327">
        <v>0</v>
      </c>
      <c r="AC3106" s="327">
        <v>0</v>
      </c>
      <c r="AD3106" s="327">
        <v>0</v>
      </c>
      <c r="AE3106" s="327">
        <v>0</v>
      </c>
      <c r="AF3106" s="327">
        <v>0</v>
      </c>
      <c r="AG3106" s="327">
        <v>0</v>
      </c>
      <c r="AH3106" s="327">
        <v>0</v>
      </c>
      <c r="AI3106" s="327">
        <v>0</v>
      </c>
      <c r="AJ3106" s="327">
        <v>0</v>
      </c>
      <c r="AK3106" s="327">
        <v>0</v>
      </c>
      <c r="AL3106" s="327">
        <v>0</v>
      </c>
      <c r="AM3106" s="292"/>
    </row>
    <row r="3107" spans="1:39" ht="19.5" customHeight="1" x14ac:dyDescent="0.2">
      <c r="A3107" s="375" t="s">
        <v>365</v>
      </c>
      <c r="B3107" s="375" t="s">
        <v>25</v>
      </c>
      <c r="C3107" s="375" t="s">
        <v>33</v>
      </c>
      <c r="D3107" s="375" t="s">
        <v>39</v>
      </c>
      <c r="E3107" s="375"/>
      <c r="F3107" s="375">
        <v>0</v>
      </c>
      <c r="G3107" s="375">
        <v>0</v>
      </c>
      <c r="H3107" s="375">
        <v>0</v>
      </c>
      <c r="I3107" s="375">
        <v>0</v>
      </c>
      <c r="J3107" s="375">
        <v>0</v>
      </c>
      <c r="K3107" s="375">
        <v>0</v>
      </c>
      <c r="L3107" s="375">
        <v>0</v>
      </c>
      <c r="M3107" s="375">
        <v>0</v>
      </c>
      <c r="N3107" s="375">
        <v>0</v>
      </c>
      <c r="O3107" s="375">
        <v>0</v>
      </c>
      <c r="P3107" s="375">
        <v>0</v>
      </c>
      <c r="Q3107" s="375">
        <v>0</v>
      </c>
      <c r="R3107" s="375">
        <v>0</v>
      </c>
      <c r="W3107" s="323" t="s">
        <v>53</v>
      </c>
      <c r="X3107" s="323" t="s">
        <v>234</v>
      </c>
      <c r="Y3107" s="323"/>
      <c r="Z3107" s="327">
        <v>0</v>
      </c>
      <c r="AA3107" s="327">
        <v>0</v>
      </c>
      <c r="AB3107" s="327">
        <v>0</v>
      </c>
      <c r="AC3107" s="327">
        <v>0</v>
      </c>
      <c r="AD3107" s="327">
        <v>0</v>
      </c>
      <c r="AE3107" s="327">
        <v>0</v>
      </c>
      <c r="AF3107" s="327">
        <v>0</v>
      </c>
      <c r="AG3107" s="327">
        <v>0</v>
      </c>
      <c r="AH3107" s="327">
        <v>0</v>
      </c>
      <c r="AI3107" s="327">
        <v>0</v>
      </c>
      <c r="AJ3107" s="327">
        <v>0</v>
      </c>
      <c r="AK3107" s="327">
        <v>0</v>
      </c>
      <c r="AL3107" s="327">
        <v>0</v>
      </c>
      <c r="AM3107" s="292"/>
    </row>
    <row r="3108" spans="1:39" ht="19.5" customHeight="1" x14ac:dyDescent="0.2">
      <c r="A3108" s="375" t="s">
        <v>365</v>
      </c>
      <c r="B3108" s="375" t="s">
        <v>25</v>
      </c>
      <c r="C3108" s="375" t="s">
        <v>40</v>
      </c>
      <c r="D3108" s="375" t="s">
        <v>41</v>
      </c>
      <c r="E3108" s="375"/>
      <c r="F3108" s="375">
        <v>0</v>
      </c>
      <c r="G3108" s="375">
        <v>0</v>
      </c>
      <c r="H3108" s="375">
        <v>0</v>
      </c>
      <c r="I3108" s="375">
        <v>0</v>
      </c>
      <c r="J3108" s="375">
        <v>0</v>
      </c>
      <c r="K3108" s="375">
        <v>0</v>
      </c>
      <c r="L3108" s="375">
        <v>0</v>
      </c>
      <c r="M3108" s="375">
        <v>0</v>
      </c>
      <c r="N3108" s="375">
        <v>0</v>
      </c>
      <c r="O3108" s="375">
        <v>0</v>
      </c>
      <c r="P3108" s="375">
        <v>0</v>
      </c>
      <c r="Q3108" s="375">
        <v>0</v>
      </c>
      <c r="R3108" s="375">
        <v>0</v>
      </c>
      <c r="W3108" s="323" t="s">
        <v>53</v>
      </c>
      <c r="X3108" s="323" t="s">
        <v>127</v>
      </c>
      <c r="Y3108" s="323"/>
      <c r="Z3108" s="327">
        <v>0</v>
      </c>
      <c r="AA3108" s="327">
        <v>0</v>
      </c>
      <c r="AB3108" s="327">
        <v>0</v>
      </c>
      <c r="AC3108" s="327">
        <v>0</v>
      </c>
      <c r="AD3108" s="327">
        <v>0</v>
      </c>
      <c r="AE3108" s="327">
        <v>0</v>
      </c>
      <c r="AF3108" s="327">
        <v>0</v>
      </c>
      <c r="AG3108" s="327">
        <v>0</v>
      </c>
      <c r="AH3108" s="327">
        <v>0</v>
      </c>
      <c r="AI3108" s="327">
        <v>0</v>
      </c>
      <c r="AJ3108" s="327">
        <v>0</v>
      </c>
      <c r="AK3108" s="327">
        <v>0</v>
      </c>
      <c r="AL3108" s="327">
        <v>0</v>
      </c>
      <c r="AM3108" s="292"/>
    </row>
    <row r="3109" spans="1:39" ht="19.5" customHeight="1" x14ac:dyDescent="0.2">
      <c r="A3109" s="375" t="s">
        <v>365</v>
      </c>
      <c r="B3109" s="375" t="s">
        <v>25</v>
      </c>
      <c r="C3109" s="375" t="s">
        <v>40</v>
      </c>
      <c r="D3109" s="375" t="s">
        <v>42</v>
      </c>
      <c r="E3109" s="375"/>
      <c r="F3109" s="375">
        <v>0</v>
      </c>
      <c r="G3109" s="375">
        <v>0</v>
      </c>
      <c r="H3109" s="375">
        <v>0</v>
      </c>
      <c r="I3109" s="375">
        <v>0</v>
      </c>
      <c r="J3109" s="375">
        <v>0</v>
      </c>
      <c r="K3109" s="375">
        <v>0</v>
      </c>
      <c r="L3109" s="375">
        <v>0</v>
      </c>
      <c r="M3109" s="375">
        <v>0</v>
      </c>
      <c r="N3109" s="375">
        <v>0</v>
      </c>
      <c r="O3109" s="375">
        <v>0</v>
      </c>
      <c r="P3109" s="375">
        <v>0</v>
      </c>
      <c r="Q3109" s="375">
        <v>0</v>
      </c>
      <c r="R3109" s="375">
        <v>0</v>
      </c>
      <c r="W3109" s="323" t="s">
        <v>53</v>
      </c>
      <c r="X3109" s="323" t="s">
        <v>235</v>
      </c>
      <c r="Y3109" s="323"/>
      <c r="Z3109" s="327">
        <v>0</v>
      </c>
      <c r="AA3109" s="327">
        <v>0</v>
      </c>
      <c r="AB3109" s="327">
        <v>0</v>
      </c>
      <c r="AC3109" s="327">
        <v>0</v>
      </c>
      <c r="AD3109" s="327">
        <v>0</v>
      </c>
      <c r="AE3109" s="327">
        <v>0</v>
      </c>
      <c r="AF3109" s="327">
        <v>0</v>
      </c>
      <c r="AG3109" s="327">
        <v>0</v>
      </c>
      <c r="AH3109" s="327">
        <v>0</v>
      </c>
      <c r="AI3109" s="327">
        <v>0</v>
      </c>
      <c r="AJ3109" s="327">
        <v>0</v>
      </c>
      <c r="AK3109" s="327">
        <v>0</v>
      </c>
      <c r="AL3109" s="327">
        <v>0</v>
      </c>
      <c r="AM3109" s="292"/>
    </row>
    <row r="3110" spans="1:39" ht="19.5" customHeight="1" x14ac:dyDescent="0.2">
      <c r="A3110" s="375" t="s">
        <v>365</v>
      </c>
      <c r="B3110" s="375" t="s">
        <v>25</v>
      </c>
      <c r="C3110" s="375" t="s">
        <v>40</v>
      </c>
      <c r="D3110" s="375" t="s">
        <v>43</v>
      </c>
      <c r="E3110" s="375"/>
      <c r="F3110" s="375">
        <v>0</v>
      </c>
      <c r="G3110" s="375">
        <v>0</v>
      </c>
      <c r="H3110" s="375">
        <v>0</v>
      </c>
      <c r="I3110" s="375">
        <v>0</v>
      </c>
      <c r="J3110" s="375">
        <v>0</v>
      </c>
      <c r="K3110" s="375">
        <v>0</v>
      </c>
      <c r="L3110" s="375">
        <v>0</v>
      </c>
      <c r="M3110" s="375">
        <v>0</v>
      </c>
      <c r="N3110" s="375">
        <v>0</v>
      </c>
      <c r="O3110" s="375">
        <v>0</v>
      </c>
      <c r="P3110" s="375">
        <v>0</v>
      </c>
      <c r="Q3110" s="375">
        <v>0</v>
      </c>
      <c r="R3110" s="375">
        <v>0</v>
      </c>
      <c r="W3110" s="323" t="s">
        <v>53</v>
      </c>
      <c r="X3110" s="323" t="s">
        <v>236</v>
      </c>
      <c r="Y3110" s="323"/>
      <c r="Z3110" s="327">
        <v>0</v>
      </c>
      <c r="AA3110" s="327">
        <v>0</v>
      </c>
      <c r="AB3110" s="327">
        <v>0</v>
      </c>
      <c r="AC3110" s="327">
        <v>0</v>
      </c>
      <c r="AD3110" s="327">
        <v>0</v>
      </c>
      <c r="AE3110" s="327">
        <v>0</v>
      </c>
      <c r="AF3110" s="327">
        <v>0</v>
      </c>
      <c r="AG3110" s="327">
        <v>0</v>
      </c>
      <c r="AH3110" s="327">
        <v>0</v>
      </c>
      <c r="AI3110" s="327">
        <v>0</v>
      </c>
      <c r="AJ3110" s="327">
        <v>0</v>
      </c>
      <c r="AK3110" s="327">
        <v>0</v>
      </c>
      <c r="AL3110" s="327">
        <v>0</v>
      </c>
      <c r="AM3110" s="292"/>
    </row>
    <row r="3111" spans="1:39" ht="19.5" customHeight="1" x14ac:dyDescent="0.2">
      <c r="A3111" s="375" t="s">
        <v>365</v>
      </c>
      <c r="B3111" s="375" t="s">
        <v>44</v>
      </c>
      <c r="C3111" s="375" t="s">
        <v>26</v>
      </c>
      <c r="D3111" s="375" t="s">
        <v>27</v>
      </c>
      <c r="E3111" s="375"/>
      <c r="F3111" s="375">
        <v>0</v>
      </c>
      <c r="G3111" s="375">
        <v>0</v>
      </c>
      <c r="H3111" s="375">
        <v>0</v>
      </c>
      <c r="I3111" s="375">
        <v>0</v>
      </c>
      <c r="J3111" s="375">
        <v>0</v>
      </c>
      <c r="K3111" s="375">
        <v>0</v>
      </c>
      <c r="L3111" s="375">
        <v>0</v>
      </c>
      <c r="M3111" s="375">
        <v>0</v>
      </c>
      <c r="N3111" s="375">
        <v>0</v>
      </c>
      <c r="O3111" s="375">
        <v>0</v>
      </c>
      <c r="P3111" s="375">
        <v>0</v>
      </c>
      <c r="Q3111" s="375">
        <v>0</v>
      </c>
      <c r="R3111" s="375">
        <v>0</v>
      </c>
      <c r="W3111" s="323" t="s">
        <v>53</v>
      </c>
      <c r="X3111" s="323" t="s">
        <v>237</v>
      </c>
      <c r="Y3111" s="323"/>
      <c r="Z3111" s="327">
        <v>0</v>
      </c>
      <c r="AA3111" s="327">
        <v>0</v>
      </c>
      <c r="AB3111" s="327">
        <v>0</v>
      </c>
      <c r="AC3111" s="327">
        <v>0</v>
      </c>
      <c r="AD3111" s="327">
        <v>0</v>
      </c>
      <c r="AE3111" s="327">
        <v>0</v>
      </c>
      <c r="AF3111" s="327">
        <v>0</v>
      </c>
      <c r="AG3111" s="327">
        <v>0</v>
      </c>
      <c r="AH3111" s="327">
        <v>0</v>
      </c>
      <c r="AI3111" s="327">
        <v>0</v>
      </c>
      <c r="AJ3111" s="327">
        <v>0</v>
      </c>
      <c r="AK3111" s="327">
        <v>0</v>
      </c>
      <c r="AL3111" s="327">
        <v>0</v>
      </c>
      <c r="AM3111" s="292"/>
    </row>
    <row r="3112" spans="1:39" ht="19.5" customHeight="1" x14ac:dyDescent="0.2">
      <c r="A3112" s="375" t="s">
        <v>365</v>
      </c>
      <c r="B3112" s="375" t="s">
        <v>44</v>
      </c>
      <c r="C3112" s="375" t="s">
        <v>26</v>
      </c>
      <c r="D3112" s="375" t="s">
        <v>28</v>
      </c>
      <c r="E3112" s="375"/>
      <c r="F3112" s="375">
        <v>0</v>
      </c>
      <c r="G3112" s="375">
        <v>0</v>
      </c>
      <c r="H3112" s="375">
        <v>0</v>
      </c>
      <c r="I3112" s="375">
        <v>0</v>
      </c>
      <c r="J3112" s="375">
        <v>0</v>
      </c>
      <c r="K3112" s="375">
        <v>0</v>
      </c>
      <c r="L3112" s="375">
        <v>0</v>
      </c>
      <c r="M3112" s="375">
        <v>0</v>
      </c>
      <c r="N3112" s="375">
        <v>0</v>
      </c>
      <c r="O3112" s="375">
        <v>0</v>
      </c>
      <c r="P3112" s="375">
        <v>0</v>
      </c>
      <c r="Q3112" s="375">
        <v>0</v>
      </c>
      <c r="R3112" s="375">
        <v>0</v>
      </c>
      <c r="W3112" s="323" t="s">
        <v>53</v>
      </c>
      <c r="X3112" s="323" t="s">
        <v>238</v>
      </c>
      <c r="Y3112" s="323"/>
      <c r="Z3112" s="327">
        <v>0</v>
      </c>
      <c r="AA3112" s="327">
        <v>0</v>
      </c>
      <c r="AB3112" s="327">
        <v>0</v>
      </c>
      <c r="AC3112" s="327">
        <v>0</v>
      </c>
      <c r="AD3112" s="327">
        <v>0</v>
      </c>
      <c r="AE3112" s="327">
        <v>0</v>
      </c>
      <c r="AF3112" s="327">
        <v>0</v>
      </c>
      <c r="AG3112" s="327">
        <v>0</v>
      </c>
      <c r="AH3112" s="327">
        <v>0</v>
      </c>
      <c r="AI3112" s="327">
        <v>0</v>
      </c>
      <c r="AJ3112" s="327">
        <v>0</v>
      </c>
      <c r="AK3112" s="327">
        <v>0</v>
      </c>
      <c r="AL3112" s="327">
        <v>0</v>
      </c>
      <c r="AM3112" s="292"/>
    </row>
    <row r="3113" spans="1:39" ht="19.5" customHeight="1" x14ac:dyDescent="0.2">
      <c r="A3113" s="375" t="s">
        <v>365</v>
      </c>
      <c r="B3113" s="375" t="s">
        <v>44</v>
      </c>
      <c r="C3113" s="375" t="s">
        <v>26</v>
      </c>
      <c r="D3113" s="375" t="s">
        <v>29</v>
      </c>
      <c r="E3113" s="375"/>
      <c r="F3113" s="375">
        <v>0</v>
      </c>
      <c r="G3113" s="375">
        <v>0</v>
      </c>
      <c r="H3113" s="375">
        <v>0</v>
      </c>
      <c r="I3113" s="375">
        <v>0</v>
      </c>
      <c r="J3113" s="375">
        <v>0</v>
      </c>
      <c r="K3113" s="375">
        <v>0</v>
      </c>
      <c r="L3113" s="375">
        <v>0</v>
      </c>
      <c r="M3113" s="375">
        <v>0</v>
      </c>
      <c r="N3113" s="375">
        <v>0</v>
      </c>
      <c r="O3113" s="375">
        <v>0</v>
      </c>
      <c r="P3113" s="375">
        <v>0</v>
      </c>
      <c r="Q3113" s="375">
        <v>0</v>
      </c>
      <c r="R3113" s="375">
        <v>0</v>
      </c>
      <c r="W3113" s="323" t="s">
        <v>53</v>
      </c>
      <c r="X3113" s="323" t="s">
        <v>239</v>
      </c>
      <c r="Y3113" s="323"/>
      <c r="Z3113" s="327">
        <v>0</v>
      </c>
      <c r="AA3113" s="327">
        <v>0</v>
      </c>
      <c r="AB3113" s="327">
        <v>0</v>
      </c>
      <c r="AC3113" s="327">
        <v>0</v>
      </c>
      <c r="AD3113" s="327">
        <v>0</v>
      </c>
      <c r="AE3113" s="327">
        <v>0</v>
      </c>
      <c r="AF3113" s="327">
        <v>0</v>
      </c>
      <c r="AG3113" s="327">
        <v>0</v>
      </c>
      <c r="AH3113" s="327">
        <v>0</v>
      </c>
      <c r="AI3113" s="327">
        <v>0</v>
      </c>
      <c r="AJ3113" s="327">
        <v>0</v>
      </c>
      <c r="AK3113" s="327">
        <v>0</v>
      </c>
      <c r="AL3113" s="327">
        <v>0</v>
      </c>
      <c r="AM3113" s="292"/>
    </row>
    <row r="3114" spans="1:39" ht="19.5" customHeight="1" x14ac:dyDescent="0.2">
      <c r="A3114" s="375" t="s">
        <v>365</v>
      </c>
      <c r="B3114" s="375" t="s">
        <v>44</v>
      </c>
      <c r="C3114" s="375" t="s">
        <v>26</v>
      </c>
      <c r="D3114" s="375" t="s">
        <v>30</v>
      </c>
      <c r="E3114" s="375"/>
      <c r="F3114" s="375">
        <v>0</v>
      </c>
      <c r="G3114" s="375">
        <v>0</v>
      </c>
      <c r="H3114" s="375">
        <v>0</v>
      </c>
      <c r="I3114" s="375">
        <v>0</v>
      </c>
      <c r="J3114" s="375">
        <v>0</v>
      </c>
      <c r="K3114" s="375">
        <v>0</v>
      </c>
      <c r="L3114" s="375">
        <v>0</v>
      </c>
      <c r="M3114" s="375">
        <v>0</v>
      </c>
      <c r="N3114" s="375">
        <v>0</v>
      </c>
      <c r="O3114" s="375">
        <v>0</v>
      </c>
      <c r="P3114" s="375">
        <v>0</v>
      </c>
      <c r="Q3114" s="375">
        <v>0</v>
      </c>
      <c r="R3114" s="375">
        <v>0</v>
      </c>
      <c r="W3114" s="323" t="s">
        <v>53</v>
      </c>
      <c r="X3114" s="323" t="s">
        <v>240</v>
      </c>
      <c r="Y3114" s="323"/>
      <c r="Z3114" s="327">
        <v>0</v>
      </c>
      <c r="AA3114" s="327">
        <v>0</v>
      </c>
      <c r="AB3114" s="327">
        <v>0</v>
      </c>
      <c r="AC3114" s="327">
        <v>0</v>
      </c>
      <c r="AD3114" s="327">
        <v>0</v>
      </c>
      <c r="AE3114" s="327">
        <v>0</v>
      </c>
      <c r="AF3114" s="327">
        <v>0</v>
      </c>
      <c r="AG3114" s="327">
        <v>0</v>
      </c>
      <c r="AH3114" s="327">
        <v>0</v>
      </c>
      <c r="AI3114" s="327">
        <v>0</v>
      </c>
      <c r="AJ3114" s="327">
        <v>0</v>
      </c>
      <c r="AK3114" s="327">
        <v>0</v>
      </c>
      <c r="AL3114" s="327">
        <v>0</v>
      </c>
      <c r="AM3114" s="292"/>
    </row>
    <row r="3115" spans="1:39" ht="19.5" customHeight="1" x14ac:dyDescent="0.2">
      <c r="A3115" s="375" t="s">
        <v>365</v>
      </c>
      <c r="B3115" s="375" t="s">
        <v>44</v>
      </c>
      <c r="C3115" s="375" t="s">
        <v>26</v>
      </c>
      <c r="D3115" s="375" t="s">
        <v>31</v>
      </c>
      <c r="E3115" s="375"/>
      <c r="F3115" s="375">
        <v>0</v>
      </c>
      <c r="G3115" s="375">
        <v>0</v>
      </c>
      <c r="H3115" s="375">
        <v>0</v>
      </c>
      <c r="I3115" s="375">
        <v>0</v>
      </c>
      <c r="J3115" s="375">
        <v>0</v>
      </c>
      <c r="K3115" s="375">
        <v>0</v>
      </c>
      <c r="L3115" s="375">
        <v>0</v>
      </c>
      <c r="M3115" s="375">
        <v>0</v>
      </c>
      <c r="N3115" s="375">
        <v>0</v>
      </c>
      <c r="O3115" s="375">
        <v>0</v>
      </c>
      <c r="P3115" s="375">
        <v>0</v>
      </c>
      <c r="Q3115" s="375">
        <v>0</v>
      </c>
      <c r="R3115" s="375">
        <v>0</v>
      </c>
      <c r="W3115" s="323" t="s">
        <v>53</v>
      </c>
      <c r="X3115" s="323" t="s">
        <v>241</v>
      </c>
      <c r="Y3115" s="323"/>
      <c r="Z3115" s="327">
        <v>0</v>
      </c>
      <c r="AA3115" s="327">
        <v>0</v>
      </c>
      <c r="AB3115" s="327">
        <v>0</v>
      </c>
      <c r="AC3115" s="327">
        <v>0</v>
      </c>
      <c r="AD3115" s="327">
        <v>0</v>
      </c>
      <c r="AE3115" s="327">
        <v>0</v>
      </c>
      <c r="AF3115" s="327">
        <v>0</v>
      </c>
      <c r="AG3115" s="327">
        <v>0</v>
      </c>
      <c r="AH3115" s="327">
        <v>0</v>
      </c>
      <c r="AI3115" s="327">
        <v>0</v>
      </c>
      <c r="AJ3115" s="327">
        <v>0</v>
      </c>
      <c r="AK3115" s="327">
        <v>0</v>
      </c>
      <c r="AL3115" s="327">
        <v>0</v>
      </c>
      <c r="AM3115" s="292"/>
    </row>
    <row r="3116" spans="1:39" ht="19.5" customHeight="1" x14ac:dyDescent="0.2">
      <c r="A3116" s="375" t="s">
        <v>365</v>
      </c>
      <c r="B3116" s="375" t="s">
        <v>44</v>
      </c>
      <c r="C3116" s="375" t="s">
        <v>26</v>
      </c>
      <c r="D3116" s="375" t="s">
        <v>32</v>
      </c>
      <c r="E3116" s="375"/>
      <c r="F3116" s="375">
        <v>0</v>
      </c>
      <c r="G3116" s="375">
        <v>0</v>
      </c>
      <c r="H3116" s="375">
        <v>0</v>
      </c>
      <c r="I3116" s="375">
        <v>0</v>
      </c>
      <c r="J3116" s="375">
        <v>0</v>
      </c>
      <c r="K3116" s="375">
        <v>0</v>
      </c>
      <c r="L3116" s="375">
        <v>0</v>
      </c>
      <c r="M3116" s="375">
        <v>0</v>
      </c>
      <c r="N3116" s="375">
        <v>0</v>
      </c>
      <c r="O3116" s="375">
        <v>0</v>
      </c>
      <c r="P3116" s="375">
        <v>0</v>
      </c>
      <c r="Q3116" s="375">
        <v>0</v>
      </c>
      <c r="R3116" s="375">
        <v>0</v>
      </c>
      <c r="W3116" s="323" t="s">
        <v>53</v>
      </c>
      <c r="X3116" s="323" t="s">
        <v>242</v>
      </c>
      <c r="Y3116" s="323"/>
      <c r="Z3116" s="327">
        <v>0</v>
      </c>
      <c r="AA3116" s="327">
        <v>0</v>
      </c>
      <c r="AB3116" s="327">
        <v>0</v>
      </c>
      <c r="AC3116" s="327">
        <v>0</v>
      </c>
      <c r="AD3116" s="327">
        <v>0</v>
      </c>
      <c r="AE3116" s="327">
        <v>0</v>
      </c>
      <c r="AF3116" s="327">
        <v>0</v>
      </c>
      <c r="AG3116" s="327">
        <v>0</v>
      </c>
      <c r="AH3116" s="327">
        <v>0</v>
      </c>
      <c r="AI3116" s="327">
        <v>0</v>
      </c>
      <c r="AJ3116" s="327">
        <v>0</v>
      </c>
      <c r="AK3116" s="327">
        <v>0</v>
      </c>
      <c r="AL3116" s="327">
        <v>0</v>
      </c>
      <c r="AM3116" s="292"/>
    </row>
    <row r="3117" spans="1:39" ht="19.5" customHeight="1" x14ac:dyDescent="0.2">
      <c r="A3117" s="375" t="s">
        <v>365</v>
      </c>
      <c r="B3117" s="375" t="s">
        <v>44</v>
      </c>
      <c r="C3117" s="375" t="s">
        <v>33</v>
      </c>
      <c r="D3117" s="375" t="s">
        <v>34</v>
      </c>
      <c r="E3117" s="375"/>
      <c r="F3117" s="375">
        <v>0</v>
      </c>
      <c r="G3117" s="375">
        <v>0</v>
      </c>
      <c r="H3117" s="375">
        <v>0</v>
      </c>
      <c r="I3117" s="375">
        <v>0</v>
      </c>
      <c r="J3117" s="375">
        <v>0</v>
      </c>
      <c r="K3117" s="375">
        <v>0</v>
      </c>
      <c r="L3117" s="375">
        <v>0</v>
      </c>
      <c r="M3117" s="375">
        <v>0</v>
      </c>
      <c r="N3117" s="375">
        <v>0</v>
      </c>
      <c r="O3117" s="375">
        <v>0</v>
      </c>
      <c r="P3117" s="375">
        <v>0</v>
      </c>
      <c r="Q3117" s="375">
        <v>0</v>
      </c>
      <c r="R3117" s="375">
        <v>0</v>
      </c>
      <c r="W3117" s="323" t="s">
        <v>53</v>
      </c>
      <c r="X3117" s="323" t="s">
        <v>243</v>
      </c>
      <c r="Y3117" s="323"/>
      <c r="Z3117" s="327">
        <v>0</v>
      </c>
      <c r="AA3117" s="327">
        <v>0</v>
      </c>
      <c r="AB3117" s="327">
        <v>0</v>
      </c>
      <c r="AC3117" s="327">
        <v>0</v>
      </c>
      <c r="AD3117" s="327">
        <v>0</v>
      </c>
      <c r="AE3117" s="327">
        <v>0</v>
      </c>
      <c r="AF3117" s="327">
        <v>0</v>
      </c>
      <c r="AG3117" s="327">
        <v>0</v>
      </c>
      <c r="AH3117" s="327">
        <v>0</v>
      </c>
      <c r="AI3117" s="327">
        <v>0</v>
      </c>
      <c r="AJ3117" s="327">
        <v>0</v>
      </c>
      <c r="AK3117" s="327">
        <v>0</v>
      </c>
      <c r="AL3117" s="327">
        <v>0</v>
      </c>
      <c r="AM3117" s="292"/>
    </row>
    <row r="3118" spans="1:39" ht="19.5" customHeight="1" x14ac:dyDescent="0.2">
      <c r="A3118" s="375" t="s">
        <v>365</v>
      </c>
      <c r="B3118" s="375" t="s">
        <v>44</v>
      </c>
      <c r="C3118" s="375" t="s">
        <v>33</v>
      </c>
      <c r="D3118" s="375" t="s">
        <v>35</v>
      </c>
      <c r="E3118" s="375"/>
      <c r="F3118" s="375">
        <v>0</v>
      </c>
      <c r="G3118" s="375">
        <v>0</v>
      </c>
      <c r="H3118" s="375">
        <v>0</v>
      </c>
      <c r="I3118" s="375">
        <v>0</v>
      </c>
      <c r="J3118" s="375">
        <v>0</v>
      </c>
      <c r="K3118" s="375">
        <v>0</v>
      </c>
      <c r="L3118" s="375">
        <v>0</v>
      </c>
      <c r="M3118" s="375">
        <v>0</v>
      </c>
      <c r="N3118" s="375">
        <v>0</v>
      </c>
      <c r="O3118" s="375">
        <v>0</v>
      </c>
      <c r="P3118" s="375">
        <v>0</v>
      </c>
      <c r="Q3118" s="375">
        <v>0</v>
      </c>
      <c r="R3118" s="375">
        <v>0</v>
      </c>
      <c r="W3118" s="323" t="s">
        <v>53</v>
      </c>
      <c r="X3118" s="323" t="s">
        <v>244</v>
      </c>
      <c r="Y3118" s="323"/>
      <c r="Z3118" s="327">
        <v>0</v>
      </c>
      <c r="AA3118" s="327">
        <v>0</v>
      </c>
      <c r="AB3118" s="327">
        <v>0</v>
      </c>
      <c r="AC3118" s="327">
        <v>0</v>
      </c>
      <c r="AD3118" s="327">
        <v>0</v>
      </c>
      <c r="AE3118" s="327">
        <v>0</v>
      </c>
      <c r="AF3118" s="327">
        <v>0</v>
      </c>
      <c r="AG3118" s="327">
        <v>0</v>
      </c>
      <c r="AH3118" s="327">
        <v>0</v>
      </c>
      <c r="AI3118" s="327">
        <v>0</v>
      </c>
      <c r="AJ3118" s="327">
        <v>0</v>
      </c>
      <c r="AK3118" s="327">
        <v>0</v>
      </c>
      <c r="AL3118" s="327">
        <v>0</v>
      </c>
      <c r="AM3118" s="292"/>
    </row>
    <row r="3119" spans="1:39" ht="19.5" customHeight="1" x14ac:dyDescent="0.2">
      <c r="A3119" s="375" t="s">
        <v>365</v>
      </c>
      <c r="B3119" s="375" t="s">
        <v>44</v>
      </c>
      <c r="C3119" s="375" t="s">
        <v>33</v>
      </c>
      <c r="D3119" s="375" t="s">
        <v>36</v>
      </c>
      <c r="E3119" s="375"/>
      <c r="F3119" s="375">
        <v>0</v>
      </c>
      <c r="G3119" s="375">
        <v>0</v>
      </c>
      <c r="H3119" s="375">
        <v>0</v>
      </c>
      <c r="I3119" s="375">
        <v>0</v>
      </c>
      <c r="J3119" s="375">
        <v>0</v>
      </c>
      <c r="K3119" s="375">
        <v>0</v>
      </c>
      <c r="L3119" s="375">
        <v>0</v>
      </c>
      <c r="M3119" s="375">
        <v>0</v>
      </c>
      <c r="N3119" s="375">
        <v>0</v>
      </c>
      <c r="O3119" s="375">
        <v>0</v>
      </c>
      <c r="P3119" s="375">
        <v>0</v>
      </c>
      <c r="Q3119" s="375">
        <v>0</v>
      </c>
      <c r="R3119" s="375">
        <v>0</v>
      </c>
      <c r="W3119" s="323" t="s">
        <v>53</v>
      </c>
      <c r="X3119" s="323" t="s">
        <v>245</v>
      </c>
      <c r="Y3119" s="323"/>
      <c r="Z3119" s="327">
        <v>0</v>
      </c>
      <c r="AA3119" s="327">
        <v>0</v>
      </c>
      <c r="AB3119" s="327">
        <v>0</v>
      </c>
      <c r="AC3119" s="327">
        <v>0</v>
      </c>
      <c r="AD3119" s="327">
        <v>0</v>
      </c>
      <c r="AE3119" s="327">
        <v>0</v>
      </c>
      <c r="AF3119" s="327">
        <v>0</v>
      </c>
      <c r="AG3119" s="327">
        <v>0</v>
      </c>
      <c r="AH3119" s="327">
        <v>0</v>
      </c>
      <c r="AI3119" s="327">
        <v>0</v>
      </c>
      <c r="AJ3119" s="327">
        <v>0</v>
      </c>
      <c r="AK3119" s="327">
        <v>0</v>
      </c>
      <c r="AL3119" s="327">
        <v>0</v>
      </c>
      <c r="AM3119" s="292"/>
    </row>
    <row r="3120" spans="1:39" ht="19.5" customHeight="1" x14ac:dyDescent="0.2">
      <c r="A3120" s="375" t="s">
        <v>365</v>
      </c>
      <c r="B3120" s="375" t="s">
        <v>44</v>
      </c>
      <c r="C3120" s="375" t="s">
        <v>33</v>
      </c>
      <c r="D3120" s="375" t="s">
        <v>37</v>
      </c>
      <c r="E3120" s="375"/>
      <c r="F3120" s="375">
        <v>0</v>
      </c>
      <c r="G3120" s="375">
        <v>0</v>
      </c>
      <c r="H3120" s="375">
        <v>0</v>
      </c>
      <c r="I3120" s="375">
        <v>0</v>
      </c>
      <c r="J3120" s="375">
        <v>0</v>
      </c>
      <c r="K3120" s="375">
        <v>0</v>
      </c>
      <c r="L3120" s="375">
        <v>0</v>
      </c>
      <c r="M3120" s="375">
        <v>0</v>
      </c>
      <c r="N3120" s="375">
        <v>0</v>
      </c>
      <c r="O3120" s="375">
        <v>0</v>
      </c>
      <c r="P3120" s="375">
        <v>0</v>
      </c>
      <c r="Q3120" s="375">
        <v>0</v>
      </c>
      <c r="R3120" s="375">
        <v>0</v>
      </c>
      <c r="W3120" s="323" t="s">
        <v>53</v>
      </c>
      <c r="X3120" s="323" t="s">
        <v>246</v>
      </c>
      <c r="Y3120" s="323"/>
      <c r="Z3120" s="327">
        <v>0</v>
      </c>
      <c r="AA3120" s="327">
        <v>0</v>
      </c>
      <c r="AB3120" s="327">
        <v>0</v>
      </c>
      <c r="AC3120" s="327">
        <v>0</v>
      </c>
      <c r="AD3120" s="327">
        <v>0</v>
      </c>
      <c r="AE3120" s="327">
        <v>0</v>
      </c>
      <c r="AF3120" s="327">
        <v>0</v>
      </c>
      <c r="AG3120" s="327">
        <v>0</v>
      </c>
      <c r="AH3120" s="327">
        <v>0</v>
      </c>
      <c r="AI3120" s="327">
        <v>0</v>
      </c>
      <c r="AJ3120" s="327">
        <v>0</v>
      </c>
      <c r="AK3120" s="327">
        <v>0</v>
      </c>
      <c r="AL3120" s="327">
        <v>0</v>
      </c>
      <c r="AM3120" s="292"/>
    </row>
    <row r="3121" spans="1:39" ht="19.5" customHeight="1" x14ac:dyDescent="0.2">
      <c r="A3121" s="375" t="s">
        <v>365</v>
      </c>
      <c r="B3121" s="375" t="s">
        <v>44</v>
      </c>
      <c r="C3121" s="375" t="s">
        <v>33</v>
      </c>
      <c r="D3121" s="375" t="s">
        <v>38</v>
      </c>
      <c r="E3121" s="375"/>
      <c r="F3121" s="375">
        <v>0</v>
      </c>
      <c r="G3121" s="375">
        <v>0</v>
      </c>
      <c r="H3121" s="375">
        <v>0</v>
      </c>
      <c r="I3121" s="375">
        <v>0</v>
      </c>
      <c r="J3121" s="375">
        <v>0</v>
      </c>
      <c r="K3121" s="375">
        <v>0</v>
      </c>
      <c r="L3121" s="375">
        <v>0</v>
      </c>
      <c r="M3121" s="375">
        <v>0</v>
      </c>
      <c r="N3121" s="375">
        <v>0</v>
      </c>
      <c r="O3121" s="375">
        <v>0</v>
      </c>
      <c r="P3121" s="375">
        <v>0</v>
      </c>
      <c r="Q3121" s="375">
        <v>0</v>
      </c>
      <c r="R3121" s="375">
        <v>0</v>
      </c>
      <c r="W3121" s="323" t="s">
        <v>53</v>
      </c>
      <c r="X3121" s="323" t="s">
        <v>247</v>
      </c>
      <c r="Y3121" s="323"/>
      <c r="Z3121" s="327">
        <v>0</v>
      </c>
      <c r="AA3121" s="327">
        <v>0</v>
      </c>
      <c r="AB3121" s="327">
        <v>0</v>
      </c>
      <c r="AC3121" s="327">
        <v>0</v>
      </c>
      <c r="AD3121" s="327">
        <v>0</v>
      </c>
      <c r="AE3121" s="327">
        <v>0</v>
      </c>
      <c r="AF3121" s="327">
        <v>0</v>
      </c>
      <c r="AG3121" s="327">
        <v>0</v>
      </c>
      <c r="AH3121" s="327">
        <v>0</v>
      </c>
      <c r="AI3121" s="327">
        <v>0</v>
      </c>
      <c r="AJ3121" s="327">
        <v>0</v>
      </c>
      <c r="AK3121" s="327">
        <v>0</v>
      </c>
      <c r="AL3121" s="327">
        <v>0</v>
      </c>
      <c r="AM3121" s="292"/>
    </row>
    <row r="3122" spans="1:39" ht="19.5" customHeight="1" x14ac:dyDescent="0.2">
      <c r="A3122" s="375" t="s">
        <v>365</v>
      </c>
      <c r="B3122" s="375" t="s">
        <v>44</v>
      </c>
      <c r="C3122" s="375" t="s">
        <v>33</v>
      </c>
      <c r="D3122" s="375" t="s">
        <v>39</v>
      </c>
      <c r="E3122" s="375"/>
      <c r="F3122" s="375">
        <v>0</v>
      </c>
      <c r="G3122" s="375">
        <v>0</v>
      </c>
      <c r="H3122" s="375">
        <v>0</v>
      </c>
      <c r="I3122" s="375">
        <v>0</v>
      </c>
      <c r="J3122" s="375">
        <v>0</v>
      </c>
      <c r="K3122" s="375">
        <v>0</v>
      </c>
      <c r="L3122" s="375">
        <v>0</v>
      </c>
      <c r="M3122" s="375">
        <v>0</v>
      </c>
      <c r="N3122" s="375">
        <v>0</v>
      </c>
      <c r="O3122" s="375">
        <v>0</v>
      </c>
      <c r="P3122" s="375">
        <v>0</v>
      </c>
      <c r="Q3122" s="375">
        <v>0</v>
      </c>
      <c r="R3122" s="375">
        <v>0</v>
      </c>
      <c r="W3122" s="323" t="s">
        <v>53</v>
      </c>
      <c r="X3122" s="323" t="s">
        <v>248</v>
      </c>
      <c r="Y3122" s="323"/>
      <c r="Z3122" s="327">
        <v>0</v>
      </c>
      <c r="AA3122" s="327">
        <v>0</v>
      </c>
      <c r="AB3122" s="327">
        <v>0</v>
      </c>
      <c r="AC3122" s="327">
        <v>0</v>
      </c>
      <c r="AD3122" s="327">
        <v>0</v>
      </c>
      <c r="AE3122" s="327">
        <v>0</v>
      </c>
      <c r="AF3122" s="327">
        <v>0</v>
      </c>
      <c r="AG3122" s="327">
        <v>0</v>
      </c>
      <c r="AH3122" s="327">
        <v>0</v>
      </c>
      <c r="AI3122" s="327">
        <v>0</v>
      </c>
      <c r="AJ3122" s="327">
        <v>0</v>
      </c>
      <c r="AK3122" s="327">
        <v>0</v>
      </c>
      <c r="AL3122" s="327">
        <v>0</v>
      </c>
      <c r="AM3122" s="292"/>
    </row>
    <row r="3123" spans="1:39" ht="19.5" customHeight="1" x14ac:dyDescent="0.2">
      <c r="A3123" s="375" t="s">
        <v>365</v>
      </c>
      <c r="B3123" s="375" t="s">
        <v>44</v>
      </c>
      <c r="C3123" s="375" t="s">
        <v>40</v>
      </c>
      <c r="D3123" s="375" t="s">
        <v>41</v>
      </c>
      <c r="E3123" s="375"/>
      <c r="F3123" s="375">
        <v>0</v>
      </c>
      <c r="G3123" s="375">
        <v>0</v>
      </c>
      <c r="H3123" s="375">
        <v>0</v>
      </c>
      <c r="I3123" s="375">
        <v>0</v>
      </c>
      <c r="J3123" s="375">
        <v>0</v>
      </c>
      <c r="K3123" s="375">
        <v>0</v>
      </c>
      <c r="L3123" s="375">
        <v>0</v>
      </c>
      <c r="M3123" s="375">
        <v>0</v>
      </c>
      <c r="N3123" s="375">
        <v>0</v>
      </c>
      <c r="O3123" s="375">
        <v>0</v>
      </c>
      <c r="P3123" s="375">
        <v>0</v>
      </c>
      <c r="Q3123" s="375">
        <v>0</v>
      </c>
      <c r="R3123" s="375">
        <v>0</v>
      </c>
      <c r="W3123" s="323" t="s">
        <v>53</v>
      </c>
      <c r="X3123" s="323" t="s">
        <v>210</v>
      </c>
      <c r="Y3123" s="323"/>
      <c r="Z3123" s="327">
        <v>0</v>
      </c>
      <c r="AA3123" s="327">
        <v>0</v>
      </c>
      <c r="AB3123" s="327">
        <v>0</v>
      </c>
      <c r="AC3123" s="327">
        <v>0</v>
      </c>
      <c r="AD3123" s="327">
        <v>0</v>
      </c>
      <c r="AE3123" s="327">
        <v>0</v>
      </c>
      <c r="AF3123" s="327">
        <v>0</v>
      </c>
      <c r="AG3123" s="327">
        <v>0</v>
      </c>
      <c r="AH3123" s="327">
        <v>0</v>
      </c>
      <c r="AI3123" s="327">
        <v>0</v>
      </c>
      <c r="AJ3123" s="327">
        <v>0</v>
      </c>
      <c r="AK3123" s="327">
        <v>0</v>
      </c>
      <c r="AL3123" s="327">
        <v>0</v>
      </c>
      <c r="AM3123" s="292"/>
    </row>
    <row r="3124" spans="1:39" ht="19.5" customHeight="1" x14ac:dyDescent="0.2">
      <c r="A3124" s="375" t="s">
        <v>365</v>
      </c>
      <c r="B3124" s="375" t="s">
        <v>44</v>
      </c>
      <c r="C3124" s="375" t="s">
        <v>40</v>
      </c>
      <c r="D3124" s="375" t="s">
        <v>42</v>
      </c>
      <c r="E3124" s="375"/>
      <c r="F3124" s="375">
        <v>0</v>
      </c>
      <c r="G3124" s="375">
        <v>0</v>
      </c>
      <c r="H3124" s="375">
        <v>0</v>
      </c>
      <c r="I3124" s="375">
        <v>0</v>
      </c>
      <c r="J3124" s="375">
        <v>0</v>
      </c>
      <c r="K3124" s="375">
        <v>0</v>
      </c>
      <c r="L3124" s="375">
        <v>0</v>
      </c>
      <c r="M3124" s="375">
        <v>0</v>
      </c>
      <c r="N3124" s="375">
        <v>0</v>
      </c>
      <c r="O3124" s="375">
        <v>0</v>
      </c>
      <c r="P3124" s="375">
        <v>0</v>
      </c>
      <c r="Q3124" s="375">
        <v>0</v>
      </c>
      <c r="R3124" s="375">
        <v>0</v>
      </c>
      <c r="W3124" s="321"/>
      <c r="X3124" s="321"/>
      <c r="Y3124" s="321"/>
      <c r="Z3124" s="329"/>
      <c r="AA3124" s="329"/>
      <c r="AB3124" s="329"/>
      <c r="AC3124" s="329"/>
      <c r="AD3124" s="329"/>
      <c r="AE3124" s="329"/>
      <c r="AF3124" s="329"/>
      <c r="AG3124" s="329"/>
      <c r="AH3124" s="329"/>
      <c r="AI3124" s="329"/>
      <c r="AJ3124" s="329"/>
      <c r="AK3124" s="329"/>
      <c r="AL3124" s="329"/>
      <c r="AM3124" s="292"/>
    </row>
    <row r="3125" spans="1:39" ht="19.5" customHeight="1" x14ac:dyDescent="0.2">
      <c r="A3125" s="375" t="s">
        <v>365</v>
      </c>
      <c r="B3125" s="375" t="s">
        <v>44</v>
      </c>
      <c r="C3125" s="375" t="s">
        <v>40</v>
      </c>
      <c r="D3125" s="375" t="s">
        <v>43</v>
      </c>
      <c r="E3125" s="375"/>
      <c r="F3125" s="375">
        <v>0</v>
      </c>
      <c r="G3125" s="375">
        <v>0</v>
      </c>
      <c r="H3125" s="375">
        <v>0</v>
      </c>
      <c r="I3125" s="375">
        <v>0</v>
      </c>
      <c r="J3125" s="375">
        <v>0</v>
      </c>
      <c r="K3125" s="375">
        <v>0</v>
      </c>
      <c r="L3125" s="375">
        <v>0</v>
      </c>
      <c r="M3125" s="375">
        <v>0</v>
      </c>
      <c r="N3125" s="375">
        <v>0</v>
      </c>
      <c r="O3125" s="375">
        <v>0</v>
      </c>
      <c r="P3125" s="375">
        <v>0</v>
      </c>
      <c r="Q3125" s="375">
        <v>0</v>
      </c>
      <c r="R3125" s="375">
        <v>0</v>
      </c>
      <c r="W3125" s="321"/>
      <c r="X3125" s="321"/>
      <c r="Y3125" s="321"/>
      <c r="Z3125" s="329"/>
      <c r="AA3125" s="329"/>
      <c r="AB3125" s="329"/>
      <c r="AC3125" s="329"/>
      <c r="AD3125" s="329"/>
      <c r="AE3125" s="329"/>
      <c r="AF3125" s="329"/>
      <c r="AG3125" s="329"/>
      <c r="AH3125" s="329"/>
      <c r="AI3125" s="329"/>
      <c r="AJ3125" s="329"/>
      <c r="AK3125" s="329"/>
      <c r="AL3125" s="329"/>
      <c r="AM3125" s="292"/>
    </row>
    <row r="3126" spans="1:39" ht="19.5" customHeight="1" x14ac:dyDescent="0.2">
      <c r="A3126" s="375" t="s">
        <v>365</v>
      </c>
      <c r="B3126" s="375" t="s">
        <v>45</v>
      </c>
      <c r="C3126" s="375" t="s">
        <v>26</v>
      </c>
      <c r="D3126" s="375" t="s">
        <v>27</v>
      </c>
      <c r="E3126" s="375"/>
      <c r="F3126" s="375">
        <v>0</v>
      </c>
      <c r="G3126" s="375">
        <v>0</v>
      </c>
      <c r="H3126" s="375">
        <v>0</v>
      </c>
      <c r="I3126" s="375">
        <v>0</v>
      </c>
      <c r="J3126" s="375">
        <v>0</v>
      </c>
      <c r="K3126" s="375">
        <v>0</v>
      </c>
      <c r="L3126" s="375">
        <v>0</v>
      </c>
      <c r="M3126" s="375">
        <v>0</v>
      </c>
      <c r="N3126" s="375">
        <v>0</v>
      </c>
      <c r="O3126" s="375">
        <v>0</v>
      </c>
      <c r="P3126" s="375">
        <v>0</v>
      </c>
      <c r="Q3126" s="375">
        <v>0</v>
      </c>
      <c r="R3126" s="375">
        <v>0</v>
      </c>
      <c r="W3126" s="323" t="s">
        <v>3</v>
      </c>
      <c r="X3126" s="323" t="s">
        <v>4</v>
      </c>
      <c r="Y3126" s="323"/>
      <c r="Z3126" s="327" t="s">
        <v>8</v>
      </c>
      <c r="AA3126" s="327" t="s">
        <v>9</v>
      </c>
      <c r="AB3126" s="327" t="s">
        <v>10</v>
      </c>
      <c r="AC3126" s="327" t="s">
        <v>11</v>
      </c>
      <c r="AD3126" s="327" t="s">
        <v>12</v>
      </c>
      <c r="AE3126" s="327" t="s">
        <v>13</v>
      </c>
      <c r="AF3126" s="327" t="s">
        <v>14</v>
      </c>
      <c r="AG3126" s="327" t="s">
        <v>15</v>
      </c>
      <c r="AH3126" s="327" t="s">
        <v>16</v>
      </c>
      <c r="AI3126" s="327" t="s">
        <v>17</v>
      </c>
      <c r="AJ3126" s="327" t="s">
        <v>111</v>
      </c>
      <c r="AK3126" s="327" t="s">
        <v>19</v>
      </c>
      <c r="AL3126" s="327" t="s">
        <v>20</v>
      </c>
      <c r="AM3126" s="292"/>
    </row>
    <row r="3127" spans="1:39" ht="19.5" customHeight="1" x14ac:dyDescent="0.2">
      <c r="A3127" s="375" t="s">
        <v>365</v>
      </c>
      <c r="B3127" s="375" t="s">
        <v>45</v>
      </c>
      <c r="C3127" s="375" t="s">
        <v>26</v>
      </c>
      <c r="D3127" s="375" t="s">
        <v>28</v>
      </c>
      <c r="E3127" s="375"/>
      <c r="F3127" s="375">
        <v>0</v>
      </c>
      <c r="G3127" s="375">
        <v>0</v>
      </c>
      <c r="H3127" s="375">
        <v>0</v>
      </c>
      <c r="I3127" s="375">
        <v>0</v>
      </c>
      <c r="J3127" s="375">
        <v>0</v>
      </c>
      <c r="K3127" s="375">
        <v>0</v>
      </c>
      <c r="L3127" s="375">
        <v>0</v>
      </c>
      <c r="M3127" s="375">
        <v>0</v>
      </c>
      <c r="N3127" s="375">
        <v>0</v>
      </c>
      <c r="O3127" s="375">
        <v>0</v>
      </c>
      <c r="P3127" s="375">
        <v>0</v>
      </c>
      <c r="Q3127" s="375">
        <v>0</v>
      </c>
      <c r="R3127" s="375">
        <v>0</v>
      </c>
      <c r="W3127" s="323" t="s">
        <v>54</v>
      </c>
      <c r="X3127" s="323" t="s">
        <v>217</v>
      </c>
      <c r="Y3127" s="323"/>
      <c r="Z3127" s="327">
        <v>0</v>
      </c>
      <c r="AA3127" s="327">
        <v>0</v>
      </c>
      <c r="AB3127" s="327">
        <v>0</v>
      </c>
      <c r="AC3127" s="327">
        <v>0</v>
      </c>
      <c r="AD3127" s="327">
        <v>0</v>
      </c>
      <c r="AE3127" s="327">
        <v>0</v>
      </c>
      <c r="AF3127" s="327">
        <v>0</v>
      </c>
      <c r="AG3127" s="327">
        <v>0</v>
      </c>
      <c r="AH3127" s="327">
        <v>0</v>
      </c>
      <c r="AI3127" s="327">
        <v>0</v>
      </c>
      <c r="AJ3127" s="327">
        <v>0</v>
      </c>
      <c r="AK3127" s="327">
        <v>0</v>
      </c>
      <c r="AL3127" s="327">
        <v>0</v>
      </c>
      <c r="AM3127" s="292"/>
    </row>
    <row r="3128" spans="1:39" ht="19.5" customHeight="1" x14ac:dyDescent="0.2">
      <c r="A3128" s="375" t="s">
        <v>365</v>
      </c>
      <c r="B3128" s="375" t="s">
        <v>45</v>
      </c>
      <c r="C3128" s="375" t="s">
        <v>26</v>
      </c>
      <c r="D3128" s="375" t="s">
        <v>29</v>
      </c>
      <c r="E3128" s="375"/>
      <c r="F3128" s="375">
        <v>0</v>
      </c>
      <c r="G3128" s="375">
        <v>0</v>
      </c>
      <c r="H3128" s="375">
        <v>0</v>
      </c>
      <c r="I3128" s="375">
        <v>0</v>
      </c>
      <c r="J3128" s="375">
        <v>0</v>
      </c>
      <c r="K3128" s="375">
        <v>0</v>
      </c>
      <c r="L3128" s="375">
        <v>0</v>
      </c>
      <c r="M3128" s="375">
        <v>0</v>
      </c>
      <c r="N3128" s="375">
        <v>0</v>
      </c>
      <c r="O3128" s="375">
        <v>0</v>
      </c>
      <c r="P3128" s="375">
        <v>0</v>
      </c>
      <c r="Q3128" s="375">
        <v>0</v>
      </c>
      <c r="R3128" s="375">
        <v>0</v>
      </c>
      <c r="W3128" s="323" t="s">
        <v>54</v>
      </c>
      <c r="X3128" s="323" t="s">
        <v>218</v>
      </c>
      <c r="Y3128" s="323"/>
      <c r="Z3128" s="327">
        <v>0</v>
      </c>
      <c r="AA3128" s="327">
        <v>0</v>
      </c>
      <c r="AB3128" s="327">
        <v>0</v>
      </c>
      <c r="AC3128" s="327">
        <v>0</v>
      </c>
      <c r="AD3128" s="327">
        <v>0</v>
      </c>
      <c r="AE3128" s="327">
        <v>0</v>
      </c>
      <c r="AF3128" s="327">
        <v>0</v>
      </c>
      <c r="AG3128" s="327">
        <v>0</v>
      </c>
      <c r="AH3128" s="327">
        <v>0</v>
      </c>
      <c r="AI3128" s="327">
        <v>0</v>
      </c>
      <c r="AJ3128" s="327">
        <v>0</v>
      </c>
      <c r="AK3128" s="327">
        <v>0</v>
      </c>
      <c r="AL3128" s="327">
        <v>0</v>
      </c>
      <c r="AM3128" s="292"/>
    </row>
    <row r="3129" spans="1:39" ht="19.5" customHeight="1" x14ac:dyDescent="0.2">
      <c r="A3129" s="375" t="s">
        <v>365</v>
      </c>
      <c r="B3129" s="375" t="s">
        <v>45</v>
      </c>
      <c r="C3129" s="375" t="s">
        <v>26</v>
      </c>
      <c r="D3129" s="375" t="s">
        <v>30</v>
      </c>
      <c r="E3129" s="375"/>
      <c r="F3129" s="375">
        <v>0</v>
      </c>
      <c r="G3129" s="375">
        <v>0</v>
      </c>
      <c r="H3129" s="375">
        <v>0</v>
      </c>
      <c r="I3129" s="375">
        <v>0</v>
      </c>
      <c r="J3129" s="375">
        <v>0</v>
      </c>
      <c r="K3129" s="375">
        <v>0</v>
      </c>
      <c r="L3129" s="375">
        <v>0</v>
      </c>
      <c r="M3129" s="375">
        <v>0</v>
      </c>
      <c r="N3129" s="375">
        <v>0</v>
      </c>
      <c r="O3129" s="375">
        <v>0</v>
      </c>
      <c r="P3129" s="375">
        <v>0</v>
      </c>
      <c r="Q3129" s="375">
        <v>0</v>
      </c>
      <c r="R3129" s="375">
        <v>0</v>
      </c>
      <c r="W3129" s="323" t="s">
        <v>54</v>
      </c>
      <c r="X3129" s="323" t="s">
        <v>219</v>
      </c>
      <c r="Y3129" s="323"/>
      <c r="Z3129" s="327">
        <v>0</v>
      </c>
      <c r="AA3129" s="327">
        <v>0</v>
      </c>
      <c r="AB3129" s="327">
        <v>0</v>
      </c>
      <c r="AC3129" s="327">
        <v>0</v>
      </c>
      <c r="AD3129" s="327">
        <v>0</v>
      </c>
      <c r="AE3129" s="327">
        <v>0</v>
      </c>
      <c r="AF3129" s="327">
        <v>0</v>
      </c>
      <c r="AG3129" s="327">
        <v>0</v>
      </c>
      <c r="AH3129" s="327">
        <v>0</v>
      </c>
      <c r="AI3129" s="327">
        <v>0</v>
      </c>
      <c r="AJ3129" s="327">
        <v>0</v>
      </c>
      <c r="AK3129" s="327">
        <v>0</v>
      </c>
      <c r="AL3129" s="327">
        <v>0</v>
      </c>
      <c r="AM3129" s="292"/>
    </row>
    <row r="3130" spans="1:39" ht="19.5" customHeight="1" x14ac:dyDescent="0.2">
      <c r="A3130" s="375" t="s">
        <v>365</v>
      </c>
      <c r="B3130" s="375" t="s">
        <v>45</v>
      </c>
      <c r="C3130" s="375" t="s">
        <v>26</v>
      </c>
      <c r="D3130" s="375" t="s">
        <v>31</v>
      </c>
      <c r="E3130" s="375"/>
      <c r="F3130" s="375">
        <v>0</v>
      </c>
      <c r="G3130" s="375">
        <v>0</v>
      </c>
      <c r="H3130" s="375">
        <v>0</v>
      </c>
      <c r="I3130" s="375">
        <v>0</v>
      </c>
      <c r="J3130" s="375">
        <v>0</v>
      </c>
      <c r="K3130" s="375">
        <v>0</v>
      </c>
      <c r="L3130" s="375">
        <v>0</v>
      </c>
      <c r="M3130" s="375">
        <v>0</v>
      </c>
      <c r="N3130" s="375">
        <v>0</v>
      </c>
      <c r="O3130" s="375">
        <v>0</v>
      </c>
      <c r="P3130" s="375">
        <v>0</v>
      </c>
      <c r="Q3130" s="375">
        <v>0</v>
      </c>
      <c r="R3130" s="375">
        <v>0</v>
      </c>
      <c r="W3130" s="323" t="s">
        <v>54</v>
      </c>
      <c r="X3130" s="323" t="s">
        <v>220</v>
      </c>
      <c r="Y3130" s="323"/>
      <c r="Z3130" s="327">
        <v>0</v>
      </c>
      <c r="AA3130" s="327">
        <v>0</v>
      </c>
      <c r="AB3130" s="327">
        <v>0</v>
      </c>
      <c r="AC3130" s="327">
        <v>0</v>
      </c>
      <c r="AD3130" s="327">
        <v>0</v>
      </c>
      <c r="AE3130" s="327">
        <v>0</v>
      </c>
      <c r="AF3130" s="327">
        <v>0</v>
      </c>
      <c r="AG3130" s="327">
        <v>0</v>
      </c>
      <c r="AH3130" s="327">
        <v>0</v>
      </c>
      <c r="AI3130" s="327">
        <v>0</v>
      </c>
      <c r="AJ3130" s="327">
        <v>0</v>
      </c>
      <c r="AK3130" s="327">
        <v>0</v>
      </c>
      <c r="AL3130" s="327">
        <v>0</v>
      </c>
      <c r="AM3130" s="292"/>
    </row>
    <row r="3131" spans="1:39" ht="19.5" customHeight="1" x14ac:dyDescent="0.2">
      <c r="A3131" s="375" t="s">
        <v>365</v>
      </c>
      <c r="B3131" s="375" t="s">
        <v>45</v>
      </c>
      <c r="C3131" s="375" t="s">
        <v>26</v>
      </c>
      <c r="D3131" s="375" t="s">
        <v>32</v>
      </c>
      <c r="E3131" s="375"/>
      <c r="F3131" s="375">
        <v>0</v>
      </c>
      <c r="G3131" s="375">
        <v>0</v>
      </c>
      <c r="H3131" s="375">
        <v>0</v>
      </c>
      <c r="I3131" s="375">
        <v>0</v>
      </c>
      <c r="J3131" s="375">
        <v>0</v>
      </c>
      <c r="K3131" s="375">
        <v>0</v>
      </c>
      <c r="L3131" s="375">
        <v>0</v>
      </c>
      <c r="M3131" s="375">
        <v>0</v>
      </c>
      <c r="N3131" s="375">
        <v>0</v>
      </c>
      <c r="O3131" s="375">
        <v>0</v>
      </c>
      <c r="P3131" s="375">
        <v>0</v>
      </c>
      <c r="Q3131" s="375">
        <v>0</v>
      </c>
      <c r="R3131" s="375">
        <v>0</v>
      </c>
      <c r="W3131" s="323" t="s">
        <v>54</v>
      </c>
      <c r="X3131" s="323" t="s">
        <v>211</v>
      </c>
      <c r="Y3131" s="323"/>
      <c r="Z3131" s="327">
        <v>0</v>
      </c>
      <c r="AA3131" s="327">
        <v>0</v>
      </c>
      <c r="AB3131" s="327">
        <v>0</v>
      </c>
      <c r="AC3131" s="327">
        <v>0</v>
      </c>
      <c r="AD3131" s="327">
        <v>0</v>
      </c>
      <c r="AE3131" s="327">
        <v>0</v>
      </c>
      <c r="AF3131" s="327">
        <v>0</v>
      </c>
      <c r="AG3131" s="327">
        <v>0</v>
      </c>
      <c r="AH3131" s="327">
        <v>0</v>
      </c>
      <c r="AI3131" s="327">
        <v>0</v>
      </c>
      <c r="AJ3131" s="327">
        <v>0</v>
      </c>
      <c r="AK3131" s="327">
        <v>0</v>
      </c>
      <c r="AL3131" s="327">
        <v>0</v>
      </c>
      <c r="AM3131" s="292"/>
    </row>
    <row r="3132" spans="1:39" ht="19.5" customHeight="1" x14ac:dyDescent="0.2">
      <c r="A3132" s="375" t="s">
        <v>365</v>
      </c>
      <c r="B3132" s="375" t="s">
        <v>45</v>
      </c>
      <c r="C3132" s="375" t="s">
        <v>33</v>
      </c>
      <c r="D3132" s="375" t="s">
        <v>34</v>
      </c>
      <c r="E3132" s="375"/>
      <c r="F3132" s="375">
        <v>0</v>
      </c>
      <c r="G3132" s="375">
        <v>0</v>
      </c>
      <c r="H3132" s="375">
        <v>0</v>
      </c>
      <c r="I3132" s="375">
        <v>0</v>
      </c>
      <c r="J3132" s="375">
        <v>0</v>
      </c>
      <c r="K3132" s="375">
        <v>0</v>
      </c>
      <c r="L3132" s="375">
        <v>0</v>
      </c>
      <c r="M3132" s="375">
        <v>0</v>
      </c>
      <c r="N3132" s="375">
        <v>0</v>
      </c>
      <c r="O3132" s="375">
        <v>0</v>
      </c>
      <c r="P3132" s="375">
        <v>0</v>
      </c>
      <c r="Q3132" s="375">
        <v>0</v>
      </c>
      <c r="R3132" s="375">
        <v>0</v>
      </c>
      <c r="W3132" s="323" t="s">
        <v>54</v>
      </c>
      <c r="X3132" s="323" t="s">
        <v>221</v>
      </c>
      <c r="Y3132" s="323"/>
      <c r="Z3132" s="327">
        <v>0</v>
      </c>
      <c r="AA3132" s="327">
        <v>0</v>
      </c>
      <c r="AB3132" s="327">
        <v>0</v>
      </c>
      <c r="AC3132" s="327">
        <v>0</v>
      </c>
      <c r="AD3132" s="327">
        <v>0</v>
      </c>
      <c r="AE3132" s="327">
        <v>0</v>
      </c>
      <c r="AF3132" s="327">
        <v>0</v>
      </c>
      <c r="AG3132" s="327">
        <v>0</v>
      </c>
      <c r="AH3132" s="327">
        <v>0</v>
      </c>
      <c r="AI3132" s="327">
        <v>0</v>
      </c>
      <c r="AJ3132" s="327">
        <v>0</v>
      </c>
      <c r="AK3132" s="327">
        <v>0</v>
      </c>
      <c r="AL3132" s="327">
        <v>0</v>
      </c>
      <c r="AM3132" s="292"/>
    </row>
    <row r="3133" spans="1:39" ht="19.5" customHeight="1" x14ac:dyDescent="0.2">
      <c r="A3133" s="375" t="s">
        <v>365</v>
      </c>
      <c r="B3133" s="375" t="s">
        <v>45</v>
      </c>
      <c r="C3133" s="375" t="s">
        <v>33</v>
      </c>
      <c r="D3133" s="375" t="s">
        <v>35</v>
      </c>
      <c r="E3133" s="375"/>
      <c r="F3133" s="375">
        <v>0</v>
      </c>
      <c r="G3133" s="375">
        <v>0</v>
      </c>
      <c r="H3133" s="375">
        <v>0</v>
      </c>
      <c r="I3133" s="375">
        <v>0</v>
      </c>
      <c r="J3133" s="375">
        <v>0</v>
      </c>
      <c r="K3133" s="375">
        <v>0</v>
      </c>
      <c r="L3133" s="375">
        <v>0</v>
      </c>
      <c r="M3133" s="375">
        <v>0</v>
      </c>
      <c r="N3133" s="375">
        <v>0</v>
      </c>
      <c r="O3133" s="375">
        <v>0</v>
      </c>
      <c r="P3133" s="375">
        <v>0</v>
      </c>
      <c r="Q3133" s="375">
        <v>0</v>
      </c>
      <c r="R3133" s="375">
        <v>0</v>
      </c>
      <c r="W3133" s="323" t="s">
        <v>54</v>
      </c>
      <c r="X3133" s="323" t="s">
        <v>222</v>
      </c>
      <c r="Y3133" s="323"/>
      <c r="Z3133" s="327">
        <v>0</v>
      </c>
      <c r="AA3133" s="327">
        <v>0</v>
      </c>
      <c r="AB3133" s="327">
        <v>0</v>
      </c>
      <c r="AC3133" s="327">
        <v>0</v>
      </c>
      <c r="AD3133" s="327">
        <v>0</v>
      </c>
      <c r="AE3133" s="327">
        <v>0</v>
      </c>
      <c r="AF3133" s="327">
        <v>0</v>
      </c>
      <c r="AG3133" s="327">
        <v>0</v>
      </c>
      <c r="AH3133" s="327">
        <v>0</v>
      </c>
      <c r="AI3133" s="327">
        <v>0</v>
      </c>
      <c r="AJ3133" s="327">
        <v>0</v>
      </c>
      <c r="AK3133" s="327">
        <v>0</v>
      </c>
      <c r="AL3133" s="327">
        <v>0</v>
      </c>
      <c r="AM3133" s="292"/>
    </row>
    <row r="3134" spans="1:39" ht="19.5" customHeight="1" x14ac:dyDescent="0.2">
      <c r="A3134" s="375" t="s">
        <v>365</v>
      </c>
      <c r="B3134" s="375" t="s">
        <v>45</v>
      </c>
      <c r="C3134" s="375" t="s">
        <v>33</v>
      </c>
      <c r="D3134" s="375" t="s">
        <v>36</v>
      </c>
      <c r="E3134" s="375"/>
      <c r="F3134" s="375">
        <v>0</v>
      </c>
      <c r="G3134" s="375">
        <v>0</v>
      </c>
      <c r="H3134" s="375">
        <v>0</v>
      </c>
      <c r="I3134" s="375">
        <v>0</v>
      </c>
      <c r="J3134" s="375">
        <v>0</v>
      </c>
      <c r="K3134" s="375">
        <v>0</v>
      </c>
      <c r="L3134" s="375">
        <v>0</v>
      </c>
      <c r="M3134" s="375">
        <v>0</v>
      </c>
      <c r="N3134" s="375">
        <v>0</v>
      </c>
      <c r="O3134" s="375">
        <v>0</v>
      </c>
      <c r="P3134" s="375">
        <v>0</v>
      </c>
      <c r="Q3134" s="375">
        <v>0</v>
      </c>
      <c r="R3134" s="375">
        <v>0</v>
      </c>
      <c r="W3134" s="323" t="s">
        <v>54</v>
      </c>
      <c r="X3134" s="323" t="s">
        <v>223</v>
      </c>
      <c r="Y3134" s="323"/>
      <c r="Z3134" s="327">
        <v>0</v>
      </c>
      <c r="AA3134" s="327">
        <v>0</v>
      </c>
      <c r="AB3134" s="327">
        <v>0</v>
      </c>
      <c r="AC3134" s="327">
        <v>0</v>
      </c>
      <c r="AD3134" s="327">
        <v>0</v>
      </c>
      <c r="AE3134" s="327">
        <v>0</v>
      </c>
      <c r="AF3134" s="327">
        <v>0</v>
      </c>
      <c r="AG3134" s="327">
        <v>0</v>
      </c>
      <c r="AH3134" s="327">
        <v>0</v>
      </c>
      <c r="AI3134" s="327">
        <v>0</v>
      </c>
      <c r="AJ3134" s="327">
        <v>0</v>
      </c>
      <c r="AK3134" s="327">
        <v>0</v>
      </c>
      <c r="AL3134" s="327">
        <v>0</v>
      </c>
      <c r="AM3134" s="292"/>
    </row>
    <row r="3135" spans="1:39" ht="19.5" customHeight="1" x14ac:dyDescent="0.2">
      <c r="A3135" s="375" t="s">
        <v>365</v>
      </c>
      <c r="B3135" s="375" t="s">
        <v>45</v>
      </c>
      <c r="C3135" s="375" t="s">
        <v>33</v>
      </c>
      <c r="D3135" s="375" t="s">
        <v>37</v>
      </c>
      <c r="E3135" s="375"/>
      <c r="F3135" s="375">
        <v>0</v>
      </c>
      <c r="G3135" s="375">
        <v>0</v>
      </c>
      <c r="H3135" s="375">
        <v>0</v>
      </c>
      <c r="I3135" s="375">
        <v>0</v>
      </c>
      <c r="J3135" s="375">
        <v>0</v>
      </c>
      <c r="K3135" s="375">
        <v>0</v>
      </c>
      <c r="L3135" s="375">
        <v>0</v>
      </c>
      <c r="M3135" s="375">
        <v>0</v>
      </c>
      <c r="N3135" s="375">
        <v>0</v>
      </c>
      <c r="O3135" s="375">
        <v>0</v>
      </c>
      <c r="P3135" s="375">
        <v>0</v>
      </c>
      <c r="Q3135" s="375">
        <v>0</v>
      </c>
      <c r="R3135" s="375">
        <v>0</v>
      </c>
      <c r="W3135" s="323" t="s">
        <v>54</v>
      </c>
      <c r="X3135" s="323" t="s">
        <v>224</v>
      </c>
      <c r="Y3135" s="323"/>
      <c r="Z3135" s="327">
        <v>0</v>
      </c>
      <c r="AA3135" s="327">
        <v>0</v>
      </c>
      <c r="AB3135" s="327">
        <v>0</v>
      </c>
      <c r="AC3135" s="327">
        <v>0</v>
      </c>
      <c r="AD3135" s="327">
        <v>0</v>
      </c>
      <c r="AE3135" s="327">
        <v>0</v>
      </c>
      <c r="AF3135" s="327">
        <v>0</v>
      </c>
      <c r="AG3135" s="327">
        <v>0</v>
      </c>
      <c r="AH3135" s="327">
        <v>0</v>
      </c>
      <c r="AI3135" s="327">
        <v>0</v>
      </c>
      <c r="AJ3135" s="327">
        <v>0</v>
      </c>
      <c r="AK3135" s="327">
        <v>0</v>
      </c>
      <c r="AL3135" s="327">
        <v>0</v>
      </c>
      <c r="AM3135" s="292"/>
    </row>
    <row r="3136" spans="1:39" ht="19.5" customHeight="1" x14ac:dyDescent="0.2">
      <c r="A3136" s="375" t="s">
        <v>365</v>
      </c>
      <c r="B3136" s="375" t="s">
        <v>45</v>
      </c>
      <c r="C3136" s="375" t="s">
        <v>33</v>
      </c>
      <c r="D3136" s="375" t="s">
        <v>38</v>
      </c>
      <c r="E3136" s="375"/>
      <c r="F3136" s="375">
        <v>0</v>
      </c>
      <c r="G3136" s="375">
        <v>0</v>
      </c>
      <c r="H3136" s="375">
        <v>0</v>
      </c>
      <c r="I3136" s="375">
        <v>0</v>
      </c>
      <c r="J3136" s="375">
        <v>0</v>
      </c>
      <c r="K3136" s="375">
        <v>0</v>
      </c>
      <c r="L3136" s="375">
        <v>0</v>
      </c>
      <c r="M3136" s="375">
        <v>0</v>
      </c>
      <c r="N3136" s="375">
        <v>0</v>
      </c>
      <c r="O3136" s="375">
        <v>0</v>
      </c>
      <c r="P3136" s="375">
        <v>0</v>
      </c>
      <c r="Q3136" s="375">
        <v>0</v>
      </c>
      <c r="R3136" s="375">
        <v>0</v>
      </c>
      <c r="W3136" s="323" t="s">
        <v>54</v>
      </c>
      <c r="X3136" s="323" t="s">
        <v>225</v>
      </c>
      <c r="Y3136" s="323"/>
      <c r="Z3136" s="327">
        <v>0</v>
      </c>
      <c r="AA3136" s="327">
        <v>0</v>
      </c>
      <c r="AB3136" s="327">
        <v>0</v>
      </c>
      <c r="AC3136" s="327">
        <v>0</v>
      </c>
      <c r="AD3136" s="327">
        <v>0</v>
      </c>
      <c r="AE3136" s="327">
        <v>0</v>
      </c>
      <c r="AF3136" s="327">
        <v>0</v>
      </c>
      <c r="AG3136" s="327">
        <v>0</v>
      </c>
      <c r="AH3136" s="327">
        <v>0</v>
      </c>
      <c r="AI3136" s="327">
        <v>0</v>
      </c>
      <c r="AJ3136" s="327">
        <v>0</v>
      </c>
      <c r="AK3136" s="327">
        <v>0</v>
      </c>
      <c r="AL3136" s="327">
        <v>0</v>
      </c>
      <c r="AM3136" s="292"/>
    </row>
    <row r="3137" spans="1:39" ht="19.5" customHeight="1" x14ac:dyDescent="0.2">
      <c r="A3137" s="375" t="s">
        <v>365</v>
      </c>
      <c r="B3137" s="375" t="s">
        <v>45</v>
      </c>
      <c r="C3137" s="375" t="s">
        <v>33</v>
      </c>
      <c r="D3137" s="375" t="s">
        <v>39</v>
      </c>
      <c r="E3137" s="375"/>
      <c r="F3137" s="375">
        <v>0</v>
      </c>
      <c r="G3137" s="375">
        <v>0</v>
      </c>
      <c r="H3137" s="375">
        <v>0</v>
      </c>
      <c r="I3137" s="375">
        <v>0</v>
      </c>
      <c r="J3137" s="375">
        <v>0</v>
      </c>
      <c r="K3137" s="375">
        <v>0</v>
      </c>
      <c r="L3137" s="375">
        <v>0</v>
      </c>
      <c r="M3137" s="375">
        <v>0</v>
      </c>
      <c r="N3137" s="375">
        <v>0</v>
      </c>
      <c r="O3137" s="375">
        <v>0</v>
      </c>
      <c r="P3137" s="375">
        <v>0</v>
      </c>
      <c r="Q3137" s="375">
        <v>0</v>
      </c>
      <c r="R3137" s="375">
        <v>0</v>
      </c>
      <c r="W3137" s="323" t="s">
        <v>54</v>
      </c>
      <c r="X3137" s="323" t="s">
        <v>226</v>
      </c>
      <c r="Y3137" s="323"/>
      <c r="Z3137" s="327">
        <v>0</v>
      </c>
      <c r="AA3137" s="327">
        <v>0</v>
      </c>
      <c r="AB3137" s="327">
        <v>0</v>
      </c>
      <c r="AC3137" s="327">
        <v>0</v>
      </c>
      <c r="AD3137" s="327">
        <v>0</v>
      </c>
      <c r="AE3137" s="327">
        <v>0</v>
      </c>
      <c r="AF3137" s="327">
        <v>0</v>
      </c>
      <c r="AG3137" s="327">
        <v>0</v>
      </c>
      <c r="AH3137" s="327">
        <v>0</v>
      </c>
      <c r="AI3137" s="327">
        <v>0</v>
      </c>
      <c r="AJ3137" s="327">
        <v>0</v>
      </c>
      <c r="AK3137" s="327">
        <v>0</v>
      </c>
      <c r="AL3137" s="327">
        <v>0</v>
      </c>
      <c r="AM3137" s="292"/>
    </row>
    <row r="3138" spans="1:39" ht="19.5" customHeight="1" x14ac:dyDescent="0.2">
      <c r="A3138" s="375" t="s">
        <v>365</v>
      </c>
      <c r="B3138" s="375" t="s">
        <v>45</v>
      </c>
      <c r="C3138" s="375" t="s">
        <v>40</v>
      </c>
      <c r="D3138" s="375" t="s">
        <v>41</v>
      </c>
      <c r="E3138" s="375"/>
      <c r="F3138" s="375">
        <v>0</v>
      </c>
      <c r="G3138" s="375">
        <v>0</v>
      </c>
      <c r="H3138" s="375">
        <v>0</v>
      </c>
      <c r="I3138" s="375">
        <v>0</v>
      </c>
      <c r="J3138" s="375">
        <v>0</v>
      </c>
      <c r="K3138" s="375">
        <v>0</v>
      </c>
      <c r="L3138" s="375">
        <v>0</v>
      </c>
      <c r="M3138" s="375">
        <v>0</v>
      </c>
      <c r="N3138" s="375">
        <v>0</v>
      </c>
      <c r="O3138" s="375">
        <v>0</v>
      </c>
      <c r="P3138" s="375">
        <v>0</v>
      </c>
      <c r="Q3138" s="375">
        <v>0</v>
      </c>
      <c r="R3138" s="375">
        <v>0</v>
      </c>
      <c r="W3138" s="323" t="s">
        <v>54</v>
      </c>
      <c r="X3138" s="323" t="s">
        <v>227</v>
      </c>
      <c r="Y3138" s="323"/>
      <c r="Z3138" s="327">
        <v>0</v>
      </c>
      <c r="AA3138" s="327">
        <v>0</v>
      </c>
      <c r="AB3138" s="327">
        <v>0</v>
      </c>
      <c r="AC3138" s="327">
        <v>0</v>
      </c>
      <c r="AD3138" s="327">
        <v>0</v>
      </c>
      <c r="AE3138" s="327">
        <v>0</v>
      </c>
      <c r="AF3138" s="327">
        <v>0</v>
      </c>
      <c r="AG3138" s="327">
        <v>0</v>
      </c>
      <c r="AH3138" s="327">
        <v>0</v>
      </c>
      <c r="AI3138" s="327">
        <v>0</v>
      </c>
      <c r="AJ3138" s="327">
        <v>0</v>
      </c>
      <c r="AK3138" s="327">
        <v>0</v>
      </c>
      <c r="AL3138" s="327">
        <v>0</v>
      </c>
      <c r="AM3138" s="292"/>
    </row>
    <row r="3139" spans="1:39" ht="19.5" customHeight="1" x14ac:dyDescent="0.2">
      <c r="A3139" s="375" t="s">
        <v>365</v>
      </c>
      <c r="B3139" s="375" t="s">
        <v>45</v>
      </c>
      <c r="C3139" s="375" t="s">
        <v>40</v>
      </c>
      <c r="D3139" s="375" t="s">
        <v>42</v>
      </c>
      <c r="E3139" s="375"/>
      <c r="F3139" s="375">
        <v>0</v>
      </c>
      <c r="G3139" s="375">
        <v>0</v>
      </c>
      <c r="H3139" s="375">
        <v>0</v>
      </c>
      <c r="I3139" s="375">
        <v>0</v>
      </c>
      <c r="J3139" s="375">
        <v>0</v>
      </c>
      <c r="K3139" s="375">
        <v>0</v>
      </c>
      <c r="L3139" s="375">
        <v>0</v>
      </c>
      <c r="M3139" s="375">
        <v>0</v>
      </c>
      <c r="N3139" s="375">
        <v>0</v>
      </c>
      <c r="O3139" s="375">
        <v>0</v>
      </c>
      <c r="P3139" s="375">
        <v>0</v>
      </c>
      <c r="Q3139" s="375">
        <v>0</v>
      </c>
      <c r="R3139" s="375">
        <v>0</v>
      </c>
      <c r="W3139" s="323" t="s">
        <v>54</v>
      </c>
      <c r="X3139" s="323" t="s">
        <v>367</v>
      </c>
      <c r="Y3139" s="323"/>
      <c r="Z3139" s="327">
        <v>0</v>
      </c>
      <c r="AA3139" s="327">
        <v>0</v>
      </c>
      <c r="AB3139" s="327">
        <v>0</v>
      </c>
      <c r="AC3139" s="327">
        <v>0</v>
      </c>
      <c r="AD3139" s="327">
        <v>0</v>
      </c>
      <c r="AE3139" s="327">
        <v>0</v>
      </c>
      <c r="AF3139" s="327">
        <v>0</v>
      </c>
      <c r="AG3139" s="327">
        <v>0</v>
      </c>
      <c r="AH3139" s="327">
        <v>0</v>
      </c>
      <c r="AI3139" s="327">
        <v>0</v>
      </c>
      <c r="AJ3139" s="327">
        <v>0</v>
      </c>
      <c r="AK3139" s="327">
        <v>0</v>
      </c>
      <c r="AL3139" s="327">
        <v>0</v>
      </c>
      <c r="AM3139" s="292"/>
    </row>
    <row r="3140" spans="1:39" ht="19.5" customHeight="1" x14ac:dyDescent="0.2">
      <c r="A3140" s="375" t="s">
        <v>365</v>
      </c>
      <c r="B3140" s="375" t="s">
        <v>45</v>
      </c>
      <c r="C3140" s="375" t="s">
        <v>40</v>
      </c>
      <c r="D3140" s="375" t="s">
        <v>43</v>
      </c>
      <c r="E3140" s="375"/>
      <c r="F3140" s="375">
        <v>0</v>
      </c>
      <c r="G3140" s="375">
        <v>0</v>
      </c>
      <c r="H3140" s="375">
        <v>0</v>
      </c>
      <c r="I3140" s="375">
        <v>0</v>
      </c>
      <c r="J3140" s="375">
        <v>0</v>
      </c>
      <c r="K3140" s="375">
        <v>0</v>
      </c>
      <c r="L3140" s="375">
        <v>0</v>
      </c>
      <c r="M3140" s="375">
        <v>0</v>
      </c>
      <c r="N3140" s="375">
        <v>0</v>
      </c>
      <c r="O3140" s="375">
        <v>0</v>
      </c>
      <c r="P3140" s="375">
        <v>0</v>
      </c>
      <c r="Q3140" s="375">
        <v>0</v>
      </c>
      <c r="R3140" s="375">
        <v>0</v>
      </c>
      <c r="W3140" s="323" t="s">
        <v>54</v>
      </c>
      <c r="X3140" s="323" t="s">
        <v>229</v>
      </c>
      <c r="Y3140" s="323"/>
      <c r="Z3140" s="327">
        <v>0</v>
      </c>
      <c r="AA3140" s="327">
        <v>0</v>
      </c>
      <c r="AB3140" s="327">
        <v>0</v>
      </c>
      <c r="AC3140" s="327">
        <v>0</v>
      </c>
      <c r="AD3140" s="327">
        <v>0</v>
      </c>
      <c r="AE3140" s="327">
        <v>0</v>
      </c>
      <c r="AF3140" s="327">
        <v>0</v>
      </c>
      <c r="AG3140" s="327">
        <v>0</v>
      </c>
      <c r="AH3140" s="327">
        <v>0</v>
      </c>
      <c r="AI3140" s="327">
        <v>0</v>
      </c>
      <c r="AJ3140" s="327">
        <v>0</v>
      </c>
      <c r="AK3140" s="327">
        <v>0</v>
      </c>
      <c r="AL3140" s="327">
        <v>0</v>
      </c>
      <c r="AM3140" s="292"/>
    </row>
    <row r="3141" spans="1:39" ht="19.5" customHeight="1" x14ac:dyDescent="0.2">
      <c r="A3141" s="375" t="s">
        <v>365</v>
      </c>
      <c r="B3141" s="375" t="s">
        <v>25</v>
      </c>
      <c r="C3141" s="375" t="s">
        <v>378</v>
      </c>
      <c r="D3141" s="375" t="s">
        <v>378</v>
      </c>
      <c r="E3141" s="375"/>
      <c r="F3141" s="375">
        <v>0</v>
      </c>
      <c r="G3141" s="375">
        <v>0</v>
      </c>
      <c r="H3141" s="375">
        <v>0</v>
      </c>
      <c r="I3141" s="375">
        <v>0</v>
      </c>
      <c r="J3141" s="375">
        <v>0</v>
      </c>
      <c r="K3141" s="375">
        <v>0</v>
      </c>
      <c r="L3141" s="375">
        <v>0</v>
      </c>
      <c r="M3141" s="375">
        <v>0</v>
      </c>
      <c r="N3141" s="375">
        <v>0</v>
      </c>
      <c r="O3141" s="375">
        <v>0</v>
      </c>
      <c r="P3141" s="375">
        <v>0</v>
      </c>
      <c r="Q3141" s="375">
        <v>0</v>
      </c>
      <c r="R3141" s="375">
        <v>0</v>
      </c>
      <c r="W3141" s="323" t="s">
        <v>54</v>
      </c>
      <c r="X3141" s="323" t="s">
        <v>230</v>
      </c>
      <c r="Y3141" s="323"/>
      <c r="Z3141" s="327">
        <v>0</v>
      </c>
      <c r="AA3141" s="327">
        <v>0</v>
      </c>
      <c r="AB3141" s="327">
        <v>0</v>
      </c>
      <c r="AC3141" s="327">
        <v>0</v>
      </c>
      <c r="AD3141" s="327">
        <v>0</v>
      </c>
      <c r="AE3141" s="327">
        <v>0</v>
      </c>
      <c r="AF3141" s="327">
        <v>0</v>
      </c>
      <c r="AG3141" s="327">
        <v>0</v>
      </c>
      <c r="AH3141" s="327">
        <v>0</v>
      </c>
      <c r="AI3141" s="327">
        <v>0</v>
      </c>
      <c r="AJ3141" s="327">
        <v>0</v>
      </c>
      <c r="AK3141" s="327">
        <v>0</v>
      </c>
      <c r="AL3141" s="327">
        <v>0</v>
      </c>
      <c r="AM3141" s="292"/>
    </row>
    <row r="3142" spans="1:39" ht="19.5" customHeight="1" x14ac:dyDescent="0.2">
      <c r="A3142" s="375" t="s">
        <v>365</v>
      </c>
      <c r="B3142" s="375" t="s">
        <v>44</v>
      </c>
      <c r="C3142" s="375" t="s">
        <v>380</v>
      </c>
      <c r="D3142" s="375" t="s">
        <v>380</v>
      </c>
      <c r="E3142" s="375"/>
      <c r="F3142" s="375">
        <v>0</v>
      </c>
      <c r="G3142" s="375">
        <v>0</v>
      </c>
      <c r="H3142" s="375">
        <v>0</v>
      </c>
      <c r="I3142" s="375">
        <v>0</v>
      </c>
      <c r="J3142" s="375">
        <v>0</v>
      </c>
      <c r="K3142" s="375">
        <v>0</v>
      </c>
      <c r="L3142" s="375">
        <v>0</v>
      </c>
      <c r="M3142" s="375">
        <v>0</v>
      </c>
      <c r="N3142" s="375">
        <v>0</v>
      </c>
      <c r="O3142" s="375">
        <v>0</v>
      </c>
      <c r="P3142" s="375">
        <v>0</v>
      </c>
      <c r="Q3142" s="375">
        <v>0</v>
      </c>
      <c r="R3142" s="375">
        <v>0</v>
      </c>
      <c r="W3142" s="323" t="s">
        <v>54</v>
      </c>
      <c r="X3142" s="323" t="s">
        <v>231</v>
      </c>
      <c r="Y3142" s="323"/>
      <c r="Z3142" s="327">
        <v>0</v>
      </c>
      <c r="AA3142" s="327">
        <v>0</v>
      </c>
      <c r="AB3142" s="327">
        <v>0</v>
      </c>
      <c r="AC3142" s="327">
        <v>0</v>
      </c>
      <c r="AD3142" s="327">
        <v>0</v>
      </c>
      <c r="AE3142" s="327">
        <v>0</v>
      </c>
      <c r="AF3142" s="327">
        <v>0</v>
      </c>
      <c r="AG3142" s="327">
        <v>0</v>
      </c>
      <c r="AH3142" s="327">
        <v>0</v>
      </c>
      <c r="AI3142" s="327">
        <v>0</v>
      </c>
      <c r="AJ3142" s="327">
        <v>0</v>
      </c>
      <c r="AK3142" s="327">
        <v>0</v>
      </c>
      <c r="AL3142" s="327">
        <v>0</v>
      </c>
      <c r="AM3142" s="292"/>
    </row>
    <row r="3143" spans="1:39" ht="19.5" customHeight="1" x14ac:dyDescent="0.2">
      <c r="A3143" s="375" t="s">
        <v>365</v>
      </c>
      <c r="B3143" s="375" t="s">
        <v>45</v>
      </c>
      <c r="C3143" s="375" t="s">
        <v>382</v>
      </c>
      <c r="D3143" s="375" t="s">
        <v>382</v>
      </c>
      <c r="E3143" s="375"/>
      <c r="F3143" s="375"/>
      <c r="G3143" s="375"/>
      <c r="H3143" s="375"/>
      <c r="I3143" s="375"/>
      <c r="J3143" s="375"/>
      <c r="K3143" s="375"/>
      <c r="L3143" s="375"/>
      <c r="M3143" s="375"/>
      <c r="N3143" s="375"/>
      <c r="O3143" s="375"/>
      <c r="P3143" s="375"/>
      <c r="Q3143" s="375"/>
      <c r="R3143" s="375"/>
      <c r="W3143" s="323" t="s">
        <v>54</v>
      </c>
      <c r="X3143" s="323" t="s">
        <v>232</v>
      </c>
      <c r="Y3143" s="323"/>
      <c r="Z3143" s="327">
        <v>0</v>
      </c>
      <c r="AA3143" s="327">
        <v>0</v>
      </c>
      <c r="AB3143" s="327">
        <v>0</v>
      </c>
      <c r="AC3143" s="327">
        <v>0</v>
      </c>
      <c r="AD3143" s="327">
        <v>0</v>
      </c>
      <c r="AE3143" s="327">
        <v>0</v>
      </c>
      <c r="AF3143" s="327">
        <v>0</v>
      </c>
      <c r="AG3143" s="327">
        <v>0</v>
      </c>
      <c r="AH3143" s="327">
        <v>0</v>
      </c>
      <c r="AI3143" s="327">
        <v>0</v>
      </c>
      <c r="AJ3143" s="327">
        <v>0</v>
      </c>
      <c r="AK3143" s="327">
        <v>0</v>
      </c>
      <c r="AL3143" s="327">
        <v>0</v>
      </c>
      <c r="AM3143" s="292"/>
    </row>
    <row r="3144" spans="1:39" ht="19.5" customHeight="1" x14ac:dyDescent="0.2">
      <c r="A3144" s="375" t="s">
        <v>365</v>
      </c>
      <c r="B3144" s="375" t="s">
        <v>46</v>
      </c>
      <c r="C3144" s="375" t="s">
        <v>384</v>
      </c>
      <c r="D3144" s="375" t="s">
        <v>384</v>
      </c>
      <c r="E3144" s="375"/>
      <c r="F3144" s="375"/>
      <c r="G3144" s="375"/>
      <c r="H3144" s="375"/>
      <c r="I3144" s="375"/>
      <c r="J3144" s="375"/>
      <c r="K3144" s="375"/>
      <c r="L3144" s="375"/>
      <c r="M3144" s="375"/>
      <c r="N3144" s="375"/>
      <c r="O3144" s="375"/>
      <c r="P3144" s="375"/>
      <c r="Q3144" s="375"/>
      <c r="R3144" s="375">
        <v>0</v>
      </c>
      <c r="W3144" s="323" t="s">
        <v>54</v>
      </c>
      <c r="X3144" s="323" t="s">
        <v>233</v>
      </c>
      <c r="Y3144" s="323"/>
      <c r="Z3144" s="327">
        <v>0</v>
      </c>
      <c r="AA3144" s="327">
        <v>0</v>
      </c>
      <c r="AB3144" s="327">
        <v>0</v>
      </c>
      <c r="AC3144" s="327">
        <v>0</v>
      </c>
      <c r="AD3144" s="327">
        <v>0</v>
      </c>
      <c r="AE3144" s="327">
        <v>0</v>
      </c>
      <c r="AF3144" s="327">
        <v>0</v>
      </c>
      <c r="AG3144" s="327">
        <v>0</v>
      </c>
      <c r="AH3144" s="327">
        <v>0</v>
      </c>
      <c r="AI3144" s="327">
        <v>0</v>
      </c>
      <c r="AJ3144" s="327">
        <v>0</v>
      </c>
      <c r="AK3144" s="327">
        <v>0</v>
      </c>
      <c r="AL3144" s="327">
        <v>0</v>
      </c>
      <c r="AM3144" s="292"/>
    </row>
    <row r="3145" spans="1:39" ht="19.5" customHeight="1" x14ac:dyDescent="0.2">
      <c r="A3145" s="375" t="s">
        <v>365</v>
      </c>
      <c r="B3145" s="375" t="s">
        <v>47</v>
      </c>
      <c r="C3145" s="375" t="s">
        <v>386</v>
      </c>
      <c r="D3145" s="375" t="s">
        <v>386</v>
      </c>
      <c r="E3145" s="375"/>
      <c r="F3145" s="375">
        <v>0</v>
      </c>
      <c r="G3145" s="375">
        <v>0</v>
      </c>
      <c r="H3145" s="375">
        <v>0</v>
      </c>
      <c r="I3145" s="375">
        <v>0</v>
      </c>
      <c r="J3145" s="375">
        <v>0</v>
      </c>
      <c r="K3145" s="375">
        <v>0</v>
      </c>
      <c r="L3145" s="375">
        <v>0</v>
      </c>
      <c r="M3145" s="375">
        <v>0</v>
      </c>
      <c r="N3145" s="375">
        <v>0</v>
      </c>
      <c r="O3145" s="375">
        <v>0</v>
      </c>
      <c r="P3145" s="375">
        <v>0</v>
      </c>
      <c r="Q3145" s="375">
        <v>0</v>
      </c>
      <c r="R3145" s="375">
        <v>0</v>
      </c>
      <c r="W3145" s="323" t="s">
        <v>54</v>
      </c>
      <c r="X3145" s="323" t="s">
        <v>234</v>
      </c>
      <c r="Y3145" s="323"/>
      <c r="Z3145" s="327">
        <v>0</v>
      </c>
      <c r="AA3145" s="327">
        <v>0</v>
      </c>
      <c r="AB3145" s="327">
        <v>0</v>
      </c>
      <c r="AC3145" s="327">
        <v>0</v>
      </c>
      <c r="AD3145" s="327">
        <v>0</v>
      </c>
      <c r="AE3145" s="327">
        <v>0</v>
      </c>
      <c r="AF3145" s="327">
        <v>0</v>
      </c>
      <c r="AG3145" s="327">
        <v>0</v>
      </c>
      <c r="AH3145" s="327">
        <v>0</v>
      </c>
      <c r="AI3145" s="327">
        <v>0</v>
      </c>
      <c r="AJ3145" s="327">
        <v>0</v>
      </c>
      <c r="AK3145" s="327">
        <v>0</v>
      </c>
      <c r="AL3145" s="327">
        <v>0</v>
      </c>
      <c r="AM3145" s="292"/>
    </row>
    <row r="3146" spans="1:39" ht="19.5" customHeight="1" x14ac:dyDescent="0.2">
      <c r="A3146" s="375" t="s">
        <v>365</v>
      </c>
      <c r="B3146" s="375" t="s">
        <v>48</v>
      </c>
      <c r="C3146" s="375" t="s">
        <v>48</v>
      </c>
      <c r="D3146" s="375" t="s">
        <v>48</v>
      </c>
      <c r="E3146" s="375"/>
      <c r="F3146" s="375" t="e">
        <v>#DIV/0!</v>
      </c>
      <c r="G3146" s="375" t="e">
        <v>#DIV/0!</v>
      </c>
      <c r="H3146" s="375" t="e">
        <v>#DIV/0!</v>
      </c>
      <c r="I3146" s="375" t="e">
        <v>#DIV/0!</v>
      </c>
      <c r="J3146" s="375" t="e">
        <v>#DIV/0!</v>
      </c>
      <c r="K3146" s="375" t="e">
        <v>#DIV/0!</v>
      </c>
      <c r="L3146" s="375" t="e">
        <v>#DIV/0!</v>
      </c>
      <c r="M3146" s="375" t="e">
        <v>#DIV/0!</v>
      </c>
      <c r="N3146" s="375" t="e">
        <v>#DIV/0!</v>
      </c>
      <c r="O3146" s="375" t="e">
        <v>#DIV/0!</v>
      </c>
      <c r="P3146" s="375" t="e">
        <v>#DIV/0!</v>
      </c>
      <c r="Q3146" s="375" t="e">
        <v>#DIV/0!</v>
      </c>
      <c r="R3146" s="375" t="e">
        <v>#DIV/0!</v>
      </c>
      <c r="W3146" s="323" t="s">
        <v>54</v>
      </c>
      <c r="X3146" s="323" t="s">
        <v>127</v>
      </c>
      <c r="Y3146" s="323"/>
      <c r="Z3146" s="327">
        <v>0</v>
      </c>
      <c r="AA3146" s="327">
        <v>0</v>
      </c>
      <c r="AB3146" s="327">
        <v>0</v>
      </c>
      <c r="AC3146" s="327">
        <v>0</v>
      </c>
      <c r="AD3146" s="327">
        <v>0</v>
      </c>
      <c r="AE3146" s="327">
        <v>0</v>
      </c>
      <c r="AF3146" s="327">
        <v>0</v>
      </c>
      <c r="AG3146" s="327">
        <v>0</v>
      </c>
      <c r="AH3146" s="327">
        <v>0</v>
      </c>
      <c r="AI3146" s="327">
        <v>0</v>
      </c>
      <c r="AJ3146" s="327">
        <v>0</v>
      </c>
      <c r="AK3146" s="327">
        <v>0</v>
      </c>
      <c r="AL3146" s="327">
        <v>0</v>
      </c>
      <c r="AM3146" s="292"/>
    </row>
    <row r="3147" spans="1:39" ht="19.5" customHeight="1" x14ac:dyDescent="0.2">
      <c r="A3147" s="375" t="s">
        <v>365</v>
      </c>
      <c r="B3147" s="375" t="s">
        <v>49</v>
      </c>
      <c r="C3147" s="375" t="s">
        <v>49</v>
      </c>
      <c r="D3147" s="375" t="s">
        <v>49</v>
      </c>
      <c r="E3147" s="375"/>
      <c r="F3147" s="375"/>
      <c r="G3147" s="375"/>
      <c r="H3147" s="375"/>
      <c r="I3147" s="375"/>
      <c r="J3147" s="375"/>
      <c r="K3147" s="375"/>
      <c r="L3147" s="375"/>
      <c r="M3147" s="375"/>
      <c r="N3147" s="375"/>
      <c r="O3147" s="375"/>
      <c r="P3147" s="375"/>
      <c r="Q3147" s="375"/>
      <c r="R3147" s="375">
        <v>0</v>
      </c>
      <c r="W3147" s="323" t="s">
        <v>54</v>
      </c>
      <c r="X3147" s="323" t="s">
        <v>235</v>
      </c>
      <c r="Y3147" s="323"/>
      <c r="Z3147" s="327">
        <v>0</v>
      </c>
      <c r="AA3147" s="327">
        <v>0</v>
      </c>
      <c r="AB3147" s="327">
        <v>0</v>
      </c>
      <c r="AC3147" s="327">
        <v>0</v>
      </c>
      <c r="AD3147" s="327">
        <v>0</v>
      </c>
      <c r="AE3147" s="327">
        <v>0</v>
      </c>
      <c r="AF3147" s="327">
        <v>0</v>
      </c>
      <c r="AG3147" s="327">
        <v>0</v>
      </c>
      <c r="AH3147" s="327">
        <v>0</v>
      </c>
      <c r="AI3147" s="327">
        <v>0</v>
      </c>
      <c r="AJ3147" s="327">
        <v>0</v>
      </c>
      <c r="AK3147" s="327">
        <v>0</v>
      </c>
      <c r="AL3147" s="327">
        <v>0</v>
      </c>
      <c r="AM3147" s="292"/>
    </row>
    <row r="3148" spans="1:39" ht="19.5" customHeight="1" x14ac:dyDescent="0.2">
      <c r="A3148" s="375" t="s">
        <v>365</v>
      </c>
      <c r="B3148" s="375" t="s">
        <v>50</v>
      </c>
      <c r="C3148" s="375" t="s">
        <v>50</v>
      </c>
      <c r="D3148" s="375" t="s">
        <v>50</v>
      </c>
      <c r="E3148" s="375"/>
      <c r="F3148" s="375"/>
      <c r="G3148" s="375"/>
      <c r="H3148" s="375"/>
      <c r="I3148" s="375"/>
      <c r="J3148" s="375"/>
      <c r="K3148" s="375"/>
      <c r="L3148" s="375"/>
      <c r="M3148" s="375"/>
      <c r="N3148" s="375"/>
      <c r="O3148" s="375"/>
      <c r="P3148" s="375"/>
      <c r="Q3148" s="375"/>
      <c r="R3148" s="375">
        <v>0</v>
      </c>
      <c r="W3148" s="323" t="s">
        <v>54</v>
      </c>
      <c r="X3148" s="323" t="s">
        <v>236</v>
      </c>
      <c r="Y3148" s="323"/>
      <c r="Z3148" s="327">
        <v>0</v>
      </c>
      <c r="AA3148" s="327">
        <v>0</v>
      </c>
      <c r="AB3148" s="327">
        <v>0</v>
      </c>
      <c r="AC3148" s="327">
        <v>0</v>
      </c>
      <c r="AD3148" s="327">
        <v>0</v>
      </c>
      <c r="AE3148" s="327">
        <v>0</v>
      </c>
      <c r="AF3148" s="327">
        <v>0</v>
      </c>
      <c r="AG3148" s="327">
        <v>0</v>
      </c>
      <c r="AH3148" s="327">
        <v>0</v>
      </c>
      <c r="AI3148" s="327">
        <v>0</v>
      </c>
      <c r="AJ3148" s="327">
        <v>0</v>
      </c>
      <c r="AK3148" s="327">
        <v>0</v>
      </c>
      <c r="AL3148" s="327">
        <v>0</v>
      </c>
      <c r="AM3148" s="292"/>
    </row>
    <row r="3149" spans="1:39" ht="19.5" customHeight="1" x14ac:dyDescent="0.2">
      <c r="A3149" s="375" t="s">
        <v>75</v>
      </c>
      <c r="B3149" s="375" t="s">
        <v>25</v>
      </c>
      <c r="C3149" s="375" t="s">
        <v>26</v>
      </c>
      <c r="D3149" s="375" t="s">
        <v>29</v>
      </c>
      <c r="E3149" s="375"/>
      <c r="F3149" s="375">
        <v>5.3565180000000003</v>
      </c>
      <c r="G3149" s="375">
        <v>2.8085</v>
      </c>
      <c r="H3149" s="375">
        <v>7.5581240000000003</v>
      </c>
      <c r="I3149" s="375">
        <v>36.204093</v>
      </c>
      <c r="J3149" s="375">
        <v>25.676493000000001</v>
      </c>
      <c r="K3149" s="375">
        <v>18.803608000000001</v>
      </c>
      <c r="L3149" s="375">
        <v>10.004523000000001</v>
      </c>
      <c r="M3149" s="375">
        <v>12.543008</v>
      </c>
      <c r="N3149" s="375">
        <v>16.639617000000001</v>
      </c>
      <c r="O3149" s="375">
        <v>15.903710999999999</v>
      </c>
      <c r="P3149" s="375">
        <v>34.081570999999997</v>
      </c>
      <c r="Q3149" s="375">
        <v>24.019756999999998</v>
      </c>
      <c r="R3149" s="375">
        <v>209.599523</v>
      </c>
      <c r="W3149" s="323" t="s">
        <v>54</v>
      </c>
      <c r="X3149" s="323" t="s">
        <v>237</v>
      </c>
      <c r="Y3149" s="323"/>
      <c r="Z3149" s="327">
        <v>0</v>
      </c>
      <c r="AA3149" s="327">
        <v>0</v>
      </c>
      <c r="AB3149" s="327">
        <v>0</v>
      </c>
      <c r="AC3149" s="327">
        <v>0</v>
      </c>
      <c r="AD3149" s="327">
        <v>0</v>
      </c>
      <c r="AE3149" s="327">
        <v>0</v>
      </c>
      <c r="AF3149" s="327">
        <v>0</v>
      </c>
      <c r="AG3149" s="327">
        <v>0</v>
      </c>
      <c r="AH3149" s="327">
        <v>0</v>
      </c>
      <c r="AI3149" s="327">
        <v>0</v>
      </c>
      <c r="AJ3149" s="327">
        <v>0</v>
      </c>
      <c r="AK3149" s="327">
        <v>0</v>
      </c>
      <c r="AL3149" s="327">
        <v>0</v>
      </c>
      <c r="AM3149" s="292"/>
    </row>
    <row r="3150" spans="1:39" ht="19.5" customHeight="1" x14ac:dyDescent="0.2">
      <c r="A3150" s="375" t="s">
        <v>75</v>
      </c>
      <c r="B3150" s="375" t="s">
        <v>25</v>
      </c>
      <c r="C3150" s="375" t="s">
        <v>26</v>
      </c>
      <c r="D3150" s="375" t="s">
        <v>30</v>
      </c>
      <c r="E3150" s="375"/>
      <c r="F3150" s="375">
        <v>1.4999999999999999E-2</v>
      </c>
      <c r="G3150" s="375">
        <v>0</v>
      </c>
      <c r="H3150" s="375">
        <v>0</v>
      </c>
      <c r="I3150" s="375">
        <v>0.74060000000000004</v>
      </c>
      <c r="J3150" s="375">
        <v>1.1184000000000001</v>
      </c>
      <c r="K3150" s="375">
        <v>0.91690000000000005</v>
      </c>
      <c r="L3150" s="375">
        <v>0.32850000000000001</v>
      </c>
      <c r="M3150" s="375">
        <v>0.26829999999999998</v>
      </c>
      <c r="N3150" s="375">
        <v>5.8306329999999997</v>
      </c>
      <c r="O3150" s="375">
        <v>3.0081199999999999</v>
      </c>
      <c r="P3150" s="375">
        <v>0.41650999999999999</v>
      </c>
      <c r="Q3150" s="375">
        <v>1.9078349999999999</v>
      </c>
      <c r="R3150" s="375">
        <v>14.550798</v>
      </c>
      <c r="W3150" s="323" t="s">
        <v>54</v>
      </c>
      <c r="X3150" s="323" t="s">
        <v>238</v>
      </c>
      <c r="Y3150" s="323"/>
      <c r="Z3150" s="327">
        <v>0</v>
      </c>
      <c r="AA3150" s="327">
        <v>0</v>
      </c>
      <c r="AB3150" s="327">
        <v>0</v>
      </c>
      <c r="AC3150" s="327">
        <v>0</v>
      </c>
      <c r="AD3150" s="327">
        <v>0</v>
      </c>
      <c r="AE3150" s="327">
        <v>0</v>
      </c>
      <c r="AF3150" s="327">
        <v>0</v>
      </c>
      <c r="AG3150" s="327">
        <v>0</v>
      </c>
      <c r="AH3150" s="327">
        <v>0</v>
      </c>
      <c r="AI3150" s="327">
        <v>0</v>
      </c>
      <c r="AJ3150" s="327">
        <v>0</v>
      </c>
      <c r="AK3150" s="327">
        <v>0</v>
      </c>
      <c r="AL3150" s="327">
        <v>0</v>
      </c>
      <c r="AM3150" s="292"/>
    </row>
    <row r="3151" spans="1:39" ht="19.5" customHeight="1" x14ac:dyDescent="0.2">
      <c r="A3151" s="375" t="s">
        <v>75</v>
      </c>
      <c r="B3151" s="375" t="s">
        <v>25</v>
      </c>
      <c r="C3151" s="375" t="s">
        <v>26</v>
      </c>
      <c r="D3151" s="375" t="s">
        <v>31</v>
      </c>
      <c r="E3151" s="375"/>
      <c r="F3151" s="375">
        <v>2.6969820000000002</v>
      </c>
      <c r="G3151" s="375">
        <v>0.98050000000000004</v>
      </c>
      <c r="H3151" s="375">
        <v>2.5251760000000001</v>
      </c>
      <c r="I3151" s="375">
        <v>8.62780699999999</v>
      </c>
      <c r="J3151" s="375">
        <v>38.425207</v>
      </c>
      <c r="K3151" s="375">
        <v>79.871557999999993</v>
      </c>
      <c r="L3151" s="375">
        <v>74.762231999999997</v>
      </c>
      <c r="M3151" s="375">
        <v>83.247001999999995</v>
      </c>
      <c r="N3151" s="375">
        <v>93.013822000000005</v>
      </c>
      <c r="O3151" s="375">
        <v>91.697378</v>
      </c>
      <c r="P3151" s="375">
        <v>129.74047999999999</v>
      </c>
      <c r="Q3151" s="375">
        <v>213.35988</v>
      </c>
      <c r="R3151" s="375">
        <v>818.94802400000003</v>
      </c>
      <c r="W3151" s="323" t="s">
        <v>54</v>
      </c>
      <c r="X3151" s="323" t="s">
        <v>239</v>
      </c>
      <c r="Y3151" s="323"/>
      <c r="Z3151" s="327">
        <v>0</v>
      </c>
      <c r="AA3151" s="327">
        <v>0</v>
      </c>
      <c r="AB3151" s="327">
        <v>0</v>
      </c>
      <c r="AC3151" s="327">
        <v>0</v>
      </c>
      <c r="AD3151" s="327">
        <v>0</v>
      </c>
      <c r="AE3151" s="327">
        <v>0</v>
      </c>
      <c r="AF3151" s="327">
        <v>0</v>
      </c>
      <c r="AG3151" s="327">
        <v>0</v>
      </c>
      <c r="AH3151" s="327">
        <v>0</v>
      </c>
      <c r="AI3151" s="327">
        <v>0</v>
      </c>
      <c r="AJ3151" s="327">
        <v>0</v>
      </c>
      <c r="AK3151" s="327">
        <v>0</v>
      </c>
      <c r="AL3151" s="327">
        <v>0</v>
      </c>
      <c r="AM3151" s="292"/>
    </row>
    <row r="3152" spans="1:39" ht="19.5" customHeight="1" x14ac:dyDescent="0.2">
      <c r="A3152" s="375" t="s">
        <v>75</v>
      </c>
      <c r="B3152" s="375" t="s">
        <v>25</v>
      </c>
      <c r="C3152" s="375" t="s">
        <v>33</v>
      </c>
      <c r="D3152" s="375" t="s">
        <v>34</v>
      </c>
      <c r="E3152" s="375"/>
      <c r="F3152" s="375">
        <v>8.0685000000000002</v>
      </c>
      <c r="G3152" s="375">
        <v>3.7890000000000001</v>
      </c>
      <c r="H3152" s="375">
        <v>10.083299999999999</v>
      </c>
      <c r="I3152" s="375">
        <v>45.572499999999998</v>
      </c>
      <c r="J3152" s="375">
        <v>65.220100000000002</v>
      </c>
      <c r="K3152" s="375">
        <v>99.592066000000003</v>
      </c>
      <c r="L3152" s="375">
        <v>85.095254999999895</v>
      </c>
      <c r="M3152" s="375">
        <v>96.058309999999906</v>
      </c>
      <c r="N3152" s="375">
        <v>115.484072</v>
      </c>
      <c r="O3152" s="375">
        <v>110.60920900000001</v>
      </c>
      <c r="P3152" s="375">
        <v>164.238561</v>
      </c>
      <c r="Q3152" s="375">
        <v>239.28747200000001</v>
      </c>
      <c r="R3152" s="375">
        <v>1043.0983450000001</v>
      </c>
      <c r="W3152" s="323" t="s">
        <v>54</v>
      </c>
      <c r="X3152" s="323" t="s">
        <v>240</v>
      </c>
      <c r="Y3152" s="323"/>
      <c r="Z3152" s="327">
        <v>0</v>
      </c>
      <c r="AA3152" s="327">
        <v>0</v>
      </c>
      <c r="AB3152" s="327">
        <v>0</v>
      </c>
      <c r="AC3152" s="327">
        <v>0</v>
      </c>
      <c r="AD3152" s="327">
        <v>0</v>
      </c>
      <c r="AE3152" s="327">
        <v>0</v>
      </c>
      <c r="AF3152" s="327">
        <v>0</v>
      </c>
      <c r="AG3152" s="327">
        <v>0</v>
      </c>
      <c r="AH3152" s="327">
        <v>0</v>
      </c>
      <c r="AI3152" s="327">
        <v>0</v>
      </c>
      <c r="AJ3152" s="327">
        <v>0</v>
      </c>
      <c r="AK3152" s="327">
        <v>0</v>
      </c>
      <c r="AL3152" s="327">
        <v>0</v>
      </c>
      <c r="AM3152" s="292"/>
    </row>
    <row r="3153" spans="1:39" ht="19.5" customHeight="1" x14ac:dyDescent="0.2">
      <c r="A3153" s="375" t="s">
        <v>75</v>
      </c>
      <c r="B3153" s="375" t="s">
        <v>25</v>
      </c>
      <c r="C3153" s="375" t="s">
        <v>33</v>
      </c>
      <c r="D3153" s="375" t="s">
        <v>35</v>
      </c>
      <c r="E3153" s="375"/>
      <c r="F3153" s="375">
        <v>0</v>
      </c>
      <c r="G3153" s="375">
        <v>0</v>
      </c>
      <c r="H3153" s="375">
        <v>0</v>
      </c>
      <c r="I3153" s="375">
        <v>0</v>
      </c>
      <c r="J3153" s="375">
        <v>0</v>
      </c>
      <c r="K3153" s="375">
        <v>0</v>
      </c>
      <c r="L3153" s="375">
        <v>0</v>
      </c>
      <c r="M3153" s="375">
        <v>0</v>
      </c>
      <c r="N3153" s="375">
        <v>0</v>
      </c>
      <c r="O3153" s="375">
        <v>0</v>
      </c>
      <c r="P3153" s="375">
        <v>0</v>
      </c>
      <c r="Q3153" s="375">
        <v>0</v>
      </c>
      <c r="R3153" s="375">
        <v>0</v>
      </c>
      <c r="W3153" s="323" t="s">
        <v>54</v>
      </c>
      <c r="X3153" s="323" t="s">
        <v>241</v>
      </c>
      <c r="Y3153" s="323"/>
      <c r="Z3153" s="327">
        <v>0</v>
      </c>
      <c r="AA3153" s="327">
        <v>0</v>
      </c>
      <c r="AB3153" s="327">
        <v>0</v>
      </c>
      <c r="AC3153" s="327">
        <v>0</v>
      </c>
      <c r="AD3153" s="327">
        <v>0</v>
      </c>
      <c r="AE3153" s="327">
        <v>0</v>
      </c>
      <c r="AF3153" s="327">
        <v>0</v>
      </c>
      <c r="AG3153" s="327">
        <v>0</v>
      </c>
      <c r="AH3153" s="327">
        <v>0</v>
      </c>
      <c r="AI3153" s="327">
        <v>0</v>
      </c>
      <c r="AJ3153" s="327">
        <v>0</v>
      </c>
      <c r="AK3153" s="327">
        <v>0</v>
      </c>
      <c r="AL3153" s="327">
        <v>0</v>
      </c>
      <c r="AM3153" s="292"/>
    </row>
    <row r="3154" spans="1:39" ht="19.5" customHeight="1" x14ac:dyDescent="0.2">
      <c r="A3154" s="375" t="s">
        <v>75</v>
      </c>
      <c r="B3154" s="375" t="s">
        <v>25</v>
      </c>
      <c r="C3154" s="375" t="s">
        <v>33</v>
      </c>
      <c r="D3154" s="375" t="s">
        <v>36</v>
      </c>
      <c r="E3154" s="375"/>
      <c r="F3154" s="375">
        <v>0</v>
      </c>
      <c r="G3154" s="375">
        <v>0</v>
      </c>
      <c r="H3154" s="375">
        <v>0</v>
      </c>
      <c r="I3154" s="375">
        <v>0</v>
      </c>
      <c r="J3154" s="375">
        <v>0</v>
      </c>
      <c r="K3154" s="375">
        <v>0</v>
      </c>
      <c r="L3154" s="375">
        <v>0</v>
      </c>
      <c r="M3154" s="375">
        <v>0</v>
      </c>
      <c r="N3154" s="375">
        <v>0</v>
      </c>
      <c r="O3154" s="375">
        <v>0</v>
      </c>
      <c r="P3154" s="375">
        <v>0</v>
      </c>
      <c r="Q3154" s="375">
        <v>0</v>
      </c>
      <c r="R3154" s="375">
        <v>0</v>
      </c>
      <c r="W3154" s="323" t="s">
        <v>54</v>
      </c>
      <c r="X3154" s="323" t="s">
        <v>242</v>
      </c>
      <c r="Y3154" s="323"/>
      <c r="Z3154" s="327">
        <v>0</v>
      </c>
      <c r="AA3154" s="327">
        <v>0</v>
      </c>
      <c r="AB3154" s="327">
        <v>0</v>
      </c>
      <c r="AC3154" s="327">
        <v>0</v>
      </c>
      <c r="AD3154" s="327">
        <v>0</v>
      </c>
      <c r="AE3154" s="327">
        <v>0</v>
      </c>
      <c r="AF3154" s="327">
        <v>0</v>
      </c>
      <c r="AG3154" s="327">
        <v>0</v>
      </c>
      <c r="AH3154" s="327">
        <v>0</v>
      </c>
      <c r="AI3154" s="327">
        <v>0</v>
      </c>
      <c r="AJ3154" s="327">
        <v>0</v>
      </c>
      <c r="AK3154" s="327">
        <v>0</v>
      </c>
      <c r="AL3154" s="327">
        <v>0</v>
      </c>
      <c r="AM3154" s="292"/>
    </row>
    <row r="3155" spans="1:39" ht="19.5" customHeight="1" x14ac:dyDescent="0.2">
      <c r="A3155" s="375" t="s">
        <v>75</v>
      </c>
      <c r="B3155" s="375" t="s">
        <v>25</v>
      </c>
      <c r="C3155" s="375" t="s">
        <v>33</v>
      </c>
      <c r="D3155" s="375" t="s">
        <v>37</v>
      </c>
      <c r="E3155" s="375"/>
      <c r="F3155" s="375">
        <v>0</v>
      </c>
      <c r="G3155" s="375">
        <v>0</v>
      </c>
      <c r="H3155" s="375">
        <v>0</v>
      </c>
      <c r="I3155" s="375">
        <v>0</v>
      </c>
      <c r="J3155" s="375">
        <v>0</v>
      </c>
      <c r="K3155" s="375">
        <v>0</v>
      </c>
      <c r="L3155" s="375">
        <v>0</v>
      </c>
      <c r="M3155" s="375">
        <v>0</v>
      </c>
      <c r="N3155" s="375">
        <v>0</v>
      </c>
      <c r="O3155" s="375">
        <v>0</v>
      </c>
      <c r="P3155" s="375">
        <v>0</v>
      </c>
      <c r="Q3155" s="375">
        <v>0</v>
      </c>
      <c r="R3155" s="375">
        <v>0</v>
      </c>
      <c r="W3155" s="323" t="s">
        <v>54</v>
      </c>
      <c r="X3155" s="323" t="s">
        <v>243</v>
      </c>
      <c r="Y3155" s="323"/>
      <c r="Z3155" s="327">
        <v>0</v>
      </c>
      <c r="AA3155" s="327">
        <v>0</v>
      </c>
      <c r="AB3155" s="327">
        <v>0</v>
      </c>
      <c r="AC3155" s="327">
        <v>0</v>
      </c>
      <c r="AD3155" s="327">
        <v>0</v>
      </c>
      <c r="AE3155" s="327">
        <v>0</v>
      </c>
      <c r="AF3155" s="327">
        <v>0</v>
      </c>
      <c r="AG3155" s="327">
        <v>0</v>
      </c>
      <c r="AH3155" s="327">
        <v>0</v>
      </c>
      <c r="AI3155" s="327">
        <v>0</v>
      </c>
      <c r="AJ3155" s="327">
        <v>0</v>
      </c>
      <c r="AK3155" s="327">
        <v>0</v>
      </c>
      <c r="AL3155" s="327">
        <v>0</v>
      </c>
      <c r="AM3155" s="292"/>
    </row>
    <row r="3156" spans="1:39" ht="19.5" customHeight="1" x14ac:dyDescent="0.2">
      <c r="A3156" s="375" t="s">
        <v>75</v>
      </c>
      <c r="B3156" s="375" t="s">
        <v>25</v>
      </c>
      <c r="C3156" s="375" t="s">
        <v>33</v>
      </c>
      <c r="D3156" s="375" t="s">
        <v>38</v>
      </c>
      <c r="E3156" s="375"/>
      <c r="F3156" s="375">
        <v>0</v>
      </c>
      <c r="G3156" s="375">
        <v>0</v>
      </c>
      <c r="H3156" s="375">
        <v>0</v>
      </c>
      <c r="I3156" s="375">
        <v>0</v>
      </c>
      <c r="J3156" s="375">
        <v>0</v>
      </c>
      <c r="K3156" s="375">
        <v>0</v>
      </c>
      <c r="L3156" s="375">
        <v>0</v>
      </c>
      <c r="M3156" s="375">
        <v>0</v>
      </c>
      <c r="N3156" s="375">
        <v>0</v>
      </c>
      <c r="O3156" s="375">
        <v>0</v>
      </c>
      <c r="P3156" s="375">
        <v>0</v>
      </c>
      <c r="Q3156" s="375">
        <v>0</v>
      </c>
      <c r="R3156" s="375">
        <v>0</v>
      </c>
      <c r="W3156" s="323" t="s">
        <v>54</v>
      </c>
      <c r="X3156" s="323" t="s">
        <v>244</v>
      </c>
      <c r="Y3156" s="323"/>
      <c r="Z3156" s="327">
        <v>0</v>
      </c>
      <c r="AA3156" s="327">
        <v>0</v>
      </c>
      <c r="AB3156" s="327">
        <v>0</v>
      </c>
      <c r="AC3156" s="327">
        <v>0</v>
      </c>
      <c r="AD3156" s="327">
        <v>0</v>
      </c>
      <c r="AE3156" s="327">
        <v>0</v>
      </c>
      <c r="AF3156" s="327">
        <v>0</v>
      </c>
      <c r="AG3156" s="327">
        <v>0</v>
      </c>
      <c r="AH3156" s="327">
        <v>0</v>
      </c>
      <c r="AI3156" s="327">
        <v>0</v>
      </c>
      <c r="AJ3156" s="327">
        <v>0</v>
      </c>
      <c r="AK3156" s="327">
        <v>0</v>
      </c>
      <c r="AL3156" s="327">
        <v>0</v>
      </c>
      <c r="AM3156" s="292"/>
    </row>
    <row r="3157" spans="1:39" ht="19.5" customHeight="1" x14ac:dyDescent="0.2">
      <c r="A3157" s="375" t="s">
        <v>75</v>
      </c>
      <c r="B3157" s="375" t="s">
        <v>25</v>
      </c>
      <c r="C3157" s="375" t="s">
        <v>33</v>
      </c>
      <c r="D3157" s="375" t="s">
        <v>39</v>
      </c>
      <c r="E3157" s="375"/>
      <c r="F3157" s="375">
        <v>0</v>
      </c>
      <c r="G3157" s="375">
        <v>0</v>
      </c>
      <c r="H3157" s="375">
        <v>0</v>
      </c>
      <c r="I3157" s="375">
        <v>0</v>
      </c>
      <c r="J3157" s="375">
        <v>0</v>
      </c>
      <c r="K3157" s="375">
        <v>0</v>
      </c>
      <c r="L3157" s="375">
        <v>0</v>
      </c>
      <c r="M3157" s="375">
        <v>0</v>
      </c>
      <c r="N3157" s="375">
        <v>0</v>
      </c>
      <c r="O3157" s="375">
        <v>0</v>
      </c>
      <c r="P3157" s="375">
        <v>0</v>
      </c>
      <c r="Q3157" s="375">
        <v>0</v>
      </c>
      <c r="R3157" s="375">
        <v>0</v>
      </c>
      <c r="W3157" s="323" t="s">
        <v>54</v>
      </c>
      <c r="X3157" s="323" t="s">
        <v>245</v>
      </c>
      <c r="Y3157" s="323"/>
      <c r="Z3157" s="327">
        <v>0</v>
      </c>
      <c r="AA3157" s="327">
        <v>0</v>
      </c>
      <c r="AB3157" s="327">
        <v>0</v>
      </c>
      <c r="AC3157" s="327">
        <v>0</v>
      </c>
      <c r="AD3157" s="327">
        <v>0</v>
      </c>
      <c r="AE3157" s="327">
        <v>0</v>
      </c>
      <c r="AF3157" s="327">
        <v>0</v>
      </c>
      <c r="AG3157" s="327">
        <v>0</v>
      </c>
      <c r="AH3157" s="327">
        <v>0</v>
      </c>
      <c r="AI3157" s="327">
        <v>0</v>
      </c>
      <c r="AJ3157" s="327">
        <v>0</v>
      </c>
      <c r="AK3157" s="327">
        <v>0</v>
      </c>
      <c r="AL3157" s="327">
        <v>0</v>
      </c>
      <c r="AM3157" s="292"/>
    </row>
    <row r="3158" spans="1:39" ht="19.5" customHeight="1" x14ac:dyDescent="0.2">
      <c r="A3158" s="375" t="s">
        <v>75</v>
      </c>
      <c r="B3158" s="375" t="s">
        <v>25</v>
      </c>
      <c r="C3158" s="375" t="s">
        <v>40</v>
      </c>
      <c r="D3158" s="375" t="s">
        <v>41</v>
      </c>
      <c r="E3158" s="375"/>
      <c r="F3158" s="375">
        <v>8.0685000000000002</v>
      </c>
      <c r="G3158" s="375">
        <v>3.7890000000000001</v>
      </c>
      <c r="H3158" s="375">
        <v>10.083299999999999</v>
      </c>
      <c r="I3158" s="375">
        <v>45.572499999999998</v>
      </c>
      <c r="J3158" s="375">
        <v>65.220100000000002</v>
      </c>
      <c r="K3158" s="375">
        <v>99.592066000000003</v>
      </c>
      <c r="L3158" s="375">
        <v>85.095254999999995</v>
      </c>
      <c r="M3158" s="375">
        <v>96.058310000000006</v>
      </c>
      <c r="N3158" s="375">
        <v>115.484072</v>
      </c>
      <c r="O3158" s="375">
        <v>110.60920900000001</v>
      </c>
      <c r="P3158" s="375">
        <v>164.238561</v>
      </c>
      <c r="Q3158" s="375">
        <v>239.28747200000001</v>
      </c>
      <c r="R3158" s="375">
        <v>1043.0983450000001</v>
      </c>
      <c r="W3158" s="323" t="s">
        <v>54</v>
      </c>
      <c r="X3158" s="323" t="s">
        <v>246</v>
      </c>
      <c r="Y3158" s="323"/>
      <c r="Z3158" s="327">
        <v>0</v>
      </c>
      <c r="AA3158" s="327">
        <v>0</v>
      </c>
      <c r="AB3158" s="327">
        <v>0</v>
      </c>
      <c r="AC3158" s="327">
        <v>0</v>
      </c>
      <c r="AD3158" s="327">
        <v>0</v>
      </c>
      <c r="AE3158" s="327">
        <v>0</v>
      </c>
      <c r="AF3158" s="327">
        <v>0</v>
      </c>
      <c r="AG3158" s="327">
        <v>0</v>
      </c>
      <c r="AH3158" s="327">
        <v>0</v>
      </c>
      <c r="AI3158" s="327">
        <v>0</v>
      </c>
      <c r="AJ3158" s="327">
        <v>0</v>
      </c>
      <c r="AK3158" s="327">
        <v>0</v>
      </c>
      <c r="AL3158" s="327">
        <v>0</v>
      </c>
      <c r="AM3158" s="292"/>
    </row>
    <row r="3159" spans="1:39" ht="19.5" customHeight="1" x14ac:dyDescent="0.2">
      <c r="A3159" s="375" t="s">
        <v>75</v>
      </c>
      <c r="B3159" s="375" t="s">
        <v>25</v>
      </c>
      <c r="C3159" s="375" t="s">
        <v>40</v>
      </c>
      <c r="D3159" s="375" t="s">
        <v>42</v>
      </c>
      <c r="E3159" s="375"/>
      <c r="F3159" s="375">
        <v>0</v>
      </c>
      <c r="G3159" s="375">
        <v>0</v>
      </c>
      <c r="H3159" s="375">
        <v>0</v>
      </c>
      <c r="I3159" s="375">
        <v>0</v>
      </c>
      <c r="J3159" s="375">
        <v>0</v>
      </c>
      <c r="K3159" s="375">
        <v>0</v>
      </c>
      <c r="L3159" s="375">
        <v>0</v>
      </c>
      <c r="M3159" s="375">
        <v>0</v>
      </c>
      <c r="N3159" s="375">
        <v>0</v>
      </c>
      <c r="O3159" s="375">
        <v>0</v>
      </c>
      <c r="P3159" s="375">
        <v>0</v>
      </c>
      <c r="Q3159" s="375">
        <v>0</v>
      </c>
      <c r="R3159" s="375">
        <v>0</v>
      </c>
      <c r="W3159" s="323" t="s">
        <v>54</v>
      </c>
      <c r="X3159" s="323" t="s">
        <v>247</v>
      </c>
      <c r="Y3159" s="323"/>
      <c r="Z3159" s="327">
        <v>0</v>
      </c>
      <c r="AA3159" s="327">
        <v>0</v>
      </c>
      <c r="AB3159" s="327">
        <v>0</v>
      </c>
      <c r="AC3159" s="327">
        <v>0</v>
      </c>
      <c r="AD3159" s="327">
        <v>0</v>
      </c>
      <c r="AE3159" s="327">
        <v>0</v>
      </c>
      <c r="AF3159" s="327">
        <v>0</v>
      </c>
      <c r="AG3159" s="327">
        <v>0</v>
      </c>
      <c r="AH3159" s="327">
        <v>0</v>
      </c>
      <c r="AI3159" s="327">
        <v>0</v>
      </c>
      <c r="AJ3159" s="327">
        <v>0</v>
      </c>
      <c r="AK3159" s="327">
        <v>0</v>
      </c>
      <c r="AL3159" s="327">
        <v>0</v>
      </c>
      <c r="AM3159" s="292"/>
    </row>
    <row r="3160" spans="1:39" ht="19.5" customHeight="1" x14ac:dyDescent="0.2">
      <c r="A3160" s="375" t="s">
        <v>75</v>
      </c>
      <c r="B3160" s="375" t="s">
        <v>25</v>
      </c>
      <c r="C3160" s="375" t="s">
        <v>40</v>
      </c>
      <c r="D3160" s="375" t="s">
        <v>43</v>
      </c>
      <c r="E3160" s="375"/>
      <c r="F3160" s="375">
        <v>0</v>
      </c>
      <c r="G3160" s="375">
        <v>0</v>
      </c>
      <c r="H3160" s="375">
        <v>0</v>
      </c>
      <c r="I3160" s="375">
        <v>0</v>
      </c>
      <c r="J3160" s="375">
        <v>0</v>
      </c>
      <c r="K3160" s="375">
        <v>0</v>
      </c>
      <c r="L3160" s="375">
        <v>0</v>
      </c>
      <c r="M3160" s="375">
        <v>0</v>
      </c>
      <c r="N3160" s="375">
        <v>0</v>
      </c>
      <c r="O3160" s="375">
        <v>0</v>
      </c>
      <c r="P3160" s="375">
        <v>0</v>
      </c>
      <c r="Q3160" s="375">
        <v>0</v>
      </c>
      <c r="R3160" s="375">
        <v>0</v>
      </c>
      <c r="W3160" s="323" t="s">
        <v>54</v>
      </c>
      <c r="X3160" s="323" t="s">
        <v>248</v>
      </c>
      <c r="Y3160" s="323"/>
      <c r="Z3160" s="327">
        <v>0</v>
      </c>
      <c r="AA3160" s="327">
        <v>0</v>
      </c>
      <c r="AB3160" s="327">
        <v>0</v>
      </c>
      <c r="AC3160" s="327">
        <v>0</v>
      </c>
      <c r="AD3160" s="327">
        <v>0</v>
      </c>
      <c r="AE3160" s="327">
        <v>0</v>
      </c>
      <c r="AF3160" s="327">
        <v>0</v>
      </c>
      <c r="AG3160" s="327">
        <v>0</v>
      </c>
      <c r="AH3160" s="327">
        <v>0</v>
      </c>
      <c r="AI3160" s="327">
        <v>0</v>
      </c>
      <c r="AJ3160" s="327">
        <v>0</v>
      </c>
      <c r="AK3160" s="327">
        <v>0</v>
      </c>
      <c r="AL3160" s="327">
        <v>0</v>
      </c>
      <c r="AM3160" s="292"/>
    </row>
    <row r="3161" spans="1:39" ht="19.5" customHeight="1" x14ac:dyDescent="0.2">
      <c r="A3161" s="375" t="s">
        <v>75</v>
      </c>
      <c r="B3161" s="375" t="s">
        <v>44</v>
      </c>
      <c r="C3161" s="375" t="s">
        <v>26</v>
      </c>
      <c r="D3161" s="375" t="s">
        <v>29</v>
      </c>
      <c r="E3161" s="375"/>
      <c r="F3161" s="375">
        <v>2.6000290000000001</v>
      </c>
      <c r="G3161" s="375">
        <v>0.84183699999999995</v>
      </c>
      <c r="H3161" s="375">
        <v>2.4745629999999998</v>
      </c>
      <c r="I3161" s="375">
        <v>12.926645000000001</v>
      </c>
      <c r="J3161" s="375">
        <v>6.0167830000000304</v>
      </c>
      <c r="K3161" s="375">
        <v>8.9654619999999703</v>
      </c>
      <c r="L3161" s="375">
        <v>4.0810589999999998</v>
      </c>
      <c r="M3161" s="375">
        <v>6.184005</v>
      </c>
      <c r="N3161" s="375">
        <v>10.153992000000001</v>
      </c>
      <c r="O3161" s="375">
        <v>7.4874609999999997</v>
      </c>
      <c r="P3161" s="375">
        <v>15.650095</v>
      </c>
      <c r="Q3161" s="375">
        <v>9.8663159999999994</v>
      </c>
      <c r="R3161" s="375">
        <v>87.248247000000006</v>
      </c>
      <c r="W3161" s="323" t="s">
        <v>54</v>
      </c>
      <c r="X3161" s="323" t="s">
        <v>210</v>
      </c>
      <c r="Y3161" s="323"/>
      <c r="Z3161" s="327">
        <v>0</v>
      </c>
      <c r="AA3161" s="327">
        <v>0</v>
      </c>
      <c r="AB3161" s="327">
        <v>0</v>
      </c>
      <c r="AC3161" s="327">
        <v>0</v>
      </c>
      <c r="AD3161" s="327">
        <v>0</v>
      </c>
      <c r="AE3161" s="327">
        <v>0</v>
      </c>
      <c r="AF3161" s="327">
        <v>0</v>
      </c>
      <c r="AG3161" s="327">
        <v>0</v>
      </c>
      <c r="AH3161" s="327">
        <v>0</v>
      </c>
      <c r="AI3161" s="327">
        <v>0</v>
      </c>
      <c r="AJ3161" s="327">
        <v>0</v>
      </c>
      <c r="AK3161" s="327">
        <v>0</v>
      </c>
      <c r="AL3161" s="327">
        <v>0</v>
      </c>
      <c r="AM3161" s="292"/>
    </row>
    <row r="3162" spans="1:39" ht="19.5" customHeight="1" x14ac:dyDescent="0.2">
      <c r="A3162" s="375" t="s">
        <v>75</v>
      </c>
      <c r="B3162" s="375" t="s">
        <v>44</v>
      </c>
      <c r="C3162" s="375" t="s">
        <v>26</v>
      </c>
      <c r="D3162" s="375" t="s">
        <v>30</v>
      </c>
      <c r="E3162" s="375"/>
      <c r="F3162" s="375">
        <v>0.60311300000000001</v>
      </c>
      <c r="G3162" s="375">
        <v>0.17856900000000001</v>
      </c>
      <c r="H3162" s="375">
        <v>0.41408299999999998</v>
      </c>
      <c r="I3162" s="375">
        <v>1.499946</v>
      </c>
      <c r="J3162" s="375">
        <v>2.7883909999999998</v>
      </c>
      <c r="K3162" s="375">
        <v>2.7874370000000099</v>
      </c>
      <c r="L3162" s="375">
        <v>2.5125329999999901</v>
      </c>
      <c r="M3162" s="375">
        <v>2.1441119999999998</v>
      </c>
      <c r="N3162" s="375">
        <v>7.2414240000000003</v>
      </c>
      <c r="O3162" s="375">
        <v>5.1439029999999804</v>
      </c>
      <c r="P3162" s="375">
        <v>3.1207309999999899</v>
      </c>
      <c r="Q3162" s="375">
        <v>5.7928079999999396</v>
      </c>
      <c r="R3162" s="375">
        <v>34.227049999999899</v>
      </c>
      <c r="W3162" s="321"/>
      <c r="X3162" s="321"/>
      <c r="Y3162" s="321"/>
      <c r="Z3162" s="329"/>
      <c r="AA3162" s="329"/>
      <c r="AB3162" s="329"/>
      <c r="AC3162" s="329"/>
      <c r="AD3162" s="329"/>
      <c r="AE3162" s="329"/>
      <c r="AF3162" s="329"/>
      <c r="AG3162" s="329"/>
      <c r="AH3162" s="329"/>
      <c r="AI3162" s="329"/>
      <c r="AJ3162" s="329"/>
      <c r="AK3162" s="329"/>
      <c r="AL3162" s="329"/>
      <c r="AM3162" s="292"/>
    </row>
    <row r="3163" spans="1:39" ht="19.5" customHeight="1" x14ac:dyDescent="0.2">
      <c r="A3163" s="375" t="s">
        <v>75</v>
      </c>
      <c r="B3163" s="375" t="s">
        <v>44</v>
      </c>
      <c r="C3163" s="375" t="s">
        <v>26</v>
      </c>
      <c r="D3163" s="375" t="s">
        <v>31</v>
      </c>
      <c r="E3163" s="375"/>
      <c r="F3163" s="375">
        <v>0.60597100000000004</v>
      </c>
      <c r="G3163" s="375">
        <v>0.19622300000000001</v>
      </c>
      <c r="H3163" s="375">
        <v>0.54779500000000003</v>
      </c>
      <c r="I3163" s="375">
        <v>4.3734999999999999</v>
      </c>
      <c r="J3163" s="375">
        <v>20.209164999999999</v>
      </c>
      <c r="K3163" s="375">
        <v>42.798513999999997</v>
      </c>
      <c r="L3163" s="375">
        <v>36.001897999999997</v>
      </c>
      <c r="M3163" s="375">
        <v>41.977600000000002</v>
      </c>
      <c r="N3163" s="375">
        <v>45.948799999999999</v>
      </c>
      <c r="O3163" s="375">
        <v>46.131500000000003</v>
      </c>
      <c r="P3163" s="375">
        <v>67.385900000000007</v>
      </c>
      <c r="Q3163" s="375">
        <v>104.445525</v>
      </c>
      <c r="R3163" s="375">
        <v>410.62239099999999</v>
      </c>
      <c r="W3163" s="321"/>
      <c r="X3163" s="321"/>
      <c r="Y3163" s="321"/>
      <c r="Z3163" s="329"/>
      <c r="AA3163" s="329"/>
      <c r="AB3163" s="329"/>
      <c r="AC3163" s="329"/>
      <c r="AD3163" s="329"/>
      <c r="AE3163" s="329"/>
      <c r="AF3163" s="329"/>
      <c r="AG3163" s="329"/>
      <c r="AH3163" s="329"/>
      <c r="AI3163" s="329"/>
      <c r="AJ3163" s="329"/>
      <c r="AK3163" s="329"/>
      <c r="AL3163" s="329"/>
      <c r="AM3163" s="292"/>
    </row>
    <row r="3164" spans="1:39" ht="19.5" customHeight="1" x14ac:dyDescent="0.2">
      <c r="A3164" s="375" t="s">
        <v>75</v>
      </c>
      <c r="B3164" s="375" t="s">
        <v>44</v>
      </c>
      <c r="C3164" s="375" t="s">
        <v>33</v>
      </c>
      <c r="D3164" s="375" t="s">
        <v>34</v>
      </c>
      <c r="E3164" s="375"/>
      <c r="F3164" s="375">
        <v>3.8091129999999902</v>
      </c>
      <c r="G3164" s="375">
        <v>1.216629</v>
      </c>
      <c r="H3164" s="375">
        <v>3.4364409999999999</v>
      </c>
      <c r="I3164" s="375">
        <v>18.800090999999899</v>
      </c>
      <c r="J3164" s="375">
        <v>29.014338999999801</v>
      </c>
      <c r="K3164" s="375">
        <v>54.551413000000103</v>
      </c>
      <c r="L3164" s="375">
        <v>42.595489999999998</v>
      </c>
      <c r="M3164" s="375">
        <v>50.3057170000003</v>
      </c>
      <c r="N3164" s="375">
        <v>63.344216000000401</v>
      </c>
      <c r="O3164" s="375">
        <v>58.762863999999603</v>
      </c>
      <c r="P3164" s="375">
        <v>86.156726000000702</v>
      </c>
      <c r="Q3164" s="375">
        <v>120.10464900000299</v>
      </c>
      <c r="R3164" s="375">
        <v>532.09768800000404</v>
      </c>
      <c r="W3164" s="323" t="s">
        <v>3</v>
      </c>
      <c r="X3164" s="323" t="s">
        <v>4</v>
      </c>
      <c r="Y3164" s="323"/>
      <c r="Z3164" s="327" t="s">
        <v>8</v>
      </c>
      <c r="AA3164" s="327" t="s">
        <v>9</v>
      </c>
      <c r="AB3164" s="327" t="s">
        <v>10</v>
      </c>
      <c r="AC3164" s="327" t="s">
        <v>11</v>
      </c>
      <c r="AD3164" s="327" t="s">
        <v>12</v>
      </c>
      <c r="AE3164" s="327" t="s">
        <v>13</v>
      </c>
      <c r="AF3164" s="327" t="s">
        <v>14</v>
      </c>
      <c r="AG3164" s="327" t="s">
        <v>15</v>
      </c>
      <c r="AH3164" s="327" t="s">
        <v>16</v>
      </c>
      <c r="AI3164" s="327" t="s">
        <v>17</v>
      </c>
      <c r="AJ3164" s="327" t="s">
        <v>111</v>
      </c>
      <c r="AK3164" s="327" t="s">
        <v>19</v>
      </c>
      <c r="AL3164" s="327" t="s">
        <v>20</v>
      </c>
      <c r="AM3164" s="292"/>
    </row>
    <row r="3165" spans="1:39" ht="19.5" customHeight="1" x14ac:dyDescent="0.2">
      <c r="A3165" s="375" t="s">
        <v>75</v>
      </c>
      <c r="B3165" s="375" t="s">
        <v>44</v>
      </c>
      <c r="C3165" s="375" t="s">
        <v>33</v>
      </c>
      <c r="D3165" s="375" t="s">
        <v>35</v>
      </c>
      <c r="E3165" s="375"/>
      <c r="F3165" s="375">
        <v>0</v>
      </c>
      <c r="G3165" s="375">
        <v>0</v>
      </c>
      <c r="H3165" s="375">
        <v>0</v>
      </c>
      <c r="I3165" s="375">
        <v>0</v>
      </c>
      <c r="J3165" s="375">
        <v>0</v>
      </c>
      <c r="K3165" s="375">
        <v>0</v>
      </c>
      <c r="L3165" s="375">
        <v>0</v>
      </c>
      <c r="M3165" s="375">
        <v>0</v>
      </c>
      <c r="N3165" s="375">
        <v>0</v>
      </c>
      <c r="O3165" s="375">
        <v>0</v>
      </c>
      <c r="P3165" s="375">
        <v>0</v>
      </c>
      <c r="Q3165" s="375">
        <v>0</v>
      </c>
      <c r="R3165" s="375">
        <v>0</v>
      </c>
      <c r="W3165" s="323" t="s">
        <v>55</v>
      </c>
      <c r="X3165" s="323" t="s">
        <v>217</v>
      </c>
      <c r="Y3165" s="323"/>
      <c r="Z3165" s="327">
        <v>0</v>
      </c>
      <c r="AA3165" s="327">
        <v>0</v>
      </c>
      <c r="AB3165" s="327">
        <v>0</v>
      </c>
      <c r="AC3165" s="327">
        <v>0</v>
      </c>
      <c r="AD3165" s="327">
        <v>0</v>
      </c>
      <c r="AE3165" s="327">
        <v>0</v>
      </c>
      <c r="AF3165" s="327">
        <v>0</v>
      </c>
      <c r="AG3165" s="327">
        <v>0</v>
      </c>
      <c r="AH3165" s="327">
        <v>0</v>
      </c>
      <c r="AI3165" s="327">
        <v>0</v>
      </c>
      <c r="AJ3165" s="327">
        <v>0</v>
      </c>
      <c r="AK3165" s="327">
        <v>0</v>
      </c>
      <c r="AL3165" s="327">
        <v>0</v>
      </c>
      <c r="AM3165" s="292"/>
    </row>
    <row r="3166" spans="1:39" ht="19.5" customHeight="1" x14ac:dyDescent="0.2">
      <c r="A3166" s="375" t="s">
        <v>75</v>
      </c>
      <c r="B3166" s="375" t="s">
        <v>44</v>
      </c>
      <c r="C3166" s="375" t="s">
        <v>33</v>
      </c>
      <c r="D3166" s="375" t="s">
        <v>36</v>
      </c>
      <c r="E3166" s="375"/>
      <c r="F3166" s="375">
        <v>0</v>
      </c>
      <c r="G3166" s="375">
        <v>0</v>
      </c>
      <c r="H3166" s="375">
        <v>0</v>
      </c>
      <c r="I3166" s="375">
        <v>0</v>
      </c>
      <c r="J3166" s="375">
        <v>0</v>
      </c>
      <c r="K3166" s="375">
        <v>0</v>
      </c>
      <c r="L3166" s="375">
        <v>0</v>
      </c>
      <c r="M3166" s="375">
        <v>0</v>
      </c>
      <c r="N3166" s="375">
        <v>0</v>
      </c>
      <c r="O3166" s="375">
        <v>0</v>
      </c>
      <c r="P3166" s="375">
        <v>0</v>
      </c>
      <c r="Q3166" s="375">
        <v>0</v>
      </c>
      <c r="R3166" s="375">
        <v>0</v>
      </c>
      <c r="W3166" s="323" t="s">
        <v>55</v>
      </c>
      <c r="X3166" s="323" t="s">
        <v>218</v>
      </c>
      <c r="Y3166" s="323"/>
      <c r="Z3166" s="327">
        <v>0</v>
      </c>
      <c r="AA3166" s="327">
        <v>0</v>
      </c>
      <c r="AB3166" s="327">
        <v>0</v>
      </c>
      <c r="AC3166" s="327">
        <v>0</v>
      </c>
      <c r="AD3166" s="327">
        <v>0</v>
      </c>
      <c r="AE3166" s="327">
        <v>0</v>
      </c>
      <c r="AF3166" s="327">
        <v>0</v>
      </c>
      <c r="AG3166" s="327">
        <v>0</v>
      </c>
      <c r="AH3166" s="327">
        <v>0</v>
      </c>
      <c r="AI3166" s="327">
        <v>0</v>
      </c>
      <c r="AJ3166" s="327">
        <v>0</v>
      </c>
      <c r="AK3166" s="327">
        <v>0</v>
      </c>
      <c r="AL3166" s="327">
        <v>0</v>
      </c>
      <c r="AM3166" s="292"/>
    </row>
    <row r="3167" spans="1:39" ht="19.5" customHeight="1" x14ac:dyDescent="0.2">
      <c r="A3167" s="375" t="s">
        <v>75</v>
      </c>
      <c r="B3167" s="375" t="s">
        <v>44</v>
      </c>
      <c r="C3167" s="375" t="s">
        <v>33</v>
      </c>
      <c r="D3167" s="375" t="s">
        <v>37</v>
      </c>
      <c r="E3167" s="375"/>
      <c r="F3167" s="375">
        <v>0</v>
      </c>
      <c r="G3167" s="375">
        <v>0</v>
      </c>
      <c r="H3167" s="375">
        <v>0</v>
      </c>
      <c r="I3167" s="375">
        <v>0</v>
      </c>
      <c r="J3167" s="375">
        <v>0</v>
      </c>
      <c r="K3167" s="375">
        <v>0</v>
      </c>
      <c r="L3167" s="375">
        <v>0</v>
      </c>
      <c r="M3167" s="375">
        <v>0</v>
      </c>
      <c r="N3167" s="375">
        <v>0</v>
      </c>
      <c r="O3167" s="375">
        <v>0</v>
      </c>
      <c r="P3167" s="375">
        <v>0</v>
      </c>
      <c r="Q3167" s="375">
        <v>0</v>
      </c>
      <c r="R3167" s="375">
        <v>0</v>
      </c>
      <c r="W3167" s="323" t="s">
        <v>55</v>
      </c>
      <c r="X3167" s="323" t="s">
        <v>219</v>
      </c>
      <c r="Y3167" s="323"/>
      <c r="Z3167" s="327">
        <v>0</v>
      </c>
      <c r="AA3167" s="327">
        <v>0</v>
      </c>
      <c r="AB3167" s="327">
        <v>0</v>
      </c>
      <c r="AC3167" s="327">
        <v>0</v>
      </c>
      <c r="AD3167" s="327">
        <v>0</v>
      </c>
      <c r="AE3167" s="327">
        <v>0</v>
      </c>
      <c r="AF3167" s="327">
        <v>0</v>
      </c>
      <c r="AG3167" s="327">
        <v>0</v>
      </c>
      <c r="AH3167" s="327">
        <v>0</v>
      </c>
      <c r="AI3167" s="327">
        <v>0</v>
      </c>
      <c r="AJ3167" s="327">
        <v>0</v>
      </c>
      <c r="AK3167" s="327">
        <v>0</v>
      </c>
      <c r="AL3167" s="327">
        <v>0</v>
      </c>
      <c r="AM3167" s="292"/>
    </row>
    <row r="3168" spans="1:39" ht="19.5" customHeight="1" x14ac:dyDescent="0.2">
      <c r="A3168" s="375" t="s">
        <v>75</v>
      </c>
      <c r="B3168" s="375" t="s">
        <v>44</v>
      </c>
      <c r="C3168" s="375" t="s">
        <v>33</v>
      </c>
      <c r="D3168" s="375" t="s">
        <v>38</v>
      </c>
      <c r="E3168" s="375"/>
      <c r="F3168" s="375">
        <v>0</v>
      </c>
      <c r="G3168" s="375">
        <v>0</v>
      </c>
      <c r="H3168" s="375">
        <v>0</v>
      </c>
      <c r="I3168" s="375">
        <v>0</v>
      </c>
      <c r="J3168" s="375">
        <v>0</v>
      </c>
      <c r="K3168" s="375">
        <v>0</v>
      </c>
      <c r="L3168" s="375">
        <v>0</v>
      </c>
      <c r="M3168" s="375">
        <v>0</v>
      </c>
      <c r="N3168" s="375">
        <v>0</v>
      </c>
      <c r="O3168" s="375">
        <v>0</v>
      </c>
      <c r="P3168" s="375">
        <v>0</v>
      </c>
      <c r="Q3168" s="375">
        <v>0</v>
      </c>
      <c r="R3168" s="375">
        <v>0</v>
      </c>
      <c r="W3168" s="323" t="s">
        <v>55</v>
      </c>
      <c r="X3168" s="323" t="s">
        <v>220</v>
      </c>
      <c r="Y3168" s="323"/>
      <c r="Z3168" s="327">
        <v>0</v>
      </c>
      <c r="AA3168" s="327">
        <v>0</v>
      </c>
      <c r="AB3168" s="327">
        <v>0</v>
      </c>
      <c r="AC3168" s="327">
        <v>0</v>
      </c>
      <c r="AD3168" s="327">
        <v>0</v>
      </c>
      <c r="AE3168" s="327">
        <v>0</v>
      </c>
      <c r="AF3168" s="327">
        <v>0</v>
      </c>
      <c r="AG3168" s="327">
        <v>0</v>
      </c>
      <c r="AH3168" s="327">
        <v>0</v>
      </c>
      <c r="AI3168" s="327">
        <v>0</v>
      </c>
      <c r="AJ3168" s="327">
        <v>0</v>
      </c>
      <c r="AK3168" s="327">
        <v>0</v>
      </c>
      <c r="AL3168" s="327">
        <v>0</v>
      </c>
      <c r="AM3168" s="292"/>
    </row>
    <row r="3169" spans="1:39" ht="19.5" customHeight="1" x14ac:dyDescent="0.2">
      <c r="A3169" s="375" t="s">
        <v>75</v>
      </c>
      <c r="B3169" s="375" t="s">
        <v>44</v>
      </c>
      <c r="C3169" s="375" t="s">
        <v>33</v>
      </c>
      <c r="D3169" s="375" t="s">
        <v>39</v>
      </c>
      <c r="E3169" s="375"/>
      <c r="F3169" s="375">
        <v>0</v>
      </c>
      <c r="G3169" s="375">
        <v>0</v>
      </c>
      <c r="H3169" s="375">
        <v>0</v>
      </c>
      <c r="I3169" s="375">
        <v>0</v>
      </c>
      <c r="J3169" s="375">
        <v>0</v>
      </c>
      <c r="K3169" s="375">
        <v>0</v>
      </c>
      <c r="L3169" s="375">
        <v>0</v>
      </c>
      <c r="M3169" s="375">
        <v>0</v>
      </c>
      <c r="N3169" s="375">
        <v>0</v>
      </c>
      <c r="O3169" s="375">
        <v>0</v>
      </c>
      <c r="P3169" s="375">
        <v>0</v>
      </c>
      <c r="Q3169" s="375">
        <v>0</v>
      </c>
      <c r="R3169" s="375">
        <v>0</v>
      </c>
      <c r="W3169" s="323" t="s">
        <v>55</v>
      </c>
      <c r="X3169" s="323" t="s">
        <v>211</v>
      </c>
      <c r="Y3169" s="323"/>
      <c r="Z3169" s="327">
        <v>0</v>
      </c>
      <c r="AA3169" s="327">
        <v>0</v>
      </c>
      <c r="AB3169" s="327">
        <v>0</v>
      </c>
      <c r="AC3169" s="327">
        <v>0</v>
      </c>
      <c r="AD3169" s="327">
        <v>0</v>
      </c>
      <c r="AE3169" s="327">
        <v>0</v>
      </c>
      <c r="AF3169" s="327">
        <v>0</v>
      </c>
      <c r="AG3169" s="327">
        <v>0</v>
      </c>
      <c r="AH3169" s="327">
        <v>0</v>
      </c>
      <c r="AI3169" s="327">
        <v>0</v>
      </c>
      <c r="AJ3169" s="327">
        <v>0</v>
      </c>
      <c r="AK3169" s="327">
        <v>0</v>
      </c>
      <c r="AL3169" s="327">
        <v>0</v>
      </c>
      <c r="AM3169" s="292"/>
    </row>
    <row r="3170" spans="1:39" ht="19.5" customHeight="1" x14ac:dyDescent="0.2">
      <c r="A3170" s="375" t="s">
        <v>75</v>
      </c>
      <c r="B3170" s="375" t="s">
        <v>44</v>
      </c>
      <c r="C3170" s="375" t="s">
        <v>40</v>
      </c>
      <c r="D3170" s="375" t="s">
        <v>41</v>
      </c>
      <c r="E3170" s="375"/>
      <c r="F3170" s="375">
        <v>3.809113</v>
      </c>
      <c r="G3170" s="375">
        <v>1.216629</v>
      </c>
      <c r="H3170" s="375">
        <v>3.4364409999999999</v>
      </c>
      <c r="I3170" s="375">
        <v>18.800090999999998</v>
      </c>
      <c r="J3170" s="375">
        <v>29.014339</v>
      </c>
      <c r="K3170" s="375">
        <v>54.551412999999997</v>
      </c>
      <c r="L3170" s="375">
        <v>42.595489999999998</v>
      </c>
      <c r="M3170" s="375">
        <v>50.305717000000001</v>
      </c>
      <c r="N3170" s="375">
        <v>63.344216000000003</v>
      </c>
      <c r="O3170" s="375">
        <v>58.762864</v>
      </c>
      <c r="P3170" s="375">
        <v>86.156726000000006</v>
      </c>
      <c r="Q3170" s="375">
        <v>120.10464899999999</v>
      </c>
      <c r="R3170" s="375">
        <v>532.09768799999995</v>
      </c>
      <c r="W3170" s="323" t="s">
        <v>55</v>
      </c>
      <c r="X3170" s="323" t="s">
        <v>221</v>
      </c>
      <c r="Y3170" s="323"/>
      <c r="Z3170" s="327">
        <v>0</v>
      </c>
      <c r="AA3170" s="327">
        <v>0</v>
      </c>
      <c r="AB3170" s="327">
        <v>0</v>
      </c>
      <c r="AC3170" s="327">
        <v>0</v>
      </c>
      <c r="AD3170" s="327">
        <v>0</v>
      </c>
      <c r="AE3170" s="327">
        <v>0</v>
      </c>
      <c r="AF3170" s="327">
        <v>0</v>
      </c>
      <c r="AG3170" s="327">
        <v>0</v>
      </c>
      <c r="AH3170" s="327">
        <v>0</v>
      </c>
      <c r="AI3170" s="327">
        <v>0</v>
      </c>
      <c r="AJ3170" s="327">
        <v>0</v>
      </c>
      <c r="AK3170" s="327">
        <v>0</v>
      </c>
      <c r="AL3170" s="327">
        <v>0</v>
      </c>
      <c r="AM3170" s="292"/>
    </row>
    <row r="3171" spans="1:39" ht="19.5" customHeight="1" x14ac:dyDescent="0.2">
      <c r="A3171" s="375" t="s">
        <v>75</v>
      </c>
      <c r="B3171" s="375" t="s">
        <v>44</v>
      </c>
      <c r="C3171" s="375" t="s">
        <v>40</v>
      </c>
      <c r="D3171" s="375" t="s">
        <v>42</v>
      </c>
      <c r="E3171" s="375"/>
      <c r="F3171" s="375">
        <v>0</v>
      </c>
      <c r="G3171" s="375">
        <v>0</v>
      </c>
      <c r="H3171" s="375">
        <v>0</v>
      </c>
      <c r="I3171" s="375">
        <v>0</v>
      </c>
      <c r="J3171" s="375">
        <v>0</v>
      </c>
      <c r="K3171" s="375">
        <v>0</v>
      </c>
      <c r="L3171" s="375">
        <v>0</v>
      </c>
      <c r="M3171" s="375">
        <v>0</v>
      </c>
      <c r="N3171" s="375">
        <v>0</v>
      </c>
      <c r="O3171" s="375">
        <v>0</v>
      </c>
      <c r="P3171" s="375">
        <v>0</v>
      </c>
      <c r="Q3171" s="375">
        <v>0</v>
      </c>
      <c r="R3171" s="375">
        <v>0</v>
      </c>
      <c r="W3171" s="323" t="s">
        <v>55</v>
      </c>
      <c r="X3171" s="323" t="s">
        <v>222</v>
      </c>
      <c r="Y3171" s="323"/>
      <c r="Z3171" s="327">
        <v>0</v>
      </c>
      <c r="AA3171" s="327">
        <v>0</v>
      </c>
      <c r="AB3171" s="327">
        <v>0</v>
      </c>
      <c r="AC3171" s="327">
        <v>0</v>
      </c>
      <c r="AD3171" s="327">
        <v>0</v>
      </c>
      <c r="AE3171" s="327">
        <v>0</v>
      </c>
      <c r="AF3171" s="327">
        <v>0</v>
      </c>
      <c r="AG3171" s="327">
        <v>0</v>
      </c>
      <c r="AH3171" s="327">
        <v>0</v>
      </c>
      <c r="AI3171" s="327">
        <v>0</v>
      </c>
      <c r="AJ3171" s="327">
        <v>0</v>
      </c>
      <c r="AK3171" s="327">
        <v>0</v>
      </c>
      <c r="AL3171" s="327">
        <v>0</v>
      </c>
      <c r="AM3171" s="292"/>
    </row>
    <row r="3172" spans="1:39" ht="19.5" customHeight="1" x14ac:dyDescent="0.2">
      <c r="A3172" s="375" t="s">
        <v>75</v>
      </c>
      <c r="B3172" s="375" t="s">
        <v>44</v>
      </c>
      <c r="C3172" s="375" t="s">
        <v>40</v>
      </c>
      <c r="D3172" s="375" t="s">
        <v>43</v>
      </c>
      <c r="E3172" s="375"/>
      <c r="F3172" s="375">
        <v>0</v>
      </c>
      <c r="G3172" s="375">
        <v>0</v>
      </c>
      <c r="H3172" s="375">
        <v>0</v>
      </c>
      <c r="I3172" s="375">
        <v>0</v>
      </c>
      <c r="J3172" s="375">
        <v>0</v>
      </c>
      <c r="K3172" s="375">
        <v>0</v>
      </c>
      <c r="L3172" s="375">
        <v>0</v>
      </c>
      <c r="M3172" s="375">
        <v>0</v>
      </c>
      <c r="N3172" s="375">
        <v>0</v>
      </c>
      <c r="O3172" s="375">
        <v>0</v>
      </c>
      <c r="P3172" s="375">
        <v>0</v>
      </c>
      <c r="Q3172" s="375">
        <v>0</v>
      </c>
      <c r="R3172" s="375">
        <v>0</v>
      </c>
      <c r="W3172" s="323" t="s">
        <v>55</v>
      </c>
      <c r="X3172" s="323" t="s">
        <v>223</v>
      </c>
      <c r="Y3172" s="323"/>
      <c r="Z3172" s="327">
        <v>0</v>
      </c>
      <c r="AA3172" s="327">
        <v>0</v>
      </c>
      <c r="AB3172" s="327">
        <v>0</v>
      </c>
      <c r="AC3172" s="327">
        <v>0</v>
      </c>
      <c r="AD3172" s="327">
        <v>0</v>
      </c>
      <c r="AE3172" s="327">
        <v>0</v>
      </c>
      <c r="AF3172" s="327">
        <v>0</v>
      </c>
      <c r="AG3172" s="327">
        <v>0</v>
      </c>
      <c r="AH3172" s="327">
        <v>0</v>
      </c>
      <c r="AI3172" s="327">
        <v>0</v>
      </c>
      <c r="AJ3172" s="327">
        <v>0</v>
      </c>
      <c r="AK3172" s="327">
        <v>0</v>
      </c>
      <c r="AL3172" s="327">
        <v>0</v>
      </c>
      <c r="AM3172" s="292"/>
    </row>
    <row r="3173" spans="1:39" ht="19.5" customHeight="1" x14ac:dyDescent="0.2">
      <c r="A3173" s="375" t="s">
        <v>75</v>
      </c>
      <c r="B3173" s="375" t="s">
        <v>45</v>
      </c>
      <c r="C3173" s="375" t="s">
        <v>26</v>
      </c>
      <c r="D3173" s="375" t="s">
        <v>29</v>
      </c>
      <c r="E3173" s="375"/>
      <c r="F3173" s="375">
        <v>2.7564890000000002</v>
      </c>
      <c r="G3173" s="375">
        <v>1.966663</v>
      </c>
      <c r="H3173" s="375">
        <v>5.0835610000000004</v>
      </c>
      <c r="I3173" s="375">
        <v>23.277448</v>
      </c>
      <c r="J3173" s="375">
        <v>19.65971</v>
      </c>
      <c r="K3173" s="375">
        <v>9.8381460000000303</v>
      </c>
      <c r="L3173" s="375">
        <v>5.9234640000000001</v>
      </c>
      <c r="M3173" s="375">
        <v>6.3590030000000004</v>
      </c>
      <c r="N3173" s="375">
        <v>6.4856249999999998</v>
      </c>
      <c r="O3173" s="375">
        <v>8.4162500000000104</v>
      </c>
      <c r="P3173" s="375">
        <v>18.431476</v>
      </c>
      <c r="Q3173" s="375">
        <v>14.153441000000001</v>
      </c>
      <c r="R3173" s="375">
        <v>122.351276</v>
      </c>
      <c r="W3173" s="323" t="s">
        <v>55</v>
      </c>
      <c r="X3173" s="323" t="s">
        <v>224</v>
      </c>
      <c r="Y3173" s="323"/>
      <c r="Z3173" s="327">
        <v>0</v>
      </c>
      <c r="AA3173" s="327">
        <v>0</v>
      </c>
      <c r="AB3173" s="327">
        <v>0</v>
      </c>
      <c r="AC3173" s="327">
        <v>0</v>
      </c>
      <c r="AD3173" s="327">
        <v>0</v>
      </c>
      <c r="AE3173" s="327">
        <v>0</v>
      </c>
      <c r="AF3173" s="327">
        <v>0</v>
      </c>
      <c r="AG3173" s="327">
        <v>0</v>
      </c>
      <c r="AH3173" s="327">
        <v>0</v>
      </c>
      <c r="AI3173" s="327">
        <v>0</v>
      </c>
      <c r="AJ3173" s="327">
        <v>0</v>
      </c>
      <c r="AK3173" s="327">
        <v>0</v>
      </c>
      <c r="AL3173" s="327">
        <v>0</v>
      </c>
      <c r="AM3173" s="292"/>
    </row>
    <row r="3174" spans="1:39" ht="19.5" customHeight="1" x14ac:dyDescent="0.2">
      <c r="A3174" s="375" t="s">
        <v>75</v>
      </c>
      <c r="B3174" s="375" t="s">
        <v>45</v>
      </c>
      <c r="C3174" s="375" t="s">
        <v>26</v>
      </c>
      <c r="D3174" s="375" t="s">
        <v>30</v>
      </c>
      <c r="E3174" s="375"/>
      <c r="F3174" s="375">
        <v>-0.588113</v>
      </c>
      <c r="G3174" s="375">
        <v>-0.17856900000000001</v>
      </c>
      <c r="H3174" s="375">
        <v>-0.41408299999999998</v>
      </c>
      <c r="I3174" s="375">
        <v>-0.75934600000000296</v>
      </c>
      <c r="J3174" s="375">
        <v>-1.669991</v>
      </c>
      <c r="K3174" s="375">
        <v>-1.8705370000000101</v>
      </c>
      <c r="L3174" s="375">
        <v>-2.1840329999999901</v>
      </c>
      <c r="M3174" s="375">
        <v>-1.875812</v>
      </c>
      <c r="N3174" s="375">
        <v>-1.4107910000000099</v>
      </c>
      <c r="O3174" s="375">
        <v>-2.13578299999998</v>
      </c>
      <c r="P3174" s="375">
        <v>-2.7042209999999902</v>
      </c>
      <c r="Q3174" s="375">
        <v>-3.8849729999999298</v>
      </c>
      <c r="R3174" s="375">
        <v>-19.676251999999899</v>
      </c>
      <c r="W3174" s="323" t="s">
        <v>55</v>
      </c>
      <c r="X3174" s="323" t="s">
        <v>225</v>
      </c>
      <c r="Y3174" s="323"/>
      <c r="Z3174" s="327">
        <v>0</v>
      </c>
      <c r="AA3174" s="327">
        <v>0</v>
      </c>
      <c r="AB3174" s="327">
        <v>0</v>
      </c>
      <c r="AC3174" s="327">
        <v>0</v>
      </c>
      <c r="AD3174" s="327">
        <v>0</v>
      </c>
      <c r="AE3174" s="327">
        <v>0</v>
      </c>
      <c r="AF3174" s="327">
        <v>0</v>
      </c>
      <c r="AG3174" s="327">
        <v>0</v>
      </c>
      <c r="AH3174" s="327">
        <v>0</v>
      </c>
      <c r="AI3174" s="327">
        <v>0</v>
      </c>
      <c r="AJ3174" s="327">
        <v>0</v>
      </c>
      <c r="AK3174" s="327">
        <v>0</v>
      </c>
      <c r="AL3174" s="327">
        <v>0</v>
      </c>
      <c r="AM3174" s="292"/>
    </row>
    <row r="3175" spans="1:39" ht="19.5" customHeight="1" x14ac:dyDescent="0.2">
      <c r="A3175" s="375" t="s">
        <v>75</v>
      </c>
      <c r="B3175" s="375" t="s">
        <v>45</v>
      </c>
      <c r="C3175" s="375" t="s">
        <v>26</v>
      </c>
      <c r="D3175" s="375" t="s">
        <v>31</v>
      </c>
      <c r="E3175" s="375"/>
      <c r="F3175" s="375">
        <v>2.091011</v>
      </c>
      <c r="G3175" s="375">
        <v>0.784277</v>
      </c>
      <c r="H3175" s="375">
        <v>1.9773810000000001</v>
      </c>
      <c r="I3175" s="375">
        <v>4.2543069999999901</v>
      </c>
      <c r="J3175" s="375">
        <v>18.216042000000002</v>
      </c>
      <c r="K3175" s="375">
        <v>37.073044000000003</v>
      </c>
      <c r="L3175" s="375">
        <v>38.760334</v>
      </c>
      <c r="M3175" s="375">
        <v>41.2694019999999</v>
      </c>
      <c r="N3175" s="375">
        <v>47.065021999999999</v>
      </c>
      <c r="O3175" s="375">
        <v>45.565877999999998</v>
      </c>
      <c r="P3175" s="375">
        <v>62.354579999999999</v>
      </c>
      <c r="Q3175" s="375">
        <v>108.914355</v>
      </c>
      <c r="R3175" s="375">
        <v>408.32563299999998</v>
      </c>
      <c r="W3175" s="323" t="s">
        <v>55</v>
      </c>
      <c r="X3175" s="323" t="s">
        <v>226</v>
      </c>
      <c r="Y3175" s="323"/>
      <c r="Z3175" s="327">
        <v>0</v>
      </c>
      <c r="AA3175" s="327">
        <v>0</v>
      </c>
      <c r="AB3175" s="327">
        <v>0</v>
      </c>
      <c r="AC3175" s="327">
        <v>0</v>
      </c>
      <c r="AD3175" s="327">
        <v>0</v>
      </c>
      <c r="AE3175" s="327">
        <v>0</v>
      </c>
      <c r="AF3175" s="327">
        <v>0</v>
      </c>
      <c r="AG3175" s="327">
        <v>0</v>
      </c>
      <c r="AH3175" s="327">
        <v>0</v>
      </c>
      <c r="AI3175" s="327">
        <v>0</v>
      </c>
      <c r="AJ3175" s="327">
        <v>0</v>
      </c>
      <c r="AK3175" s="327">
        <v>0</v>
      </c>
      <c r="AL3175" s="327">
        <v>0</v>
      </c>
      <c r="AM3175" s="292"/>
    </row>
    <row r="3176" spans="1:39" ht="19.5" customHeight="1" x14ac:dyDescent="0.2">
      <c r="A3176" s="375" t="s">
        <v>75</v>
      </c>
      <c r="B3176" s="375" t="s">
        <v>45</v>
      </c>
      <c r="C3176" s="375" t="s">
        <v>33</v>
      </c>
      <c r="D3176" s="375" t="s">
        <v>34</v>
      </c>
      <c r="E3176" s="375"/>
      <c r="F3176" s="375">
        <v>4.25938700000001</v>
      </c>
      <c r="G3176" s="375">
        <v>2.572371</v>
      </c>
      <c r="H3176" s="375">
        <v>6.6468590000000001</v>
      </c>
      <c r="I3176" s="375">
        <v>26.772409000000099</v>
      </c>
      <c r="J3176" s="375">
        <v>36.205761000000201</v>
      </c>
      <c r="K3176" s="375">
        <v>45.040652999999999</v>
      </c>
      <c r="L3176" s="375">
        <v>42.499764999999897</v>
      </c>
      <c r="M3176" s="375">
        <v>45.752592999999599</v>
      </c>
      <c r="N3176" s="375">
        <v>52.139855999999497</v>
      </c>
      <c r="O3176" s="375">
        <v>51.846345000000298</v>
      </c>
      <c r="P3176" s="375">
        <v>78.081834999999401</v>
      </c>
      <c r="Q3176" s="375">
        <v>119.182822999997</v>
      </c>
      <c r="R3176" s="375">
        <v>511.00065699999601</v>
      </c>
      <c r="W3176" s="323" t="s">
        <v>55</v>
      </c>
      <c r="X3176" s="323" t="s">
        <v>227</v>
      </c>
      <c r="Y3176" s="323"/>
      <c r="Z3176" s="327">
        <v>0</v>
      </c>
      <c r="AA3176" s="327">
        <v>0</v>
      </c>
      <c r="AB3176" s="327">
        <v>0</v>
      </c>
      <c r="AC3176" s="327">
        <v>0</v>
      </c>
      <c r="AD3176" s="327">
        <v>0</v>
      </c>
      <c r="AE3176" s="327">
        <v>0</v>
      </c>
      <c r="AF3176" s="327">
        <v>0</v>
      </c>
      <c r="AG3176" s="327">
        <v>0</v>
      </c>
      <c r="AH3176" s="327">
        <v>0</v>
      </c>
      <c r="AI3176" s="327">
        <v>0</v>
      </c>
      <c r="AJ3176" s="327">
        <v>0</v>
      </c>
      <c r="AK3176" s="327">
        <v>0</v>
      </c>
      <c r="AL3176" s="327">
        <v>0</v>
      </c>
      <c r="AM3176" s="292"/>
    </row>
    <row r="3177" spans="1:39" ht="19.5" customHeight="1" x14ac:dyDescent="0.2">
      <c r="A3177" s="375" t="s">
        <v>75</v>
      </c>
      <c r="B3177" s="375" t="s">
        <v>45</v>
      </c>
      <c r="C3177" s="375" t="s">
        <v>33</v>
      </c>
      <c r="D3177" s="375" t="s">
        <v>35</v>
      </c>
      <c r="E3177" s="375"/>
      <c r="F3177" s="375">
        <v>0</v>
      </c>
      <c r="G3177" s="375">
        <v>0</v>
      </c>
      <c r="H3177" s="375">
        <v>0</v>
      </c>
      <c r="I3177" s="375">
        <v>0</v>
      </c>
      <c r="J3177" s="375">
        <v>0</v>
      </c>
      <c r="K3177" s="375">
        <v>0</v>
      </c>
      <c r="L3177" s="375">
        <v>0</v>
      </c>
      <c r="M3177" s="375">
        <v>0</v>
      </c>
      <c r="N3177" s="375">
        <v>0</v>
      </c>
      <c r="O3177" s="375">
        <v>0</v>
      </c>
      <c r="P3177" s="375">
        <v>0</v>
      </c>
      <c r="Q3177" s="375">
        <v>0</v>
      </c>
      <c r="R3177" s="375">
        <v>0</v>
      </c>
      <c r="W3177" s="323" t="s">
        <v>55</v>
      </c>
      <c r="X3177" s="323" t="s">
        <v>367</v>
      </c>
      <c r="Y3177" s="323"/>
      <c r="Z3177" s="327">
        <v>0</v>
      </c>
      <c r="AA3177" s="327">
        <v>0</v>
      </c>
      <c r="AB3177" s="327">
        <v>0</v>
      </c>
      <c r="AC3177" s="327">
        <v>0</v>
      </c>
      <c r="AD3177" s="327">
        <v>0</v>
      </c>
      <c r="AE3177" s="327">
        <v>0</v>
      </c>
      <c r="AF3177" s="327">
        <v>0</v>
      </c>
      <c r="AG3177" s="327">
        <v>0</v>
      </c>
      <c r="AH3177" s="327">
        <v>0</v>
      </c>
      <c r="AI3177" s="327">
        <v>0</v>
      </c>
      <c r="AJ3177" s="327">
        <v>0</v>
      </c>
      <c r="AK3177" s="327">
        <v>0</v>
      </c>
      <c r="AL3177" s="327">
        <v>0</v>
      </c>
      <c r="AM3177" s="292"/>
    </row>
    <row r="3178" spans="1:39" ht="19.5" customHeight="1" x14ac:dyDescent="0.2">
      <c r="A3178" s="375" t="s">
        <v>75</v>
      </c>
      <c r="B3178" s="375" t="s">
        <v>45</v>
      </c>
      <c r="C3178" s="375" t="s">
        <v>33</v>
      </c>
      <c r="D3178" s="375" t="s">
        <v>36</v>
      </c>
      <c r="E3178" s="375"/>
      <c r="F3178" s="375">
        <v>0</v>
      </c>
      <c r="G3178" s="375">
        <v>0</v>
      </c>
      <c r="H3178" s="375">
        <v>0</v>
      </c>
      <c r="I3178" s="375">
        <v>0</v>
      </c>
      <c r="J3178" s="375">
        <v>0</v>
      </c>
      <c r="K3178" s="375">
        <v>0</v>
      </c>
      <c r="L3178" s="375">
        <v>0</v>
      </c>
      <c r="M3178" s="375">
        <v>0</v>
      </c>
      <c r="N3178" s="375">
        <v>0</v>
      </c>
      <c r="O3178" s="375">
        <v>0</v>
      </c>
      <c r="P3178" s="375">
        <v>0</v>
      </c>
      <c r="Q3178" s="375">
        <v>0</v>
      </c>
      <c r="R3178" s="375">
        <v>0</v>
      </c>
      <c r="W3178" s="323" t="s">
        <v>55</v>
      </c>
      <c r="X3178" s="323" t="s">
        <v>229</v>
      </c>
      <c r="Y3178" s="323"/>
      <c r="Z3178" s="327">
        <v>0</v>
      </c>
      <c r="AA3178" s="327">
        <v>0</v>
      </c>
      <c r="AB3178" s="327">
        <v>0</v>
      </c>
      <c r="AC3178" s="327">
        <v>0</v>
      </c>
      <c r="AD3178" s="327">
        <v>0</v>
      </c>
      <c r="AE3178" s="327">
        <v>0</v>
      </c>
      <c r="AF3178" s="327">
        <v>0</v>
      </c>
      <c r="AG3178" s="327">
        <v>0</v>
      </c>
      <c r="AH3178" s="327">
        <v>0</v>
      </c>
      <c r="AI3178" s="327">
        <v>0</v>
      </c>
      <c r="AJ3178" s="327">
        <v>0</v>
      </c>
      <c r="AK3178" s="327">
        <v>0</v>
      </c>
      <c r="AL3178" s="327">
        <v>0</v>
      </c>
      <c r="AM3178" s="292"/>
    </row>
    <row r="3179" spans="1:39" ht="19.5" customHeight="1" x14ac:dyDescent="0.2">
      <c r="A3179" s="375" t="s">
        <v>75</v>
      </c>
      <c r="B3179" s="375" t="s">
        <v>45</v>
      </c>
      <c r="C3179" s="375" t="s">
        <v>33</v>
      </c>
      <c r="D3179" s="375" t="s">
        <v>37</v>
      </c>
      <c r="E3179" s="375"/>
      <c r="F3179" s="375">
        <v>0</v>
      </c>
      <c r="G3179" s="375">
        <v>0</v>
      </c>
      <c r="H3179" s="375">
        <v>0</v>
      </c>
      <c r="I3179" s="375">
        <v>0</v>
      </c>
      <c r="J3179" s="375">
        <v>0</v>
      </c>
      <c r="K3179" s="375">
        <v>0</v>
      </c>
      <c r="L3179" s="375">
        <v>0</v>
      </c>
      <c r="M3179" s="375">
        <v>0</v>
      </c>
      <c r="N3179" s="375">
        <v>0</v>
      </c>
      <c r="O3179" s="375">
        <v>0</v>
      </c>
      <c r="P3179" s="375">
        <v>0</v>
      </c>
      <c r="Q3179" s="375">
        <v>0</v>
      </c>
      <c r="R3179" s="375">
        <v>0</v>
      </c>
      <c r="W3179" s="323" t="s">
        <v>55</v>
      </c>
      <c r="X3179" s="323" t="s">
        <v>230</v>
      </c>
      <c r="Y3179" s="323"/>
      <c r="Z3179" s="327">
        <v>0</v>
      </c>
      <c r="AA3179" s="327">
        <v>0</v>
      </c>
      <c r="AB3179" s="327">
        <v>0</v>
      </c>
      <c r="AC3179" s="327">
        <v>0</v>
      </c>
      <c r="AD3179" s="327">
        <v>0</v>
      </c>
      <c r="AE3179" s="327">
        <v>0</v>
      </c>
      <c r="AF3179" s="327">
        <v>0</v>
      </c>
      <c r="AG3179" s="327">
        <v>0</v>
      </c>
      <c r="AH3179" s="327">
        <v>0</v>
      </c>
      <c r="AI3179" s="327">
        <v>0</v>
      </c>
      <c r="AJ3179" s="327">
        <v>0</v>
      </c>
      <c r="AK3179" s="327">
        <v>0</v>
      </c>
      <c r="AL3179" s="327">
        <v>0</v>
      </c>
      <c r="AM3179" s="292"/>
    </row>
    <row r="3180" spans="1:39" ht="19.5" customHeight="1" x14ac:dyDescent="0.2">
      <c r="A3180" s="375" t="s">
        <v>75</v>
      </c>
      <c r="B3180" s="375" t="s">
        <v>45</v>
      </c>
      <c r="C3180" s="375" t="s">
        <v>33</v>
      </c>
      <c r="D3180" s="375" t="s">
        <v>38</v>
      </c>
      <c r="E3180" s="375"/>
      <c r="F3180" s="375">
        <v>0</v>
      </c>
      <c r="G3180" s="375">
        <v>0</v>
      </c>
      <c r="H3180" s="375">
        <v>0</v>
      </c>
      <c r="I3180" s="375">
        <v>0</v>
      </c>
      <c r="J3180" s="375">
        <v>0</v>
      </c>
      <c r="K3180" s="375">
        <v>0</v>
      </c>
      <c r="L3180" s="375">
        <v>0</v>
      </c>
      <c r="M3180" s="375">
        <v>0</v>
      </c>
      <c r="N3180" s="375">
        <v>0</v>
      </c>
      <c r="O3180" s="375">
        <v>0</v>
      </c>
      <c r="P3180" s="375">
        <v>0</v>
      </c>
      <c r="Q3180" s="375">
        <v>0</v>
      </c>
      <c r="R3180" s="375">
        <v>0</v>
      </c>
      <c r="W3180" s="323" t="s">
        <v>55</v>
      </c>
      <c r="X3180" s="323" t="s">
        <v>231</v>
      </c>
      <c r="Y3180" s="323"/>
      <c r="Z3180" s="327">
        <v>0</v>
      </c>
      <c r="AA3180" s="327">
        <v>0</v>
      </c>
      <c r="AB3180" s="327">
        <v>0</v>
      </c>
      <c r="AC3180" s="327">
        <v>0</v>
      </c>
      <c r="AD3180" s="327">
        <v>0</v>
      </c>
      <c r="AE3180" s="327">
        <v>0</v>
      </c>
      <c r="AF3180" s="327">
        <v>0</v>
      </c>
      <c r="AG3180" s="327">
        <v>0</v>
      </c>
      <c r="AH3180" s="327">
        <v>0</v>
      </c>
      <c r="AI3180" s="327">
        <v>0</v>
      </c>
      <c r="AJ3180" s="327">
        <v>0</v>
      </c>
      <c r="AK3180" s="327">
        <v>0</v>
      </c>
      <c r="AL3180" s="327">
        <v>0</v>
      </c>
      <c r="AM3180" s="292"/>
    </row>
    <row r="3181" spans="1:39" ht="19.5" customHeight="1" x14ac:dyDescent="0.2">
      <c r="A3181" s="375" t="s">
        <v>75</v>
      </c>
      <c r="B3181" s="375" t="s">
        <v>45</v>
      </c>
      <c r="C3181" s="375" t="s">
        <v>33</v>
      </c>
      <c r="D3181" s="375" t="s">
        <v>39</v>
      </c>
      <c r="E3181" s="375"/>
      <c r="F3181" s="375">
        <v>0</v>
      </c>
      <c r="G3181" s="375">
        <v>0</v>
      </c>
      <c r="H3181" s="375">
        <v>0</v>
      </c>
      <c r="I3181" s="375">
        <v>0</v>
      </c>
      <c r="J3181" s="375">
        <v>0</v>
      </c>
      <c r="K3181" s="375">
        <v>0</v>
      </c>
      <c r="L3181" s="375">
        <v>0</v>
      </c>
      <c r="M3181" s="375">
        <v>0</v>
      </c>
      <c r="N3181" s="375">
        <v>0</v>
      </c>
      <c r="O3181" s="375">
        <v>0</v>
      </c>
      <c r="P3181" s="375">
        <v>0</v>
      </c>
      <c r="Q3181" s="375">
        <v>0</v>
      </c>
      <c r="R3181" s="375">
        <v>0</v>
      </c>
      <c r="W3181" s="323" t="s">
        <v>55</v>
      </c>
      <c r="X3181" s="323" t="s">
        <v>232</v>
      </c>
      <c r="Y3181" s="323"/>
      <c r="Z3181" s="327">
        <v>0</v>
      </c>
      <c r="AA3181" s="327">
        <v>0</v>
      </c>
      <c r="AB3181" s="327">
        <v>0</v>
      </c>
      <c r="AC3181" s="327">
        <v>0</v>
      </c>
      <c r="AD3181" s="327">
        <v>0</v>
      </c>
      <c r="AE3181" s="327">
        <v>0</v>
      </c>
      <c r="AF3181" s="327">
        <v>0</v>
      </c>
      <c r="AG3181" s="327">
        <v>0</v>
      </c>
      <c r="AH3181" s="327">
        <v>0</v>
      </c>
      <c r="AI3181" s="327">
        <v>0</v>
      </c>
      <c r="AJ3181" s="327">
        <v>0</v>
      </c>
      <c r="AK3181" s="327">
        <v>0</v>
      </c>
      <c r="AL3181" s="327">
        <v>0</v>
      </c>
      <c r="AM3181" s="292"/>
    </row>
    <row r="3182" spans="1:39" ht="19.5" customHeight="1" x14ac:dyDescent="0.2">
      <c r="A3182" s="375" t="s">
        <v>75</v>
      </c>
      <c r="B3182" s="375" t="s">
        <v>45</v>
      </c>
      <c r="C3182" s="375" t="s">
        <v>40</v>
      </c>
      <c r="D3182" s="375" t="s">
        <v>41</v>
      </c>
      <c r="E3182" s="375"/>
      <c r="F3182" s="375">
        <v>4.2593870000000003</v>
      </c>
      <c r="G3182" s="375">
        <v>2.572371</v>
      </c>
      <c r="H3182" s="375">
        <v>6.6468590000000001</v>
      </c>
      <c r="I3182" s="375">
        <v>26.772409</v>
      </c>
      <c r="J3182" s="375">
        <v>36.205761000000003</v>
      </c>
      <c r="K3182" s="375">
        <v>45.040652999999999</v>
      </c>
      <c r="L3182" s="375">
        <v>42.499764999999996</v>
      </c>
      <c r="M3182" s="375">
        <v>45.752592999999997</v>
      </c>
      <c r="N3182" s="375">
        <v>52.139856000000002</v>
      </c>
      <c r="O3182" s="375">
        <v>51.846344999999999</v>
      </c>
      <c r="P3182" s="375">
        <v>78.081834999999998</v>
      </c>
      <c r="Q3182" s="375">
        <v>119.182823</v>
      </c>
      <c r="R3182" s="375">
        <v>511.00065699999999</v>
      </c>
      <c r="W3182" s="323" t="s">
        <v>55</v>
      </c>
      <c r="X3182" s="323" t="s">
        <v>233</v>
      </c>
      <c r="Y3182" s="323"/>
      <c r="Z3182" s="327">
        <v>0</v>
      </c>
      <c r="AA3182" s="327">
        <v>0</v>
      </c>
      <c r="AB3182" s="327">
        <v>0</v>
      </c>
      <c r="AC3182" s="327">
        <v>0</v>
      </c>
      <c r="AD3182" s="327">
        <v>0</v>
      </c>
      <c r="AE3182" s="327">
        <v>0</v>
      </c>
      <c r="AF3182" s="327">
        <v>0</v>
      </c>
      <c r="AG3182" s="327">
        <v>0</v>
      </c>
      <c r="AH3182" s="327">
        <v>0</v>
      </c>
      <c r="AI3182" s="327">
        <v>0</v>
      </c>
      <c r="AJ3182" s="327">
        <v>0</v>
      </c>
      <c r="AK3182" s="327">
        <v>0</v>
      </c>
      <c r="AL3182" s="327">
        <v>0</v>
      </c>
      <c r="AM3182" s="292"/>
    </row>
    <row r="3183" spans="1:39" ht="19.5" customHeight="1" x14ac:dyDescent="0.2">
      <c r="A3183" s="375" t="s">
        <v>75</v>
      </c>
      <c r="B3183" s="375" t="s">
        <v>45</v>
      </c>
      <c r="C3183" s="375" t="s">
        <v>40</v>
      </c>
      <c r="D3183" s="375" t="s">
        <v>42</v>
      </c>
      <c r="E3183" s="375"/>
      <c r="F3183" s="375">
        <v>0</v>
      </c>
      <c r="G3183" s="375">
        <v>0</v>
      </c>
      <c r="H3183" s="375">
        <v>0</v>
      </c>
      <c r="I3183" s="375">
        <v>0</v>
      </c>
      <c r="J3183" s="375">
        <v>0</v>
      </c>
      <c r="K3183" s="375">
        <v>0</v>
      </c>
      <c r="L3183" s="375">
        <v>0</v>
      </c>
      <c r="M3183" s="375">
        <v>0</v>
      </c>
      <c r="N3183" s="375">
        <v>0</v>
      </c>
      <c r="O3183" s="375">
        <v>0</v>
      </c>
      <c r="P3183" s="375">
        <v>0</v>
      </c>
      <c r="Q3183" s="375">
        <v>0</v>
      </c>
      <c r="R3183" s="375">
        <v>0</v>
      </c>
      <c r="W3183" s="323" t="s">
        <v>55</v>
      </c>
      <c r="X3183" s="323" t="s">
        <v>234</v>
      </c>
      <c r="Y3183" s="323"/>
      <c r="Z3183" s="327">
        <v>0</v>
      </c>
      <c r="AA3183" s="327">
        <v>0</v>
      </c>
      <c r="AB3183" s="327">
        <v>0</v>
      </c>
      <c r="AC3183" s="327">
        <v>0</v>
      </c>
      <c r="AD3183" s="327">
        <v>0</v>
      </c>
      <c r="AE3183" s="327">
        <v>0</v>
      </c>
      <c r="AF3183" s="327">
        <v>0</v>
      </c>
      <c r="AG3183" s="327">
        <v>0</v>
      </c>
      <c r="AH3183" s="327">
        <v>0</v>
      </c>
      <c r="AI3183" s="327">
        <v>0</v>
      </c>
      <c r="AJ3183" s="327">
        <v>0</v>
      </c>
      <c r="AK3183" s="327">
        <v>0</v>
      </c>
      <c r="AL3183" s="327">
        <v>0</v>
      </c>
      <c r="AM3183" s="292"/>
    </row>
    <row r="3184" spans="1:39" ht="19.5" customHeight="1" x14ac:dyDescent="0.2">
      <c r="A3184" s="375" t="s">
        <v>75</v>
      </c>
      <c r="B3184" s="375" t="s">
        <v>45</v>
      </c>
      <c r="C3184" s="375" t="s">
        <v>40</v>
      </c>
      <c r="D3184" s="375" t="s">
        <v>43</v>
      </c>
      <c r="E3184" s="375"/>
      <c r="F3184" s="375">
        <v>0</v>
      </c>
      <c r="G3184" s="375">
        <v>0</v>
      </c>
      <c r="H3184" s="375">
        <v>0</v>
      </c>
      <c r="I3184" s="375">
        <v>0</v>
      </c>
      <c r="J3184" s="375">
        <v>0</v>
      </c>
      <c r="K3184" s="375">
        <v>0</v>
      </c>
      <c r="L3184" s="375">
        <v>0</v>
      </c>
      <c r="M3184" s="375">
        <v>0</v>
      </c>
      <c r="N3184" s="375">
        <v>0</v>
      </c>
      <c r="O3184" s="375">
        <v>0</v>
      </c>
      <c r="P3184" s="375">
        <v>0</v>
      </c>
      <c r="Q3184" s="375">
        <v>0</v>
      </c>
      <c r="R3184" s="375">
        <v>0</v>
      </c>
      <c r="W3184" s="323" t="s">
        <v>55</v>
      </c>
      <c r="X3184" s="323" t="s">
        <v>127</v>
      </c>
      <c r="Y3184" s="323"/>
      <c r="Z3184" s="327">
        <v>0</v>
      </c>
      <c r="AA3184" s="327">
        <v>0</v>
      </c>
      <c r="AB3184" s="327">
        <v>0</v>
      </c>
      <c r="AC3184" s="327">
        <v>0</v>
      </c>
      <c r="AD3184" s="327">
        <v>0</v>
      </c>
      <c r="AE3184" s="327">
        <v>0</v>
      </c>
      <c r="AF3184" s="327">
        <v>0</v>
      </c>
      <c r="AG3184" s="327">
        <v>0</v>
      </c>
      <c r="AH3184" s="327">
        <v>0</v>
      </c>
      <c r="AI3184" s="327">
        <v>0</v>
      </c>
      <c r="AJ3184" s="327">
        <v>0</v>
      </c>
      <c r="AK3184" s="327">
        <v>0</v>
      </c>
      <c r="AL3184" s="327">
        <v>0</v>
      </c>
      <c r="AM3184" s="292"/>
    </row>
    <row r="3185" spans="1:39" ht="19.5" customHeight="1" x14ac:dyDescent="0.2">
      <c r="A3185" s="375" t="s">
        <v>75</v>
      </c>
      <c r="B3185" s="375" t="s">
        <v>25</v>
      </c>
      <c r="C3185" s="375" t="s">
        <v>378</v>
      </c>
      <c r="D3185" s="375" t="s">
        <v>378</v>
      </c>
      <c r="E3185" s="375"/>
      <c r="F3185" s="375">
        <v>8.0685000000000002</v>
      </c>
      <c r="G3185" s="375">
        <v>3.7890000000000001</v>
      </c>
      <c r="H3185" s="375">
        <v>10.083299999999999</v>
      </c>
      <c r="I3185" s="375">
        <v>45.572499999999998</v>
      </c>
      <c r="J3185" s="375">
        <v>65.220100000000002</v>
      </c>
      <c r="K3185" s="375">
        <v>99.592066000000003</v>
      </c>
      <c r="L3185" s="375">
        <v>85.095254999999995</v>
      </c>
      <c r="M3185" s="375">
        <v>96.058309999999906</v>
      </c>
      <c r="N3185" s="375">
        <v>115.484072</v>
      </c>
      <c r="O3185" s="375">
        <v>110.60920900000001</v>
      </c>
      <c r="P3185" s="375">
        <v>164.238561</v>
      </c>
      <c r="Q3185" s="375">
        <v>239.28747200000001</v>
      </c>
      <c r="R3185" s="375">
        <v>1043.0983450000001</v>
      </c>
      <c r="W3185" s="323" t="s">
        <v>55</v>
      </c>
      <c r="X3185" s="323" t="s">
        <v>235</v>
      </c>
      <c r="Y3185" s="323"/>
      <c r="Z3185" s="327">
        <v>0</v>
      </c>
      <c r="AA3185" s="327">
        <v>0</v>
      </c>
      <c r="AB3185" s="327">
        <v>0</v>
      </c>
      <c r="AC3185" s="327">
        <v>0</v>
      </c>
      <c r="AD3185" s="327">
        <v>0</v>
      </c>
      <c r="AE3185" s="327">
        <v>0</v>
      </c>
      <c r="AF3185" s="327">
        <v>0</v>
      </c>
      <c r="AG3185" s="327">
        <v>0</v>
      </c>
      <c r="AH3185" s="327">
        <v>0</v>
      </c>
      <c r="AI3185" s="327">
        <v>0</v>
      </c>
      <c r="AJ3185" s="327">
        <v>0</v>
      </c>
      <c r="AK3185" s="327">
        <v>0</v>
      </c>
      <c r="AL3185" s="327">
        <v>0</v>
      </c>
      <c r="AM3185" s="292"/>
    </row>
    <row r="3186" spans="1:39" ht="19.5" customHeight="1" x14ac:dyDescent="0.2">
      <c r="A3186" s="375" t="s">
        <v>75</v>
      </c>
      <c r="B3186" s="375" t="s">
        <v>44</v>
      </c>
      <c r="C3186" s="375" t="s">
        <v>380</v>
      </c>
      <c r="D3186" s="375" t="s">
        <v>380</v>
      </c>
      <c r="E3186" s="375"/>
      <c r="F3186" s="375">
        <v>3.809113</v>
      </c>
      <c r="G3186" s="375">
        <v>1.216629</v>
      </c>
      <c r="H3186" s="375">
        <v>3.4364409999999999</v>
      </c>
      <c r="I3186" s="375">
        <v>18.800090999999998</v>
      </c>
      <c r="J3186" s="375">
        <v>29.014339</v>
      </c>
      <c r="K3186" s="375">
        <v>54.551412999999997</v>
      </c>
      <c r="L3186" s="375">
        <v>42.595489999999998</v>
      </c>
      <c r="M3186" s="375">
        <v>50.305717000000001</v>
      </c>
      <c r="N3186" s="375">
        <v>63.344216000000003</v>
      </c>
      <c r="O3186" s="375">
        <v>58.762864</v>
      </c>
      <c r="P3186" s="375">
        <v>86.156726000000006</v>
      </c>
      <c r="Q3186" s="375">
        <v>120.10464899999999</v>
      </c>
      <c r="R3186" s="375">
        <v>532.09768799999995</v>
      </c>
      <c r="W3186" s="323" t="s">
        <v>55</v>
      </c>
      <c r="X3186" s="323" t="s">
        <v>236</v>
      </c>
      <c r="Y3186" s="323"/>
      <c r="Z3186" s="327">
        <v>0</v>
      </c>
      <c r="AA3186" s="327">
        <v>0</v>
      </c>
      <c r="AB3186" s="327">
        <v>0</v>
      </c>
      <c r="AC3186" s="327">
        <v>0</v>
      </c>
      <c r="AD3186" s="327">
        <v>0</v>
      </c>
      <c r="AE3186" s="327">
        <v>0</v>
      </c>
      <c r="AF3186" s="327">
        <v>0</v>
      </c>
      <c r="AG3186" s="327">
        <v>0</v>
      </c>
      <c r="AH3186" s="327">
        <v>0</v>
      </c>
      <c r="AI3186" s="327">
        <v>0</v>
      </c>
      <c r="AJ3186" s="327">
        <v>0</v>
      </c>
      <c r="AK3186" s="327">
        <v>0</v>
      </c>
      <c r="AL3186" s="327">
        <v>0</v>
      </c>
      <c r="AM3186" s="292"/>
    </row>
    <row r="3187" spans="1:39" ht="19.5" customHeight="1" x14ac:dyDescent="0.2">
      <c r="A3187" s="375" t="s">
        <v>75</v>
      </c>
      <c r="B3187" s="375" t="s">
        <v>45</v>
      </c>
      <c r="C3187" s="375" t="s">
        <v>382</v>
      </c>
      <c r="D3187" s="375" t="s">
        <v>382</v>
      </c>
      <c r="E3187" s="375"/>
      <c r="F3187" s="375">
        <v>4.2593870000000003</v>
      </c>
      <c r="G3187" s="375">
        <v>2.572371</v>
      </c>
      <c r="H3187" s="375">
        <v>6.6468590000000001</v>
      </c>
      <c r="I3187" s="375">
        <v>26.772409</v>
      </c>
      <c r="J3187" s="375">
        <v>36.205761000000003</v>
      </c>
      <c r="K3187" s="375">
        <v>45.040652999999999</v>
      </c>
      <c r="L3187" s="375">
        <v>42.499764999999996</v>
      </c>
      <c r="M3187" s="375">
        <v>45.752592999999898</v>
      </c>
      <c r="N3187" s="375">
        <v>52.139856000000002</v>
      </c>
      <c r="O3187" s="375">
        <v>51.846344999999999</v>
      </c>
      <c r="P3187" s="375">
        <v>78.081834999999998</v>
      </c>
      <c r="Q3187" s="375">
        <v>119.182823</v>
      </c>
      <c r="R3187" s="375">
        <v>511.00065699999999</v>
      </c>
      <c r="W3187" s="323" t="s">
        <v>55</v>
      </c>
      <c r="X3187" s="323" t="s">
        <v>237</v>
      </c>
      <c r="Y3187" s="323"/>
      <c r="Z3187" s="327">
        <v>0</v>
      </c>
      <c r="AA3187" s="327">
        <v>0</v>
      </c>
      <c r="AB3187" s="327">
        <v>0</v>
      </c>
      <c r="AC3187" s="327">
        <v>0</v>
      </c>
      <c r="AD3187" s="327">
        <v>0</v>
      </c>
      <c r="AE3187" s="327">
        <v>0</v>
      </c>
      <c r="AF3187" s="327">
        <v>0</v>
      </c>
      <c r="AG3187" s="327">
        <v>0</v>
      </c>
      <c r="AH3187" s="327">
        <v>0</v>
      </c>
      <c r="AI3187" s="327">
        <v>0</v>
      </c>
      <c r="AJ3187" s="327">
        <v>0</v>
      </c>
      <c r="AK3187" s="327">
        <v>0</v>
      </c>
      <c r="AL3187" s="327">
        <v>0</v>
      </c>
      <c r="AM3187" s="292"/>
    </row>
    <row r="3188" spans="1:39" ht="19.5" customHeight="1" x14ac:dyDescent="0.2">
      <c r="A3188" s="375" t="s">
        <v>75</v>
      </c>
      <c r="B3188" s="375" t="s">
        <v>46</v>
      </c>
      <c r="C3188" s="375" t="s">
        <v>384</v>
      </c>
      <c r="D3188" s="375" t="s">
        <v>384</v>
      </c>
      <c r="E3188" s="375"/>
      <c r="F3188" s="375"/>
      <c r="G3188" s="375"/>
      <c r="H3188" s="375"/>
      <c r="I3188" s="375"/>
      <c r="J3188" s="375"/>
      <c r="K3188" s="375"/>
      <c r="L3188" s="375"/>
      <c r="M3188" s="375"/>
      <c r="N3188" s="375"/>
      <c r="O3188" s="375"/>
      <c r="P3188" s="375"/>
      <c r="Q3188" s="375"/>
      <c r="R3188" s="375">
        <v>0</v>
      </c>
      <c r="W3188" s="323" t="s">
        <v>55</v>
      </c>
      <c r="X3188" s="323" t="s">
        <v>238</v>
      </c>
      <c r="Y3188" s="323"/>
      <c r="Z3188" s="327">
        <v>0</v>
      </c>
      <c r="AA3188" s="327">
        <v>0</v>
      </c>
      <c r="AB3188" s="327">
        <v>0</v>
      </c>
      <c r="AC3188" s="327">
        <v>0</v>
      </c>
      <c r="AD3188" s="327">
        <v>0</v>
      </c>
      <c r="AE3188" s="327">
        <v>0</v>
      </c>
      <c r="AF3188" s="327">
        <v>0</v>
      </c>
      <c r="AG3188" s="327">
        <v>0</v>
      </c>
      <c r="AH3188" s="327">
        <v>0</v>
      </c>
      <c r="AI3188" s="327">
        <v>0</v>
      </c>
      <c r="AJ3188" s="327">
        <v>0</v>
      </c>
      <c r="AK3188" s="327">
        <v>0</v>
      </c>
      <c r="AL3188" s="327">
        <v>0</v>
      </c>
      <c r="AM3188" s="292"/>
    </row>
    <row r="3189" spans="1:39" ht="19.5" customHeight="1" x14ac:dyDescent="0.2">
      <c r="A3189" s="375" t="s">
        <v>75</v>
      </c>
      <c r="B3189" s="375" t="s">
        <v>47</v>
      </c>
      <c r="C3189" s="375" t="s">
        <v>386</v>
      </c>
      <c r="D3189" s="375" t="s">
        <v>386</v>
      </c>
      <c r="E3189" s="375"/>
      <c r="F3189" s="375">
        <v>4.2593870000000003</v>
      </c>
      <c r="G3189" s="375">
        <v>2.572371</v>
      </c>
      <c r="H3189" s="375">
        <v>6.6468590000000001</v>
      </c>
      <c r="I3189" s="375">
        <v>26.772409</v>
      </c>
      <c r="J3189" s="375">
        <v>36.205761000000003</v>
      </c>
      <c r="K3189" s="375">
        <v>45.040652999999999</v>
      </c>
      <c r="L3189" s="375">
        <v>42.499764999999996</v>
      </c>
      <c r="M3189" s="375">
        <v>45.752592999999898</v>
      </c>
      <c r="N3189" s="375">
        <v>52.139856000000002</v>
      </c>
      <c r="O3189" s="375">
        <v>51.846344999999999</v>
      </c>
      <c r="P3189" s="375">
        <v>78.081834999999998</v>
      </c>
      <c r="Q3189" s="375">
        <v>119.182823</v>
      </c>
      <c r="R3189" s="375">
        <v>511.00065699999999</v>
      </c>
      <c r="W3189" s="323" t="s">
        <v>55</v>
      </c>
      <c r="X3189" s="323" t="s">
        <v>239</v>
      </c>
      <c r="Y3189" s="323"/>
      <c r="Z3189" s="327">
        <v>0</v>
      </c>
      <c r="AA3189" s="327">
        <v>0</v>
      </c>
      <c r="AB3189" s="327">
        <v>0</v>
      </c>
      <c r="AC3189" s="327">
        <v>0</v>
      </c>
      <c r="AD3189" s="327">
        <v>0</v>
      </c>
      <c r="AE3189" s="327">
        <v>0</v>
      </c>
      <c r="AF3189" s="327">
        <v>0</v>
      </c>
      <c r="AG3189" s="327">
        <v>0</v>
      </c>
      <c r="AH3189" s="327">
        <v>0</v>
      </c>
      <c r="AI3189" s="327">
        <v>0</v>
      </c>
      <c r="AJ3189" s="327">
        <v>0</v>
      </c>
      <c r="AK3189" s="327">
        <v>0</v>
      </c>
      <c r="AL3189" s="327">
        <v>0</v>
      </c>
      <c r="AM3189" s="292"/>
    </row>
    <row r="3190" spans="1:39" ht="19.5" customHeight="1" x14ac:dyDescent="0.2">
      <c r="A3190" s="375" t="s">
        <v>75</v>
      </c>
      <c r="B3190" s="375" t="s">
        <v>48</v>
      </c>
      <c r="C3190" s="375" t="s">
        <v>48</v>
      </c>
      <c r="D3190" s="375" t="s">
        <v>48</v>
      </c>
      <c r="E3190" s="375"/>
      <c r="F3190" s="375">
        <v>0.52790320381731404</v>
      </c>
      <c r="G3190" s="375">
        <v>0.67890498812351496</v>
      </c>
      <c r="H3190" s="375">
        <v>0.65919480725556101</v>
      </c>
      <c r="I3190" s="375">
        <v>0.58746851719787196</v>
      </c>
      <c r="J3190" s="375">
        <v>0.555131945519862</v>
      </c>
      <c r="K3190" s="375">
        <v>0.45225141729663498</v>
      </c>
      <c r="L3190" s="375">
        <v>0.49943754208151803</v>
      </c>
      <c r="M3190" s="375">
        <v>0.47630020765512099</v>
      </c>
      <c r="N3190" s="375">
        <v>0.45148958723935501</v>
      </c>
      <c r="O3190" s="375">
        <v>0.46873443421876398</v>
      </c>
      <c r="P3190" s="375">
        <v>0.47541718902420199</v>
      </c>
      <c r="Q3190" s="375">
        <v>0.49807381056706501</v>
      </c>
      <c r="R3190" s="375">
        <v>0.489887324095026</v>
      </c>
      <c r="W3190" s="323" t="s">
        <v>55</v>
      </c>
      <c r="X3190" s="323" t="s">
        <v>240</v>
      </c>
      <c r="Y3190" s="323"/>
      <c r="Z3190" s="327">
        <v>0</v>
      </c>
      <c r="AA3190" s="327">
        <v>0</v>
      </c>
      <c r="AB3190" s="327">
        <v>0</v>
      </c>
      <c r="AC3190" s="327">
        <v>0</v>
      </c>
      <c r="AD3190" s="327">
        <v>0</v>
      </c>
      <c r="AE3190" s="327">
        <v>0</v>
      </c>
      <c r="AF3190" s="327">
        <v>0</v>
      </c>
      <c r="AG3190" s="327">
        <v>0</v>
      </c>
      <c r="AH3190" s="327">
        <v>0</v>
      </c>
      <c r="AI3190" s="327">
        <v>0</v>
      </c>
      <c r="AJ3190" s="327">
        <v>0</v>
      </c>
      <c r="AK3190" s="327">
        <v>0</v>
      </c>
      <c r="AL3190" s="327">
        <v>0</v>
      </c>
      <c r="AM3190" s="292"/>
    </row>
    <row r="3191" spans="1:39" ht="19.5" customHeight="1" x14ac:dyDescent="0.2">
      <c r="A3191" s="375" t="s">
        <v>75</v>
      </c>
      <c r="B3191" s="375" t="s">
        <v>49</v>
      </c>
      <c r="C3191" s="375" t="s">
        <v>49</v>
      </c>
      <c r="D3191" s="375" t="s">
        <v>49</v>
      </c>
      <c r="E3191" s="375"/>
      <c r="F3191" s="375">
        <v>0</v>
      </c>
      <c r="G3191" s="375">
        <v>0</v>
      </c>
      <c r="H3191" s="375">
        <v>0</v>
      </c>
      <c r="I3191" s="375">
        <v>0</v>
      </c>
      <c r="J3191" s="375">
        <v>0</v>
      </c>
      <c r="K3191" s="375">
        <v>0</v>
      </c>
      <c r="L3191" s="375">
        <v>0</v>
      </c>
      <c r="M3191" s="375">
        <v>0</v>
      </c>
      <c r="N3191" s="375">
        <v>0</v>
      </c>
      <c r="O3191" s="375">
        <v>0</v>
      </c>
      <c r="P3191" s="375">
        <v>0</v>
      </c>
      <c r="Q3191" s="375">
        <v>0</v>
      </c>
      <c r="R3191" s="375">
        <v>0</v>
      </c>
      <c r="W3191" s="323" t="s">
        <v>55</v>
      </c>
      <c r="X3191" s="323" t="s">
        <v>241</v>
      </c>
      <c r="Y3191" s="323"/>
      <c r="Z3191" s="327">
        <v>0</v>
      </c>
      <c r="AA3191" s="327">
        <v>0</v>
      </c>
      <c r="AB3191" s="327">
        <v>0</v>
      </c>
      <c r="AC3191" s="327">
        <v>0</v>
      </c>
      <c r="AD3191" s="327">
        <v>0</v>
      </c>
      <c r="AE3191" s="327">
        <v>0</v>
      </c>
      <c r="AF3191" s="327">
        <v>0</v>
      </c>
      <c r="AG3191" s="327">
        <v>0</v>
      </c>
      <c r="AH3191" s="327">
        <v>0</v>
      </c>
      <c r="AI3191" s="327">
        <v>0</v>
      </c>
      <c r="AJ3191" s="327">
        <v>0</v>
      </c>
      <c r="AK3191" s="327">
        <v>0</v>
      </c>
      <c r="AL3191" s="327">
        <v>0</v>
      </c>
      <c r="AM3191" s="292"/>
    </row>
    <row r="3192" spans="1:39" ht="19.5" customHeight="1" x14ac:dyDescent="0.2">
      <c r="A3192" s="375" t="s">
        <v>75</v>
      </c>
      <c r="B3192" s="375" t="s">
        <v>50</v>
      </c>
      <c r="C3192" s="375" t="s">
        <v>50</v>
      </c>
      <c r="D3192" s="375" t="s">
        <v>50</v>
      </c>
      <c r="E3192" s="375"/>
      <c r="F3192" s="375">
        <v>0.52790320381731404</v>
      </c>
      <c r="G3192" s="375">
        <v>0.67890498812351496</v>
      </c>
      <c r="H3192" s="375">
        <v>0.65919480725556101</v>
      </c>
      <c r="I3192" s="375">
        <v>0.58746851719787196</v>
      </c>
      <c r="J3192" s="375">
        <v>0.555131945519862</v>
      </c>
      <c r="K3192" s="375">
        <v>0.45225141729663498</v>
      </c>
      <c r="L3192" s="375">
        <v>0.49943754208151803</v>
      </c>
      <c r="M3192" s="375">
        <v>0.47630020765512099</v>
      </c>
      <c r="N3192" s="375">
        <v>0.45148958723935501</v>
      </c>
      <c r="O3192" s="375">
        <v>0.46873443421876398</v>
      </c>
      <c r="P3192" s="375">
        <v>0.47541718902420199</v>
      </c>
      <c r="Q3192" s="375">
        <v>0.49807381056706501</v>
      </c>
      <c r="R3192" s="375">
        <v>0.489887324095026</v>
      </c>
      <c r="W3192" s="323" t="s">
        <v>55</v>
      </c>
      <c r="X3192" s="323" t="s">
        <v>242</v>
      </c>
      <c r="Y3192" s="323"/>
      <c r="Z3192" s="327">
        <v>0</v>
      </c>
      <c r="AA3192" s="327">
        <v>0</v>
      </c>
      <c r="AB3192" s="327">
        <v>0</v>
      </c>
      <c r="AC3192" s="327">
        <v>0</v>
      </c>
      <c r="AD3192" s="327">
        <v>0</v>
      </c>
      <c r="AE3192" s="327">
        <v>0</v>
      </c>
      <c r="AF3192" s="327">
        <v>0</v>
      </c>
      <c r="AG3192" s="327">
        <v>0</v>
      </c>
      <c r="AH3192" s="327">
        <v>0</v>
      </c>
      <c r="AI3192" s="327">
        <v>0</v>
      </c>
      <c r="AJ3192" s="327">
        <v>0</v>
      </c>
      <c r="AK3192" s="327">
        <v>0</v>
      </c>
      <c r="AL3192" s="327">
        <v>0</v>
      </c>
      <c r="AM3192" s="292"/>
    </row>
    <row r="3193" spans="1:39" ht="19.5" customHeight="1" x14ac:dyDescent="0.2">
      <c r="A3193" s="375" t="s">
        <v>63</v>
      </c>
      <c r="B3193" s="375" t="s">
        <v>64</v>
      </c>
      <c r="C3193" s="375" t="s">
        <v>384</v>
      </c>
      <c r="D3193" s="375" t="s">
        <v>384</v>
      </c>
      <c r="E3193" s="375"/>
      <c r="F3193" s="375"/>
      <c r="G3193" s="375"/>
      <c r="H3193" s="375"/>
      <c r="I3193" s="375"/>
      <c r="J3193" s="375"/>
      <c r="K3193" s="375"/>
      <c r="L3193" s="375"/>
      <c r="M3193" s="375"/>
      <c r="N3193" s="375"/>
      <c r="O3193" s="375"/>
      <c r="P3193" s="375"/>
      <c r="Q3193" s="375"/>
      <c r="R3193" s="375">
        <v>0</v>
      </c>
      <c r="W3193" s="323" t="s">
        <v>55</v>
      </c>
      <c r="X3193" s="323" t="s">
        <v>243</v>
      </c>
      <c r="Y3193" s="323"/>
      <c r="Z3193" s="327">
        <v>0</v>
      </c>
      <c r="AA3193" s="327">
        <v>0</v>
      </c>
      <c r="AB3193" s="327">
        <v>0</v>
      </c>
      <c r="AC3193" s="327">
        <v>0</v>
      </c>
      <c r="AD3193" s="327">
        <v>0</v>
      </c>
      <c r="AE3193" s="327">
        <v>0</v>
      </c>
      <c r="AF3193" s="327">
        <v>0</v>
      </c>
      <c r="AG3193" s="327">
        <v>0</v>
      </c>
      <c r="AH3193" s="327">
        <v>0</v>
      </c>
      <c r="AI3193" s="327">
        <v>0</v>
      </c>
      <c r="AJ3193" s="327">
        <v>0</v>
      </c>
      <c r="AK3193" s="327">
        <v>0</v>
      </c>
      <c r="AL3193" s="327">
        <v>0</v>
      </c>
      <c r="AM3193" s="292"/>
    </row>
    <row r="3194" spans="1:39" ht="19.5" customHeight="1" x14ac:dyDescent="0.2">
      <c r="A3194" s="375" t="s">
        <v>63</v>
      </c>
      <c r="B3194" s="375" t="s">
        <v>65</v>
      </c>
      <c r="C3194" s="375" t="s">
        <v>384</v>
      </c>
      <c r="D3194" s="375" t="s">
        <v>384</v>
      </c>
      <c r="E3194" s="375"/>
      <c r="F3194" s="375"/>
      <c r="G3194" s="375"/>
      <c r="H3194" s="375"/>
      <c r="I3194" s="375"/>
      <c r="J3194" s="375"/>
      <c r="K3194" s="375"/>
      <c r="L3194" s="375"/>
      <c r="M3194" s="375"/>
      <c r="N3194" s="375"/>
      <c r="O3194" s="375"/>
      <c r="P3194" s="375"/>
      <c r="Q3194" s="375"/>
      <c r="R3194" s="375">
        <v>0</v>
      </c>
      <c r="W3194" s="323" t="s">
        <v>55</v>
      </c>
      <c r="X3194" s="323" t="s">
        <v>244</v>
      </c>
      <c r="Y3194" s="323"/>
      <c r="Z3194" s="327">
        <v>0</v>
      </c>
      <c r="AA3194" s="327">
        <v>0</v>
      </c>
      <c r="AB3194" s="327">
        <v>0</v>
      </c>
      <c r="AC3194" s="327">
        <v>0</v>
      </c>
      <c r="AD3194" s="327">
        <v>0</v>
      </c>
      <c r="AE3194" s="327">
        <v>0</v>
      </c>
      <c r="AF3194" s="327">
        <v>0</v>
      </c>
      <c r="AG3194" s="327">
        <v>0</v>
      </c>
      <c r="AH3194" s="327">
        <v>0</v>
      </c>
      <c r="AI3194" s="327">
        <v>0</v>
      </c>
      <c r="AJ3194" s="327">
        <v>0</v>
      </c>
      <c r="AK3194" s="327">
        <v>0</v>
      </c>
      <c r="AL3194" s="327">
        <v>0</v>
      </c>
      <c r="AM3194" s="292"/>
    </row>
    <row r="3195" spans="1:39" ht="19.5" customHeight="1" x14ac:dyDescent="0.2">
      <c r="A3195" s="375" t="s">
        <v>63</v>
      </c>
      <c r="B3195" s="375" t="s">
        <v>66</v>
      </c>
      <c r="C3195" s="375" t="s">
        <v>384</v>
      </c>
      <c r="D3195" s="375" t="s">
        <v>384</v>
      </c>
      <c r="E3195" s="375"/>
      <c r="F3195" s="375"/>
      <c r="G3195" s="375"/>
      <c r="H3195" s="375"/>
      <c r="I3195" s="375"/>
      <c r="J3195" s="375"/>
      <c r="K3195" s="375"/>
      <c r="L3195" s="375"/>
      <c r="M3195" s="375"/>
      <c r="N3195" s="375"/>
      <c r="O3195" s="375"/>
      <c r="P3195" s="375"/>
      <c r="Q3195" s="375"/>
      <c r="R3195" s="375">
        <v>0</v>
      </c>
      <c r="W3195" s="323" t="s">
        <v>55</v>
      </c>
      <c r="X3195" s="323" t="s">
        <v>245</v>
      </c>
      <c r="Y3195" s="323"/>
      <c r="Z3195" s="327">
        <v>0</v>
      </c>
      <c r="AA3195" s="327">
        <v>0</v>
      </c>
      <c r="AB3195" s="327">
        <v>0</v>
      </c>
      <c r="AC3195" s="327">
        <v>0</v>
      </c>
      <c r="AD3195" s="327">
        <v>0</v>
      </c>
      <c r="AE3195" s="327">
        <v>0</v>
      </c>
      <c r="AF3195" s="327">
        <v>0</v>
      </c>
      <c r="AG3195" s="327">
        <v>0</v>
      </c>
      <c r="AH3195" s="327">
        <v>0</v>
      </c>
      <c r="AI3195" s="327">
        <v>0</v>
      </c>
      <c r="AJ3195" s="327">
        <v>0</v>
      </c>
      <c r="AK3195" s="327">
        <v>0</v>
      </c>
      <c r="AL3195" s="327">
        <v>0</v>
      </c>
      <c r="AM3195" s="292"/>
    </row>
    <row r="3196" spans="1:39" ht="19.5" customHeight="1" x14ac:dyDescent="0.2">
      <c r="A3196" s="375" t="s">
        <v>63</v>
      </c>
      <c r="B3196" s="375" t="s">
        <v>67</v>
      </c>
      <c r="C3196" s="375" t="s">
        <v>384</v>
      </c>
      <c r="D3196" s="375" t="s">
        <v>384</v>
      </c>
      <c r="E3196" s="375"/>
      <c r="F3196" s="375"/>
      <c r="G3196" s="375"/>
      <c r="H3196" s="375"/>
      <c r="I3196" s="375"/>
      <c r="J3196" s="375"/>
      <c r="K3196" s="375"/>
      <c r="L3196" s="375"/>
      <c r="M3196" s="375"/>
      <c r="N3196" s="375"/>
      <c r="O3196" s="375"/>
      <c r="P3196" s="375"/>
      <c r="Q3196" s="375"/>
      <c r="R3196" s="375">
        <v>0</v>
      </c>
      <c r="W3196" s="323" t="s">
        <v>55</v>
      </c>
      <c r="X3196" s="323" t="s">
        <v>246</v>
      </c>
      <c r="Y3196" s="323"/>
      <c r="Z3196" s="327">
        <v>0</v>
      </c>
      <c r="AA3196" s="327">
        <v>0</v>
      </c>
      <c r="AB3196" s="327">
        <v>0</v>
      </c>
      <c r="AC3196" s="327">
        <v>0</v>
      </c>
      <c r="AD3196" s="327">
        <v>0</v>
      </c>
      <c r="AE3196" s="327">
        <v>0</v>
      </c>
      <c r="AF3196" s="327">
        <v>0</v>
      </c>
      <c r="AG3196" s="327">
        <v>0</v>
      </c>
      <c r="AH3196" s="327">
        <v>0</v>
      </c>
      <c r="AI3196" s="327">
        <v>0</v>
      </c>
      <c r="AJ3196" s="327">
        <v>0</v>
      </c>
      <c r="AK3196" s="327">
        <v>0</v>
      </c>
      <c r="AL3196" s="327">
        <v>0</v>
      </c>
      <c r="AM3196" s="292"/>
    </row>
    <row r="3197" spans="1:39" ht="19.5" customHeight="1" x14ac:dyDescent="0.2">
      <c r="A3197" s="375" t="s">
        <v>63</v>
      </c>
      <c r="B3197" s="375" t="s">
        <v>68</v>
      </c>
      <c r="C3197" s="375" t="s">
        <v>384</v>
      </c>
      <c r="D3197" s="375" t="s">
        <v>384</v>
      </c>
      <c r="E3197" s="375"/>
      <c r="F3197" s="375"/>
      <c r="G3197" s="375"/>
      <c r="H3197" s="375"/>
      <c r="I3197" s="375"/>
      <c r="J3197" s="375"/>
      <c r="K3197" s="375"/>
      <c r="L3197" s="375"/>
      <c r="M3197" s="375"/>
      <c r="N3197" s="375"/>
      <c r="O3197" s="375"/>
      <c r="P3197" s="375"/>
      <c r="Q3197" s="375"/>
      <c r="R3197" s="375">
        <v>0</v>
      </c>
      <c r="W3197" s="323" t="s">
        <v>55</v>
      </c>
      <c r="X3197" s="323" t="s">
        <v>247</v>
      </c>
      <c r="Y3197" s="323"/>
      <c r="Z3197" s="327">
        <v>0</v>
      </c>
      <c r="AA3197" s="327">
        <v>0</v>
      </c>
      <c r="AB3197" s="327">
        <v>0</v>
      </c>
      <c r="AC3197" s="327">
        <v>0</v>
      </c>
      <c r="AD3197" s="327">
        <v>0</v>
      </c>
      <c r="AE3197" s="327">
        <v>0</v>
      </c>
      <c r="AF3197" s="327">
        <v>0</v>
      </c>
      <c r="AG3197" s="327">
        <v>0</v>
      </c>
      <c r="AH3197" s="327">
        <v>0</v>
      </c>
      <c r="AI3197" s="327">
        <v>0</v>
      </c>
      <c r="AJ3197" s="327">
        <v>0</v>
      </c>
      <c r="AK3197" s="327">
        <v>0</v>
      </c>
      <c r="AL3197" s="327">
        <v>0</v>
      </c>
      <c r="AM3197" s="292"/>
    </row>
    <row r="3198" spans="1:39" ht="19.5" customHeight="1" x14ac:dyDescent="0.2">
      <c r="A3198" s="375" t="s">
        <v>63</v>
      </c>
      <c r="B3198" s="375" t="s">
        <v>397</v>
      </c>
      <c r="C3198" s="375" t="s">
        <v>384</v>
      </c>
      <c r="D3198" s="375" t="s">
        <v>384</v>
      </c>
      <c r="E3198" s="375"/>
      <c r="F3198" s="375"/>
      <c r="G3198" s="375"/>
      <c r="H3198" s="375"/>
      <c r="I3198" s="375"/>
      <c r="J3198" s="375"/>
      <c r="K3198" s="375"/>
      <c r="L3198" s="375"/>
      <c r="M3198" s="375"/>
      <c r="N3198" s="375"/>
      <c r="O3198" s="375"/>
      <c r="P3198" s="375"/>
      <c r="Q3198" s="375"/>
      <c r="R3198" s="375">
        <v>0</v>
      </c>
      <c r="W3198" s="323" t="s">
        <v>55</v>
      </c>
      <c r="X3198" s="323" t="s">
        <v>248</v>
      </c>
      <c r="Y3198" s="323"/>
      <c r="Z3198" s="327">
        <v>0</v>
      </c>
      <c r="AA3198" s="327">
        <v>0</v>
      </c>
      <c r="AB3198" s="327">
        <v>0</v>
      </c>
      <c r="AC3198" s="327">
        <v>0</v>
      </c>
      <c r="AD3198" s="327">
        <v>0</v>
      </c>
      <c r="AE3198" s="327">
        <v>0</v>
      </c>
      <c r="AF3198" s="327">
        <v>0</v>
      </c>
      <c r="AG3198" s="327">
        <v>0</v>
      </c>
      <c r="AH3198" s="327">
        <v>0</v>
      </c>
      <c r="AI3198" s="327">
        <v>0</v>
      </c>
      <c r="AJ3198" s="327">
        <v>0</v>
      </c>
      <c r="AK3198" s="327">
        <v>0</v>
      </c>
      <c r="AL3198" s="327">
        <v>0</v>
      </c>
      <c r="AM3198" s="292"/>
    </row>
    <row r="3199" spans="1:39" ht="19.5" customHeight="1" x14ac:dyDescent="0.2">
      <c r="A3199" s="375" t="s">
        <v>63</v>
      </c>
      <c r="B3199" s="375" t="s">
        <v>70</v>
      </c>
      <c r="C3199" s="375" t="s">
        <v>384</v>
      </c>
      <c r="D3199" s="375" t="s">
        <v>384</v>
      </c>
      <c r="E3199" s="375"/>
      <c r="F3199" s="375"/>
      <c r="G3199" s="375"/>
      <c r="H3199" s="375"/>
      <c r="I3199" s="375"/>
      <c r="J3199" s="375"/>
      <c r="K3199" s="375"/>
      <c r="L3199" s="375"/>
      <c r="M3199" s="375"/>
      <c r="N3199" s="375"/>
      <c r="O3199" s="375"/>
      <c r="P3199" s="375"/>
      <c r="Q3199" s="375"/>
      <c r="R3199" s="375">
        <v>0</v>
      </c>
      <c r="W3199" s="323" t="s">
        <v>55</v>
      </c>
      <c r="X3199" s="323" t="s">
        <v>210</v>
      </c>
      <c r="Y3199" s="323"/>
      <c r="Z3199" s="327">
        <v>0</v>
      </c>
      <c r="AA3199" s="327">
        <v>0</v>
      </c>
      <c r="AB3199" s="327">
        <v>0</v>
      </c>
      <c r="AC3199" s="327">
        <v>0</v>
      </c>
      <c r="AD3199" s="327">
        <v>0</v>
      </c>
      <c r="AE3199" s="327">
        <v>0</v>
      </c>
      <c r="AF3199" s="327">
        <v>0</v>
      </c>
      <c r="AG3199" s="327">
        <v>0</v>
      </c>
      <c r="AH3199" s="327">
        <v>0</v>
      </c>
      <c r="AI3199" s="327">
        <v>0</v>
      </c>
      <c r="AJ3199" s="327">
        <v>0</v>
      </c>
      <c r="AK3199" s="327">
        <v>0</v>
      </c>
      <c r="AL3199" s="327">
        <v>0</v>
      </c>
      <c r="AM3199" s="292"/>
    </row>
    <row r="3200" spans="1:39" ht="19.5" customHeight="1" x14ac:dyDescent="0.2">
      <c r="A3200" s="375" t="s">
        <v>63</v>
      </c>
      <c r="B3200" s="375" t="s">
        <v>71</v>
      </c>
      <c r="C3200" s="375" t="s">
        <v>384</v>
      </c>
      <c r="D3200" s="375" t="s">
        <v>384</v>
      </c>
      <c r="E3200" s="375"/>
      <c r="F3200" s="375"/>
      <c r="G3200" s="375"/>
      <c r="H3200" s="375"/>
      <c r="I3200" s="375"/>
      <c r="J3200" s="375"/>
      <c r="K3200" s="375"/>
      <c r="L3200" s="375"/>
      <c r="M3200" s="375"/>
      <c r="N3200" s="375"/>
      <c r="O3200" s="375"/>
      <c r="P3200" s="375"/>
      <c r="Q3200" s="375"/>
      <c r="R3200" s="375">
        <v>0</v>
      </c>
      <c r="W3200" s="321"/>
      <c r="X3200" s="321"/>
      <c r="Y3200" s="321"/>
      <c r="Z3200" s="329"/>
      <c r="AA3200" s="329"/>
      <c r="AB3200" s="329"/>
      <c r="AC3200" s="329"/>
      <c r="AD3200" s="329"/>
      <c r="AE3200" s="329"/>
      <c r="AF3200" s="329"/>
      <c r="AG3200" s="329"/>
      <c r="AH3200" s="329"/>
      <c r="AI3200" s="329"/>
      <c r="AJ3200" s="329"/>
      <c r="AK3200" s="329"/>
      <c r="AL3200" s="329"/>
      <c r="AM3200" s="292"/>
    </row>
    <row r="3201" spans="1:39" ht="19.5" customHeight="1" x14ac:dyDescent="0.2">
      <c r="A3201" s="375" t="s">
        <v>63</v>
      </c>
      <c r="B3201" s="375" t="s">
        <v>72</v>
      </c>
      <c r="C3201" s="375" t="s">
        <v>384</v>
      </c>
      <c r="D3201" s="375" t="s">
        <v>384</v>
      </c>
      <c r="E3201" s="375"/>
      <c r="F3201" s="375"/>
      <c r="G3201" s="375"/>
      <c r="H3201" s="375"/>
      <c r="I3201" s="375"/>
      <c r="J3201" s="375"/>
      <c r="K3201" s="375"/>
      <c r="L3201" s="375"/>
      <c r="M3201" s="375"/>
      <c r="N3201" s="375"/>
      <c r="O3201" s="375"/>
      <c r="P3201" s="375"/>
      <c r="Q3201" s="375"/>
      <c r="R3201" s="375">
        <v>0</v>
      </c>
      <c r="W3201" s="321"/>
      <c r="X3201" s="321"/>
      <c r="Y3201" s="321"/>
      <c r="Z3201" s="329"/>
      <c r="AA3201" s="329"/>
      <c r="AB3201" s="329"/>
      <c r="AC3201" s="329"/>
      <c r="AD3201" s="329"/>
      <c r="AE3201" s="329"/>
      <c r="AF3201" s="329"/>
      <c r="AG3201" s="329"/>
      <c r="AH3201" s="329"/>
      <c r="AI3201" s="329"/>
      <c r="AJ3201" s="329"/>
      <c r="AK3201" s="329"/>
      <c r="AL3201" s="329"/>
      <c r="AM3201" s="292"/>
    </row>
    <row r="3202" spans="1:39" ht="19.5" customHeight="1" x14ac:dyDescent="0.2">
      <c r="A3202" s="375" t="s">
        <v>63</v>
      </c>
      <c r="B3202" s="375" t="s">
        <v>73</v>
      </c>
      <c r="C3202" s="375" t="s">
        <v>384</v>
      </c>
      <c r="D3202" s="375" t="s">
        <v>384</v>
      </c>
      <c r="E3202" s="375"/>
      <c r="F3202" s="375"/>
      <c r="G3202" s="375"/>
      <c r="H3202" s="375"/>
      <c r="I3202" s="375"/>
      <c r="J3202" s="375"/>
      <c r="K3202" s="375"/>
      <c r="L3202" s="375"/>
      <c r="M3202" s="375"/>
      <c r="N3202" s="375"/>
      <c r="O3202" s="375"/>
      <c r="P3202" s="375"/>
      <c r="Q3202" s="375"/>
      <c r="R3202" s="375">
        <v>0</v>
      </c>
      <c r="W3202" s="323" t="s">
        <v>3</v>
      </c>
      <c r="X3202" s="323" t="s">
        <v>4</v>
      </c>
      <c r="Y3202" s="323"/>
      <c r="Z3202" s="327" t="s">
        <v>8</v>
      </c>
      <c r="AA3202" s="327" t="s">
        <v>9</v>
      </c>
      <c r="AB3202" s="327" t="s">
        <v>10</v>
      </c>
      <c r="AC3202" s="327" t="s">
        <v>11</v>
      </c>
      <c r="AD3202" s="327" t="s">
        <v>12</v>
      </c>
      <c r="AE3202" s="327" t="s">
        <v>13</v>
      </c>
      <c r="AF3202" s="327" t="s">
        <v>14</v>
      </c>
      <c r="AG3202" s="327" t="s">
        <v>15</v>
      </c>
      <c r="AH3202" s="327" t="s">
        <v>16</v>
      </c>
      <c r="AI3202" s="327" t="s">
        <v>17</v>
      </c>
      <c r="AJ3202" s="327" t="s">
        <v>111</v>
      </c>
      <c r="AK3202" s="327" t="s">
        <v>19</v>
      </c>
      <c r="AL3202" s="327" t="s">
        <v>20</v>
      </c>
      <c r="AM3202" s="292"/>
    </row>
    <row r="3203" spans="1:39" ht="19.5" customHeight="1" x14ac:dyDescent="0.2">
      <c r="A3203" s="375" t="s">
        <v>63</v>
      </c>
      <c r="B3203" s="375" t="s">
        <v>398</v>
      </c>
      <c r="C3203" s="375" t="s">
        <v>384</v>
      </c>
      <c r="D3203" s="375" t="s">
        <v>384</v>
      </c>
      <c r="E3203" s="375"/>
      <c r="F3203" s="375"/>
      <c r="G3203" s="375"/>
      <c r="H3203" s="375"/>
      <c r="I3203" s="375"/>
      <c r="J3203" s="375"/>
      <c r="K3203" s="375"/>
      <c r="L3203" s="375"/>
      <c r="M3203" s="375"/>
      <c r="N3203" s="375"/>
      <c r="O3203" s="375"/>
      <c r="P3203" s="375"/>
      <c r="Q3203" s="375"/>
      <c r="R3203" s="375">
        <v>0</v>
      </c>
      <c r="W3203" s="323" t="s">
        <v>365</v>
      </c>
      <c r="X3203" s="323" t="s">
        <v>217</v>
      </c>
      <c r="Y3203" s="323"/>
      <c r="Z3203" s="327">
        <v>0</v>
      </c>
      <c r="AA3203" s="327">
        <v>0</v>
      </c>
      <c r="AB3203" s="327">
        <v>0</v>
      </c>
      <c r="AC3203" s="327">
        <v>0</v>
      </c>
      <c r="AD3203" s="327">
        <v>0</v>
      </c>
      <c r="AE3203" s="327">
        <v>0</v>
      </c>
      <c r="AF3203" s="327">
        <v>0</v>
      </c>
      <c r="AG3203" s="327">
        <v>0</v>
      </c>
      <c r="AH3203" s="327">
        <v>0</v>
      </c>
      <c r="AI3203" s="327">
        <v>0</v>
      </c>
      <c r="AJ3203" s="327">
        <v>0</v>
      </c>
      <c r="AK3203" s="327">
        <v>0</v>
      </c>
      <c r="AL3203" s="327">
        <v>0</v>
      </c>
      <c r="AM3203" s="292"/>
    </row>
    <row r="3204" spans="1:39" ht="19.5" customHeight="1" x14ac:dyDescent="0.2">
      <c r="A3204" s="375" t="s">
        <v>63</v>
      </c>
      <c r="B3204" s="375" t="s">
        <v>75</v>
      </c>
      <c r="C3204" s="375" t="s">
        <v>384</v>
      </c>
      <c r="D3204" s="375" t="s">
        <v>384</v>
      </c>
      <c r="E3204" s="375"/>
      <c r="F3204" s="375"/>
      <c r="G3204" s="375"/>
      <c r="H3204" s="375"/>
      <c r="I3204" s="375"/>
      <c r="J3204" s="375"/>
      <c r="K3204" s="375"/>
      <c r="L3204" s="375"/>
      <c r="M3204" s="375"/>
      <c r="N3204" s="375"/>
      <c r="O3204" s="375"/>
      <c r="P3204" s="375"/>
      <c r="Q3204" s="375"/>
      <c r="R3204" s="375">
        <v>0</v>
      </c>
      <c r="W3204" s="323" t="s">
        <v>365</v>
      </c>
      <c r="X3204" s="323" t="s">
        <v>218</v>
      </c>
      <c r="Y3204" s="323"/>
      <c r="Z3204" s="327">
        <v>0</v>
      </c>
      <c r="AA3204" s="327">
        <v>0</v>
      </c>
      <c r="AB3204" s="327">
        <v>0</v>
      </c>
      <c r="AC3204" s="327">
        <v>0</v>
      </c>
      <c r="AD3204" s="327">
        <v>0</v>
      </c>
      <c r="AE3204" s="327">
        <v>0</v>
      </c>
      <c r="AF3204" s="327">
        <v>0</v>
      </c>
      <c r="AG3204" s="327">
        <v>0</v>
      </c>
      <c r="AH3204" s="327">
        <v>0</v>
      </c>
      <c r="AI3204" s="327">
        <v>0</v>
      </c>
      <c r="AJ3204" s="327">
        <v>0</v>
      </c>
      <c r="AK3204" s="327">
        <v>0</v>
      </c>
      <c r="AL3204" s="327">
        <v>0</v>
      </c>
      <c r="AM3204" s="292"/>
    </row>
    <row r="3205" spans="1:39" ht="19.5" customHeight="1" x14ac:dyDescent="0.2">
      <c r="A3205" s="375" t="s">
        <v>63</v>
      </c>
      <c r="B3205" s="375" t="s">
        <v>76</v>
      </c>
      <c r="C3205" s="375" t="s">
        <v>384</v>
      </c>
      <c r="D3205" s="375" t="s">
        <v>384</v>
      </c>
      <c r="E3205" s="375"/>
      <c r="F3205" s="375"/>
      <c r="G3205" s="375"/>
      <c r="H3205" s="375"/>
      <c r="I3205" s="375"/>
      <c r="J3205" s="375"/>
      <c r="K3205" s="375"/>
      <c r="L3205" s="375"/>
      <c r="M3205" s="375"/>
      <c r="N3205" s="375"/>
      <c r="O3205" s="375"/>
      <c r="P3205" s="375"/>
      <c r="Q3205" s="375"/>
      <c r="R3205" s="375">
        <v>0</v>
      </c>
      <c r="W3205" s="323" t="s">
        <v>365</v>
      </c>
      <c r="X3205" s="323" t="s">
        <v>219</v>
      </c>
      <c r="Y3205" s="323"/>
      <c r="Z3205" s="327">
        <v>0</v>
      </c>
      <c r="AA3205" s="327">
        <v>0</v>
      </c>
      <c r="AB3205" s="327">
        <v>0</v>
      </c>
      <c r="AC3205" s="327">
        <v>0</v>
      </c>
      <c r="AD3205" s="327">
        <v>0</v>
      </c>
      <c r="AE3205" s="327">
        <v>0</v>
      </c>
      <c r="AF3205" s="327">
        <v>0</v>
      </c>
      <c r="AG3205" s="327">
        <v>0</v>
      </c>
      <c r="AH3205" s="327">
        <v>0</v>
      </c>
      <c r="AI3205" s="327">
        <v>0</v>
      </c>
      <c r="AJ3205" s="327">
        <v>0</v>
      </c>
      <c r="AK3205" s="327">
        <v>0</v>
      </c>
      <c r="AL3205" s="327">
        <v>0</v>
      </c>
      <c r="AM3205" s="292"/>
    </row>
    <row r="3206" spans="1:39" ht="19.5" customHeight="1" x14ac:dyDescent="0.2">
      <c r="A3206" s="375" t="s">
        <v>63</v>
      </c>
      <c r="B3206" s="375" t="s">
        <v>399</v>
      </c>
      <c r="C3206" s="375" t="s">
        <v>384</v>
      </c>
      <c r="D3206" s="375" t="s">
        <v>384</v>
      </c>
      <c r="E3206" s="375"/>
      <c r="F3206" s="375"/>
      <c r="G3206" s="375"/>
      <c r="H3206" s="375"/>
      <c r="I3206" s="375"/>
      <c r="J3206" s="375"/>
      <c r="K3206" s="375"/>
      <c r="L3206" s="375"/>
      <c r="M3206" s="375"/>
      <c r="N3206" s="375"/>
      <c r="O3206" s="375"/>
      <c r="P3206" s="375"/>
      <c r="Q3206" s="375"/>
      <c r="R3206" s="375">
        <v>0</v>
      </c>
      <c r="W3206" s="323" t="s">
        <v>365</v>
      </c>
      <c r="X3206" s="323" t="s">
        <v>220</v>
      </c>
      <c r="Y3206" s="323"/>
      <c r="Z3206" s="327">
        <v>0</v>
      </c>
      <c r="AA3206" s="327">
        <v>0</v>
      </c>
      <c r="AB3206" s="327">
        <v>0</v>
      </c>
      <c r="AC3206" s="327">
        <v>0</v>
      </c>
      <c r="AD3206" s="327">
        <v>0</v>
      </c>
      <c r="AE3206" s="327">
        <v>0</v>
      </c>
      <c r="AF3206" s="327">
        <v>0</v>
      </c>
      <c r="AG3206" s="327">
        <v>0</v>
      </c>
      <c r="AH3206" s="327">
        <v>0</v>
      </c>
      <c r="AI3206" s="327">
        <v>0</v>
      </c>
      <c r="AJ3206" s="327">
        <v>0</v>
      </c>
      <c r="AK3206" s="327">
        <v>0</v>
      </c>
      <c r="AL3206" s="327">
        <v>0</v>
      </c>
      <c r="AM3206" s="292"/>
    </row>
    <row r="3207" spans="1:39" ht="19.5" customHeight="1" x14ac:dyDescent="0.2">
      <c r="A3207" s="375" t="s">
        <v>63</v>
      </c>
      <c r="B3207" s="375" t="s">
        <v>78</v>
      </c>
      <c r="C3207" s="375" t="s">
        <v>384</v>
      </c>
      <c r="D3207" s="375" t="s">
        <v>384</v>
      </c>
      <c r="E3207" s="375"/>
      <c r="F3207" s="375"/>
      <c r="G3207" s="375"/>
      <c r="H3207" s="375"/>
      <c r="I3207" s="375"/>
      <c r="J3207" s="375"/>
      <c r="K3207" s="375"/>
      <c r="L3207" s="375"/>
      <c r="M3207" s="375"/>
      <c r="N3207" s="375"/>
      <c r="O3207" s="375"/>
      <c r="P3207" s="375"/>
      <c r="Q3207" s="375"/>
      <c r="R3207" s="375">
        <v>0</v>
      </c>
      <c r="W3207" s="323" t="s">
        <v>365</v>
      </c>
      <c r="X3207" s="323" t="s">
        <v>211</v>
      </c>
      <c r="Y3207" s="323"/>
      <c r="Z3207" s="327">
        <v>0</v>
      </c>
      <c r="AA3207" s="327">
        <v>0</v>
      </c>
      <c r="AB3207" s="327">
        <v>0</v>
      </c>
      <c r="AC3207" s="327">
        <v>0</v>
      </c>
      <c r="AD3207" s="327">
        <v>0</v>
      </c>
      <c r="AE3207" s="327">
        <v>0</v>
      </c>
      <c r="AF3207" s="327">
        <v>0</v>
      </c>
      <c r="AG3207" s="327">
        <v>0</v>
      </c>
      <c r="AH3207" s="327">
        <v>0</v>
      </c>
      <c r="AI3207" s="327">
        <v>0</v>
      </c>
      <c r="AJ3207" s="327">
        <v>0</v>
      </c>
      <c r="AK3207" s="327">
        <v>0</v>
      </c>
      <c r="AL3207" s="327">
        <v>0</v>
      </c>
      <c r="AM3207" s="292"/>
    </row>
    <row r="3208" spans="1:39" ht="19.5" customHeight="1" x14ac:dyDescent="0.2">
      <c r="A3208" s="375" t="s">
        <v>63</v>
      </c>
      <c r="B3208" s="375" t="s">
        <v>79</v>
      </c>
      <c r="C3208" s="375" t="s">
        <v>384</v>
      </c>
      <c r="D3208" s="375" t="s">
        <v>384</v>
      </c>
      <c r="E3208" s="375"/>
      <c r="F3208" s="375"/>
      <c r="G3208" s="375"/>
      <c r="H3208" s="375"/>
      <c r="I3208" s="375"/>
      <c r="J3208" s="375"/>
      <c r="K3208" s="375"/>
      <c r="L3208" s="375"/>
      <c r="M3208" s="375"/>
      <c r="N3208" s="375"/>
      <c r="O3208" s="375"/>
      <c r="P3208" s="375"/>
      <c r="Q3208" s="375"/>
      <c r="R3208" s="375">
        <v>0</v>
      </c>
      <c r="W3208" s="323" t="s">
        <v>365</v>
      </c>
      <c r="X3208" s="323" t="s">
        <v>221</v>
      </c>
      <c r="Y3208" s="323"/>
      <c r="Z3208" s="327">
        <v>0</v>
      </c>
      <c r="AA3208" s="327">
        <v>0</v>
      </c>
      <c r="AB3208" s="327">
        <v>0</v>
      </c>
      <c r="AC3208" s="327">
        <v>0</v>
      </c>
      <c r="AD3208" s="327">
        <v>0</v>
      </c>
      <c r="AE3208" s="327">
        <v>0</v>
      </c>
      <c r="AF3208" s="327">
        <v>0</v>
      </c>
      <c r="AG3208" s="327">
        <v>0</v>
      </c>
      <c r="AH3208" s="327">
        <v>0</v>
      </c>
      <c r="AI3208" s="327">
        <v>0</v>
      </c>
      <c r="AJ3208" s="327">
        <v>0</v>
      </c>
      <c r="AK3208" s="327">
        <v>0</v>
      </c>
      <c r="AL3208" s="327">
        <v>0</v>
      </c>
      <c r="AM3208" s="292"/>
    </row>
    <row r="3209" spans="1:39" ht="19.5" customHeight="1" x14ac:dyDescent="0.2">
      <c r="A3209" s="375" t="s">
        <v>63</v>
      </c>
      <c r="B3209" s="375" t="s">
        <v>400</v>
      </c>
      <c r="C3209" s="375" t="s">
        <v>384</v>
      </c>
      <c r="D3209" s="375" t="s">
        <v>384</v>
      </c>
      <c r="E3209" s="375"/>
      <c r="F3209" s="375"/>
      <c r="G3209" s="375"/>
      <c r="H3209" s="375"/>
      <c r="I3209" s="375"/>
      <c r="J3209" s="375"/>
      <c r="K3209" s="375"/>
      <c r="L3209" s="375"/>
      <c r="M3209" s="375"/>
      <c r="N3209" s="375"/>
      <c r="O3209" s="375"/>
      <c r="P3209" s="375"/>
      <c r="Q3209" s="375"/>
      <c r="R3209" s="375">
        <v>0</v>
      </c>
      <c r="W3209" s="323" t="s">
        <v>365</v>
      </c>
      <c r="X3209" s="323" t="s">
        <v>222</v>
      </c>
      <c r="Y3209" s="323"/>
      <c r="Z3209" s="327">
        <v>0</v>
      </c>
      <c r="AA3209" s="327">
        <v>0</v>
      </c>
      <c r="AB3209" s="327">
        <v>0</v>
      </c>
      <c r="AC3209" s="327">
        <v>0</v>
      </c>
      <c r="AD3209" s="327">
        <v>0</v>
      </c>
      <c r="AE3209" s="327">
        <v>0</v>
      </c>
      <c r="AF3209" s="327">
        <v>0</v>
      </c>
      <c r="AG3209" s="327">
        <v>0</v>
      </c>
      <c r="AH3209" s="327">
        <v>0</v>
      </c>
      <c r="AI3209" s="327">
        <v>0</v>
      </c>
      <c r="AJ3209" s="327">
        <v>0</v>
      </c>
      <c r="AK3209" s="327">
        <v>0</v>
      </c>
      <c r="AL3209" s="327">
        <v>0</v>
      </c>
      <c r="AM3209" s="292"/>
    </row>
    <row r="3210" spans="1:39" ht="19.5" customHeight="1" x14ac:dyDescent="0.2">
      <c r="A3210" s="375" t="s">
        <v>63</v>
      </c>
      <c r="B3210" s="375" t="s">
        <v>401</v>
      </c>
      <c r="C3210" s="375" t="s">
        <v>384</v>
      </c>
      <c r="D3210" s="375" t="s">
        <v>384</v>
      </c>
      <c r="E3210" s="375"/>
      <c r="F3210" s="375"/>
      <c r="G3210" s="375"/>
      <c r="H3210" s="375"/>
      <c r="I3210" s="375"/>
      <c r="J3210" s="375"/>
      <c r="K3210" s="375"/>
      <c r="L3210" s="375"/>
      <c r="M3210" s="375"/>
      <c r="N3210" s="375"/>
      <c r="O3210" s="375"/>
      <c r="P3210" s="375"/>
      <c r="Q3210" s="375"/>
      <c r="R3210" s="375">
        <v>0</v>
      </c>
      <c r="W3210" s="323" t="s">
        <v>365</v>
      </c>
      <c r="X3210" s="323" t="s">
        <v>223</v>
      </c>
      <c r="Y3210" s="323"/>
      <c r="Z3210" s="327">
        <v>0</v>
      </c>
      <c r="AA3210" s="327">
        <v>0</v>
      </c>
      <c r="AB3210" s="327">
        <v>0</v>
      </c>
      <c r="AC3210" s="327">
        <v>0</v>
      </c>
      <c r="AD3210" s="327">
        <v>0</v>
      </c>
      <c r="AE3210" s="327">
        <v>0</v>
      </c>
      <c r="AF3210" s="327">
        <v>0</v>
      </c>
      <c r="AG3210" s="327">
        <v>0</v>
      </c>
      <c r="AH3210" s="327">
        <v>0</v>
      </c>
      <c r="AI3210" s="327">
        <v>0</v>
      </c>
      <c r="AJ3210" s="327">
        <v>0</v>
      </c>
      <c r="AK3210" s="327">
        <v>0</v>
      </c>
      <c r="AL3210" s="327">
        <v>0</v>
      </c>
      <c r="AM3210" s="292"/>
    </row>
    <row r="3211" spans="1:39" ht="19.5" customHeight="1" x14ac:dyDescent="0.2">
      <c r="A3211" s="375" t="s">
        <v>63</v>
      </c>
      <c r="B3211" s="375" t="s">
        <v>81</v>
      </c>
      <c r="C3211" s="375" t="s">
        <v>384</v>
      </c>
      <c r="D3211" s="375" t="s">
        <v>384</v>
      </c>
      <c r="E3211" s="375"/>
      <c r="F3211" s="375"/>
      <c r="G3211" s="375"/>
      <c r="H3211" s="375"/>
      <c r="I3211" s="375"/>
      <c r="J3211" s="375"/>
      <c r="K3211" s="375"/>
      <c r="L3211" s="375"/>
      <c r="M3211" s="375"/>
      <c r="N3211" s="375"/>
      <c r="O3211" s="375"/>
      <c r="P3211" s="375"/>
      <c r="Q3211" s="375"/>
      <c r="R3211" s="375">
        <v>0</v>
      </c>
      <c r="W3211" s="323" t="s">
        <v>365</v>
      </c>
      <c r="X3211" s="323" t="s">
        <v>224</v>
      </c>
      <c r="Y3211" s="323"/>
      <c r="Z3211" s="327">
        <v>0</v>
      </c>
      <c r="AA3211" s="327">
        <v>0</v>
      </c>
      <c r="AB3211" s="327">
        <v>0</v>
      </c>
      <c r="AC3211" s="327">
        <v>0</v>
      </c>
      <c r="AD3211" s="327">
        <v>0</v>
      </c>
      <c r="AE3211" s="327">
        <v>0</v>
      </c>
      <c r="AF3211" s="327">
        <v>0</v>
      </c>
      <c r="AG3211" s="327">
        <v>0</v>
      </c>
      <c r="AH3211" s="327">
        <v>0</v>
      </c>
      <c r="AI3211" s="327">
        <v>0</v>
      </c>
      <c r="AJ3211" s="327">
        <v>0</v>
      </c>
      <c r="AK3211" s="327">
        <v>0</v>
      </c>
      <c r="AL3211" s="327">
        <v>0</v>
      </c>
      <c r="AM3211" s="292"/>
    </row>
    <row r="3212" spans="1:39" ht="19.5" customHeight="1" x14ac:dyDescent="0.2">
      <c r="A3212" s="375" t="s">
        <v>63</v>
      </c>
      <c r="B3212" s="375" t="s">
        <v>82</v>
      </c>
      <c r="C3212" s="375" t="s">
        <v>82</v>
      </c>
      <c r="D3212" s="375" t="s">
        <v>82</v>
      </c>
      <c r="E3212" s="375"/>
      <c r="F3212" s="375">
        <v>0</v>
      </c>
      <c r="G3212" s="375">
        <v>0</v>
      </c>
      <c r="H3212" s="375">
        <v>0</v>
      </c>
      <c r="I3212" s="375">
        <v>0</v>
      </c>
      <c r="J3212" s="375">
        <v>0</v>
      </c>
      <c r="K3212" s="375">
        <v>0</v>
      </c>
      <c r="L3212" s="375">
        <v>0</v>
      </c>
      <c r="M3212" s="375">
        <v>0</v>
      </c>
      <c r="N3212" s="375">
        <v>0</v>
      </c>
      <c r="O3212" s="375">
        <v>0</v>
      </c>
      <c r="P3212" s="375">
        <v>0</v>
      </c>
      <c r="Q3212" s="375">
        <v>0</v>
      </c>
      <c r="R3212" s="375">
        <v>0</v>
      </c>
      <c r="W3212" s="323" t="s">
        <v>365</v>
      </c>
      <c r="X3212" s="323" t="s">
        <v>225</v>
      </c>
      <c r="Y3212" s="323"/>
      <c r="Z3212" s="327">
        <v>0</v>
      </c>
      <c r="AA3212" s="327">
        <v>0</v>
      </c>
      <c r="AB3212" s="327">
        <v>0</v>
      </c>
      <c r="AC3212" s="327">
        <v>0</v>
      </c>
      <c r="AD3212" s="327">
        <v>0</v>
      </c>
      <c r="AE3212" s="327">
        <v>0</v>
      </c>
      <c r="AF3212" s="327">
        <v>0</v>
      </c>
      <c r="AG3212" s="327">
        <v>0</v>
      </c>
      <c r="AH3212" s="327">
        <v>0</v>
      </c>
      <c r="AI3212" s="327">
        <v>0</v>
      </c>
      <c r="AJ3212" s="327">
        <v>0</v>
      </c>
      <c r="AK3212" s="327">
        <v>0</v>
      </c>
      <c r="AL3212" s="327">
        <v>0</v>
      </c>
      <c r="AM3212" s="292"/>
    </row>
    <row r="3213" spans="1:39" ht="19.5" customHeight="1" x14ac:dyDescent="0.2">
      <c r="A3213" s="375" t="s">
        <v>83</v>
      </c>
      <c r="B3213" s="375" t="s">
        <v>25</v>
      </c>
      <c r="C3213" s="375" t="s">
        <v>26</v>
      </c>
      <c r="D3213" s="375" t="s">
        <v>27</v>
      </c>
      <c r="E3213" s="375"/>
      <c r="F3213" s="375">
        <v>11902.1566</v>
      </c>
      <c r="G3213" s="375">
        <v>3699.5961000000002</v>
      </c>
      <c r="H3213" s="375">
        <v>11747.097400000001</v>
      </c>
      <c r="I3213" s="375">
        <v>15016.140299999999</v>
      </c>
      <c r="J3213" s="375">
        <v>16503.74625</v>
      </c>
      <c r="K3213" s="375">
        <v>19661.241600000001</v>
      </c>
      <c r="L3213" s="375">
        <v>21049.490099999999</v>
      </c>
      <c r="M3213" s="375">
        <v>22644.4823</v>
      </c>
      <c r="N3213" s="375">
        <v>21419.169399999999</v>
      </c>
      <c r="O3213" s="375">
        <v>18077.447100000001</v>
      </c>
      <c r="P3213" s="375">
        <v>19454.313399999999</v>
      </c>
      <c r="Q3213" s="375">
        <v>21080.108899999999</v>
      </c>
      <c r="R3213" s="375">
        <v>202254.98944999999</v>
      </c>
      <c r="W3213" s="323" t="s">
        <v>365</v>
      </c>
      <c r="X3213" s="323" t="s">
        <v>226</v>
      </c>
      <c r="Y3213" s="323"/>
      <c r="Z3213" s="327">
        <v>0</v>
      </c>
      <c r="AA3213" s="327">
        <v>0</v>
      </c>
      <c r="AB3213" s="327">
        <v>0</v>
      </c>
      <c r="AC3213" s="327">
        <v>0</v>
      </c>
      <c r="AD3213" s="327">
        <v>0</v>
      </c>
      <c r="AE3213" s="327">
        <v>0</v>
      </c>
      <c r="AF3213" s="327">
        <v>0</v>
      </c>
      <c r="AG3213" s="327">
        <v>0</v>
      </c>
      <c r="AH3213" s="327">
        <v>0</v>
      </c>
      <c r="AI3213" s="327">
        <v>0</v>
      </c>
      <c r="AJ3213" s="327">
        <v>0</v>
      </c>
      <c r="AK3213" s="327">
        <v>0</v>
      </c>
      <c r="AL3213" s="327">
        <v>0</v>
      </c>
      <c r="AM3213" s="292"/>
    </row>
    <row r="3214" spans="1:39" ht="19.5" customHeight="1" x14ac:dyDescent="0.2">
      <c r="A3214" s="375" t="s">
        <v>83</v>
      </c>
      <c r="B3214" s="375" t="s">
        <v>25</v>
      </c>
      <c r="C3214" s="375" t="s">
        <v>26</v>
      </c>
      <c r="D3214" s="375" t="s">
        <v>28</v>
      </c>
      <c r="E3214" s="375"/>
      <c r="F3214" s="375">
        <v>7133.3759</v>
      </c>
      <c r="G3214" s="375">
        <v>2340.1043</v>
      </c>
      <c r="H3214" s="375">
        <v>6270.8423000000003</v>
      </c>
      <c r="I3214" s="375">
        <v>8531.0558999999994</v>
      </c>
      <c r="J3214" s="375">
        <v>10058.703</v>
      </c>
      <c r="K3214" s="375">
        <v>10956.619500000001</v>
      </c>
      <c r="L3214" s="375">
        <v>11580.662399999999</v>
      </c>
      <c r="M3214" s="375">
        <v>11652.0874</v>
      </c>
      <c r="N3214" s="375">
        <v>11192.6729</v>
      </c>
      <c r="O3214" s="375">
        <v>10410.351500000001</v>
      </c>
      <c r="P3214" s="375">
        <v>11630.6716</v>
      </c>
      <c r="Q3214" s="375">
        <v>12602.8737</v>
      </c>
      <c r="R3214" s="375">
        <v>114360.02039999999</v>
      </c>
      <c r="W3214" s="323" t="s">
        <v>365</v>
      </c>
      <c r="X3214" s="323" t="s">
        <v>227</v>
      </c>
      <c r="Y3214" s="323"/>
      <c r="Z3214" s="327">
        <v>0</v>
      </c>
      <c r="AA3214" s="327">
        <v>0</v>
      </c>
      <c r="AB3214" s="327">
        <v>0</v>
      </c>
      <c r="AC3214" s="327">
        <v>0</v>
      </c>
      <c r="AD3214" s="327">
        <v>0</v>
      </c>
      <c r="AE3214" s="327">
        <v>0</v>
      </c>
      <c r="AF3214" s="327">
        <v>0</v>
      </c>
      <c r="AG3214" s="327">
        <v>0</v>
      </c>
      <c r="AH3214" s="327">
        <v>0</v>
      </c>
      <c r="AI3214" s="327">
        <v>0</v>
      </c>
      <c r="AJ3214" s="327">
        <v>0</v>
      </c>
      <c r="AK3214" s="327">
        <v>0</v>
      </c>
      <c r="AL3214" s="327">
        <v>0</v>
      </c>
      <c r="AM3214" s="292"/>
    </row>
    <row r="3215" spans="1:39" ht="19.5" customHeight="1" x14ac:dyDescent="0.2">
      <c r="A3215" s="375" t="s">
        <v>83</v>
      </c>
      <c r="B3215" s="375" t="s">
        <v>25</v>
      </c>
      <c r="C3215" s="375" t="s">
        <v>26</v>
      </c>
      <c r="D3215" s="375" t="s">
        <v>29</v>
      </c>
      <c r="E3215" s="375"/>
      <c r="F3215" s="375">
        <v>3318.6066300000002</v>
      </c>
      <c r="G3215" s="375">
        <v>1130.453053</v>
      </c>
      <c r="H3215" s="375">
        <v>5063.8572590000003</v>
      </c>
      <c r="I3215" s="375">
        <v>6482.9529910000001</v>
      </c>
      <c r="J3215" s="375">
        <v>5892.7564359999997</v>
      </c>
      <c r="K3215" s="375">
        <v>5685.1403829999999</v>
      </c>
      <c r="L3215" s="375">
        <v>4064.551958</v>
      </c>
      <c r="M3215" s="375">
        <v>3004.4555719999998</v>
      </c>
      <c r="N3215" s="375">
        <v>4021.7154489999998</v>
      </c>
      <c r="O3215" s="375">
        <v>3778.6096459999999</v>
      </c>
      <c r="P3215" s="375">
        <v>5331.9574439999997</v>
      </c>
      <c r="Q3215" s="375">
        <v>3940.3462979999999</v>
      </c>
      <c r="R3215" s="375">
        <v>51715.403119000002</v>
      </c>
      <c r="W3215" s="323" t="s">
        <v>365</v>
      </c>
      <c r="X3215" s="323" t="s">
        <v>367</v>
      </c>
      <c r="Y3215" s="323"/>
      <c r="Z3215" s="327">
        <v>0</v>
      </c>
      <c r="AA3215" s="327">
        <v>0</v>
      </c>
      <c r="AB3215" s="327">
        <v>0</v>
      </c>
      <c r="AC3215" s="327">
        <v>0</v>
      </c>
      <c r="AD3215" s="327">
        <v>0</v>
      </c>
      <c r="AE3215" s="327">
        <v>0</v>
      </c>
      <c r="AF3215" s="327">
        <v>0</v>
      </c>
      <c r="AG3215" s="327">
        <v>0</v>
      </c>
      <c r="AH3215" s="327">
        <v>0</v>
      </c>
      <c r="AI3215" s="327">
        <v>0</v>
      </c>
      <c r="AJ3215" s="327">
        <v>0</v>
      </c>
      <c r="AK3215" s="327">
        <v>0</v>
      </c>
      <c r="AL3215" s="327">
        <v>0</v>
      </c>
      <c r="AM3215" s="292"/>
    </row>
    <row r="3216" spans="1:39" ht="19.5" customHeight="1" x14ac:dyDescent="0.2">
      <c r="A3216" s="375" t="s">
        <v>83</v>
      </c>
      <c r="B3216" s="375" t="s">
        <v>25</v>
      </c>
      <c r="C3216" s="375" t="s">
        <v>26</v>
      </c>
      <c r="D3216" s="375" t="s">
        <v>30</v>
      </c>
      <c r="E3216" s="375"/>
      <c r="F3216" s="375">
        <v>3984.6144639999902</v>
      </c>
      <c r="G3216" s="375">
        <v>1614.6061099999999</v>
      </c>
      <c r="H3216" s="375">
        <v>4244.0504899999896</v>
      </c>
      <c r="I3216" s="375">
        <v>5970.4383739999903</v>
      </c>
      <c r="J3216" s="375">
        <v>7472.2987669999902</v>
      </c>
      <c r="K3216" s="375">
        <v>8056.8683709999896</v>
      </c>
      <c r="L3216" s="375">
        <v>5104.7915849999899</v>
      </c>
      <c r="M3216" s="375">
        <v>8021.6802829999997</v>
      </c>
      <c r="N3216" s="375">
        <v>9027.2577569999794</v>
      </c>
      <c r="O3216" s="375">
        <v>7626.9601590000002</v>
      </c>
      <c r="P3216" s="375">
        <v>7919.9984199999999</v>
      </c>
      <c r="Q3216" s="375">
        <v>8535.0985070000406</v>
      </c>
      <c r="R3216" s="375">
        <v>77578.663287000003</v>
      </c>
      <c r="W3216" s="323" t="s">
        <v>365</v>
      </c>
      <c r="X3216" s="323" t="s">
        <v>229</v>
      </c>
      <c r="Y3216" s="323"/>
      <c r="Z3216" s="327">
        <v>0</v>
      </c>
      <c r="AA3216" s="327">
        <v>0</v>
      </c>
      <c r="AB3216" s="327">
        <v>0</v>
      </c>
      <c r="AC3216" s="327">
        <v>0</v>
      </c>
      <c r="AD3216" s="327">
        <v>0</v>
      </c>
      <c r="AE3216" s="327">
        <v>0</v>
      </c>
      <c r="AF3216" s="327">
        <v>0</v>
      </c>
      <c r="AG3216" s="327">
        <v>0</v>
      </c>
      <c r="AH3216" s="327">
        <v>0</v>
      </c>
      <c r="AI3216" s="327">
        <v>0</v>
      </c>
      <c r="AJ3216" s="327">
        <v>0</v>
      </c>
      <c r="AK3216" s="327">
        <v>0</v>
      </c>
      <c r="AL3216" s="327">
        <v>0</v>
      </c>
      <c r="AM3216" s="292"/>
    </row>
    <row r="3217" spans="1:39" ht="19.5" customHeight="1" x14ac:dyDescent="0.2">
      <c r="A3217" s="375" t="s">
        <v>83</v>
      </c>
      <c r="B3217" s="375" t="s">
        <v>25</v>
      </c>
      <c r="C3217" s="375" t="s">
        <v>26</v>
      </c>
      <c r="D3217" s="375" t="s">
        <v>31</v>
      </c>
      <c r="E3217" s="375"/>
      <c r="F3217" s="375">
        <v>2692.392632</v>
      </c>
      <c r="G3217" s="375">
        <v>690.64715999999999</v>
      </c>
      <c r="H3217" s="375">
        <v>2001.747985</v>
      </c>
      <c r="I3217" s="375">
        <v>2673.5585369999999</v>
      </c>
      <c r="J3217" s="375">
        <v>3051.9185269999998</v>
      </c>
      <c r="K3217" s="375">
        <v>4543.9921279999999</v>
      </c>
      <c r="L3217" s="375">
        <v>4930.4490720000003</v>
      </c>
      <c r="M3217" s="375">
        <v>5176.0009520000003</v>
      </c>
      <c r="N3217" s="375">
        <v>5020.6357539999999</v>
      </c>
      <c r="O3217" s="375">
        <v>3422.790618</v>
      </c>
      <c r="P3217" s="375">
        <v>3574.8383800000001</v>
      </c>
      <c r="Q3217" s="375">
        <v>4165.0640110000004</v>
      </c>
      <c r="R3217" s="375">
        <v>41944.035755999997</v>
      </c>
      <c r="W3217" s="323" t="s">
        <v>365</v>
      </c>
      <c r="X3217" s="323" t="s">
        <v>230</v>
      </c>
      <c r="Y3217" s="323"/>
      <c r="Z3217" s="327">
        <v>0</v>
      </c>
      <c r="AA3217" s="327">
        <v>0</v>
      </c>
      <c r="AB3217" s="327">
        <v>0</v>
      </c>
      <c r="AC3217" s="327">
        <v>0</v>
      </c>
      <c r="AD3217" s="327">
        <v>0</v>
      </c>
      <c r="AE3217" s="327">
        <v>0</v>
      </c>
      <c r="AF3217" s="327">
        <v>0</v>
      </c>
      <c r="AG3217" s="327">
        <v>0</v>
      </c>
      <c r="AH3217" s="327">
        <v>0</v>
      </c>
      <c r="AI3217" s="327">
        <v>0</v>
      </c>
      <c r="AJ3217" s="327">
        <v>0</v>
      </c>
      <c r="AK3217" s="327">
        <v>0</v>
      </c>
      <c r="AL3217" s="327">
        <v>0</v>
      </c>
      <c r="AM3217" s="292"/>
    </row>
    <row r="3218" spans="1:39" ht="19.5" customHeight="1" x14ac:dyDescent="0.2">
      <c r="A3218" s="375" t="s">
        <v>83</v>
      </c>
      <c r="B3218" s="375" t="s">
        <v>25</v>
      </c>
      <c r="C3218" s="375" t="s">
        <v>26</v>
      </c>
      <c r="D3218" s="375" t="s">
        <v>32</v>
      </c>
      <c r="E3218" s="375"/>
      <c r="F3218" s="375">
        <v>32.4236</v>
      </c>
      <c r="G3218" s="375">
        <v>9.3965999999999994</v>
      </c>
      <c r="H3218" s="375">
        <v>28.138999999999999</v>
      </c>
      <c r="I3218" s="375">
        <v>28.523599999999998</v>
      </c>
      <c r="J3218" s="375">
        <v>31.1905</v>
      </c>
      <c r="K3218" s="375">
        <v>40.725099999999998</v>
      </c>
      <c r="L3218" s="375">
        <v>61.393900000000002</v>
      </c>
      <c r="M3218" s="375">
        <v>42.249899999999997</v>
      </c>
      <c r="N3218" s="375">
        <v>35.772300000000001</v>
      </c>
      <c r="O3218" s="375">
        <v>32.883499999999998</v>
      </c>
      <c r="P3218" s="375">
        <v>53.293500000000002</v>
      </c>
      <c r="Q3218" s="375">
        <v>43.248699999999999</v>
      </c>
      <c r="R3218" s="375">
        <v>439.24020000000002</v>
      </c>
      <c r="W3218" s="323" t="s">
        <v>365</v>
      </c>
      <c r="X3218" s="323" t="s">
        <v>231</v>
      </c>
      <c r="Y3218" s="323"/>
      <c r="Z3218" s="327">
        <v>0</v>
      </c>
      <c r="AA3218" s="327">
        <v>0</v>
      </c>
      <c r="AB3218" s="327">
        <v>0</v>
      </c>
      <c r="AC3218" s="327">
        <v>0</v>
      </c>
      <c r="AD3218" s="327">
        <v>0</v>
      </c>
      <c r="AE3218" s="327">
        <v>0</v>
      </c>
      <c r="AF3218" s="327">
        <v>0</v>
      </c>
      <c r="AG3218" s="327">
        <v>0</v>
      </c>
      <c r="AH3218" s="327">
        <v>0</v>
      </c>
      <c r="AI3218" s="327">
        <v>0</v>
      </c>
      <c r="AJ3218" s="327">
        <v>0</v>
      </c>
      <c r="AK3218" s="327">
        <v>0</v>
      </c>
      <c r="AL3218" s="327">
        <v>0</v>
      </c>
      <c r="AM3218" s="292"/>
    </row>
    <row r="3219" spans="1:39" ht="19.5" customHeight="1" x14ac:dyDescent="0.2">
      <c r="A3219" s="375" t="s">
        <v>83</v>
      </c>
      <c r="B3219" s="375" t="s">
        <v>25</v>
      </c>
      <c r="C3219" s="375" t="s">
        <v>33</v>
      </c>
      <c r="D3219" s="375" t="s">
        <v>34</v>
      </c>
      <c r="E3219" s="375"/>
      <c r="F3219" s="375">
        <v>22603.100126000001</v>
      </c>
      <c r="G3219" s="375">
        <v>7675.9407230000097</v>
      </c>
      <c r="H3219" s="375">
        <v>21834.523234</v>
      </c>
      <c r="I3219" s="375">
        <v>28897.986201999898</v>
      </c>
      <c r="J3219" s="375">
        <v>31919.962130000102</v>
      </c>
      <c r="K3219" s="375">
        <v>36051.651381999996</v>
      </c>
      <c r="L3219" s="375">
        <v>33065.549115000002</v>
      </c>
      <c r="M3219" s="375">
        <v>36177.843707</v>
      </c>
      <c r="N3219" s="375">
        <v>38333.517160000003</v>
      </c>
      <c r="O3219" s="375">
        <v>32727.353423</v>
      </c>
      <c r="P3219" s="375">
        <v>36428.807644</v>
      </c>
      <c r="Q3219" s="375">
        <v>37841.224415999997</v>
      </c>
      <c r="R3219" s="375">
        <v>363557.45926199999</v>
      </c>
      <c r="W3219" s="323" t="s">
        <v>365</v>
      </c>
      <c r="X3219" s="323" t="s">
        <v>232</v>
      </c>
      <c r="Y3219" s="323"/>
      <c r="Z3219" s="327">
        <v>0</v>
      </c>
      <c r="AA3219" s="327">
        <v>0</v>
      </c>
      <c r="AB3219" s="327">
        <v>0</v>
      </c>
      <c r="AC3219" s="327">
        <v>0</v>
      </c>
      <c r="AD3219" s="327">
        <v>0</v>
      </c>
      <c r="AE3219" s="327">
        <v>0</v>
      </c>
      <c r="AF3219" s="327">
        <v>0</v>
      </c>
      <c r="AG3219" s="327">
        <v>0</v>
      </c>
      <c r="AH3219" s="327">
        <v>0</v>
      </c>
      <c r="AI3219" s="327">
        <v>0</v>
      </c>
      <c r="AJ3219" s="327">
        <v>0</v>
      </c>
      <c r="AK3219" s="327">
        <v>0</v>
      </c>
      <c r="AL3219" s="327">
        <v>0</v>
      </c>
      <c r="AM3219" s="292"/>
    </row>
    <row r="3220" spans="1:39" ht="19.5" customHeight="1" x14ac:dyDescent="0.2">
      <c r="A3220" s="375" t="s">
        <v>83</v>
      </c>
      <c r="B3220" s="375" t="s">
        <v>25</v>
      </c>
      <c r="C3220" s="375" t="s">
        <v>33</v>
      </c>
      <c r="D3220" s="375" t="s">
        <v>35</v>
      </c>
      <c r="E3220" s="375"/>
      <c r="F3220" s="375">
        <v>1596.5450000000001</v>
      </c>
      <c r="G3220" s="375">
        <v>424.70190000000002</v>
      </c>
      <c r="H3220" s="375">
        <v>2088.8384999999998</v>
      </c>
      <c r="I3220" s="375">
        <v>2842.9290999999998</v>
      </c>
      <c r="J3220" s="375">
        <v>3308.3368</v>
      </c>
      <c r="K3220" s="375">
        <v>3914.6990000000001</v>
      </c>
      <c r="L3220" s="375">
        <v>4365.6088</v>
      </c>
      <c r="M3220" s="375">
        <v>4599.3446000000004</v>
      </c>
      <c r="N3220" s="375">
        <v>422.97809999999998</v>
      </c>
      <c r="O3220" s="375">
        <v>3675.5126</v>
      </c>
      <c r="P3220" s="375">
        <v>4062.1608999999999</v>
      </c>
      <c r="Q3220" s="375">
        <v>4561.7707</v>
      </c>
      <c r="R3220" s="375">
        <v>35863.425999999999</v>
      </c>
      <c r="W3220" s="323" t="s">
        <v>365</v>
      </c>
      <c r="X3220" s="323" t="s">
        <v>233</v>
      </c>
      <c r="Y3220" s="323"/>
      <c r="Z3220" s="327">
        <v>0</v>
      </c>
      <c r="AA3220" s="327">
        <v>0</v>
      </c>
      <c r="AB3220" s="327">
        <v>0</v>
      </c>
      <c r="AC3220" s="327">
        <v>0</v>
      </c>
      <c r="AD3220" s="327">
        <v>0</v>
      </c>
      <c r="AE3220" s="327">
        <v>0</v>
      </c>
      <c r="AF3220" s="327">
        <v>0</v>
      </c>
      <c r="AG3220" s="327">
        <v>0</v>
      </c>
      <c r="AH3220" s="327">
        <v>0</v>
      </c>
      <c r="AI3220" s="327">
        <v>0</v>
      </c>
      <c r="AJ3220" s="327">
        <v>0</v>
      </c>
      <c r="AK3220" s="327">
        <v>0</v>
      </c>
      <c r="AL3220" s="327">
        <v>0</v>
      </c>
      <c r="AM3220" s="292"/>
    </row>
    <row r="3221" spans="1:39" ht="19.5" customHeight="1" x14ac:dyDescent="0.2">
      <c r="A3221" s="375" t="s">
        <v>83</v>
      </c>
      <c r="B3221" s="375" t="s">
        <v>25</v>
      </c>
      <c r="C3221" s="375" t="s">
        <v>33</v>
      </c>
      <c r="D3221" s="375" t="s">
        <v>36</v>
      </c>
      <c r="E3221" s="375"/>
      <c r="F3221" s="375">
        <v>4852.3362999999999</v>
      </c>
      <c r="G3221" s="375">
        <v>1378.0272</v>
      </c>
      <c r="H3221" s="375">
        <v>5417.7678999999998</v>
      </c>
      <c r="I3221" s="375">
        <v>6908.9555</v>
      </c>
      <c r="J3221" s="375">
        <v>7726.5597500000003</v>
      </c>
      <c r="K3221" s="375">
        <v>8782.0069000000003</v>
      </c>
      <c r="L3221" s="375">
        <v>9123.5053000000007</v>
      </c>
      <c r="M3221" s="375">
        <v>9538.6556</v>
      </c>
      <c r="N3221" s="375">
        <v>11705.1438</v>
      </c>
      <c r="O3221" s="375">
        <v>6721.6517000000003</v>
      </c>
      <c r="P3221" s="375">
        <v>7216.2740999999996</v>
      </c>
      <c r="Q3221" s="375">
        <v>7663.1374999999998</v>
      </c>
      <c r="R3221" s="375">
        <v>87034.021550000005</v>
      </c>
      <c r="W3221" s="323" t="s">
        <v>365</v>
      </c>
      <c r="X3221" s="323" t="s">
        <v>234</v>
      </c>
      <c r="Y3221" s="323"/>
      <c r="Z3221" s="327">
        <v>0</v>
      </c>
      <c r="AA3221" s="327">
        <v>0</v>
      </c>
      <c r="AB3221" s="327">
        <v>0</v>
      </c>
      <c r="AC3221" s="327">
        <v>0</v>
      </c>
      <c r="AD3221" s="327">
        <v>0</v>
      </c>
      <c r="AE3221" s="327">
        <v>0</v>
      </c>
      <c r="AF3221" s="327">
        <v>0</v>
      </c>
      <c r="AG3221" s="327">
        <v>0</v>
      </c>
      <c r="AH3221" s="327">
        <v>0</v>
      </c>
      <c r="AI3221" s="327">
        <v>0</v>
      </c>
      <c r="AJ3221" s="327">
        <v>0</v>
      </c>
      <c r="AK3221" s="327">
        <v>0</v>
      </c>
      <c r="AL3221" s="327">
        <v>0</v>
      </c>
      <c r="AM3221" s="292"/>
    </row>
    <row r="3222" spans="1:39" ht="19.5" customHeight="1" x14ac:dyDescent="0.2">
      <c r="A3222" s="375" t="s">
        <v>83</v>
      </c>
      <c r="B3222" s="375" t="s">
        <v>25</v>
      </c>
      <c r="C3222" s="375" t="s">
        <v>33</v>
      </c>
      <c r="D3222" s="375" t="s">
        <v>37</v>
      </c>
      <c r="E3222" s="375"/>
      <c r="F3222" s="375">
        <v>1.5350999999999999</v>
      </c>
      <c r="G3222" s="375">
        <v>0.38009999999999999</v>
      </c>
      <c r="H3222" s="375">
        <v>1.8076000000000001</v>
      </c>
      <c r="I3222" s="375">
        <v>1.8725000000000001</v>
      </c>
      <c r="J3222" s="375">
        <v>0</v>
      </c>
      <c r="K3222" s="375">
        <v>0</v>
      </c>
      <c r="L3222" s="375">
        <v>0.36030000000000001</v>
      </c>
      <c r="M3222" s="375">
        <v>0.4224</v>
      </c>
      <c r="N3222" s="375">
        <v>0</v>
      </c>
      <c r="O3222" s="375">
        <v>0</v>
      </c>
      <c r="P3222" s="375">
        <v>0</v>
      </c>
      <c r="Q3222" s="375">
        <v>0</v>
      </c>
      <c r="R3222" s="375">
        <v>6.3780000000000001</v>
      </c>
      <c r="W3222" s="323" t="s">
        <v>365</v>
      </c>
      <c r="X3222" s="323" t="s">
        <v>127</v>
      </c>
      <c r="Y3222" s="323"/>
      <c r="Z3222" s="327">
        <v>0</v>
      </c>
      <c r="AA3222" s="327">
        <v>0</v>
      </c>
      <c r="AB3222" s="327">
        <v>0</v>
      </c>
      <c r="AC3222" s="327">
        <v>0</v>
      </c>
      <c r="AD3222" s="327">
        <v>0</v>
      </c>
      <c r="AE3222" s="327">
        <v>0</v>
      </c>
      <c r="AF3222" s="327">
        <v>0</v>
      </c>
      <c r="AG3222" s="327">
        <v>0</v>
      </c>
      <c r="AH3222" s="327">
        <v>0</v>
      </c>
      <c r="AI3222" s="327">
        <v>0</v>
      </c>
      <c r="AJ3222" s="327">
        <v>0</v>
      </c>
      <c r="AK3222" s="327">
        <v>0</v>
      </c>
      <c r="AL3222" s="327">
        <v>0</v>
      </c>
      <c r="AM3222" s="292"/>
    </row>
    <row r="3223" spans="1:39" ht="19.5" customHeight="1" x14ac:dyDescent="0.2">
      <c r="A3223" s="375" t="s">
        <v>83</v>
      </c>
      <c r="B3223" s="375" t="s">
        <v>25</v>
      </c>
      <c r="C3223" s="375" t="s">
        <v>33</v>
      </c>
      <c r="D3223" s="375" t="s">
        <v>38</v>
      </c>
      <c r="E3223" s="375"/>
      <c r="F3223" s="375">
        <v>9.9296000000000006</v>
      </c>
      <c r="G3223" s="375">
        <v>5.6867000000000001</v>
      </c>
      <c r="H3223" s="375">
        <v>12.6945</v>
      </c>
      <c r="I3223" s="375">
        <v>46.625</v>
      </c>
      <c r="J3223" s="375">
        <v>50.162599999999998</v>
      </c>
      <c r="K3223" s="375">
        <v>181.22040000000001</v>
      </c>
      <c r="L3223" s="375">
        <v>220.75739999999999</v>
      </c>
      <c r="M3223" s="375">
        <v>219.15119999999999</v>
      </c>
      <c r="N3223" s="375">
        <v>255.48410000000001</v>
      </c>
      <c r="O3223" s="375">
        <v>179.48650000000001</v>
      </c>
      <c r="P3223" s="375">
        <v>226.52699999999999</v>
      </c>
      <c r="Q3223" s="375">
        <v>283.24349999999998</v>
      </c>
      <c r="R3223" s="375">
        <v>1690.9684999999999</v>
      </c>
      <c r="W3223" s="323" t="s">
        <v>365</v>
      </c>
      <c r="X3223" s="323" t="s">
        <v>235</v>
      </c>
      <c r="Y3223" s="323"/>
      <c r="Z3223" s="327">
        <v>0</v>
      </c>
      <c r="AA3223" s="327">
        <v>0</v>
      </c>
      <c r="AB3223" s="327">
        <v>0</v>
      </c>
      <c r="AC3223" s="327">
        <v>0</v>
      </c>
      <c r="AD3223" s="327">
        <v>0</v>
      </c>
      <c r="AE3223" s="327">
        <v>0</v>
      </c>
      <c r="AF3223" s="327">
        <v>0</v>
      </c>
      <c r="AG3223" s="327">
        <v>0</v>
      </c>
      <c r="AH3223" s="327">
        <v>0</v>
      </c>
      <c r="AI3223" s="327">
        <v>0</v>
      </c>
      <c r="AJ3223" s="327">
        <v>0</v>
      </c>
      <c r="AK3223" s="327">
        <v>0</v>
      </c>
      <c r="AL3223" s="327">
        <v>0</v>
      </c>
      <c r="AM3223" s="292"/>
    </row>
    <row r="3224" spans="1:39" ht="19.5" customHeight="1" x14ac:dyDescent="0.2">
      <c r="A3224" s="375" t="s">
        <v>83</v>
      </c>
      <c r="B3224" s="375" t="s">
        <v>25</v>
      </c>
      <c r="C3224" s="375" t="s">
        <v>33</v>
      </c>
      <c r="D3224" s="375" t="s">
        <v>39</v>
      </c>
      <c r="E3224" s="375"/>
      <c r="F3224" s="375">
        <v>0</v>
      </c>
      <c r="G3224" s="375">
        <v>0</v>
      </c>
      <c r="H3224" s="375">
        <v>0</v>
      </c>
      <c r="I3224" s="375">
        <v>4.0486000000000004</v>
      </c>
      <c r="J3224" s="375">
        <v>5.2469999999999999</v>
      </c>
      <c r="K3224" s="375">
        <v>14.510999999999999</v>
      </c>
      <c r="L3224" s="375">
        <v>15.9428</v>
      </c>
      <c r="M3224" s="375">
        <v>5.1203000000000003</v>
      </c>
      <c r="N3224" s="375">
        <v>0</v>
      </c>
      <c r="O3224" s="375">
        <v>44.972200000000001</v>
      </c>
      <c r="P3224" s="375">
        <v>31.146599999999999</v>
      </c>
      <c r="Q3224" s="375">
        <v>17.049700000000001</v>
      </c>
      <c r="R3224" s="375">
        <v>138.03819999999999</v>
      </c>
      <c r="W3224" s="323" t="s">
        <v>365</v>
      </c>
      <c r="X3224" s="323" t="s">
        <v>236</v>
      </c>
      <c r="Y3224" s="323"/>
      <c r="Z3224" s="327">
        <v>0</v>
      </c>
      <c r="AA3224" s="327">
        <v>0</v>
      </c>
      <c r="AB3224" s="327">
        <v>0</v>
      </c>
      <c r="AC3224" s="327">
        <v>0</v>
      </c>
      <c r="AD3224" s="327">
        <v>0</v>
      </c>
      <c r="AE3224" s="327">
        <v>0</v>
      </c>
      <c r="AF3224" s="327">
        <v>0</v>
      </c>
      <c r="AG3224" s="327">
        <v>0</v>
      </c>
      <c r="AH3224" s="327">
        <v>0</v>
      </c>
      <c r="AI3224" s="327">
        <v>0</v>
      </c>
      <c r="AJ3224" s="327">
        <v>0</v>
      </c>
      <c r="AK3224" s="327">
        <v>0</v>
      </c>
      <c r="AL3224" s="327">
        <v>0</v>
      </c>
      <c r="AM3224" s="292"/>
    </row>
    <row r="3225" spans="1:39" ht="19.5" customHeight="1" x14ac:dyDescent="0.2">
      <c r="A3225" s="375" t="s">
        <v>83</v>
      </c>
      <c r="B3225" s="375" t="s">
        <v>25</v>
      </c>
      <c r="C3225" s="375" t="s">
        <v>40</v>
      </c>
      <c r="D3225" s="375" t="s">
        <v>41</v>
      </c>
      <c r="E3225" s="375"/>
      <c r="F3225" s="375">
        <v>27045.016991</v>
      </c>
      <c r="G3225" s="375">
        <v>7661.5161029999999</v>
      </c>
      <c r="H3225" s="375">
        <v>27067.458079</v>
      </c>
      <c r="I3225" s="375">
        <v>35450.143663000003</v>
      </c>
      <c r="J3225" s="375">
        <v>36212.304960000001</v>
      </c>
      <c r="K3225" s="375">
        <v>40567.337219000001</v>
      </c>
      <c r="L3225" s="375">
        <v>38498.583266000001</v>
      </c>
      <c r="M3225" s="375">
        <v>43248.013694000001</v>
      </c>
      <c r="N3225" s="375">
        <v>41621.251987000003</v>
      </c>
      <c r="O3225" s="375">
        <v>38661.828334999998</v>
      </c>
      <c r="P3225" s="375">
        <v>45507.344335000002</v>
      </c>
      <c r="Q3225" s="375">
        <v>47274.024099000002</v>
      </c>
      <c r="R3225" s="375">
        <v>428814.82273100002</v>
      </c>
      <c r="W3225" s="323" t="s">
        <v>365</v>
      </c>
      <c r="X3225" s="323" t="s">
        <v>237</v>
      </c>
      <c r="Y3225" s="323"/>
      <c r="Z3225" s="327">
        <v>0</v>
      </c>
      <c r="AA3225" s="327">
        <v>0</v>
      </c>
      <c r="AB3225" s="327">
        <v>0</v>
      </c>
      <c r="AC3225" s="327">
        <v>0</v>
      </c>
      <c r="AD3225" s="327">
        <v>0</v>
      </c>
      <c r="AE3225" s="327">
        <v>0</v>
      </c>
      <c r="AF3225" s="327">
        <v>0</v>
      </c>
      <c r="AG3225" s="327">
        <v>0</v>
      </c>
      <c r="AH3225" s="327">
        <v>0</v>
      </c>
      <c r="AI3225" s="327">
        <v>0</v>
      </c>
      <c r="AJ3225" s="327">
        <v>0</v>
      </c>
      <c r="AK3225" s="327">
        <v>0</v>
      </c>
      <c r="AL3225" s="327">
        <v>0</v>
      </c>
      <c r="AM3225" s="292"/>
    </row>
    <row r="3226" spans="1:39" ht="19.5" customHeight="1" x14ac:dyDescent="0.2">
      <c r="A3226" s="375" t="s">
        <v>83</v>
      </c>
      <c r="B3226" s="375" t="s">
        <v>25</v>
      </c>
      <c r="C3226" s="375" t="s">
        <v>40</v>
      </c>
      <c r="D3226" s="375" t="s">
        <v>42</v>
      </c>
      <c r="E3226" s="375"/>
      <c r="F3226" s="375">
        <v>1906.4587349999999</v>
      </c>
      <c r="G3226" s="375">
        <v>1352.02502</v>
      </c>
      <c r="H3226" s="375">
        <v>1819.5264549999999</v>
      </c>
      <c r="I3226" s="375">
        <v>2903.6262390000002</v>
      </c>
      <c r="J3226" s="375">
        <v>6440.0085200000003</v>
      </c>
      <c r="K3226" s="375">
        <v>7969.5480630000002</v>
      </c>
      <c r="L3226" s="375">
        <v>7894.8832490000004</v>
      </c>
      <c r="M3226" s="375">
        <v>6820.4808130000001</v>
      </c>
      <c r="N3226" s="375">
        <v>8624.5688730000002</v>
      </c>
      <c r="O3226" s="375">
        <v>4215.0778879999998</v>
      </c>
      <c r="P3226" s="375">
        <v>1989.7925090000001</v>
      </c>
      <c r="Q3226" s="375">
        <v>2652.3447169999999</v>
      </c>
      <c r="R3226" s="375">
        <v>54588.341080999999</v>
      </c>
      <c r="W3226" s="323" t="s">
        <v>365</v>
      </c>
      <c r="X3226" s="323" t="s">
        <v>238</v>
      </c>
      <c r="Y3226" s="323"/>
      <c r="Z3226" s="327">
        <v>0</v>
      </c>
      <c r="AA3226" s="327">
        <v>0</v>
      </c>
      <c r="AB3226" s="327">
        <v>0</v>
      </c>
      <c r="AC3226" s="327">
        <v>0</v>
      </c>
      <c r="AD3226" s="327">
        <v>0</v>
      </c>
      <c r="AE3226" s="327">
        <v>0</v>
      </c>
      <c r="AF3226" s="327">
        <v>0</v>
      </c>
      <c r="AG3226" s="327">
        <v>0</v>
      </c>
      <c r="AH3226" s="327">
        <v>0</v>
      </c>
      <c r="AI3226" s="327">
        <v>0</v>
      </c>
      <c r="AJ3226" s="327">
        <v>0</v>
      </c>
      <c r="AK3226" s="327">
        <v>0</v>
      </c>
      <c r="AL3226" s="327">
        <v>0</v>
      </c>
      <c r="AM3226" s="292"/>
    </row>
    <row r="3227" spans="1:39" ht="19.5" customHeight="1" x14ac:dyDescent="0.2">
      <c r="A3227" s="375" t="s">
        <v>83</v>
      </c>
      <c r="B3227" s="375" t="s">
        <v>25</v>
      </c>
      <c r="C3227" s="375" t="s">
        <v>40</v>
      </c>
      <c r="D3227" s="375" t="s">
        <v>43</v>
      </c>
      <c r="E3227" s="375"/>
      <c r="F3227" s="375">
        <v>112.0941</v>
      </c>
      <c r="G3227" s="375">
        <v>471.26220000000001</v>
      </c>
      <c r="H3227" s="375">
        <v>468.74990000000003</v>
      </c>
      <c r="I3227" s="375">
        <v>348.89980000000003</v>
      </c>
      <c r="J3227" s="375">
        <v>358.3</v>
      </c>
      <c r="K3227" s="375">
        <v>407.70179999999999</v>
      </c>
      <c r="L3227" s="375">
        <v>397.8725</v>
      </c>
      <c r="M3227" s="375">
        <v>472.46190000000001</v>
      </c>
      <c r="N3227" s="375">
        <v>471.40269999999998</v>
      </c>
      <c r="O3227" s="375">
        <v>472.13630000000001</v>
      </c>
      <c r="P3227" s="375">
        <v>467.9359</v>
      </c>
      <c r="Q3227" s="375">
        <v>440.1148</v>
      </c>
      <c r="R3227" s="375">
        <v>4888.9318999999996</v>
      </c>
      <c r="W3227" s="323" t="s">
        <v>365</v>
      </c>
      <c r="X3227" s="323" t="s">
        <v>239</v>
      </c>
      <c r="Y3227" s="323"/>
      <c r="Z3227" s="327">
        <v>0</v>
      </c>
      <c r="AA3227" s="327">
        <v>0</v>
      </c>
      <c r="AB3227" s="327">
        <v>0</v>
      </c>
      <c r="AC3227" s="327">
        <v>0</v>
      </c>
      <c r="AD3227" s="327">
        <v>0</v>
      </c>
      <c r="AE3227" s="327">
        <v>0</v>
      </c>
      <c r="AF3227" s="327">
        <v>0</v>
      </c>
      <c r="AG3227" s="327">
        <v>0</v>
      </c>
      <c r="AH3227" s="327">
        <v>0</v>
      </c>
      <c r="AI3227" s="327">
        <v>0</v>
      </c>
      <c r="AJ3227" s="327">
        <v>0</v>
      </c>
      <c r="AK3227" s="327">
        <v>0</v>
      </c>
      <c r="AL3227" s="327">
        <v>0</v>
      </c>
      <c r="AM3227" s="292"/>
    </row>
    <row r="3228" spans="1:39" ht="19.5" customHeight="1" x14ac:dyDescent="0.2">
      <c r="A3228" s="375" t="s">
        <v>83</v>
      </c>
      <c r="B3228" s="375" t="s">
        <v>25</v>
      </c>
      <c r="C3228" s="375" t="s">
        <v>61</v>
      </c>
      <c r="D3228" s="375" t="s">
        <v>24</v>
      </c>
      <c r="E3228" s="375"/>
      <c r="F3228" s="375">
        <v>5101.2480100000002</v>
      </c>
      <c r="G3228" s="375">
        <v>1611.15969</v>
      </c>
      <c r="H3228" s="375">
        <v>5268.1026499999998</v>
      </c>
      <c r="I3228" s="375">
        <v>6992.1467599999996</v>
      </c>
      <c r="J3228" s="375">
        <v>7834.1141950000001</v>
      </c>
      <c r="K3228" s="375">
        <v>8906.5996400000004</v>
      </c>
      <c r="L3228" s="375">
        <v>8545.7009949999992</v>
      </c>
      <c r="M3228" s="375">
        <v>8441.0548039999994</v>
      </c>
      <c r="N3228" s="375">
        <v>8169.4416090000004</v>
      </c>
      <c r="O3228" s="375">
        <v>7330.6297750000003</v>
      </c>
      <c r="P3228" s="375">
        <v>7972.4588940000003</v>
      </c>
      <c r="Q3228" s="375">
        <v>8112.8053300000101</v>
      </c>
      <c r="R3228" s="375">
        <v>84285.462352000002</v>
      </c>
      <c r="W3228" s="323" t="s">
        <v>365</v>
      </c>
      <c r="X3228" s="323" t="s">
        <v>240</v>
      </c>
      <c r="Y3228" s="323"/>
      <c r="Z3228" s="327">
        <v>0</v>
      </c>
      <c r="AA3228" s="327">
        <v>0</v>
      </c>
      <c r="AB3228" s="327">
        <v>0</v>
      </c>
      <c r="AC3228" s="327">
        <v>0</v>
      </c>
      <c r="AD3228" s="327">
        <v>0</v>
      </c>
      <c r="AE3228" s="327">
        <v>0</v>
      </c>
      <c r="AF3228" s="327">
        <v>0</v>
      </c>
      <c r="AG3228" s="327">
        <v>0</v>
      </c>
      <c r="AH3228" s="327">
        <v>0</v>
      </c>
      <c r="AI3228" s="327">
        <v>0</v>
      </c>
      <c r="AJ3228" s="327">
        <v>0</v>
      </c>
      <c r="AK3228" s="327">
        <v>0</v>
      </c>
      <c r="AL3228" s="327">
        <v>0</v>
      </c>
      <c r="AM3228" s="292"/>
    </row>
    <row r="3229" spans="1:39" ht="19.5" customHeight="1" x14ac:dyDescent="0.2">
      <c r="A3229" s="375" t="s">
        <v>83</v>
      </c>
      <c r="B3229" s="375" t="s">
        <v>25</v>
      </c>
      <c r="C3229" s="375" t="s">
        <v>61</v>
      </c>
      <c r="D3229" s="375" t="s">
        <v>51</v>
      </c>
      <c r="E3229" s="375"/>
      <c r="F3229" s="375">
        <v>3298.0250500000002</v>
      </c>
      <c r="G3229" s="375">
        <v>1386.0269800000001</v>
      </c>
      <c r="H3229" s="375">
        <v>4376.0816999999997</v>
      </c>
      <c r="I3229" s="375">
        <v>6148.8054920000004</v>
      </c>
      <c r="J3229" s="375">
        <v>7249.2516690000002</v>
      </c>
      <c r="K3229" s="375">
        <v>8062.1658180000004</v>
      </c>
      <c r="L3229" s="375">
        <v>7222.5343570000005</v>
      </c>
      <c r="M3229" s="375">
        <v>7702.5068609999998</v>
      </c>
      <c r="N3229" s="375">
        <v>7799.3151580000003</v>
      </c>
      <c r="O3229" s="375">
        <v>6260.6048170000004</v>
      </c>
      <c r="P3229" s="375">
        <v>6702.2222920000004</v>
      </c>
      <c r="Q3229" s="375">
        <v>6163.6363030000002</v>
      </c>
      <c r="R3229" s="375">
        <v>72371.176496999993</v>
      </c>
      <c r="W3229" s="323" t="s">
        <v>365</v>
      </c>
      <c r="X3229" s="323" t="s">
        <v>241</v>
      </c>
      <c r="Y3229" s="323"/>
      <c r="Z3229" s="327">
        <v>0</v>
      </c>
      <c r="AA3229" s="327">
        <v>0</v>
      </c>
      <c r="AB3229" s="327">
        <v>0</v>
      </c>
      <c r="AC3229" s="327">
        <v>0</v>
      </c>
      <c r="AD3229" s="327">
        <v>0</v>
      </c>
      <c r="AE3229" s="327">
        <v>0</v>
      </c>
      <c r="AF3229" s="327">
        <v>0</v>
      </c>
      <c r="AG3229" s="327">
        <v>0</v>
      </c>
      <c r="AH3229" s="327">
        <v>0</v>
      </c>
      <c r="AI3229" s="327">
        <v>0</v>
      </c>
      <c r="AJ3229" s="327">
        <v>0</v>
      </c>
      <c r="AK3229" s="327">
        <v>0</v>
      </c>
      <c r="AL3229" s="327">
        <v>0</v>
      </c>
      <c r="AM3229" s="292"/>
    </row>
    <row r="3230" spans="1:39" ht="19.5" customHeight="1" x14ac:dyDescent="0.2">
      <c r="A3230" s="375" t="s">
        <v>83</v>
      </c>
      <c r="B3230" s="375" t="s">
        <v>25</v>
      </c>
      <c r="C3230" s="375" t="s">
        <v>61</v>
      </c>
      <c r="D3230" s="375" t="s">
        <v>52</v>
      </c>
      <c r="E3230" s="375"/>
      <c r="F3230" s="375">
        <v>3688.5010050000001</v>
      </c>
      <c r="G3230" s="375">
        <v>1070.941585</v>
      </c>
      <c r="H3230" s="375">
        <v>3901.6225209999998</v>
      </c>
      <c r="I3230" s="375">
        <v>5249.5270719999999</v>
      </c>
      <c r="J3230" s="375">
        <v>5766.9331350000002</v>
      </c>
      <c r="K3230" s="375">
        <v>6651.9977790000003</v>
      </c>
      <c r="L3230" s="375">
        <v>6566.7073970000001</v>
      </c>
      <c r="M3230" s="375">
        <v>7198.7171820000003</v>
      </c>
      <c r="N3230" s="375">
        <v>7173.4321250000003</v>
      </c>
      <c r="O3230" s="375">
        <v>5775.7399649999998</v>
      </c>
      <c r="P3230" s="375">
        <v>6442.7654979999998</v>
      </c>
      <c r="Q3230" s="375">
        <v>6751.4336869999997</v>
      </c>
      <c r="R3230" s="375">
        <v>66238.318950999994</v>
      </c>
      <c r="W3230" s="323" t="s">
        <v>365</v>
      </c>
      <c r="X3230" s="323" t="s">
        <v>242</v>
      </c>
      <c r="Y3230" s="323"/>
      <c r="Z3230" s="327">
        <v>0</v>
      </c>
      <c r="AA3230" s="327">
        <v>0</v>
      </c>
      <c r="AB3230" s="327">
        <v>0</v>
      </c>
      <c r="AC3230" s="327">
        <v>0</v>
      </c>
      <c r="AD3230" s="327">
        <v>0</v>
      </c>
      <c r="AE3230" s="327">
        <v>0</v>
      </c>
      <c r="AF3230" s="327">
        <v>0</v>
      </c>
      <c r="AG3230" s="327">
        <v>0</v>
      </c>
      <c r="AH3230" s="327">
        <v>0</v>
      </c>
      <c r="AI3230" s="327">
        <v>0</v>
      </c>
      <c r="AJ3230" s="327">
        <v>0</v>
      </c>
      <c r="AK3230" s="327">
        <v>0</v>
      </c>
      <c r="AL3230" s="327">
        <v>0</v>
      </c>
      <c r="AM3230" s="292"/>
    </row>
    <row r="3231" spans="1:39" ht="19.5" customHeight="1" x14ac:dyDescent="0.2">
      <c r="A3231" s="375" t="s">
        <v>83</v>
      </c>
      <c r="B3231" s="375" t="s">
        <v>25</v>
      </c>
      <c r="C3231" s="375" t="s">
        <v>61</v>
      </c>
      <c r="D3231" s="375" t="s">
        <v>53</v>
      </c>
      <c r="E3231" s="375"/>
      <c r="F3231" s="375">
        <v>4178.0877639999999</v>
      </c>
      <c r="G3231" s="375">
        <v>1381.3261600000001</v>
      </c>
      <c r="H3231" s="375">
        <v>3944.9058540000001</v>
      </c>
      <c r="I3231" s="375">
        <v>5061.6675269999996</v>
      </c>
      <c r="J3231" s="375">
        <v>5257.0726260000001</v>
      </c>
      <c r="K3231" s="375">
        <v>6885.0512360000002</v>
      </c>
      <c r="L3231" s="375">
        <v>6401.3862300000001</v>
      </c>
      <c r="M3231" s="375">
        <v>7593.2855980000004</v>
      </c>
      <c r="N3231" s="375">
        <v>7881.8217260000001</v>
      </c>
      <c r="O3231" s="375">
        <v>6875.6551040000004</v>
      </c>
      <c r="P3231" s="375">
        <v>7622.1657409999998</v>
      </c>
      <c r="Q3231" s="375">
        <v>8147.2856860000102</v>
      </c>
      <c r="R3231" s="375">
        <v>71229.711251999994</v>
      </c>
      <c r="W3231" s="323" t="s">
        <v>365</v>
      </c>
      <c r="X3231" s="323" t="s">
        <v>243</v>
      </c>
      <c r="Y3231" s="323"/>
      <c r="Z3231" s="327">
        <v>0</v>
      </c>
      <c r="AA3231" s="327">
        <v>0</v>
      </c>
      <c r="AB3231" s="327">
        <v>0</v>
      </c>
      <c r="AC3231" s="327">
        <v>0</v>
      </c>
      <c r="AD3231" s="327">
        <v>0</v>
      </c>
      <c r="AE3231" s="327">
        <v>0</v>
      </c>
      <c r="AF3231" s="327">
        <v>0</v>
      </c>
      <c r="AG3231" s="327">
        <v>0</v>
      </c>
      <c r="AH3231" s="327">
        <v>0</v>
      </c>
      <c r="AI3231" s="327">
        <v>0</v>
      </c>
      <c r="AJ3231" s="327">
        <v>0</v>
      </c>
      <c r="AK3231" s="327">
        <v>0</v>
      </c>
      <c r="AL3231" s="327">
        <v>0</v>
      </c>
      <c r="AM3231" s="292"/>
    </row>
    <row r="3232" spans="1:39" ht="19.5" customHeight="1" x14ac:dyDescent="0.2">
      <c r="A3232" s="375" t="s">
        <v>83</v>
      </c>
      <c r="B3232" s="375" t="s">
        <v>25</v>
      </c>
      <c r="C3232" s="375" t="s">
        <v>61</v>
      </c>
      <c r="D3232" s="375" t="s">
        <v>54</v>
      </c>
      <c r="E3232" s="375"/>
      <c r="F3232" s="375">
        <v>6077.2785940000003</v>
      </c>
      <c r="G3232" s="375">
        <v>1907.5704579999999</v>
      </c>
      <c r="H3232" s="375">
        <v>6365.3160600000001</v>
      </c>
      <c r="I3232" s="375">
        <v>7930.448856</v>
      </c>
      <c r="J3232" s="375">
        <v>9219.1610739999996</v>
      </c>
      <c r="K3232" s="375">
        <v>9320.4561209999993</v>
      </c>
      <c r="L3232" s="375">
        <v>9860.7201089999999</v>
      </c>
      <c r="M3232" s="375">
        <v>9902.021643</v>
      </c>
      <c r="N3232" s="375">
        <v>10025.72366</v>
      </c>
      <c r="O3232" s="375">
        <v>8235.9955549999995</v>
      </c>
      <c r="P3232" s="375">
        <v>8718.4017110000004</v>
      </c>
      <c r="Q3232" s="375">
        <v>9922.6762770000096</v>
      </c>
      <c r="R3232" s="375">
        <v>97485.770118</v>
      </c>
      <c r="W3232" s="323" t="s">
        <v>365</v>
      </c>
      <c r="X3232" s="323" t="s">
        <v>244</v>
      </c>
      <c r="Y3232" s="323"/>
      <c r="Z3232" s="327">
        <v>0</v>
      </c>
      <c r="AA3232" s="327">
        <v>0</v>
      </c>
      <c r="AB3232" s="327">
        <v>0</v>
      </c>
      <c r="AC3232" s="327">
        <v>0</v>
      </c>
      <c r="AD3232" s="327">
        <v>0</v>
      </c>
      <c r="AE3232" s="327">
        <v>0</v>
      </c>
      <c r="AF3232" s="327">
        <v>0</v>
      </c>
      <c r="AG3232" s="327">
        <v>0</v>
      </c>
      <c r="AH3232" s="327">
        <v>0</v>
      </c>
      <c r="AI3232" s="327">
        <v>0</v>
      </c>
      <c r="AJ3232" s="327">
        <v>0</v>
      </c>
      <c r="AK3232" s="327">
        <v>0</v>
      </c>
      <c r="AL3232" s="327">
        <v>0</v>
      </c>
      <c r="AM3232" s="292"/>
    </row>
    <row r="3233" spans="1:39" ht="19.5" customHeight="1" x14ac:dyDescent="0.2">
      <c r="A3233" s="375" t="s">
        <v>83</v>
      </c>
      <c r="B3233" s="375" t="s">
        <v>25</v>
      </c>
      <c r="C3233" s="375" t="s">
        <v>61</v>
      </c>
      <c r="D3233" s="375" t="s">
        <v>55</v>
      </c>
      <c r="E3233" s="375"/>
      <c r="F3233" s="375">
        <v>6712.3609029999898</v>
      </c>
      <c r="G3233" s="375">
        <v>2123.98945</v>
      </c>
      <c r="H3233" s="375">
        <v>5489.6223490000002</v>
      </c>
      <c r="I3233" s="375">
        <v>7274.5014950000004</v>
      </c>
      <c r="J3233" s="375">
        <v>7618.8606810000001</v>
      </c>
      <c r="K3233" s="375">
        <v>9018.7244219999993</v>
      </c>
      <c r="L3233" s="375">
        <v>8109.1946719999996</v>
      </c>
      <c r="M3233" s="375">
        <v>9607.3120089999993</v>
      </c>
      <c r="N3233" s="375">
        <v>9552.0052099999994</v>
      </c>
      <c r="O3233" s="375">
        <v>8759.8080979999995</v>
      </c>
      <c r="P3233" s="375">
        <v>10342.820046999999</v>
      </c>
      <c r="Q3233" s="375">
        <v>11029.615361</v>
      </c>
      <c r="R3233" s="375">
        <v>95638.814696999994</v>
      </c>
      <c r="W3233" s="323" t="s">
        <v>365</v>
      </c>
      <c r="X3233" s="323" t="s">
        <v>245</v>
      </c>
      <c r="Y3233" s="323"/>
      <c r="Z3233" s="327">
        <v>0</v>
      </c>
      <c r="AA3233" s="327">
        <v>0</v>
      </c>
      <c r="AB3233" s="327">
        <v>0</v>
      </c>
      <c r="AC3233" s="327">
        <v>0</v>
      </c>
      <c r="AD3233" s="327">
        <v>0</v>
      </c>
      <c r="AE3233" s="327">
        <v>0</v>
      </c>
      <c r="AF3233" s="327">
        <v>0</v>
      </c>
      <c r="AG3233" s="327">
        <v>0</v>
      </c>
      <c r="AH3233" s="327">
        <v>0</v>
      </c>
      <c r="AI3233" s="327">
        <v>0</v>
      </c>
      <c r="AJ3233" s="327">
        <v>0</v>
      </c>
      <c r="AK3233" s="327">
        <v>0</v>
      </c>
      <c r="AL3233" s="327">
        <v>0</v>
      </c>
      <c r="AM3233" s="292"/>
    </row>
    <row r="3234" spans="1:39" ht="19.5" customHeight="1" x14ac:dyDescent="0.2">
      <c r="A3234" s="375" t="s">
        <v>83</v>
      </c>
      <c r="B3234" s="375" t="s">
        <v>25</v>
      </c>
      <c r="C3234" s="375" t="s">
        <v>61</v>
      </c>
      <c r="D3234" s="375" t="s">
        <v>365</v>
      </c>
      <c r="E3234" s="375"/>
      <c r="F3234" s="375">
        <v>0</v>
      </c>
      <c r="G3234" s="375">
        <v>0</v>
      </c>
      <c r="H3234" s="375">
        <v>0</v>
      </c>
      <c r="I3234" s="375">
        <v>0</v>
      </c>
      <c r="J3234" s="375">
        <v>0</v>
      </c>
      <c r="K3234" s="375">
        <v>0</v>
      </c>
      <c r="L3234" s="375">
        <v>0</v>
      </c>
      <c r="M3234" s="375">
        <v>0</v>
      </c>
      <c r="N3234" s="375">
        <v>0</v>
      </c>
      <c r="O3234" s="375">
        <v>0</v>
      </c>
      <c r="P3234" s="375">
        <v>0</v>
      </c>
      <c r="Q3234" s="375">
        <v>0</v>
      </c>
      <c r="R3234" s="375">
        <v>0</v>
      </c>
      <c r="W3234" s="323" t="s">
        <v>365</v>
      </c>
      <c r="X3234" s="323" t="s">
        <v>246</v>
      </c>
      <c r="Y3234" s="323"/>
      <c r="Z3234" s="327">
        <v>0</v>
      </c>
      <c r="AA3234" s="327">
        <v>0</v>
      </c>
      <c r="AB3234" s="327">
        <v>0</v>
      </c>
      <c r="AC3234" s="327">
        <v>0</v>
      </c>
      <c r="AD3234" s="327">
        <v>0</v>
      </c>
      <c r="AE3234" s="327">
        <v>0</v>
      </c>
      <c r="AF3234" s="327">
        <v>0</v>
      </c>
      <c r="AG3234" s="327">
        <v>0</v>
      </c>
      <c r="AH3234" s="327">
        <v>0</v>
      </c>
      <c r="AI3234" s="327">
        <v>0</v>
      </c>
      <c r="AJ3234" s="327">
        <v>0</v>
      </c>
      <c r="AK3234" s="327">
        <v>0</v>
      </c>
      <c r="AL3234" s="327">
        <v>0</v>
      </c>
      <c r="AM3234" s="292"/>
    </row>
    <row r="3235" spans="1:39" ht="19.5" customHeight="1" x14ac:dyDescent="0.2">
      <c r="A3235" s="375" t="s">
        <v>83</v>
      </c>
      <c r="B3235" s="375" t="s">
        <v>25</v>
      </c>
      <c r="C3235" s="375" t="s">
        <v>61</v>
      </c>
      <c r="D3235" s="375" t="s">
        <v>75</v>
      </c>
      <c r="E3235" s="375"/>
      <c r="F3235" s="375">
        <v>8.0685000000000002</v>
      </c>
      <c r="G3235" s="375">
        <v>3.7890000000000001</v>
      </c>
      <c r="H3235" s="375">
        <v>10.083299999999999</v>
      </c>
      <c r="I3235" s="375">
        <v>45.572499999999998</v>
      </c>
      <c r="J3235" s="375">
        <v>65.220100000000002</v>
      </c>
      <c r="K3235" s="375">
        <v>99.592066000000003</v>
      </c>
      <c r="L3235" s="375">
        <v>85.095254999999995</v>
      </c>
      <c r="M3235" s="375">
        <v>96.058309999999906</v>
      </c>
      <c r="N3235" s="375">
        <v>115.484072</v>
      </c>
      <c r="O3235" s="375">
        <v>110.60920900000001</v>
      </c>
      <c r="P3235" s="375">
        <v>164.238561</v>
      </c>
      <c r="Q3235" s="375">
        <v>239.28747200000001</v>
      </c>
      <c r="R3235" s="375">
        <v>1043.0983450000001</v>
      </c>
      <c r="W3235" s="323" t="s">
        <v>365</v>
      </c>
      <c r="X3235" s="323" t="s">
        <v>247</v>
      </c>
      <c r="Y3235" s="323"/>
      <c r="Z3235" s="327">
        <v>0</v>
      </c>
      <c r="AA3235" s="327">
        <v>0</v>
      </c>
      <c r="AB3235" s="327">
        <v>0</v>
      </c>
      <c r="AC3235" s="327">
        <v>0</v>
      </c>
      <c r="AD3235" s="327">
        <v>0</v>
      </c>
      <c r="AE3235" s="327">
        <v>0</v>
      </c>
      <c r="AF3235" s="327">
        <v>0</v>
      </c>
      <c r="AG3235" s="327">
        <v>0</v>
      </c>
      <c r="AH3235" s="327">
        <v>0</v>
      </c>
      <c r="AI3235" s="327">
        <v>0</v>
      </c>
      <c r="AJ3235" s="327">
        <v>0</v>
      </c>
      <c r="AK3235" s="327">
        <v>0</v>
      </c>
      <c r="AL3235" s="327">
        <v>0</v>
      </c>
      <c r="AM3235" s="292"/>
    </row>
    <row r="3236" spans="1:39" ht="19.5" customHeight="1" x14ac:dyDescent="0.2">
      <c r="A3236" s="375" t="s">
        <v>83</v>
      </c>
      <c r="B3236" s="375" t="s">
        <v>84</v>
      </c>
      <c r="C3236" s="375" t="s">
        <v>40</v>
      </c>
      <c r="D3236" s="375" t="s">
        <v>84</v>
      </c>
      <c r="E3236" s="375"/>
      <c r="F3236" s="375">
        <v>29063.569825999999</v>
      </c>
      <c r="G3236" s="375">
        <v>9484.8033230000001</v>
      </c>
      <c r="H3236" s="375">
        <v>29355.734434000002</v>
      </c>
      <c r="I3236" s="375">
        <v>38702.669701999999</v>
      </c>
      <c r="J3236" s="375">
        <v>43010.61348</v>
      </c>
      <c r="K3236" s="375">
        <v>48944.587081999998</v>
      </c>
      <c r="L3236" s="375">
        <v>46791.339014999998</v>
      </c>
      <c r="M3236" s="375">
        <v>50540.956406999998</v>
      </c>
      <c r="N3236" s="375">
        <v>50717.223559999999</v>
      </c>
      <c r="O3236" s="375">
        <v>43349.042522999996</v>
      </c>
      <c r="P3236" s="375">
        <v>47965.072743999997</v>
      </c>
      <c r="Q3236" s="375">
        <v>50366.740116000103</v>
      </c>
      <c r="R3236" s="375">
        <v>488292.352212</v>
      </c>
      <c r="W3236" s="323" t="s">
        <v>365</v>
      </c>
      <c r="X3236" s="323" t="s">
        <v>248</v>
      </c>
      <c r="Y3236" s="323"/>
      <c r="Z3236" s="327">
        <v>0</v>
      </c>
      <c r="AA3236" s="327">
        <v>0</v>
      </c>
      <c r="AB3236" s="327">
        <v>0</v>
      </c>
      <c r="AC3236" s="327">
        <v>0</v>
      </c>
      <c r="AD3236" s="327">
        <v>0</v>
      </c>
      <c r="AE3236" s="327">
        <v>0</v>
      </c>
      <c r="AF3236" s="327">
        <v>0</v>
      </c>
      <c r="AG3236" s="327">
        <v>0</v>
      </c>
      <c r="AH3236" s="327">
        <v>0</v>
      </c>
      <c r="AI3236" s="327">
        <v>0</v>
      </c>
      <c r="AJ3236" s="327">
        <v>0</v>
      </c>
      <c r="AK3236" s="327">
        <v>0</v>
      </c>
      <c r="AL3236" s="327">
        <v>0</v>
      </c>
      <c r="AM3236" s="292"/>
    </row>
    <row r="3237" spans="1:39" ht="19.5" customHeight="1" x14ac:dyDescent="0.2">
      <c r="A3237" s="375" t="s">
        <v>83</v>
      </c>
      <c r="B3237" s="375" t="s">
        <v>44</v>
      </c>
      <c r="C3237" s="375" t="s">
        <v>26</v>
      </c>
      <c r="D3237" s="375" t="s">
        <v>27</v>
      </c>
      <c r="E3237" s="375"/>
      <c r="F3237" s="375">
        <v>8873.2396239999998</v>
      </c>
      <c r="G3237" s="375">
        <v>3001.7628450000002</v>
      </c>
      <c r="H3237" s="375">
        <v>8354.3200140000008</v>
      </c>
      <c r="I3237" s="375">
        <v>9971.7838620000002</v>
      </c>
      <c r="J3237" s="375">
        <v>12437.989872</v>
      </c>
      <c r="K3237" s="375">
        <v>13886.638086999999</v>
      </c>
      <c r="L3237" s="375">
        <v>14834.595603</v>
      </c>
      <c r="M3237" s="375">
        <v>15897.057671</v>
      </c>
      <c r="N3237" s="375">
        <v>14978.216850999999</v>
      </c>
      <c r="O3237" s="375">
        <v>12614.157209000001</v>
      </c>
      <c r="P3237" s="375">
        <v>13521.342025</v>
      </c>
      <c r="Q3237" s="375">
        <v>14637.714588000001</v>
      </c>
      <c r="R3237" s="375">
        <v>143008.81825099999</v>
      </c>
      <c r="W3237" s="323" t="s">
        <v>365</v>
      </c>
      <c r="X3237" s="323" t="s">
        <v>210</v>
      </c>
      <c r="Y3237" s="323"/>
      <c r="Z3237" s="327">
        <v>0</v>
      </c>
      <c r="AA3237" s="327">
        <v>0</v>
      </c>
      <c r="AB3237" s="327">
        <v>0</v>
      </c>
      <c r="AC3237" s="327">
        <v>0</v>
      </c>
      <c r="AD3237" s="327">
        <v>0</v>
      </c>
      <c r="AE3237" s="327">
        <v>0</v>
      </c>
      <c r="AF3237" s="327">
        <v>0</v>
      </c>
      <c r="AG3237" s="327">
        <v>0</v>
      </c>
      <c r="AH3237" s="327">
        <v>0</v>
      </c>
      <c r="AI3237" s="327">
        <v>0</v>
      </c>
      <c r="AJ3237" s="327">
        <v>0</v>
      </c>
      <c r="AK3237" s="327">
        <v>0</v>
      </c>
      <c r="AL3237" s="327">
        <v>0</v>
      </c>
      <c r="AM3237" s="292"/>
    </row>
    <row r="3238" spans="1:39" ht="19.5" customHeight="1" x14ac:dyDescent="0.2">
      <c r="A3238" s="375" t="s">
        <v>83</v>
      </c>
      <c r="B3238" s="375" t="s">
        <v>44</v>
      </c>
      <c r="C3238" s="375" t="s">
        <v>26</v>
      </c>
      <c r="D3238" s="375" t="s">
        <v>28</v>
      </c>
      <c r="E3238" s="375"/>
      <c r="F3238" s="375">
        <v>5391.4677069999998</v>
      </c>
      <c r="G3238" s="375">
        <v>1817.612085</v>
      </c>
      <c r="H3238" s="375">
        <v>4303.1155339999996</v>
      </c>
      <c r="I3238" s="375">
        <v>5205.6689539999998</v>
      </c>
      <c r="J3238" s="375">
        <v>7321.519174</v>
      </c>
      <c r="K3238" s="375">
        <v>7385.4581989999997</v>
      </c>
      <c r="L3238" s="375">
        <v>7776.723414</v>
      </c>
      <c r="M3238" s="375">
        <v>7849.3867700000001</v>
      </c>
      <c r="N3238" s="375">
        <v>7550.637694</v>
      </c>
      <c r="O3238" s="375">
        <v>6997.6092170000002</v>
      </c>
      <c r="P3238" s="375">
        <v>7773.2080990000004</v>
      </c>
      <c r="Q3238" s="375">
        <v>8470.7898089999999</v>
      </c>
      <c r="R3238" s="375">
        <v>77843.196656</v>
      </c>
      <c r="W3238" s="321"/>
      <c r="X3238" s="321"/>
      <c r="Y3238" s="321"/>
      <c r="Z3238" s="329"/>
      <c r="AA3238" s="329"/>
      <c r="AB3238" s="329"/>
      <c r="AC3238" s="329"/>
      <c r="AD3238" s="329"/>
      <c r="AE3238" s="329"/>
      <c r="AF3238" s="329"/>
      <c r="AG3238" s="329"/>
      <c r="AH3238" s="329"/>
      <c r="AI3238" s="329"/>
      <c r="AJ3238" s="329"/>
      <c r="AK3238" s="329"/>
      <c r="AL3238" s="329"/>
      <c r="AM3238" s="292"/>
    </row>
    <row r="3239" spans="1:39" ht="19.5" customHeight="1" x14ac:dyDescent="0.2">
      <c r="A3239" s="375" t="s">
        <v>83</v>
      </c>
      <c r="B3239" s="375" t="s">
        <v>44</v>
      </c>
      <c r="C3239" s="375" t="s">
        <v>26</v>
      </c>
      <c r="D3239" s="375" t="s">
        <v>29</v>
      </c>
      <c r="E3239" s="375"/>
      <c r="F3239" s="375">
        <v>2147.1031739999999</v>
      </c>
      <c r="G3239" s="375">
        <v>781.25011600000005</v>
      </c>
      <c r="H3239" s="375">
        <v>3248.066264</v>
      </c>
      <c r="I3239" s="375">
        <v>4056.5129230000198</v>
      </c>
      <c r="J3239" s="375">
        <v>3728.8168420000002</v>
      </c>
      <c r="K3239" s="375">
        <v>3726.9404129999102</v>
      </c>
      <c r="L3239" s="375">
        <v>2590.5918549999901</v>
      </c>
      <c r="M3239" s="375">
        <v>1907.4853921250001</v>
      </c>
      <c r="N3239" s="375">
        <v>2527.5000015585501</v>
      </c>
      <c r="O3239" s="375">
        <v>2555.2432600000102</v>
      </c>
      <c r="P3239" s="375">
        <v>3596.4863780000101</v>
      </c>
      <c r="Q3239" s="375">
        <v>2378.3231779479902</v>
      </c>
      <c r="R3239" s="375">
        <v>33244.319796631498</v>
      </c>
      <c r="W3239" s="321"/>
      <c r="X3239" s="321"/>
      <c r="Y3239" s="321"/>
      <c r="Z3239" s="329"/>
      <c r="AA3239" s="329"/>
      <c r="AB3239" s="329"/>
      <c r="AC3239" s="329"/>
      <c r="AD3239" s="329"/>
      <c r="AE3239" s="329"/>
      <c r="AF3239" s="329"/>
      <c r="AG3239" s="329"/>
      <c r="AH3239" s="329"/>
      <c r="AI3239" s="329"/>
      <c r="AJ3239" s="329"/>
      <c r="AK3239" s="329"/>
      <c r="AL3239" s="329"/>
      <c r="AM3239" s="292"/>
    </row>
    <row r="3240" spans="1:39" ht="19.5" customHeight="1" x14ac:dyDescent="0.2">
      <c r="A3240" s="375" t="s">
        <v>83</v>
      </c>
      <c r="B3240" s="375" t="s">
        <v>44</v>
      </c>
      <c r="C3240" s="375" t="s">
        <v>26</v>
      </c>
      <c r="D3240" s="375" t="s">
        <v>30</v>
      </c>
      <c r="E3240" s="375"/>
      <c r="F3240" s="375">
        <v>2266.95003000001</v>
      </c>
      <c r="G3240" s="375">
        <v>959.61665200000198</v>
      </c>
      <c r="H3240" s="375">
        <v>2517.3427529999699</v>
      </c>
      <c r="I3240" s="375">
        <v>3593.0697129999999</v>
      </c>
      <c r="J3240" s="375">
        <v>4812.9722730001004</v>
      </c>
      <c r="K3240" s="375">
        <v>4679.2262730000903</v>
      </c>
      <c r="L3240" s="375">
        <v>5625.8020399999496</v>
      </c>
      <c r="M3240" s="375">
        <v>4623.7015710000096</v>
      </c>
      <c r="N3240" s="375">
        <v>5255.6507629999996</v>
      </c>
      <c r="O3240" s="375">
        <v>4246.0369690000898</v>
      </c>
      <c r="P3240" s="375">
        <v>4414.3293140000296</v>
      </c>
      <c r="Q3240" s="375">
        <v>4646.6955610000196</v>
      </c>
      <c r="R3240" s="375">
        <v>47641.393912000298</v>
      </c>
      <c r="W3240" s="323" t="s">
        <v>3</v>
      </c>
      <c r="X3240" s="323" t="s">
        <v>4</v>
      </c>
      <c r="Y3240" s="323"/>
      <c r="Z3240" s="327" t="s">
        <v>8</v>
      </c>
      <c r="AA3240" s="327" t="s">
        <v>9</v>
      </c>
      <c r="AB3240" s="327" t="s">
        <v>10</v>
      </c>
      <c r="AC3240" s="327" t="s">
        <v>11</v>
      </c>
      <c r="AD3240" s="327" t="s">
        <v>12</v>
      </c>
      <c r="AE3240" s="327" t="s">
        <v>13</v>
      </c>
      <c r="AF3240" s="327" t="s">
        <v>14</v>
      </c>
      <c r="AG3240" s="327" t="s">
        <v>15</v>
      </c>
      <c r="AH3240" s="327" t="s">
        <v>16</v>
      </c>
      <c r="AI3240" s="327" t="s">
        <v>17</v>
      </c>
      <c r="AJ3240" s="327" t="s">
        <v>111</v>
      </c>
      <c r="AK3240" s="327" t="s">
        <v>19</v>
      </c>
      <c r="AL3240" s="327" t="s">
        <v>20</v>
      </c>
      <c r="AM3240" s="292"/>
    </row>
    <row r="3241" spans="1:39" ht="19.5" customHeight="1" x14ac:dyDescent="0.2">
      <c r="A3241" s="375" t="s">
        <v>83</v>
      </c>
      <c r="B3241" s="375" t="s">
        <v>44</v>
      </c>
      <c r="C3241" s="375" t="s">
        <v>26</v>
      </c>
      <c r="D3241" s="375" t="s">
        <v>31</v>
      </c>
      <c r="E3241" s="375"/>
      <c r="F3241" s="375">
        <v>1473.717414</v>
      </c>
      <c r="G3241" s="375">
        <v>379.16646400000002</v>
      </c>
      <c r="H3241" s="375">
        <v>1075.1328249999999</v>
      </c>
      <c r="I3241" s="375">
        <v>1462.5716420000099</v>
      </c>
      <c r="J3241" s="375">
        <v>1640.94629500002</v>
      </c>
      <c r="K3241" s="375">
        <v>2570.7572</v>
      </c>
      <c r="L3241" s="375">
        <v>2821.1009749999898</v>
      </c>
      <c r="M3241" s="375">
        <v>3036.5875289999999</v>
      </c>
      <c r="N3241" s="375">
        <v>2829.8618919999999</v>
      </c>
      <c r="O3241" s="375">
        <v>1905.058139</v>
      </c>
      <c r="P3241" s="375">
        <v>1985.8589589999999</v>
      </c>
      <c r="Q3241" s="375">
        <v>2297.7264930000001</v>
      </c>
      <c r="R3241" s="375">
        <v>23478.485827</v>
      </c>
      <c r="W3241" s="323" t="s">
        <v>64</v>
      </c>
      <c r="X3241" s="323" t="s">
        <v>217</v>
      </c>
      <c r="Y3241" s="323"/>
      <c r="Z3241" s="327">
        <v>0</v>
      </c>
      <c r="AA3241" s="327">
        <v>0</v>
      </c>
      <c r="AB3241" s="327">
        <v>0</v>
      </c>
      <c r="AC3241" s="327">
        <v>0</v>
      </c>
      <c r="AD3241" s="327">
        <v>0</v>
      </c>
      <c r="AE3241" s="327">
        <v>0</v>
      </c>
      <c r="AF3241" s="327">
        <v>0</v>
      </c>
      <c r="AG3241" s="327">
        <v>0</v>
      </c>
      <c r="AH3241" s="327">
        <v>0</v>
      </c>
      <c r="AI3241" s="327">
        <v>0</v>
      </c>
      <c r="AJ3241" s="327">
        <v>0</v>
      </c>
      <c r="AK3241" s="327">
        <v>0</v>
      </c>
      <c r="AL3241" s="327">
        <v>0</v>
      </c>
      <c r="AM3241" s="292"/>
    </row>
    <row r="3242" spans="1:39" ht="19.5" customHeight="1" x14ac:dyDescent="0.2">
      <c r="A3242" s="375" t="s">
        <v>83</v>
      </c>
      <c r="B3242" s="375" t="s">
        <v>44</v>
      </c>
      <c r="C3242" s="375" t="s">
        <v>26</v>
      </c>
      <c r="D3242" s="375" t="s">
        <v>32</v>
      </c>
      <c r="E3242" s="375"/>
      <c r="F3242" s="375">
        <v>0</v>
      </c>
      <c r="G3242" s="375">
        <v>0</v>
      </c>
      <c r="H3242" s="375">
        <v>0</v>
      </c>
      <c r="I3242" s="375">
        <v>0</v>
      </c>
      <c r="J3242" s="375">
        <v>0</v>
      </c>
      <c r="K3242" s="375">
        <v>0</v>
      </c>
      <c r="L3242" s="375">
        <v>0</v>
      </c>
      <c r="M3242" s="375">
        <v>0</v>
      </c>
      <c r="N3242" s="375">
        <v>0</v>
      </c>
      <c r="O3242" s="375">
        <v>0</v>
      </c>
      <c r="P3242" s="375">
        <v>0</v>
      </c>
      <c r="Q3242" s="375">
        <v>0</v>
      </c>
      <c r="R3242" s="375">
        <v>0</v>
      </c>
      <c r="W3242" s="323" t="s">
        <v>64</v>
      </c>
      <c r="X3242" s="323" t="s">
        <v>218</v>
      </c>
      <c r="Y3242" s="323"/>
      <c r="Z3242" s="327">
        <v>0</v>
      </c>
      <c r="AA3242" s="327">
        <v>0</v>
      </c>
      <c r="AB3242" s="327">
        <v>0</v>
      </c>
      <c r="AC3242" s="327">
        <v>0</v>
      </c>
      <c r="AD3242" s="327">
        <v>0</v>
      </c>
      <c r="AE3242" s="327">
        <v>0</v>
      </c>
      <c r="AF3242" s="327">
        <v>0</v>
      </c>
      <c r="AG3242" s="327">
        <v>0</v>
      </c>
      <c r="AH3242" s="327">
        <v>0</v>
      </c>
      <c r="AI3242" s="327">
        <v>0</v>
      </c>
      <c r="AJ3242" s="327">
        <v>0</v>
      </c>
      <c r="AK3242" s="327">
        <v>0</v>
      </c>
      <c r="AL3242" s="327">
        <v>0</v>
      </c>
      <c r="AM3242" s="292"/>
    </row>
    <row r="3243" spans="1:39" ht="19.5" customHeight="1" x14ac:dyDescent="0.2">
      <c r="A3243" s="375" t="s">
        <v>83</v>
      </c>
      <c r="B3243" s="375" t="s">
        <v>44</v>
      </c>
      <c r="C3243" s="375" t="s">
        <v>33</v>
      </c>
      <c r="D3243" s="375" t="s">
        <v>34</v>
      </c>
      <c r="E3243" s="375"/>
      <c r="F3243" s="375">
        <v>15057.829857999899</v>
      </c>
      <c r="G3243" s="375">
        <v>5516.3598959999599</v>
      </c>
      <c r="H3243" s="375">
        <v>14343.657834</v>
      </c>
      <c r="I3243" s="375">
        <v>18439.765753000102</v>
      </c>
      <c r="J3243" s="375">
        <v>20935.5255170003</v>
      </c>
      <c r="K3243" s="375">
        <v>23375.300461000199</v>
      </c>
      <c r="L3243" s="375">
        <v>24187.458008999802</v>
      </c>
      <c r="M3243" s="375">
        <v>23391.665869124601</v>
      </c>
      <c r="N3243" s="375">
        <v>24806.2898025586</v>
      </c>
      <c r="O3243" s="375">
        <v>21026.2971339998</v>
      </c>
      <c r="P3243" s="375">
        <v>23374.515541000099</v>
      </c>
      <c r="Q3243" s="375">
        <v>23834.297390948101</v>
      </c>
      <c r="R3243" s="375">
        <v>238288.96306563099</v>
      </c>
      <c r="W3243" s="323" t="s">
        <v>64</v>
      </c>
      <c r="X3243" s="323" t="s">
        <v>219</v>
      </c>
      <c r="Y3243" s="323"/>
      <c r="Z3243" s="327">
        <v>0</v>
      </c>
      <c r="AA3243" s="327">
        <v>0</v>
      </c>
      <c r="AB3243" s="327">
        <v>0</v>
      </c>
      <c r="AC3243" s="327">
        <v>0</v>
      </c>
      <c r="AD3243" s="327">
        <v>0</v>
      </c>
      <c r="AE3243" s="327">
        <v>0</v>
      </c>
      <c r="AF3243" s="327">
        <v>0</v>
      </c>
      <c r="AG3243" s="327">
        <v>0</v>
      </c>
      <c r="AH3243" s="327">
        <v>0</v>
      </c>
      <c r="AI3243" s="327">
        <v>0</v>
      </c>
      <c r="AJ3243" s="327">
        <v>0</v>
      </c>
      <c r="AK3243" s="327">
        <v>0</v>
      </c>
      <c r="AL3243" s="327">
        <v>0</v>
      </c>
      <c r="AM3243" s="292"/>
    </row>
    <row r="3244" spans="1:39" ht="19.5" customHeight="1" x14ac:dyDescent="0.2">
      <c r="A3244" s="375" t="s">
        <v>83</v>
      </c>
      <c r="B3244" s="375" t="s">
        <v>44</v>
      </c>
      <c r="C3244" s="375" t="s">
        <v>33</v>
      </c>
      <c r="D3244" s="375" t="s">
        <v>35</v>
      </c>
      <c r="E3244" s="375"/>
      <c r="F3244" s="375">
        <v>1350.7258409999999</v>
      </c>
      <c r="G3244" s="375">
        <v>358.96883700000001</v>
      </c>
      <c r="H3244" s="375">
        <v>1490.315102</v>
      </c>
      <c r="I3244" s="375">
        <v>1758.100635</v>
      </c>
      <c r="J3244" s="375">
        <v>2916.9464720000001</v>
      </c>
      <c r="K3244" s="375">
        <v>2803.1016519999998</v>
      </c>
      <c r="L3244" s="375">
        <v>3128.720632</v>
      </c>
      <c r="M3244" s="375">
        <v>3305.4217840000001</v>
      </c>
      <c r="N3244" s="375">
        <v>113.123345000001</v>
      </c>
      <c r="O3244" s="375">
        <v>2601.1458040000002</v>
      </c>
      <c r="P3244" s="375">
        <v>2875.504743</v>
      </c>
      <c r="Q3244" s="375">
        <v>3231.1179630000001</v>
      </c>
      <c r="R3244" s="375">
        <v>25933.19281</v>
      </c>
      <c r="W3244" s="323" t="s">
        <v>64</v>
      </c>
      <c r="X3244" s="323" t="s">
        <v>220</v>
      </c>
      <c r="Y3244" s="323"/>
      <c r="Z3244" s="327">
        <v>0</v>
      </c>
      <c r="AA3244" s="327">
        <v>0</v>
      </c>
      <c r="AB3244" s="327">
        <v>0</v>
      </c>
      <c r="AC3244" s="327">
        <v>0</v>
      </c>
      <c r="AD3244" s="327">
        <v>0</v>
      </c>
      <c r="AE3244" s="327">
        <v>0</v>
      </c>
      <c r="AF3244" s="327">
        <v>0</v>
      </c>
      <c r="AG3244" s="327">
        <v>0</v>
      </c>
      <c r="AH3244" s="327">
        <v>0</v>
      </c>
      <c r="AI3244" s="327">
        <v>0</v>
      </c>
      <c r="AJ3244" s="327">
        <v>0</v>
      </c>
      <c r="AK3244" s="327">
        <v>0</v>
      </c>
      <c r="AL3244" s="327">
        <v>0</v>
      </c>
      <c r="AM3244" s="292"/>
    </row>
    <row r="3245" spans="1:39" ht="19.5" customHeight="1" x14ac:dyDescent="0.2">
      <c r="A3245" s="375" t="s">
        <v>83</v>
      </c>
      <c r="B3245" s="375" t="s">
        <v>44</v>
      </c>
      <c r="C3245" s="375" t="s">
        <v>33</v>
      </c>
      <c r="D3245" s="375" t="s">
        <v>36</v>
      </c>
      <c r="E3245" s="375"/>
      <c r="F3245" s="375">
        <v>3735.1019139999999</v>
      </c>
      <c r="G3245" s="375">
        <v>1059.4897390000001</v>
      </c>
      <c r="H3245" s="375">
        <v>3652.8802390000001</v>
      </c>
      <c r="I3245" s="375">
        <v>4050.242182</v>
      </c>
      <c r="J3245" s="375">
        <v>6046.3085730000003</v>
      </c>
      <c r="K3245" s="375">
        <v>5911.4132259999997</v>
      </c>
      <c r="L3245" s="375">
        <v>6141.8939570000002</v>
      </c>
      <c r="M3245" s="375">
        <v>6437.0331079999996</v>
      </c>
      <c r="N3245" s="375">
        <v>8033.823789</v>
      </c>
      <c r="O3245" s="375">
        <v>4527.1290440000002</v>
      </c>
      <c r="P3245" s="375">
        <v>4858.6140519999999</v>
      </c>
      <c r="Q3245" s="375">
        <v>5162.5837979999997</v>
      </c>
      <c r="R3245" s="375">
        <v>59616.513620999998</v>
      </c>
      <c r="W3245" s="323" t="s">
        <v>64</v>
      </c>
      <c r="X3245" s="323" t="s">
        <v>211</v>
      </c>
      <c r="Y3245" s="323"/>
      <c r="Z3245" s="327">
        <v>0</v>
      </c>
      <c r="AA3245" s="327">
        <v>0</v>
      </c>
      <c r="AB3245" s="327">
        <v>0</v>
      </c>
      <c r="AC3245" s="327">
        <v>0</v>
      </c>
      <c r="AD3245" s="327">
        <v>0</v>
      </c>
      <c r="AE3245" s="327">
        <v>0</v>
      </c>
      <c r="AF3245" s="327">
        <v>0</v>
      </c>
      <c r="AG3245" s="327">
        <v>0</v>
      </c>
      <c r="AH3245" s="327">
        <v>0</v>
      </c>
      <c r="AI3245" s="327">
        <v>0</v>
      </c>
      <c r="AJ3245" s="327">
        <v>0</v>
      </c>
      <c r="AK3245" s="327">
        <v>0</v>
      </c>
      <c r="AL3245" s="327">
        <v>0</v>
      </c>
      <c r="AM3245" s="292"/>
    </row>
    <row r="3246" spans="1:39" ht="19.5" customHeight="1" x14ac:dyDescent="0.2">
      <c r="A3246" s="375" t="s">
        <v>83</v>
      </c>
      <c r="B3246" s="375" t="s">
        <v>44</v>
      </c>
      <c r="C3246" s="375" t="s">
        <v>33</v>
      </c>
      <c r="D3246" s="375" t="s">
        <v>37</v>
      </c>
      <c r="E3246" s="375"/>
      <c r="F3246" s="375">
        <v>1.1939599999999999</v>
      </c>
      <c r="G3246" s="375">
        <v>0.29750700000000002</v>
      </c>
      <c r="H3246" s="375">
        <v>1.3439620000000001</v>
      </c>
      <c r="I3246" s="375">
        <v>1.3782559999999999</v>
      </c>
      <c r="J3246" s="375">
        <v>1.0000000000218299E-6</v>
      </c>
      <c r="K3246" s="375">
        <v>0</v>
      </c>
      <c r="L3246" s="375">
        <v>0.272063</v>
      </c>
      <c r="M3246" s="375">
        <v>0.31761600000000001</v>
      </c>
      <c r="N3246" s="375">
        <v>0</v>
      </c>
      <c r="O3246" s="375">
        <v>0</v>
      </c>
      <c r="P3246" s="375">
        <v>0</v>
      </c>
      <c r="Q3246" s="375">
        <v>0</v>
      </c>
      <c r="R3246" s="375">
        <v>4.8033650000000003</v>
      </c>
      <c r="W3246" s="323" t="s">
        <v>64</v>
      </c>
      <c r="X3246" s="323" t="s">
        <v>221</v>
      </c>
      <c r="Y3246" s="323"/>
      <c r="Z3246" s="327">
        <v>0</v>
      </c>
      <c r="AA3246" s="327">
        <v>0</v>
      </c>
      <c r="AB3246" s="327">
        <v>0</v>
      </c>
      <c r="AC3246" s="327">
        <v>0</v>
      </c>
      <c r="AD3246" s="327">
        <v>0</v>
      </c>
      <c r="AE3246" s="327">
        <v>0</v>
      </c>
      <c r="AF3246" s="327">
        <v>0</v>
      </c>
      <c r="AG3246" s="327">
        <v>0</v>
      </c>
      <c r="AH3246" s="327">
        <v>0</v>
      </c>
      <c r="AI3246" s="327">
        <v>0</v>
      </c>
      <c r="AJ3246" s="327">
        <v>0</v>
      </c>
      <c r="AK3246" s="327">
        <v>0</v>
      </c>
      <c r="AL3246" s="327">
        <v>0</v>
      </c>
      <c r="AM3246" s="292"/>
    </row>
    <row r="3247" spans="1:39" ht="19.5" customHeight="1" x14ac:dyDescent="0.2">
      <c r="A3247" s="375" t="s">
        <v>83</v>
      </c>
      <c r="B3247" s="375" t="s">
        <v>44</v>
      </c>
      <c r="C3247" s="375" t="s">
        <v>33</v>
      </c>
      <c r="D3247" s="375" t="s">
        <v>38</v>
      </c>
      <c r="E3247" s="375"/>
      <c r="F3247" s="375">
        <v>7.6263759999999996</v>
      </c>
      <c r="G3247" s="375">
        <v>4.2921829999999996</v>
      </c>
      <c r="H3247" s="375">
        <v>9.7802530000000001</v>
      </c>
      <c r="I3247" s="375">
        <v>36.979120999999999</v>
      </c>
      <c r="J3247" s="375">
        <v>39.301609999999997</v>
      </c>
      <c r="K3247" s="375">
        <v>147.677549</v>
      </c>
      <c r="L3247" s="375">
        <v>177.745284</v>
      </c>
      <c r="M3247" s="375">
        <v>175.71862999999999</v>
      </c>
      <c r="N3247" s="375">
        <v>188.63026500000001</v>
      </c>
      <c r="O3247" s="375">
        <v>128.62103400000001</v>
      </c>
      <c r="P3247" s="375">
        <v>157.616761</v>
      </c>
      <c r="Q3247" s="375">
        <v>190.08243200000001</v>
      </c>
      <c r="R3247" s="375">
        <v>1264.071498</v>
      </c>
      <c r="W3247" s="323" t="s">
        <v>64</v>
      </c>
      <c r="X3247" s="323" t="s">
        <v>222</v>
      </c>
      <c r="Y3247" s="323"/>
      <c r="Z3247" s="327">
        <v>0</v>
      </c>
      <c r="AA3247" s="327">
        <v>0</v>
      </c>
      <c r="AB3247" s="327">
        <v>0</v>
      </c>
      <c r="AC3247" s="327">
        <v>0</v>
      </c>
      <c r="AD3247" s="327">
        <v>0</v>
      </c>
      <c r="AE3247" s="327">
        <v>0</v>
      </c>
      <c r="AF3247" s="327">
        <v>0</v>
      </c>
      <c r="AG3247" s="327">
        <v>0</v>
      </c>
      <c r="AH3247" s="327">
        <v>0</v>
      </c>
      <c r="AI3247" s="327">
        <v>0</v>
      </c>
      <c r="AJ3247" s="327">
        <v>0</v>
      </c>
      <c r="AK3247" s="327">
        <v>0</v>
      </c>
      <c r="AL3247" s="327">
        <v>0</v>
      </c>
      <c r="AM3247" s="292"/>
    </row>
    <row r="3248" spans="1:39" ht="19.5" customHeight="1" x14ac:dyDescent="0.2">
      <c r="A3248" s="375" t="s">
        <v>83</v>
      </c>
      <c r="B3248" s="375" t="s">
        <v>44</v>
      </c>
      <c r="C3248" s="375" t="s">
        <v>33</v>
      </c>
      <c r="D3248" s="375" t="s">
        <v>39</v>
      </c>
      <c r="E3248" s="375"/>
      <c r="F3248" s="375">
        <v>0</v>
      </c>
      <c r="G3248" s="375">
        <v>0</v>
      </c>
      <c r="H3248" s="375">
        <v>0</v>
      </c>
      <c r="I3248" s="375">
        <v>3.1411470000000001</v>
      </c>
      <c r="J3248" s="375">
        <v>4.1622830000000004</v>
      </c>
      <c r="K3248" s="375">
        <v>11.527284</v>
      </c>
      <c r="L3248" s="375">
        <v>12.723941999999999</v>
      </c>
      <c r="M3248" s="375">
        <v>4.0619259999999997</v>
      </c>
      <c r="N3248" s="375">
        <v>0</v>
      </c>
      <c r="O3248" s="375">
        <v>34.911777999999998</v>
      </c>
      <c r="P3248" s="375">
        <v>24.973678</v>
      </c>
      <c r="Q3248" s="375">
        <v>13.168044999999999</v>
      </c>
      <c r="R3248" s="375">
        <v>108.67008300000001</v>
      </c>
      <c r="W3248" s="323" t="s">
        <v>64</v>
      </c>
      <c r="X3248" s="323" t="s">
        <v>223</v>
      </c>
      <c r="Y3248" s="323"/>
      <c r="Z3248" s="327">
        <v>0</v>
      </c>
      <c r="AA3248" s="327">
        <v>0</v>
      </c>
      <c r="AB3248" s="327">
        <v>0</v>
      </c>
      <c r="AC3248" s="327">
        <v>0</v>
      </c>
      <c r="AD3248" s="327">
        <v>0</v>
      </c>
      <c r="AE3248" s="327">
        <v>0</v>
      </c>
      <c r="AF3248" s="327">
        <v>0</v>
      </c>
      <c r="AG3248" s="327">
        <v>0</v>
      </c>
      <c r="AH3248" s="327">
        <v>0</v>
      </c>
      <c r="AI3248" s="327">
        <v>0</v>
      </c>
      <c r="AJ3248" s="327">
        <v>0</v>
      </c>
      <c r="AK3248" s="327">
        <v>0</v>
      </c>
      <c r="AL3248" s="327">
        <v>0</v>
      </c>
      <c r="AM3248" s="292"/>
    </row>
    <row r="3249" spans="1:39" ht="19.5" customHeight="1" x14ac:dyDescent="0.2">
      <c r="A3249" s="375" t="s">
        <v>83</v>
      </c>
      <c r="B3249" s="375" t="s">
        <v>44</v>
      </c>
      <c r="C3249" s="375" t="s">
        <v>40</v>
      </c>
      <c r="D3249" s="375" t="s">
        <v>41</v>
      </c>
      <c r="E3249" s="375"/>
      <c r="F3249" s="375">
        <v>18625.958318000001</v>
      </c>
      <c r="G3249" s="375">
        <v>5323.1055130000004</v>
      </c>
      <c r="H3249" s="375">
        <v>17624.975405000001</v>
      </c>
      <c r="I3249" s="375">
        <v>21858.115906999999</v>
      </c>
      <c r="J3249" s="375">
        <v>24694.1360940001</v>
      </c>
      <c r="K3249" s="375">
        <v>26277.855499000001</v>
      </c>
      <c r="L3249" s="375">
        <v>27596.697905000001</v>
      </c>
      <c r="M3249" s="375">
        <v>27889.204590562498</v>
      </c>
      <c r="N3249" s="375">
        <v>26510.395947549601</v>
      </c>
      <c r="O3249" s="375">
        <v>24769.874892000102</v>
      </c>
      <c r="P3249" s="375">
        <v>29353.757631</v>
      </c>
      <c r="Q3249" s="375">
        <v>30159.255452756599</v>
      </c>
      <c r="R3249" s="375">
        <v>280683.33315486897</v>
      </c>
      <c r="W3249" s="323" t="s">
        <v>64</v>
      </c>
      <c r="X3249" s="323" t="s">
        <v>224</v>
      </c>
      <c r="Y3249" s="323"/>
      <c r="Z3249" s="327">
        <v>0</v>
      </c>
      <c r="AA3249" s="327">
        <v>0</v>
      </c>
      <c r="AB3249" s="327">
        <v>0</v>
      </c>
      <c r="AC3249" s="327">
        <v>0</v>
      </c>
      <c r="AD3249" s="327">
        <v>0</v>
      </c>
      <c r="AE3249" s="327">
        <v>0</v>
      </c>
      <c r="AF3249" s="327">
        <v>0</v>
      </c>
      <c r="AG3249" s="327">
        <v>0</v>
      </c>
      <c r="AH3249" s="327">
        <v>0</v>
      </c>
      <c r="AI3249" s="327">
        <v>0</v>
      </c>
      <c r="AJ3249" s="327">
        <v>0</v>
      </c>
      <c r="AK3249" s="327">
        <v>0</v>
      </c>
      <c r="AL3249" s="327">
        <v>0</v>
      </c>
      <c r="AM3249" s="292"/>
    </row>
    <row r="3250" spans="1:39" ht="19.5" customHeight="1" x14ac:dyDescent="0.2">
      <c r="A3250" s="375" t="s">
        <v>83</v>
      </c>
      <c r="B3250" s="375" t="s">
        <v>44</v>
      </c>
      <c r="C3250" s="375" t="s">
        <v>40</v>
      </c>
      <c r="D3250" s="375" t="s">
        <v>42</v>
      </c>
      <c r="E3250" s="375"/>
      <c r="F3250" s="375">
        <v>1438.468967</v>
      </c>
      <c r="G3250" s="375">
        <v>1233.554513</v>
      </c>
      <c r="H3250" s="375">
        <v>1460.495758</v>
      </c>
      <c r="I3250" s="375">
        <v>2131.234093</v>
      </c>
      <c r="J3250" s="375">
        <v>4948.2756529999997</v>
      </c>
      <c r="K3250" s="375">
        <v>5637.5143089999801</v>
      </c>
      <c r="L3250" s="375">
        <v>5681.2007759999997</v>
      </c>
      <c r="M3250" s="375">
        <v>5010.7836514843702</v>
      </c>
      <c r="N3250" s="375">
        <v>6232.8581630090102</v>
      </c>
      <c r="O3250" s="375">
        <v>3129.83268</v>
      </c>
      <c r="P3250" s="375">
        <v>1555.2429979999999</v>
      </c>
      <c r="Q3250" s="375">
        <v>1909.5518569999999</v>
      </c>
      <c r="R3250" s="375">
        <v>40369.0134184934</v>
      </c>
      <c r="W3250" s="323" t="s">
        <v>64</v>
      </c>
      <c r="X3250" s="323" t="s">
        <v>225</v>
      </c>
      <c r="Y3250" s="323"/>
      <c r="Z3250" s="327">
        <v>0</v>
      </c>
      <c r="AA3250" s="327">
        <v>0</v>
      </c>
      <c r="AB3250" s="327">
        <v>0</v>
      </c>
      <c r="AC3250" s="327">
        <v>0</v>
      </c>
      <c r="AD3250" s="327">
        <v>0</v>
      </c>
      <c r="AE3250" s="327">
        <v>0</v>
      </c>
      <c r="AF3250" s="327">
        <v>0</v>
      </c>
      <c r="AG3250" s="327">
        <v>0</v>
      </c>
      <c r="AH3250" s="327">
        <v>0</v>
      </c>
      <c r="AI3250" s="327">
        <v>0</v>
      </c>
      <c r="AJ3250" s="327">
        <v>0</v>
      </c>
      <c r="AK3250" s="327">
        <v>0</v>
      </c>
      <c r="AL3250" s="327">
        <v>0</v>
      </c>
      <c r="AM3250" s="292"/>
    </row>
    <row r="3251" spans="1:39" ht="19.5" customHeight="1" x14ac:dyDescent="0.2">
      <c r="A3251" s="375" t="s">
        <v>83</v>
      </c>
      <c r="B3251" s="375" t="s">
        <v>44</v>
      </c>
      <c r="C3251" s="375" t="s">
        <v>40</v>
      </c>
      <c r="D3251" s="375" t="s">
        <v>43</v>
      </c>
      <c r="E3251" s="375"/>
      <c r="F3251" s="375">
        <v>88.050663999999998</v>
      </c>
      <c r="G3251" s="375">
        <v>382.74813599999999</v>
      </c>
      <c r="H3251" s="375">
        <v>412.50622700000002</v>
      </c>
      <c r="I3251" s="375">
        <v>300.257094</v>
      </c>
      <c r="J3251" s="375">
        <v>299.83270900000002</v>
      </c>
      <c r="K3251" s="375">
        <v>333.65036400000002</v>
      </c>
      <c r="L3251" s="375">
        <v>370.91520600000001</v>
      </c>
      <c r="M3251" s="375">
        <v>414.23069107812501</v>
      </c>
      <c r="N3251" s="375">
        <v>398.613091</v>
      </c>
      <c r="O3251" s="375">
        <v>418.397222</v>
      </c>
      <c r="P3251" s="375">
        <v>382.22414600000002</v>
      </c>
      <c r="Q3251" s="375">
        <v>362.44231919139997</v>
      </c>
      <c r="R3251" s="375">
        <v>4163.8678692695303</v>
      </c>
      <c r="W3251" s="323" t="s">
        <v>64</v>
      </c>
      <c r="X3251" s="323" t="s">
        <v>226</v>
      </c>
      <c r="Y3251" s="323"/>
      <c r="Z3251" s="327">
        <v>0</v>
      </c>
      <c r="AA3251" s="327">
        <v>0</v>
      </c>
      <c r="AB3251" s="327">
        <v>0</v>
      </c>
      <c r="AC3251" s="327">
        <v>0</v>
      </c>
      <c r="AD3251" s="327">
        <v>0</v>
      </c>
      <c r="AE3251" s="327">
        <v>0</v>
      </c>
      <c r="AF3251" s="327">
        <v>0</v>
      </c>
      <c r="AG3251" s="327">
        <v>0</v>
      </c>
      <c r="AH3251" s="327">
        <v>0</v>
      </c>
      <c r="AI3251" s="327">
        <v>0</v>
      </c>
      <c r="AJ3251" s="327">
        <v>0</v>
      </c>
      <c r="AK3251" s="327">
        <v>0</v>
      </c>
      <c r="AL3251" s="327">
        <v>0</v>
      </c>
      <c r="AM3251" s="292"/>
    </row>
    <row r="3252" spans="1:39" ht="19.5" customHeight="1" x14ac:dyDescent="0.2">
      <c r="A3252" s="375" t="s">
        <v>83</v>
      </c>
      <c r="B3252" s="375" t="s">
        <v>44</v>
      </c>
      <c r="C3252" s="375" t="s">
        <v>61</v>
      </c>
      <c r="D3252" s="375" t="s">
        <v>24</v>
      </c>
      <c r="E3252" s="375"/>
      <c r="F3252" s="375">
        <v>3571.7997580000001</v>
      </c>
      <c r="G3252" s="375">
        <v>1207.0691220000001</v>
      </c>
      <c r="H3252" s="375">
        <v>3514.7857570000001</v>
      </c>
      <c r="I3252" s="375">
        <v>4451.4104180000004</v>
      </c>
      <c r="J3252" s="375">
        <v>5435.2656770000303</v>
      </c>
      <c r="K3252" s="375">
        <v>5883.2005899999904</v>
      </c>
      <c r="L3252" s="375">
        <v>6098.166115</v>
      </c>
      <c r="M3252" s="375">
        <v>5565.8038555468702</v>
      </c>
      <c r="N3252" s="375">
        <v>5349.0109463693698</v>
      </c>
      <c r="O3252" s="375">
        <v>4794.1300629999996</v>
      </c>
      <c r="P3252" s="375">
        <v>5199.4497530000099</v>
      </c>
      <c r="Q3252" s="375">
        <v>5229.4486087490995</v>
      </c>
      <c r="R3252" s="375">
        <v>56299.540663665401</v>
      </c>
      <c r="W3252" s="323" t="s">
        <v>64</v>
      </c>
      <c r="X3252" s="323" t="s">
        <v>227</v>
      </c>
      <c r="Y3252" s="323"/>
      <c r="Z3252" s="327">
        <v>0</v>
      </c>
      <c r="AA3252" s="327">
        <v>0</v>
      </c>
      <c r="AB3252" s="327">
        <v>0</v>
      </c>
      <c r="AC3252" s="327">
        <v>0</v>
      </c>
      <c r="AD3252" s="327">
        <v>0</v>
      </c>
      <c r="AE3252" s="327">
        <v>0</v>
      </c>
      <c r="AF3252" s="327">
        <v>0</v>
      </c>
      <c r="AG3252" s="327">
        <v>0</v>
      </c>
      <c r="AH3252" s="327">
        <v>0</v>
      </c>
      <c r="AI3252" s="327">
        <v>0</v>
      </c>
      <c r="AJ3252" s="327">
        <v>0</v>
      </c>
      <c r="AK3252" s="327">
        <v>0</v>
      </c>
      <c r="AL3252" s="327">
        <v>0</v>
      </c>
      <c r="AM3252" s="292"/>
    </row>
    <row r="3253" spans="1:39" ht="19.5" customHeight="1" x14ac:dyDescent="0.2">
      <c r="A3253" s="375" t="s">
        <v>83</v>
      </c>
      <c r="B3253" s="375" t="s">
        <v>44</v>
      </c>
      <c r="C3253" s="375" t="s">
        <v>61</v>
      </c>
      <c r="D3253" s="375" t="s">
        <v>51</v>
      </c>
      <c r="E3253" s="375"/>
      <c r="F3253" s="375">
        <v>2277.4472609999998</v>
      </c>
      <c r="G3253" s="375">
        <v>992.90115200000002</v>
      </c>
      <c r="H3253" s="375">
        <v>2895.4625019999999</v>
      </c>
      <c r="I3253" s="375">
        <v>3867.5527489999999</v>
      </c>
      <c r="J3253" s="375">
        <v>5037.56920300003</v>
      </c>
      <c r="K3253" s="375">
        <v>5331.8633030000101</v>
      </c>
      <c r="L3253" s="375">
        <v>5222.8742160000002</v>
      </c>
      <c r="M3253" s="375">
        <v>5075.9310763125004</v>
      </c>
      <c r="N3253" s="375">
        <v>5120.0602343873798</v>
      </c>
      <c r="O3253" s="375">
        <v>4101.2328160000097</v>
      </c>
      <c r="P3253" s="375">
        <v>4360.7338660000096</v>
      </c>
      <c r="Q3253" s="375">
        <v>3977.0289338590001</v>
      </c>
      <c r="R3253" s="375">
        <v>48260.657312558898</v>
      </c>
      <c r="W3253" s="323" t="s">
        <v>64</v>
      </c>
      <c r="X3253" s="323" t="s">
        <v>367</v>
      </c>
      <c r="Y3253" s="323"/>
      <c r="Z3253" s="327">
        <v>0</v>
      </c>
      <c r="AA3253" s="327">
        <v>0</v>
      </c>
      <c r="AB3253" s="327">
        <v>0</v>
      </c>
      <c r="AC3253" s="327">
        <v>0</v>
      </c>
      <c r="AD3253" s="327">
        <v>0</v>
      </c>
      <c r="AE3253" s="327">
        <v>0</v>
      </c>
      <c r="AF3253" s="327">
        <v>0</v>
      </c>
      <c r="AG3253" s="327">
        <v>0</v>
      </c>
      <c r="AH3253" s="327">
        <v>0</v>
      </c>
      <c r="AI3253" s="327">
        <v>0</v>
      </c>
      <c r="AJ3253" s="327">
        <v>0</v>
      </c>
      <c r="AK3253" s="327">
        <v>0</v>
      </c>
      <c r="AL3253" s="327">
        <v>0</v>
      </c>
      <c r="AM3253" s="292"/>
    </row>
    <row r="3254" spans="1:39" ht="19.5" customHeight="1" x14ac:dyDescent="0.2">
      <c r="A3254" s="375" t="s">
        <v>83</v>
      </c>
      <c r="B3254" s="375" t="s">
        <v>44</v>
      </c>
      <c r="C3254" s="375" t="s">
        <v>61</v>
      </c>
      <c r="D3254" s="375" t="s">
        <v>52</v>
      </c>
      <c r="E3254" s="375"/>
      <c r="F3254" s="375">
        <v>2551.959194</v>
      </c>
      <c r="G3254" s="375">
        <v>786.53560800000002</v>
      </c>
      <c r="H3254" s="375">
        <v>2584.0023200000001</v>
      </c>
      <c r="I3254" s="375">
        <v>3327.0898609999999</v>
      </c>
      <c r="J3254" s="375">
        <v>3922.8683210000099</v>
      </c>
      <c r="K3254" s="375">
        <v>4309.7118259999997</v>
      </c>
      <c r="L3254" s="375">
        <v>4655.0170829999797</v>
      </c>
      <c r="M3254" s="375">
        <v>4706.5344723124999</v>
      </c>
      <c r="N3254" s="375">
        <v>4644.3971869189199</v>
      </c>
      <c r="O3254" s="375">
        <v>3730.6645840000101</v>
      </c>
      <c r="P3254" s="375">
        <v>4175.7128030000003</v>
      </c>
      <c r="Q3254" s="375">
        <v>4305.5295423013004</v>
      </c>
      <c r="R3254" s="375">
        <v>43700.022801532701</v>
      </c>
      <c r="W3254" s="323" t="s">
        <v>64</v>
      </c>
      <c r="X3254" s="323" t="s">
        <v>229</v>
      </c>
      <c r="Y3254" s="323"/>
      <c r="Z3254" s="327">
        <v>0</v>
      </c>
      <c r="AA3254" s="327">
        <v>0</v>
      </c>
      <c r="AB3254" s="327">
        <v>0</v>
      </c>
      <c r="AC3254" s="327">
        <v>0</v>
      </c>
      <c r="AD3254" s="327">
        <v>0</v>
      </c>
      <c r="AE3254" s="327">
        <v>0</v>
      </c>
      <c r="AF3254" s="327">
        <v>0</v>
      </c>
      <c r="AG3254" s="327">
        <v>0</v>
      </c>
      <c r="AH3254" s="327">
        <v>0</v>
      </c>
      <c r="AI3254" s="327">
        <v>0</v>
      </c>
      <c r="AJ3254" s="327">
        <v>0</v>
      </c>
      <c r="AK3254" s="327">
        <v>0</v>
      </c>
      <c r="AL3254" s="327">
        <v>0</v>
      </c>
      <c r="AM3254" s="292"/>
    </row>
    <row r="3255" spans="1:39" ht="19.5" customHeight="1" x14ac:dyDescent="0.2">
      <c r="A3255" s="375" t="s">
        <v>83</v>
      </c>
      <c r="B3255" s="375" t="s">
        <v>44</v>
      </c>
      <c r="C3255" s="375" t="s">
        <v>61</v>
      </c>
      <c r="D3255" s="375" t="s">
        <v>53</v>
      </c>
      <c r="E3255" s="375"/>
      <c r="F3255" s="375">
        <v>2891.7072020000001</v>
      </c>
      <c r="G3255" s="375">
        <v>985.47837800000104</v>
      </c>
      <c r="H3255" s="375">
        <v>2618.308657</v>
      </c>
      <c r="I3255" s="375">
        <v>3215.9558590000102</v>
      </c>
      <c r="J3255" s="375">
        <v>3701.40499400001</v>
      </c>
      <c r="K3255" s="375">
        <v>4572.3829999999998</v>
      </c>
      <c r="L3255" s="375">
        <v>4672.3146879999904</v>
      </c>
      <c r="M3255" s="375">
        <v>4998.6888316250097</v>
      </c>
      <c r="N3255" s="375">
        <v>5174.7181811711698</v>
      </c>
      <c r="O3255" s="375">
        <v>4497.5519340000101</v>
      </c>
      <c r="P3255" s="375">
        <v>5007.1419690000002</v>
      </c>
      <c r="Q3255" s="375">
        <v>5287.8205212778203</v>
      </c>
      <c r="R3255" s="375">
        <v>47623.474215073998</v>
      </c>
      <c r="W3255" s="323" t="s">
        <v>64</v>
      </c>
      <c r="X3255" s="323" t="s">
        <v>230</v>
      </c>
      <c r="Y3255" s="323"/>
      <c r="Z3255" s="327">
        <v>0</v>
      </c>
      <c r="AA3255" s="327">
        <v>0</v>
      </c>
      <c r="AB3255" s="327">
        <v>0</v>
      </c>
      <c r="AC3255" s="327">
        <v>0</v>
      </c>
      <c r="AD3255" s="327">
        <v>0</v>
      </c>
      <c r="AE3255" s="327">
        <v>0</v>
      </c>
      <c r="AF3255" s="327">
        <v>0</v>
      </c>
      <c r="AG3255" s="327">
        <v>0</v>
      </c>
      <c r="AH3255" s="327">
        <v>0</v>
      </c>
      <c r="AI3255" s="327">
        <v>0</v>
      </c>
      <c r="AJ3255" s="327">
        <v>0</v>
      </c>
      <c r="AK3255" s="327">
        <v>0</v>
      </c>
      <c r="AL3255" s="327">
        <v>0</v>
      </c>
      <c r="AM3255" s="292"/>
    </row>
    <row r="3256" spans="1:39" ht="19.5" customHeight="1" x14ac:dyDescent="0.2">
      <c r="A3256" s="375" t="s">
        <v>83</v>
      </c>
      <c r="B3256" s="375" t="s">
        <v>44</v>
      </c>
      <c r="C3256" s="375" t="s">
        <v>61</v>
      </c>
      <c r="D3256" s="375" t="s">
        <v>54</v>
      </c>
      <c r="E3256" s="375"/>
      <c r="F3256" s="375">
        <v>4265.8448420000004</v>
      </c>
      <c r="G3256" s="375">
        <v>1413.6214339999999</v>
      </c>
      <c r="H3256" s="375">
        <v>4289.323488</v>
      </c>
      <c r="I3256" s="375">
        <v>5016.18009599999</v>
      </c>
      <c r="J3256" s="375">
        <v>6543.9667450000297</v>
      </c>
      <c r="K3256" s="375">
        <v>6231.7659059999996</v>
      </c>
      <c r="L3256" s="375">
        <v>7097.7008479999904</v>
      </c>
      <c r="M3256" s="375">
        <v>6661.0482970937501</v>
      </c>
      <c r="N3256" s="375">
        <v>6654.7822275405397</v>
      </c>
      <c r="O3256" s="375">
        <v>5502.0078920000296</v>
      </c>
      <c r="P3256" s="375">
        <v>5811.2946009999996</v>
      </c>
      <c r="Q3256" s="375">
        <v>6497.7116509999896</v>
      </c>
      <c r="R3256" s="375">
        <v>65985.248027634298</v>
      </c>
      <c r="W3256" s="323" t="s">
        <v>64</v>
      </c>
      <c r="X3256" s="323" t="s">
        <v>231</v>
      </c>
      <c r="Y3256" s="323"/>
      <c r="Z3256" s="327">
        <v>0</v>
      </c>
      <c r="AA3256" s="327">
        <v>0</v>
      </c>
      <c r="AB3256" s="327">
        <v>0</v>
      </c>
      <c r="AC3256" s="327">
        <v>0</v>
      </c>
      <c r="AD3256" s="327">
        <v>0</v>
      </c>
      <c r="AE3256" s="327">
        <v>0</v>
      </c>
      <c r="AF3256" s="327">
        <v>0</v>
      </c>
      <c r="AG3256" s="327">
        <v>0</v>
      </c>
      <c r="AH3256" s="327">
        <v>0</v>
      </c>
      <c r="AI3256" s="327">
        <v>0</v>
      </c>
      <c r="AJ3256" s="327">
        <v>0</v>
      </c>
      <c r="AK3256" s="327">
        <v>0</v>
      </c>
      <c r="AL3256" s="327">
        <v>0</v>
      </c>
      <c r="AM3256" s="292"/>
    </row>
    <row r="3257" spans="1:39" ht="19.5" customHeight="1" x14ac:dyDescent="0.2">
      <c r="A3257" s="375" t="s">
        <v>83</v>
      </c>
      <c r="B3257" s="375" t="s">
        <v>44</v>
      </c>
      <c r="C3257" s="375" t="s">
        <v>61</v>
      </c>
      <c r="D3257" s="375" t="s">
        <v>55</v>
      </c>
      <c r="E3257" s="375"/>
      <c r="F3257" s="375">
        <v>4589.9105790000003</v>
      </c>
      <c r="G3257" s="375">
        <v>1552.5858390000001</v>
      </c>
      <c r="H3257" s="375">
        <v>3592.6582249999901</v>
      </c>
      <c r="I3257" s="375">
        <v>4392.6180200000299</v>
      </c>
      <c r="J3257" s="375">
        <v>5272.1551770000196</v>
      </c>
      <c r="K3257" s="375">
        <v>5865.5441340000098</v>
      </c>
      <c r="L3257" s="375">
        <v>5860.1454469999799</v>
      </c>
      <c r="M3257" s="375">
        <v>6255.9066832343797</v>
      </c>
      <c r="N3257" s="375">
        <v>6135.5542091711704</v>
      </c>
      <c r="O3257" s="375">
        <v>5633.7546410000296</v>
      </c>
      <c r="P3257" s="375">
        <v>6650.7350570000099</v>
      </c>
      <c r="Q3257" s="375">
        <v>7013.6057227608098</v>
      </c>
      <c r="R3257" s="375">
        <v>62815.173734166397</v>
      </c>
      <c r="W3257" s="323" t="s">
        <v>64</v>
      </c>
      <c r="X3257" s="323" t="s">
        <v>232</v>
      </c>
      <c r="Y3257" s="323"/>
      <c r="Z3257" s="327">
        <v>0</v>
      </c>
      <c r="AA3257" s="327">
        <v>0</v>
      </c>
      <c r="AB3257" s="327">
        <v>0</v>
      </c>
      <c r="AC3257" s="327">
        <v>0</v>
      </c>
      <c r="AD3257" s="327">
        <v>0</v>
      </c>
      <c r="AE3257" s="327">
        <v>0</v>
      </c>
      <c r="AF3257" s="327">
        <v>0</v>
      </c>
      <c r="AG3257" s="327">
        <v>0</v>
      </c>
      <c r="AH3257" s="327">
        <v>0</v>
      </c>
      <c r="AI3257" s="327">
        <v>0</v>
      </c>
      <c r="AJ3257" s="327">
        <v>0</v>
      </c>
      <c r="AK3257" s="327">
        <v>0</v>
      </c>
      <c r="AL3257" s="327">
        <v>0</v>
      </c>
      <c r="AM3257" s="292"/>
    </row>
    <row r="3258" spans="1:39" ht="19.5" customHeight="1" x14ac:dyDescent="0.2">
      <c r="A3258" s="375" t="s">
        <v>83</v>
      </c>
      <c r="B3258" s="375" t="s">
        <v>44</v>
      </c>
      <c r="C3258" s="375" t="s">
        <v>61</v>
      </c>
      <c r="D3258" s="375" t="s">
        <v>365</v>
      </c>
      <c r="E3258" s="375"/>
      <c r="F3258" s="375">
        <v>0</v>
      </c>
      <c r="G3258" s="375">
        <v>0</v>
      </c>
      <c r="H3258" s="375">
        <v>0</v>
      </c>
      <c r="I3258" s="375">
        <v>0</v>
      </c>
      <c r="J3258" s="375">
        <v>0</v>
      </c>
      <c r="K3258" s="375">
        <v>0</v>
      </c>
      <c r="L3258" s="375">
        <v>0</v>
      </c>
      <c r="M3258" s="375">
        <v>0</v>
      </c>
      <c r="N3258" s="375">
        <v>0</v>
      </c>
      <c r="O3258" s="375">
        <v>0</v>
      </c>
      <c r="P3258" s="375">
        <v>0</v>
      </c>
      <c r="Q3258" s="375">
        <v>0</v>
      </c>
      <c r="R3258" s="375">
        <v>0</v>
      </c>
      <c r="W3258" s="323" t="s">
        <v>64</v>
      </c>
      <c r="X3258" s="323" t="s">
        <v>233</v>
      </c>
      <c r="Y3258" s="323"/>
      <c r="Z3258" s="327">
        <v>0</v>
      </c>
      <c r="AA3258" s="327">
        <v>0</v>
      </c>
      <c r="AB3258" s="327">
        <v>0</v>
      </c>
      <c r="AC3258" s="327">
        <v>0</v>
      </c>
      <c r="AD3258" s="327">
        <v>0</v>
      </c>
      <c r="AE3258" s="327">
        <v>0</v>
      </c>
      <c r="AF3258" s="327">
        <v>0</v>
      </c>
      <c r="AG3258" s="327">
        <v>0</v>
      </c>
      <c r="AH3258" s="327">
        <v>0</v>
      </c>
      <c r="AI3258" s="327">
        <v>0</v>
      </c>
      <c r="AJ3258" s="327">
        <v>0</v>
      </c>
      <c r="AK3258" s="327">
        <v>0</v>
      </c>
      <c r="AL3258" s="327">
        <v>0</v>
      </c>
      <c r="AM3258" s="292"/>
    </row>
    <row r="3259" spans="1:39" ht="19.5" customHeight="1" x14ac:dyDescent="0.2">
      <c r="A3259" s="375" t="s">
        <v>83</v>
      </c>
      <c r="B3259" s="375" t="s">
        <v>44</v>
      </c>
      <c r="C3259" s="375" t="s">
        <v>61</v>
      </c>
      <c r="D3259" s="375" t="s">
        <v>75</v>
      </c>
      <c r="E3259" s="375"/>
      <c r="F3259" s="375">
        <v>3.809113</v>
      </c>
      <c r="G3259" s="375">
        <v>1.216629</v>
      </c>
      <c r="H3259" s="375">
        <v>3.4364409999999999</v>
      </c>
      <c r="I3259" s="375">
        <v>18.800090999999998</v>
      </c>
      <c r="J3259" s="375">
        <v>29.014339</v>
      </c>
      <c r="K3259" s="375">
        <v>54.551412999999997</v>
      </c>
      <c r="L3259" s="375">
        <v>42.595489999999998</v>
      </c>
      <c r="M3259" s="375">
        <v>50.305717000000001</v>
      </c>
      <c r="N3259" s="375">
        <v>63.344216000000003</v>
      </c>
      <c r="O3259" s="375">
        <v>58.762864</v>
      </c>
      <c r="P3259" s="375">
        <v>86.156726000000006</v>
      </c>
      <c r="Q3259" s="375">
        <v>120.10464899999999</v>
      </c>
      <c r="R3259" s="375">
        <v>532.09768799999995</v>
      </c>
      <c r="W3259" s="323" t="s">
        <v>64</v>
      </c>
      <c r="X3259" s="323" t="s">
        <v>234</v>
      </c>
      <c r="Y3259" s="323"/>
      <c r="Z3259" s="327">
        <v>0</v>
      </c>
      <c r="AA3259" s="327">
        <v>0</v>
      </c>
      <c r="AB3259" s="327">
        <v>0</v>
      </c>
      <c r="AC3259" s="327">
        <v>0</v>
      </c>
      <c r="AD3259" s="327">
        <v>0</v>
      </c>
      <c r="AE3259" s="327">
        <v>0</v>
      </c>
      <c r="AF3259" s="327">
        <v>0</v>
      </c>
      <c r="AG3259" s="327">
        <v>0</v>
      </c>
      <c r="AH3259" s="327">
        <v>0</v>
      </c>
      <c r="AI3259" s="327">
        <v>0</v>
      </c>
      <c r="AJ3259" s="327">
        <v>0</v>
      </c>
      <c r="AK3259" s="327">
        <v>0</v>
      </c>
      <c r="AL3259" s="327">
        <v>0</v>
      </c>
      <c r="AM3259" s="292"/>
    </row>
    <row r="3260" spans="1:39" ht="19.5" customHeight="1" x14ac:dyDescent="0.2">
      <c r="A3260" s="375" t="s">
        <v>83</v>
      </c>
      <c r="B3260" s="375" t="s">
        <v>87</v>
      </c>
      <c r="C3260" s="375" t="s">
        <v>40</v>
      </c>
      <c r="D3260" s="375"/>
      <c r="E3260" s="375"/>
      <c r="F3260" s="375">
        <v>20152.477949</v>
      </c>
      <c r="G3260" s="375">
        <v>6939.4081619999997</v>
      </c>
      <c r="H3260" s="375">
        <v>19497.97739</v>
      </c>
      <c r="I3260" s="375">
        <v>24289.607093999999</v>
      </c>
      <c r="J3260" s="375">
        <v>29942.244456000099</v>
      </c>
      <c r="K3260" s="375">
        <v>32249.020172</v>
      </c>
      <c r="L3260" s="375">
        <v>33648.813886999902</v>
      </c>
      <c r="M3260" s="375">
        <v>33314.218933124997</v>
      </c>
      <c r="N3260" s="375">
        <v>33141.867201558598</v>
      </c>
      <c r="O3260" s="375">
        <v>28318.104794000101</v>
      </c>
      <c r="P3260" s="375">
        <v>31291.224774999999</v>
      </c>
      <c r="Q3260" s="375">
        <v>32431.249628948</v>
      </c>
      <c r="R3260" s="375">
        <v>325216.21444263199</v>
      </c>
      <c r="W3260" s="323" t="s">
        <v>64</v>
      </c>
      <c r="X3260" s="323" t="s">
        <v>127</v>
      </c>
      <c r="Y3260" s="323"/>
      <c r="Z3260" s="327">
        <v>0</v>
      </c>
      <c r="AA3260" s="327">
        <v>0</v>
      </c>
      <c r="AB3260" s="327">
        <v>0</v>
      </c>
      <c r="AC3260" s="327">
        <v>0</v>
      </c>
      <c r="AD3260" s="327">
        <v>0</v>
      </c>
      <c r="AE3260" s="327">
        <v>0</v>
      </c>
      <c r="AF3260" s="327">
        <v>0</v>
      </c>
      <c r="AG3260" s="327">
        <v>0</v>
      </c>
      <c r="AH3260" s="327">
        <v>0</v>
      </c>
      <c r="AI3260" s="327">
        <v>0</v>
      </c>
      <c r="AJ3260" s="327">
        <v>0</v>
      </c>
      <c r="AK3260" s="327">
        <v>205.45179999999999</v>
      </c>
      <c r="AL3260" s="327">
        <v>205.45179999999999</v>
      </c>
      <c r="AM3260" s="292"/>
    </row>
    <row r="3261" spans="1:39" ht="19.5" customHeight="1" x14ac:dyDescent="0.2">
      <c r="A3261" s="375" t="s">
        <v>83</v>
      </c>
      <c r="B3261" s="375" t="s">
        <v>45</v>
      </c>
      <c r="C3261" s="375" t="s">
        <v>26</v>
      </c>
      <c r="D3261" s="375" t="s">
        <v>27</v>
      </c>
      <c r="E3261" s="375"/>
      <c r="F3261" s="375">
        <v>3028.916976</v>
      </c>
      <c r="G3261" s="375">
        <v>697.83325500000001</v>
      </c>
      <c r="H3261" s="375">
        <v>3392.7773860000002</v>
      </c>
      <c r="I3261" s="375">
        <v>5044.3564379999998</v>
      </c>
      <c r="J3261" s="375">
        <v>4065.756378</v>
      </c>
      <c r="K3261" s="375">
        <v>5774.603513</v>
      </c>
      <c r="L3261" s="375">
        <v>6214.8944970000002</v>
      </c>
      <c r="M3261" s="375">
        <v>6747.4246290000001</v>
      </c>
      <c r="N3261" s="375">
        <v>6440.9525489999996</v>
      </c>
      <c r="O3261" s="375">
        <v>5463.2898910000004</v>
      </c>
      <c r="P3261" s="375">
        <v>5932.9713750000001</v>
      </c>
      <c r="Q3261" s="375">
        <v>6442.3943120000004</v>
      </c>
      <c r="R3261" s="375">
        <v>59246.171198999997</v>
      </c>
      <c r="W3261" s="323" t="s">
        <v>64</v>
      </c>
      <c r="X3261" s="323" t="s">
        <v>235</v>
      </c>
      <c r="Y3261" s="323"/>
      <c r="Z3261" s="327">
        <v>0</v>
      </c>
      <c r="AA3261" s="327">
        <v>0</v>
      </c>
      <c r="AB3261" s="327">
        <v>0</v>
      </c>
      <c r="AC3261" s="327">
        <v>0</v>
      </c>
      <c r="AD3261" s="327">
        <v>0</v>
      </c>
      <c r="AE3261" s="327">
        <v>0</v>
      </c>
      <c r="AF3261" s="327">
        <v>0</v>
      </c>
      <c r="AG3261" s="327">
        <v>0</v>
      </c>
      <c r="AH3261" s="327">
        <v>0</v>
      </c>
      <c r="AI3261" s="327">
        <v>0</v>
      </c>
      <c r="AJ3261" s="327">
        <v>0</v>
      </c>
      <c r="AK3261" s="327">
        <v>0</v>
      </c>
      <c r="AL3261" s="327">
        <v>0</v>
      </c>
      <c r="AM3261" s="292"/>
    </row>
    <row r="3262" spans="1:39" ht="19.5" customHeight="1" x14ac:dyDescent="0.2">
      <c r="A3262" s="375" t="s">
        <v>83</v>
      </c>
      <c r="B3262" s="375" t="s">
        <v>45</v>
      </c>
      <c r="C3262" s="375" t="s">
        <v>26</v>
      </c>
      <c r="D3262" s="375" t="s">
        <v>28</v>
      </c>
      <c r="E3262" s="375"/>
      <c r="F3262" s="375">
        <v>1741.908193</v>
      </c>
      <c r="G3262" s="375">
        <v>522.49221499999999</v>
      </c>
      <c r="H3262" s="375">
        <v>1967.726766</v>
      </c>
      <c r="I3262" s="375">
        <v>3325.3869460000001</v>
      </c>
      <c r="J3262" s="375">
        <v>2737.183826</v>
      </c>
      <c r="K3262" s="375">
        <v>3571.1613010000001</v>
      </c>
      <c r="L3262" s="375">
        <v>3803.9389860000001</v>
      </c>
      <c r="M3262" s="375">
        <v>3802.7006299999998</v>
      </c>
      <c r="N3262" s="375">
        <v>3642.035206</v>
      </c>
      <c r="O3262" s="375">
        <v>3412.742283</v>
      </c>
      <c r="P3262" s="375">
        <v>3857.4635010000002</v>
      </c>
      <c r="Q3262" s="375">
        <v>4132.0838910000002</v>
      </c>
      <c r="R3262" s="375">
        <v>36516.823744000001</v>
      </c>
      <c r="W3262" s="323" t="s">
        <v>64</v>
      </c>
      <c r="X3262" s="323" t="s">
        <v>236</v>
      </c>
      <c r="Y3262" s="323"/>
      <c r="Z3262" s="327">
        <v>0</v>
      </c>
      <c r="AA3262" s="327">
        <v>0</v>
      </c>
      <c r="AB3262" s="327">
        <v>0</v>
      </c>
      <c r="AC3262" s="327">
        <v>0</v>
      </c>
      <c r="AD3262" s="327">
        <v>0</v>
      </c>
      <c r="AE3262" s="327">
        <v>0</v>
      </c>
      <c r="AF3262" s="327">
        <v>0</v>
      </c>
      <c r="AG3262" s="327">
        <v>0</v>
      </c>
      <c r="AH3262" s="327">
        <v>0</v>
      </c>
      <c r="AI3262" s="327">
        <v>0</v>
      </c>
      <c r="AJ3262" s="327">
        <v>0</v>
      </c>
      <c r="AK3262" s="327">
        <v>0</v>
      </c>
      <c r="AL3262" s="327">
        <v>0</v>
      </c>
      <c r="AM3262" s="292"/>
    </row>
    <row r="3263" spans="1:39" ht="19.5" customHeight="1" x14ac:dyDescent="0.2">
      <c r="A3263" s="375" t="s">
        <v>83</v>
      </c>
      <c r="B3263" s="375" t="s">
        <v>45</v>
      </c>
      <c r="C3263" s="375" t="s">
        <v>26</v>
      </c>
      <c r="D3263" s="375" t="s">
        <v>29</v>
      </c>
      <c r="E3263" s="375"/>
      <c r="F3263" s="375">
        <v>1171.5034559999999</v>
      </c>
      <c r="G3263" s="375">
        <v>349.20293700000002</v>
      </c>
      <c r="H3263" s="375">
        <v>1815.7909950000001</v>
      </c>
      <c r="I3263" s="375">
        <v>2426.4400679999799</v>
      </c>
      <c r="J3263" s="375">
        <v>2163.9395939999999</v>
      </c>
      <c r="K3263" s="375">
        <v>1958.1999700000899</v>
      </c>
      <c r="L3263" s="375">
        <v>1473.9601030000099</v>
      </c>
      <c r="M3263" s="375">
        <v>1096.970179875</v>
      </c>
      <c r="N3263" s="375">
        <v>1494.2154474414499</v>
      </c>
      <c r="O3263" s="375">
        <v>1223.3663859999899</v>
      </c>
      <c r="P3263" s="375">
        <v>1735.4710659999901</v>
      </c>
      <c r="Q3263" s="375">
        <v>1562.02312005201</v>
      </c>
      <c r="R3263" s="375">
        <v>18471.0833223685</v>
      </c>
      <c r="W3263" s="323" t="s">
        <v>64</v>
      </c>
      <c r="X3263" s="323" t="s">
        <v>237</v>
      </c>
      <c r="Y3263" s="323"/>
      <c r="Z3263" s="327">
        <v>0</v>
      </c>
      <c r="AA3263" s="327">
        <v>0</v>
      </c>
      <c r="AB3263" s="327">
        <v>0</v>
      </c>
      <c r="AC3263" s="327">
        <v>0</v>
      </c>
      <c r="AD3263" s="327">
        <v>0</v>
      </c>
      <c r="AE3263" s="327">
        <v>0</v>
      </c>
      <c r="AF3263" s="327">
        <v>0</v>
      </c>
      <c r="AG3263" s="327">
        <v>0</v>
      </c>
      <c r="AH3263" s="327">
        <v>0</v>
      </c>
      <c r="AI3263" s="327">
        <v>0</v>
      </c>
      <c r="AJ3263" s="327">
        <v>0</v>
      </c>
      <c r="AK3263" s="327">
        <v>0</v>
      </c>
      <c r="AL3263" s="327">
        <v>0</v>
      </c>
      <c r="AM3263" s="292"/>
    </row>
    <row r="3264" spans="1:39" ht="19.5" customHeight="1" x14ac:dyDescent="0.2">
      <c r="A3264" s="375" t="s">
        <v>83</v>
      </c>
      <c r="B3264" s="375" t="s">
        <v>45</v>
      </c>
      <c r="C3264" s="375" t="s">
        <v>26</v>
      </c>
      <c r="D3264" s="375" t="s">
        <v>30</v>
      </c>
      <c r="E3264" s="375"/>
      <c r="F3264" s="375">
        <v>1717.66443399998</v>
      </c>
      <c r="G3264" s="375">
        <v>654.98945799999899</v>
      </c>
      <c r="H3264" s="375">
        <v>1726.70773700002</v>
      </c>
      <c r="I3264" s="375">
        <v>2377.36866099999</v>
      </c>
      <c r="J3264" s="375">
        <v>2659.3264939998999</v>
      </c>
      <c r="K3264" s="375">
        <v>3377.6420979999002</v>
      </c>
      <c r="L3264" s="375">
        <v>-521.01045499995905</v>
      </c>
      <c r="M3264" s="375">
        <v>3397.9787119999801</v>
      </c>
      <c r="N3264" s="375">
        <v>3771.6069939999802</v>
      </c>
      <c r="O3264" s="375">
        <v>3380.9231899999099</v>
      </c>
      <c r="P3264" s="375">
        <v>3505.6691059999698</v>
      </c>
      <c r="Q3264" s="375">
        <v>3888.4029460000202</v>
      </c>
      <c r="R3264" s="375">
        <v>29937.269374999702</v>
      </c>
      <c r="W3264" s="323" t="s">
        <v>64</v>
      </c>
      <c r="X3264" s="323" t="s">
        <v>238</v>
      </c>
      <c r="Y3264" s="323"/>
      <c r="Z3264" s="327">
        <v>0</v>
      </c>
      <c r="AA3264" s="327">
        <v>0</v>
      </c>
      <c r="AB3264" s="327">
        <v>0</v>
      </c>
      <c r="AC3264" s="327">
        <v>0</v>
      </c>
      <c r="AD3264" s="327">
        <v>0</v>
      </c>
      <c r="AE3264" s="327">
        <v>0</v>
      </c>
      <c r="AF3264" s="327">
        <v>0</v>
      </c>
      <c r="AG3264" s="327">
        <v>0</v>
      </c>
      <c r="AH3264" s="327">
        <v>0</v>
      </c>
      <c r="AI3264" s="327">
        <v>0</v>
      </c>
      <c r="AJ3264" s="327">
        <v>0</v>
      </c>
      <c r="AK3264" s="327">
        <v>0</v>
      </c>
      <c r="AL3264" s="327">
        <v>0</v>
      </c>
      <c r="AM3264" s="292"/>
    </row>
    <row r="3265" spans="1:39" ht="19.5" customHeight="1" x14ac:dyDescent="0.2">
      <c r="A3265" s="375" t="s">
        <v>83</v>
      </c>
      <c r="B3265" s="375" t="s">
        <v>45</v>
      </c>
      <c r="C3265" s="375" t="s">
        <v>26</v>
      </c>
      <c r="D3265" s="375" t="s">
        <v>31</v>
      </c>
      <c r="E3265" s="375"/>
      <c r="F3265" s="375">
        <v>1218.6752180000001</v>
      </c>
      <c r="G3265" s="375">
        <v>311.48069600000002</v>
      </c>
      <c r="H3265" s="375">
        <v>926.61515999999995</v>
      </c>
      <c r="I3265" s="375">
        <v>1210.98689499999</v>
      </c>
      <c r="J3265" s="375">
        <v>1410.9722319999701</v>
      </c>
      <c r="K3265" s="375">
        <v>1973.2349280000001</v>
      </c>
      <c r="L3265" s="375">
        <v>2109.3480970000101</v>
      </c>
      <c r="M3265" s="375">
        <v>2139.413423</v>
      </c>
      <c r="N3265" s="375">
        <v>2190.773862</v>
      </c>
      <c r="O3265" s="375">
        <v>1517.732479</v>
      </c>
      <c r="P3265" s="375">
        <v>1588.979421</v>
      </c>
      <c r="Q3265" s="375">
        <v>1867.337518</v>
      </c>
      <c r="R3265" s="375">
        <v>18465.549929000001</v>
      </c>
      <c r="W3265" s="323" t="s">
        <v>64</v>
      </c>
      <c r="X3265" s="323" t="s">
        <v>239</v>
      </c>
      <c r="Y3265" s="323"/>
      <c r="Z3265" s="327">
        <v>0</v>
      </c>
      <c r="AA3265" s="327">
        <v>0</v>
      </c>
      <c r="AB3265" s="327">
        <v>0</v>
      </c>
      <c r="AC3265" s="327">
        <v>0</v>
      </c>
      <c r="AD3265" s="327">
        <v>0</v>
      </c>
      <c r="AE3265" s="327">
        <v>0</v>
      </c>
      <c r="AF3265" s="327">
        <v>0</v>
      </c>
      <c r="AG3265" s="327">
        <v>0</v>
      </c>
      <c r="AH3265" s="327">
        <v>0</v>
      </c>
      <c r="AI3265" s="327">
        <v>0</v>
      </c>
      <c r="AJ3265" s="327">
        <v>0</v>
      </c>
      <c r="AK3265" s="327">
        <v>0</v>
      </c>
      <c r="AL3265" s="327">
        <v>0</v>
      </c>
      <c r="AM3265" s="292"/>
    </row>
    <row r="3266" spans="1:39" ht="19.5" customHeight="1" x14ac:dyDescent="0.2">
      <c r="A3266" s="375" t="s">
        <v>83</v>
      </c>
      <c r="B3266" s="375" t="s">
        <v>45</v>
      </c>
      <c r="C3266" s="375" t="s">
        <v>26</v>
      </c>
      <c r="D3266" s="375" t="s">
        <v>32</v>
      </c>
      <c r="E3266" s="375"/>
      <c r="F3266" s="375">
        <v>32.4236</v>
      </c>
      <c r="G3266" s="375">
        <v>9.3965999999999994</v>
      </c>
      <c r="H3266" s="375">
        <v>28.138999999999999</v>
      </c>
      <c r="I3266" s="375">
        <v>28.523599999999998</v>
      </c>
      <c r="J3266" s="375">
        <v>31.1905</v>
      </c>
      <c r="K3266" s="375">
        <v>40.725099999999998</v>
      </c>
      <c r="L3266" s="375">
        <v>61.393900000000002</v>
      </c>
      <c r="M3266" s="375">
        <v>42.249899999999997</v>
      </c>
      <c r="N3266" s="375">
        <v>35.772300000000001</v>
      </c>
      <c r="O3266" s="375">
        <v>32.883499999999998</v>
      </c>
      <c r="P3266" s="375">
        <v>53.293500000000002</v>
      </c>
      <c r="Q3266" s="375">
        <v>43.248699999999999</v>
      </c>
      <c r="R3266" s="375">
        <v>439.24020000000002</v>
      </c>
      <c r="W3266" s="323" t="s">
        <v>64</v>
      </c>
      <c r="X3266" s="323" t="s">
        <v>240</v>
      </c>
      <c r="Y3266" s="323"/>
      <c r="Z3266" s="327">
        <v>0</v>
      </c>
      <c r="AA3266" s="327">
        <v>0</v>
      </c>
      <c r="AB3266" s="327">
        <v>0</v>
      </c>
      <c r="AC3266" s="327">
        <v>0</v>
      </c>
      <c r="AD3266" s="327">
        <v>0</v>
      </c>
      <c r="AE3266" s="327">
        <v>0</v>
      </c>
      <c r="AF3266" s="327">
        <v>0</v>
      </c>
      <c r="AG3266" s="327">
        <v>0</v>
      </c>
      <c r="AH3266" s="327">
        <v>0</v>
      </c>
      <c r="AI3266" s="327">
        <v>0</v>
      </c>
      <c r="AJ3266" s="327">
        <v>0</v>
      </c>
      <c r="AK3266" s="327">
        <v>0</v>
      </c>
      <c r="AL3266" s="327">
        <v>0</v>
      </c>
      <c r="AM3266" s="292"/>
    </row>
    <row r="3267" spans="1:39" ht="19.5" customHeight="1" x14ac:dyDescent="0.2">
      <c r="A3267" s="375" t="s">
        <v>83</v>
      </c>
      <c r="B3267" s="375" t="s">
        <v>45</v>
      </c>
      <c r="C3267" s="375" t="s">
        <v>33</v>
      </c>
      <c r="D3267" s="375" t="s">
        <v>34</v>
      </c>
      <c r="E3267" s="375"/>
      <c r="F3267" s="375">
        <v>7545.2702680001003</v>
      </c>
      <c r="G3267" s="375">
        <v>2159.5808270000598</v>
      </c>
      <c r="H3267" s="375">
        <v>7490.8654000000497</v>
      </c>
      <c r="I3267" s="375">
        <v>10458.2204489998</v>
      </c>
      <c r="J3267" s="375">
        <v>10984.4366129998</v>
      </c>
      <c r="K3267" s="375">
        <v>12676.350920999899</v>
      </c>
      <c r="L3267" s="375">
        <v>8878.0911060002109</v>
      </c>
      <c r="M3267" s="375">
        <v>12786.177837875401</v>
      </c>
      <c r="N3267" s="375">
        <v>13527.227357441399</v>
      </c>
      <c r="O3267" s="375">
        <v>11701.0562890002</v>
      </c>
      <c r="P3267" s="375">
        <v>13054.2921029999</v>
      </c>
      <c r="Q3267" s="375">
        <v>14006.9270250519</v>
      </c>
      <c r="R3267" s="375">
        <v>125268.496196369</v>
      </c>
      <c r="W3267" s="323" t="s">
        <v>64</v>
      </c>
      <c r="X3267" s="323" t="s">
        <v>241</v>
      </c>
      <c r="Y3267" s="323"/>
      <c r="Z3267" s="327">
        <v>0</v>
      </c>
      <c r="AA3267" s="327">
        <v>0</v>
      </c>
      <c r="AB3267" s="327">
        <v>0</v>
      </c>
      <c r="AC3267" s="327">
        <v>0</v>
      </c>
      <c r="AD3267" s="327">
        <v>0</v>
      </c>
      <c r="AE3267" s="327">
        <v>0</v>
      </c>
      <c r="AF3267" s="327">
        <v>0</v>
      </c>
      <c r="AG3267" s="327">
        <v>0</v>
      </c>
      <c r="AH3267" s="327">
        <v>0</v>
      </c>
      <c r="AI3267" s="327">
        <v>0</v>
      </c>
      <c r="AJ3267" s="327">
        <v>0</v>
      </c>
      <c r="AK3267" s="327">
        <v>0</v>
      </c>
      <c r="AL3267" s="327">
        <v>0</v>
      </c>
      <c r="AM3267" s="292"/>
    </row>
    <row r="3268" spans="1:39" ht="19.5" customHeight="1" x14ac:dyDescent="0.2">
      <c r="A3268" s="375" t="s">
        <v>83</v>
      </c>
      <c r="B3268" s="375" t="s">
        <v>45</v>
      </c>
      <c r="C3268" s="375" t="s">
        <v>33</v>
      </c>
      <c r="D3268" s="375" t="s">
        <v>35</v>
      </c>
      <c r="E3268" s="375"/>
      <c r="F3268" s="375">
        <v>245.81915900000001</v>
      </c>
      <c r="G3268" s="375">
        <v>65.733063000000001</v>
      </c>
      <c r="H3268" s="375">
        <v>598.52339800000004</v>
      </c>
      <c r="I3268" s="375">
        <v>1084.8284650000001</v>
      </c>
      <c r="J3268" s="375">
        <v>391.39032800000001</v>
      </c>
      <c r="K3268" s="375">
        <v>1111.597348</v>
      </c>
      <c r="L3268" s="375">
        <v>1236.888168</v>
      </c>
      <c r="M3268" s="375">
        <v>1293.922816</v>
      </c>
      <c r="N3268" s="375">
        <v>309.85475499999899</v>
      </c>
      <c r="O3268" s="375">
        <v>1074.366796</v>
      </c>
      <c r="P3268" s="375">
        <v>1186.6561569999999</v>
      </c>
      <c r="Q3268" s="375">
        <v>1330.6527369999999</v>
      </c>
      <c r="R3268" s="375">
        <v>9930.2331900000008</v>
      </c>
      <c r="W3268" s="323" t="s">
        <v>64</v>
      </c>
      <c r="X3268" s="323" t="s">
        <v>242</v>
      </c>
      <c r="Y3268" s="323"/>
      <c r="Z3268" s="327">
        <v>0</v>
      </c>
      <c r="AA3268" s="327">
        <v>0</v>
      </c>
      <c r="AB3268" s="327">
        <v>0</v>
      </c>
      <c r="AC3268" s="327">
        <v>0</v>
      </c>
      <c r="AD3268" s="327">
        <v>0</v>
      </c>
      <c r="AE3268" s="327">
        <v>0</v>
      </c>
      <c r="AF3268" s="327">
        <v>0</v>
      </c>
      <c r="AG3268" s="327">
        <v>0</v>
      </c>
      <c r="AH3268" s="327">
        <v>0</v>
      </c>
      <c r="AI3268" s="327">
        <v>0</v>
      </c>
      <c r="AJ3268" s="327">
        <v>0</v>
      </c>
      <c r="AK3268" s="327">
        <v>0</v>
      </c>
      <c r="AL3268" s="327">
        <v>0</v>
      </c>
      <c r="AM3268" s="292"/>
    </row>
    <row r="3269" spans="1:39" ht="19.5" customHeight="1" x14ac:dyDescent="0.2">
      <c r="A3269" s="375" t="s">
        <v>83</v>
      </c>
      <c r="B3269" s="375" t="s">
        <v>45</v>
      </c>
      <c r="C3269" s="375" t="s">
        <v>33</v>
      </c>
      <c r="D3269" s="375" t="s">
        <v>36</v>
      </c>
      <c r="E3269" s="375"/>
      <c r="F3269" s="375">
        <v>1117.2343860000001</v>
      </c>
      <c r="G3269" s="375">
        <v>318.53746100000001</v>
      </c>
      <c r="H3269" s="375">
        <v>1764.887661</v>
      </c>
      <c r="I3269" s="375">
        <v>2858.7133180000001</v>
      </c>
      <c r="J3269" s="375">
        <v>1680.2511770000001</v>
      </c>
      <c r="K3269" s="375">
        <v>2870.5936740000002</v>
      </c>
      <c r="L3269" s="375">
        <v>2981.611343</v>
      </c>
      <c r="M3269" s="375">
        <v>3101.622492</v>
      </c>
      <c r="N3269" s="375">
        <v>3671.3200109999998</v>
      </c>
      <c r="O3269" s="375">
        <v>2194.5226560000001</v>
      </c>
      <c r="P3269" s="375">
        <v>2357.6600480000002</v>
      </c>
      <c r="Q3269" s="375">
        <v>2500.5537020000002</v>
      </c>
      <c r="R3269" s="375">
        <v>27417.507928999999</v>
      </c>
      <c r="W3269" s="323" t="s">
        <v>64</v>
      </c>
      <c r="X3269" s="323" t="s">
        <v>243</v>
      </c>
      <c r="Y3269" s="323"/>
      <c r="Z3269" s="327">
        <v>0</v>
      </c>
      <c r="AA3269" s="327">
        <v>0</v>
      </c>
      <c r="AB3269" s="327">
        <v>0</v>
      </c>
      <c r="AC3269" s="327">
        <v>0</v>
      </c>
      <c r="AD3269" s="327">
        <v>0</v>
      </c>
      <c r="AE3269" s="327">
        <v>0</v>
      </c>
      <c r="AF3269" s="327">
        <v>0</v>
      </c>
      <c r="AG3269" s="327">
        <v>0</v>
      </c>
      <c r="AH3269" s="327">
        <v>0</v>
      </c>
      <c r="AI3269" s="327">
        <v>0</v>
      </c>
      <c r="AJ3269" s="327">
        <v>0</v>
      </c>
      <c r="AK3269" s="327">
        <v>0</v>
      </c>
      <c r="AL3269" s="327">
        <v>0</v>
      </c>
      <c r="AM3269" s="292"/>
    </row>
    <row r="3270" spans="1:39" ht="19.5" customHeight="1" x14ac:dyDescent="0.2">
      <c r="A3270" s="375" t="s">
        <v>83</v>
      </c>
      <c r="B3270" s="375" t="s">
        <v>45</v>
      </c>
      <c r="C3270" s="375" t="s">
        <v>33</v>
      </c>
      <c r="D3270" s="375" t="s">
        <v>37</v>
      </c>
      <c r="E3270" s="375"/>
      <c r="F3270" s="375">
        <v>0.34114</v>
      </c>
      <c r="G3270" s="375">
        <v>8.2593E-2</v>
      </c>
      <c r="H3270" s="375">
        <v>0.46363799999999999</v>
      </c>
      <c r="I3270" s="375">
        <v>0.49424400000000002</v>
      </c>
      <c r="J3270" s="375">
        <v>-1.0000000000218299E-6</v>
      </c>
      <c r="K3270" s="375">
        <v>0</v>
      </c>
      <c r="L3270" s="375">
        <v>8.8236999999999996E-2</v>
      </c>
      <c r="M3270" s="375">
        <v>0.104784</v>
      </c>
      <c r="N3270" s="375">
        <v>0</v>
      </c>
      <c r="O3270" s="375">
        <v>0</v>
      </c>
      <c r="P3270" s="375">
        <v>0</v>
      </c>
      <c r="Q3270" s="375">
        <v>0</v>
      </c>
      <c r="R3270" s="375">
        <v>1.574635</v>
      </c>
      <c r="W3270" s="323" t="s">
        <v>64</v>
      </c>
      <c r="X3270" s="323" t="s">
        <v>244</v>
      </c>
      <c r="Y3270" s="323"/>
      <c r="Z3270" s="327">
        <v>0</v>
      </c>
      <c r="AA3270" s="327">
        <v>0</v>
      </c>
      <c r="AB3270" s="327">
        <v>0</v>
      </c>
      <c r="AC3270" s="327">
        <v>0</v>
      </c>
      <c r="AD3270" s="327">
        <v>0</v>
      </c>
      <c r="AE3270" s="327">
        <v>0</v>
      </c>
      <c r="AF3270" s="327">
        <v>0</v>
      </c>
      <c r="AG3270" s="327">
        <v>0</v>
      </c>
      <c r="AH3270" s="327">
        <v>0</v>
      </c>
      <c r="AI3270" s="327">
        <v>0</v>
      </c>
      <c r="AJ3270" s="327">
        <v>0</v>
      </c>
      <c r="AK3270" s="327">
        <v>0</v>
      </c>
      <c r="AL3270" s="327">
        <v>0</v>
      </c>
      <c r="AM3270" s="292"/>
    </row>
    <row r="3271" spans="1:39" ht="19.5" customHeight="1" x14ac:dyDescent="0.2">
      <c r="A3271" s="375" t="s">
        <v>83</v>
      </c>
      <c r="B3271" s="375" t="s">
        <v>45</v>
      </c>
      <c r="C3271" s="375" t="s">
        <v>33</v>
      </c>
      <c r="D3271" s="375" t="s">
        <v>38</v>
      </c>
      <c r="E3271" s="375"/>
      <c r="F3271" s="375">
        <v>2.3032240000000002</v>
      </c>
      <c r="G3271" s="375">
        <v>1.394517</v>
      </c>
      <c r="H3271" s="375">
        <v>2.914247</v>
      </c>
      <c r="I3271" s="375">
        <v>9.6458790000000008</v>
      </c>
      <c r="J3271" s="375">
        <v>10.860989999999999</v>
      </c>
      <c r="K3271" s="375">
        <v>33.542850999999999</v>
      </c>
      <c r="L3271" s="375">
        <v>43.012115999999999</v>
      </c>
      <c r="M3271" s="375">
        <v>43.432569999999998</v>
      </c>
      <c r="N3271" s="375">
        <v>66.853835000000004</v>
      </c>
      <c r="O3271" s="375">
        <v>50.865465999999998</v>
      </c>
      <c r="P3271" s="375">
        <v>68.910239000000004</v>
      </c>
      <c r="Q3271" s="375">
        <v>93.161068</v>
      </c>
      <c r="R3271" s="375">
        <v>426.89700199999999</v>
      </c>
      <c r="W3271" s="323" t="s">
        <v>64</v>
      </c>
      <c r="X3271" s="323" t="s">
        <v>245</v>
      </c>
      <c r="Y3271" s="323"/>
      <c r="Z3271" s="327">
        <v>0</v>
      </c>
      <c r="AA3271" s="327">
        <v>0</v>
      </c>
      <c r="AB3271" s="327">
        <v>0</v>
      </c>
      <c r="AC3271" s="327">
        <v>0</v>
      </c>
      <c r="AD3271" s="327">
        <v>0</v>
      </c>
      <c r="AE3271" s="327">
        <v>0</v>
      </c>
      <c r="AF3271" s="327">
        <v>0</v>
      </c>
      <c r="AG3271" s="327">
        <v>0</v>
      </c>
      <c r="AH3271" s="327">
        <v>0</v>
      </c>
      <c r="AI3271" s="327">
        <v>0</v>
      </c>
      <c r="AJ3271" s="327">
        <v>0</v>
      </c>
      <c r="AK3271" s="327">
        <v>0</v>
      </c>
      <c r="AL3271" s="327">
        <v>0</v>
      </c>
      <c r="AM3271" s="292"/>
    </row>
    <row r="3272" spans="1:39" ht="19.5" customHeight="1" x14ac:dyDescent="0.2">
      <c r="A3272" s="375" t="s">
        <v>83</v>
      </c>
      <c r="B3272" s="375" t="s">
        <v>45</v>
      </c>
      <c r="C3272" s="375" t="s">
        <v>33</v>
      </c>
      <c r="D3272" s="375" t="s">
        <v>39</v>
      </c>
      <c r="E3272" s="375"/>
      <c r="F3272" s="375">
        <v>0</v>
      </c>
      <c r="G3272" s="375">
        <v>0</v>
      </c>
      <c r="H3272" s="375">
        <v>0</v>
      </c>
      <c r="I3272" s="375">
        <v>0.90745299999999995</v>
      </c>
      <c r="J3272" s="375">
        <v>1.0847169999999999</v>
      </c>
      <c r="K3272" s="375">
        <v>2.9837159999999998</v>
      </c>
      <c r="L3272" s="375">
        <v>3.218858</v>
      </c>
      <c r="M3272" s="375">
        <v>1.0583739999999999</v>
      </c>
      <c r="N3272" s="375">
        <v>0</v>
      </c>
      <c r="O3272" s="375">
        <v>10.060422000000001</v>
      </c>
      <c r="P3272" s="375">
        <v>6.1729219999999998</v>
      </c>
      <c r="Q3272" s="375">
        <v>3.8816549999999999</v>
      </c>
      <c r="R3272" s="375">
        <v>29.368117000000002</v>
      </c>
      <c r="W3272" s="323" t="s">
        <v>64</v>
      </c>
      <c r="X3272" s="323" t="s">
        <v>246</v>
      </c>
      <c r="Y3272" s="323"/>
      <c r="Z3272" s="327">
        <v>0</v>
      </c>
      <c r="AA3272" s="327">
        <v>0</v>
      </c>
      <c r="AB3272" s="327">
        <v>0</v>
      </c>
      <c r="AC3272" s="327">
        <v>0</v>
      </c>
      <c r="AD3272" s="327">
        <v>0</v>
      </c>
      <c r="AE3272" s="327">
        <v>0</v>
      </c>
      <c r="AF3272" s="327">
        <v>0</v>
      </c>
      <c r="AG3272" s="327">
        <v>0</v>
      </c>
      <c r="AH3272" s="327">
        <v>0</v>
      </c>
      <c r="AI3272" s="327">
        <v>0</v>
      </c>
      <c r="AJ3272" s="327">
        <v>0</v>
      </c>
      <c r="AK3272" s="327">
        <v>0</v>
      </c>
      <c r="AL3272" s="327">
        <v>0</v>
      </c>
      <c r="AM3272" s="292"/>
    </row>
    <row r="3273" spans="1:39" ht="19.5" customHeight="1" x14ac:dyDescent="0.2">
      <c r="A3273" s="375" t="s">
        <v>83</v>
      </c>
      <c r="B3273" s="375" t="s">
        <v>45</v>
      </c>
      <c r="C3273" s="375" t="s">
        <v>40</v>
      </c>
      <c r="D3273" s="375" t="s">
        <v>41</v>
      </c>
      <c r="E3273" s="375"/>
      <c r="F3273" s="375">
        <v>8419.0586729999904</v>
      </c>
      <c r="G3273" s="375">
        <v>2338.41059</v>
      </c>
      <c r="H3273" s="375">
        <v>9442.4826740000099</v>
      </c>
      <c r="I3273" s="375">
        <v>13592.027755999999</v>
      </c>
      <c r="J3273" s="375">
        <v>11518.1688659999</v>
      </c>
      <c r="K3273" s="375">
        <v>14289.48172</v>
      </c>
      <c r="L3273" s="375">
        <v>10901.885361000001</v>
      </c>
      <c r="M3273" s="375">
        <v>15358.809103437499</v>
      </c>
      <c r="N3273" s="375">
        <v>15110.8560394504</v>
      </c>
      <c r="O3273" s="375">
        <v>13891.9534429999</v>
      </c>
      <c r="P3273" s="375">
        <v>16153.586703999999</v>
      </c>
      <c r="Q3273" s="375">
        <v>17114.768646243399</v>
      </c>
      <c r="R3273" s="375">
        <v>148131.48957613099</v>
      </c>
      <c r="W3273" s="323" t="s">
        <v>64</v>
      </c>
      <c r="X3273" s="323" t="s">
        <v>247</v>
      </c>
      <c r="Y3273" s="323"/>
      <c r="Z3273" s="327">
        <v>0</v>
      </c>
      <c r="AA3273" s="327">
        <v>0</v>
      </c>
      <c r="AB3273" s="327">
        <v>0</v>
      </c>
      <c r="AC3273" s="327">
        <v>0</v>
      </c>
      <c r="AD3273" s="327">
        <v>0</v>
      </c>
      <c r="AE3273" s="327">
        <v>0</v>
      </c>
      <c r="AF3273" s="327">
        <v>0</v>
      </c>
      <c r="AG3273" s="327">
        <v>0</v>
      </c>
      <c r="AH3273" s="327">
        <v>0</v>
      </c>
      <c r="AI3273" s="327">
        <v>0</v>
      </c>
      <c r="AJ3273" s="327">
        <v>0</v>
      </c>
      <c r="AK3273" s="327">
        <v>0</v>
      </c>
      <c r="AL3273" s="327">
        <v>0</v>
      </c>
      <c r="AM3273" s="292"/>
    </row>
    <row r="3274" spans="1:39" ht="19.5" customHeight="1" x14ac:dyDescent="0.2">
      <c r="A3274" s="375" t="s">
        <v>83</v>
      </c>
      <c r="B3274" s="375" t="s">
        <v>45</v>
      </c>
      <c r="C3274" s="375" t="s">
        <v>40</v>
      </c>
      <c r="D3274" s="375" t="s">
        <v>42</v>
      </c>
      <c r="E3274" s="375"/>
      <c r="F3274" s="375">
        <v>467.98976800000099</v>
      </c>
      <c r="G3274" s="375">
        <v>118.470507</v>
      </c>
      <c r="H3274" s="375">
        <v>359.03069699999998</v>
      </c>
      <c r="I3274" s="375">
        <v>772.392145999999</v>
      </c>
      <c r="J3274" s="375">
        <v>1491.7328669999999</v>
      </c>
      <c r="K3274" s="375">
        <v>2332.0337540000201</v>
      </c>
      <c r="L3274" s="375">
        <v>2213.6824729999998</v>
      </c>
      <c r="M3274" s="375">
        <v>1809.6971615156299</v>
      </c>
      <c r="N3274" s="375">
        <v>2391.7107099909899</v>
      </c>
      <c r="O3274" s="375">
        <v>1085.245208</v>
      </c>
      <c r="P3274" s="375">
        <v>434.549511</v>
      </c>
      <c r="Q3274" s="375">
        <v>742.79286000000002</v>
      </c>
      <c r="R3274" s="375">
        <v>14219.327662506599</v>
      </c>
      <c r="W3274" s="323" t="s">
        <v>64</v>
      </c>
      <c r="X3274" s="323" t="s">
        <v>248</v>
      </c>
      <c r="Y3274" s="323"/>
      <c r="Z3274" s="327">
        <v>0</v>
      </c>
      <c r="AA3274" s="327">
        <v>0</v>
      </c>
      <c r="AB3274" s="327">
        <v>0</v>
      </c>
      <c r="AC3274" s="327">
        <v>0</v>
      </c>
      <c r="AD3274" s="327">
        <v>0</v>
      </c>
      <c r="AE3274" s="327">
        <v>0</v>
      </c>
      <c r="AF3274" s="327">
        <v>0</v>
      </c>
      <c r="AG3274" s="327">
        <v>0</v>
      </c>
      <c r="AH3274" s="327">
        <v>0</v>
      </c>
      <c r="AI3274" s="327">
        <v>0</v>
      </c>
      <c r="AJ3274" s="327">
        <v>0</v>
      </c>
      <c r="AK3274" s="327">
        <v>0</v>
      </c>
      <c r="AL3274" s="327">
        <v>0</v>
      </c>
      <c r="AM3274" s="292"/>
    </row>
    <row r="3275" spans="1:39" ht="19.5" customHeight="1" x14ac:dyDescent="0.2">
      <c r="A3275" s="375" t="s">
        <v>83</v>
      </c>
      <c r="B3275" s="375" t="s">
        <v>45</v>
      </c>
      <c r="C3275" s="375" t="s">
        <v>40</v>
      </c>
      <c r="D3275" s="375" t="s">
        <v>43</v>
      </c>
      <c r="E3275" s="375"/>
      <c r="F3275" s="375">
        <v>24.043436</v>
      </c>
      <c r="G3275" s="375">
        <v>88.514064000000005</v>
      </c>
      <c r="H3275" s="375">
        <v>56.243672999999902</v>
      </c>
      <c r="I3275" s="375">
        <v>48.642705999999897</v>
      </c>
      <c r="J3275" s="375">
        <v>58.467290999999904</v>
      </c>
      <c r="K3275" s="375">
        <v>74.051436000000095</v>
      </c>
      <c r="L3275" s="375">
        <v>26.957294000000001</v>
      </c>
      <c r="M3275" s="375">
        <v>58.231208921875101</v>
      </c>
      <c r="N3275" s="375">
        <v>72.789608999999999</v>
      </c>
      <c r="O3275" s="375">
        <v>53.7390779999999</v>
      </c>
      <c r="P3275" s="375">
        <v>85.711753999999999</v>
      </c>
      <c r="Q3275" s="375">
        <v>77.6724808086</v>
      </c>
      <c r="R3275" s="375">
        <v>725.064030730475</v>
      </c>
      <c r="W3275" s="323" t="s">
        <v>64</v>
      </c>
      <c r="X3275" s="323" t="s">
        <v>210</v>
      </c>
      <c r="Y3275" s="323"/>
      <c r="Z3275" s="327">
        <v>0</v>
      </c>
      <c r="AA3275" s="327">
        <v>0</v>
      </c>
      <c r="AB3275" s="327">
        <v>0</v>
      </c>
      <c r="AC3275" s="327">
        <v>0</v>
      </c>
      <c r="AD3275" s="327">
        <v>0</v>
      </c>
      <c r="AE3275" s="327">
        <v>0</v>
      </c>
      <c r="AF3275" s="327">
        <v>0</v>
      </c>
      <c r="AG3275" s="327">
        <v>0</v>
      </c>
      <c r="AH3275" s="327">
        <v>0</v>
      </c>
      <c r="AI3275" s="327">
        <v>0</v>
      </c>
      <c r="AJ3275" s="327">
        <v>0</v>
      </c>
      <c r="AK3275" s="327">
        <v>205.45179999999999</v>
      </c>
      <c r="AL3275" s="327">
        <v>205.45179999999999</v>
      </c>
      <c r="AM3275" s="292"/>
    </row>
    <row r="3276" spans="1:39" ht="19.5" customHeight="1" x14ac:dyDescent="0.2">
      <c r="A3276" s="375" t="s">
        <v>83</v>
      </c>
      <c r="B3276" s="375" t="s">
        <v>45</v>
      </c>
      <c r="C3276" s="375" t="s">
        <v>61</v>
      </c>
      <c r="D3276" s="375" t="s">
        <v>24</v>
      </c>
      <c r="E3276" s="375"/>
      <c r="F3276" s="375">
        <v>1529.4482519999999</v>
      </c>
      <c r="G3276" s="375">
        <v>404.09056800000002</v>
      </c>
      <c r="H3276" s="375">
        <v>1753.3168929999999</v>
      </c>
      <c r="I3276" s="375">
        <v>2540.7363419999901</v>
      </c>
      <c r="J3276" s="375">
        <v>2398.8485179999702</v>
      </c>
      <c r="K3276" s="375">
        <v>3023.39905000001</v>
      </c>
      <c r="L3276" s="375">
        <v>2447.5348800000002</v>
      </c>
      <c r="M3276" s="375">
        <v>2875.2509484531301</v>
      </c>
      <c r="N3276" s="375">
        <v>2820.4306626306302</v>
      </c>
      <c r="O3276" s="375">
        <v>2536.4997119999998</v>
      </c>
      <c r="P3276" s="375">
        <v>2773.00914099999</v>
      </c>
      <c r="Q3276" s="375">
        <v>2883.3567212509101</v>
      </c>
      <c r="R3276" s="375">
        <v>27985.921688334602</v>
      </c>
      <c r="W3276" s="321"/>
      <c r="X3276" s="321"/>
      <c r="Y3276" s="321"/>
      <c r="Z3276" s="329"/>
      <c r="AA3276" s="329"/>
      <c r="AB3276" s="329"/>
      <c r="AC3276" s="329"/>
      <c r="AD3276" s="329"/>
      <c r="AE3276" s="329"/>
      <c r="AF3276" s="329"/>
      <c r="AG3276" s="329"/>
      <c r="AH3276" s="329"/>
      <c r="AI3276" s="329"/>
      <c r="AJ3276" s="329"/>
      <c r="AK3276" s="329"/>
      <c r="AL3276" s="329"/>
      <c r="AM3276" s="292"/>
    </row>
    <row r="3277" spans="1:39" ht="19.5" customHeight="1" x14ac:dyDescent="0.2">
      <c r="A3277" s="375" t="s">
        <v>83</v>
      </c>
      <c r="B3277" s="375" t="s">
        <v>45</v>
      </c>
      <c r="C3277" s="375" t="s">
        <v>61</v>
      </c>
      <c r="D3277" s="375" t="s">
        <v>51</v>
      </c>
      <c r="E3277" s="375"/>
      <c r="F3277" s="375">
        <v>1020.5777890000001</v>
      </c>
      <c r="G3277" s="375">
        <v>393.12582800000001</v>
      </c>
      <c r="H3277" s="375">
        <v>1480.6191980000001</v>
      </c>
      <c r="I3277" s="375">
        <v>2281.252743</v>
      </c>
      <c r="J3277" s="375">
        <v>2211.6824659999702</v>
      </c>
      <c r="K3277" s="375">
        <v>2730.3025149999899</v>
      </c>
      <c r="L3277" s="375">
        <v>1999.6601410000001</v>
      </c>
      <c r="M3277" s="375">
        <v>2626.5757846874999</v>
      </c>
      <c r="N3277" s="375">
        <v>2679.2549236126101</v>
      </c>
      <c r="O3277" s="375">
        <v>2159.3720009999902</v>
      </c>
      <c r="P3277" s="375">
        <v>2341.4884259999899</v>
      </c>
      <c r="Q3277" s="375">
        <v>2186.6073691410002</v>
      </c>
      <c r="R3277" s="375">
        <v>24110.519184441098</v>
      </c>
      <c r="W3277" s="321"/>
      <c r="X3277" s="321"/>
      <c r="Y3277" s="321"/>
      <c r="Z3277" s="329"/>
      <c r="AA3277" s="329"/>
      <c r="AB3277" s="329"/>
      <c r="AC3277" s="329"/>
      <c r="AD3277" s="329"/>
      <c r="AE3277" s="329"/>
      <c r="AF3277" s="329"/>
      <c r="AG3277" s="329"/>
      <c r="AH3277" s="329"/>
      <c r="AI3277" s="329"/>
      <c r="AJ3277" s="329"/>
      <c r="AK3277" s="329"/>
      <c r="AL3277" s="329"/>
      <c r="AM3277" s="292"/>
    </row>
    <row r="3278" spans="1:39" ht="19.5" customHeight="1" x14ac:dyDescent="0.2">
      <c r="A3278" s="375" t="s">
        <v>83</v>
      </c>
      <c r="B3278" s="375" t="s">
        <v>45</v>
      </c>
      <c r="C3278" s="375" t="s">
        <v>61</v>
      </c>
      <c r="D3278" s="375" t="s">
        <v>52</v>
      </c>
      <c r="E3278" s="375"/>
      <c r="F3278" s="375">
        <v>1136.5418110000001</v>
      </c>
      <c r="G3278" s="375">
        <v>284.40597700000001</v>
      </c>
      <c r="H3278" s="375">
        <v>1317.620201</v>
      </c>
      <c r="I3278" s="375">
        <v>1922.4372109999899</v>
      </c>
      <c r="J3278" s="375">
        <v>1844.0648139999901</v>
      </c>
      <c r="K3278" s="375">
        <v>2342.2859530000001</v>
      </c>
      <c r="L3278" s="375">
        <v>1911.69031400002</v>
      </c>
      <c r="M3278" s="375">
        <v>2492.1827096874899</v>
      </c>
      <c r="N3278" s="375">
        <v>2529.0349380810699</v>
      </c>
      <c r="O3278" s="375">
        <v>2045.0753809999901</v>
      </c>
      <c r="P3278" s="375">
        <v>2267.0526949999999</v>
      </c>
      <c r="Q3278" s="375">
        <v>2445.9041446986998</v>
      </c>
      <c r="R3278" s="375">
        <v>22538.296149467202</v>
      </c>
      <c r="W3278" s="323" t="s">
        <v>3</v>
      </c>
      <c r="X3278" s="323" t="s">
        <v>4</v>
      </c>
      <c r="Y3278" s="323"/>
      <c r="Z3278" s="327" t="s">
        <v>8</v>
      </c>
      <c r="AA3278" s="327" t="s">
        <v>9</v>
      </c>
      <c r="AB3278" s="327" t="s">
        <v>10</v>
      </c>
      <c r="AC3278" s="327" t="s">
        <v>11</v>
      </c>
      <c r="AD3278" s="327" t="s">
        <v>12</v>
      </c>
      <c r="AE3278" s="327" t="s">
        <v>13</v>
      </c>
      <c r="AF3278" s="327" t="s">
        <v>14</v>
      </c>
      <c r="AG3278" s="327" t="s">
        <v>15</v>
      </c>
      <c r="AH3278" s="327" t="s">
        <v>16</v>
      </c>
      <c r="AI3278" s="327" t="s">
        <v>17</v>
      </c>
      <c r="AJ3278" s="327" t="s">
        <v>111</v>
      </c>
      <c r="AK3278" s="327" t="s">
        <v>19</v>
      </c>
      <c r="AL3278" s="327" t="s">
        <v>20</v>
      </c>
      <c r="AM3278" s="292"/>
    </row>
    <row r="3279" spans="1:39" ht="19.5" customHeight="1" x14ac:dyDescent="0.2">
      <c r="A3279" s="375" t="s">
        <v>83</v>
      </c>
      <c r="B3279" s="375" t="s">
        <v>45</v>
      </c>
      <c r="C3279" s="375" t="s">
        <v>61</v>
      </c>
      <c r="D3279" s="375" t="s">
        <v>53</v>
      </c>
      <c r="E3279" s="375"/>
      <c r="F3279" s="375">
        <v>1286.3805620000001</v>
      </c>
      <c r="G3279" s="375">
        <v>395.84778199999897</v>
      </c>
      <c r="H3279" s="375">
        <v>1326.5971970000001</v>
      </c>
      <c r="I3279" s="375">
        <v>1845.7116679999899</v>
      </c>
      <c r="J3279" s="375">
        <v>1555.6676319999899</v>
      </c>
      <c r="K3279" s="375">
        <v>2312.668236</v>
      </c>
      <c r="L3279" s="375">
        <v>1729.0715420000099</v>
      </c>
      <c r="M3279" s="375">
        <v>2594.5967663749898</v>
      </c>
      <c r="N3279" s="375">
        <v>2707.1035448288299</v>
      </c>
      <c r="O3279" s="375">
        <v>2378.1031699999899</v>
      </c>
      <c r="P3279" s="375">
        <v>2615.023772</v>
      </c>
      <c r="Q3279" s="375">
        <v>2859.4651647221899</v>
      </c>
      <c r="R3279" s="375">
        <v>23606.237036925999</v>
      </c>
      <c r="W3279" s="323" t="s">
        <v>251</v>
      </c>
      <c r="X3279" s="323" t="s">
        <v>217</v>
      </c>
      <c r="Y3279" s="323"/>
      <c r="Z3279" s="327">
        <v>0</v>
      </c>
      <c r="AA3279" s="327">
        <v>0</v>
      </c>
      <c r="AB3279" s="327">
        <v>0</v>
      </c>
      <c r="AC3279" s="327">
        <v>0</v>
      </c>
      <c r="AD3279" s="327">
        <v>0</v>
      </c>
      <c r="AE3279" s="327">
        <v>0</v>
      </c>
      <c r="AF3279" s="327">
        <v>0</v>
      </c>
      <c r="AG3279" s="327">
        <v>0</v>
      </c>
      <c r="AH3279" s="327">
        <v>0</v>
      </c>
      <c r="AI3279" s="327">
        <v>0</v>
      </c>
      <c r="AJ3279" s="327">
        <v>0</v>
      </c>
      <c r="AK3279" s="327">
        <v>0</v>
      </c>
      <c r="AL3279" s="327">
        <v>0</v>
      </c>
      <c r="AM3279" s="292"/>
    </row>
    <row r="3280" spans="1:39" ht="19.5" customHeight="1" x14ac:dyDescent="0.2">
      <c r="A3280" s="375" t="s">
        <v>83</v>
      </c>
      <c r="B3280" s="375" t="s">
        <v>45</v>
      </c>
      <c r="C3280" s="375" t="s">
        <v>61</v>
      </c>
      <c r="D3280" s="375" t="s">
        <v>54</v>
      </c>
      <c r="E3280" s="375"/>
      <c r="F3280" s="375">
        <v>1811.4337519999999</v>
      </c>
      <c r="G3280" s="375">
        <v>493.94902400000001</v>
      </c>
      <c r="H3280" s="375">
        <v>2075.9925720000001</v>
      </c>
      <c r="I3280" s="375">
        <v>2914.2687599999999</v>
      </c>
      <c r="J3280" s="375">
        <v>2675.1943289999699</v>
      </c>
      <c r="K3280" s="375">
        <v>3088.6902150000001</v>
      </c>
      <c r="L3280" s="375">
        <v>2763.0192610000099</v>
      </c>
      <c r="M3280" s="375">
        <v>3240.97334590625</v>
      </c>
      <c r="N3280" s="375">
        <v>3370.94143245946</v>
      </c>
      <c r="O3280" s="375">
        <v>2733.9876629999699</v>
      </c>
      <c r="P3280" s="375">
        <v>2907.1071099999999</v>
      </c>
      <c r="Q3280" s="375">
        <v>3424.96462600002</v>
      </c>
      <c r="R3280" s="375">
        <v>31500.522090365699</v>
      </c>
      <c r="W3280" s="323" t="s">
        <v>251</v>
      </c>
      <c r="X3280" s="323" t="s">
        <v>218</v>
      </c>
      <c r="Y3280" s="323"/>
      <c r="Z3280" s="327">
        <v>0</v>
      </c>
      <c r="AA3280" s="327">
        <v>0</v>
      </c>
      <c r="AB3280" s="327">
        <v>0</v>
      </c>
      <c r="AC3280" s="327">
        <v>0</v>
      </c>
      <c r="AD3280" s="327">
        <v>0</v>
      </c>
      <c r="AE3280" s="327">
        <v>0</v>
      </c>
      <c r="AF3280" s="327">
        <v>0</v>
      </c>
      <c r="AG3280" s="327">
        <v>0</v>
      </c>
      <c r="AH3280" s="327">
        <v>0</v>
      </c>
      <c r="AI3280" s="327">
        <v>0</v>
      </c>
      <c r="AJ3280" s="327">
        <v>0</v>
      </c>
      <c r="AK3280" s="327">
        <v>0</v>
      </c>
      <c r="AL3280" s="327">
        <v>0</v>
      </c>
      <c r="AM3280" s="292"/>
    </row>
    <row r="3281" spans="1:39" ht="19.5" customHeight="1" x14ac:dyDescent="0.2">
      <c r="A3281" s="375" t="s">
        <v>83</v>
      </c>
      <c r="B3281" s="375" t="s">
        <v>45</v>
      </c>
      <c r="C3281" s="375" t="s">
        <v>61</v>
      </c>
      <c r="D3281" s="375" t="s">
        <v>55</v>
      </c>
      <c r="E3281" s="375"/>
      <c r="F3281" s="375">
        <v>2122.4503239999899</v>
      </c>
      <c r="G3281" s="375">
        <v>571.40361099999996</v>
      </c>
      <c r="H3281" s="375">
        <v>1896.9641240000101</v>
      </c>
      <c r="I3281" s="375">
        <v>2881.8834749999701</v>
      </c>
      <c r="J3281" s="375">
        <v>2346.70550399998</v>
      </c>
      <c r="K3281" s="375">
        <v>3153.18028799999</v>
      </c>
      <c r="L3281" s="375">
        <v>2249.0492250000202</v>
      </c>
      <c r="M3281" s="375">
        <v>3351.4053257656201</v>
      </c>
      <c r="N3281" s="375">
        <v>3416.4510008288298</v>
      </c>
      <c r="O3281" s="375">
        <v>3126.05345699997</v>
      </c>
      <c r="P3281" s="375">
        <v>3692.0849899999898</v>
      </c>
      <c r="Q3281" s="375">
        <v>4016.0096382392098</v>
      </c>
      <c r="R3281" s="375">
        <v>32823.640962833597</v>
      </c>
      <c r="W3281" s="323" t="s">
        <v>251</v>
      </c>
      <c r="X3281" s="323" t="s">
        <v>219</v>
      </c>
      <c r="Y3281" s="323"/>
      <c r="Z3281" s="327">
        <v>0</v>
      </c>
      <c r="AA3281" s="327">
        <v>0</v>
      </c>
      <c r="AB3281" s="327">
        <v>0</v>
      </c>
      <c r="AC3281" s="327">
        <v>0</v>
      </c>
      <c r="AD3281" s="327">
        <v>0</v>
      </c>
      <c r="AE3281" s="327">
        <v>0</v>
      </c>
      <c r="AF3281" s="327">
        <v>0</v>
      </c>
      <c r="AG3281" s="327">
        <v>0</v>
      </c>
      <c r="AH3281" s="327">
        <v>0</v>
      </c>
      <c r="AI3281" s="327">
        <v>0</v>
      </c>
      <c r="AJ3281" s="327">
        <v>0</v>
      </c>
      <c r="AK3281" s="327">
        <v>0</v>
      </c>
      <c r="AL3281" s="327">
        <v>0</v>
      </c>
      <c r="AM3281" s="292"/>
    </row>
    <row r="3282" spans="1:39" ht="19.5" customHeight="1" x14ac:dyDescent="0.2">
      <c r="A3282" s="375" t="s">
        <v>83</v>
      </c>
      <c r="B3282" s="375" t="s">
        <v>45</v>
      </c>
      <c r="C3282" s="375" t="s">
        <v>61</v>
      </c>
      <c r="D3282" s="375" t="s">
        <v>365</v>
      </c>
      <c r="E3282" s="375"/>
      <c r="F3282" s="375">
        <v>0</v>
      </c>
      <c r="G3282" s="375">
        <v>0</v>
      </c>
      <c r="H3282" s="375">
        <v>0</v>
      </c>
      <c r="I3282" s="375">
        <v>0</v>
      </c>
      <c r="J3282" s="375">
        <v>0</v>
      </c>
      <c r="K3282" s="375">
        <v>0</v>
      </c>
      <c r="L3282" s="375">
        <v>0</v>
      </c>
      <c r="M3282" s="375">
        <v>0</v>
      </c>
      <c r="N3282" s="375">
        <v>0</v>
      </c>
      <c r="O3282" s="375">
        <v>0</v>
      </c>
      <c r="P3282" s="375">
        <v>0</v>
      </c>
      <c r="Q3282" s="375">
        <v>0</v>
      </c>
      <c r="R3282" s="375">
        <v>0</v>
      </c>
      <c r="W3282" s="323" t="s">
        <v>251</v>
      </c>
      <c r="X3282" s="323" t="s">
        <v>220</v>
      </c>
      <c r="Y3282" s="323"/>
      <c r="Z3282" s="327">
        <v>0</v>
      </c>
      <c r="AA3282" s="327">
        <v>0</v>
      </c>
      <c r="AB3282" s="327">
        <v>0</v>
      </c>
      <c r="AC3282" s="327">
        <v>0</v>
      </c>
      <c r="AD3282" s="327">
        <v>0</v>
      </c>
      <c r="AE3282" s="327">
        <v>0</v>
      </c>
      <c r="AF3282" s="327">
        <v>0</v>
      </c>
      <c r="AG3282" s="327">
        <v>0</v>
      </c>
      <c r="AH3282" s="327">
        <v>0</v>
      </c>
      <c r="AI3282" s="327">
        <v>0</v>
      </c>
      <c r="AJ3282" s="327">
        <v>0</v>
      </c>
      <c r="AK3282" s="327">
        <v>0</v>
      </c>
      <c r="AL3282" s="327">
        <v>0</v>
      </c>
      <c r="AM3282" s="292"/>
    </row>
    <row r="3283" spans="1:39" ht="19.5" customHeight="1" x14ac:dyDescent="0.2">
      <c r="A3283" s="375" t="s">
        <v>83</v>
      </c>
      <c r="B3283" s="375" t="s">
        <v>45</v>
      </c>
      <c r="C3283" s="375" t="s">
        <v>61</v>
      </c>
      <c r="D3283" s="375" t="s">
        <v>75</v>
      </c>
      <c r="E3283" s="375"/>
      <c r="F3283" s="375">
        <v>4.2593870000000003</v>
      </c>
      <c r="G3283" s="375">
        <v>2.572371</v>
      </c>
      <c r="H3283" s="375">
        <v>6.6468590000000001</v>
      </c>
      <c r="I3283" s="375">
        <v>26.772409</v>
      </c>
      <c r="J3283" s="375">
        <v>36.205761000000003</v>
      </c>
      <c r="K3283" s="375">
        <v>45.040652999999999</v>
      </c>
      <c r="L3283" s="375">
        <v>42.499764999999996</v>
      </c>
      <c r="M3283" s="375">
        <v>45.752592999999898</v>
      </c>
      <c r="N3283" s="375">
        <v>52.139856000000002</v>
      </c>
      <c r="O3283" s="375">
        <v>51.846344999999999</v>
      </c>
      <c r="P3283" s="375">
        <v>78.081834999999998</v>
      </c>
      <c r="Q3283" s="375">
        <v>119.182823</v>
      </c>
      <c r="R3283" s="375">
        <v>511.00065699999999</v>
      </c>
      <c r="W3283" s="323" t="s">
        <v>251</v>
      </c>
      <c r="X3283" s="323" t="s">
        <v>211</v>
      </c>
      <c r="Y3283" s="323"/>
      <c r="Z3283" s="327">
        <v>0</v>
      </c>
      <c r="AA3283" s="327">
        <v>0</v>
      </c>
      <c r="AB3283" s="327">
        <v>0</v>
      </c>
      <c r="AC3283" s="327">
        <v>0</v>
      </c>
      <c r="AD3283" s="327">
        <v>0</v>
      </c>
      <c r="AE3283" s="327">
        <v>0</v>
      </c>
      <c r="AF3283" s="327">
        <v>0</v>
      </c>
      <c r="AG3283" s="327">
        <v>0</v>
      </c>
      <c r="AH3283" s="327">
        <v>0</v>
      </c>
      <c r="AI3283" s="327">
        <v>0</v>
      </c>
      <c r="AJ3283" s="327">
        <v>0</v>
      </c>
      <c r="AK3283" s="327">
        <v>0</v>
      </c>
      <c r="AL3283" s="327">
        <v>0</v>
      </c>
      <c r="AM3283" s="292"/>
    </row>
    <row r="3284" spans="1:39" ht="19.5" customHeight="1" x14ac:dyDescent="0.2">
      <c r="A3284" s="375" t="s">
        <v>83</v>
      </c>
      <c r="B3284" s="375" t="s">
        <v>88</v>
      </c>
      <c r="C3284" s="375" t="s">
        <v>88</v>
      </c>
      <c r="D3284" s="375" t="s">
        <v>88</v>
      </c>
      <c r="E3284" s="375"/>
      <c r="F3284" s="375">
        <v>8911.0918769999807</v>
      </c>
      <c r="G3284" s="375">
        <v>2545.3951609999999</v>
      </c>
      <c r="H3284" s="375">
        <v>9857.75704400002</v>
      </c>
      <c r="I3284" s="375">
        <v>14413.062608</v>
      </c>
      <c r="J3284" s="375">
        <v>13068.3690239999</v>
      </c>
      <c r="K3284" s="375">
        <v>16695.566910000001</v>
      </c>
      <c r="L3284" s="375">
        <v>13142.525128000099</v>
      </c>
      <c r="M3284" s="375">
        <v>17226.737473875</v>
      </c>
      <c r="N3284" s="375">
        <v>17575.356358441401</v>
      </c>
      <c r="O3284" s="375">
        <v>15030.937728999899</v>
      </c>
      <c r="P3284" s="375">
        <v>16673.847968999999</v>
      </c>
      <c r="Q3284" s="375">
        <v>17935.490487052</v>
      </c>
      <c r="R3284" s="375">
        <v>163076.13776936801</v>
      </c>
      <c r="W3284" s="323" t="s">
        <v>251</v>
      </c>
      <c r="X3284" s="323" t="s">
        <v>221</v>
      </c>
      <c r="Y3284" s="323"/>
      <c r="Z3284" s="327">
        <v>0</v>
      </c>
      <c r="AA3284" s="327">
        <v>0</v>
      </c>
      <c r="AB3284" s="327">
        <v>0</v>
      </c>
      <c r="AC3284" s="327">
        <v>0</v>
      </c>
      <c r="AD3284" s="327">
        <v>0</v>
      </c>
      <c r="AE3284" s="327">
        <v>0</v>
      </c>
      <c r="AF3284" s="327">
        <v>0</v>
      </c>
      <c r="AG3284" s="327">
        <v>0</v>
      </c>
      <c r="AH3284" s="327">
        <v>0</v>
      </c>
      <c r="AI3284" s="327">
        <v>0</v>
      </c>
      <c r="AJ3284" s="327">
        <v>0</v>
      </c>
      <c r="AK3284" s="327">
        <v>0</v>
      </c>
      <c r="AL3284" s="327">
        <v>0</v>
      </c>
      <c r="AM3284" s="292"/>
    </row>
    <row r="3285" spans="1:39" ht="19.5" customHeight="1" x14ac:dyDescent="0.2">
      <c r="A3285" s="375" t="s">
        <v>83</v>
      </c>
      <c r="B3285" s="375" t="s">
        <v>89</v>
      </c>
      <c r="C3285" s="375" t="s">
        <v>89</v>
      </c>
      <c r="D3285" s="375" t="s">
        <v>89</v>
      </c>
      <c r="E3285" s="375"/>
      <c r="F3285" s="375">
        <v>0</v>
      </c>
      <c r="G3285" s="375">
        <v>0</v>
      </c>
      <c r="H3285" s="375">
        <v>0</v>
      </c>
      <c r="I3285" s="375">
        <v>0</v>
      </c>
      <c r="J3285" s="375">
        <v>0</v>
      </c>
      <c r="K3285" s="375">
        <v>0</v>
      </c>
      <c r="L3285" s="375">
        <v>0</v>
      </c>
      <c r="M3285" s="375">
        <v>0</v>
      </c>
      <c r="N3285" s="375">
        <v>0</v>
      </c>
      <c r="O3285" s="375">
        <v>0</v>
      </c>
      <c r="P3285" s="375">
        <v>0</v>
      </c>
      <c r="Q3285" s="375">
        <v>0</v>
      </c>
      <c r="R3285" s="375">
        <v>0</v>
      </c>
      <c r="W3285" s="323" t="s">
        <v>251</v>
      </c>
      <c r="X3285" s="323" t="s">
        <v>222</v>
      </c>
      <c r="Y3285" s="323"/>
      <c r="Z3285" s="327">
        <v>0</v>
      </c>
      <c r="AA3285" s="327">
        <v>0</v>
      </c>
      <c r="AB3285" s="327">
        <v>0</v>
      </c>
      <c r="AC3285" s="327">
        <v>0</v>
      </c>
      <c r="AD3285" s="327">
        <v>0</v>
      </c>
      <c r="AE3285" s="327">
        <v>0</v>
      </c>
      <c r="AF3285" s="327">
        <v>0</v>
      </c>
      <c r="AG3285" s="327">
        <v>0</v>
      </c>
      <c r="AH3285" s="327">
        <v>0</v>
      </c>
      <c r="AI3285" s="327">
        <v>0</v>
      </c>
      <c r="AJ3285" s="327">
        <v>0</v>
      </c>
      <c r="AK3285" s="327">
        <v>0</v>
      </c>
      <c r="AL3285" s="327">
        <v>0</v>
      </c>
      <c r="AM3285" s="292"/>
    </row>
    <row r="3286" spans="1:39" ht="19.5" customHeight="1" x14ac:dyDescent="0.2">
      <c r="A3286" s="375" t="s">
        <v>83</v>
      </c>
      <c r="B3286" s="375" t="s">
        <v>115</v>
      </c>
      <c r="C3286" s="375" t="s">
        <v>115</v>
      </c>
      <c r="D3286" s="375" t="s">
        <v>115</v>
      </c>
      <c r="E3286" s="375"/>
      <c r="F3286" s="375">
        <v>0</v>
      </c>
      <c r="G3286" s="375">
        <v>0</v>
      </c>
      <c r="H3286" s="375">
        <v>0</v>
      </c>
      <c r="I3286" s="375">
        <v>0</v>
      </c>
      <c r="J3286" s="375">
        <v>0</v>
      </c>
      <c r="K3286" s="375">
        <v>0</v>
      </c>
      <c r="L3286" s="375">
        <v>0</v>
      </c>
      <c r="M3286" s="375">
        <v>0</v>
      </c>
      <c r="N3286" s="375">
        <v>0</v>
      </c>
      <c r="O3286" s="375">
        <v>0</v>
      </c>
      <c r="P3286" s="375">
        <v>0</v>
      </c>
      <c r="Q3286" s="375">
        <v>0</v>
      </c>
      <c r="R3286" s="375">
        <v>0</v>
      </c>
      <c r="W3286" s="323" t="s">
        <v>251</v>
      </c>
      <c r="X3286" s="323" t="s">
        <v>223</v>
      </c>
      <c r="Y3286" s="323"/>
      <c r="Z3286" s="327">
        <v>0</v>
      </c>
      <c r="AA3286" s="327">
        <v>0</v>
      </c>
      <c r="AB3286" s="327">
        <v>0</v>
      </c>
      <c r="AC3286" s="327">
        <v>0</v>
      </c>
      <c r="AD3286" s="327">
        <v>0</v>
      </c>
      <c r="AE3286" s="327">
        <v>0</v>
      </c>
      <c r="AF3286" s="327">
        <v>0</v>
      </c>
      <c r="AG3286" s="327">
        <v>0</v>
      </c>
      <c r="AH3286" s="327">
        <v>0</v>
      </c>
      <c r="AI3286" s="327">
        <v>0</v>
      </c>
      <c r="AJ3286" s="327">
        <v>0</v>
      </c>
      <c r="AK3286" s="327">
        <v>0</v>
      </c>
      <c r="AL3286" s="327">
        <v>0</v>
      </c>
      <c r="AM3286" s="292"/>
    </row>
    <row r="3287" spans="1:39" ht="19.5" customHeight="1" x14ac:dyDescent="0.2">
      <c r="A3287" s="375" t="s">
        <v>83</v>
      </c>
      <c r="B3287" s="375" t="s">
        <v>116</v>
      </c>
      <c r="C3287" s="375" t="s">
        <v>116</v>
      </c>
      <c r="D3287" s="375" t="s">
        <v>116</v>
      </c>
      <c r="E3287" s="375"/>
      <c r="F3287" s="375">
        <v>0</v>
      </c>
      <c r="G3287" s="375">
        <v>0</v>
      </c>
      <c r="H3287" s="375">
        <v>0</v>
      </c>
      <c r="I3287" s="375">
        <v>0</v>
      </c>
      <c r="J3287" s="375">
        <v>0</v>
      </c>
      <c r="K3287" s="375">
        <v>0</v>
      </c>
      <c r="L3287" s="375">
        <v>0</v>
      </c>
      <c r="M3287" s="375">
        <v>0</v>
      </c>
      <c r="N3287" s="375">
        <v>0</v>
      </c>
      <c r="O3287" s="375">
        <v>0</v>
      </c>
      <c r="P3287" s="375">
        <v>0</v>
      </c>
      <c r="Q3287" s="375">
        <v>0</v>
      </c>
      <c r="R3287" s="375">
        <v>0</v>
      </c>
      <c r="W3287" s="323" t="s">
        <v>251</v>
      </c>
      <c r="X3287" s="323" t="s">
        <v>224</v>
      </c>
      <c r="Y3287" s="323"/>
      <c r="Z3287" s="327">
        <v>0</v>
      </c>
      <c r="AA3287" s="327">
        <v>0</v>
      </c>
      <c r="AB3287" s="327">
        <v>0</v>
      </c>
      <c r="AC3287" s="327">
        <v>0</v>
      </c>
      <c r="AD3287" s="327">
        <v>0</v>
      </c>
      <c r="AE3287" s="327">
        <v>0</v>
      </c>
      <c r="AF3287" s="327">
        <v>0</v>
      </c>
      <c r="AG3287" s="327">
        <v>0</v>
      </c>
      <c r="AH3287" s="327">
        <v>0</v>
      </c>
      <c r="AI3287" s="327">
        <v>0</v>
      </c>
      <c r="AJ3287" s="327">
        <v>0</v>
      </c>
      <c r="AK3287" s="327">
        <v>0</v>
      </c>
      <c r="AL3287" s="327">
        <v>0</v>
      </c>
      <c r="AM3287" s="292"/>
    </row>
    <row r="3288" spans="1:39" ht="19.5" customHeight="1" x14ac:dyDescent="0.2">
      <c r="A3288" s="375" t="s">
        <v>83</v>
      </c>
      <c r="B3288" s="375" t="s">
        <v>92</v>
      </c>
      <c r="C3288" s="375" t="s">
        <v>92</v>
      </c>
      <c r="D3288" s="375" t="s">
        <v>92</v>
      </c>
      <c r="E3288" s="375"/>
      <c r="F3288" s="375">
        <v>0</v>
      </c>
      <c r="G3288" s="375">
        <v>0</v>
      </c>
      <c r="H3288" s="375">
        <v>0</v>
      </c>
      <c r="I3288" s="375">
        <v>0</v>
      </c>
      <c r="J3288" s="375">
        <v>0</v>
      </c>
      <c r="K3288" s="375">
        <v>0</v>
      </c>
      <c r="L3288" s="375">
        <v>0</v>
      </c>
      <c r="M3288" s="375">
        <v>0</v>
      </c>
      <c r="N3288" s="375">
        <v>0</v>
      </c>
      <c r="O3288" s="375">
        <v>0</v>
      </c>
      <c r="P3288" s="375">
        <v>0</v>
      </c>
      <c r="Q3288" s="375">
        <v>0</v>
      </c>
      <c r="R3288" s="375">
        <v>0</v>
      </c>
      <c r="W3288" s="323" t="s">
        <v>251</v>
      </c>
      <c r="X3288" s="323" t="s">
        <v>225</v>
      </c>
      <c r="Y3288" s="323"/>
      <c r="Z3288" s="327">
        <v>0</v>
      </c>
      <c r="AA3288" s="327">
        <v>0</v>
      </c>
      <c r="AB3288" s="327">
        <v>0</v>
      </c>
      <c r="AC3288" s="327">
        <v>0</v>
      </c>
      <c r="AD3288" s="327">
        <v>0</v>
      </c>
      <c r="AE3288" s="327">
        <v>0</v>
      </c>
      <c r="AF3288" s="327">
        <v>0</v>
      </c>
      <c r="AG3288" s="327">
        <v>0</v>
      </c>
      <c r="AH3288" s="327">
        <v>0</v>
      </c>
      <c r="AI3288" s="327">
        <v>0</v>
      </c>
      <c r="AJ3288" s="327">
        <v>0</v>
      </c>
      <c r="AK3288" s="327">
        <v>0</v>
      </c>
      <c r="AL3288" s="327">
        <v>0</v>
      </c>
      <c r="AM3288" s="292"/>
    </row>
    <row r="3289" spans="1:39" ht="19.5" customHeight="1" x14ac:dyDescent="0.2">
      <c r="A3289" s="375" t="s">
        <v>83</v>
      </c>
      <c r="B3289" s="375" t="s">
        <v>47</v>
      </c>
      <c r="C3289" s="375" t="s">
        <v>47</v>
      </c>
      <c r="D3289" s="375" t="s">
        <v>47</v>
      </c>
      <c r="E3289" s="375"/>
      <c r="F3289" s="375">
        <v>8911.0918769999807</v>
      </c>
      <c r="G3289" s="375">
        <v>2545.3951609999999</v>
      </c>
      <c r="H3289" s="375">
        <v>9857.75704400002</v>
      </c>
      <c r="I3289" s="375">
        <v>14413.062608</v>
      </c>
      <c r="J3289" s="375">
        <v>13068.3690239999</v>
      </c>
      <c r="K3289" s="375">
        <v>16695.566910000001</v>
      </c>
      <c r="L3289" s="375">
        <v>13142.525128000099</v>
      </c>
      <c r="M3289" s="375">
        <v>17226.737473875</v>
      </c>
      <c r="N3289" s="375">
        <v>17575.356358441401</v>
      </c>
      <c r="O3289" s="375">
        <v>15030.937728999899</v>
      </c>
      <c r="P3289" s="375">
        <v>16673.847968999999</v>
      </c>
      <c r="Q3289" s="375">
        <v>17935.490487052</v>
      </c>
      <c r="R3289" s="375">
        <v>163076.13776936801</v>
      </c>
      <c r="W3289" s="323" t="s">
        <v>251</v>
      </c>
      <c r="X3289" s="323" t="s">
        <v>226</v>
      </c>
      <c r="Y3289" s="323"/>
      <c r="Z3289" s="327">
        <v>0</v>
      </c>
      <c r="AA3289" s="327">
        <v>0</v>
      </c>
      <c r="AB3289" s="327">
        <v>0</v>
      </c>
      <c r="AC3289" s="327">
        <v>0</v>
      </c>
      <c r="AD3289" s="327">
        <v>0</v>
      </c>
      <c r="AE3289" s="327">
        <v>0</v>
      </c>
      <c r="AF3289" s="327">
        <v>0</v>
      </c>
      <c r="AG3289" s="327">
        <v>0</v>
      </c>
      <c r="AH3289" s="327">
        <v>0</v>
      </c>
      <c r="AI3289" s="327">
        <v>0</v>
      </c>
      <c r="AJ3289" s="327">
        <v>0</v>
      </c>
      <c r="AK3289" s="327">
        <v>0</v>
      </c>
      <c r="AL3289" s="327">
        <v>0</v>
      </c>
      <c r="AM3289" s="292"/>
    </row>
    <row r="3290" spans="1:39" ht="19.5" customHeight="1" x14ac:dyDescent="0.2">
      <c r="A3290" s="375" t="s">
        <v>83</v>
      </c>
      <c r="B3290" s="375" t="s">
        <v>96</v>
      </c>
      <c r="C3290" s="375" t="s">
        <v>26</v>
      </c>
      <c r="D3290" s="375" t="s">
        <v>27</v>
      </c>
      <c r="E3290" s="375"/>
      <c r="F3290" s="375">
        <v>0.25448471884498602</v>
      </c>
      <c r="G3290" s="375">
        <v>0.18862417305499901</v>
      </c>
      <c r="H3290" s="375">
        <v>0.28881835831207098</v>
      </c>
      <c r="I3290" s="375">
        <v>0.33592896291732199</v>
      </c>
      <c r="J3290" s="375">
        <v>0.24635354400216899</v>
      </c>
      <c r="K3290" s="375">
        <v>0.29370492619347099</v>
      </c>
      <c r="L3290" s="375">
        <v>0.29525154611702398</v>
      </c>
      <c r="M3290" s="375">
        <v>0.29797213023501101</v>
      </c>
      <c r="N3290" s="375">
        <v>0.30070972542007202</v>
      </c>
      <c r="O3290" s="375">
        <v>0.30221578637616398</v>
      </c>
      <c r="P3290" s="375">
        <v>0.30496945602819397</v>
      </c>
      <c r="Q3290" s="375">
        <v>0.30561484964624602</v>
      </c>
      <c r="R3290" s="375">
        <v>0.29292810704008099</v>
      </c>
      <c r="W3290" s="323" t="s">
        <v>251</v>
      </c>
      <c r="X3290" s="323" t="s">
        <v>227</v>
      </c>
      <c r="Y3290" s="323"/>
      <c r="Z3290" s="327">
        <v>0</v>
      </c>
      <c r="AA3290" s="327">
        <v>0</v>
      </c>
      <c r="AB3290" s="327">
        <v>0</v>
      </c>
      <c r="AC3290" s="327">
        <v>0</v>
      </c>
      <c r="AD3290" s="327">
        <v>0</v>
      </c>
      <c r="AE3290" s="327">
        <v>0</v>
      </c>
      <c r="AF3290" s="327">
        <v>0</v>
      </c>
      <c r="AG3290" s="327">
        <v>0</v>
      </c>
      <c r="AH3290" s="327">
        <v>0</v>
      </c>
      <c r="AI3290" s="327">
        <v>0</v>
      </c>
      <c r="AJ3290" s="327">
        <v>0</v>
      </c>
      <c r="AK3290" s="327">
        <v>0</v>
      </c>
      <c r="AL3290" s="327">
        <v>0</v>
      </c>
      <c r="AM3290" s="292"/>
    </row>
    <row r="3291" spans="1:39" ht="19.5" customHeight="1" x14ac:dyDescent="0.2">
      <c r="A3291" s="375" t="s">
        <v>83</v>
      </c>
      <c r="B3291" s="375" t="s">
        <v>96</v>
      </c>
      <c r="C3291" s="375" t="s">
        <v>26</v>
      </c>
      <c r="D3291" s="375" t="s">
        <v>28</v>
      </c>
      <c r="E3291" s="375"/>
      <c r="F3291" s="375">
        <v>0.24419128017633299</v>
      </c>
      <c r="G3291" s="375">
        <v>0.22327731930580999</v>
      </c>
      <c r="H3291" s="375">
        <v>0.31378986615561999</v>
      </c>
      <c r="I3291" s="375">
        <v>0.38979781459408802</v>
      </c>
      <c r="J3291" s="375">
        <v>0.272120950981454</v>
      </c>
      <c r="K3291" s="375">
        <v>0.32593641688478803</v>
      </c>
      <c r="L3291" s="375">
        <v>0.32847335105805298</v>
      </c>
      <c r="M3291" s="375">
        <v>0.32635359652383</v>
      </c>
      <c r="N3291" s="375">
        <v>0.32539458970519902</v>
      </c>
      <c r="O3291" s="375">
        <v>0.32782200322438698</v>
      </c>
      <c r="P3291" s="375">
        <v>0.33166300568575902</v>
      </c>
      <c r="Q3291" s="375">
        <v>0.327868388540623</v>
      </c>
      <c r="R3291" s="375">
        <v>0.31931459627476599</v>
      </c>
      <c r="W3291" s="323" t="s">
        <v>251</v>
      </c>
      <c r="X3291" s="323" t="s">
        <v>367</v>
      </c>
      <c r="Y3291" s="323"/>
      <c r="Z3291" s="327">
        <v>0</v>
      </c>
      <c r="AA3291" s="327">
        <v>0</v>
      </c>
      <c r="AB3291" s="327">
        <v>0</v>
      </c>
      <c r="AC3291" s="327">
        <v>0</v>
      </c>
      <c r="AD3291" s="327">
        <v>0</v>
      </c>
      <c r="AE3291" s="327">
        <v>0</v>
      </c>
      <c r="AF3291" s="327">
        <v>0</v>
      </c>
      <c r="AG3291" s="327">
        <v>0</v>
      </c>
      <c r="AH3291" s="327">
        <v>0</v>
      </c>
      <c r="AI3291" s="327">
        <v>0</v>
      </c>
      <c r="AJ3291" s="327">
        <v>0</v>
      </c>
      <c r="AK3291" s="327">
        <v>0</v>
      </c>
      <c r="AL3291" s="327">
        <v>0</v>
      </c>
      <c r="AM3291" s="292"/>
    </row>
    <row r="3292" spans="1:39" ht="19.5" customHeight="1" x14ac:dyDescent="0.2">
      <c r="A3292" s="375" t="s">
        <v>83</v>
      </c>
      <c r="B3292" s="375" t="s">
        <v>96</v>
      </c>
      <c r="C3292" s="375" t="s">
        <v>26</v>
      </c>
      <c r="D3292" s="375" t="s">
        <v>29</v>
      </c>
      <c r="E3292" s="375"/>
      <c r="F3292" s="375">
        <v>0.35301064169814</v>
      </c>
      <c r="G3292" s="375">
        <v>0.30890529781248699</v>
      </c>
      <c r="H3292" s="375">
        <v>0.35857862931913997</v>
      </c>
      <c r="I3292" s="375">
        <v>0.37428006517531498</v>
      </c>
      <c r="J3292" s="375">
        <v>0.36722026737437702</v>
      </c>
      <c r="K3292" s="375">
        <v>0.344441797049656</v>
      </c>
      <c r="L3292" s="375">
        <v>0.36263778104715999</v>
      </c>
      <c r="M3292" s="375">
        <v>0.365114462033723</v>
      </c>
      <c r="N3292" s="375">
        <v>0.37153683953771199</v>
      </c>
      <c r="O3292" s="375">
        <v>0.32376098634454997</v>
      </c>
      <c r="P3292" s="375">
        <v>0.32548479319783402</v>
      </c>
      <c r="Q3292" s="375">
        <v>0.39641772624016403</v>
      </c>
      <c r="R3292" s="375">
        <v>0.35716792693011701</v>
      </c>
      <c r="W3292" s="323" t="s">
        <v>251</v>
      </c>
      <c r="X3292" s="323" t="s">
        <v>229</v>
      </c>
      <c r="Y3292" s="323"/>
      <c r="Z3292" s="327">
        <v>0</v>
      </c>
      <c r="AA3292" s="327">
        <v>0</v>
      </c>
      <c r="AB3292" s="327">
        <v>0</v>
      </c>
      <c r="AC3292" s="327">
        <v>0</v>
      </c>
      <c r="AD3292" s="327">
        <v>0</v>
      </c>
      <c r="AE3292" s="327">
        <v>0</v>
      </c>
      <c r="AF3292" s="327">
        <v>0</v>
      </c>
      <c r="AG3292" s="327">
        <v>0</v>
      </c>
      <c r="AH3292" s="327">
        <v>0</v>
      </c>
      <c r="AI3292" s="327">
        <v>0</v>
      </c>
      <c r="AJ3292" s="327">
        <v>0</v>
      </c>
      <c r="AK3292" s="327">
        <v>0</v>
      </c>
      <c r="AL3292" s="327">
        <v>0</v>
      </c>
      <c r="AM3292" s="292"/>
    </row>
    <row r="3293" spans="1:39" ht="19.5" customHeight="1" x14ac:dyDescent="0.2">
      <c r="A3293" s="375" t="s">
        <v>83</v>
      </c>
      <c r="B3293" s="375" t="s">
        <v>96</v>
      </c>
      <c r="C3293" s="375" t="s">
        <v>26</v>
      </c>
      <c r="D3293" s="375" t="s">
        <v>30</v>
      </c>
      <c r="E3293" s="375"/>
      <c r="F3293" s="375">
        <v>0.431074185349337</v>
      </c>
      <c r="G3293" s="375">
        <v>0.40566516746304099</v>
      </c>
      <c r="H3293" s="375">
        <v>0.40685372171432899</v>
      </c>
      <c r="I3293" s="375">
        <v>0.39818996731511902</v>
      </c>
      <c r="J3293" s="375">
        <v>0.35589134976030601</v>
      </c>
      <c r="K3293" s="375">
        <v>0.41922518061203901</v>
      </c>
      <c r="L3293" s="375">
        <v>-0.102063021834408</v>
      </c>
      <c r="M3293" s="375">
        <v>0.42359936972322099</v>
      </c>
      <c r="N3293" s="375">
        <v>0.417802071850156</v>
      </c>
      <c r="O3293" s="375">
        <v>0.44328580712596699</v>
      </c>
      <c r="P3293" s="375">
        <v>0.44263507643477101</v>
      </c>
      <c r="Q3293" s="375">
        <v>0.45557798106383401</v>
      </c>
      <c r="R3293" s="375">
        <v>0.38589565876183801</v>
      </c>
      <c r="W3293" s="323" t="s">
        <v>251</v>
      </c>
      <c r="X3293" s="323" t="s">
        <v>230</v>
      </c>
      <c r="Y3293" s="323"/>
      <c r="Z3293" s="327">
        <v>0</v>
      </c>
      <c r="AA3293" s="327">
        <v>0</v>
      </c>
      <c r="AB3293" s="327">
        <v>0</v>
      </c>
      <c r="AC3293" s="327">
        <v>0</v>
      </c>
      <c r="AD3293" s="327">
        <v>0</v>
      </c>
      <c r="AE3293" s="327">
        <v>0</v>
      </c>
      <c r="AF3293" s="327">
        <v>0</v>
      </c>
      <c r="AG3293" s="327">
        <v>0</v>
      </c>
      <c r="AH3293" s="327">
        <v>0</v>
      </c>
      <c r="AI3293" s="327">
        <v>0</v>
      </c>
      <c r="AJ3293" s="327">
        <v>0</v>
      </c>
      <c r="AK3293" s="327">
        <v>0</v>
      </c>
      <c r="AL3293" s="327">
        <v>0</v>
      </c>
      <c r="AM3293" s="292"/>
    </row>
    <row r="3294" spans="1:39" ht="19.5" customHeight="1" x14ac:dyDescent="0.2">
      <c r="A3294" s="375" t="s">
        <v>83</v>
      </c>
      <c r="B3294" s="375" t="s">
        <v>96</v>
      </c>
      <c r="C3294" s="375" t="s">
        <v>26</v>
      </c>
      <c r="D3294" s="375" t="s">
        <v>31</v>
      </c>
      <c r="E3294" s="375"/>
      <c r="F3294" s="375">
        <v>0.45263651501479801</v>
      </c>
      <c r="G3294" s="375">
        <v>0.45099830136129099</v>
      </c>
      <c r="H3294" s="375">
        <v>0.46290300624431502</v>
      </c>
      <c r="I3294" s="375">
        <v>0.45294945977088502</v>
      </c>
      <c r="J3294" s="375">
        <v>0.46232303369741101</v>
      </c>
      <c r="K3294" s="375">
        <v>0.43425139666086998</v>
      </c>
      <c r="L3294" s="375">
        <v>0.427820684525267</v>
      </c>
      <c r="M3294" s="375">
        <v>0.41333327463421998</v>
      </c>
      <c r="N3294" s="375">
        <v>0.43635387415918098</v>
      </c>
      <c r="O3294" s="375">
        <v>0.44341960943168601</v>
      </c>
      <c r="P3294" s="375">
        <v>0.44448986278367097</v>
      </c>
      <c r="Q3294" s="375">
        <v>0.44833345011465198</v>
      </c>
      <c r="R3294" s="375">
        <v>0.44024256598528499</v>
      </c>
      <c r="W3294" s="323" t="s">
        <v>251</v>
      </c>
      <c r="X3294" s="323" t="s">
        <v>231</v>
      </c>
      <c r="Y3294" s="323"/>
      <c r="Z3294" s="327">
        <v>0</v>
      </c>
      <c r="AA3294" s="327">
        <v>0</v>
      </c>
      <c r="AB3294" s="327">
        <v>0</v>
      </c>
      <c r="AC3294" s="327">
        <v>0</v>
      </c>
      <c r="AD3294" s="327">
        <v>0</v>
      </c>
      <c r="AE3294" s="327">
        <v>0</v>
      </c>
      <c r="AF3294" s="327">
        <v>0</v>
      </c>
      <c r="AG3294" s="327">
        <v>0</v>
      </c>
      <c r="AH3294" s="327">
        <v>0</v>
      </c>
      <c r="AI3294" s="327">
        <v>0</v>
      </c>
      <c r="AJ3294" s="327">
        <v>0</v>
      </c>
      <c r="AK3294" s="327">
        <v>0</v>
      </c>
      <c r="AL3294" s="327">
        <v>0</v>
      </c>
      <c r="AM3294" s="292"/>
    </row>
    <row r="3295" spans="1:39" ht="19.5" customHeight="1" x14ac:dyDescent="0.2">
      <c r="A3295" s="375" t="s">
        <v>83</v>
      </c>
      <c r="B3295" s="375" t="s">
        <v>96</v>
      </c>
      <c r="C3295" s="375" t="s">
        <v>26</v>
      </c>
      <c r="D3295" s="375" t="s">
        <v>32</v>
      </c>
      <c r="E3295" s="375"/>
      <c r="F3295" s="375">
        <v>1</v>
      </c>
      <c r="G3295" s="375">
        <v>1</v>
      </c>
      <c r="H3295" s="375">
        <v>1</v>
      </c>
      <c r="I3295" s="375">
        <v>1</v>
      </c>
      <c r="J3295" s="375">
        <v>1</v>
      </c>
      <c r="K3295" s="375">
        <v>1</v>
      </c>
      <c r="L3295" s="375">
        <v>1</v>
      </c>
      <c r="M3295" s="375">
        <v>1</v>
      </c>
      <c r="N3295" s="375">
        <v>1</v>
      </c>
      <c r="O3295" s="375">
        <v>1</v>
      </c>
      <c r="P3295" s="375">
        <v>1</v>
      </c>
      <c r="Q3295" s="375">
        <v>1</v>
      </c>
      <c r="R3295" s="375">
        <v>1</v>
      </c>
      <c r="W3295" s="323" t="s">
        <v>251</v>
      </c>
      <c r="X3295" s="323" t="s">
        <v>232</v>
      </c>
      <c r="Y3295" s="323"/>
      <c r="Z3295" s="327">
        <v>0</v>
      </c>
      <c r="AA3295" s="327">
        <v>0</v>
      </c>
      <c r="AB3295" s="327">
        <v>0</v>
      </c>
      <c r="AC3295" s="327">
        <v>0</v>
      </c>
      <c r="AD3295" s="327">
        <v>0</v>
      </c>
      <c r="AE3295" s="327">
        <v>0</v>
      </c>
      <c r="AF3295" s="327">
        <v>0</v>
      </c>
      <c r="AG3295" s="327">
        <v>0</v>
      </c>
      <c r="AH3295" s="327">
        <v>0</v>
      </c>
      <c r="AI3295" s="327">
        <v>0</v>
      </c>
      <c r="AJ3295" s="327">
        <v>0</v>
      </c>
      <c r="AK3295" s="327">
        <v>0</v>
      </c>
      <c r="AL3295" s="327">
        <v>0</v>
      </c>
      <c r="AM3295" s="292"/>
    </row>
    <row r="3296" spans="1:39" ht="19.5" customHeight="1" x14ac:dyDescent="0.2">
      <c r="A3296" s="375" t="s">
        <v>83</v>
      </c>
      <c r="B3296" s="375" t="s">
        <v>96</v>
      </c>
      <c r="C3296" s="375" t="s">
        <v>61</v>
      </c>
      <c r="D3296" s="375" t="s">
        <v>24</v>
      </c>
      <c r="E3296" s="375"/>
      <c r="F3296" s="375">
        <v>0.29981844619234699</v>
      </c>
      <c r="G3296" s="375">
        <v>0.250807272865671</v>
      </c>
      <c r="H3296" s="375">
        <v>0.33281752643904999</v>
      </c>
      <c r="I3296" s="375">
        <v>0.36336999625562699</v>
      </c>
      <c r="J3296" s="375">
        <v>0.306205457093158</v>
      </c>
      <c r="K3296" s="375">
        <v>0.33945604071185198</v>
      </c>
      <c r="L3296" s="375">
        <v>0.28640539628428702</v>
      </c>
      <c r="M3296" s="375">
        <v>0.34062697319422902</v>
      </c>
      <c r="N3296" s="375">
        <v>0.34524154741781299</v>
      </c>
      <c r="O3296" s="375">
        <v>0.34601388828151503</v>
      </c>
      <c r="P3296" s="375">
        <v>0.34782357336290898</v>
      </c>
      <c r="Q3296" s="375">
        <v>0.35540809916745603</v>
      </c>
      <c r="R3296" s="375">
        <v>0.33203735148841501</v>
      </c>
      <c r="W3296" s="323" t="s">
        <v>251</v>
      </c>
      <c r="X3296" s="323" t="s">
        <v>233</v>
      </c>
      <c r="Y3296" s="323"/>
      <c r="Z3296" s="327">
        <v>0</v>
      </c>
      <c r="AA3296" s="327">
        <v>0</v>
      </c>
      <c r="AB3296" s="327">
        <v>0</v>
      </c>
      <c r="AC3296" s="327">
        <v>0</v>
      </c>
      <c r="AD3296" s="327">
        <v>0</v>
      </c>
      <c r="AE3296" s="327">
        <v>0</v>
      </c>
      <c r="AF3296" s="327">
        <v>0</v>
      </c>
      <c r="AG3296" s="327">
        <v>0</v>
      </c>
      <c r="AH3296" s="327">
        <v>0</v>
      </c>
      <c r="AI3296" s="327">
        <v>0</v>
      </c>
      <c r="AJ3296" s="327">
        <v>0</v>
      </c>
      <c r="AK3296" s="327">
        <v>0</v>
      </c>
      <c r="AL3296" s="327">
        <v>0</v>
      </c>
      <c r="AM3296" s="292"/>
    </row>
    <row r="3297" spans="1:39" ht="19.5" customHeight="1" x14ac:dyDescent="0.2">
      <c r="A3297" s="375" t="s">
        <v>83</v>
      </c>
      <c r="B3297" s="375" t="s">
        <v>96</v>
      </c>
      <c r="C3297" s="375" t="s">
        <v>61</v>
      </c>
      <c r="D3297" s="375" t="s">
        <v>51</v>
      </c>
      <c r="E3297" s="375"/>
      <c r="F3297" s="375">
        <v>0.30945119382886499</v>
      </c>
      <c r="G3297" s="375">
        <v>0.283635047277362</v>
      </c>
      <c r="H3297" s="375">
        <v>0.33834359125424901</v>
      </c>
      <c r="I3297" s="375">
        <v>0.371007465753805</v>
      </c>
      <c r="J3297" s="375">
        <v>0.305091141401229</v>
      </c>
      <c r="K3297" s="375">
        <v>0.33865620934069401</v>
      </c>
      <c r="L3297" s="375">
        <v>0.27686405382924301</v>
      </c>
      <c r="M3297" s="375">
        <v>0.341002719255806</v>
      </c>
      <c r="N3297" s="375">
        <v>0.34352438250484302</v>
      </c>
      <c r="O3297" s="375">
        <v>0.34491427970927702</v>
      </c>
      <c r="P3297" s="375">
        <v>0.34936000687337199</v>
      </c>
      <c r="Q3297" s="375">
        <v>0.35475931116777898</v>
      </c>
      <c r="R3297" s="375">
        <v>0.33315085302559</v>
      </c>
      <c r="W3297" s="323" t="s">
        <v>251</v>
      </c>
      <c r="X3297" s="323" t="s">
        <v>234</v>
      </c>
      <c r="Y3297" s="323"/>
      <c r="Z3297" s="327">
        <v>0</v>
      </c>
      <c r="AA3297" s="327">
        <v>0</v>
      </c>
      <c r="AB3297" s="327">
        <v>0</v>
      </c>
      <c r="AC3297" s="327">
        <v>0</v>
      </c>
      <c r="AD3297" s="327">
        <v>0</v>
      </c>
      <c r="AE3297" s="327">
        <v>0</v>
      </c>
      <c r="AF3297" s="327">
        <v>0</v>
      </c>
      <c r="AG3297" s="327">
        <v>0</v>
      </c>
      <c r="AH3297" s="327">
        <v>0</v>
      </c>
      <c r="AI3297" s="327">
        <v>0</v>
      </c>
      <c r="AJ3297" s="327">
        <v>0</v>
      </c>
      <c r="AK3297" s="327">
        <v>0</v>
      </c>
      <c r="AL3297" s="327">
        <v>0</v>
      </c>
      <c r="AM3297" s="292"/>
    </row>
    <row r="3298" spans="1:39" ht="19.5" customHeight="1" x14ac:dyDescent="0.2">
      <c r="A3298" s="375" t="s">
        <v>83</v>
      </c>
      <c r="B3298" s="375" t="s">
        <v>96</v>
      </c>
      <c r="C3298" s="375" t="s">
        <v>61</v>
      </c>
      <c r="D3298" s="375" t="s">
        <v>52</v>
      </c>
      <c r="E3298" s="375"/>
      <c r="F3298" s="375">
        <v>0.30813108345621698</v>
      </c>
      <c r="G3298" s="375">
        <v>0.26556628389773501</v>
      </c>
      <c r="H3298" s="375">
        <v>0.33771083540452101</v>
      </c>
      <c r="I3298" s="375">
        <v>0.36621150527138302</v>
      </c>
      <c r="J3298" s="375">
        <v>0.319765249714481</v>
      </c>
      <c r="K3298" s="375">
        <v>0.35211766913008702</v>
      </c>
      <c r="L3298" s="375">
        <v>0.29111854669714299</v>
      </c>
      <c r="M3298" s="375">
        <v>0.34619816929592201</v>
      </c>
      <c r="N3298" s="375">
        <v>0.35255577720839898</v>
      </c>
      <c r="O3298" s="375">
        <v>0.35408023792497501</v>
      </c>
      <c r="P3298" s="375">
        <v>0.351875711711647</v>
      </c>
      <c r="Q3298" s="375">
        <v>0.36227922217592601</v>
      </c>
      <c r="R3298" s="375">
        <v>0.34026069058515901</v>
      </c>
      <c r="W3298" s="323" t="s">
        <v>251</v>
      </c>
      <c r="X3298" s="323" t="s">
        <v>127</v>
      </c>
      <c r="Y3298" s="323"/>
      <c r="Z3298" s="327">
        <v>0</v>
      </c>
      <c r="AA3298" s="327">
        <v>0</v>
      </c>
      <c r="AB3298" s="327">
        <v>0</v>
      </c>
      <c r="AC3298" s="327">
        <v>0</v>
      </c>
      <c r="AD3298" s="327">
        <v>0</v>
      </c>
      <c r="AE3298" s="327">
        <v>0</v>
      </c>
      <c r="AF3298" s="327">
        <v>0</v>
      </c>
      <c r="AG3298" s="327">
        <v>0</v>
      </c>
      <c r="AH3298" s="327">
        <v>0</v>
      </c>
      <c r="AI3298" s="327">
        <v>0</v>
      </c>
      <c r="AJ3298" s="327">
        <v>0</v>
      </c>
      <c r="AK3298" s="327">
        <v>0</v>
      </c>
      <c r="AL3298" s="327">
        <v>0</v>
      </c>
      <c r="AM3298" s="292"/>
    </row>
    <row r="3299" spans="1:39" ht="19.5" customHeight="1" x14ac:dyDescent="0.2">
      <c r="A3299" s="375" t="s">
        <v>83</v>
      </c>
      <c r="B3299" s="375" t="s">
        <v>96</v>
      </c>
      <c r="C3299" s="375" t="s">
        <v>61</v>
      </c>
      <c r="D3299" s="375" t="s">
        <v>53</v>
      </c>
      <c r="E3299" s="375"/>
      <c r="F3299" s="375">
        <v>0.307887396019763</v>
      </c>
      <c r="G3299" s="375">
        <v>0.28657082842766002</v>
      </c>
      <c r="H3299" s="375">
        <v>0.33628107896539</v>
      </c>
      <c r="I3299" s="375">
        <v>0.364644982736337</v>
      </c>
      <c r="J3299" s="375">
        <v>0.29591899193214399</v>
      </c>
      <c r="K3299" s="375">
        <v>0.335897026286124</v>
      </c>
      <c r="L3299" s="375">
        <v>0.270108923266767</v>
      </c>
      <c r="M3299" s="375">
        <v>0.341696191047836</v>
      </c>
      <c r="N3299" s="375">
        <v>0.34346165631973502</v>
      </c>
      <c r="O3299" s="375">
        <v>0.34587295814423502</v>
      </c>
      <c r="P3299" s="375">
        <v>0.34308146278342599</v>
      </c>
      <c r="Q3299" s="375">
        <v>0.35097151062663601</v>
      </c>
      <c r="R3299" s="375">
        <v>0.33140997797128002</v>
      </c>
      <c r="W3299" s="323" t="s">
        <v>251</v>
      </c>
      <c r="X3299" s="323" t="s">
        <v>235</v>
      </c>
      <c r="Y3299" s="323"/>
      <c r="Z3299" s="327">
        <v>0</v>
      </c>
      <c r="AA3299" s="327">
        <v>0</v>
      </c>
      <c r="AB3299" s="327">
        <v>0</v>
      </c>
      <c r="AC3299" s="327">
        <v>0</v>
      </c>
      <c r="AD3299" s="327">
        <v>0</v>
      </c>
      <c r="AE3299" s="327">
        <v>0</v>
      </c>
      <c r="AF3299" s="327">
        <v>0</v>
      </c>
      <c r="AG3299" s="327">
        <v>0</v>
      </c>
      <c r="AH3299" s="327">
        <v>0</v>
      </c>
      <c r="AI3299" s="327">
        <v>0</v>
      </c>
      <c r="AJ3299" s="327">
        <v>0</v>
      </c>
      <c r="AK3299" s="327">
        <v>0</v>
      </c>
      <c r="AL3299" s="327">
        <v>0</v>
      </c>
      <c r="AM3299" s="292"/>
    </row>
    <row r="3300" spans="1:39" ht="19.5" customHeight="1" x14ac:dyDescent="0.2">
      <c r="A3300" s="375" t="s">
        <v>83</v>
      </c>
      <c r="B3300" s="375" t="s">
        <v>96</v>
      </c>
      <c r="C3300" s="375" t="s">
        <v>61</v>
      </c>
      <c r="D3300" s="375" t="s">
        <v>54</v>
      </c>
      <c r="E3300" s="375"/>
      <c r="F3300" s="375">
        <v>0.29806659740568697</v>
      </c>
      <c r="G3300" s="375">
        <v>0.25894143093298</v>
      </c>
      <c r="H3300" s="375">
        <v>0.32614131842496502</v>
      </c>
      <c r="I3300" s="375">
        <v>0.36747841300245399</v>
      </c>
      <c r="J3300" s="375">
        <v>0.29017763194794299</v>
      </c>
      <c r="K3300" s="375">
        <v>0.331388311355369</v>
      </c>
      <c r="L3300" s="375">
        <v>0.28020461289416099</v>
      </c>
      <c r="M3300" s="375">
        <v>0.32730420743903199</v>
      </c>
      <c r="N3300" s="375">
        <v>0.33622923858440601</v>
      </c>
      <c r="O3300" s="375">
        <v>0.33195594202818601</v>
      </c>
      <c r="P3300" s="375">
        <v>0.33344496002427898</v>
      </c>
      <c r="Q3300" s="375">
        <v>0.345165410055634</v>
      </c>
      <c r="R3300" s="375">
        <v>0.323129437786011</v>
      </c>
      <c r="W3300" s="323" t="s">
        <v>251</v>
      </c>
      <c r="X3300" s="323" t="s">
        <v>236</v>
      </c>
      <c r="Y3300" s="323"/>
      <c r="Z3300" s="327">
        <v>0</v>
      </c>
      <c r="AA3300" s="327">
        <v>0</v>
      </c>
      <c r="AB3300" s="327">
        <v>0</v>
      </c>
      <c r="AC3300" s="327">
        <v>0</v>
      </c>
      <c r="AD3300" s="327">
        <v>0</v>
      </c>
      <c r="AE3300" s="327">
        <v>0</v>
      </c>
      <c r="AF3300" s="327">
        <v>0</v>
      </c>
      <c r="AG3300" s="327">
        <v>0</v>
      </c>
      <c r="AH3300" s="327">
        <v>0</v>
      </c>
      <c r="AI3300" s="327">
        <v>0</v>
      </c>
      <c r="AJ3300" s="327">
        <v>0</v>
      </c>
      <c r="AK3300" s="327">
        <v>0</v>
      </c>
      <c r="AL3300" s="327">
        <v>0</v>
      </c>
      <c r="AM3300" s="292"/>
    </row>
    <row r="3301" spans="1:39" ht="19.5" customHeight="1" x14ac:dyDescent="0.2">
      <c r="A3301" s="375" t="s">
        <v>83</v>
      </c>
      <c r="B3301" s="375" t="s">
        <v>96</v>
      </c>
      <c r="C3301" s="375" t="s">
        <v>61</v>
      </c>
      <c r="D3301" s="375" t="s">
        <v>55</v>
      </c>
      <c r="E3301" s="375"/>
      <c r="F3301" s="375">
        <v>0.31620026912608201</v>
      </c>
      <c r="G3301" s="375">
        <v>0.26902375197767597</v>
      </c>
      <c r="H3301" s="375">
        <v>0.34555457614412499</v>
      </c>
      <c r="I3301" s="375">
        <v>0.39616233180799898</v>
      </c>
      <c r="J3301" s="375">
        <v>0.30801265468106298</v>
      </c>
      <c r="K3301" s="375">
        <v>0.34962597152965702</v>
      </c>
      <c r="L3301" s="375">
        <v>0.27734557079578998</v>
      </c>
      <c r="M3301" s="375">
        <v>0.34883902205175299</v>
      </c>
      <c r="N3301" s="375">
        <v>0.35766846078058501</v>
      </c>
      <c r="O3301" s="375">
        <v>0.35686323513339202</v>
      </c>
      <c r="P3301" s="375">
        <v>0.35697082354931903</v>
      </c>
      <c r="Q3301" s="375">
        <v>0.36411148592176201</v>
      </c>
      <c r="R3301" s="375">
        <v>0.343204179880569</v>
      </c>
      <c r="W3301" s="323" t="s">
        <v>251</v>
      </c>
      <c r="X3301" s="323" t="s">
        <v>237</v>
      </c>
      <c r="Y3301" s="323"/>
      <c r="Z3301" s="327">
        <v>0</v>
      </c>
      <c r="AA3301" s="327">
        <v>0</v>
      </c>
      <c r="AB3301" s="327">
        <v>0</v>
      </c>
      <c r="AC3301" s="327">
        <v>0</v>
      </c>
      <c r="AD3301" s="327">
        <v>0</v>
      </c>
      <c r="AE3301" s="327">
        <v>0</v>
      </c>
      <c r="AF3301" s="327">
        <v>0</v>
      </c>
      <c r="AG3301" s="327">
        <v>0</v>
      </c>
      <c r="AH3301" s="327">
        <v>0</v>
      </c>
      <c r="AI3301" s="327">
        <v>0</v>
      </c>
      <c r="AJ3301" s="327">
        <v>0</v>
      </c>
      <c r="AK3301" s="327">
        <v>0</v>
      </c>
      <c r="AL3301" s="327">
        <v>0</v>
      </c>
      <c r="AM3301" s="292"/>
    </row>
    <row r="3302" spans="1:39" ht="19.5" customHeight="1" x14ac:dyDescent="0.2">
      <c r="A3302" s="375" t="s">
        <v>83</v>
      </c>
      <c r="B3302" s="375" t="s">
        <v>96</v>
      </c>
      <c r="C3302" s="375" t="s">
        <v>61</v>
      </c>
      <c r="D3302" s="375" t="s">
        <v>365</v>
      </c>
      <c r="E3302" s="375"/>
      <c r="F3302" s="375" t="e">
        <v>#DIV/0!</v>
      </c>
      <c r="G3302" s="375" t="e">
        <v>#DIV/0!</v>
      </c>
      <c r="H3302" s="375" t="e">
        <v>#DIV/0!</v>
      </c>
      <c r="I3302" s="375" t="e">
        <v>#DIV/0!</v>
      </c>
      <c r="J3302" s="375" t="e">
        <v>#DIV/0!</v>
      </c>
      <c r="K3302" s="375" t="e">
        <v>#DIV/0!</v>
      </c>
      <c r="L3302" s="375" t="e">
        <v>#DIV/0!</v>
      </c>
      <c r="M3302" s="375" t="e">
        <v>#DIV/0!</v>
      </c>
      <c r="N3302" s="375" t="e">
        <v>#DIV/0!</v>
      </c>
      <c r="O3302" s="375" t="e">
        <v>#DIV/0!</v>
      </c>
      <c r="P3302" s="375" t="e">
        <v>#DIV/0!</v>
      </c>
      <c r="Q3302" s="375" t="e">
        <v>#DIV/0!</v>
      </c>
      <c r="R3302" s="375" t="e">
        <v>#DIV/0!</v>
      </c>
      <c r="W3302" s="323" t="s">
        <v>251</v>
      </c>
      <c r="X3302" s="323" t="s">
        <v>238</v>
      </c>
      <c r="Y3302" s="323"/>
      <c r="Z3302" s="327">
        <v>0</v>
      </c>
      <c r="AA3302" s="327">
        <v>0</v>
      </c>
      <c r="AB3302" s="327">
        <v>0</v>
      </c>
      <c r="AC3302" s="327">
        <v>0</v>
      </c>
      <c r="AD3302" s="327">
        <v>0</v>
      </c>
      <c r="AE3302" s="327">
        <v>0</v>
      </c>
      <c r="AF3302" s="327">
        <v>0</v>
      </c>
      <c r="AG3302" s="327">
        <v>0</v>
      </c>
      <c r="AH3302" s="327">
        <v>0</v>
      </c>
      <c r="AI3302" s="327">
        <v>0</v>
      </c>
      <c r="AJ3302" s="327">
        <v>0</v>
      </c>
      <c r="AK3302" s="327">
        <v>0</v>
      </c>
      <c r="AL3302" s="327">
        <v>0</v>
      </c>
      <c r="AM3302" s="292"/>
    </row>
    <row r="3303" spans="1:39" ht="19.5" customHeight="1" x14ac:dyDescent="0.2">
      <c r="A3303" s="375" t="s">
        <v>83</v>
      </c>
      <c r="B3303" s="375" t="s">
        <v>96</v>
      </c>
      <c r="C3303" s="375" t="s">
        <v>61</v>
      </c>
      <c r="D3303" s="375" t="s">
        <v>75</v>
      </c>
      <c r="E3303" s="375"/>
      <c r="F3303" s="375">
        <v>0.52790320381731404</v>
      </c>
      <c r="G3303" s="375">
        <v>0.67890498812351596</v>
      </c>
      <c r="H3303" s="375">
        <v>0.65919480725556101</v>
      </c>
      <c r="I3303" s="375">
        <v>0.58746851719787196</v>
      </c>
      <c r="J3303" s="375">
        <v>0.555131945519862</v>
      </c>
      <c r="K3303" s="375">
        <v>0.45225141729663498</v>
      </c>
      <c r="L3303" s="375">
        <v>0.49943754208151803</v>
      </c>
      <c r="M3303" s="375">
        <v>0.47630020765512099</v>
      </c>
      <c r="N3303" s="375">
        <v>0.45148958723935501</v>
      </c>
      <c r="O3303" s="375">
        <v>0.46873443421876398</v>
      </c>
      <c r="P3303" s="375">
        <v>0.47541718902420199</v>
      </c>
      <c r="Q3303" s="375">
        <v>0.49807381056706501</v>
      </c>
      <c r="R3303" s="375">
        <v>0.489887324095026</v>
      </c>
      <c r="W3303" s="323" t="s">
        <v>251</v>
      </c>
      <c r="X3303" s="323" t="s">
        <v>239</v>
      </c>
      <c r="Y3303" s="323"/>
      <c r="Z3303" s="327">
        <v>0</v>
      </c>
      <c r="AA3303" s="327">
        <v>0</v>
      </c>
      <c r="AB3303" s="327">
        <v>0</v>
      </c>
      <c r="AC3303" s="327">
        <v>0</v>
      </c>
      <c r="AD3303" s="327">
        <v>0</v>
      </c>
      <c r="AE3303" s="327">
        <v>0</v>
      </c>
      <c r="AF3303" s="327">
        <v>0</v>
      </c>
      <c r="AG3303" s="327">
        <v>0</v>
      </c>
      <c r="AH3303" s="327">
        <v>0</v>
      </c>
      <c r="AI3303" s="327">
        <v>0</v>
      </c>
      <c r="AJ3303" s="327">
        <v>0</v>
      </c>
      <c r="AK3303" s="327">
        <v>0</v>
      </c>
      <c r="AL3303" s="327">
        <v>0</v>
      </c>
      <c r="AM3303" s="292"/>
    </row>
    <row r="3304" spans="1:39" ht="19.5" customHeight="1" x14ac:dyDescent="0.2">
      <c r="A3304" s="375" t="s">
        <v>83</v>
      </c>
      <c r="B3304" s="375" t="s">
        <v>96</v>
      </c>
      <c r="C3304" s="375" t="s">
        <v>33</v>
      </c>
      <c r="D3304" s="375" t="s">
        <v>34</v>
      </c>
      <c r="E3304" s="375"/>
      <c r="F3304" s="375">
        <v>0.33381572553938699</v>
      </c>
      <c r="G3304" s="375">
        <v>0.28134412509585099</v>
      </c>
      <c r="H3304" s="375">
        <v>0.34307437445373301</v>
      </c>
      <c r="I3304" s="375">
        <v>0.361901357966462</v>
      </c>
      <c r="J3304" s="375">
        <v>0.34412436231169702</v>
      </c>
      <c r="K3304" s="375">
        <v>0.35161637359360898</v>
      </c>
      <c r="L3304" s="375">
        <v>0.26849973291303098</v>
      </c>
      <c r="M3304" s="375">
        <v>0.353425647515897</v>
      </c>
      <c r="N3304" s="375">
        <v>0.35288249969289798</v>
      </c>
      <c r="O3304" s="375">
        <v>0.35753139393107702</v>
      </c>
      <c r="P3304" s="375">
        <v>0.35835079288273097</v>
      </c>
      <c r="Q3304" s="375">
        <v>0.370149942059737</v>
      </c>
      <c r="R3304" s="375">
        <v>0.34456313027012597</v>
      </c>
      <c r="W3304" s="323" t="s">
        <v>251</v>
      </c>
      <c r="X3304" s="323" t="s">
        <v>240</v>
      </c>
      <c r="Y3304" s="323"/>
      <c r="Z3304" s="327">
        <v>0</v>
      </c>
      <c r="AA3304" s="327">
        <v>0</v>
      </c>
      <c r="AB3304" s="327">
        <v>0</v>
      </c>
      <c r="AC3304" s="327">
        <v>0</v>
      </c>
      <c r="AD3304" s="327">
        <v>0</v>
      </c>
      <c r="AE3304" s="327">
        <v>0</v>
      </c>
      <c r="AF3304" s="327">
        <v>0</v>
      </c>
      <c r="AG3304" s="327">
        <v>0</v>
      </c>
      <c r="AH3304" s="327">
        <v>0</v>
      </c>
      <c r="AI3304" s="327">
        <v>0</v>
      </c>
      <c r="AJ3304" s="327">
        <v>0</v>
      </c>
      <c r="AK3304" s="327">
        <v>0</v>
      </c>
      <c r="AL3304" s="327">
        <v>0</v>
      </c>
      <c r="AM3304" s="292"/>
    </row>
    <row r="3305" spans="1:39" ht="19.5" customHeight="1" x14ac:dyDescent="0.2">
      <c r="A3305" s="375" t="s">
        <v>83</v>
      </c>
      <c r="B3305" s="375" t="s">
        <v>96</v>
      </c>
      <c r="C3305" s="375" t="s">
        <v>33</v>
      </c>
      <c r="D3305" s="375" t="s">
        <v>35</v>
      </c>
      <c r="E3305" s="375"/>
      <c r="F3305" s="375">
        <v>0.15396945216076</v>
      </c>
      <c r="G3305" s="375">
        <v>0.15477459130745599</v>
      </c>
      <c r="H3305" s="375">
        <v>0.28653407048941298</v>
      </c>
      <c r="I3305" s="375">
        <v>0.38158829391840998</v>
      </c>
      <c r="J3305" s="375">
        <v>0.118304257293272</v>
      </c>
      <c r="K3305" s="375">
        <v>0.28395474288061501</v>
      </c>
      <c r="L3305" s="375">
        <v>0.283325470665168</v>
      </c>
      <c r="M3305" s="375">
        <v>0.28132765177021102</v>
      </c>
      <c r="N3305" s="375">
        <v>0.732555077910651</v>
      </c>
      <c r="O3305" s="375">
        <v>0.29230393496678497</v>
      </c>
      <c r="P3305" s="375">
        <v>0.29212436095281202</v>
      </c>
      <c r="Q3305" s="375">
        <v>0.291696541652126</v>
      </c>
      <c r="R3305" s="375">
        <v>0.27689025554892599</v>
      </c>
      <c r="W3305" s="323" t="s">
        <v>251</v>
      </c>
      <c r="X3305" s="323" t="s">
        <v>241</v>
      </c>
      <c r="Y3305" s="323"/>
      <c r="Z3305" s="327">
        <v>0</v>
      </c>
      <c r="AA3305" s="327">
        <v>0</v>
      </c>
      <c r="AB3305" s="327">
        <v>0</v>
      </c>
      <c r="AC3305" s="327">
        <v>0</v>
      </c>
      <c r="AD3305" s="327">
        <v>0</v>
      </c>
      <c r="AE3305" s="327">
        <v>0</v>
      </c>
      <c r="AF3305" s="327">
        <v>0</v>
      </c>
      <c r="AG3305" s="327">
        <v>0</v>
      </c>
      <c r="AH3305" s="327">
        <v>0</v>
      </c>
      <c r="AI3305" s="327">
        <v>0</v>
      </c>
      <c r="AJ3305" s="327">
        <v>0</v>
      </c>
      <c r="AK3305" s="327">
        <v>0</v>
      </c>
      <c r="AL3305" s="327">
        <v>0</v>
      </c>
      <c r="AM3305" s="292"/>
    </row>
    <row r="3306" spans="1:39" ht="19.5" customHeight="1" x14ac:dyDescent="0.2">
      <c r="A3306" s="375" t="s">
        <v>83</v>
      </c>
      <c r="B3306" s="375" t="s">
        <v>96</v>
      </c>
      <c r="C3306" s="375" t="s">
        <v>33</v>
      </c>
      <c r="D3306" s="375" t="s">
        <v>36</v>
      </c>
      <c r="E3306" s="375"/>
      <c r="F3306" s="375">
        <v>0.230246692917801</v>
      </c>
      <c r="G3306" s="375">
        <v>0.23115469781728501</v>
      </c>
      <c r="H3306" s="375">
        <v>0.32575918599244502</v>
      </c>
      <c r="I3306" s="375">
        <v>0.41376924746439597</v>
      </c>
      <c r="J3306" s="375">
        <v>0.21746433488720501</v>
      </c>
      <c r="K3306" s="375">
        <v>0.32687217246436001</v>
      </c>
      <c r="L3306" s="375">
        <v>0.32680545962964502</v>
      </c>
      <c r="M3306" s="375">
        <v>0.32516348446420501</v>
      </c>
      <c r="N3306" s="375">
        <v>0.31365014165823402</v>
      </c>
      <c r="O3306" s="375">
        <v>0.32648562495435501</v>
      </c>
      <c r="P3306" s="375">
        <v>0.32671431480131802</v>
      </c>
      <c r="Q3306" s="375">
        <v>0.326309387245107</v>
      </c>
      <c r="R3306" s="375">
        <v>0.31502057977694398</v>
      </c>
      <c r="W3306" s="323" t="s">
        <v>251</v>
      </c>
      <c r="X3306" s="323" t="s">
        <v>242</v>
      </c>
      <c r="Y3306" s="323"/>
      <c r="Z3306" s="327">
        <v>0</v>
      </c>
      <c r="AA3306" s="327">
        <v>0</v>
      </c>
      <c r="AB3306" s="327">
        <v>0</v>
      </c>
      <c r="AC3306" s="327">
        <v>0</v>
      </c>
      <c r="AD3306" s="327">
        <v>0</v>
      </c>
      <c r="AE3306" s="327">
        <v>0</v>
      </c>
      <c r="AF3306" s="327">
        <v>0</v>
      </c>
      <c r="AG3306" s="327">
        <v>0</v>
      </c>
      <c r="AH3306" s="327">
        <v>0</v>
      </c>
      <c r="AI3306" s="327">
        <v>0</v>
      </c>
      <c r="AJ3306" s="327">
        <v>0</v>
      </c>
      <c r="AK3306" s="327">
        <v>0</v>
      </c>
      <c r="AL3306" s="327">
        <v>0</v>
      </c>
      <c r="AM3306" s="292"/>
    </row>
    <row r="3307" spans="1:39" ht="19.5" customHeight="1" x14ac:dyDescent="0.2">
      <c r="A3307" s="375" t="s">
        <v>83</v>
      </c>
      <c r="B3307" s="375" t="s">
        <v>96</v>
      </c>
      <c r="C3307" s="375" t="s">
        <v>33</v>
      </c>
      <c r="D3307" s="375" t="s">
        <v>37</v>
      </c>
      <c r="E3307" s="375"/>
      <c r="F3307" s="375">
        <v>0.22222656504462199</v>
      </c>
      <c r="G3307" s="375">
        <v>0.21729281767955799</v>
      </c>
      <c r="H3307" s="375">
        <v>0.25649369329497701</v>
      </c>
      <c r="I3307" s="375">
        <v>0.26394873164219002</v>
      </c>
      <c r="J3307" s="375" t="e">
        <v>#DIV/0!</v>
      </c>
      <c r="K3307" s="375" t="e">
        <v>#DIV/0!</v>
      </c>
      <c r="L3307" s="375">
        <v>0.24489869553150201</v>
      </c>
      <c r="M3307" s="375">
        <v>0.24806818181818199</v>
      </c>
      <c r="N3307" s="375" t="e">
        <v>#DIV/0!</v>
      </c>
      <c r="O3307" s="375" t="e">
        <v>#DIV/0!</v>
      </c>
      <c r="P3307" s="375" t="e">
        <v>#DIV/0!</v>
      </c>
      <c r="Q3307" s="375" t="e">
        <v>#DIV/0!</v>
      </c>
      <c r="R3307" s="375">
        <v>0.24688538726873599</v>
      </c>
      <c r="W3307" s="323" t="s">
        <v>251</v>
      </c>
      <c r="X3307" s="323" t="s">
        <v>243</v>
      </c>
      <c r="Y3307" s="323"/>
      <c r="Z3307" s="327">
        <v>0</v>
      </c>
      <c r="AA3307" s="327">
        <v>0</v>
      </c>
      <c r="AB3307" s="327">
        <v>0</v>
      </c>
      <c r="AC3307" s="327">
        <v>0</v>
      </c>
      <c r="AD3307" s="327">
        <v>0</v>
      </c>
      <c r="AE3307" s="327">
        <v>0</v>
      </c>
      <c r="AF3307" s="327">
        <v>0</v>
      </c>
      <c r="AG3307" s="327">
        <v>0</v>
      </c>
      <c r="AH3307" s="327">
        <v>0</v>
      </c>
      <c r="AI3307" s="327">
        <v>0</v>
      </c>
      <c r="AJ3307" s="327">
        <v>0</v>
      </c>
      <c r="AK3307" s="327">
        <v>0</v>
      </c>
      <c r="AL3307" s="327">
        <v>0</v>
      </c>
      <c r="AM3307" s="292"/>
    </row>
    <row r="3308" spans="1:39" ht="19.5" customHeight="1" x14ac:dyDescent="0.2">
      <c r="A3308" s="375" t="s">
        <v>83</v>
      </c>
      <c r="B3308" s="375" t="s">
        <v>96</v>
      </c>
      <c r="C3308" s="375" t="s">
        <v>33</v>
      </c>
      <c r="D3308" s="375" t="s">
        <v>38</v>
      </c>
      <c r="E3308" s="375"/>
      <c r="F3308" s="375">
        <v>0.23195536577505599</v>
      </c>
      <c r="G3308" s="375">
        <v>0.245224295285491</v>
      </c>
      <c r="H3308" s="375">
        <v>0.22956768679349299</v>
      </c>
      <c r="I3308" s="375">
        <v>0.20688212332439701</v>
      </c>
      <c r="J3308" s="375">
        <v>0.216515690972956</v>
      </c>
      <c r="K3308" s="375">
        <v>0.18509423332031</v>
      </c>
      <c r="L3308" s="375">
        <v>0.19483884118946901</v>
      </c>
      <c r="M3308" s="375">
        <v>0.198185408065299</v>
      </c>
      <c r="N3308" s="375">
        <v>0.26167512968517398</v>
      </c>
      <c r="O3308" s="375">
        <v>0.28339438342159501</v>
      </c>
      <c r="P3308" s="375">
        <v>0.30420320315017602</v>
      </c>
      <c r="Q3308" s="375">
        <v>0.32890805261197498</v>
      </c>
      <c r="R3308" s="375">
        <v>0.25245709899386098</v>
      </c>
      <c r="W3308" s="323" t="s">
        <v>251</v>
      </c>
      <c r="X3308" s="323" t="s">
        <v>244</v>
      </c>
      <c r="Y3308" s="323"/>
      <c r="Z3308" s="327">
        <v>0</v>
      </c>
      <c r="AA3308" s="327">
        <v>0</v>
      </c>
      <c r="AB3308" s="327">
        <v>0</v>
      </c>
      <c r="AC3308" s="327">
        <v>0</v>
      </c>
      <c r="AD3308" s="327">
        <v>0</v>
      </c>
      <c r="AE3308" s="327">
        <v>0</v>
      </c>
      <c r="AF3308" s="327">
        <v>0</v>
      </c>
      <c r="AG3308" s="327">
        <v>0</v>
      </c>
      <c r="AH3308" s="327">
        <v>0</v>
      </c>
      <c r="AI3308" s="327">
        <v>0</v>
      </c>
      <c r="AJ3308" s="327">
        <v>0</v>
      </c>
      <c r="AK3308" s="327">
        <v>0</v>
      </c>
      <c r="AL3308" s="327">
        <v>0</v>
      </c>
      <c r="AM3308" s="292"/>
    </row>
    <row r="3309" spans="1:39" ht="19.5" customHeight="1" x14ac:dyDescent="0.2">
      <c r="A3309" s="375" t="s">
        <v>83</v>
      </c>
      <c r="B3309" s="375" t="s">
        <v>96</v>
      </c>
      <c r="C3309" s="375" t="s">
        <v>33</v>
      </c>
      <c r="D3309" s="375" t="s">
        <v>39</v>
      </c>
      <c r="E3309" s="375"/>
      <c r="F3309" s="375" t="e">
        <v>#DIV/0!</v>
      </c>
      <c r="G3309" s="375" t="e">
        <v>#DIV/0!</v>
      </c>
      <c r="H3309" s="375" t="e">
        <v>#DIV/0!</v>
      </c>
      <c r="I3309" s="375">
        <v>0.22413994961221201</v>
      </c>
      <c r="J3309" s="375">
        <v>0.20673089384410101</v>
      </c>
      <c r="K3309" s="375">
        <v>0.20561753152780601</v>
      </c>
      <c r="L3309" s="375">
        <v>0.201900418997918</v>
      </c>
      <c r="M3309" s="375">
        <v>0.206701560455442</v>
      </c>
      <c r="N3309" s="375" t="e">
        <v>#DIV/0!</v>
      </c>
      <c r="O3309" s="375">
        <v>0.223703132157199</v>
      </c>
      <c r="P3309" s="375">
        <v>0.19818927266539499</v>
      </c>
      <c r="Q3309" s="375">
        <v>0.227667055725321</v>
      </c>
      <c r="R3309" s="375">
        <v>0.212753549379809</v>
      </c>
      <c r="W3309" s="323" t="s">
        <v>251</v>
      </c>
      <c r="X3309" s="323" t="s">
        <v>245</v>
      </c>
      <c r="Y3309" s="323"/>
      <c r="Z3309" s="327">
        <v>0</v>
      </c>
      <c r="AA3309" s="327">
        <v>0</v>
      </c>
      <c r="AB3309" s="327">
        <v>0</v>
      </c>
      <c r="AC3309" s="327">
        <v>0</v>
      </c>
      <c r="AD3309" s="327">
        <v>0</v>
      </c>
      <c r="AE3309" s="327">
        <v>0</v>
      </c>
      <c r="AF3309" s="327">
        <v>0</v>
      </c>
      <c r="AG3309" s="327">
        <v>0</v>
      </c>
      <c r="AH3309" s="327">
        <v>0</v>
      </c>
      <c r="AI3309" s="327">
        <v>0</v>
      </c>
      <c r="AJ3309" s="327">
        <v>0</v>
      </c>
      <c r="AK3309" s="327">
        <v>0</v>
      </c>
      <c r="AL3309" s="327">
        <v>0</v>
      </c>
      <c r="AM3309" s="292"/>
    </row>
    <row r="3310" spans="1:39" ht="19.5" customHeight="1" x14ac:dyDescent="0.2">
      <c r="A3310" s="375" t="s">
        <v>83</v>
      </c>
      <c r="B3310" s="375" t="s">
        <v>96</v>
      </c>
      <c r="C3310" s="375" t="s">
        <v>40</v>
      </c>
      <c r="D3310" s="375" t="s">
        <v>41</v>
      </c>
      <c r="E3310" s="375"/>
      <c r="F3310" s="375">
        <v>0.31129796205347798</v>
      </c>
      <c r="G3310" s="375">
        <v>0.30521512433868703</v>
      </c>
      <c r="H3310" s="375">
        <v>0.34884999716046</v>
      </c>
      <c r="I3310" s="375">
        <v>0.38341248727254701</v>
      </c>
      <c r="J3310" s="375">
        <v>0.31807334216153499</v>
      </c>
      <c r="K3310" s="375">
        <v>0.352241056465185</v>
      </c>
      <c r="L3310" s="375">
        <v>0.28317627393390399</v>
      </c>
      <c r="M3310" s="375">
        <v>0.35513328339443001</v>
      </c>
      <c r="N3310" s="375">
        <v>0.36305625895564497</v>
      </c>
      <c r="O3310" s="375">
        <v>0.35931961940930102</v>
      </c>
      <c r="P3310" s="375">
        <v>0.35496658704331702</v>
      </c>
      <c r="Q3310" s="375">
        <v>0.36203325129255098</v>
      </c>
      <c r="R3310" s="375">
        <v>0.34544395791340299</v>
      </c>
      <c r="W3310" s="323" t="s">
        <v>251</v>
      </c>
      <c r="X3310" s="323" t="s">
        <v>246</v>
      </c>
      <c r="Y3310" s="323"/>
      <c r="Z3310" s="327">
        <v>0</v>
      </c>
      <c r="AA3310" s="327">
        <v>0</v>
      </c>
      <c r="AB3310" s="327">
        <v>0</v>
      </c>
      <c r="AC3310" s="327">
        <v>0</v>
      </c>
      <c r="AD3310" s="327">
        <v>0</v>
      </c>
      <c r="AE3310" s="327">
        <v>0</v>
      </c>
      <c r="AF3310" s="327">
        <v>0</v>
      </c>
      <c r="AG3310" s="327">
        <v>0</v>
      </c>
      <c r="AH3310" s="327">
        <v>0</v>
      </c>
      <c r="AI3310" s="327">
        <v>0</v>
      </c>
      <c r="AJ3310" s="327">
        <v>0</v>
      </c>
      <c r="AK3310" s="327">
        <v>0</v>
      </c>
      <c r="AL3310" s="327">
        <v>0</v>
      </c>
      <c r="AM3310" s="292"/>
    </row>
    <row r="3311" spans="1:39" ht="19.5" customHeight="1" x14ac:dyDescent="0.2">
      <c r="A3311" s="375" t="s">
        <v>83</v>
      </c>
      <c r="B3311" s="375" t="s">
        <v>96</v>
      </c>
      <c r="C3311" s="375" t="s">
        <v>40</v>
      </c>
      <c r="D3311" s="375" t="s">
        <v>42</v>
      </c>
      <c r="E3311" s="375"/>
      <c r="F3311" s="375">
        <v>0.24547594941780901</v>
      </c>
      <c r="G3311" s="375">
        <v>8.7624493073360399E-2</v>
      </c>
      <c r="H3311" s="375">
        <v>0.197320954588704</v>
      </c>
      <c r="I3311" s="375">
        <v>0.266009493792841</v>
      </c>
      <c r="J3311" s="375">
        <v>0.23163523190494201</v>
      </c>
      <c r="K3311" s="375">
        <v>0.29261806762003101</v>
      </c>
      <c r="L3311" s="375">
        <v>0.28039458003136303</v>
      </c>
      <c r="M3311" s="375">
        <v>0.265332783880324</v>
      </c>
      <c r="N3311" s="375">
        <v>0.27731365419069898</v>
      </c>
      <c r="O3311" s="375">
        <v>0.257467415036294</v>
      </c>
      <c r="P3311" s="375">
        <v>0.21838935920931299</v>
      </c>
      <c r="Q3311" s="375">
        <v>0.28005140328824002</v>
      </c>
      <c r="R3311" s="375">
        <v>0.26048286833643702</v>
      </c>
      <c r="W3311" s="323" t="s">
        <v>251</v>
      </c>
      <c r="X3311" s="323" t="s">
        <v>247</v>
      </c>
      <c r="Y3311" s="323"/>
      <c r="Z3311" s="327">
        <v>0</v>
      </c>
      <c r="AA3311" s="327">
        <v>0</v>
      </c>
      <c r="AB3311" s="327">
        <v>0</v>
      </c>
      <c r="AC3311" s="327">
        <v>0</v>
      </c>
      <c r="AD3311" s="327">
        <v>0</v>
      </c>
      <c r="AE3311" s="327">
        <v>0</v>
      </c>
      <c r="AF3311" s="327">
        <v>0</v>
      </c>
      <c r="AG3311" s="327">
        <v>0</v>
      </c>
      <c r="AH3311" s="327">
        <v>0</v>
      </c>
      <c r="AI3311" s="327">
        <v>0</v>
      </c>
      <c r="AJ3311" s="327">
        <v>0</v>
      </c>
      <c r="AK3311" s="327">
        <v>0</v>
      </c>
      <c r="AL3311" s="327">
        <v>0</v>
      </c>
      <c r="AM3311" s="292"/>
    </row>
    <row r="3312" spans="1:39" ht="19.5" customHeight="1" x14ac:dyDescent="0.2">
      <c r="A3312" s="375" t="s">
        <v>83</v>
      </c>
      <c r="B3312" s="375" t="s">
        <v>96</v>
      </c>
      <c r="C3312" s="375" t="s">
        <v>40</v>
      </c>
      <c r="D3312" s="375" t="s">
        <v>43</v>
      </c>
      <c r="E3312" s="375"/>
      <c r="F3312" s="375">
        <v>0.214493323020569</v>
      </c>
      <c r="G3312" s="375">
        <v>0.18782339003637499</v>
      </c>
      <c r="H3312" s="375">
        <v>0.119986527997126</v>
      </c>
      <c r="I3312" s="375">
        <v>0.139417408665754</v>
      </c>
      <c r="J3312" s="375">
        <v>0.16317971253139801</v>
      </c>
      <c r="K3312" s="375">
        <v>0.18163136880926201</v>
      </c>
      <c r="L3312" s="375">
        <v>6.7753599457112595E-2</v>
      </c>
      <c r="M3312" s="375">
        <v>0.123250592104623</v>
      </c>
      <c r="N3312" s="375">
        <v>0.15441067477975801</v>
      </c>
      <c r="O3312" s="375">
        <v>0.11382111055642199</v>
      </c>
      <c r="P3312" s="375">
        <v>0.18316986151308301</v>
      </c>
      <c r="Q3312" s="375">
        <v>0.17648231963251401</v>
      </c>
      <c r="R3312" s="375">
        <v>0.148307246973613</v>
      </c>
      <c r="W3312" s="323" t="s">
        <v>251</v>
      </c>
      <c r="X3312" s="323" t="s">
        <v>248</v>
      </c>
      <c r="Y3312" s="323"/>
      <c r="Z3312" s="327">
        <v>0</v>
      </c>
      <c r="AA3312" s="327">
        <v>0</v>
      </c>
      <c r="AB3312" s="327">
        <v>0</v>
      </c>
      <c r="AC3312" s="327">
        <v>0</v>
      </c>
      <c r="AD3312" s="327">
        <v>0</v>
      </c>
      <c r="AE3312" s="327">
        <v>0</v>
      </c>
      <c r="AF3312" s="327">
        <v>0</v>
      </c>
      <c r="AG3312" s="327">
        <v>0</v>
      </c>
      <c r="AH3312" s="327">
        <v>0</v>
      </c>
      <c r="AI3312" s="327">
        <v>0</v>
      </c>
      <c r="AJ3312" s="327">
        <v>0</v>
      </c>
      <c r="AK3312" s="327">
        <v>0</v>
      </c>
      <c r="AL3312" s="327">
        <v>0</v>
      </c>
      <c r="AM3312" s="292"/>
    </row>
    <row r="3313" spans="1:39" ht="19.5" customHeight="1" x14ac:dyDescent="0.2">
      <c r="A3313" s="375" t="s">
        <v>83</v>
      </c>
      <c r="B3313" s="375" t="s">
        <v>96</v>
      </c>
      <c r="C3313" s="375" t="s">
        <v>96</v>
      </c>
      <c r="D3313" s="375" t="s">
        <v>96</v>
      </c>
      <c r="E3313" s="375"/>
      <c r="F3313" s="375">
        <v>0.30660692854833699</v>
      </c>
      <c r="G3313" s="375">
        <v>0.268365623863553</v>
      </c>
      <c r="H3313" s="375">
        <v>0.33580345489781699</v>
      </c>
      <c r="I3313" s="375">
        <v>0.37240486816482199</v>
      </c>
      <c r="J3313" s="375">
        <v>0.30384056321532599</v>
      </c>
      <c r="K3313" s="375">
        <v>0.34111161019764702</v>
      </c>
      <c r="L3313" s="375">
        <v>0.28087516631629</v>
      </c>
      <c r="M3313" s="375">
        <v>0.340847081229532</v>
      </c>
      <c r="N3313" s="375">
        <v>0.34653624794048998</v>
      </c>
      <c r="O3313" s="375">
        <v>0.34674209288532298</v>
      </c>
      <c r="P3313" s="375">
        <v>0.34762478226587701</v>
      </c>
      <c r="Q3313" s="375">
        <v>0.35609790202313402</v>
      </c>
      <c r="R3313" s="375">
        <v>0.33397233651238101</v>
      </c>
      <c r="W3313" s="323" t="s">
        <v>251</v>
      </c>
      <c r="X3313" s="323" t="s">
        <v>210</v>
      </c>
      <c r="Y3313" s="323"/>
      <c r="Z3313" s="327">
        <v>0</v>
      </c>
      <c r="AA3313" s="327">
        <v>0</v>
      </c>
      <c r="AB3313" s="327">
        <v>0</v>
      </c>
      <c r="AC3313" s="327">
        <v>0</v>
      </c>
      <c r="AD3313" s="327">
        <v>0</v>
      </c>
      <c r="AE3313" s="327">
        <v>0</v>
      </c>
      <c r="AF3313" s="327">
        <v>0</v>
      </c>
      <c r="AG3313" s="327">
        <v>0</v>
      </c>
      <c r="AH3313" s="327">
        <v>0</v>
      </c>
      <c r="AI3313" s="327">
        <v>0</v>
      </c>
      <c r="AJ3313" s="327">
        <v>0</v>
      </c>
      <c r="AK3313" s="327">
        <v>0</v>
      </c>
      <c r="AL3313" s="327">
        <v>0</v>
      </c>
      <c r="AM3313" s="292"/>
    </row>
    <row r="3314" spans="1:39" ht="19.5" customHeight="1" x14ac:dyDescent="0.2">
      <c r="A3314" s="375" t="s">
        <v>83</v>
      </c>
      <c r="B3314" s="375" t="s">
        <v>97</v>
      </c>
      <c r="C3314" s="375" t="s">
        <v>97</v>
      </c>
      <c r="D3314" s="375" t="s">
        <v>97</v>
      </c>
      <c r="E3314" s="375"/>
      <c r="F3314" s="375">
        <v>0</v>
      </c>
      <c r="G3314" s="375">
        <v>0</v>
      </c>
      <c r="H3314" s="375">
        <v>0</v>
      </c>
      <c r="I3314" s="375">
        <v>0</v>
      </c>
      <c r="J3314" s="375">
        <v>0</v>
      </c>
      <c r="K3314" s="375">
        <v>0</v>
      </c>
      <c r="L3314" s="375">
        <v>0</v>
      </c>
      <c r="M3314" s="375">
        <v>0</v>
      </c>
      <c r="N3314" s="375">
        <v>0</v>
      </c>
      <c r="O3314" s="375">
        <v>0</v>
      </c>
      <c r="P3314" s="375">
        <v>0</v>
      </c>
      <c r="Q3314" s="375">
        <v>0</v>
      </c>
      <c r="R3314" s="375">
        <v>0</v>
      </c>
      <c r="W3314" s="321"/>
      <c r="X3314" s="321"/>
      <c r="Y3314" s="321"/>
      <c r="Z3314" s="329"/>
      <c r="AA3314" s="329"/>
      <c r="AB3314" s="329"/>
      <c r="AC3314" s="329"/>
      <c r="AD3314" s="329"/>
      <c r="AE3314" s="329"/>
      <c r="AF3314" s="329"/>
      <c r="AG3314" s="329"/>
      <c r="AH3314" s="329"/>
      <c r="AI3314" s="329"/>
      <c r="AJ3314" s="329"/>
      <c r="AK3314" s="329"/>
      <c r="AL3314" s="329"/>
      <c r="AM3314" s="292"/>
    </row>
    <row r="3315" spans="1:39" ht="19.5" customHeight="1" x14ac:dyDescent="0.2">
      <c r="A3315" s="375" t="s">
        <v>83</v>
      </c>
      <c r="B3315" s="375" t="s">
        <v>117</v>
      </c>
      <c r="C3315" s="375" t="s">
        <v>117</v>
      </c>
      <c r="D3315" s="375" t="s">
        <v>117</v>
      </c>
      <c r="E3315" s="375"/>
      <c r="F3315" s="375">
        <v>0</v>
      </c>
      <c r="G3315" s="375">
        <v>0</v>
      </c>
      <c r="H3315" s="375">
        <v>0</v>
      </c>
      <c r="I3315" s="375">
        <v>0</v>
      </c>
      <c r="J3315" s="375">
        <v>0</v>
      </c>
      <c r="K3315" s="375">
        <v>0</v>
      </c>
      <c r="L3315" s="375">
        <v>0</v>
      </c>
      <c r="M3315" s="375">
        <v>0</v>
      </c>
      <c r="N3315" s="375">
        <v>0</v>
      </c>
      <c r="O3315" s="375">
        <v>0</v>
      </c>
      <c r="P3315" s="375">
        <v>0</v>
      </c>
      <c r="Q3315" s="375">
        <v>0</v>
      </c>
      <c r="R3315" s="375">
        <v>0</v>
      </c>
      <c r="W3315" s="321"/>
      <c r="X3315" s="321"/>
      <c r="Y3315" s="321"/>
      <c r="Z3315" s="329"/>
      <c r="AA3315" s="329"/>
      <c r="AB3315" s="329"/>
      <c r="AC3315" s="329"/>
      <c r="AD3315" s="329"/>
      <c r="AE3315" s="329"/>
      <c r="AF3315" s="329"/>
      <c r="AG3315" s="329"/>
      <c r="AH3315" s="329"/>
      <c r="AI3315" s="329"/>
      <c r="AJ3315" s="329"/>
      <c r="AK3315" s="329"/>
      <c r="AL3315" s="329"/>
      <c r="AM3315" s="292"/>
    </row>
    <row r="3316" spans="1:39" ht="19.5" customHeight="1" x14ac:dyDescent="0.2">
      <c r="A3316" s="375" t="s">
        <v>83</v>
      </c>
      <c r="B3316" s="375" t="s">
        <v>99</v>
      </c>
      <c r="C3316" s="375" t="s">
        <v>99</v>
      </c>
      <c r="D3316" s="375" t="s">
        <v>99</v>
      </c>
      <c r="E3316" s="375"/>
      <c r="F3316" s="375">
        <v>0</v>
      </c>
      <c r="G3316" s="375">
        <v>0</v>
      </c>
      <c r="H3316" s="375">
        <v>0</v>
      </c>
      <c r="I3316" s="375">
        <v>0</v>
      </c>
      <c r="J3316" s="375">
        <v>0</v>
      </c>
      <c r="K3316" s="375">
        <v>0</v>
      </c>
      <c r="L3316" s="375">
        <v>0</v>
      </c>
      <c r="M3316" s="375">
        <v>0</v>
      </c>
      <c r="N3316" s="375">
        <v>0</v>
      </c>
      <c r="O3316" s="375">
        <v>0</v>
      </c>
      <c r="P3316" s="375">
        <v>0</v>
      </c>
      <c r="Q3316" s="375">
        <v>0</v>
      </c>
      <c r="R3316" s="375">
        <v>0</v>
      </c>
      <c r="W3316" s="323" t="s">
        <v>3</v>
      </c>
      <c r="X3316" s="323" t="s">
        <v>4</v>
      </c>
      <c r="Y3316" s="323"/>
      <c r="Z3316" s="327" t="s">
        <v>8</v>
      </c>
      <c r="AA3316" s="327" t="s">
        <v>9</v>
      </c>
      <c r="AB3316" s="327" t="s">
        <v>10</v>
      </c>
      <c r="AC3316" s="327" t="s">
        <v>11</v>
      </c>
      <c r="AD3316" s="327" t="s">
        <v>12</v>
      </c>
      <c r="AE3316" s="327" t="s">
        <v>13</v>
      </c>
      <c r="AF3316" s="327" t="s">
        <v>14</v>
      </c>
      <c r="AG3316" s="327" t="s">
        <v>15</v>
      </c>
      <c r="AH3316" s="327" t="s">
        <v>16</v>
      </c>
      <c r="AI3316" s="327" t="s">
        <v>17</v>
      </c>
      <c r="AJ3316" s="327" t="s">
        <v>111</v>
      </c>
      <c r="AK3316" s="327" t="s">
        <v>19</v>
      </c>
      <c r="AL3316" s="327" t="s">
        <v>20</v>
      </c>
      <c r="AM3316" s="292"/>
    </row>
    <row r="3317" spans="1:39" ht="19.5" customHeight="1" x14ac:dyDescent="0.2">
      <c r="A3317" s="375" t="s">
        <v>83</v>
      </c>
      <c r="B3317" s="375" t="s">
        <v>100</v>
      </c>
      <c r="C3317" s="375" t="s">
        <v>100</v>
      </c>
      <c r="D3317" s="375" t="s">
        <v>100</v>
      </c>
      <c r="E3317" s="375"/>
      <c r="F3317" s="375">
        <v>0</v>
      </c>
      <c r="G3317" s="375">
        <v>0</v>
      </c>
      <c r="H3317" s="375">
        <v>0</v>
      </c>
      <c r="I3317" s="375">
        <v>0</v>
      </c>
      <c r="J3317" s="375">
        <v>0</v>
      </c>
      <c r="K3317" s="375">
        <v>0</v>
      </c>
      <c r="L3317" s="375">
        <v>0</v>
      </c>
      <c r="M3317" s="375">
        <v>0</v>
      </c>
      <c r="N3317" s="375">
        <v>0</v>
      </c>
      <c r="O3317" s="375">
        <v>0</v>
      </c>
      <c r="P3317" s="375">
        <v>0</v>
      </c>
      <c r="Q3317" s="375">
        <v>0</v>
      </c>
      <c r="R3317" s="375">
        <v>0</v>
      </c>
      <c r="W3317" s="323" t="s">
        <v>66</v>
      </c>
      <c r="X3317" s="323" t="s">
        <v>217</v>
      </c>
      <c r="Y3317" s="323"/>
      <c r="Z3317" s="327">
        <v>0</v>
      </c>
      <c r="AA3317" s="327">
        <v>0</v>
      </c>
      <c r="AB3317" s="327">
        <v>0</v>
      </c>
      <c r="AC3317" s="327">
        <v>0</v>
      </c>
      <c r="AD3317" s="327">
        <v>0</v>
      </c>
      <c r="AE3317" s="327">
        <v>0</v>
      </c>
      <c r="AF3317" s="327">
        <v>0</v>
      </c>
      <c r="AG3317" s="327">
        <v>0</v>
      </c>
      <c r="AH3317" s="327">
        <v>0</v>
      </c>
      <c r="AI3317" s="327">
        <v>0</v>
      </c>
      <c r="AJ3317" s="327">
        <v>0</v>
      </c>
      <c r="AK3317" s="327">
        <v>0</v>
      </c>
      <c r="AL3317" s="327">
        <v>0</v>
      </c>
      <c r="AM3317" s="292"/>
    </row>
    <row r="3318" spans="1:39" ht="19.5" customHeight="1" x14ac:dyDescent="0.2">
      <c r="A3318" s="375" t="s">
        <v>83</v>
      </c>
      <c r="B3318" s="375" t="s">
        <v>50</v>
      </c>
      <c r="C3318" s="375" t="s">
        <v>50</v>
      </c>
      <c r="D3318" s="375" t="s">
        <v>50</v>
      </c>
      <c r="E3318" s="375"/>
      <c r="F3318" s="375">
        <v>0.30660692854833699</v>
      </c>
      <c r="G3318" s="375">
        <v>0.268365623863553</v>
      </c>
      <c r="H3318" s="375">
        <v>0.33580345489781699</v>
      </c>
      <c r="I3318" s="375">
        <v>0.37240486816482199</v>
      </c>
      <c r="J3318" s="375">
        <v>0.30384056321532599</v>
      </c>
      <c r="K3318" s="375">
        <v>0.34111161019764702</v>
      </c>
      <c r="L3318" s="375">
        <v>0.28087516631629</v>
      </c>
      <c r="M3318" s="375">
        <v>0.340847081229532</v>
      </c>
      <c r="N3318" s="375">
        <v>0.34653624794048998</v>
      </c>
      <c r="O3318" s="375">
        <v>0.34674209288532298</v>
      </c>
      <c r="P3318" s="375">
        <v>0.34762478226587701</v>
      </c>
      <c r="Q3318" s="375">
        <v>0.35609790202313402</v>
      </c>
      <c r="R3318" s="375">
        <v>0.33397233651238101</v>
      </c>
      <c r="W3318" s="323" t="s">
        <v>66</v>
      </c>
      <c r="X3318" s="323" t="s">
        <v>218</v>
      </c>
      <c r="Y3318" s="323"/>
      <c r="Z3318" s="327">
        <v>0</v>
      </c>
      <c r="AA3318" s="327">
        <v>0</v>
      </c>
      <c r="AB3318" s="327">
        <v>0</v>
      </c>
      <c r="AC3318" s="327">
        <v>0</v>
      </c>
      <c r="AD3318" s="327">
        <v>0</v>
      </c>
      <c r="AE3318" s="327">
        <v>0</v>
      </c>
      <c r="AF3318" s="327">
        <v>0</v>
      </c>
      <c r="AG3318" s="327">
        <v>0</v>
      </c>
      <c r="AH3318" s="327">
        <v>0</v>
      </c>
      <c r="AI3318" s="327">
        <v>0</v>
      </c>
      <c r="AJ3318" s="327">
        <v>0</v>
      </c>
      <c r="AK3318" s="327">
        <v>0</v>
      </c>
      <c r="AL3318" s="327">
        <v>0</v>
      </c>
      <c r="AM3318" s="292"/>
    </row>
    <row r="3319" spans="1:39" ht="19.5" customHeight="1" x14ac:dyDescent="0.2">
      <c r="A3319" s="375" t="s">
        <v>102</v>
      </c>
      <c r="B3319" s="375" t="s">
        <v>25</v>
      </c>
      <c r="C3319" s="375" t="s">
        <v>25</v>
      </c>
      <c r="D3319" s="375" t="s">
        <v>25</v>
      </c>
      <c r="E3319" s="375"/>
      <c r="F3319" s="375">
        <v>9995.6137259999905</v>
      </c>
      <c r="G3319" s="375">
        <v>3435.7063229999999</v>
      </c>
      <c r="H3319" s="375">
        <v>11309.655734</v>
      </c>
      <c r="I3319" s="375">
        <v>15126.949902</v>
      </c>
      <c r="J3319" s="375">
        <v>16416.973730000002</v>
      </c>
      <c r="K3319" s="375">
        <v>18286.000882</v>
      </c>
      <c r="L3319" s="375">
        <v>14099.792615</v>
      </c>
      <c r="M3319" s="375">
        <v>16202.136807000001</v>
      </c>
      <c r="N3319" s="375">
        <v>18069.608960000001</v>
      </c>
      <c r="O3319" s="375">
        <v>14828.360423</v>
      </c>
      <c r="P3319" s="375">
        <v>16826.794244000001</v>
      </c>
      <c r="Q3319" s="375">
        <v>16640.508816000001</v>
      </c>
      <c r="R3319" s="375">
        <v>171238.102162</v>
      </c>
      <c r="W3319" s="323" t="s">
        <v>66</v>
      </c>
      <c r="X3319" s="323" t="s">
        <v>219</v>
      </c>
      <c r="Y3319" s="323"/>
      <c r="Z3319" s="327">
        <v>0</v>
      </c>
      <c r="AA3319" s="327">
        <v>0</v>
      </c>
      <c r="AB3319" s="327">
        <v>0</v>
      </c>
      <c r="AC3319" s="327">
        <v>0</v>
      </c>
      <c r="AD3319" s="327">
        <v>0</v>
      </c>
      <c r="AE3319" s="327">
        <v>0</v>
      </c>
      <c r="AF3319" s="327">
        <v>0</v>
      </c>
      <c r="AG3319" s="327">
        <v>0</v>
      </c>
      <c r="AH3319" s="327">
        <v>0</v>
      </c>
      <c r="AI3319" s="327">
        <v>0</v>
      </c>
      <c r="AJ3319" s="327">
        <v>0</v>
      </c>
      <c r="AK3319" s="327">
        <v>0</v>
      </c>
      <c r="AL3319" s="327">
        <v>0</v>
      </c>
      <c r="AM3319" s="292"/>
    </row>
    <row r="3320" spans="1:39" ht="19.5" customHeight="1" x14ac:dyDescent="0.2">
      <c r="A3320" s="375" t="s">
        <v>102</v>
      </c>
      <c r="B3320" s="375" t="s">
        <v>44</v>
      </c>
      <c r="C3320" s="375" t="s">
        <v>44</v>
      </c>
      <c r="D3320" s="375" t="s">
        <v>44</v>
      </c>
      <c r="E3320" s="375"/>
      <c r="F3320" s="375">
        <v>5887.7706180000096</v>
      </c>
      <c r="G3320" s="375">
        <v>2120.0332320000002</v>
      </c>
      <c r="H3320" s="375">
        <v>6840.5418419999796</v>
      </c>
      <c r="I3320" s="375">
        <v>9112.1542780000309</v>
      </c>
      <c r="J3320" s="375">
        <v>10182.735410000099</v>
      </c>
      <c r="K3320" s="375">
        <v>10976.923886</v>
      </c>
      <c r="L3320" s="375">
        <v>11037.4948699999</v>
      </c>
      <c r="M3320" s="375">
        <v>9567.7744921250105</v>
      </c>
      <c r="N3320" s="375">
        <v>10613.0126565586</v>
      </c>
      <c r="O3320" s="375">
        <v>8706.3383680001007</v>
      </c>
      <c r="P3320" s="375">
        <v>9996.6746510000394</v>
      </c>
      <c r="Q3320" s="375">
        <v>9322.7452319480199</v>
      </c>
      <c r="R3320" s="375">
        <v>104364.199535632</v>
      </c>
      <c r="W3320" s="323" t="s">
        <v>66</v>
      </c>
      <c r="X3320" s="323" t="s">
        <v>220</v>
      </c>
      <c r="Y3320" s="323"/>
      <c r="Z3320" s="327">
        <v>0</v>
      </c>
      <c r="AA3320" s="327">
        <v>0</v>
      </c>
      <c r="AB3320" s="327">
        <v>0</v>
      </c>
      <c r="AC3320" s="327">
        <v>0</v>
      </c>
      <c r="AD3320" s="327">
        <v>0</v>
      </c>
      <c r="AE3320" s="327">
        <v>0</v>
      </c>
      <c r="AF3320" s="327">
        <v>0</v>
      </c>
      <c r="AG3320" s="327">
        <v>0</v>
      </c>
      <c r="AH3320" s="327">
        <v>0</v>
      </c>
      <c r="AI3320" s="327">
        <v>0</v>
      </c>
      <c r="AJ3320" s="327">
        <v>0</v>
      </c>
      <c r="AK3320" s="327">
        <v>0</v>
      </c>
      <c r="AL3320" s="327">
        <v>0</v>
      </c>
      <c r="AM3320" s="292"/>
    </row>
    <row r="3321" spans="1:39" ht="19.5" customHeight="1" x14ac:dyDescent="0.2">
      <c r="A3321" s="375" t="s">
        <v>102</v>
      </c>
      <c r="B3321" s="375" t="s">
        <v>382</v>
      </c>
      <c r="C3321" s="375" t="s">
        <v>382</v>
      </c>
      <c r="D3321" s="375" t="s">
        <v>382</v>
      </c>
      <c r="E3321" s="375"/>
      <c r="F3321" s="375">
        <v>4107.84310799998</v>
      </c>
      <c r="G3321" s="375">
        <v>1315.6730910000001</v>
      </c>
      <c r="H3321" s="375">
        <v>4469.1138920000203</v>
      </c>
      <c r="I3321" s="375">
        <v>6014.7956239999603</v>
      </c>
      <c r="J3321" s="375">
        <v>6234.2383199998703</v>
      </c>
      <c r="K3321" s="375">
        <v>7309.0769959999898</v>
      </c>
      <c r="L3321" s="375">
        <v>3062.2977450000599</v>
      </c>
      <c r="M3321" s="375">
        <v>6634.3623148749903</v>
      </c>
      <c r="N3321" s="375">
        <v>7456.5963034414299</v>
      </c>
      <c r="O3321" s="375">
        <v>6122.0220549999003</v>
      </c>
      <c r="P3321" s="375">
        <v>6830.1195929999603</v>
      </c>
      <c r="Q3321" s="375">
        <v>7317.7635840520297</v>
      </c>
      <c r="R3321" s="375">
        <v>66873.902626368203</v>
      </c>
      <c r="W3321" s="323" t="s">
        <v>66</v>
      </c>
      <c r="X3321" s="323" t="s">
        <v>211</v>
      </c>
      <c r="Y3321" s="323"/>
      <c r="Z3321" s="327">
        <v>0</v>
      </c>
      <c r="AA3321" s="327">
        <v>0</v>
      </c>
      <c r="AB3321" s="327">
        <v>0</v>
      </c>
      <c r="AC3321" s="327">
        <v>0</v>
      </c>
      <c r="AD3321" s="327">
        <v>0</v>
      </c>
      <c r="AE3321" s="327">
        <v>0</v>
      </c>
      <c r="AF3321" s="327">
        <v>0</v>
      </c>
      <c r="AG3321" s="327">
        <v>0</v>
      </c>
      <c r="AH3321" s="327">
        <v>0</v>
      </c>
      <c r="AI3321" s="327">
        <v>0</v>
      </c>
      <c r="AJ3321" s="327">
        <v>0</v>
      </c>
      <c r="AK3321" s="327">
        <v>0</v>
      </c>
      <c r="AL3321" s="327">
        <v>0</v>
      </c>
      <c r="AM3321" s="292"/>
    </row>
    <row r="3322" spans="1:39" ht="19.5" customHeight="1" x14ac:dyDescent="0.2">
      <c r="A3322" s="375" t="s">
        <v>102</v>
      </c>
      <c r="B3322" s="375" t="s">
        <v>46</v>
      </c>
      <c r="C3322" s="375" t="s">
        <v>46</v>
      </c>
      <c r="D3322" s="375" t="s">
        <v>46</v>
      </c>
      <c r="E3322" s="375"/>
      <c r="F3322" s="375">
        <v>0</v>
      </c>
      <c r="G3322" s="375">
        <v>0</v>
      </c>
      <c r="H3322" s="375">
        <v>0</v>
      </c>
      <c r="I3322" s="375">
        <v>0</v>
      </c>
      <c r="J3322" s="375">
        <v>0</v>
      </c>
      <c r="K3322" s="375">
        <v>0</v>
      </c>
      <c r="L3322" s="375">
        <v>0</v>
      </c>
      <c r="M3322" s="375">
        <v>0</v>
      </c>
      <c r="N3322" s="375">
        <v>0</v>
      </c>
      <c r="O3322" s="375">
        <v>0</v>
      </c>
      <c r="P3322" s="375">
        <v>0</v>
      </c>
      <c r="Q3322" s="375">
        <v>0</v>
      </c>
      <c r="R3322" s="375">
        <v>0</v>
      </c>
      <c r="W3322" s="323" t="s">
        <v>66</v>
      </c>
      <c r="X3322" s="323" t="s">
        <v>221</v>
      </c>
      <c r="Y3322" s="323"/>
      <c r="Z3322" s="327">
        <v>0</v>
      </c>
      <c r="AA3322" s="327">
        <v>0</v>
      </c>
      <c r="AB3322" s="327">
        <v>0</v>
      </c>
      <c r="AC3322" s="327">
        <v>0</v>
      </c>
      <c r="AD3322" s="327">
        <v>0</v>
      </c>
      <c r="AE3322" s="327">
        <v>0</v>
      </c>
      <c r="AF3322" s="327">
        <v>0</v>
      </c>
      <c r="AG3322" s="327">
        <v>0</v>
      </c>
      <c r="AH3322" s="327">
        <v>0</v>
      </c>
      <c r="AI3322" s="327">
        <v>0</v>
      </c>
      <c r="AJ3322" s="327">
        <v>0</v>
      </c>
      <c r="AK3322" s="327">
        <v>0</v>
      </c>
      <c r="AL3322" s="327">
        <v>0</v>
      </c>
      <c r="AM3322" s="292"/>
    </row>
    <row r="3323" spans="1:39" ht="19.5" customHeight="1" x14ac:dyDescent="0.2">
      <c r="A3323" s="375" t="s">
        <v>102</v>
      </c>
      <c r="B3323" s="375" t="s">
        <v>47</v>
      </c>
      <c r="C3323" s="375" t="s">
        <v>47</v>
      </c>
      <c r="D3323" s="375" t="s">
        <v>47</v>
      </c>
      <c r="E3323" s="375"/>
      <c r="F3323" s="375">
        <v>4107.84310799998</v>
      </c>
      <c r="G3323" s="375">
        <v>1315.6730910000001</v>
      </c>
      <c r="H3323" s="375">
        <v>4469.1138920000203</v>
      </c>
      <c r="I3323" s="375">
        <v>6014.7956239999603</v>
      </c>
      <c r="J3323" s="375">
        <v>6234.2383199998703</v>
      </c>
      <c r="K3323" s="375">
        <v>7309.0769959999898</v>
      </c>
      <c r="L3323" s="375">
        <v>3062.2977450000599</v>
      </c>
      <c r="M3323" s="375">
        <v>6634.3623148749903</v>
      </c>
      <c r="N3323" s="375">
        <v>7456.5963034414299</v>
      </c>
      <c r="O3323" s="375">
        <v>6122.0220549999003</v>
      </c>
      <c r="P3323" s="375">
        <v>6830.1195929999603</v>
      </c>
      <c r="Q3323" s="375">
        <v>7317.7635840520297</v>
      </c>
      <c r="R3323" s="375">
        <v>66873.902626368203</v>
      </c>
      <c r="W3323" s="323" t="s">
        <v>66</v>
      </c>
      <c r="X3323" s="323" t="s">
        <v>222</v>
      </c>
      <c r="Y3323" s="323"/>
      <c r="Z3323" s="327">
        <v>0</v>
      </c>
      <c r="AA3323" s="327">
        <v>0</v>
      </c>
      <c r="AB3323" s="327">
        <v>0</v>
      </c>
      <c r="AC3323" s="327">
        <v>0</v>
      </c>
      <c r="AD3323" s="327">
        <v>0</v>
      </c>
      <c r="AE3323" s="327">
        <v>0</v>
      </c>
      <c r="AF3323" s="327">
        <v>0</v>
      </c>
      <c r="AG3323" s="327">
        <v>0</v>
      </c>
      <c r="AH3323" s="327">
        <v>0</v>
      </c>
      <c r="AI3323" s="327">
        <v>0</v>
      </c>
      <c r="AJ3323" s="327">
        <v>0</v>
      </c>
      <c r="AK3323" s="327">
        <v>0</v>
      </c>
      <c r="AL3323" s="327">
        <v>0</v>
      </c>
      <c r="AM3323" s="292"/>
    </row>
    <row r="3324" spans="1:39" ht="19.5" customHeight="1" x14ac:dyDescent="0.2">
      <c r="A3324" s="375" t="s">
        <v>102</v>
      </c>
      <c r="B3324" s="375" t="s">
        <v>48</v>
      </c>
      <c r="C3324" s="375" t="s">
        <v>48</v>
      </c>
      <c r="D3324" s="375" t="s">
        <v>48</v>
      </c>
      <c r="E3324" s="375"/>
      <c r="F3324" s="375">
        <v>0.41096457112132201</v>
      </c>
      <c r="G3324" s="375">
        <v>0.38294108032236501</v>
      </c>
      <c r="H3324" s="375">
        <v>0.39515914516872602</v>
      </c>
      <c r="I3324" s="375">
        <v>0.39762117697003302</v>
      </c>
      <c r="J3324" s="375">
        <v>0.37974345470307802</v>
      </c>
      <c r="K3324" s="375">
        <v>0.39970888348773698</v>
      </c>
      <c r="L3324" s="375">
        <v>0.217187431660679</v>
      </c>
      <c r="M3324" s="375">
        <v>0.409474527582601</v>
      </c>
      <c r="N3324" s="375">
        <v>0.41265952793709099</v>
      </c>
      <c r="O3324" s="375">
        <v>0.41285899994069097</v>
      </c>
      <c r="P3324" s="375">
        <v>0.40590735786975002</v>
      </c>
      <c r="Q3324" s="375">
        <v>0.43975599934876503</v>
      </c>
      <c r="R3324" s="375">
        <v>0.39053167362893398</v>
      </c>
      <c r="W3324" s="323" t="s">
        <v>66</v>
      </c>
      <c r="X3324" s="323" t="s">
        <v>223</v>
      </c>
      <c r="Y3324" s="323"/>
      <c r="Z3324" s="327">
        <v>0</v>
      </c>
      <c r="AA3324" s="327">
        <v>0</v>
      </c>
      <c r="AB3324" s="327">
        <v>0</v>
      </c>
      <c r="AC3324" s="327">
        <v>0</v>
      </c>
      <c r="AD3324" s="327">
        <v>0</v>
      </c>
      <c r="AE3324" s="327">
        <v>0</v>
      </c>
      <c r="AF3324" s="327">
        <v>0</v>
      </c>
      <c r="AG3324" s="327">
        <v>0</v>
      </c>
      <c r="AH3324" s="327">
        <v>0</v>
      </c>
      <c r="AI3324" s="327">
        <v>0</v>
      </c>
      <c r="AJ3324" s="327">
        <v>0</v>
      </c>
      <c r="AK3324" s="327">
        <v>0</v>
      </c>
      <c r="AL3324" s="327">
        <v>0</v>
      </c>
      <c r="AM3324" s="292"/>
    </row>
    <row r="3325" spans="1:39" ht="19.5" customHeight="1" x14ac:dyDescent="0.2">
      <c r="A3325" s="375" t="s">
        <v>102</v>
      </c>
      <c r="B3325" s="375" t="s">
        <v>49</v>
      </c>
      <c r="C3325" s="375" t="s">
        <v>49</v>
      </c>
      <c r="D3325" s="375" t="s">
        <v>49</v>
      </c>
      <c r="E3325" s="375"/>
      <c r="F3325" s="375">
        <v>0</v>
      </c>
      <c r="G3325" s="375">
        <v>0</v>
      </c>
      <c r="H3325" s="375">
        <v>0</v>
      </c>
      <c r="I3325" s="375">
        <v>0</v>
      </c>
      <c r="J3325" s="375">
        <v>0</v>
      </c>
      <c r="K3325" s="375">
        <v>0</v>
      </c>
      <c r="L3325" s="375">
        <v>0</v>
      </c>
      <c r="M3325" s="375">
        <v>0</v>
      </c>
      <c r="N3325" s="375">
        <v>0</v>
      </c>
      <c r="O3325" s="375">
        <v>0</v>
      </c>
      <c r="P3325" s="375">
        <v>0</v>
      </c>
      <c r="Q3325" s="375">
        <v>0</v>
      </c>
      <c r="R3325" s="375">
        <v>0</v>
      </c>
      <c r="W3325" s="323" t="s">
        <v>66</v>
      </c>
      <c r="X3325" s="323" t="s">
        <v>224</v>
      </c>
      <c r="Y3325" s="323"/>
      <c r="Z3325" s="327">
        <v>0</v>
      </c>
      <c r="AA3325" s="327">
        <v>0</v>
      </c>
      <c r="AB3325" s="327">
        <v>0</v>
      </c>
      <c r="AC3325" s="327">
        <v>0</v>
      </c>
      <c r="AD3325" s="327">
        <v>0</v>
      </c>
      <c r="AE3325" s="327">
        <v>0</v>
      </c>
      <c r="AF3325" s="327">
        <v>0</v>
      </c>
      <c r="AG3325" s="327">
        <v>0</v>
      </c>
      <c r="AH3325" s="327">
        <v>0</v>
      </c>
      <c r="AI3325" s="327">
        <v>0</v>
      </c>
      <c r="AJ3325" s="327">
        <v>0</v>
      </c>
      <c r="AK3325" s="327">
        <v>0</v>
      </c>
      <c r="AL3325" s="327">
        <v>0</v>
      </c>
      <c r="AM3325" s="292"/>
    </row>
    <row r="3326" spans="1:39" ht="19.5" customHeight="1" x14ac:dyDescent="0.2">
      <c r="A3326" s="375" t="s">
        <v>102</v>
      </c>
      <c r="B3326" s="375" t="s">
        <v>50</v>
      </c>
      <c r="C3326" s="375" t="s">
        <v>50</v>
      </c>
      <c r="D3326" s="375" t="s">
        <v>50</v>
      </c>
      <c r="E3326" s="375"/>
      <c r="F3326" s="375">
        <v>0.41096457112132201</v>
      </c>
      <c r="G3326" s="375">
        <v>0.38294108032236501</v>
      </c>
      <c r="H3326" s="375">
        <v>0.39515914516872602</v>
      </c>
      <c r="I3326" s="375">
        <v>0.39762117697003302</v>
      </c>
      <c r="J3326" s="375">
        <v>0.37974345470307802</v>
      </c>
      <c r="K3326" s="375">
        <v>0.39970888348773698</v>
      </c>
      <c r="L3326" s="375">
        <v>0.217187431660679</v>
      </c>
      <c r="M3326" s="375">
        <v>0.409474527582601</v>
      </c>
      <c r="N3326" s="375">
        <v>0.41265952793709199</v>
      </c>
      <c r="O3326" s="375">
        <v>0.41285899994069097</v>
      </c>
      <c r="P3326" s="375">
        <v>0.40590735786975002</v>
      </c>
      <c r="Q3326" s="375">
        <v>0.43975599934876503</v>
      </c>
      <c r="R3326" s="375">
        <v>0.39053167362893398</v>
      </c>
      <c r="W3326" s="323" t="s">
        <v>66</v>
      </c>
      <c r="X3326" s="323" t="s">
        <v>225</v>
      </c>
      <c r="Y3326" s="323"/>
      <c r="Z3326" s="327">
        <v>0</v>
      </c>
      <c r="AA3326" s="327">
        <v>0</v>
      </c>
      <c r="AB3326" s="327">
        <v>0</v>
      </c>
      <c r="AC3326" s="327">
        <v>0</v>
      </c>
      <c r="AD3326" s="327">
        <v>0</v>
      </c>
      <c r="AE3326" s="327">
        <v>0</v>
      </c>
      <c r="AF3326" s="327">
        <v>0</v>
      </c>
      <c r="AG3326" s="327">
        <v>0</v>
      </c>
      <c r="AH3326" s="327">
        <v>0</v>
      </c>
      <c r="AI3326" s="327">
        <v>0</v>
      </c>
      <c r="AJ3326" s="327">
        <v>0</v>
      </c>
      <c r="AK3326" s="327">
        <v>0</v>
      </c>
      <c r="AL3326" s="327">
        <v>0</v>
      </c>
      <c r="AM3326" s="292"/>
    </row>
    <row r="3327" spans="1:39" ht="19.5" customHeight="1" x14ac:dyDescent="0.2">
      <c r="W3327" s="323" t="s">
        <v>66</v>
      </c>
      <c r="X3327" s="323" t="s">
        <v>226</v>
      </c>
      <c r="Y3327" s="323"/>
      <c r="Z3327" s="327">
        <v>0</v>
      </c>
      <c r="AA3327" s="327">
        <v>0</v>
      </c>
      <c r="AB3327" s="327">
        <v>0</v>
      </c>
      <c r="AC3327" s="327">
        <v>0</v>
      </c>
      <c r="AD3327" s="327">
        <v>0</v>
      </c>
      <c r="AE3327" s="327">
        <v>0</v>
      </c>
      <c r="AF3327" s="327">
        <v>0</v>
      </c>
      <c r="AG3327" s="327">
        <v>0</v>
      </c>
      <c r="AH3327" s="327">
        <v>0</v>
      </c>
      <c r="AI3327" s="327">
        <v>0</v>
      </c>
      <c r="AJ3327" s="327">
        <v>0</v>
      </c>
      <c r="AK3327" s="327">
        <v>0</v>
      </c>
      <c r="AL3327" s="327">
        <v>0</v>
      </c>
      <c r="AM3327" s="292"/>
    </row>
    <row r="3328" spans="1:39" ht="19.5" customHeight="1" x14ac:dyDescent="0.2">
      <c r="W3328" s="323" t="s">
        <v>66</v>
      </c>
      <c r="X3328" s="323" t="s">
        <v>227</v>
      </c>
      <c r="Y3328" s="323"/>
      <c r="Z3328" s="327">
        <v>0</v>
      </c>
      <c r="AA3328" s="327">
        <v>0</v>
      </c>
      <c r="AB3328" s="327">
        <v>0</v>
      </c>
      <c r="AC3328" s="327">
        <v>0</v>
      </c>
      <c r="AD3328" s="327">
        <v>0</v>
      </c>
      <c r="AE3328" s="327">
        <v>0</v>
      </c>
      <c r="AF3328" s="327">
        <v>0</v>
      </c>
      <c r="AG3328" s="327">
        <v>0</v>
      </c>
      <c r="AH3328" s="327">
        <v>0</v>
      </c>
      <c r="AI3328" s="327">
        <v>0</v>
      </c>
      <c r="AJ3328" s="327">
        <v>0</v>
      </c>
      <c r="AK3328" s="327">
        <v>0</v>
      </c>
      <c r="AL3328" s="327">
        <v>0</v>
      </c>
      <c r="AM3328" s="292"/>
    </row>
    <row r="3329" spans="23:39" ht="19.5" customHeight="1" x14ac:dyDescent="0.2">
      <c r="W3329" s="323" t="s">
        <v>66</v>
      </c>
      <c r="X3329" s="323" t="s">
        <v>367</v>
      </c>
      <c r="Y3329" s="323"/>
      <c r="Z3329" s="327">
        <v>0</v>
      </c>
      <c r="AA3329" s="327">
        <v>0</v>
      </c>
      <c r="AB3329" s="327">
        <v>0</v>
      </c>
      <c r="AC3329" s="327">
        <v>0</v>
      </c>
      <c r="AD3329" s="327">
        <v>0</v>
      </c>
      <c r="AE3329" s="327">
        <v>0</v>
      </c>
      <c r="AF3329" s="327">
        <v>0</v>
      </c>
      <c r="AG3329" s="327">
        <v>0</v>
      </c>
      <c r="AH3329" s="327">
        <v>0</v>
      </c>
      <c r="AI3329" s="327">
        <v>0</v>
      </c>
      <c r="AJ3329" s="327">
        <v>0</v>
      </c>
      <c r="AK3329" s="327">
        <v>0</v>
      </c>
      <c r="AL3329" s="327">
        <v>0</v>
      </c>
      <c r="AM3329" s="292"/>
    </row>
    <row r="3330" spans="23:39" ht="19.5" customHeight="1" x14ac:dyDescent="0.2">
      <c r="W3330" s="323" t="s">
        <v>66</v>
      </c>
      <c r="X3330" s="323" t="s">
        <v>229</v>
      </c>
      <c r="Y3330" s="323"/>
      <c r="Z3330" s="327">
        <v>0</v>
      </c>
      <c r="AA3330" s="327">
        <v>0</v>
      </c>
      <c r="AB3330" s="327">
        <v>0</v>
      </c>
      <c r="AC3330" s="327">
        <v>0</v>
      </c>
      <c r="AD3330" s="327">
        <v>0</v>
      </c>
      <c r="AE3330" s="327">
        <v>0</v>
      </c>
      <c r="AF3330" s="327">
        <v>0</v>
      </c>
      <c r="AG3330" s="327">
        <v>0</v>
      </c>
      <c r="AH3330" s="327">
        <v>0</v>
      </c>
      <c r="AI3330" s="327">
        <v>0</v>
      </c>
      <c r="AJ3330" s="327">
        <v>0</v>
      </c>
      <c r="AK3330" s="327">
        <v>0</v>
      </c>
      <c r="AL3330" s="327">
        <v>0</v>
      </c>
      <c r="AM3330" s="292"/>
    </row>
    <row r="3331" spans="23:39" ht="19.5" customHeight="1" x14ac:dyDescent="0.2">
      <c r="W3331" s="323" t="s">
        <v>66</v>
      </c>
      <c r="X3331" s="323" t="s">
        <v>230</v>
      </c>
      <c r="Y3331" s="323"/>
      <c r="Z3331" s="327">
        <v>0</v>
      </c>
      <c r="AA3331" s="327">
        <v>0</v>
      </c>
      <c r="AB3331" s="327">
        <v>0</v>
      </c>
      <c r="AC3331" s="327">
        <v>0</v>
      </c>
      <c r="AD3331" s="327">
        <v>0</v>
      </c>
      <c r="AE3331" s="327">
        <v>0</v>
      </c>
      <c r="AF3331" s="327">
        <v>0</v>
      </c>
      <c r="AG3331" s="327">
        <v>0</v>
      </c>
      <c r="AH3331" s="327">
        <v>0</v>
      </c>
      <c r="AI3331" s="327">
        <v>0</v>
      </c>
      <c r="AJ3331" s="327">
        <v>0</v>
      </c>
      <c r="AK3331" s="327">
        <v>0</v>
      </c>
      <c r="AL3331" s="327">
        <v>0</v>
      </c>
      <c r="AM3331" s="292"/>
    </row>
    <row r="3332" spans="23:39" ht="19.5" customHeight="1" x14ac:dyDescent="0.2">
      <c r="W3332" s="323" t="s">
        <v>66</v>
      </c>
      <c r="X3332" s="323" t="s">
        <v>231</v>
      </c>
      <c r="Y3332" s="323"/>
      <c r="Z3332" s="327">
        <v>0</v>
      </c>
      <c r="AA3332" s="327">
        <v>0</v>
      </c>
      <c r="AB3332" s="327">
        <v>0</v>
      </c>
      <c r="AC3332" s="327">
        <v>0</v>
      </c>
      <c r="AD3332" s="327">
        <v>0</v>
      </c>
      <c r="AE3332" s="327">
        <v>0</v>
      </c>
      <c r="AF3332" s="327">
        <v>0</v>
      </c>
      <c r="AG3332" s="327">
        <v>0</v>
      </c>
      <c r="AH3332" s="327">
        <v>0</v>
      </c>
      <c r="AI3332" s="327">
        <v>0</v>
      </c>
      <c r="AJ3332" s="327">
        <v>0</v>
      </c>
      <c r="AK3332" s="327">
        <v>0</v>
      </c>
      <c r="AL3332" s="327">
        <v>0</v>
      </c>
      <c r="AM3332" s="292"/>
    </row>
    <row r="3333" spans="23:39" ht="19.5" customHeight="1" x14ac:dyDescent="0.2">
      <c r="W3333" s="323" t="s">
        <v>66</v>
      </c>
      <c r="X3333" s="323" t="s">
        <v>232</v>
      </c>
      <c r="Y3333" s="323"/>
      <c r="Z3333" s="327">
        <v>0</v>
      </c>
      <c r="AA3333" s="327">
        <v>0</v>
      </c>
      <c r="AB3333" s="327">
        <v>0</v>
      </c>
      <c r="AC3333" s="327">
        <v>0</v>
      </c>
      <c r="AD3333" s="327">
        <v>0</v>
      </c>
      <c r="AE3333" s="327">
        <v>0</v>
      </c>
      <c r="AF3333" s="327">
        <v>0</v>
      </c>
      <c r="AG3333" s="327">
        <v>0</v>
      </c>
      <c r="AH3333" s="327">
        <v>0</v>
      </c>
      <c r="AI3333" s="327">
        <v>0</v>
      </c>
      <c r="AJ3333" s="327">
        <v>0</v>
      </c>
      <c r="AK3333" s="327">
        <v>0</v>
      </c>
      <c r="AL3333" s="327">
        <v>0</v>
      </c>
      <c r="AM3333" s="292"/>
    </row>
    <row r="3334" spans="23:39" ht="19.5" customHeight="1" x14ac:dyDescent="0.2">
      <c r="W3334" s="323" t="s">
        <v>66</v>
      </c>
      <c r="X3334" s="323" t="s">
        <v>233</v>
      </c>
      <c r="Y3334" s="323"/>
      <c r="Z3334" s="327">
        <v>0</v>
      </c>
      <c r="AA3334" s="327">
        <v>0</v>
      </c>
      <c r="AB3334" s="327">
        <v>0</v>
      </c>
      <c r="AC3334" s="327">
        <v>0</v>
      </c>
      <c r="AD3334" s="327">
        <v>0</v>
      </c>
      <c r="AE3334" s="327">
        <v>0</v>
      </c>
      <c r="AF3334" s="327">
        <v>0</v>
      </c>
      <c r="AG3334" s="327">
        <v>0</v>
      </c>
      <c r="AH3334" s="327">
        <v>0</v>
      </c>
      <c r="AI3334" s="327">
        <v>0</v>
      </c>
      <c r="AJ3334" s="327">
        <v>0</v>
      </c>
      <c r="AK3334" s="327">
        <v>0</v>
      </c>
      <c r="AL3334" s="327">
        <v>0</v>
      </c>
      <c r="AM3334" s="292"/>
    </row>
    <row r="3335" spans="23:39" ht="19.5" customHeight="1" x14ac:dyDescent="0.2">
      <c r="W3335" s="323" t="s">
        <v>66</v>
      </c>
      <c r="X3335" s="323" t="s">
        <v>234</v>
      </c>
      <c r="Y3335" s="323"/>
      <c r="Z3335" s="327">
        <v>0</v>
      </c>
      <c r="AA3335" s="327">
        <v>0</v>
      </c>
      <c r="AB3335" s="327">
        <v>0</v>
      </c>
      <c r="AC3335" s="327">
        <v>0</v>
      </c>
      <c r="AD3335" s="327">
        <v>0</v>
      </c>
      <c r="AE3335" s="327">
        <v>0</v>
      </c>
      <c r="AF3335" s="327">
        <v>0</v>
      </c>
      <c r="AG3335" s="327">
        <v>0</v>
      </c>
      <c r="AH3335" s="327">
        <v>0</v>
      </c>
      <c r="AI3335" s="327">
        <v>0</v>
      </c>
      <c r="AJ3335" s="327">
        <v>0</v>
      </c>
      <c r="AK3335" s="327">
        <v>0</v>
      </c>
      <c r="AL3335" s="327">
        <v>0</v>
      </c>
      <c r="AM3335" s="292"/>
    </row>
    <row r="3336" spans="23:39" ht="19.5" customHeight="1" x14ac:dyDescent="0.2">
      <c r="W3336" s="323" t="s">
        <v>66</v>
      </c>
      <c r="X3336" s="323" t="s">
        <v>127</v>
      </c>
      <c r="Y3336" s="323"/>
      <c r="Z3336" s="327">
        <v>0</v>
      </c>
      <c r="AA3336" s="327">
        <v>0</v>
      </c>
      <c r="AB3336" s="327">
        <v>0</v>
      </c>
      <c r="AC3336" s="327">
        <v>0</v>
      </c>
      <c r="AD3336" s="327">
        <v>0</v>
      </c>
      <c r="AE3336" s="327">
        <v>0</v>
      </c>
      <c r="AF3336" s="327">
        <v>0</v>
      </c>
      <c r="AG3336" s="327">
        <v>0</v>
      </c>
      <c r="AH3336" s="327">
        <v>0</v>
      </c>
      <c r="AI3336" s="327">
        <v>0</v>
      </c>
      <c r="AJ3336" s="327">
        <v>0</v>
      </c>
      <c r="AK3336" s="327">
        <v>0</v>
      </c>
      <c r="AL3336" s="327">
        <v>0</v>
      </c>
      <c r="AM3336" s="292"/>
    </row>
    <row r="3337" spans="23:39" ht="19.5" customHeight="1" x14ac:dyDescent="0.2">
      <c r="W3337" s="323" t="s">
        <v>66</v>
      </c>
      <c r="X3337" s="323" t="s">
        <v>235</v>
      </c>
      <c r="Y3337" s="323"/>
      <c r="Z3337" s="327">
        <v>0</v>
      </c>
      <c r="AA3337" s="327">
        <v>0</v>
      </c>
      <c r="AB3337" s="327">
        <v>0</v>
      </c>
      <c r="AC3337" s="327">
        <v>0</v>
      </c>
      <c r="AD3337" s="327">
        <v>0</v>
      </c>
      <c r="AE3337" s="327">
        <v>0</v>
      </c>
      <c r="AF3337" s="327">
        <v>0</v>
      </c>
      <c r="AG3337" s="327">
        <v>0</v>
      </c>
      <c r="AH3337" s="327">
        <v>0</v>
      </c>
      <c r="AI3337" s="327">
        <v>0</v>
      </c>
      <c r="AJ3337" s="327">
        <v>0</v>
      </c>
      <c r="AK3337" s="327">
        <v>0</v>
      </c>
      <c r="AL3337" s="327">
        <v>0</v>
      </c>
      <c r="AM3337" s="292"/>
    </row>
    <row r="3338" spans="23:39" ht="19.5" customHeight="1" x14ac:dyDescent="0.2">
      <c r="W3338" s="323" t="s">
        <v>66</v>
      </c>
      <c r="X3338" s="323" t="s">
        <v>236</v>
      </c>
      <c r="Y3338" s="323"/>
      <c r="Z3338" s="327">
        <v>0</v>
      </c>
      <c r="AA3338" s="327">
        <v>0</v>
      </c>
      <c r="AB3338" s="327">
        <v>0</v>
      </c>
      <c r="AC3338" s="327">
        <v>0</v>
      </c>
      <c r="AD3338" s="327">
        <v>0</v>
      </c>
      <c r="AE3338" s="327">
        <v>0</v>
      </c>
      <c r="AF3338" s="327">
        <v>0</v>
      </c>
      <c r="AG3338" s="327">
        <v>0</v>
      </c>
      <c r="AH3338" s="327">
        <v>0</v>
      </c>
      <c r="AI3338" s="327">
        <v>0</v>
      </c>
      <c r="AJ3338" s="327">
        <v>0</v>
      </c>
      <c r="AK3338" s="327">
        <v>0</v>
      </c>
      <c r="AL3338" s="327">
        <v>0</v>
      </c>
      <c r="AM3338" s="292"/>
    </row>
    <row r="3339" spans="23:39" ht="19.5" customHeight="1" x14ac:dyDescent="0.2">
      <c r="W3339" s="323" t="s">
        <v>66</v>
      </c>
      <c r="X3339" s="323" t="s">
        <v>237</v>
      </c>
      <c r="Y3339" s="323"/>
      <c r="Z3339" s="327">
        <v>0</v>
      </c>
      <c r="AA3339" s="327">
        <v>0</v>
      </c>
      <c r="AB3339" s="327">
        <v>0</v>
      </c>
      <c r="AC3339" s="327">
        <v>0</v>
      </c>
      <c r="AD3339" s="327">
        <v>0</v>
      </c>
      <c r="AE3339" s="327">
        <v>0</v>
      </c>
      <c r="AF3339" s="327">
        <v>0</v>
      </c>
      <c r="AG3339" s="327">
        <v>0</v>
      </c>
      <c r="AH3339" s="327">
        <v>0</v>
      </c>
      <c r="AI3339" s="327">
        <v>0</v>
      </c>
      <c r="AJ3339" s="327">
        <v>0</v>
      </c>
      <c r="AK3339" s="327">
        <v>0</v>
      </c>
      <c r="AL3339" s="327">
        <v>0</v>
      </c>
      <c r="AM3339" s="292"/>
    </row>
    <row r="3340" spans="23:39" ht="19.5" customHeight="1" x14ac:dyDescent="0.2">
      <c r="W3340" s="323" t="s">
        <v>66</v>
      </c>
      <c r="X3340" s="323" t="s">
        <v>238</v>
      </c>
      <c r="Y3340" s="323"/>
      <c r="Z3340" s="327">
        <v>0</v>
      </c>
      <c r="AA3340" s="327">
        <v>0</v>
      </c>
      <c r="AB3340" s="327">
        <v>0</v>
      </c>
      <c r="AC3340" s="327">
        <v>0</v>
      </c>
      <c r="AD3340" s="327">
        <v>0</v>
      </c>
      <c r="AE3340" s="327">
        <v>0</v>
      </c>
      <c r="AF3340" s="327">
        <v>0</v>
      </c>
      <c r="AG3340" s="327">
        <v>0</v>
      </c>
      <c r="AH3340" s="327">
        <v>0</v>
      </c>
      <c r="AI3340" s="327">
        <v>0</v>
      </c>
      <c r="AJ3340" s="327">
        <v>0</v>
      </c>
      <c r="AK3340" s="327">
        <v>0</v>
      </c>
      <c r="AL3340" s="327">
        <v>0</v>
      </c>
      <c r="AM3340" s="292"/>
    </row>
    <row r="3341" spans="23:39" ht="19.5" customHeight="1" x14ac:dyDescent="0.2">
      <c r="W3341" s="323" t="s">
        <v>66</v>
      </c>
      <c r="X3341" s="323" t="s">
        <v>239</v>
      </c>
      <c r="Y3341" s="323"/>
      <c r="Z3341" s="327">
        <v>0</v>
      </c>
      <c r="AA3341" s="327">
        <v>0</v>
      </c>
      <c r="AB3341" s="327">
        <v>0</v>
      </c>
      <c r="AC3341" s="327">
        <v>0</v>
      </c>
      <c r="AD3341" s="327">
        <v>0</v>
      </c>
      <c r="AE3341" s="327">
        <v>0</v>
      </c>
      <c r="AF3341" s="327">
        <v>0</v>
      </c>
      <c r="AG3341" s="327">
        <v>0</v>
      </c>
      <c r="AH3341" s="327">
        <v>0</v>
      </c>
      <c r="AI3341" s="327">
        <v>0</v>
      </c>
      <c r="AJ3341" s="327">
        <v>0</v>
      </c>
      <c r="AK3341" s="327">
        <v>0</v>
      </c>
      <c r="AL3341" s="327">
        <v>0</v>
      </c>
      <c r="AM3341" s="292"/>
    </row>
    <row r="3342" spans="23:39" ht="19.5" customHeight="1" x14ac:dyDescent="0.2">
      <c r="W3342" s="323" t="s">
        <v>66</v>
      </c>
      <c r="X3342" s="323" t="s">
        <v>240</v>
      </c>
      <c r="Y3342" s="323"/>
      <c r="Z3342" s="327">
        <v>0</v>
      </c>
      <c r="AA3342" s="327">
        <v>0</v>
      </c>
      <c r="AB3342" s="327">
        <v>0</v>
      </c>
      <c r="AC3342" s="327">
        <v>0</v>
      </c>
      <c r="AD3342" s="327">
        <v>0</v>
      </c>
      <c r="AE3342" s="327">
        <v>0</v>
      </c>
      <c r="AF3342" s="327">
        <v>0</v>
      </c>
      <c r="AG3342" s="327">
        <v>0</v>
      </c>
      <c r="AH3342" s="327">
        <v>0</v>
      </c>
      <c r="AI3342" s="327">
        <v>0</v>
      </c>
      <c r="AJ3342" s="327">
        <v>0</v>
      </c>
      <c r="AK3342" s="327">
        <v>0</v>
      </c>
      <c r="AL3342" s="327">
        <v>0</v>
      </c>
      <c r="AM3342" s="292"/>
    </row>
    <row r="3343" spans="23:39" ht="19.5" customHeight="1" x14ac:dyDescent="0.2">
      <c r="W3343" s="323" t="s">
        <v>66</v>
      </c>
      <c r="X3343" s="323" t="s">
        <v>241</v>
      </c>
      <c r="Y3343" s="323"/>
      <c r="Z3343" s="327">
        <v>0</v>
      </c>
      <c r="AA3343" s="327">
        <v>0</v>
      </c>
      <c r="AB3343" s="327">
        <v>0</v>
      </c>
      <c r="AC3343" s="327">
        <v>0</v>
      </c>
      <c r="AD3343" s="327">
        <v>0</v>
      </c>
      <c r="AE3343" s="327">
        <v>0</v>
      </c>
      <c r="AF3343" s="327">
        <v>0</v>
      </c>
      <c r="AG3343" s="327">
        <v>0</v>
      </c>
      <c r="AH3343" s="327">
        <v>0</v>
      </c>
      <c r="AI3343" s="327">
        <v>0</v>
      </c>
      <c r="AJ3343" s="327">
        <v>0</v>
      </c>
      <c r="AK3343" s="327">
        <v>0</v>
      </c>
      <c r="AL3343" s="327">
        <v>0</v>
      </c>
      <c r="AM3343" s="292"/>
    </row>
    <row r="3344" spans="23:39" ht="19.5" customHeight="1" x14ac:dyDescent="0.2">
      <c r="W3344" s="323" t="s">
        <v>66</v>
      </c>
      <c r="X3344" s="323" t="s">
        <v>242</v>
      </c>
      <c r="Y3344" s="323"/>
      <c r="Z3344" s="327">
        <v>0</v>
      </c>
      <c r="AA3344" s="327">
        <v>0</v>
      </c>
      <c r="AB3344" s="327">
        <v>0</v>
      </c>
      <c r="AC3344" s="327">
        <v>0</v>
      </c>
      <c r="AD3344" s="327">
        <v>0</v>
      </c>
      <c r="AE3344" s="327">
        <v>0</v>
      </c>
      <c r="AF3344" s="327">
        <v>0</v>
      </c>
      <c r="AG3344" s="327">
        <v>0</v>
      </c>
      <c r="AH3344" s="327">
        <v>0</v>
      </c>
      <c r="AI3344" s="327">
        <v>0</v>
      </c>
      <c r="AJ3344" s="327">
        <v>0</v>
      </c>
      <c r="AK3344" s="327">
        <v>0</v>
      </c>
      <c r="AL3344" s="327">
        <v>0</v>
      </c>
      <c r="AM3344" s="292"/>
    </row>
    <row r="3345" spans="23:39" ht="19.5" customHeight="1" x14ac:dyDescent="0.2">
      <c r="W3345" s="323" t="s">
        <v>66</v>
      </c>
      <c r="X3345" s="323" t="s">
        <v>243</v>
      </c>
      <c r="Y3345" s="323"/>
      <c r="Z3345" s="327">
        <v>0</v>
      </c>
      <c r="AA3345" s="327">
        <v>0</v>
      </c>
      <c r="AB3345" s="327">
        <v>0</v>
      </c>
      <c r="AC3345" s="327">
        <v>0</v>
      </c>
      <c r="AD3345" s="327">
        <v>0</v>
      </c>
      <c r="AE3345" s="327">
        <v>0</v>
      </c>
      <c r="AF3345" s="327">
        <v>0</v>
      </c>
      <c r="AG3345" s="327">
        <v>0</v>
      </c>
      <c r="AH3345" s="327">
        <v>0</v>
      </c>
      <c r="AI3345" s="327">
        <v>0</v>
      </c>
      <c r="AJ3345" s="327">
        <v>0</v>
      </c>
      <c r="AK3345" s="327">
        <v>0</v>
      </c>
      <c r="AL3345" s="327">
        <v>0</v>
      </c>
      <c r="AM3345" s="292"/>
    </row>
    <row r="3346" spans="23:39" ht="19.5" customHeight="1" x14ac:dyDescent="0.2">
      <c r="W3346" s="323" t="s">
        <v>66</v>
      </c>
      <c r="X3346" s="323" t="s">
        <v>244</v>
      </c>
      <c r="Y3346" s="323"/>
      <c r="Z3346" s="327">
        <v>0</v>
      </c>
      <c r="AA3346" s="327">
        <v>0</v>
      </c>
      <c r="AB3346" s="327">
        <v>0</v>
      </c>
      <c r="AC3346" s="327">
        <v>0</v>
      </c>
      <c r="AD3346" s="327">
        <v>0</v>
      </c>
      <c r="AE3346" s="327">
        <v>0</v>
      </c>
      <c r="AF3346" s="327">
        <v>0</v>
      </c>
      <c r="AG3346" s="327">
        <v>0</v>
      </c>
      <c r="AH3346" s="327">
        <v>0</v>
      </c>
      <c r="AI3346" s="327">
        <v>0</v>
      </c>
      <c r="AJ3346" s="327">
        <v>0</v>
      </c>
      <c r="AK3346" s="327">
        <v>0</v>
      </c>
      <c r="AL3346" s="327">
        <v>0</v>
      </c>
      <c r="AM3346" s="292"/>
    </row>
    <row r="3347" spans="23:39" ht="19.5" customHeight="1" x14ac:dyDescent="0.2">
      <c r="W3347" s="323" t="s">
        <v>66</v>
      </c>
      <c r="X3347" s="323" t="s">
        <v>245</v>
      </c>
      <c r="Y3347" s="323"/>
      <c r="Z3347" s="327">
        <v>0</v>
      </c>
      <c r="AA3347" s="327">
        <v>0</v>
      </c>
      <c r="AB3347" s="327">
        <v>0</v>
      </c>
      <c r="AC3347" s="327">
        <v>0</v>
      </c>
      <c r="AD3347" s="327">
        <v>0</v>
      </c>
      <c r="AE3347" s="327">
        <v>0</v>
      </c>
      <c r="AF3347" s="327">
        <v>0</v>
      </c>
      <c r="AG3347" s="327">
        <v>0</v>
      </c>
      <c r="AH3347" s="327">
        <v>0</v>
      </c>
      <c r="AI3347" s="327">
        <v>0</v>
      </c>
      <c r="AJ3347" s="327">
        <v>0</v>
      </c>
      <c r="AK3347" s="327">
        <v>0</v>
      </c>
      <c r="AL3347" s="327">
        <v>0</v>
      </c>
      <c r="AM3347" s="292"/>
    </row>
    <row r="3348" spans="23:39" ht="19.5" customHeight="1" x14ac:dyDescent="0.2">
      <c r="W3348" s="323" t="s">
        <v>66</v>
      </c>
      <c r="X3348" s="323" t="s">
        <v>246</v>
      </c>
      <c r="Y3348" s="323"/>
      <c r="Z3348" s="327">
        <v>0</v>
      </c>
      <c r="AA3348" s="327">
        <v>0</v>
      </c>
      <c r="AB3348" s="327">
        <v>0</v>
      </c>
      <c r="AC3348" s="327">
        <v>0</v>
      </c>
      <c r="AD3348" s="327">
        <v>0</v>
      </c>
      <c r="AE3348" s="327">
        <v>0</v>
      </c>
      <c r="AF3348" s="327">
        <v>0</v>
      </c>
      <c r="AG3348" s="327">
        <v>0</v>
      </c>
      <c r="AH3348" s="327">
        <v>0</v>
      </c>
      <c r="AI3348" s="327">
        <v>0</v>
      </c>
      <c r="AJ3348" s="327">
        <v>0</v>
      </c>
      <c r="AK3348" s="327">
        <v>0</v>
      </c>
      <c r="AL3348" s="327">
        <v>0</v>
      </c>
      <c r="AM3348" s="292"/>
    </row>
    <row r="3349" spans="23:39" ht="19.5" customHeight="1" x14ac:dyDescent="0.2">
      <c r="W3349" s="323" t="s">
        <v>66</v>
      </c>
      <c r="X3349" s="323" t="s">
        <v>247</v>
      </c>
      <c r="Y3349" s="323"/>
      <c r="Z3349" s="327">
        <v>0</v>
      </c>
      <c r="AA3349" s="327">
        <v>0</v>
      </c>
      <c r="AB3349" s="327">
        <v>0</v>
      </c>
      <c r="AC3349" s="327">
        <v>0</v>
      </c>
      <c r="AD3349" s="327">
        <v>0</v>
      </c>
      <c r="AE3349" s="327">
        <v>0</v>
      </c>
      <c r="AF3349" s="327">
        <v>0</v>
      </c>
      <c r="AG3349" s="327">
        <v>0</v>
      </c>
      <c r="AH3349" s="327">
        <v>0</v>
      </c>
      <c r="AI3349" s="327">
        <v>0</v>
      </c>
      <c r="AJ3349" s="327">
        <v>0</v>
      </c>
      <c r="AK3349" s="327">
        <v>0</v>
      </c>
      <c r="AL3349" s="327">
        <v>0</v>
      </c>
      <c r="AM3349" s="292"/>
    </row>
    <row r="3350" spans="23:39" ht="19.5" customHeight="1" x14ac:dyDescent="0.2">
      <c r="W3350" s="323" t="s">
        <v>66</v>
      </c>
      <c r="X3350" s="323" t="s">
        <v>248</v>
      </c>
      <c r="Y3350" s="323"/>
      <c r="Z3350" s="327">
        <v>0</v>
      </c>
      <c r="AA3350" s="327">
        <v>0</v>
      </c>
      <c r="AB3350" s="327">
        <v>0</v>
      </c>
      <c r="AC3350" s="327">
        <v>0</v>
      </c>
      <c r="AD3350" s="327">
        <v>0</v>
      </c>
      <c r="AE3350" s="327">
        <v>0</v>
      </c>
      <c r="AF3350" s="327">
        <v>0</v>
      </c>
      <c r="AG3350" s="327">
        <v>0</v>
      </c>
      <c r="AH3350" s="327">
        <v>0</v>
      </c>
      <c r="AI3350" s="327">
        <v>0</v>
      </c>
      <c r="AJ3350" s="327">
        <v>0</v>
      </c>
      <c r="AK3350" s="327">
        <v>0</v>
      </c>
      <c r="AL3350" s="327">
        <v>0</v>
      </c>
      <c r="AM3350" s="292"/>
    </row>
    <row r="3351" spans="23:39" ht="19.5" customHeight="1" x14ac:dyDescent="0.2">
      <c r="W3351" s="323" t="s">
        <v>66</v>
      </c>
      <c r="X3351" s="323" t="s">
        <v>210</v>
      </c>
      <c r="Y3351" s="323"/>
      <c r="Z3351" s="327">
        <v>0</v>
      </c>
      <c r="AA3351" s="327">
        <v>0</v>
      </c>
      <c r="AB3351" s="327">
        <v>0</v>
      </c>
      <c r="AC3351" s="327">
        <v>0</v>
      </c>
      <c r="AD3351" s="327">
        <v>0</v>
      </c>
      <c r="AE3351" s="327">
        <v>0</v>
      </c>
      <c r="AF3351" s="327">
        <v>0</v>
      </c>
      <c r="AG3351" s="327">
        <v>0</v>
      </c>
      <c r="AH3351" s="327">
        <v>0</v>
      </c>
      <c r="AI3351" s="327">
        <v>0</v>
      </c>
      <c r="AJ3351" s="327">
        <v>0</v>
      </c>
      <c r="AK3351" s="327">
        <v>0</v>
      </c>
      <c r="AL3351" s="327">
        <v>0</v>
      </c>
      <c r="AM3351" s="292"/>
    </row>
    <row r="3352" spans="23:39" ht="19.5" customHeight="1" x14ac:dyDescent="0.2">
      <c r="W3352" s="321"/>
      <c r="X3352" s="321"/>
      <c r="Y3352" s="321"/>
      <c r="Z3352" s="329"/>
      <c r="AA3352" s="329"/>
      <c r="AB3352" s="329"/>
      <c r="AC3352" s="329"/>
      <c r="AD3352" s="329"/>
      <c r="AE3352" s="329"/>
      <c r="AF3352" s="329"/>
      <c r="AG3352" s="329"/>
      <c r="AH3352" s="329"/>
      <c r="AI3352" s="329"/>
      <c r="AJ3352" s="329"/>
      <c r="AK3352" s="329"/>
      <c r="AL3352" s="329"/>
      <c r="AM3352" s="292"/>
    </row>
    <row r="3353" spans="23:39" ht="19.5" customHeight="1" x14ac:dyDescent="0.2">
      <c r="W3353" s="321"/>
      <c r="X3353" s="321"/>
      <c r="Y3353" s="321"/>
      <c r="Z3353" s="329"/>
      <c r="AA3353" s="329"/>
      <c r="AB3353" s="329"/>
      <c r="AC3353" s="329"/>
      <c r="AD3353" s="329"/>
      <c r="AE3353" s="329"/>
      <c r="AF3353" s="329"/>
      <c r="AG3353" s="329"/>
      <c r="AH3353" s="329"/>
      <c r="AI3353" s="329"/>
      <c r="AJ3353" s="329"/>
      <c r="AK3353" s="329"/>
      <c r="AL3353" s="329"/>
      <c r="AM3353" s="292"/>
    </row>
    <row r="3354" spans="23:39" ht="19.5" customHeight="1" x14ac:dyDescent="0.2">
      <c r="W3354" s="323" t="s">
        <v>3</v>
      </c>
      <c r="X3354" s="323" t="s">
        <v>4</v>
      </c>
      <c r="Y3354" s="323"/>
      <c r="Z3354" s="327" t="s">
        <v>8</v>
      </c>
      <c r="AA3354" s="327" t="s">
        <v>9</v>
      </c>
      <c r="AB3354" s="327" t="s">
        <v>10</v>
      </c>
      <c r="AC3354" s="327" t="s">
        <v>11</v>
      </c>
      <c r="AD3354" s="327" t="s">
        <v>12</v>
      </c>
      <c r="AE3354" s="327" t="s">
        <v>13</v>
      </c>
      <c r="AF3354" s="327" t="s">
        <v>14</v>
      </c>
      <c r="AG3354" s="327" t="s">
        <v>15</v>
      </c>
      <c r="AH3354" s="327" t="s">
        <v>16</v>
      </c>
      <c r="AI3354" s="327" t="s">
        <v>17</v>
      </c>
      <c r="AJ3354" s="327" t="s">
        <v>111</v>
      </c>
      <c r="AK3354" s="327" t="s">
        <v>19</v>
      </c>
      <c r="AL3354" s="327" t="s">
        <v>20</v>
      </c>
      <c r="AM3354" s="292"/>
    </row>
    <row r="3355" spans="23:39" ht="19.5" customHeight="1" x14ac:dyDescent="0.2">
      <c r="W3355" s="323" t="s">
        <v>252</v>
      </c>
      <c r="X3355" s="323" t="s">
        <v>217</v>
      </c>
      <c r="Y3355" s="323"/>
      <c r="Z3355" s="327">
        <v>0</v>
      </c>
      <c r="AA3355" s="327">
        <v>0</v>
      </c>
      <c r="AB3355" s="327">
        <v>0</v>
      </c>
      <c r="AC3355" s="327">
        <v>0</v>
      </c>
      <c r="AD3355" s="327">
        <v>0</v>
      </c>
      <c r="AE3355" s="327">
        <v>0</v>
      </c>
      <c r="AF3355" s="327">
        <v>0</v>
      </c>
      <c r="AG3355" s="327">
        <v>0</v>
      </c>
      <c r="AH3355" s="327">
        <v>0</v>
      </c>
      <c r="AI3355" s="327">
        <v>0</v>
      </c>
      <c r="AJ3355" s="327">
        <v>0</v>
      </c>
      <c r="AK3355" s="327">
        <v>-1.1850000000000001</v>
      </c>
      <c r="AL3355" s="327">
        <v>-1.1850000000000001</v>
      </c>
      <c r="AM3355" s="292"/>
    </row>
    <row r="3356" spans="23:39" ht="19.5" customHeight="1" x14ac:dyDescent="0.2">
      <c r="W3356" s="323" t="s">
        <v>252</v>
      </c>
      <c r="X3356" s="323" t="s">
        <v>218</v>
      </c>
      <c r="Y3356" s="323"/>
      <c r="Z3356" s="327">
        <v>0</v>
      </c>
      <c r="AA3356" s="327">
        <v>0</v>
      </c>
      <c r="AB3356" s="327">
        <v>0</v>
      </c>
      <c r="AC3356" s="327">
        <v>0</v>
      </c>
      <c r="AD3356" s="327">
        <v>0</v>
      </c>
      <c r="AE3356" s="327">
        <v>0</v>
      </c>
      <c r="AF3356" s="327">
        <v>0</v>
      </c>
      <c r="AG3356" s="327">
        <v>0</v>
      </c>
      <c r="AH3356" s="327">
        <v>0</v>
      </c>
      <c r="AI3356" s="327">
        <v>0</v>
      </c>
      <c r="AJ3356" s="327">
        <v>0</v>
      </c>
      <c r="AK3356" s="327">
        <v>0</v>
      </c>
      <c r="AL3356" s="327">
        <v>0</v>
      </c>
      <c r="AM3356" s="292"/>
    </row>
    <row r="3357" spans="23:39" ht="19.5" customHeight="1" x14ac:dyDescent="0.2">
      <c r="W3357" s="323" t="s">
        <v>252</v>
      </c>
      <c r="X3357" s="323" t="s">
        <v>219</v>
      </c>
      <c r="Y3357" s="323"/>
      <c r="Z3357" s="327">
        <v>0</v>
      </c>
      <c r="AA3357" s="327">
        <v>0</v>
      </c>
      <c r="AB3357" s="327">
        <v>0</v>
      </c>
      <c r="AC3357" s="327">
        <v>0</v>
      </c>
      <c r="AD3357" s="327">
        <v>0</v>
      </c>
      <c r="AE3357" s="327">
        <v>0</v>
      </c>
      <c r="AF3357" s="327">
        <v>0</v>
      </c>
      <c r="AG3357" s="327">
        <v>0</v>
      </c>
      <c r="AH3357" s="327">
        <v>0</v>
      </c>
      <c r="AI3357" s="327">
        <v>0</v>
      </c>
      <c r="AJ3357" s="327">
        <v>0</v>
      </c>
      <c r="AK3357" s="327">
        <v>0</v>
      </c>
      <c r="AL3357" s="327">
        <v>0</v>
      </c>
      <c r="AM3357" s="292"/>
    </row>
    <row r="3358" spans="23:39" ht="19.5" customHeight="1" x14ac:dyDescent="0.2">
      <c r="W3358" s="323" t="s">
        <v>252</v>
      </c>
      <c r="X3358" s="323" t="s">
        <v>220</v>
      </c>
      <c r="Y3358" s="323"/>
      <c r="Z3358" s="327">
        <v>0</v>
      </c>
      <c r="AA3358" s="327">
        <v>0</v>
      </c>
      <c r="AB3358" s="327">
        <v>0</v>
      </c>
      <c r="AC3358" s="327">
        <v>0</v>
      </c>
      <c r="AD3358" s="327">
        <v>0</v>
      </c>
      <c r="AE3358" s="327">
        <v>0</v>
      </c>
      <c r="AF3358" s="327">
        <v>0</v>
      </c>
      <c r="AG3358" s="327">
        <v>0</v>
      </c>
      <c r="AH3358" s="327">
        <v>0</v>
      </c>
      <c r="AI3358" s="327">
        <v>0</v>
      </c>
      <c r="AJ3358" s="327">
        <v>0</v>
      </c>
      <c r="AK3358" s="327">
        <v>6.0743049999999696</v>
      </c>
      <c r="AL3358" s="327">
        <v>6.0743049999999696</v>
      </c>
      <c r="AM3358" s="292"/>
    </row>
    <row r="3359" spans="23:39" ht="19.5" customHeight="1" x14ac:dyDescent="0.2">
      <c r="W3359" s="323" t="s">
        <v>252</v>
      </c>
      <c r="X3359" s="323" t="s">
        <v>211</v>
      </c>
      <c r="Y3359" s="323"/>
      <c r="Z3359" s="327">
        <v>0</v>
      </c>
      <c r="AA3359" s="327">
        <v>0</v>
      </c>
      <c r="AB3359" s="327">
        <v>0</v>
      </c>
      <c r="AC3359" s="327">
        <v>0</v>
      </c>
      <c r="AD3359" s="327">
        <v>0</v>
      </c>
      <c r="AE3359" s="327">
        <v>0</v>
      </c>
      <c r="AF3359" s="327">
        <v>0</v>
      </c>
      <c r="AG3359" s="327">
        <v>0</v>
      </c>
      <c r="AH3359" s="327">
        <v>0</v>
      </c>
      <c r="AI3359" s="327">
        <v>0</v>
      </c>
      <c r="AJ3359" s="327">
        <v>0</v>
      </c>
      <c r="AK3359" s="327">
        <v>-6.4402013</v>
      </c>
      <c r="AL3359" s="327">
        <v>-6.4402013</v>
      </c>
      <c r="AM3359" s="292"/>
    </row>
    <row r="3360" spans="23:39" ht="19.5" customHeight="1" x14ac:dyDescent="0.2">
      <c r="W3360" s="323" t="s">
        <v>252</v>
      </c>
      <c r="X3360" s="323" t="s">
        <v>221</v>
      </c>
      <c r="Y3360" s="323"/>
      <c r="Z3360" s="327">
        <v>0</v>
      </c>
      <c r="AA3360" s="327">
        <v>0</v>
      </c>
      <c r="AB3360" s="327">
        <v>0</v>
      </c>
      <c r="AC3360" s="327">
        <v>0</v>
      </c>
      <c r="AD3360" s="327">
        <v>0</v>
      </c>
      <c r="AE3360" s="327">
        <v>0</v>
      </c>
      <c r="AF3360" s="327">
        <v>0</v>
      </c>
      <c r="AG3360" s="327">
        <v>0</v>
      </c>
      <c r="AH3360" s="327">
        <v>0</v>
      </c>
      <c r="AI3360" s="327">
        <v>0</v>
      </c>
      <c r="AJ3360" s="327">
        <v>0</v>
      </c>
      <c r="AK3360" s="327">
        <v>-96.955264900000003</v>
      </c>
      <c r="AL3360" s="327">
        <v>-96.955264900000003</v>
      </c>
      <c r="AM3360" s="292"/>
    </row>
    <row r="3361" spans="23:39" ht="19.5" customHeight="1" x14ac:dyDescent="0.2">
      <c r="W3361" s="323" t="s">
        <v>252</v>
      </c>
      <c r="X3361" s="323" t="s">
        <v>222</v>
      </c>
      <c r="Y3361" s="323"/>
      <c r="Z3361" s="327">
        <v>0</v>
      </c>
      <c r="AA3361" s="327">
        <v>0</v>
      </c>
      <c r="AB3361" s="327">
        <v>0</v>
      </c>
      <c r="AC3361" s="327">
        <v>0</v>
      </c>
      <c r="AD3361" s="327">
        <v>0</v>
      </c>
      <c r="AE3361" s="327">
        <v>0</v>
      </c>
      <c r="AF3361" s="327">
        <v>0</v>
      </c>
      <c r="AG3361" s="327">
        <v>0</v>
      </c>
      <c r="AH3361" s="327">
        <v>0</v>
      </c>
      <c r="AI3361" s="327">
        <v>0</v>
      </c>
      <c r="AJ3361" s="327">
        <v>0</v>
      </c>
      <c r="AK3361" s="327">
        <v>0</v>
      </c>
      <c r="AL3361" s="327">
        <v>0</v>
      </c>
      <c r="AM3361" s="292"/>
    </row>
    <row r="3362" spans="23:39" ht="19.5" customHeight="1" x14ac:dyDescent="0.2">
      <c r="W3362" s="323" t="s">
        <v>252</v>
      </c>
      <c r="X3362" s="323" t="s">
        <v>223</v>
      </c>
      <c r="Y3362" s="323"/>
      <c r="Z3362" s="327">
        <v>0</v>
      </c>
      <c r="AA3362" s="327">
        <v>0</v>
      </c>
      <c r="AB3362" s="327">
        <v>0</v>
      </c>
      <c r="AC3362" s="327">
        <v>0</v>
      </c>
      <c r="AD3362" s="327">
        <v>0</v>
      </c>
      <c r="AE3362" s="327">
        <v>0</v>
      </c>
      <c r="AF3362" s="327">
        <v>0</v>
      </c>
      <c r="AG3362" s="327">
        <v>0</v>
      </c>
      <c r="AH3362" s="327">
        <v>0</v>
      </c>
      <c r="AI3362" s="327">
        <v>0</v>
      </c>
      <c r="AJ3362" s="327">
        <v>0</v>
      </c>
      <c r="AK3362" s="327">
        <v>-0.3</v>
      </c>
      <c r="AL3362" s="327">
        <v>-0.3</v>
      </c>
      <c r="AM3362" s="292"/>
    </row>
    <row r="3363" spans="23:39" ht="19.5" customHeight="1" x14ac:dyDescent="0.2">
      <c r="W3363" s="323" t="s">
        <v>252</v>
      </c>
      <c r="X3363" s="323" t="s">
        <v>224</v>
      </c>
      <c r="Y3363" s="323"/>
      <c r="Z3363" s="327">
        <v>0</v>
      </c>
      <c r="AA3363" s="327">
        <v>0</v>
      </c>
      <c r="AB3363" s="327">
        <v>0</v>
      </c>
      <c r="AC3363" s="327">
        <v>0</v>
      </c>
      <c r="AD3363" s="327">
        <v>0</v>
      </c>
      <c r="AE3363" s="327">
        <v>0</v>
      </c>
      <c r="AF3363" s="327">
        <v>0</v>
      </c>
      <c r="AG3363" s="327">
        <v>0</v>
      </c>
      <c r="AH3363" s="327">
        <v>0</v>
      </c>
      <c r="AI3363" s="327">
        <v>0</v>
      </c>
      <c r="AJ3363" s="327">
        <v>0</v>
      </c>
      <c r="AK3363" s="327">
        <v>-0.8478</v>
      </c>
      <c r="AL3363" s="327">
        <v>-0.8478</v>
      </c>
      <c r="AM3363" s="292"/>
    </row>
    <row r="3364" spans="23:39" ht="19.5" customHeight="1" x14ac:dyDescent="0.2">
      <c r="W3364" s="323" t="s">
        <v>252</v>
      </c>
      <c r="X3364" s="323" t="s">
        <v>225</v>
      </c>
      <c r="Y3364" s="323"/>
      <c r="Z3364" s="327">
        <v>0</v>
      </c>
      <c r="AA3364" s="327">
        <v>0</v>
      </c>
      <c r="AB3364" s="327">
        <v>0</v>
      </c>
      <c r="AC3364" s="327">
        <v>0</v>
      </c>
      <c r="AD3364" s="327">
        <v>0</v>
      </c>
      <c r="AE3364" s="327">
        <v>0</v>
      </c>
      <c r="AF3364" s="327">
        <v>0</v>
      </c>
      <c r="AG3364" s="327">
        <v>0</v>
      </c>
      <c r="AH3364" s="327">
        <v>0</v>
      </c>
      <c r="AI3364" s="327">
        <v>0</v>
      </c>
      <c r="AJ3364" s="327">
        <v>0</v>
      </c>
      <c r="AK3364" s="327">
        <v>0</v>
      </c>
      <c r="AL3364" s="327">
        <v>0</v>
      </c>
      <c r="AM3364" s="292"/>
    </row>
    <row r="3365" spans="23:39" ht="19.5" customHeight="1" x14ac:dyDescent="0.2">
      <c r="W3365" s="323" t="s">
        <v>252</v>
      </c>
      <c r="X3365" s="323" t="s">
        <v>226</v>
      </c>
      <c r="Y3365" s="323"/>
      <c r="Z3365" s="327">
        <v>0</v>
      </c>
      <c r="AA3365" s="327">
        <v>0</v>
      </c>
      <c r="AB3365" s="327">
        <v>0</v>
      </c>
      <c r="AC3365" s="327">
        <v>0</v>
      </c>
      <c r="AD3365" s="327">
        <v>0</v>
      </c>
      <c r="AE3365" s="327">
        <v>0</v>
      </c>
      <c r="AF3365" s="327">
        <v>0</v>
      </c>
      <c r="AG3365" s="327">
        <v>0</v>
      </c>
      <c r="AH3365" s="327">
        <v>0</v>
      </c>
      <c r="AI3365" s="327">
        <v>0</v>
      </c>
      <c r="AJ3365" s="327">
        <v>0</v>
      </c>
      <c r="AK3365" s="327">
        <v>0</v>
      </c>
      <c r="AL3365" s="327">
        <v>0</v>
      </c>
      <c r="AM3365" s="292"/>
    </row>
    <row r="3366" spans="23:39" ht="19.5" customHeight="1" x14ac:dyDescent="0.2">
      <c r="W3366" s="323" t="s">
        <v>252</v>
      </c>
      <c r="X3366" s="323" t="s">
        <v>227</v>
      </c>
      <c r="Y3366" s="323"/>
      <c r="Z3366" s="327">
        <v>0</v>
      </c>
      <c r="AA3366" s="327">
        <v>0</v>
      </c>
      <c r="AB3366" s="327">
        <v>0</v>
      </c>
      <c r="AC3366" s="327">
        <v>0</v>
      </c>
      <c r="AD3366" s="327">
        <v>0</v>
      </c>
      <c r="AE3366" s="327">
        <v>0</v>
      </c>
      <c r="AF3366" s="327">
        <v>0</v>
      </c>
      <c r="AG3366" s="327">
        <v>0</v>
      </c>
      <c r="AH3366" s="327">
        <v>0</v>
      </c>
      <c r="AI3366" s="327">
        <v>0</v>
      </c>
      <c r="AJ3366" s="327">
        <v>0</v>
      </c>
      <c r="AK3366" s="327">
        <v>0</v>
      </c>
      <c r="AL3366" s="327">
        <v>0</v>
      </c>
      <c r="AM3366" s="292"/>
    </row>
    <row r="3367" spans="23:39" ht="19.5" customHeight="1" x14ac:dyDescent="0.2">
      <c r="W3367" s="323" t="s">
        <v>252</v>
      </c>
      <c r="X3367" s="323" t="s">
        <v>367</v>
      </c>
      <c r="Y3367" s="323"/>
      <c r="Z3367" s="327">
        <v>0</v>
      </c>
      <c r="AA3367" s="327">
        <v>0</v>
      </c>
      <c r="AB3367" s="327">
        <v>0</v>
      </c>
      <c r="AC3367" s="327">
        <v>0</v>
      </c>
      <c r="AD3367" s="327">
        <v>0</v>
      </c>
      <c r="AE3367" s="327">
        <v>0</v>
      </c>
      <c r="AF3367" s="327">
        <v>0</v>
      </c>
      <c r="AG3367" s="327">
        <v>0</v>
      </c>
      <c r="AH3367" s="327">
        <v>0</v>
      </c>
      <c r="AI3367" s="327">
        <v>0</v>
      </c>
      <c r="AJ3367" s="327">
        <v>0</v>
      </c>
      <c r="AK3367" s="327">
        <v>0</v>
      </c>
      <c r="AL3367" s="327">
        <v>0</v>
      </c>
      <c r="AM3367" s="292"/>
    </row>
    <row r="3368" spans="23:39" ht="19.5" customHeight="1" x14ac:dyDescent="0.2">
      <c r="W3368" s="323" t="s">
        <v>252</v>
      </c>
      <c r="X3368" s="323" t="s">
        <v>229</v>
      </c>
      <c r="Y3368" s="323"/>
      <c r="Z3368" s="327">
        <v>0</v>
      </c>
      <c r="AA3368" s="327">
        <v>0</v>
      </c>
      <c r="AB3368" s="327">
        <v>0</v>
      </c>
      <c r="AC3368" s="327">
        <v>0</v>
      </c>
      <c r="AD3368" s="327">
        <v>0</v>
      </c>
      <c r="AE3368" s="327">
        <v>0</v>
      </c>
      <c r="AF3368" s="327">
        <v>0</v>
      </c>
      <c r="AG3368" s="327">
        <v>0</v>
      </c>
      <c r="AH3368" s="327">
        <v>0</v>
      </c>
      <c r="AI3368" s="327">
        <v>0</v>
      </c>
      <c r="AJ3368" s="327">
        <v>0</v>
      </c>
      <c r="AK3368" s="327">
        <v>15.819635999999999</v>
      </c>
      <c r="AL3368" s="327">
        <v>15.819635999999999</v>
      </c>
      <c r="AM3368" s="292"/>
    </row>
    <row r="3369" spans="23:39" ht="19.5" customHeight="1" x14ac:dyDescent="0.2">
      <c r="W3369" s="323" t="s">
        <v>252</v>
      </c>
      <c r="X3369" s="323" t="s">
        <v>230</v>
      </c>
      <c r="Y3369" s="323"/>
      <c r="Z3369" s="327">
        <v>0</v>
      </c>
      <c r="AA3369" s="327">
        <v>0</v>
      </c>
      <c r="AB3369" s="327">
        <v>0</v>
      </c>
      <c r="AC3369" s="327">
        <v>0</v>
      </c>
      <c r="AD3369" s="327">
        <v>0</v>
      </c>
      <c r="AE3369" s="327">
        <v>0</v>
      </c>
      <c r="AF3369" s="327">
        <v>0</v>
      </c>
      <c r="AG3369" s="327">
        <v>0</v>
      </c>
      <c r="AH3369" s="327">
        <v>0</v>
      </c>
      <c r="AI3369" s="327">
        <v>0</v>
      </c>
      <c r="AJ3369" s="327">
        <v>0</v>
      </c>
      <c r="AK3369" s="327">
        <v>0</v>
      </c>
      <c r="AL3369" s="327">
        <v>0</v>
      </c>
      <c r="AM3369" s="292"/>
    </row>
    <row r="3370" spans="23:39" ht="19.5" customHeight="1" x14ac:dyDescent="0.2">
      <c r="W3370" s="323" t="s">
        <v>252</v>
      </c>
      <c r="X3370" s="323" t="s">
        <v>231</v>
      </c>
      <c r="Y3370" s="323"/>
      <c r="Z3370" s="327">
        <v>0</v>
      </c>
      <c r="AA3370" s="327">
        <v>0</v>
      </c>
      <c r="AB3370" s="327">
        <v>0</v>
      </c>
      <c r="AC3370" s="327">
        <v>0</v>
      </c>
      <c r="AD3370" s="327">
        <v>0</v>
      </c>
      <c r="AE3370" s="327">
        <v>0</v>
      </c>
      <c r="AF3370" s="327">
        <v>0</v>
      </c>
      <c r="AG3370" s="327">
        <v>0</v>
      </c>
      <c r="AH3370" s="327">
        <v>0</v>
      </c>
      <c r="AI3370" s="327">
        <v>0</v>
      </c>
      <c r="AJ3370" s="327">
        <v>0</v>
      </c>
      <c r="AK3370" s="327">
        <v>0</v>
      </c>
      <c r="AL3370" s="327">
        <v>0</v>
      </c>
      <c r="AM3370" s="292"/>
    </row>
    <row r="3371" spans="23:39" ht="19.5" customHeight="1" x14ac:dyDescent="0.2">
      <c r="W3371" s="323" t="s">
        <v>252</v>
      </c>
      <c r="X3371" s="323" t="s">
        <v>232</v>
      </c>
      <c r="Y3371" s="323"/>
      <c r="Z3371" s="327">
        <v>0</v>
      </c>
      <c r="AA3371" s="327">
        <v>0</v>
      </c>
      <c r="AB3371" s="327">
        <v>0</v>
      </c>
      <c r="AC3371" s="327">
        <v>0</v>
      </c>
      <c r="AD3371" s="327">
        <v>0</v>
      </c>
      <c r="AE3371" s="327">
        <v>0</v>
      </c>
      <c r="AF3371" s="327">
        <v>0</v>
      </c>
      <c r="AG3371" s="327">
        <v>0</v>
      </c>
      <c r="AH3371" s="327">
        <v>0</v>
      </c>
      <c r="AI3371" s="327">
        <v>0</v>
      </c>
      <c r="AJ3371" s="327">
        <v>0</v>
      </c>
      <c r="AK3371" s="327">
        <v>0</v>
      </c>
      <c r="AL3371" s="327">
        <v>0</v>
      </c>
      <c r="AM3371" s="292"/>
    </row>
    <row r="3372" spans="23:39" ht="19.5" customHeight="1" x14ac:dyDescent="0.2">
      <c r="W3372" s="323" t="s">
        <v>252</v>
      </c>
      <c r="X3372" s="323" t="s">
        <v>233</v>
      </c>
      <c r="Y3372" s="323"/>
      <c r="Z3372" s="327">
        <v>0</v>
      </c>
      <c r="AA3372" s="327">
        <v>0</v>
      </c>
      <c r="AB3372" s="327">
        <v>0</v>
      </c>
      <c r="AC3372" s="327">
        <v>0</v>
      </c>
      <c r="AD3372" s="327">
        <v>0</v>
      </c>
      <c r="AE3372" s="327">
        <v>0</v>
      </c>
      <c r="AF3372" s="327">
        <v>0</v>
      </c>
      <c r="AG3372" s="327">
        <v>0</v>
      </c>
      <c r="AH3372" s="327">
        <v>0</v>
      </c>
      <c r="AI3372" s="327">
        <v>0</v>
      </c>
      <c r="AJ3372" s="327">
        <v>0</v>
      </c>
      <c r="AK3372" s="327">
        <v>0</v>
      </c>
      <c r="AL3372" s="327">
        <v>0</v>
      </c>
      <c r="AM3372" s="292"/>
    </row>
    <row r="3373" spans="23:39" ht="19.5" customHeight="1" x14ac:dyDescent="0.2">
      <c r="W3373" s="323" t="s">
        <v>252</v>
      </c>
      <c r="X3373" s="323" t="s">
        <v>234</v>
      </c>
      <c r="Y3373" s="323"/>
      <c r="Z3373" s="327">
        <v>0</v>
      </c>
      <c r="AA3373" s="327">
        <v>0</v>
      </c>
      <c r="AB3373" s="327">
        <v>0</v>
      </c>
      <c r="AC3373" s="327">
        <v>0</v>
      </c>
      <c r="AD3373" s="327">
        <v>0</v>
      </c>
      <c r="AE3373" s="327">
        <v>0</v>
      </c>
      <c r="AF3373" s="327">
        <v>0</v>
      </c>
      <c r="AG3373" s="327">
        <v>0</v>
      </c>
      <c r="AH3373" s="327">
        <v>0</v>
      </c>
      <c r="AI3373" s="327">
        <v>0</v>
      </c>
      <c r="AJ3373" s="327">
        <v>0</v>
      </c>
      <c r="AK3373" s="327">
        <v>0</v>
      </c>
      <c r="AL3373" s="327">
        <v>0</v>
      </c>
      <c r="AM3373" s="292"/>
    </row>
    <row r="3374" spans="23:39" ht="19.5" customHeight="1" x14ac:dyDescent="0.2">
      <c r="W3374" s="323" t="s">
        <v>252</v>
      </c>
      <c r="X3374" s="323" t="s">
        <v>127</v>
      </c>
      <c r="Y3374" s="323"/>
      <c r="Z3374" s="327">
        <v>0</v>
      </c>
      <c r="AA3374" s="327">
        <v>0</v>
      </c>
      <c r="AB3374" s="327">
        <v>0</v>
      </c>
      <c r="AC3374" s="327">
        <v>0</v>
      </c>
      <c r="AD3374" s="327">
        <v>0</v>
      </c>
      <c r="AE3374" s="327">
        <v>0</v>
      </c>
      <c r="AF3374" s="327">
        <v>0</v>
      </c>
      <c r="AG3374" s="327">
        <v>0</v>
      </c>
      <c r="AH3374" s="327">
        <v>0</v>
      </c>
      <c r="AI3374" s="327">
        <v>0</v>
      </c>
      <c r="AJ3374" s="327">
        <v>0</v>
      </c>
      <c r="AK3374" s="327">
        <v>-25.956</v>
      </c>
      <c r="AL3374" s="327">
        <v>-25.956</v>
      </c>
      <c r="AM3374" s="292"/>
    </row>
    <row r="3375" spans="23:39" ht="19.5" customHeight="1" x14ac:dyDescent="0.2">
      <c r="W3375" s="323" t="s">
        <v>252</v>
      </c>
      <c r="X3375" s="323" t="s">
        <v>235</v>
      </c>
      <c r="Y3375" s="323"/>
      <c r="Z3375" s="327">
        <v>0</v>
      </c>
      <c r="AA3375" s="327">
        <v>0</v>
      </c>
      <c r="AB3375" s="327">
        <v>0</v>
      </c>
      <c r="AC3375" s="327">
        <v>0</v>
      </c>
      <c r="AD3375" s="327">
        <v>0</v>
      </c>
      <c r="AE3375" s="327">
        <v>0</v>
      </c>
      <c r="AF3375" s="327">
        <v>0</v>
      </c>
      <c r="AG3375" s="327">
        <v>0</v>
      </c>
      <c r="AH3375" s="327">
        <v>0</v>
      </c>
      <c r="AI3375" s="327">
        <v>0</v>
      </c>
      <c r="AJ3375" s="327">
        <v>0</v>
      </c>
      <c r="AK3375" s="327">
        <v>2.828414</v>
      </c>
      <c r="AL3375" s="327">
        <v>2.828414</v>
      </c>
      <c r="AM3375" s="292"/>
    </row>
    <row r="3376" spans="23:39" ht="19.5" customHeight="1" x14ac:dyDescent="0.2">
      <c r="W3376" s="323" t="s">
        <v>252</v>
      </c>
      <c r="X3376" s="323" t="s">
        <v>236</v>
      </c>
      <c r="Y3376" s="323"/>
      <c r="Z3376" s="327">
        <v>0</v>
      </c>
      <c r="AA3376" s="327">
        <v>0</v>
      </c>
      <c r="AB3376" s="327">
        <v>0</v>
      </c>
      <c r="AC3376" s="327">
        <v>0</v>
      </c>
      <c r="AD3376" s="327">
        <v>0</v>
      </c>
      <c r="AE3376" s="327">
        <v>0</v>
      </c>
      <c r="AF3376" s="327">
        <v>0</v>
      </c>
      <c r="AG3376" s="327">
        <v>0</v>
      </c>
      <c r="AH3376" s="327">
        <v>0</v>
      </c>
      <c r="AI3376" s="327">
        <v>0</v>
      </c>
      <c r="AJ3376" s="327">
        <v>0</v>
      </c>
      <c r="AK3376" s="327">
        <v>0</v>
      </c>
      <c r="AL3376" s="327">
        <v>0</v>
      </c>
      <c r="AM3376" s="292"/>
    </row>
    <row r="3377" spans="23:39" ht="19.5" customHeight="1" x14ac:dyDescent="0.2">
      <c r="W3377" s="323" t="s">
        <v>252</v>
      </c>
      <c r="X3377" s="323" t="s">
        <v>237</v>
      </c>
      <c r="Y3377" s="323"/>
      <c r="Z3377" s="327">
        <v>0</v>
      </c>
      <c r="AA3377" s="327">
        <v>0</v>
      </c>
      <c r="AB3377" s="327">
        <v>0</v>
      </c>
      <c r="AC3377" s="327">
        <v>0</v>
      </c>
      <c r="AD3377" s="327">
        <v>0</v>
      </c>
      <c r="AE3377" s="327">
        <v>0</v>
      </c>
      <c r="AF3377" s="327">
        <v>0</v>
      </c>
      <c r="AG3377" s="327">
        <v>0</v>
      </c>
      <c r="AH3377" s="327">
        <v>0</v>
      </c>
      <c r="AI3377" s="327">
        <v>0</v>
      </c>
      <c r="AJ3377" s="327">
        <v>0</v>
      </c>
      <c r="AK3377" s="327">
        <v>0</v>
      </c>
      <c r="AL3377" s="327">
        <v>0</v>
      </c>
      <c r="AM3377" s="292"/>
    </row>
    <row r="3378" spans="23:39" ht="19.5" customHeight="1" x14ac:dyDescent="0.2">
      <c r="W3378" s="323" t="s">
        <v>252</v>
      </c>
      <c r="X3378" s="323" t="s">
        <v>238</v>
      </c>
      <c r="Y3378" s="323"/>
      <c r="Z3378" s="327">
        <v>0</v>
      </c>
      <c r="AA3378" s="327">
        <v>0</v>
      </c>
      <c r="AB3378" s="327">
        <v>0</v>
      </c>
      <c r="AC3378" s="327">
        <v>0</v>
      </c>
      <c r="AD3378" s="327">
        <v>0</v>
      </c>
      <c r="AE3378" s="327">
        <v>0</v>
      </c>
      <c r="AF3378" s="327">
        <v>0</v>
      </c>
      <c r="AG3378" s="327">
        <v>0</v>
      </c>
      <c r="AH3378" s="327">
        <v>0</v>
      </c>
      <c r="AI3378" s="327">
        <v>0</v>
      </c>
      <c r="AJ3378" s="327">
        <v>0</v>
      </c>
      <c r="AK3378" s="327">
        <v>0</v>
      </c>
      <c r="AL3378" s="327">
        <v>0</v>
      </c>
      <c r="AM3378" s="292"/>
    </row>
    <row r="3379" spans="23:39" ht="19.5" customHeight="1" x14ac:dyDescent="0.2">
      <c r="W3379" s="323" t="s">
        <v>252</v>
      </c>
      <c r="X3379" s="323" t="s">
        <v>239</v>
      </c>
      <c r="Y3379" s="323"/>
      <c r="Z3379" s="327">
        <v>0</v>
      </c>
      <c r="AA3379" s="327">
        <v>0</v>
      </c>
      <c r="AB3379" s="327">
        <v>0</v>
      </c>
      <c r="AC3379" s="327">
        <v>0</v>
      </c>
      <c r="AD3379" s="327">
        <v>0</v>
      </c>
      <c r="AE3379" s="327">
        <v>0</v>
      </c>
      <c r="AF3379" s="327">
        <v>0</v>
      </c>
      <c r="AG3379" s="327">
        <v>0</v>
      </c>
      <c r="AH3379" s="327">
        <v>0</v>
      </c>
      <c r="AI3379" s="327">
        <v>0</v>
      </c>
      <c r="AJ3379" s="327">
        <v>0</v>
      </c>
      <c r="AK3379" s="327">
        <v>0</v>
      </c>
      <c r="AL3379" s="327">
        <v>0</v>
      </c>
      <c r="AM3379" s="292"/>
    </row>
    <row r="3380" spans="23:39" ht="19.5" customHeight="1" x14ac:dyDescent="0.2">
      <c r="W3380" s="323" t="s">
        <v>252</v>
      </c>
      <c r="X3380" s="323" t="s">
        <v>240</v>
      </c>
      <c r="Y3380" s="323"/>
      <c r="Z3380" s="327">
        <v>0</v>
      </c>
      <c r="AA3380" s="327">
        <v>0</v>
      </c>
      <c r="AB3380" s="327">
        <v>0</v>
      </c>
      <c r="AC3380" s="327">
        <v>0</v>
      </c>
      <c r="AD3380" s="327">
        <v>0</v>
      </c>
      <c r="AE3380" s="327">
        <v>0</v>
      </c>
      <c r="AF3380" s="327">
        <v>0</v>
      </c>
      <c r="AG3380" s="327">
        <v>0</v>
      </c>
      <c r="AH3380" s="327">
        <v>0</v>
      </c>
      <c r="AI3380" s="327">
        <v>0</v>
      </c>
      <c r="AJ3380" s="327">
        <v>0</v>
      </c>
      <c r="AK3380" s="327">
        <v>0</v>
      </c>
      <c r="AL3380" s="327">
        <v>0</v>
      </c>
      <c r="AM3380" s="292"/>
    </row>
    <row r="3381" spans="23:39" ht="19.5" customHeight="1" x14ac:dyDescent="0.2">
      <c r="W3381" s="323" t="s">
        <v>252</v>
      </c>
      <c r="X3381" s="323" t="s">
        <v>241</v>
      </c>
      <c r="Y3381" s="323"/>
      <c r="Z3381" s="327">
        <v>0</v>
      </c>
      <c r="AA3381" s="327">
        <v>0</v>
      </c>
      <c r="AB3381" s="327">
        <v>0</v>
      </c>
      <c r="AC3381" s="327">
        <v>0</v>
      </c>
      <c r="AD3381" s="327">
        <v>0</v>
      </c>
      <c r="AE3381" s="327">
        <v>0</v>
      </c>
      <c r="AF3381" s="327">
        <v>0</v>
      </c>
      <c r="AG3381" s="327">
        <v>0</v>
      </c>
      <c r="AH3381" s="327">
        <v>0</v>
      </c>
      <c r="AI3381" s="327">
        <v>0</v>
      </c>
      <c r="AJ3381" s="327">
        <v>0</v>
      </c>
      <c r="AK3381" s="327">
        <v>0</v>
      </c>
      <c r="AL3381" s="327">
        <v>0</v>
      </c>
      <c r="AM3381" s="292"/>
    </row>
    <row r="3382" spans="23:39" ht="19.5" customHeight="1" x14ac:dyDescent="0.2">
      <c r="W3382" s="323" t="s">
        <v>252</v>
      </c>
      <c r="X3382" s="323" t="s">
        <v>242</v>
      </c>
      <c r="Y3382" s="323"/>
      <c r="Z3382" s="327">
        <v>0</v>
      </c>
      <c r="AA3382" s="327">
        <v>0</v>
      </c>
      <c r="AB3382" s="327">
        <v>0</v>
      </c>
      <c r="AC3382" s="327">
        <v>0</v>
      </c>
      <c r="AD3382" s="327">
        <v>0</v>
      </c>
      <c r="AE3382" s="327">
        <v>0</v>
      </c>
      <c r="AF3382" s="327">
        <v>0</v>
      </c>
      <c r="AG3382" s="327">
        <v>0</v>
      </c>
      <c r="AH3382" s="327">
        <v>0</v>
      </c>
      <c r="AI3382" s="327">
        <v>0</v>
      </c>
      <c r="AJ3382" s="327">
        <v>0</v>
      </c>
      <c r="AK3382" s="327">
        <v>0</v>
      </c>
      <c r="AL3382" s="327">
        <v>0</v>
      </c>
      <c r="AM3382" s="292"/>
    </row>
    <row r="3383" spans="23:39" ht="19.5" customHeight="1" x14ac:dyDescent="0.2">
      <c r="W3383" s="323" t="s">
        <v>252</v>
      </c>
      <c r="X3383" s="323" t="s">
        <v>243</v>
      </c>
      <c r="Y3383" s="323"/>
      <c r="Z3383" s="327">
        <v>0</v>
      </c>
      <c r="AA3383" s="327">
        <v>0</v>
      </c>
      <c r="AB3383" s="327">
        <v>0</v>
      </c>
      <c r="AC3383" s="327">
        <v>0</v>
      </c>
      <c r="AD3383" s="327">
        <v>0</v>
      </c>
      <c r="AE3383" s="327">
        <v>0</v>
      </c>
      <c r="AF3383" s="327">
        <v>0</v>
      </c>
      <c r="AG3383" s="327">
        <v>0</v>
      </c>
      <c r="AH3383" s="327">
        <v>0</v>
      </c>
      <c r="AI3383" s="327">
        <v>0</v>
      </c>
      <c r="AJ3383" s="327">
        <v>0</v>
      </c>
      <c r="AK3383" s="327">
        <v>0</v>
      </c>
      <c r="AL3383" s="327">
        <v>0</v>
      </c>
      <c r="AM3383" s="292"/>
    </row>
    <row r="3384" spans="23:39" ht="19.5" customHeight="1" x14ac:dyDescent="0.2">
      <c r="W3384" s="323" t="s">
        <v>252</v>
      </c>
      <c r="X3384" s="323" t="s">
        <v>244</v>
      </c>
      <c r="Y3384" s="323"/>
      <c r="Z3384" s="327">
        <v>0</v>
      </c>
      <c r="AA3384" s="327">
        <v>0</v>
      </c>
      <c r="AB3384" s="327">
        <v>0</v>
      </c>
      <c r="AC3384" s="327">
        <v>0</v>
      </c>
      <c r="AD3384" s="327">
        <v>0</v>
      </c>
      <c r="AE3384" s="327">
        <v>0</v>
      </c>
      <c r="AF3384" s="327">
        <v>0</v>
      </c>
      <c r="AG3384" s="327">
        <v>0</v>
      </c>
      <c r="AH3384" s="327">
        <v>0</v>
      </c>
      <c r="AI3384" s="327">
        <v>0</v>
      </c>
      <c r="AJ3384" s="327">
        <v>0</v>
      </c>
      <c r="AK3384" s="327">
        <v>0</v>
      </c>
      <c r="AL3384" s="327">
        <v>0</v>
      </c>
      <c r="AM3384" s="292"/>
    </row>
    <row r="3385" spans="23:39" ht="19.5" customHeight="1" x14ac:dyDescent="0.2">
      <c r="W3385" s="323" t="s">
        <v>252</v>
      </c>
      <c r="X3385" s="323" t="s">
        <v>245</v>
      </c>
      <c r="Y3385" s="323"/>
      <c r="Z3385" s="327">
        <v>0</v>
      </c>
      <c r="AA3385" s="327">
        <v>0</v>
      </c>
      <c r="AB3385" s="327">
        <v>0</v>
      </c>
      <c r="AC3385" s="327">
        <v>0</v>
      </c>
      <c r="AD3385" s="327">
        <v>0</v>
      </c>
      <c r="AE3385" s="327">
        <v>0</v>
      </c>
      <c r="AF3385" s="327">
        <v>0</v>
      </c>
      <c r="AG3385" s="327">
        <v>0</v>
      </c>
      <c r="AH3385" s="327">
        <v>0</v>
      </c>
      <c r="AI3385" s="327">
        <v>0</v>
      </c>
      <c r="AJ3385" s="327">
        <v>0</v>
      </c>
      <c r="AK3385" s="327">
        <v>0</v>
      </c>
      <c r="AL3385" s="327">
        <v>0</v>
      </c>
      <c r="AM3385" s="292"/>
    </row>
    <row r="3386" spans="23:39" ht="19.5" customHeight="1" x14ac:dyDescent="0.2">
      <c r="W3386" s="323" t="s">
        <v>252</v>
      </c>
      <c r="X3386" s="323" t="s">
        <v>246</v>
      </c>
      <c r="Y3386" s="323"/>
      <c r="Z3386" s="327">
        <v>0</v>
      </c>
      <c r="AA3386" s="327">
        <v>0</v>
      </c>
      <c r="AB3386" s="327">
        <v>0</v>
      </c>
      <c r="AC3386" s="327">
        <v>0</v>
      </c>
      <c r="AD3386" s="327">
        <v>0</v>
      </c>
      <c r="AE3386" s="327">
        <v>0</v>
      </c>
      <c r="AF3386" s="327">
        <v>0</v>
      </c>
      <c r="AG3386" s="327">
        <v>0</v>
      </c>
      <c r="AH3386" s="327">
        <v>0</v>
      </c>
      <c r="AI3386" s="327">
        <v>0</v>
      </c>
      <c r="AJ3386" s="327">
        <v>0</v>
      </c>
      <c r="AK3386" s="327">
        <v>0</v>
      </c>
      <c r="AL3386" s="327">
        <v>0</v>
      </c>
      <c r="AM3386" s="292"/>
    </row>
    <row r="3387" spans="23:39" ht="19.5" customHeight="1" x14ac:dyDescent="0.2">
      <c r="W3387" s="323" t="s">
        <v>252</v>
      </c>
      <c r="X3387" s="323" t="s">
        <v>247</v>
      </c>
      <c r="Y3387" s="323"/>
      <c r="Z3387" s="327">
        <v>0</v>
      </c>
      <c r="AA3387" s="327">
        <v>0</v>
      </c>
      <c r="AB3387" s="327">
        <v>0</v>
      </c>
      <c r="AC3387" s="327">
        <v>0</v>
      </c>
      <c r="AD3387" s="327">
        <v>0</v>
      </c>
      <c r="AE3387" s="327">
        <v>0</v>
      </c>
      <c r="AF3387" s="327">
        <v>0</v>
      </c>
      <c r="AG3387" s="327">
        <v>0</v>
      </c>
      <c r="AH3387" s="327">
        <v>0</v>
      </c>
      <c r="AI3387" s="327">
        <v>0</v>
      </c>
      <c r="AJ3387" s="327">
        <v>0</v>
      </c>
      <c r="AK3387" s="327">
        <v>0</v>
      </c>
      <c r="AL3387" s="327">
        <v>0</v>
      </c>
      <c r="AM3387" s="292"/>
    </row>
    <row r="3388" spans="23:39" ht="19.5" customHeight="1" x14ac:dyDescent="0.2">
      <c r="W3388" s="323" t="s">
        <v>252</v>
      </c>
      <c r="X3388" s="323" t="s">
        <v>248</v>
      </c>
      <c r="Y3388" s="323"/>
      <c r="Z3388" s="327">
        <v>0</v>
      </c>
      <c r="AA3388" s="327">
        <v>0</v>
      </c>
      <c r="AB3388" s="327">
        <v>0</v>
      </c>
      <c r="AC3388" s="327">
        <v>0</v>
      </c>
      <c r="AD3388" s="327">
        <v>0</v>
      </c>
      <c r="AE3388" s="327">
        <v>0</v>
      </c>
      <c r="AF3388" s="327">
        <v>0</v>
      </c>
      <c r="AG3388" s="327">
        <v>0</v>
      </c>
      <c r="AH3388" s="327">
        <v>0</v>
      </c>
      <c r="AI3388" s="327">
        <v>0</v>
      </c>
      <c r="AJ3388" s="327">
        <v>0</v>
      </c>
      <c r="AK3388" s="327">
        <v>0</v>
      </c>
      <c r="AL3388" s="327">
        <v>0</v>
      </c>
      <c r="AM3388" s="292"/>
    </row>
    <row r="3389" spans="23:39" ht="19.5" customHeight="1" x14ac:dyDescent="0.2">
      <c r="W3389" s="323" t="s">
        <v>252</v>
      </c>
      <c r="X3389" s="323" t="s">
        <v>210</v>
      </c>
      <c r="Y3389" s="323"/>
      <c r="Z3389" s="327">
        <v>0</v>
      </c>
      <c r="AA3389" s="327">
        <v>0</v>
      </c>
      <c r="AB3389" s="327">
        <v>0</v>
      </c>
      <c r="AC3389" s="327">
        <v>0</v>
      </c>
      <c r="AD3389" s="327">
        <v>0</v>
      </c>
      <c r="AE3389" s="327">
        <v>0</v>
      </c>
      <c r="AF3389" s="327">
        <v>0</v>
      </c>
      <c r="AG3389" s="327">
        <v>0</v>
      </c>
      <c r="AH3389" s="327">
        <v>0</v>
      </c>
      <c r="AI3389" s="327">
        <v>0</v>
      </c>
      <c r="AJ3389" s="327">
        <v>0</v>
      </c>
      <c r="AK3389" s="327">
        <v>-106.9619112</v>
      </c>
      <c r="AL3389" s="327">
        <v>-106.9619112</v>
      </c>
      <c r="AM3389" s="292"/>
    </row>
    <row r="3390" spans="23:39" ht="19.5" customHeight="1" x14ac:dyDescent="0.2">
      <c r="W3390" s="321"/>
      <c r="X3390" s="321"/>
      <c r="Y3390" s="321"/>
      <c r="Z3390" s="321"/>
      <c r="AA3390" s="329"/>
      <c r="AB3390" s="329"/>
      <c r="AC3390" s="329"/>
      <c r="AD3390" s="329"/>
      <c r="AE3390" s="329"/>
      <c r="AF3390" s="329"/>
      <c r="AG3390" s="329"/>
      <c r="AH3390" s="329"/>
      <c r="AI3390" s="329"/>
      <c r="AJ3390" s="329"/>
      <c r="AK3390" s="329"/>
      <c r="AL3390" s="329"/>
      <c r="AM3390" s="292"/>
    </row>
    <row r="3391" spans="23:39" ht="19.5" customHeight="1" x14ac:dyDescent="0.2">
      <c r="W3391" s="321"/>
      <c r="X3391" s="321"/>
      <c r="Y3391" s="321"/>
      <c r="Z3391" s="329"/>
      <c r="AA3391" s="329"/>
      <c r="AB3391" s="329"/>
      <c r="AC3391" s="329"/>
      <c r="AD3391" s="329"/>
      <c r="AE3391" s="329"/>
      <c r="AF3391" s="329"/>
      <c r="AG3391" s="329"/>
      <c r="AH3391" s="329"/>
      <c r="AI3391" s="329"/>
      <c r="AJ3391" s="329"/>
      <c r="AK3391" s="329"/>
      <c r="AL3391" s="329"/>
      <c r="AM3391" s="292"/>
    </row>
    <row r="3392" spans="23:39" ht="19.5" customHeight="1" x14ac:dyDescent="0.2">
      <c r="W3392" s="323" t="s">
        <v>3</v>
      </c>
      <c r="X3392" s="323" t="s">
        <v>4</v>
      </c>
      <c r="Y3392" s="323"/>
      <c r="Z3392" s="327" t="s">
        <v>8</v>
      </c>
      <c r="AA3392" s="327" t="s">
        <v>9</v>
      </c>
      <c r="AB3392" s="327" t="s">
        <v>10</v>
      </c>
      <c r="AC3392" s="327" t="s">
        <v>11</v>
      </c>
      <c r="AD3392" s="327" t="s">
        <v>12</v>
      </c>
      <c r="AE3392" s="327" t="s">
        <v>13</v>
      </c>
      <c r="AF3392" s="327" t="s">
        <v>14</v>
      </c>
      <c r="AG3392" s="327" t="s">
        <v>15</v>
      </c>
      <c r="AH3392" s="327" t="s">
        <v>16</v>
      </c>
      <c r="AI3392" s="327" t="s">
        <v>17</v>
      </c>
      <c r="AJ3392" s="327" t="s">
        <v>111</v>
      </c>
      <c r="AK3392" s="327" t="s">
        <v>19</v>
      </c>
      <c r="AL3392" s="327" t="s">
        <v>20</v>
      </c>
      <c r="AM3392" s="292"/>
    </row>
    <row r="3393" spans="23:39" ht="19.5" customHeight="1" x14ac:dyDescent="0.2">
      <c r="W3393" s="323" t="s">
        <v>68</v>
      </c>
      <c r="X3393" s="323" t="s">
        <v>217</v>
      </c>
      <c r="Y3393" s="323"/>
      <c r="Z3393" s="327">
        <v>0</v>
      </c>
      <c r="AA3393" s="327">
        <v>0</v>
      </c>
      <c r="AB3393" s="327">
        <v>0</v>
      </c>
      <c r="AC3393" s="327">
        <v>0</v>
      </c>
      <c r="AD3393" s="327">
        <v>0</v>
      </c>
      <c r="AE3393" s="327">
        <v>0</v>
      </c>
      <c r="AF3393" s="327">
        <v>0</v>
      </c>
      <c r="AG3393" s="327">
        <v>0</v>
      </c>
      <c r="AH3393" s="327">
        <v>0</v>
      </c>
      <c r="AI3393" s="327">
        <v>0</v>
      </c>
      <c r="AJ3393" s="327">
        <v>0</v>
      </c>
      <c r="AK3393" s="327">
        <v>0</v>
      </c>
      <c r="AL3393" s="327">
        <v>0</v>
      </c>
      <c r="AM3393" s="292"/>
    </row>
    <row r="3394" spans="23:39" ht="19.5" customHeight="1" x14ac:dyDescent="0.2">
      <c r="W3394" s="323" t="s">
        <v>68</v>
      </c>
      <c r="X3394" s="323" t="s">
        <v>218</v>
      </c>
      <c r="Y3394" s="323"/>
      <c r="Z3394" s="327">
        <v>0</v>
      </c>
      <c r="AA3394" s="327">
        <v>0</v>
      </c>
      <c r="AB3394" s="327">
        <v>0</v>
      </c>
      <c r="AC3394" s="327">
        <v>0</v>
      </c>
      <c r="AD3394" s="327">
        <v>0</v>
      </c>
      <c r="AE3394" s="327">
        <v>0</v>
      </c>
      <c r="AF3394" s="327">
        <v>0</v>
      </c>
      <c r="AG3394" s="327">
        <v>0</v>
      </c>
      <c r="AH3394" s="327">
        <v>0</v>
      </c>
      <c r="AI3394" s="327">
        <v>0</v>
      </c>
      <c r="AJ3394" s="327">
        <v>0</v>
      </c>
      <c r="AK3394" s="327">
        <v>0</v>
      </c>
      <c r="AL3394" s="327">
        <v>0</v>
      </c>
      <c r="AM3394" s="292"/>
    </row>
    <row r="3395" spans="23:39" ht="19.5" customHeight="1" x14ac:dyDescent="0.2">
      <c r="W3395" s="323" t="s">
        <v>68</v>
      </c>
      <c r="X3395" s="323" t="s">
        <v>219</v>
      </c>
      <c r="Y3395" s="323"/>
      <c r="Z3395" s="327">
        <v>0</v>
      </c>
      <c r="AA3395" s="327">
        <v>0</v>
      </c>
      <c r="AB3395" s="327">
        <v>0</v>
      </c>
      <c r="AC3395" s="327">
        <v>0</v>
      </c>
      <c r="AD3395" s="327">
        <v>0</v>
      </c>
      <c r="AE3395" s="327">
        <v>0</v>
      </c>
      <c r="AF3395" s="327">
        <v>0</v>
      </c>
      <c r="AG3395" s="327">
        <v>0</v>
      </c>
      <c r="AH3395" s="327">
        <v>0</v>
      </c>
      <c r="AI3395" s="327">
        <v>0</v>
      </c>
      <c r="AJ3395" s="327">
        <v>0</v>
      </c>
      <c r="AK3395" s="327">
        <v>0</v>
      </c>
      <c r="AL3395" s="327">
        <v>0</v>
      </c>
      <c r="AM3395" s="292"/>
    </row>
    <row r="3396" spans="23:39" ht="19.5" customHeight="1" x14ac:dyDescent="0.2">
      <c r="W3396" s="323" t="s">
        <v>68</v>
      </c>
      <c r="X3396" s="323" t="s">
        <v>220</v>
      </c>
      <c r="Y3396" s="323"/>
      <c r="Z3396" s="327">
        <v>0</v>
      </c>
      <c r="AA3396" s="327">
        <v>0</v>
      </c>
      <c r="AB3396" s="327">
        <v>0</v>
      </c>
      <c r="AC3396" s="327">
        <v>0</v>
      </c>
      <c r="AD3396" s="327">
        <v>0</v>
      </c>
      <c r="AE3396" s="327">
        <v>0</v>
      </c>
      <c r="AF3396" s="327">
        <v>0</v>
      </c>
      <c r="AG3396" s="327">
        <v>0</v>
      </c>
      <c r="AH3396" s="327">
        <v>0</v>
      </c>
      <c r="AI3396" s="327">
        <v>0</v>
      </c>
      <c r="AJ3396" s="327">
        <v>0</v>
      </c>
      <c r="AK3396" s="327">
        <v>0</v>
      </c>
      <c r="AL3396" s="327">
        <v>0</v>
      </c>
      <c r="AM3396" s="292"/>
    </row>
    <row r="3397" spans="23:39" ht="19.5" customHeight="1" x14ac:dyDescent="0.2">
      <c r="W3397" s="323" t="s">
        <v>68</v>
      </c>
      <c r="X3397" s="323" t="s">
        <v>211</v>
      </c>
      <c r="Y3397" s="323"/>
      <c r="Z3397" s="327">
        <v>0</v>
      </c>
      <c r="AA3397" s="327">
        <v>0</v>
      </c>
      <c r="AB3397" s="327">
        <v>0</v>
      </c>
      <c r="AC3397" s="327">
        <v>0</v>
      </c>
      <c r="AD3397" s="327">
        <v>0</v>
      </c>
      <c r="AE3397" s="327">
        <v>0</v>
      </c>
      <c r="AF3397" s="327">
        <v>0</v>
      </c>
      <c r="AG3397" s="327">
        <v>0</v>
      </c>
      <c r="AH3397" s="327">
        <v>0</v>
      </c>
      <c r="AI3397" s="327">
        <v>0</v>
      </c>
      <c r="AJ3397" s="327">
        <v>0</v>
      </c>
      <c r="AK3397" s="327">
        <v>0</v>
      </c>
      <c r="AL3397" s="327">
        <v>0</v>
      </c>
      <c r="AM3397" s="292"/>
    </row>
    <row r="3398" spans="23:39" ht="19.5" customHeight="1" x14ac:dyDescent="0.2">
      <c r="W3398" s="323" t="s">
        <v>68</v>
      </c>
      <c r="X3398" s="323" t="s">
        <v>221</v>
      </c>
      <c r="Y3398" s="323"/>
      <c r="Z3398" s="327">
        <v>0</v>
      </c>
      <c r="AA3398" s="327">
        <v>0</v>
      </c>
      <c r="AB3398" s="327">
        <v>0</v>
      </c>
      <c r="AC3398" s="327">
        <v>0</v>
      </c>
      <c r="AD3398" s="327">
        <v>0</v>
      </c>
      <c r="AE3398" s="327">
        <v>0</v>
      </c>
      <c r="AF3398" s="327">
        <v>0</v>
      </c>
      <c r="AG3398" s="327">
        <v>0</v>
      </c>
      <c r="AH3398" s="327">
        <v>0</v>
      </c>
      <c r="AI3398" s="327">
        <v>0</v>
      </c>
      <c r="AJ3398" s="327">
        <v>0</v>
      </c>
      <c r="AK3398" s="327">
        <v>0</v>
      </c>
      <c r="AL3398" s="327">
        <v>0</v>
      </c>
      <c r="AM3398" s="292"/>
    </row>
    <row r="3399" spans="23:39" ht="19.5" customHeight="1" x14ac:dyDescent="0.2">
      <c r="W3399" s="323" t="s">
        <v>68</v>
      </c>
      <c r="X3399" s="323" t="s">
        <v>222</v>
      </c>
      <c r="Y3399" s="323"/>
      <c r="Z3399" s="327">
        <v>0</v>
      </c>
      <c r="AA3399" s="327">
        <v>0</v>
      </c>
      <c r="AB3399" s="327">
        <v>0</v>
      </c>
      <c r="AC3399" s="327">
        <v>0</v>
      </c>
      <c r="AD3399" s="327">
        <v>0</v>
      </c>
      <c r="AE3399" s="327">
        <v>0</v>
      </c>
      <c r="AF3399" s="327">
        <v>0</v>
      </c>
      <c r="AG3399" s="327">
        <v>0</v>
      </c>
      <c r="AH3399" s="327">
        <v>0</v>
      </c>
      <c r="AI3399" s="327">
        <v>0</v>
      </c>
      <c r="AJ3399" s="327">
        <v>0</v>
      </c>
      <c r="AK3399" s="327">
        <v>0</v>
      </c>
      <c r="AL3399" s="327">
        <v>0</v>
      </c>
      <c r="AM3399" s="292"/>
    </row>
    <row r="3400" spans="23:39" ht="19.5" customHeight="1" x14ac:dyDescent="0.2">
      <c r="W3400" s="323" t="s">
        <v>68</v>
      </c>
      <c r="X3400" s="323" t="s">
        <v>223</v>
      </c>
      <c r="Y3400" s="323"/>
      <c r="Z3400" s="327">
        <v>0</v>
      </c>
      <c r="AA3400" s="327">
        <v>0</v>
      </c>
      <c r="AB3400" s="327">
        <v>0</v>
      </c>
      <c r="AC3400" s="327">
        <v>0</v>
      </c>
      <c r="AD3400" s="327">
        <v>0</v>
      </c>
      <c r="AE3400" s="327">
        <v>0</v>
      </c>
      <c r="AF3400" s="327">
        <v>0</v>
      </c>
      <c r="AG3400" s="327">
        <v>0</v>
      </c>
      <c r="AH3400" s="327">
        <v>0</v>
      </c>
      <c r="AI3400" s="327">
        <v>0</v>
      </c>
      <c r="AJ3400" s="327">
        <v>0</v>
      </c>
      <c r="AK3400" s="327">
        <v>0</v>
      </c>
      <c r="AL3400" s="327">
        <v>0</v>
      </c>
      <c r="AM3400" s="292"/>
    </row>
    <row r="3401" spans="23:39" ht="19.5" customHeight="1" x14ac:dyDescent="0.2">
      <c r="W3401" s="323" t="s">
        <v>68</v>
      </c>
      <c r="X3401" s="323" t="s">
        <v>224</v>
      </c>
      <c r="Y3401" s="323"/>
      <c r="Z3401" s="327">
        <v>0</v>
      </c>
      <c r="AA3401" s="327">
        <v>0</v>
      </c>
      <c r="AB3401" s="327">
        <v>0</v>
      </c>
      <c r="AC3401" s="327">
        <v>0</v>
      </c>
      <c r="AD3401" s="327">
        <v>0</v>
      </c>
      <c r="AE3401" s="327">
        <v>0</v>
      </c>
      <c r="AF3401" s="327">
        <v>0</v>
      </c>
      <c r="AG3401" s="327">
        <v>0</v>
      </c>
      <c r="AH3401" s="327">
        <v>0</v>
      </c>
      <c r="AI3401" s="327">
        <v>0</v>
      </c>
      <c r="AJ3401" s="327">
        <v>0</v>
      </c>
      <c r="AK3401" s="327">
        <v>0</v>
      </c>
      <c r="AL3401" s="327">
        <v>0</v>
      </c>
      <c r="AM3401" s="292"/>
    </row>
    <row r="3402" spans="23:39" ht="19.5" customHeight="1" x14ac:dyDescent="0.2">
      <c r="W3402" s="323" t="s">
        <v>68</v>
      </c>
      <c r="X3402" s="323" t="s">
        <v>225</v>
      </c>
      <c r="Y3402" s="323"/>
      <c r="Z3402" s="327">
        <v>0</v>
      </c>
      <c r="AA3402" s="327">
        <v>0</v>
      </c>
      <c r="AB3402" s="327">
        <v>0</v>
      </c>
      <c r="AC3402" s="327">
        <v>0</v>
      </c>
      <c r="AD3402" s="327">
        <v>0</v>
      </c>
      <c r="AE3402" s="327">
        <v>0</v>
      </c>
      <c r="AF3402" s="327">
        <v>0</v>
      </c>
      <c r="AG3402" s="327">
        <v>0</v>
      </c>
      <c r="AH3402" s="327">
        <v>0</v>
      </c>
      <c r="AI3402" s="327">
        <v>0</v>
      </c>
      <c r="AJ3402" s="327">
        <v>0</v>
      </c>
      <c r="AK3402" s="327">
        <v>0</v>
      </c>
      <c r="AL3402" s="327">
        <v>0</v>
      </c>
      <c r="AM3402" s="292"/>
    </row>
    <row r="3403" spans="23:39" ht="19.5" customHeight="1" x14ac:dyDescent="0.2">
      <c r="W3403" s="323" t="s">
        <v>68</v>
      </c>
      <c r="X3403" s="323" t="s">
        <v>226</v>
      </c>
      <c r="Y3403" s="323"/>
      <c r="Z3403" s="327">
        <v>0</v>
      </c>
      <c r="AA3403" s="327">
        <v>0</v>
      </c>
      <c r="AB3403" s="327">
        <v>0</v>
      </c>
      <c r="AC3403" s="327">
        <v>0</v>
      </c>
      <c r="AD3403" s="327">
        <v>0</v>
      </c>
      <c r="AE3403" s="327">
        <v>0</v>
      </c>
      <c r="AF3403" s="327">
        <v>0</v>
      </c>
      <c r="AG3403" s="327">
        <v>0</v>
      </c>
      <c r="AH3403" s="327">
        <v>0</v>
      </c>
      <c r="AI3403" s="327">
        <v>0</v>
      </c>
      <c r="AJ3403" s="327">
        <v>0</v>
      </c>
      <c r="AK3403" s="327">
        <v>0</v>
      </c>
      <c r="AL3403" s="327">
        <v>0</v>
      </c>
      <c r="AM3403" s="292"/>
    </row>
    <row r="3404" spans="23:39" ht="19.5" customHeight="1" x14ac:dyDescent="0.2">
      <c r="W3404" s="323" t="s">
        <v>68</v>
      </c>
      <c r="X3404" s="323" t="s">
        <v>227</v>
      </c>
      <c r="Y3404" s="323"/>
      <c r="Z3404" s="327">
        <v>0</v>
      </c>
      <c r="AA3404" s="327">
        <v>0</v>
      </c>
      <c r="AB3404" s="327">
        <v>0</v>
      </c>
      <c r="AC3404" s="327">
        <v>0</v>
      </c>
      <c r="AD3404" s="327">
        <v>0</v>
      </c>
      <c r="AE3404" s="327">
        <v>0</v>
      </c>
      <c r="AF3404" s="327">
        <v>0</v>
      </c>
      <c r="AG3404" s="327">
        <v>0</v>
      </c>
      <c r="AH3404" s="327">
        <v>0</v>
      </c>
      <c r="AI3404" s="327">
        <v>0</v>
      </c>
      <c r="AJ3404" s="327">
        <v>0</v>
      </c>
      <c r="AK3404" s="327">
        <v>0</v>
      </c>
      <c r="AL3404" s="327">
        <v>0</v>
      </c>
      <c r="AM3404" s="292"/>
    </row>
    <row r="3405" spans="23:39" ht="19.5" customHeight="1" x14ac:dyDescent="0.2">
      <c r="W3405" s="323" t="s">
        <v>68</v>
      </c>
      <c r="X3405" s="323" t="s">
        <v>367</v>
      </c>
      <c r="Y3405" s="323"/>
      <c r="Z3405" s="327">
        <v>0</v>
      </c>
      <c r="AA3405" s="327">
        <v>0</v>
      </c>
      <c r="AB3405" s="327">
        <v>0</v>
      </c>
      <c r="AC3405" s="327">
        <v>0</v>
      </c>
      <c r="AD3405" s="327">
        <v>0</v>
      </c>
      <c r="AE3405" s="327">
        <v>0</v>
      </c>
      <c r="AF3405" s="327">
        <v>0</v>
      </c>
      <c r="AG3405" s="327">
        <v>0</v>
      </c>
      <c r="AH3405" s="327">
        <v>0</v>
      </c>
      <c r="AI3405" s="327">
        <v>0</v>
      </c>
      <c r="AJ3405" s="327">
        <v>0</v>
      </c>
      <c r="AK3405" s="327">
        <v>0</v>
      </c>
      <c r="AL3405" s="327">
        <v>0</v>
      </c>
      <c r="AM3405" s="292"/>
    </row>
    <row r="3406" spans="23:39" ht="19.5" customHeight="1" x14ac:dyDescent="0.2">
      <c r="W3406" s="323" t="s">
        <v>68</v>
      </c>
      <c r="X3406" s="323" t="s">
        <v>229</v>
      </c>
      <c r="Y3406" s="323"/>
      <c r="Z3406" s="327">
        <v>0</v>
      </c>
      <c r="AA3406" s="327">
        <v>0</v>
      </c>
      <c r="AB3406" s="327">
        <v>0</v>
      </c>
      <c r="AC3406" s="327">
        <v>0</v>
      </c>
      <c r="AD3406" s="327">
        <v>0</v>
      </c>
      <c r="AE3406" s="327">
        <v>0</v>
      </c>
      <c r="AF3406" s="327">
        <v>0</v>
      </c>
      <c r="AG3406" s="327">
        <v>0</v>
      </c>
      <c r="AH3406" s="327">
        <v>0</v>
      </c>
      <c r="AI3406" s="327">
        <v>0</v>
      </c>
      <c r="AJ3406" s="327">
        <v>0</v>
      </c>
      <c r="AK3406" s="327">
        <v>0</v>
      </c>
      <c r="AL3406" s="327">
        <v>0</v>
      </c>
      <c r="AM3406" s="292"/>
    </row>
    <row r="3407" spans="23:39" ht="19.5" customHeight="1" x14ac:dyDescent="0.2">
      <c r="W3407" s="323" t="s">
        <v>68</v>
      </c>
      <c r="X3407" s="323" t="s">
        <v>230</v>
      </c>
      <c r="Y3407" s="323"/>
      <c r="Z3407" s="327">
        <v>0</v>
      </c>
      <c r="AA3407" s="327">
        <v>0</v>
      </c>
      <c r="AB3407" s="327">
        <v>0</v>
      </c>
      <c r="AC3407" s="327">
        <v>0</v>
      </c>
      <c r="AD3407" s="327">
        <v>0</v>
      </c>
      <c r="AE3407" s="327">
        <v>0</v>
      </c>
      <c r="AF3407" s="327">
        <v>0</v>
      </c>
      <c r="AG3407" s="327">
        <v>0</v>
      </c>
      <c r="AH3407" s="327">
        <v>0</v>
      </c>
      <c r="AI3407" s="327">
        <v>0</v>
      </c>
      <c r="AJ3407" s="327">
        <v>0</v>
      </c>
      <c r="AK3407" s="327">
        <v>0</v>
      </c>
      <c r="AL3407" s="327">
        <v>0</v>
      </c>
      <c r="AM3407" s="292"/>
    </row>
    <row r="3408" spans="23:39" ht="19.5" customHeight="1" x14ac:dyDescent="0.2">
      <c r="W3408" s="323" t="s">
        <v>68</v>
      </c>
      <c r="X3408" s="323" t="s">
        <v>231</v>
      </c>
      <c r="Y3408" s="323"/>
      <c r="Z3408" s="327">
        <v>0</v>
      </c>
      <c r="AA3408" s="327">
        <v>0</v>
      </c>
      <c r="AB3408" s="327">
        <v>0</v>
      </c>
      <c r="AC3408" s="327">
        <v>0</v>
      </c>
      <c r="AD3408" s="327">
        <v>0</v>
      </c>
      <c r="AE3408" s="327">
        <v>0</v>
      </c>
      <c r="AF3408" s="327">
        <v>0</v>
      </c>
      <c r="AG3408" s="327">
        <v>0</v>
      </c>
      <c r="AH3408" s="327">
        <v>0</v>
      </c>
      <c r="AI3408" s="327">
        <v>0</v>
      </c>
      <c r="AJ3408" s="327">
        <v>0</v>
      </c>
      <c r="AK3408" s="327">
        <v>0</v>
      </c>
      <c r="AL3408" s="327">
        <v>0</v>
      </c>
      <c r="AM3408" s="292"/>
    </row>
    <row r="3409" spans="23:39" ht="19.5" customHeight="1" x14ac:dyDescent="0.2">
      <c r="W3409" s="323" t="s">
        <v>68</v>
      </c>
      <c r="X3409" s="323" t="s">
        <v>232</v>
      </c>
      <c r="Y3409" s="323"/>
      <c r="Z3409" s="327">
        <v>0</v>
      </c>
      <c r="AA3409" s="327">
        <v>0</v>
      </c>
      <c r="AB3409" s="327">
        <v>0</v>
      </c>
      <c r="AC3409" s="327">
        <v>0</v>
      </c>
      <c r="AD3409" s="327">
        <v>0</v>
      </c>
      <c r="AE3409" s="327">
        <v>0</v>
      </c>
      <c r="AF3409" s="327">
        <v>0</v>
      </c>
      <c r="AG3409" s="327">
        <v>0</v>
      </c>
      <c r="AH3409" s="327">
        <v>0</v>
      </c>
      <c r="AI3409" s="327">
        <v>0</v>
      </c>
      <c r="AJ3409" s="327">
        <v>0</v>
      </c>
      <c r="AK3409" s="327">
        <v>0</v>
      </c>
      <c r="AL3409" s="327">
        <v>0</v>
      </c>
      <c r="AM3409" s="292"/>
    </row>
    <row r="3410" spans="23:39" ht="19.5" customHeight="1" x14ac:dyDescent="0.2">
      <c r="W3410" s="323" t="s">
        <v>68</v>
      </c>
      <c r="X3410" s="323" t="s">
        <v>233</v>
      </c>
      <c r="Y3410" s="323"/>
      <c r="Z3410" s="327">
        <v>0</v>
      </c>
      <c r="AA3410" s="327">
        <v>0</v>
      </c>
      <c r="AB3410" s="327">
        <v>0</v>
      </c>
      <c r="AC3410" s="327">
        <v>0</v>
      </c>
      <c r="AD3410" s="327">
        <v>0</v>
      </c>
      <c r="AE3410" s="327">
        <v>0</v>
      </c>
      <c r="AF3410" s="327">
        <v>0</v>
      </c>
      <c r="AG3410" s="327">
        <v>0</v>
      </c>
      <c r="AH3410" s="327">
        <v>0</v>
      </c>
      <c r="AI3410" s="327">
        <v>0</v>
      </c>
      <c r="AJ3410" s="327">
        <v>0</v>
      </c>
      <c r="AK3410" s="327">
        <v>0</v>
      </c>
      <c r="AL3410" s="327">
        <v>0</v>
      </c>
      <c r="AM3410" s="292"/>
    </row>
    <row r="3411" spans="23:39" ht="19.5" customHeight="1" x14ac:dyDescent="0.2">
      <c r="W3411" s="323" t="s">
        <v>68</v>
      </c>
      <c r="X3411" s="323" t="s">
        <v>234</v>
      </c>
      <c r="Y3411" s="323"/>
      <c r="Z3411" s="327">
        <v>0</v>
      </c>
      <c r="AA3411" s="327">
        <v>0</v>
      </c>
      <c r="AB3411" s="327">
        <v>0</v>
      </c>
      <c r="AC3411" s="327">
        <v>0</v>
      </c>
      <c r="AD3411" s="327">
        <v>0</v>
      </c>
      <c r="AE3411" s="327">
        <v>0</v>
      </c>
      <c r="AF3411" s="327">
        <v>0</v>
      </c>
      <c r="AG3411" s="327">
        <v>0</v>
      </c>
      <c r="AH3411" s="327">
        <v>0</v>
      </c>
      <c r="AI3411" s="327">
        <v>0</v>
      </c>
      <c r="AJ3411" s="327">
        <v>0</v>
      </c>
      <c r="AK3411" s="327">
        <v>0</v>
      </c>
      <c r="AL3411" s="327">
        <v>0</v>
      </c>
      <c r="AM3411" s="292"/>
    </row>
    <row r="3412" spans="23:39" ht="19.5" customHeight="1" x14ac:dyDescent="0.2">
      <c r="W3412" s="323" t="s">
        <v>68</v>
      </c>
      <c r="X3412" s="323" t="s">
        <v>127</v>
      </c>
      <c r="Y3412" s="323"/>
      <c r="Z3412" s="327">
        <v>0</v>
      </c>
      <c r="AA3412" s="327">
        <v>0</v>
      </c>
      <c r="AB3412" s="327">
        <v>0</v>
      </c>
      <c r="AC3412" s="327">
        <v>0</v>
      </c>
      <c r="AD3412" s="327">
        <v>0</v>
      </c>
      <c r="AE3412" s="327">
        <v>0</v>
      </c>
      <c r="AF3412" s="327">
        <v>0</v>
      </c>
      <c r="AG3412" s="327">
        <v>0</v>
      </c>
      <c r="AH3412" s="327">
        <v>0</v>
      </c>
      <c r="AI3412" s="327">
        <v>0</v>
      </c>
      <c r="AJ3412" s="327">
        <v>0</v>
      </c>
      <c r="AK3412" s="327">
        <v>0</v>
      </c>
      <c r="AL3412" s="327">
        <v>0</v>
      </c>
      <c r="AM3412" s="292"/>
    </row>
    <row r="3413" spans="23:39" ht="19.5" customHeight="1" x14ac:dyDescent="0.2">
      <c r="W3413" s="323" t="s">
        <v>68</v>
      </c>
      <c r="X3413" s="323" t="s">
        <v>235</v>
      </c>
      <c r="Y3413" s="323"/>
      <c r="Z3413" s="327">
        <v>0</v>
      </c>
      <c r="AA3413" s="327">
        <v>0</v>
      </c>
      <c r="AB3413" s="327">
        <v>0</v>
      </c>
      <c r="AC3413" s="327">
        <v>0</v>
      </c>
      <c r="AD3413" s="327">
        <v>0</v>
      </c>
      <c r="AE3413" s="327">
        <v>0</v>
      </c>
      <c r="AF3413" s="327">
        <v>0</v>
      </c>
      <c r="AG3413" s="327">
        <v>0</v>
      </c>
      <c r="AH3413" s="327">
        <v>0</v>
      </c>
      <c r="AI3413" s="327">
        <v>0</v>
      </c>
      <c r="AJ3413" s="327">
        <v>0</v>
      </c>
      <c r="AK3413" s="327">
        <v>0</v>
      </c>
      <c r="AL3413" s="327">
        <v>0</v>
      </c>
      <c r="AM3413" s="292"/>
    </row>
    <row r="3414" spans="23:39" ht="19.5" customHeight="1" x14ac:dyDescent="0.2">
      <c r="W3414" s="323" t="s">
        <v>68</v>
      </c>
      <c r="X3414" s="323" t="s">
        <v>236</v>
      </c>
      <c r="Y3414" s="323"/>
      <c r="Z3414" s="327">
        <v>0</v>
      </c>
      <c r="AA3414" s="327">
        <v>0</v>
      </c>
      <c r="AB3414" s="327">
        <v>0</v>
      </c>
      <c r="AC3414" s="327">
        <v>0</v>
      </c>
      <c r="AD3414" s="327">
        <v>0</v>
      </c>
      <c r="AE3414" s="327">
        <v>0</v>
      </c>
      <c r="AF3414" s="327">
        <v>0</v>
      </c>
      <c r="AG3414" s="327">
        <v>0</v>
      </c>
      <c r="AH3414" s="327">
        <v>0</v>
      </c>
      <c r="AI3414" s="327">
        <v>0</v>
      </c>
      <c r="AJ3414" s="327">
        <v>0</v>
      </c>
      <c r="AK3414" s="327">
        <v>0</v>
      </c>
      <c r="AL3414" s="327">
        <v>0</v>
      </c>
      <c r="AM3414" s="292"/>
    </row>
    <row r="3415" spans="23:39" ht="19.5" customHeight="1" x14ac:dyDescent="0.2">
      <c r="W3415" s="323" t="s">
        <v>68</v>
      </c>
      <c r="X3415" s="323" t="s">
        <v>237</v>
      </c>
      <c r="Y3415" s="323"/>
      <c r="Z3415" s="327">
        <v>0</v>
      </c>
      <c r="AA3415" s="327">
        <v>0</v>
      </c>
      <c r="AB3415" s="327">
        <v>0</v>
      </c>
      <c r="AC3415" s="327">
        <v>0</v>
      </c>
      <c r="AD3415" s="327">
        <v>0</v>
      </c>
      <c r="AE3415" s="327">
        <v>0</v>
      </c>
      <c r="AF3415" s="327">
        <v>0</v>
      </c>
      <c r="AG3415" s="327">
        <v>0</v>
      </c>
      <c r="AH3415" s="327">
        <v>0</v>
      </c>
      <c r="AI3415" s="327">
        <v>0</v>
      </c>
      <c r="AJ3415" s="327">
        <v>0</v>
      </c>
      <c r="AK3415" s="327">
        <v>0</v>
      </c>
      <c r="AL3415" s="327">
        <v>0</v>
      </c>
      <c r="AM3415" s="292"/>
    </row>
    <row r="3416" spans="23:39" ht="19.5" customHeight="1" x14ac:dyDescent="0.2">
      <c r="W3416" s="323" t="s">
        <v>68</v>
      </c>
      <c r="X3416" s="323" t="s">
        <v>238</v>
      </c>
      <c r="Y3416" s="323"/>
      <c r="Z3416" s="327">
        <v>0</v>
      </c>
      <c r="AA3416" s="327">
        <v>0</v>
      </c>
      <c r="AB3416" s="327">
        <v>0</v>
      </c>
      <c r="AC3416" s="327">
        <v>0</v>
      </c>
      <c r="AD3416" s="327">
        <v>0</v>
      </c>
      <c r="AE3416" s="327">
        <v>0</v>
      </c>
      <c r="AF3416" s="327">
        <v>0</v>
      </c>
      <c r="AG3416" s="327">
        <v>0</v>
      </c>
      <c r="AH3416" s="327">
        <v>0</v>
      </c>
      <c r="AI3416" s="327">
        <v>0</v>
      </c>
      <c r="AJ3416" s="327">
        <v>0</v>
      </c>
      <c r="AK3416" s="327">
        <v>0</v>
      </c>
      <c r="AL3416" s="327">
        <v>0</v>
      </c>
      <c r="AM3416" s="292"/>
    </row>
    <row r="3417" spans="23:39" ht="19.5" customHeight="1" x14ac:dyDescent="0.2">
      <c r="W3417" s="323" t="s">
        <v>68</v>
      </c>
      <c r="X3417" s="323" t="s">
        <v>239</v>
      </c>
      <c r="Y3417" s="323"/>
      <c r="Z3417" s="327">
        <v>0</v>
      </c>
      <c r="AA3417" s="327">
        <v>0</v>
      </c>
      <c r="AB3417" s="327">
        <v>0</v>
      </c>
      <c r="AC3417" s="327">
        <v>0</v>
      </c>
      <c r="AD3417" s="327">
        <v>0</v>
      </c>
      <c r="AE3417" s="327">
        <v>0</v>
      </c>
      <c r="AF3417" s="327">
        <v>0</v>
      </c>
      <c r="AG3417" s="327">
        <v>0</v>
      </c>
      <c r="AH3417" s="327">
        <v>0</v>
      </c>
      <c r="AI3417" s="327">
        <v>0</v>
      </c>
      <c r="AJ3417" s="327">
        <v>0</v>
      </c>
      <c r="AK3417" s="327">
        <v>0</v>
      </c>
      <c r="AL3417" s="327">
        <v>0</v>
      </c>
      <c r="AM3417" s="292"/>
    </row>
    <row r="3418" spans="23:39" ht="19.5" customHeight="1" x14ac:dyDescent="0.2">
      <c r="W3418" s="323" t="s">
        <v>68</v>
      </c>
      <c r="X3418" s="323" t="s">
        <v>240</v>
      </c>
      <c r="Y3418" s="323"/>
      <c r="Z3418" s="327">
        <v>0</v>
      </c>
      <c r="AA3418" s="327">
        <v>0</v>
      </c>
      <c r="AB3418" s="327">
        <v>0</v>
      </c>
      <c r="AC3418" s="327">
        <v>0</v>
      </c>
      <c r="AD3418" s="327">
        <v>0</v>
      </c>
      <c r="AE3418" s="327">
        <v>0</v>
      </c>
      <c r="AF3418" s="327">
        <v>0</v>
      </c>
      <c r="AG3418" s="327">
        <v>0</v>
      </c>
      <c r="AH3418" s="327">
        <v>0</v>
      </c>
      <c r="AI3418" s="327">
        <v>0</v>
      </c>
      <c r="AJ3418" s="327">
        <v>0</v>
      </c>
      <c r="AK3418" s="327">
        <v>0</v>
      </c>
      <c r="AL3418" s="327">
        <v>0</v>
      </c>
      <c r="AM3418" s="292"/>
    </row>
    <row r="3419" spans="23:39" ht="19.5" customHeight="1" x14ac:dyDescent="0.2">
      <c r="W3419" s="323" t="s">
        <v>68</v>
      </c>
      <c r="X3419" s="323" t="s">
        <v>241</v>
      </c>
      <c r="Y3419" s="323"/>
      <c r="Z3419" s="327">
        <v>0</v>
      </c>
      <c r="AA3419" s="327">
        <v>0</v>
      </c>
      <c r="AB3419" s="327">
        <v>0</v>
      </c>
      <c r="AC3419" s="327">
        <v>0</v>
      </c>
      <c r="AD3419" s="327">
        <v>0</v>
      </c>
      <c r="AE3419" s="327">
        <v>0</v>
      </c>
      <c r="AF3419" s="327">
        <v>0</v>
      </c>
      <c r="AG3419" s="327">
        <v>0</v>
      </c>
      <c r="AH3419" s="327">
        <v>0</v>
      </c>
      <c r="AI3419" s="327">
        <v>0</v>
      </c>
      <c r="AJ3419" s="327">
        <v>0</v>
      </c>
      <c r="AK3419" s="327">
        <v>0</v>
      </c>
      <c r="AL3419" s="327">
        <v>0</v>
      </c>
      <c r="AM3419" s="292"/>
    </row>
    <row r="3420" spans="23:39" ht="19.5" customHeight="1" x14ac:dyDescent="0.2">
      <c r="W3420" s="323" t="s">
        <v>68</v>
      </c>
      <c r="X3420" s="323" t="s">
        <v>242</v>
      </c>
      <c r="Y3420" s="323"/>
      <c r="Z3420" s="327">
        <v>0</v>
      </c>
      <c r="AA3420" s="327">
        <v>0</v>
      </c>
      <c r="AB3420" s="327">
        <v>0</v>
      </c>
      <c r="AC3420" s="327">
        <v>0</v>
      </c>
      <c r="AD3420" s="327">
        <v>0</v>
      </c>
      <c r="AE3420" s="327">
        <v>0</v>
      </c>
      <c r="AF3420" s="327">
        <v>0</v>
      </c>
      <c r="AG3420" s="327">
        <v>0</v>
      </c>
      <c r="AH3420" s="327">
        <v>0</v>
      </c>
      <c r="AI3420" s="327">
        <v>0</v>
      </c>
      <c r="AJ3420" s="327">
        <v>0</v>
      </c>
      <c r="AK3420" s="327">
        <v>0</v>
      </c>
      <c r="AL3420" s="327">
        <v>0</v>
      </c>
      <c r="AM3420" s="292"/>
    </row>
    <row r="3421" spans="23:39" ht="19.5" customHeight="1" x14ac:dyDescent="0.2">
      <c r="W3421" s="323" t="s">
        <v>68</v>
      </c>
      <c r="X3421" s="323" t="s">
        <v>243</v>
      </c>
      <c r="Y3421" s="323"/>
      <c r="Z3421" s="327">
        <v>0</v>
      </c>
      <c r="AA3421" s="327">
        <v>0</v>
      </c>
      <c r="AB3421" s="327">
        <v>0</v>
      </c>
      <c r="AC3421" s="327">
        <v>0</v>
      </c>
      <c r="AD3421" s="327">
        <v>0</v>
      </c>
      <c r="AE3421" s="327">
        <v>0</v>
      </c>
      <c r="AF3421" s="327">
        <v>0</v>
      </c>
      <c r="AG3421" s="327">
        <v>0</v>
      </c>
      <c r="AH3421" s="327">
        <v>0</v>
      </c>
      <c r="AI3421" s="327">
        <v>0</v>
      </c>
      <c r="AJ3421" s="327">
        <v>0</v>
      </c>
      <c r="AK3421" s="327">
        <v>0</v>
      </c>
      <c r="AL3421" s="327">
        <v>0</v>
      </c>
      <c r="AM3421" s="292"/>
    </row>
    <row r="3422" spans="23:39" ht="19.5" customHeight="1" x14ac:dyDescent="0.2">
      <c r="W3422" s="323" t="s">
        <v>68</v>
      </c>
      <c r="X3422" s="323" t="s">
        <v>244</v>
      </c>
      <c r="Y3422" s="323"/>
      <c r="Z3422" s="327">
        <v>0</v>
      </c>
      <c r="AA3422" s="327">
        <v>0</v>
      </c>
      <c r="AB3422" s="327">
        <v>0</v>
      </c>
      <c r="AC3422" s="327">
        <v>0</v>
      </c>
      <c r="AD3422" s="327">
        <v>0</v>
      </c>
      <c r="AE3422" s="327">
        <v>0</v>
      </c>
      <c r="AF3422" s="327">
        <v>0</v>
      </c>
      <c r="AG3422" s="327">
        <v>0</v>
      </c>
      <c r="AH3422" s="327">
        <v>0</v>
      </c>
      <c r="AI3422" s="327">
        <v>0</v>
      </c>
      <c r="AJ3422" s="327">
        <v>0</v>
      </c>
      <c r="AK3422" s="327">
        <v>0</v>
      </c>
      <c r="AL3422" s="327">
        <v>0</v>
      </c>
      <c r="AM3422" s="292"/>
    </row>
    <row r="3423" spans="23:39" ht="19.5" customHeight="1" x14ac:dyDescent="0.2">
      <c r="W3423" s="323" t="s">
        <v>68</v>
      </c>
      <c r="X3423" s="323" t="s">
        <v>245</v>
      </c>
      <c r="Y3423" s="323"/>
      <c r="Z3423" s="327">
        <v>0</v>
      </c>
      <c r="AA3423" s="327">
        <v>0</v>
      </c>
      <c r="AB3423" s="327">
        <v>0</v>
      </c>
      <c r="AC3423" s="327">
        <v>0</v>
      </c>
      <c r="AD3423" s="327">
        <v>0</v>
      </c>
      <c r="AE3423" s="327">
        <v>0</v>
      </c>
      <c r="AF3423" s="327">
        <v>0</v>
      </c>
      <c r="AG3423" s="327">
        <v>0</v>
      </c>
      <c r="AH3423" s="327">
        <v>0</v>
      </c>
      <c r="AI3423" s="327">
        <v>0</v>
      </c>
      <c r="AJ3423" s="327">
        <v>0</v>
      </c>
      <c r="AK3423" s="327">
        <v>0</v>
      </c>
      <c r="AL3423" s="327">
        <v>0</v>
      </c>
      <c r="AM3423" s="292"/>
    </row>
    <row r="3424" spans="23:39" ht="19.5" customHeight="1" x14ac:dyDescent="0.2">
      <c r="W3424" s="323" t="s">
        <v>68</v>
      </c>
      <c r="X3424" s="323" t="s">
        <v>246</v>
      </c>
      <c r="Y3424" s="323"/>
      <c r="Z3424" s="327">
        <v>0</v>
      </c>
      <c r="AA3424" s="327">
        <v>0</v>
      </c>
      <c r="AB3424" s="327">
        <v>0</v>
      </c>
      <c r="AC3424" s="327">
        <v>0</v>
      </c>
      <c r="AD3424" s="327">
        <v>0</v>
      </c>
      <c r="AE3424" s="327">
        <v>0</v>
      </c>
      <c r="AF3424" s="327">
        <v>0</v>
      </c>
      <c r="AG3424" s="327">
        <v>0</v>
      </c>
      <c r="AH3424" s="327">
        <v>0</v>
      </c>
      <c r="AI3424" s="327">
        <v>0</v>
      </c>
      <c r="AJ3424" s="327">
        <v>0</v>
      </c>
      <c r="AK3424" s="327">
        <v>0</v>
      </c>
      <c r="AL3424" s="327">
        <v>0</v>
      </c>
      <c r="AM3424" s="292"/>
    </row>
    <row r="3425" spans="23:39" ht="19.5" customHeight="1" x14ac:dyDescent="0.2">
      <c r="W3425" s="323" t="s">
        <v>68</v>
      </c>
      <c r="X3425" s="323" t="s">
        <v>247</v>
      </c>
      <c r="Y3425" s="323"/>
      <c r="Z3425" s="327">
        <v>0</v>
      </c>
      <c r="AA3425" s="327">
        <v>0</v>
      </c>
      <c r="AB3425" s="327">
        <v>0</v>
      </c>
      <c r="AC3425" s="327">
        <v>0</v>
      </c>
      <c r="AD3425" s="327">
        <v>0</v>
      </c>
      <c r="AE3425" s="327">
        <v>0</v>
      </c>
      <c r="AF3425" s="327">
        <v>0</v>
      </c>
      <c r="AG3425" s="327">
        <v>0</v>
      </c>
      <c r="AH3425" s="327">
        <v>0</v>
      </c>
      <c r="AI3425" s="327">
        <v>0</v>
      </c>
      <c r="AJ3425" s="327">
        <v>0</v>
      </c>
      <c r="AK3425" s="327">
        <v>0</v>
      </c>
      <c r="AL3425" s="327">
        <v>0</v>
      </c>
      <c r="AM3425" s="292"/>
    </row>
    <row r="3426" spans="23:39" ht="19.5" customHeight="1" x14ac:dyDescent="0.2">
      <c r="W3426" s="323" t="s">
        <v>68</v>
      </c>
      <c r="X3426" s="323" t="s">
        <v>248</v>
      </c>
      <c r="Y3426" s="323"/>
      <c r="Z3426" s="327">
        <v>0</v>
      </c>
      <c r="AA3426" s="327">
        <v>0</v>
      </c>
      <c r="AB3426" s="327">
        <v>0</v>
      </c>
      <c r="AC3426" s="327">
        <v>0</v>
      </c>
      <c r="AD3426" s="327">
        <v>0</v>
      </c>
      <c r="AE3426" s="327">
        <v>0</v>
      </c>
      <c r="AF3426" s="327">
        <v>0</v>
      </c>
      <c r="AG3426" s="327">
        <v>0</v>
      </c>
      <c r="AH3426" s="327">
        <v>0</v>
      </c>
      <c r="AI3426" s="327">
        <v>0</v>
      </c>
      <c r="AJ3426" s="327">
        <v>0</v>
      </c>
      <c r="AK3426" s="327">
        <v>0</v>
      </c>
      <c r="AL3426" s="327">
        <v>0</v>
      </c>
      <c r="AM3426" s="292"/>
    </row>
    <row r="3427" spans="23:39" ht="19.5" customHeight="1" x14ac:dyDescent="0.2">
      <c r="W3427" s="323" t="s">
        <v>68</v>
      </c>
      <c r="X3427" s="323" t="s">
        <v>210</v>
      </c>
      <c r="Y3427" s="323"/>
      <c r="Z3427" s="327">
        <v>0</v>
      </c>
      <c r="AA3427" s="327">
        <v>0</v>
      </c>
      <c r="AB3427" s="327">
        <v>0</v>
      </c>
      <c r="AC3427" s="327">
        <v>0</v>
      </c>
      <c r="AD3427" s="327">
        <v>0</v>
      </c>
      <c r="AE3427" s="327">
        <v>0</v>
      </c>
      <c r="AF3427" s="327">
        <v>0</v>
      </c>
      <c r="AG3427" s="327">
        <v>0</v>
      </c>
      <c r="AH3427" s="327">
        <v>0</v>
      </c>
      <c r="AI3427" s="327">
        <v>0</v>
      </c>
      <c r="AJ3427" s="327">
        <v>0</v>
      </c>
      <c r="AK3427" s="327">
        <v>0</v>
      </c>
      <c r="AL3427" s="327">
        <v>0</v>
      </c>
      <c r="AM3427" s="292"/>
    </row>
    <row r="3428" spans="23:39" ht="19.5" customHeight="1" x14ac:dyDescent="0.2">
      <c r="W3428" s="321"/>
      <c r="X3428" s="321"/>
      <c r="Y3428" s="321"/>
      <c r="Z3428" s="329"/>
      <c r="AA3428" s="329"/>
      <c r="AB3428" s="329"/>
      <c r="AC3428" s="329"/>
      <c r="AD3428" s="329"/>
      <c r="AE3428" s="329"/>
      <c r="AF3428" s="329"/>
      <c r="AG3428" s="329"/>
      <c r="AH3428" s="329"/>
      <c r="AI3428" s="329"/>
      <c r="AJ3428" s="329"/>
      <c r="AK3428" s="329"/>
      <c r="AL3428" s="329"/>
      <c r="AM3428" s="292"/>
    </row>
    <row r="3429" spans="23:39" ht="19.5" customHeight="1" x14ac:dyDescent="0.2">
      <c r="W3429" s="321"/>
      <c r="X3429" s="321"/>
      <c r="Y3429" s="321"/>
      <c r="Z3429" s="329"/>
      <c r="AA3429" s="329"/>
      <c r="AB3429" s="329"/>
      <c r="AC3429" s="329"/>
      <c r="AD3429" s="329"/>
      <c r="AE3429" s="329"/>
      <c r="AF3429" s="329"/>
      <c r="AG3429" s="329"/>
      <c r="AH3429" s="329"/>
      <c r="AI3429" s="329"/>
      <c r="AJ3429" s="329"/>
      <c r="AK3429" s="329"/>
      <c r="AL3429" s="329"/>
      <c r="AM3429" s="292"/>
    </row>
    <row r="3430" spans="23:39" ht="19.5" customHeight="1" x14ac:dyDescent="0.2">
      <c r="W3430" s="323" t="s">
        <v>3</v>
      </c>
      <c r="X3430" s="323" t="s">
        <v>4</v>
      </c>
      <c r="Y3430" s="323"/>
      <c r="Z3430" s="327" t="s">
        <v>8</v>
      </c>
      <c r="AA3430" s="327" t="s">
        <v>9</v>
      </c>
      <c r="AB3430" s="327" t="s">
        <v>10</v>
      </c>
      <c r="AC3430" s="327" t="s">
        <v>11</v>
      </c>
      <c r="AD3430" s="327" t="s">
        <v>12</v>
      </c>
      <c r="AE3430" s="327" t="s">
        <v>13</v>
      </c>
      <c r="AF3430" s="327" t="s">
        <v>14</v>
      </c>
      <c r="AG3430" s="327" t="s">
        <v>15</v>
      </c>
      <c r="AH3430" s="327" t="s">
        <v>16</v>
      </c>
      <c r="AI3430" s="327" t="s">
        <v>17</v>
      </c>
      <c r="AJ3430" s="327" t="s">
        <v>111</v>
      </c>
      <c r="AK3430" s="327" t="s">
        <v>19</v>
      </c>
      <c r="AL3430" s="327" t="s">
        <v>20</v>
      </c>
      <c r="AM3430" s="292"/>
    </row>
    <row r="3431" spans="23:39" ht="19.5" customHeight="1" x14ac:dyDescent="0.2">
      <c r="W3431" s="323" t="s">
        <v>253</v>
      </c>
      <c r="X3431" s="323" t="s">
        <v>217</v>
      </c>
      <c r="Y3431" s="323"/>
      <c r="Z3431" s="327">
        <v>0</v>
      </c>
      <c r="AA3431" s="327">
        <v>0</v>
      </c>
      <c r="AB3431" s="327">
        <v>0</v>
      </c>
      <c r="AC3431" s="327">
        <v>0</v>
      </c>
      <c r="AD3431" s="327">
        <v>0</v>
      </c>
      <c r="AE3431" s="327">
        <v>0</v>
      </c>
      <c r="AF3431" s="327">
        <v>0</v>
      </c>
      <c r="AG3431" s="327">
        <v>0</v>
      </c>
      <c r="AH3431" s="327">
        <v>0</v>
      </c>
      <c r="AI3431" s="327">
        <v>0</v>
      </c>
      <c r="AJ3431" s="327">
        <v>0</v>
      </c>
      <c r="AK3431" s="327">
        <v>0</v>
      </c>
      <c r="AL3431" s="327">
        <v>0</v>
      </c>
      <c r="AM3431" s="292"/>
    </row>
    <row r="3432" spans="23:39" ht="19.5" customHeight="1" x14ac:dyDescent="0.2">
      <c r="W3432" s="323" t="s">
        <v>253</v>
      </c>
      <c r="X3432" s="323" t="s">
        <v>218</v>
      </c>
      <c r="Y3432" s="323"/>
      <c r="Z3432" s="327">
        <v>0</v>
      </c>
      <c r="AA3432" s="327">
        <v>0</v>
      </c>
      <c r="AB3432" s="327">
        <v>0</v>
      </c>
      <c r="AC3432" s="327">
        <v>0</v>
      </c>
      <c r="AD3432" s="327">
        <v>0</v>
      </c>
      <c r="AE3432" s="327">
        <v>0</v>
      </c>
      <c r="AF3432" s="327">
        <v>0</v>
      </c>
      <c r="AG3432" s="327">
        <v>0</v>
      </c>
      <c r="AH3432" s="327">
        <v>0</v>
      </c>
      <c r="AI3432" s="327">
        <v>0</v>
      </c>
      <c r="AJ3432" s="327">
        <v>0</v>
      </c>
      <c r="AK3432" s="327">
        <v>0</v>
      </c>
      <c r="AL3432" s="327">
        <v>0</v>
      </c>
      <c r="AM3432" s="292"/>
    </row>
    <row r="3433" spans="23:39" ht="19.5" customHeight="1" x14ac:dyDescent="0.2">
      <c r="W3433" s="323" t="s">
        <v>253</v>
      </c>
      <c r="X3433" s="323" t="s">
        <v>219</v>
      </c>
      <c r="Y3433" s="323"/>
      <c r="Z3433" s="327">
        <v>0</v>
      </c>
      <c r="AA3433" s="327">
        <v>0</v>
      </c>
      <c r="AB3433" s="327">
        <v>0</v>
      </c>
      <c r="AC3433" s="327">
        <v>0</v>
      </c>
      <c r="AD3433" s="327">
        <v>0</v>
      </c>
      <c r="AE3433" s="327">
        <v>0</v>
      </c>
      <c r="AF3433" s="327">
        <v>0</v>
      </c>
      <c r="AG3433" s="327">
        <v>0</v>
      </c>
      <c r="AH3433" s="327">
        <v>0</v>
      </c>
      <c r="AI3433" s="327">
        <v>0</v>
      </c>
      <c r="AJ3433" s="327">
        <v>0</v>
      </c>
      <c r="AK3433" s="327">
        <v>0</v>
      </c>
      <c r="AL3433" s="327">
        <v>0</v>
      </c>
      <c r="AM3433" s="292"/>
    </row>
    <row r="3434" spans="23:39" ht="19.5" customHeight="1" x14ac:dyDescent="0.2">
      <c r="W3434" s="323" t="s">
        <v>253</v>
      </c>
      <c r="X3434" s="323" t="s">
        <v>220</v>
      </c>
      <c r="Y3434" s="323"/>
      <c r="Z3434" s="327">
        <v>0</v>
      </c>
      <c r="AA3434" s="327">
        <v>0</v>
      </c>
      <c r="AB3434" s="327">
        <v>0</v>
      </c>
      <c r="AC3434" s="327">
        <v>0</v>
      </c>
      <c r="AD3434" s="327">
        <v>0</v>
      </c>
      <c r="AE3434" s="327">
        <v>0</v>
      </c>
      <c r="AF3434" s="327">
        <v>0</v>
      </c>
      <c r="AG3434" s="327">
        <v>0</v>
      </c>
      <c r="AH3434" s="327">
        <v>0</v>
      </c>
      <c r="AI3434" s="327">
        <v>0</v>
      </c>
      <c r="AJ3434" s="327">
        <v>0</v>
      </c>
      <c r="AK3434" s="327">
        <v>0</v>
      </c>
      <c r="AL3434" s="327">
        <v>0</v>
      </c>
      <c r="AM3434" s="292"/>
    </row>
    <row r="3435" spans="23:39" ht="19.5" customHeight="1" x14ac:dyDescent="0.2">
      <c r="W3435" s="323" t="s">
        <v>253</v>
      </c>
      <c r="X3435" s="323" t="s">
        <v>211</v>
      </c>
      <c r="Y3435" s="323"/>
      <c r="Z3435" s="327">
        <v>0</v>
      </c>
      <c r="AA3435" s="327">
        <v>0</v>
      </c>
      <c r="AB3435" s="327">
        <v>0</v>
      </c>
      <c r="AC3435" s="327">
        <v>0</v>
      </c>
      <c r="AD3435" s="327">
        <v>0</v>
      </c>
      <c r="AE3435" s="327">
        <v>0</v>
      </c>
      <c r="AF3435" s="327">
        <v>0</v>
      </c>
      <c r="AG3435" s="327">
        <v>0</v>
      </c>
      <c r="AH3435" s="327">
        <v>0</v>
      </c>
      <c r="AI3435" s="327">
        <v>0</v>
      </c>
      <c r="AJ3435" s="327">
        <v>0</v>
      </c>
      <c r="AK3435" s="327">
        <v>0</v>
      </c>
      <c r="AL3435" s="327">
        <v>0</v>
      </c>
      <c r="AM3435" s="292"/>
    </row>
    <row r="3436" spans="23:39" ht="19.5" customHeight="1" x14ac:dyDescent="0.2">
      <c r="W3436" s="323" t="s">
        <v>253</v>
      </c>
      <c r="X3436" s="323" t="s">
        <v>221</v>
      </c>
      <c r="Y3436" s="323"/>
      <c r="Z3436" s="327">
        <v>0</v>
      </c>
      <c r="AA3436" s="327">
        <v>0</v>
      </c>
      <c r="AB3436" s="327">
        <v>0</v>
      </c>
      <c r="AC3436" s="327">
        <v>0</v>
      </c>
      <c r="AD3436" s="327">
        <v>0</v>
      </c>
      <c r="AE3436" s="327">
        <v>0</v>
      </c>
      <c r="AF3436" s="327">
        <v>0</v>
      </c>
      <c r="AG3436" s="327">
        <v>0</v>
      </c>
      <c r="AH3436" s="327">
        <v>0</v>
      </c>
      <c r="AI3436" s="327">
        <v>0</v>
      </c>
      <c r="AJ3436" s="327">
        <v>0</v>
      </c>
      <c r="AK3436" s="327">
        <v>0</v>
      </c>
      <c r="AL3436" s="327">
        <v>0</v>
      </c>
      <c r="AM3436" s="292"/>
    </row>
    <row r="3437" spans="23:39" ht="19.5" customHeight="1" x14ac:dyDescent="0.2">
      <c r="W3437" s="323" t="s">
        <v>253</v>
      </c>
      <c r="X3437" s="323" t="s">
        <v>222</v>
      </c>
      <c r="Y3437" s="323"/>
      <c r="Z3437" s="327">
        <v>0</v>
      </c>
      <c r="AA3437" s="327">
        <v>0</v>
      </c>
      <c r="AB3437" s="327">
        <v>0</v>
      </c>
      <c r="AC3437" s="327">
        <v>0</v>
      </c>
      <c r="AD3437" s="327">
        <v>0</v>
      </c>
      <c r="AE3437" s="327">
        <v>0</v>
      </c>
      <c r="AF3437" s="327">
        <v>0</v>
      </c>
      <c r="AG3437" s="327">
        <v>0</v>
      </c>
      <c r="AH3437" s="327">
        <v>0</v>
      </c>
      <c r="AI3437" s="327">
        <v>0</v>
      </c>
      <c r="AJ3437" s="327">
        <v>0</v>
      </c>
      <c r="AK3437" s="327">
        <v>0</v>
      </c>
      <c r="AL3437" s="327">
        <v>0</v>
      </c>
      <c r="AM3437" s="292"/>
    </row>
    <row r="3438" spans="23:39" ht="19.5" customHeight="1" x14ac:dyDescent="0.2">
      <c r="W3438" s="323" t="s">
        <v>253</v>
      </c>
      <c r="X3438" s="323" t="s">
        <v>223</v>
      </c>
      <c r="Y3438" s="323"/>
      <c r="Z3438" s="327">
        <v>0</v>
      </c>
      <c r="AA3438" s="327">
        <v>0</v>
      </c>
      <c r="AB3438" s="327">
        <v>0</v>
      </c>
      <c r="AC3438" s="327">
        <v>0</v>
      </c>
      <c r="AD3438" s="327">
        <v>0</v>
      </c>
      <c r="AE3438" s="327">
        <v>0</v>
      </c>
      <c r="AF3438" s="327">
        <v>0</v>
      </c>
      <c r="AG3438" s="327">
        <v>0</v>
      </c>
      <c r="AH3438" s="327">
        <v>0</v>
      </c>
      <c r="AI3438" s="327">
        <v>0</v>
      </c>
      <c r="AJ3438" s="327">
        <v>0</v>
      </c>
      <c r="AK3438" s="327">
        <v>0</v>
      </c>
      <c r="AL3438" s="327">
        <v>0</v>
      </c>
      <c r="AM3438" s="292"/>
    </row>
    <row r="3439" spans="23:39" ht="19.5" customHeight="1" x14ac:dyDescent="0.2">
      <c r="W3439" s="323" t="s">
        <v>253</v>
      </c>
      <c r="X3439" s="323" t="s">
        <v>224</v>
      </c>
      <c r="Y3439" s="323"/>
      <c r="Z3439" s="327">
        <v>0</v>
      </c>
      <c r="AA3439" s="327">
        <v>0</v>
      </c>
      <c r="AB3439" s="327">
        <v>0</v>
      </c>
      <c r="AC3439" s="327">
        <v>0</v>
      </c>
      <c r="AD3439" s="327">
        <v>0</v>
      </c>
      <c r="AE3439" s="327">
        <v>0</v>
      </c>
      <c r="AF3439" s="327">
        <v>0</v>
      </c>
      <c r="AG3439" s="327">
        <v>0</v>
      </c>
      <c r="AH3439" s="327">
        <v>0</v>
      </c>
      <c r="AI3439" s="327">
        <v>0</v>
      </c>
      <c r="AJ3439" s="327">
        <v>0</v>
      </c>
      <c r="AK3439" s="327">
        <v>0</v>
      </c>
      <c r="AL3439" s="327">
        <v>0</v>
      </c>
      <c r="AM3439" s="292"/>
    </row>
    <row r="3440" spans="23:39" ht="19.5" customHeight="1" x14ac:dyDescent="0.2">
      <c r="W3440" s="323" t="s">
        <v>253</v>
      </c>
      <c r="X3440" s="323" t="s">
        <v>225</v>
      </c>
      <c r="Y3440" s="323"/>
      <c r="Z3440" s="327">
        <v>0</v>
      </c>
      <c r="AA3440" s="327">
        <v>0</v>
      </c>
      <c r="AB3440" s="327">
        <v>0</v>
      </c>
      <c r="AC3440" s="327">
        <v>0</v>
      </c>
      <c r="AD3440" s="327">
        <v>0</v>
      </c>
      <c r="AE3440" s="327">
        <v>0</v>
      </c>
      <c r="AF3440" s="327">
        <v>0</v>
      </c>
      <c r="AG3440" s="327">
        <v>0</v>
      </c>
      <c r="AH3440" s="327">
        <v>0</v>
      </c>
      <c r="AI3440" s="327">
        <v>0</v>
      </c>
      <c r="AJ3440" s="327">
        <v>0</v>
      </c>
      <c r="AK3440" s="327">
        <v>0</v>
      </c>
      <c r="AL3440" s="327">
        <v>0</v>
      </c>
      <c r="AM3440" s="292"/>
    </row>
    <row r="3441" spans="23:39" ht="19.5" customHeight="1" x14ac:dyDescent="0.2">
      <c r="W3441" s="323" t="s">
        <v>253</v>
      </c>
      <c r="X3441" s="323" t="s">
        <v>226</v>
      </c>
      <c r="Y3441" s="323"/>
      <c r="Z3441" s="327">
        <v>0</v>
      </c>
      <c r="AA3441" s="327">
        <v>0</v>
      </c>
      <c r="AB3441" s="327">
        <v>0</v>
      </c>
      <c r="AC3441" s="327">
        <v>0</v>
      </c>
      <c r="AD3441" s="327">
        <v>0</v>
      </c>
      <c r="AE3441" s="327">
        <v>0</v>
      </c>
      <c r="AF3441" s="327">
        <v>0</v>
      </c>
      <c r="AG3441" s="327">
        <v>0</v>
      </c>
      <c r="AH3441" s="327">
        <v>0</v>
      </c>
      <c r="AI3441" s="327">
        <v>0</v>
      </c>
      <c r="AJ3441" s="327">
        <v>0</v>
      </c>
      <c r="AK3441" s="327">
        <v>0</v>
      </c>
      <c r="AL3441" s="327">
        <v>0</v>
      </c>
      <c r="AM3441" s="292"/>
    </row>
    <row r="3442" spans="23:39" ht="19.5" customHeight="1" x14ac:dyDescent="0.2">
      <c r="W3442" s="323" t="s">
        <v>253</v>
      </c>
      <c r="X3442" s="323" t="s">
        <v>227</v>
      </c>
      <c r="Y3442" s="323"/>
      <c r="Z3442" s="327">
        <v>0</v>
      </c>
      <c r="AA3442" s="327">
        <v>0</v>
      </c>
      <c r="AB3442" s="327">
        <v>0</v>
      </c>
      <c r="AC3442" s="327">
        <v>0</v>
      </c>
      <c r="AD3442" s="327">
        <v>0</v>
      </c>
      <c r="AE3442" s="327">
        <v>0</v>
      </c>
      <c r="AF3442" s="327">
        <v>0</v>
      </c>
      <c r="AG3442" s="327">
        <v>0</v>
      </c>
      <c r="AH3442" s="327">
        <v>0</v>
      </c>
      <c r="AI3442" s="327">
        <v>0</v>
      </c>
      <c r="AJ3442" s="327">
        <v>0</v>
      </c>
      <c r="AK3442" s="327">
        <v>0</v>
      </c>
      <c r="AL3442" s="327">
        <v>0</v>
      </c>
      <c r="AM3442" s="292"/>
    </row>
    <row r="3443" spans="23:39" ht="19.5" customHeight="1" x14ac:dyDescent="0.2">
      <c r="W3443" s="323" t="s">
        <v>253</v>
      </c>
      <c r="X3443" s="323" t="s">
        <v>367</v>
      </c>
      <c r="Y3443" s="323"/>
      <c r="Z3443" s="327">
        <v>0</v>
      </c>
      <c r="AA3443" s="327">
        <v>0</v>
      </c>
      <c r="AB3443" s="327">
        <v>0</v>
      </c>
      <c r="AC3443" s="327">
        <v>0</v>
      </c>
      <c r="AD3443" s="327">
        <v>0</v>
      </c>
      <c r="AE3443" s="327">
        <v>0</v>
      </c>
      <c r="AF3443" s="327">
        <v>0</v>
      </c>
      <c r="AG3443" s="327">
        <v>0</v>
      </c>
      <c r="AH3443" s="327">
        <v>0</v>
      </c>
      <c r="AI3443" s="327">
        <v>0</v>
      </c>
      <c r="AJ3443" s="327">
        <v>0</v>
      </c>
      <c r="AK3443" s="327">
        <v>0</v>
      </c>
      <c r="AL3443" s="327">
        <v>0</v>
      </c>
      <c r="AM3443" s="292"/>
    </row>
    <row r="3444" spans="23:39" ht="19.5" customHeight="1" x14ac:dyDescent="0.2">
      <c r="W3444" s="323" t="s">
        <v>253</v>
      </c>
      <c r="X3444" s="323" t="s">
        <v>229</v>
      </c>
      <c r="Y3444" s="323"/>
      <c r="Z3444" s="327">
        <v>0</v>
      </c>
      <c r="AA3444" s="327">
        <v>0</v>
      </c>
      <c r="AB3444" s="327">
        <v>0</v>
      </c>
      <c r="AC3444" s="327">
        <v>0</v>
      </c>
      <c r="AD3444" s="327">
        <v>0</v>
      </c>
      <c r="AE3444" s="327">
        <v>0</v>
      </c>
      <c r="AF3444" s="327">
        <v>0</v>
      </c>
      <c r="AG3444" s="327">
        <v>0</v>
      </c>
      <c r="AH3444" s="327">
        <v>0</v>
      </c>
      <c r="AI3444" s="327">
        <v>0</v>
      </c>
      <c r="AJ3444" s="327">
        <v>0</v>
      </c>
      <c r="AK3444" s="327">
        <v>0</v>
      </c>
      <c r="AL3444" s="327">
        <v>0</v>
      </c>
      <c r="AM3444" s="292"/>
    </row>
    <row r="3445" spans="23:39" ht="19.5" customHeight="1" x14ac:dyDescent="0.2">
      <c r="W3445" s="323" t="s">
        <v>253</v>
      </c>
      <c r="X3445" s="323" t="s">
        <v>230</v>
      </c>
      <c r="Y3445" s="323"/>
      <c r="Z3445" s="327">
        <v>0</v>
      </c>
      <c r="AA3445" s="327">
        <v>0</v>
      </c>
      <c r="AB3445" s="327">
        <v>0</v>
      </c>
      <c r="AC3445" s="327">
        <v>0</v>
      </c>
      <c r="AD3445" s="327">
        <v>0</v>
      </c>
      <c r="AE3445" s="327">
        <v>0</v>
      </c>
      <c r="AF3445" s="327">
        <v>0</v>
      </c>
      <c r="AG3445" s="327">
        <v>0</v>
      </c>
      <c r="AH3445" s="327">
        <v>0</v>
      </c>
      <c r="AI3445" s="327">
        <v>0</v>
      </c>
      <c r="AJ3445" s="327">
        <v>0</v>
      </c>
      <c r="AK3445" s="327">
        <v>0</v>
      </c>
      <c r="AL3445" s="327">
        <v>0</v>
      </c>
      <c r="AM3445" s="292"/>
    </row>
    <row r="3446" spans="23:39" ht="19.5" customHeight="1" x14ac:dyDescent="0.2">
      <c r="W3446" s="323" t="s">
        <v>253</v>
      </c>
      <c r="X3446" s="323" t="s">
        <v>231</v>
      </c>
      <c r="Y3446" s="323"/>
      <c r="Z3446" s="327">
        <v>0</v>
      </c>
      <c r="AA3446" s="327">
        <v>0</v>
      </c>
      <c r="AB3446" s="327">
        <v>0</v>
      </c>
      <c r="AC3446" s="327">
        <v>0</v>
      </c>
      <c r="AD3446" s="327">
        <v>0</v>
      </c>
      <c r="AE3446" s="327">
        <v>0</v>
      </c>
      <c r="AF3446" s="327">
        <v>0</v>
      </c>
      <c r="AG3446" s="327">
        <v>0</v>
      </c>
      <c r="AH3446" s="327">
        <v>0</v>
      </c>
      <c r="AI3446" s="327">
        <v>0</v>
      </c>
      <c r="AJ3446" s="327">
        <v>0</v>
      </c>
      <c r="AK3446" s="327">
        <v>0</v>
      </c>
      <c r="AL3446" s="327">
        <v>0</v>
      </c>
      <c r="AM3446" s="292"/>
    </row>
    <row r="3447" spans="23:39" ht="19.5" customHeight="1" x14ac:dyDescent="0.2">
      <c r="W3447" s="323" t="s">
        <v>253</v>
      </c>
      <c r="X3447" s="323" t="s">
        <v>232</v>
      </c>
      <c r="Y3447" s="323"/>
      <c r="Z3447" s="327">
        <v>0</v>
      </c>
      <c r="AA3447" s="327">
        <v>0</v>
      </c>
      <c r="AB3447" s="327">
        <v>0</v>
      </c>
      <c r="AC3447" s="327">
        <v>0</v>
      </c>
      <c r="AD3447" s="327">
        <v>0</v>
      </c>
      <c r="AE3447" s="327">
        <v>0</v>
      </c>
      <c r="AF3447" s="327">
        <v>0</v>
      </c>
      <c r="AG3447" s="327">
        <v>0</v>
      </c>
      <c r="AH3447" s="327">
        <v>0</v>
      </c>
      <c r="AI3447" s="327">
        <v>0</v>
      </c>
      <c r="AJ3447" s="327">
        <v>0</v>
      </c>
      <c r="AK3447" s="327">
        <v>0</v>
      </c>
      <c r="AL3447" s="327">
        <v>0</v>
      </c>
      <c r="AM3447" s="292"/>
    </row>
    <row r="3448" spans="23:39" ht="19.5" customHeight="1" x14ac:dyDescent="0.2">
      <c r="W3448" s="323" t="s">
        <v>253</v>
      </c>
      <c r="X3448" s="323" t="s">
        <v>233</v>
      </c>
      <c r="Y3448" s="323"/>
      <c r="Z3448" s="327">
        <v>0</v>
      </c>
      <c r="AA3448" s="327">
        <v>0</v>
      </c>
      <c r="AB3448" s="327">
        <v>0</v>
      </c>
      <c r="AC3448" s="327">
        <v>0</v>
      </c>
      <c r="AD3448" s="327">
        <v>0</v>
      </c>
      <c r="AE3448" s="327">
        <v>0</v>
      </c>
      <c r="AF3448" s="327">
        <v>0</v>
      </c>
      <c r="AG3448" s="327">
        <v>0</v>
      </c>
      <c r="AH3448" s="327">
        <v>0</v>
      </c>
      <c r="AI3448" s="327">
        <v>0</v>
      </c>
      <c r="AJ3448" s="327">
        <v>0</v>
      </c>
      <c r="AK3448" s="327">
        <v>0</v>
      </c>
      <c r="AL3448" s="327">
        <v>0</v>
      </c>
      <c r="AM3448" s="292"/>
    </row>
    <row r="3449" spans="23:39" ht="19.5" customHeight="1" x14ac:dyDescent="0.2">
      <c r="W3449" s="323" t="s">
        <v>253</v>
      </c>
      <c r="X3449" s="323" t="s">
        <v>234</v>
      </c>
      <c r="Y3449" s="323"/>
      <c r="Z3449" s="327">
        <v>0</v>
      </c>
      <c r="AA3449" s="327">
        <v>0</v>
      </c>
      <c r="AB3449" s="327">
        <v>0</v>
      </c>
      <c r="AC3449" s="327">
        <v>0</v>
      </c>
      <c r="AD3449" s="327">
        <v>0</v>
      </c>
      <c r="AE3449" s="327">
        <v>0</v>
      </c>
      <c r="AF3449" s="327">
        <v>0</v>
      </c>
      <c r="AG3449" s="327">
        <v>0</v>
      </c>
      <c r="AH3449" s="327">
        <v>0</v>
      </c>
      <c r="AI3449" s="327">
        <v>0</v>
      </c>
      <c r="AJ3449" s="327">
        <v>0</v>
      </c>
      <c r="AK3449" s="327">
        <v>0</v>
      </c>
      <c r="AL3449" s="327">
        <v>0</v>
      </c>
      <c r="AM3449" s="292"/>
    </row>
    <row r="3450" spans="23:39" ht="19.5" customHeight="1" x14ac:dyDescent="0.2">
      <c r="W3450" s="323" t="s">
        <v>253</v>
      </c>
      <c r="X3450" s="323" t="s">
        <v>127</v>
      </c>
      <c r="Y3450" s="323"/>
      <c r="Z3450" s="327">
        <v>0</v>
      </c>
      <c r="AA3450" s="327">
        <v>0</v>
      </c>
      <c r="AB3450" s="327">
        <v>0</v>
      </c>
      <c r="AC3450" s="327">
        <v>0</v>
      </c>
      <c r="AD3450" s="327">
        <v>0</v>
      </c>
      <c r="AE3450" s="327">
        <v>0</v>
      </c>
      <c r="AF3450" s="327">
        <v>0</v>
      </c>
      <c r="AG3450" s="327">
        <v>0</v>
      </c>
      <c r="AH3450" s="327">
        <v>0</v>
      </c>
      <c r="AI3450" s="327">
        <v>0</v>
      </c>
      <c r="AJ3450" s="327">
        <v>0</v>
      </c>
      <c r="AK3450" s="327">
        <v>282.86</v>
      </c>
      <c r="AL3450" s="327">
        <v>282.86</v>
      </c>
      <c r="AM3450" s="292"/>
    </row>
    <row r="3451" spans="23:39" ht="19.5" customHeight="1" x14ac:dyDescent="0.2">
      <c r="W3451" s="323" t="s">
        <v>253</v>
      </c>
      <c r="X3451" s="323" t="s">
        <v>235</v>
      </c>
      <c r="Y3451" s="323"/>
      <c r="Z3451" s="327">
        <v>0</v>
      </c>
      <c r="AA3451" s="327">
        <v>0</v>
      </c>
      <c r="AB3451" s="327">
        <v>0</v>
      </c>
      <c r="AC3451" s="327">
        <v>0</v>
      </c>
      <c r="AD3451" s="327">
        <v>0</v>
      </c>
      <c r="AE3451" s="327">
        <v>0</v>
      </c>
      <c r="AF3451" s="327">
        <v>0</v>
      </c>
      <c r="AG3451" s="327">
        <v>0</v>
      </c>
      <c r="AH3451" s="327">
        <v>0</v>
      </c>
      <c r="AI3451" s="327">
        <v>0</v>
      </c>
      <c r="AJ3451" s="327">
        <v>0</v>
      </c>
      <c r="AK3451" s="327">
        <v>0</v>
      </c>
      <c r="AL3451" s="327">
        <v>0</v>
      </c>
      <c r="AM3451" s="292"/>
    </row>
    <row r="3452" spans="23:39" ht="19.5" customHeight="1" x14ac:dyDescent="0.2">
      <c r="W3452" s="323" t="s">
        <v>253</v>
      </c>
      <c r="X3452" s="323" t="s">
        <v>236</v>
      </c>
      <c r="Y3452" s="323"/>
      <c r="Z3452" s="327">
        <v>0</v>
      </c>
      <c r="AA3452" s="327">
        <v>0</v>
      </c>
      <c r="AB3452" s="327">
        <v>0</v>
      </c>
      <c r="AC3452" s="327">
        <v>0</v>
      </c>
      <c r="AD3452" s="327">
        <v>0</v>
      </c>
      <c r="AE3452" s="327">
        <v>0</v>
      </c>
      <c r="AF3452" s="327">
        <v>0</v>
      </c>
      <c r="AG3452" s="327">
        <v>0</v>
      </c>
      <c r="AH3452" s="327">
        <v>0</v>
      </c>
      <c r="AI3452" s="327">
        <v>0</v>
      </c>
      <c r="AJ3452" s="327">
        <v>0</v>
      </c>
      <c r="AK3452" s="327">
        <v>0</v>
      </c>
      <c r="AL3452" s="327">
        <v>0</v>
      </c>
      <c r="AM3452" s="292"/>
    </row>
    <row r="3453" spans="23:39" ht="19.5" customHeight="1" x14ac:dyDescent="0.2">
      <c r="W3453" s="323" t="s">
        <v>253</v>
      </c>
      <c r="X3453" s="323" t="s">
        <v>237</v>
      </c>
      <c r="Y3453" s="323"/>
      <c r="Z3453" s="327">
        <v>0</v>
      </c>
      <c r="AA3453" s="327">
        <v>0</v>
      </c>
      <c r="AB3453" s="327">
        <v>0</v>
      </c>
      <c r="AC3453" s="327">
        <v>0</v>
      </c>
      <c r="AD3453" s="327">
        <v>0</v>
      </c>
      <c r="AE3453" s="327">
        <v>0</v>
      </c>
      <c r="AF3453" s="327">
        <v>0</v>
      </c>
      <c r="AG3453" s="327">
        <v>0</v>
      </c>
      <c r="AH3453" s="327">
        <v>0</v>
      </c>
      <c r="AI3453" s="327">
        <v>0</v>
      </c>
      <c r="AJ3453" s="327">
        <v>0</v>
      </c>
      <c r="AK3453" s="327">
        <v>0</v>
      </c>
      <c r="AL3453" s="327">
        <v>0</v>
      </c>
      <c r="AM3453" s="292"/>
    </row>
    <row r="3454" spans="23:39" ht="19.5" customHeight="1" x14ac:dyDescent="0.2">
      <c r="W3454" s="323" t="s">
        <v>253</v>
      </c>
      <c r="X3454" s="323" t="s">
        <v>238</v>
      </c>
      <c r="Y3454" s="323"/>
      <c r="Z3454" s="327">
        <v>0</v>
      </c>
      <c r="AA3454" s="327">
        <v>0</v>
      </c>
      <c r="AB3454" s="327">
        <v>0</v>
      </c>
      <c r="AC3454" s="327">
        <v>0</v>
      </c>
      <c r="AD3454" s="327">
        <v>0</v>
      </c>
      <c r="AE3454" s="327">
        <v>0</v>
      </c>
      <c r="AF3454" s="327">
        <v>0</v>
      </c>
      <c r="AG3454" s="327">
        <v>0</v>
      </c>
      <c r="AH3454" s="327">
        <v>0</v>
      </c>
      <c r="AI3454" s="327">
        <v>0</v>
      </c>
      <c r="AJ3454" s="327">
        <v>0</v>
      </c>
      <c r="AK3454" s="327">
        <v>0</v>
      </c>
      <c r="AL3454" s="327">
        <v>0</v>
      </c>
      <c r="AM3454" s="292"/>
    </row>
    <row r="3455" spans="23:39" ht="19.5" customHeight="1" x14ac:dyDescent="0.2">
      <c r="W3455" s="323" t="s">
        <v>253</v>
      </c>
      <c r="X3455" s="323" t="s">
        <v>239</v>
      </c>
      <c r="Y3455" s="323"/>
      <c r="Z3455" s="327">
        <v>0</v>
      </c>
      <c r="AA3455" s="327">
        <v>0</v>
      </c>
      <c r="AB3455" s="327">
        <v>0</v>
      </c>
      <c r="AC3455" s="327">
        <v>0</v>
      </c>
      <c r="AD3455" s="327">
        <v>0</v>
      </c>
      <c r="AE3455" s="327">
        <v>0</v>
      </c>
      <c r="AF3455" s="327">
        <v>0</v>
      </c>
      <c r="AG3455" s="327">
        <v>0</v>
      </c>
      <c r="AH3455" s="327">
        <v>0</v>
      </c>
      <c r="AI3455" s="327">
        <v>0</v>
      </c>
      <c r="AJ3455" s="327">
        <v>0</v>
      </c>
      <c r="AK3455" s="327">
        <v>0</v>
      </c>
      <c r="AL3455" s="327">
        <v>0</v>
      </c>
      <c r="AM3455" s="292"/>
    </row>
    <row r="3456" spans="23:39" ht="19.5" customHeight="1" x14ac:dyDescent="0.2">
      <c r="W3456" s="323" t="s">
        <v>253</v>
      </c>
      <c r="X3456" s="323" t="s">
        <v>240</v>
      </c>
      <c r="Y3456" s="323"/>
      <c r="Z3456" s="327">
        <v>0</v>
      </c>
      <c r="AA3456" s="327">
        <v>0</v>
      </c>
      <c r="AB3456" s="327">
        <v>0</v>
      </c>
      <c r="AC3456" s="327">
        <v>0</v>
      </c>
      <c r="AD3456" s="327">
        <v>0</v>
      </c>
      <c r="AE3456" s="327">
        <v>0</v>
      </c>
      <c r="AF3456" s="327">
        <v>0</v>
      </c>
      <c r="AG3456" s="327">
        <v>0</v>
      </c>
      <c r="AH3456" s="327">
        <v>0</v>
      </c>
      <c r="AI3456" s="327">
        <v>0</v>
      </c>
      <c r="AJ3456" s="327">
        <v>0</v>
      </c>
      <c r="AK3456" s="327">
        <v>0</v>
      </c>
      <c r="AL3456" s="327">
        <v>0</v>
      </c>
      <c r="AM3456" s="292"/>
    </row>
    <row r="3457" spans="23:39" ht="19.5" customHeight="1" x14ac:dyDescent="0.2">
      <c r="W3457" s="323" t="s">
        <v>253</v>
      </c>
      <c r="X3457" s="323" t="s">
        <v>241</v>
      </c>
      <c r="Y3457" s="323"/>
      <c r="Z3457" s="327">
        <v>0</v>
      </c>
      <c r="AA3457" s="327">
        <v>0</v>
      </c>
      <c r="AB3457" s="327">
        <v>0</v>
      </c>
      <c r="AC3457" s="327">
        <v>0</v>
      </c>
      <c r="AD3457" s="327">
        <v>0</v>
      </c>
      <c r="AE3457" s="327">
        <v>0</v>
      </c>
      <c r="AF3457" s="327">
        <v>0</v>
      </c>
      <c r="AG3457" s="327">
        <v>0</v>
      </c>
      <c r="AH3457" s="327">
        <v>0</v>
      </c>
      <c r="AI3457" s="327">
        <v>0</v>
      </c>
      <c r="AJ3457" s="327">
        <v>0</v>
      </c>
      <c r="AK3457" s="327">
        <v>0</v>
      </c>
      <c r="AL3457" s="327">
        <v>0</v>
      </c>
      <c r="AM3457" s="292"/>
    </row>
    <row r="3458" spans="23:39" ht="19.5" customHeight="1" x14ac:dyDescent="0.2">
      <c r="W3458" s="323" t="s">
        <v>253</v>
      </c>
      <c r="X3458" s="323" t="s">
        <v>242</v>
      </c>
      <c r="Y3458" s="323"/>
      <c r="Z3458" s="327">
        <v>0</v>
      </c>
      <c r="AA3458" s="327">
        <v>0</v>
      </c>
      <c r="AB3458" s="327">
        <v>0</v>
      </c>
      <c r="AC3458" s="327">
        <v>0</v>
      </c>
      <c r="AD3458" s="327">
        <v>0</v>
      </c>
      <c r="AE3458" s="327">
        <v>0</v>
      </c>
      <c r="AF3458" s="327">
        <v>0</v>
      </c>
      <c r="AG3458" s="327">
        <v>0</v>
      </c>
      <c r="AH3458" s="327">
        <v>0</v>
      </c>
      <c r="AI3458" s="327">
        <v>0</v>
      </c>
      <c r="AJ3458" s="327">
        <v>0</v>
      </c>
      <c r="AK3458" s="327">
        <v>0</v>
      </c>
      <c r="AL3458" s="327">
        <v>0</v>
      </c>
      <c r="AM3458" s="292"/>
    </row>
    <row r="3459" spans="23:39" ht="19.5" customHeight="1" x14ac:dyDescent="0.2">
      <c r="W3459" s="323" t="s">
        <v>253</v>
      </c>
      <c r="X3459" s="323" t="s">
        <v>243</v>
      </c>
      <c r="Y3459" s="323"/>
      <c r="Z3459" s="327">
        <v>0</v>
      </c>
      <c r="AA3459" s="327">
        <v>0</v>
      </c>
      <c r="AB3459" s="327">
        <v>0</v>
      </c>
      <c r="AC3459" s="327">
        <v>0</v>
      </c>
      <c r="AD3459" s="327">
        <v>0</v>
      </c>
      <c r="AE3459" s="327">
        <v>0</v>
      </c>
      <c r="AF3459" s="327">
        <v>0</v>
      </c>
      <c r="AG3459" s="327">
        <v>0</v>
      </c>
      <c r="AH3459" s="327">
        <v>0</v>
      </c>
      <c r="AI3459" s="327">
        <v>0</v>
      </c>
      <c r="AJ3459" s="327">
        <v>0</v>
      </c>
      <c r="AK3459" s="327">
        <v>0</v>
      </c>
      <c r="AL3459" s="327">
        <v>0</v>
      </c>
      <c r="AM3459" s="292"/>
    </row>
    <row r="3460" spans="23:39" ht="19.5" customHeight="1" x14ac:dyDescent="0.2">
      <c r="W3460" s="323" t="s">
        <v>253</v>
      </c>
      <c r="X3460" s="323" t="s">
        <v>244</v>
      </c>
      <c r="Y3460" s="323"/>
      <c r="Z3460" s="327">
        <v>0</v>
      </c>
      <c r="AA3460" s="327">
        <v>0</v>
      </c>
      <c r="AB3460" s="327">
        <v>0</v>
      </c>
      <c r="AC3460" s="327">
        <v>0</v>
      </c>
      <c r="AD3460" s="327">
        <v>0</v>
      </c>
      <c r="AE3460" s="327">
        <v>0</v>
      </c>
      <c r="AF3460" s="327">
        <v>0</v>
      </c>
      <c r="AG3460" s="327">
        <v>0</v>
      </c>
      <c r="AH3460" s="327">
        <v>0</v>
      </c>
      <c r="AI3460" s="327">
        <v>0</v>
      </c>
      <c r="AJ3460" s="327">
        <v>0</v>
      </c>
      <c r="AK3460" s="327">
        <v>0</v>
      </c>
      <c r="AL3460" s="327">
        <v>0</v>
      </c>
      <c r="AM3460" s="292"/>
    </row>
    <row r="3461" spans="23:39" ht="19.5" customHeight="1" x14ac:dyDescent="0.2">
      <c r="W3461" s="323" t="s">
        <v>253</v>
      </c>
      <c r="X3461" s="323" t="s">
        <v>245</v>
      </c>
      <c r="Y3461" s="323"/>
      <c r="Z3461" s="327">
        <v>0</v>
      </c>
      <c r="AA3461" s="327">
        <v>0</v>
      </c>
      <c r="AB3461" s="327">
        <v>0</v>
      </c>
      <c r="AC3461" s="327">
        <v>0</v>
      </c>
      <c r="AD3461" s="327">
        <v>0</v>
      </c>
      <c r="AE3461" s="327">
        <v>0</v>
      </c>
      <c r="AF3461" s="327">
        <v>0</v>
      </c>
      <c r="AG3461" s="327">
        <v>0</v>
      </c>
      <c r="AH3461" s="327">
        <v>0</v>
      </c>
      <c r="AI3461" s="327">
        <v>0</v>
      </c>
      <c r="AJ3461" s="327">
        <v>0</v>
      </c>
      <c r="AK3461" s="327">
        <v>0</v>
      </c>
      <c r="AL3461" s="327">
        <v>0</v>
      </c>
      <c r="AM3461" s="292"/>
    </row>
    <row r="3462" spans="23:39" ht="19.5" customHeight="1" x14ac:dyDescent="0.2">
      <c r="W3462" s="323" t="s">
        <v>253</v>
      </c>
      <c r="X3462" s="323" t="s">
        <v>246</v>
      </c>
      <c r="Y3462" s="323"/>
      <c r="Z3462" s="327">
        <v>0</v>
      </c>
      <c r="AA3462" s="327">
        <v>0</v>
      </c>
      <c r="AB3462" s="327">
        <v>0</v>
      </c>
      <c r="AC3462" s="327">
        <v>0</v>
      </c>
      <c r="AD3462" s="327">
        <v>0</v>
      </c>
      <c r="AE3462" s="327">
        <v>0</v>
      </c>
      <c r="AF3462" s="327">
        <v>0</v>
      </c>
      <c r="AG3462" s="327">
        <v>0</v>
      </c>
      <c r="AH3462" s="327">
        <v>0</v>
      </c>
      <c r="AI3462" s="327">
        <v>0</v>
      </c>
      <c r="AJ3462" s="327">
        <v>0</v>
      </c>
      <c r="AK3462" s="327">
        <v>0</v>
      </c>
      <c r="AL3462" s="327">
        <v>0</v>
      </c>
      <c r="AM3462" s="292"/>
    </row>
    <row r="3463" spans="23:39" ht="19.5" customHeight="1" x14ac:dyDescent="0.2">
      <c r="W3463" s="323" t="s">
        <v>253</v>
      </c>
      <c r="X3463" s="323" t="s">
        <v>247</v>
      </c>
      <c r="Y3463" s="323"/>
      <c r="Z3463" s="327">
        <v>0</v>
      </c>
      <c r="AA3463" s="327">
        <v>0</v>
      </c>
      <c r="AB3463" s="327">
        <v>0</v>
      </c>
      <c r="AC3463" s="327">
        <v>0</v>
      </c>
      <c r="AD3463" s="327">
        <v>0</v>
      </c>
      <c r="AE3463" s="327">
        <v>0</v>
      </c>
      <c r="AF3463" s="327">
        <v>0</v>
      </c>
      <c r="AG3463" s="327">
        <v>0</v>
      </c>
      <c r="AH3463" s="327">
        <v>0</v>
      </c>
      <c r="AI3463" s="327">
        <v>0</v>
      </c>
      <c r="AJ3463" s="327">
        <v>0</v>
      </c>
      <c r="AK3463" s="327">
        <v>0</v>
      </c>
      <c r="AL3463" s="327">
        <v>0</v>
      </c>
      <c r="AM3463" s="292"/>
    </row>
    <row r="3464" spans="23:39" ht="19.5" customHeight="1" x14ac:dyDescent="0.2">
      <c r="W3464" s="323" t="s">
        <v>253</v>
      </c>
      <c r="X3464" s="323" t="s">
        <v>248</v>
      </c>
      <c r="Y3464" s="323"/>
      <c r="Z3464" s="327">
        <v>0</v>
      </c>
      <c r="AA3464" s="327">
        <v>0</v>
      </c>
      <c r="AB3464" s="327">
        <v>0</v>
      </c>
      <c r="AC3464" s="327">
        <v>0</v>
      </c>
      <c r="AD3464" s="327">
        <v>0</v>
      </c>
      <c r="AE3464" s="327">
        <v>0</v>
      </c>
      <c r="AF3464" s="327">
        <v>0</v>
      </c>
      <c r="AG3464" s="327">
        <v>0</v>
      </c>
      <c r="AH3464" s="327">
        <v>0</v>
      </c>
      <c r="AI3464" s="327">
        <v>0</v>
      </c>
      <c r="AJ3464" s="327">
        <v>0</v>
      </c>
      <c r="AK3464" s="327">
        <v>0</v>
      </c>
      <c r="AL3464" s="327">
        <v>0</v>
      </c>
      <c r="AM3464" s="292"/>
    </row>
    <row r="3465" spans="23:39" ht="19.5" customHeight="1" x14ac:dyDescent="0.2">
      <c r="W3465" s="323" t="s">
        <v>253</v>
      </c>
      <c r="X3465" s="323" t="s">
        <v>210</v>
      </c>
      <c r="Y3465" s="323"/>
      <c r="Z3465" s="327">
        <v>0</v>
      </c>
      <c r="AA3465" s="327">
        <v>0</v>
      </c>
      <c r="AB3465" s="327">
        <v>0</v>
      </c>
      <c r="AC3465" s="327">
        <v>0</v>
      </c>
      <c r="AD3465" s="327">
        <v>0</v>
      </c>
      <c r="AE3465" s="327">
        <v>0</v>
      </c>
      <c r="AF3465" s="327">
        <v>0</v>
      </c>
      <c r="AG3465" s="327">
        <v>0</v>
      </c>
      <c r="AH3465" s="327">
        <v>0</v>
      </c>
      <c r="AI3465" s="327">
        <v>0</v>
      </c>
      <c r="AJ3465" s="327">
        <v>0</v>
      </c>
      <c r="AK3465" s="327">
        <v>282.86</v>
      </c>
      <c r="AL3465" s="327">
        <v>282.86</v>
      </c>
      <c r="AM3465" s="292"/>
    </row>
    <row r="3466" spans="23:39" ht="19.5" customHeight="1" x14ac:dyDescent="0.2">
      <c r="W3466" s="321"/>
      <c r="X3466" s="321"/>
      <c r="Y3466" s="321"/>
      <c r="Z3466" s="329"/>
      <c r="AA3466" s="329"/>
      <c r="AB3466" s="329"/>
      <c r="AC3466" s="329"/>
      <c r="AD3466" s="329"/>
      <c r="AE3466" s="329"/>
      <c r="AF3466" s="329"/>
      <c r="AG3466" s="329"/>
      <c r="AH3466" s="329"/>
      <c r="AI3466" s="329"/>
      <c r="AJ3466" s="329"/>
      <c r="AK3466" s="329"/>
      <c r="AL3466" s="329"/>
      <c r="AM3466" s="292"/>
    </row>
    <row r="3467" spans="23:39" ht="19.5" customHeight="1" x14ac:dyDescent="0.2">
      <c r="W3467" s="321"/>
      <c r="X3467" s="321"/>
      <c r="Y3467" s="321"/>
      <c r="Z3467" s="329"/>
      <c r="AA3467" s="329"/>
      <c r="AB3467" s="329"/>
      <c r="AC3467" s="329"/>
      <c r="AD3467" s="329"/>
      <c r="AE3467" s="329"/>
      <c r="AF3467" s="329"/>
      <c r="AG3467" s="329"/>
      <c r="AH3467" s="329"/>
      <c r="AI3467" s="329"/>
      <c r="AJ3467" s="329"/>
      <c r="AK3467" s="329"/>
      <c r="AL3467" s="329"/>
      <c r="AM3467" s="292"/>
    </row>
    <row r="3468" spans="23:39" ht="19.5" customHeight="1" x14ac:dyDescent="0.2">
      <c r="W3468" s="323" t="s">
        <v>3</v>
      </c>
      <c r="X3468" s="323" t="s">
        <v>4</v>
      </c>
      <c r="Y3468" s="323"/>
      <c r="Z3468" s="327" t="s">
        <v>8</v>
      </c>
      <c r="AA3468" s="327" t="s">
        <v>9</v>
      </c>
      <c r="AB3468" s="327" t="s">
        <v>10</v>
      </c>
      <c r="AC3468" s="327" t="s">
        <v>11</v>
      </c>
      <c r="AD3468" s="327" t="s">
        <v>12</v>
      </c>
      <c r="AE3468" s="327" t="s">
        <v>13</v>
      </c>
      <c r="AF3468" s="327" t="s">
        <v>14</v>
      </c>
      <c r="AG3468" s="327" t="s">
        <v>15</v>
      </c>
      <c r="AH3468" s="327" t="s">
        <v>16</v>
      </c>
      <c r="AI3468" s="327" t="s">
        <v>17</v>
      </c>
      <c r="AJ3468" s="327" t="s">
        <v>111</v>
      </c>
      <c r="AK3468" s="327" t="s">
        <v>19</v>
      </c>
      <c r="AL3468" s="327" t="s">
        <v>20</v>
      </c>
      <c r="AM3468" s="292"/>
    </row>
    <row r="3469" spans="23:39" ht="19.5" customHeight="1" x14ac:dyDescent="0.2">
      <c r="W3469" s="323" t="s">
        <v>254</v>
      </c>
      <c r="X3469" s="323" t="s">
        <v>217</v>
      </c>
      <c r="Y3469" s="323"/>
      <c r="Z3469" s="327">
        <v>0</v>
      </c>
      <c r="AA3469" s="327">
        <v>0</v>
      </c>
      <c r="AB3469" s="327">
        <v>0</v>
      </c>
      <c r="AC3469" s="327">
        <v>0</v>
      </c>
      <c r="AD3469" s="327">
        <v>0</v>
      </c>
      <c r="AE3469" s="327">
        <v>0</v>
      </c>
      <c r="AF3469" s="327">
        <v>0</v>
      </c>
      <c r="AG3469" s="327">
        <v>0</v>
      </c>
      <c r="AH3469" s="327">
        <v>0</v>
      </c>
      <c r="AI3469" s="327">
        <v>0</v>
      </c>
      <c r="AJ3469" s="327">
        <v>0</v>
      </c>
      <c r="AK3469" s="327">
        <v>0</v>
      </c>
      <c r="AL3469" s="327">
        <v>0</v>
      </c>
      <c r="AM3469" s="292"/>
    </row>
    <row r="3470" spans="23:39" ht="19.5" customHeight="1" x14ac:dyDescent="0.2">
      <c r="W3470" s="323" t="s">
        <v>254</v>
      </c>
      <c r="X3470" s="323" t="s">
        <v>218</v>
      </c>
      <c r="Y3470" s="323"/>
      <c r="Z3470" s="327">
        <v>0</v>
      </c>
      <c r="AA3470" s="327">
        <v>0</v>
      </c>
      <c r="AB3470" s="327">
        <v>0</v>
      </c>
      <c r="AC3470" s="327">
        <v>0</v>
      </c>
      <c r="AD3470" s="327">
        <v>0</v>
      </c>
      <c r="AE3470" s="327">
        <v>0</v>
      </c>
      <c r="AF3470" s="327">
        <v>0</v>
      </c>
      <c r="AG3470" s="327">
        <v>0</v>
      </c>
      <c r="AH3470" s="327">
        <v>0</v>
      </c>
      <c r="AI3470" s="327">
        <v>0</v>
      </c>
      <c r="AJ3470" s="327">
        <v>0</v>
      </c>
      <c r="AK3470" s="327">
        <v>0</v>
      </c>
      <c r="AL3470" s="327">
        <v>0</v>
      </c>
      <c r="AM3470" s="292"/>
    </row>
    <row r="3471" spans="23:39" ht="19.5" customHeight="1" x14ac:dyDescent="0.2">
      <c r="W3471" s="323" t="s">
        <v>254</v>
      </c>
      <c r="X3471" s="323" t="s">
        <v>219</v>
      </c>
      <c r="Y3471" s="323"/>
      <c r="Z3471" s="327">
        <v>0</v>
      </c>
      <c r="AA3471" s="327">
        <v>0</v>
      </c>
      <c r="AB3471" s="327">
        <v>0</v>
      </c>
      <c r="AC3471" s="327">
        <v>0</v>
      </c>
      <c r="AD3471" s="327">
        <v>0</v>
      </c>
      <c r="AE3471" s="327">
        <v>0</v>
      </c>
      <c r="AF3471" s="327">
        <v>0</v>
      </c>
      <c r="AG3471" s="327">
        <v>0</v>
      </c>
      <c r="AH3471" s="327">
        <v>0</v>
      </c>
      <c r="AI3471" s="327">
        <v>0</v>
      </c>
      <c r="AJ3471" s="327">
        <v>0</v>
      </c>
      <c r="AK3471" s="327">
        <v>0</v>
      </c>
      <c r="AL3471" s="327">
        <v>0</v>
      </c>
      <c r="AM3471" s="292"/>
    </row>
    <row r="3472" spans="23:39" ht="19.5" customHeight="1" x14ac:dyDescent="0.2">
      <c r="W3472" s="323" t="s">
        <v>254</v>
      </c>
      <c r="X3472" s="323" t="s">
        <v>220</v>
      </c>
      <c r="Y3472" s="323"/>
      <c r="Z3472" s="327">
        <v>0</v>
      </c>
      <c r="AA3472" s="327">
        <v>0</v>
      </c>
      <c r="AB3472" s="327">
        <v>0</v>
      </c>
      <c r="AC3472" s="327">
        <v>0</v>
      </c>
      <c r="AD3472" s="327">
        <v>0</v>
      </c>
      <c r="AE3472" s="327">
        <v>0</v>
      </c>
      <c r="AF3472" s="327">
        <v>0</v>
      </c>
      <c r="AG3472" s="327">
        <v>0</v>
      </c>
      <c r="AH3472" s="327">
        <v>0</v>
      </c>
      <c r="AI3472" s="327">
        <v>0</v>
      </c>
      <c r="AJ3472" s="327">
        <v>0</v>
      </c>
      <c r="AK3472" s="327">
        <v>0</v>
      </c>
      <c r="AL3472" s="327">
        <v>0</v>
      </c>
      <c r="AM3472" s="292"/>
    </row>
    <row r="3473" spans="23:39" ht="19.5" customHeight="1" x14ac:dyDescent="0.2">
      <c r="W3473" s="323" t="s">
        <v>254</v>
      </c>
      <c r="X3473" s="323" t="s">
        <v>211</v>
      </c>
      <c r="Y3473" s="323"/>
      <c r="Z3473" s="327">
        <v>0</v>
      </c>
      <c r="AA3473" s="327">
        <v>0</v>
      </c>
      <c r="AB3473" s="327">
        <v>0</v>
      </c>
      <c r="AC3473" s="327">
        <v>0</v>
      </c>
      <c r="AD3473" s="327">
        <v>0</v>
      </c>
      <c r="AE3473" s="327">
        <v>0</v>
      </c>
      <c r="AF3473" s="327">
        <v>0</v>
      </c>
      <c r="AG3473" s="327">
        <v>0</v>
      </c>
      <c r="AH3473" s="327">
        <v>0</v>
      </c>
      <c r="AI3473" s="327">
        <v>0</v>
      </c>
      <c r="AJ3473" s="327">
        <v>0</v>
      </c>
      <c r="AK3473" s="327">
        <v>0</v>
      </c>
      <c r="AL3473" s="327">
        <v>0</v>
      </c>
      <c r="AM3473" s="292"/>
    </row>
    <row r="3474" spans="23:39" ht="19.5" customHeight="1" x14ac:dyDescent="0.2">
      <c r="W3474" s="323" t="s">
        <v>254</v>
      </c>
      <c r="X3474" s="323" t="s">
        <v>221</v>
      </c>
      <c r="Y3474" s="323"/>
      <c r="Z3474" s="327">
        <v>0</v>
      </c>
      <c r="AA3474" s="327">
        <v>0</v>
      </c>
      <c r="AB3474" s="327">
        <v>0</v>
      </c>
      <c r="AC3474" s="327">
        <v>0</v>
      </c>
      <c r="AD3474" s="327">
        <v>0</v>
      </c>
      <c r="AE3474" s="327">
        <v>0</v>
      </c>
      <c r="AF3474" s="327">
        <v>0</v>
      </c>
      <c r="AG3474" s="327">
        <v>0</v>
      </c>
      <c r="AH3474" s="327">
        <v>0</v>
      </c>
      <c r="AI3474" s="327">
        <v>0</v>
      </c>
      <c r="AJ3474" s="327">
        <v>0</v>
      </c>
      <c r="AK3474" s="327">
        <v>0</v>
      </c>
      <c r="AL3474" s="327">
        <v>0</v>
      </c>
      <c r="AM3474" s="292"/>
    </row>
    <row r="3475" spans="23:39" ht="19.5" customHeight="1" x14ac:dyDescent="0.2">
      <c r="W3475" s="323" t="s">
        <v>254</v>
      </c>
      <c r="X3475" s="323" t="s">
        <v>222</v>
      </c>
      <c r="Y3475" s="323"/>
      <c r="Z3475" s="327">
        <v>0</v>
      </c>
      <c r="AA3475" s="327">
        <v>0</v>
      </c>
      <c r="AB3475" s="327">
        <v>0</v>
      </c>
      <c r="AC3475" s="327">
        <v>0</v>
      </c>
      <c r="AD3475" s="327">
        <v>0</v>
      </c>
      <c r="AE3475" s="327">
        <v>0</v>
      </c>
      <c r="AF3475" s="327">
        <v>0</v>
      </c>
      <c r="AG3475" s="327">
        <v>0</v>
      </c>
      <c r="AH3475" s="327">
        <v>0</v>
      </c>
      <c r="AI3475" s="327">
        <v>0</v>
      </c>
      <c r="AJ3475" s="327">
        <v>0</v>
      </c>
      <c r="AK3475" s="327">
        <v>0</v>
      </c>
      <c r="AL3475" s="327">
        <v>0</v>
      </c>
      <c r="AM3475" s="292"/>
    </row>
    <row r="3476" spans="23:39" ht="19.5" customHeight="1" x14ac:dyDescent="0.2">
      <c r="W3476" s="323" t="s">
        <v>254</v>
      </c>
      <c r="X3476" s="323" t="s">
        <v>223</v>
      </c>
      <c r="Y3476" s="323"/>
      <c r="Z3476" s="327">
        <v>0</v>
      </c>
      <c r="AA3476" s="327">
        <v>0</v>
      </c>
      <c r="AB3476" s="327">
        <v>0</v>
      </c>
      <c r="AC3476" s="327">
        <v>0</v>
      </c>
      <c r="AD3476" s="327">
        <v>0</v>
      </c>
      <c r="AE3476" s="327">
        <v>0</v>
      </c>
      <c r="AF3476" s="327">
        <v>0</v>
      </c>
      <c r="AG3476" s="327">
        <v>0</v>
      </c>
      <c r="AH3476" s="327">
        <v>0</v>
      </c>
      <c r="AI3476" s="327">
        <v>0</v>
      </c>
      <c r="AJ3476" s="327">
        <v>0</v>
      </c>
      <c r="AK3476" s="327">
        <v>0</v>
      </c>
      <c r="AL3476" s="327">
        <v>0</v>
      </c>
      <c r="AM3476" s="292"/>
    </row>
    <row r="3477" spans="23:39" ht="19.5" customHeight="1" x14ac:dyDescent="0.2">
      <c r="W3477" s="323" t="s">
        <v>254</v>
      </c>
      <c r="X3477" s="323" t="s">
        <v>224</v>
      </c>
      <c r="Y3477" s="323"/>
      <c r="Z3477" s="327">
        <v>0</v>
      </c>
      <c r="AA3477" s="327">
        <v>0</v>
      </c>
      <c r="AB3477" s="327">
        <v>0</v>
      </c>
      <c r="AC3477" s="327">
        <v>0</v>
      </c>
      <c r="AD3477" s="327">
        <v>0</v>
      </c>
      <c r="AE3477" s="327">
        <v>0</v>
      </c>
      <c r="AF3477" s="327">
        <v>0</v>
      </c>
      <c r="AG3477" s="327">
        <v>0</v>
      </c>
      <c r="AH3477" s="327">
        <v>0</v>
      </c>
      <c r="AI3477" s="327">
        <v>0</v>
      </c>
      <c r="AJ3477" s="327">
        <v>0</v>
      </c>
      <c r="AK3477" s="327">
        <v>0</v>
      </c>
      <c r="AL3477" s="327">
        <v>0</v>
      </c>
      <c r="AM3477" s="292"/>
    </row>
    <row r="3478" spans="23:39" ht="19.5" customHeight="1" x14ac:dyDescent="0.2">
      <c r="W3478" s="323" t="s">
        <v>254</v>
      </c>
      <c r="X3478" s="323" t="s">
        <v>225</v>
      </c>
      <c r="Y3478" s="323"/>
      <c r="Z3478" s="327">
        <v>0</v>
      </c>
      <c r="AA3478" s="327">
        <v>0</v>
      </c>
      <c r="AB3478" s="327">
        <v>0</v>
      </c>
      <c r="AC3478" s="327">
        <v>0</v>
      </c>
      <c r="AD3478" s="327">
        <v>0</v>
      </c>
      <c r="AE3478" s="327">
        <v>0</v>
      </c>
      <c r="AF3478" s="327">
        <v>0</v>
      </c>
      <c r="AG3478" s="327">
        <v>0</v>
      </c>
      <c r="AH3478" s="327">
        <v>0</v>
      </c>
      <c r="AI3478" s="327">
        <v>0</v>
      </c>
      <c r="AJ3478" s="327">
        <v>0</v>
      </c>
      <c r="AK3478" s="327">
        <v>0</v>
      </c>
      <c r="AL3478" s="327">
        <v>0</v>
      </c>
      <c r="AM3478" s="292"/>
    </row>
    <row r="3479" spans="23:39" ht="19.5" customHeight="1" x14ac:dyDescent="0.2">
      <c r="W3479" s="323" t="s">
        <v>254</v>
      </c>
      <c r="X3479" s="323" t="s">
        <v>226</v>
      </c>
      <c r="Y3479" s="323"/>
      <c r="Z3479" s="327">
        <v>0</v>
      </c>
      <c r="AA3479" s="327">
        <v>0</v>
      </c>
      <c r="AB3479" s="327">
        <v>0</v>
      </c>
      <c r="AC3479" s="327">
        <v>0</v>
      </c>
      <c r="AD3479" s="327">
        <v>0</v>
      </c>
      <c r="AE3479" s="327">
        <v>0</v>
      </c>
      <c r="AF3479" s="327">
        <v>0</v>
      </c>
      <c r="AG3479" s="327">
        <v>0</v>
      </c>
      <c r="AH3479" s="327">
        <v>0</v>
      </c>
      <c r="AI3479" s="327">
        <v>0</v>
      </c>
      <c r="AJ3479" s="327">
        <v>0</v>
      </c>
      <c r="AK3479" s="327">
        <v>0</v>
      </c>
      <c r="AL3479" s="327">
        <v>0</v>
      </c>
      <c r="AM3479" s="292"/>
    </row>
    <row r="3480" spans="23:39" ht="19.5" customHeight="1" x14ac:dyDescent="0.2">
      <c r="W3480" s="323" t="s">
        <v>254</v>
      </c>
      <c r="X3480" s="323" t="s">
        <v>227</v>
      </c>
      <c r="Y3480" s="323"/>
      <c r="Z3480" s="327">
        <v>0</v>
      </c>
      <c r="AA3480" s="327">
        <v>0</v>
      </c>
      <c r="AB3480" s="327">
        <v>0</v>
      </c>
      <c r="AC3480" s="327">
        <v>0</v>
      </c>
      <c r="AD3480" s="327">
        <v>0</v>
      </c>
      <c r="AE3480" s="327">
        <v>0</v>
      </c>
      <c r="AF3480" s="327">
        <v>0</v>
      </c>
      <c r="AG3480" s="327">
        <v>0</v>
      </c>
      <c r="AH3480" s="327">
        <v>0</v>
      </c>
      <c r="AI3480" s="327">
        <v>0</v>
      </c>
      <c r="AJ3480" s="327">
        <v>0</v>
      </c>
      <c r="AK3480" s="327">
        <v>0</v>
      </c>
      <c r="AL3480" s="327">
        <v>0</v>
      </c>
      <c r="AM3480" s="292"/>
    </row>
    <row r="3481" spans="23:39" ht="19.5" customHeight="1" x14ac:dyDescent="0.2">
      <c r="W3481" s="323" t="s">
        <v>254</v>
      </c>
      <c r="X3481" s="323" t="s">
        <v>367</v>
      </c>
      <c r="Y3481" s="323"/>
      <c r="Z3481" s="327">
        <v>0</v>
      </c>
      <c r="AA3481" s="327">
        <v>0</v>
      </c>
      <c r="AB3481" s="327">
        <v>0</v>
      </c>
      <c r="AC3481" s="327">
        <v>0</v>
      </c>
      <c r="AD3481" s="327">
        <v>0</v>
      </c>
      <c r="AE3481" s="327">
        <v>0</v>
      </c>
      <c r="AF3481" s="327">
        <v>0</v>
      </c>
      <c r="AG3481" s="327">
        <v>0</v>
      </c>
      <c r="AH3481" s="327">
        <v>0</v>
      </c>
      <c r="AI3481" s="327">
        <v>0</v>
      </c>
      <c r="AJ3481" s="327">
        <v>0</v>
      </c>
      <c r="AK3481" s="327">
        <v>0</v>
      </c>
      <c r="AL3481" s="327">
        <v>0</v>
      </c>
      <c r="AM3481" s="292"/>
    </row>
    <row r="3482" spans="23:39" ht="19.5" customHeight="1" x14ac:dyDescent="0.2">
      <c r="W3482" s="323" t="s">
        <v>254</v>
      </c>
      <c r="X3482" s="323" t="s">
        <v>229</v>
      </c>
      <c r="Y3482" s="323"/>
      <c r="Z3482" s="327">
        <v>0</v>
      </c>
      <c r="AA3482" s="327">
        <v>0</v>
      </c>
      <c r="AB3482" s="327">
        <v>0</v>
      </c>
      <c r="AC3482" s="327">
        <v>0</v>
      </c>
      <c r="AD3482" s="327">
        <v>0</v>
      </c>
      <c r="AE3482" s="327">
        <v>0</v>
      </c>
      <c r="AF3482" s="327">
        <v>0</v>
      </c>
      <c r="AG3482" s="327">
        <v>0</v>
      </c>
      <c r="AH3482" s="327">
        <v>0</v>
      </c>
      <c r="AI3482" s="327">
        <v>0</v>
      </c>
      <c r="AJ3482" s="327">
        <v>0</v>
      </c>
      <c r="AK3482" s="327">
        <v>0</v>
      </c>
      <c r="AL3482" s="327">
        <v>0</v>
      </c>
      <c r="AM3482" s="292"/>
    </row>
    <row r="3483" spans="23:39" ht="19.5" customHeight="1" x14ac:dyDescent="0.2">
      <c r="W3483" s="323" t="s">
        <v>254</v>
      </c>
      <c r="X3483" s="323" t="s">
        <v>230</v>
      </c>
      <c r="Y3483" s="323"/>
      <c r="Z3483" s="327">
        <v>0</v>
      </c>
      <c r="AA3483" s="327">
        <v>0</v>
      </c>
      <c r="AB3483" s="327">
        <v>0</v>
      </c>
      <c r="AC3483" s="327">
        <v>0</v>
      </c>
      <c r="AD3483" s="327">
        <v>0</v>
      </c>
      <c r="AE3483" s="327">
        <v>0</v>
      </c>
      <c r="AF3483" s="327">
        <v>0</v>
      </c>
      <c r="AG3483" s="327">
        <v>0</v>
      </c>
      <c r="AH3483" s="327">
        <v>0</v>
      </c>
      <c r="AI3483" s="327">
        <v>0</v>
      </c>
      <c r="AJ3483" s="327">
        <v>0</v>
      </c>
      <c r="AK3483" s="327">
        <v>0</v>
      </c>
      <c r="AL3483" s="327">
        <v>0</v>
      </c>
      <c r="AM3483" s="292"/>
    </row>
    <row r="3484" spans="23:39" ht="19.5" customHeight="1" x14ac:dyDescent="0.2">
      <c r="W3484" s="323" t="s">
        <v>254</v>
      </c>
      <c r="X3484" s="323" t="s">
        <v>231</v>
      </c>
      <c r="Y3484" s="323"/>
      <c r="Z3484" s="327">
        <v>0</v>
      </c>
      <c r="AA3484" s="327">
        <v>0</v>
      </c>
      <c r="AB3484" s="327">
        <v>0</v>
      </c>
      <c r="AC3484" s="327">
        <v>0</v>
      </c>
      <c r="AD3484" s="327">
        <v>0</v>
      </c>
      <c r="AE3484" s="327">
        <v>0</v>
      </c>
      <c r="AF3484" s="327">
        <v>0</v>
      </c>
      <c r="AG3484" s="327">
        <v>0</v>
      </c>
      <c r="AH3484" s="327">
        <v>0</v>
      </c>
      <c r="AI3484" s="327">
        <v>0</v>
      </c>
      <c r="AJ3484" s="327">
        <v>0</v>
      </c>
      <c r="AK3484" s="327">
        <v>0</v>
      </c>
      <c r="AL3484" s="327">
        <v>0</v>
      </c>
      <c r="AM3484" s="292"/>
    </row>
    <row r="3485" spans="23:39" ht="19.5" customHeight="1" x14ac:dyDescent="0.2">
      <c r="W3485" s="323" t="s">
        <v>254</v>
      </c>
      <c r="X3485" s="323" t="s">
        <v>232</v>
      </c>
      <c r="Y3485" s="323"/>
      <c r="Z3485" s="327">
        <v>0</v>
      </c>
      <c r="AA3485" s="327">
        <v>0</v>
      </c>
      <c r="AB3485" s="327">
        <v>0</v>
      </c>
      <c r="AC3485" s="327">
        <v>0</v>
      </c>
      <c r="AD3485" s="327">
        <v>0</v>
      </c>
      <c r="AE3485" s="327">
        <v>0</v>
      </c>
      <c r="AF3485" s="327">
        <v>0</v>
      </c>
      <c r="AG3485" s="327">
        <v>0</v>
      </c>
      <c r="AH3485" s="327">
        <v>0</v>
      </c>
      <c r="AI3485" s="327">
        <v>0</v>
      </c>
      <c r="AJ3485" s="327">
        <v>0</v>
      </c>
      <c r="AK3485" s="327">
        <v>0</v>
      </c>
      <c r="AL3485" s="327">
        <v>0</v>
      </c>
      <c r="AM3485" s="292"/>
    </row>
    <row r="3486" spans="23:39" ht="19.5" customHeight="1" x14ac:dyDescent="0.2">
      <c r="W3486" s="323" t="s">
        <v>254</v>
      </c>
      <c r="X3486" s="323" t="s">
        <v>233</v>
      </c>
      <c r="Y3486" s="323"/>
      <c r="Z3486" s="327">
        <v>0</v>
      </c>
      <c r="AA3486" s="327">
        <v>0</v>
      </c>
      <c r="AB3486" s="327">
        <v>0</v>
      </c>
      <c r="AC3486" s="327">
        <v>0</v>
      </c>
      <c r="AD3486" s="327">
        <v>0</v>
      </c>
      <c r="AE3486" s="327">
        <v>0</v>
      </c>
      <c r="AF3486" s="327">
        <v>0</v>
      </c>
      <c r="AG3486" s="327">
        <v>0</v>
      </c>
      <c r="AH3486" s="327">
        <v>0</v>
      </c>
      <c r="AI3486" s="327">
        <v>0</v>
      </c>
      <c r="AJ3486" s="327">
        <v>0</v>
      </c>
      <c r="AK3486" s="327">
        <v>0</v>
      </c>
      <c r="AL3486" s="327">
        <v>0</v>
      </c>
      <c r="AM3486" s="292"/>
    </row>
    <row r="3487" spans="23:39" ht="19.5" customHeight="1" x14ac:dyDescent="0.2">
      <c r="W3487" s="323" t="s">
        <v>254</v>
      </c>
      <c r="X3487" s="323" t="s">
        <v>234</v>
      </c>
      <c r="Y3487" s="323"/>
      <c r="Z3487" s="327">
        <v>0</v>
      </c>
      <c r="AA3487" s="327">
        <v>0</v>
      </c>
      <c r="AB3487" s="327">
        <v>0</v>
      </c>
      <c r="AC3487" s="327">
        <v>0</v>
      </c>
      <c r="AD3487" s="327">
        <v>0</v>
      </c>
      <c r="AE3487" s="327">
        <v>0</v>
      </c>
      <c r="AF3487" s="327">
        <v>0</v>
      </c>
      <c r="AG3487" s="327">
        <v>0</v>
      </c>
      <c r="AH3487" s="327">
        <v>0</v>
      </c>
      <c r="AI3487" s="327">
        <v>0</v>
      </c>
      <c r="AJ3487" s="327">
        <v>0</v>
      </c>
      <c r="AK3487" s="327">
        <v>0</v>
      </c>
      <c r="AL3487" s="327">
        <v>0</v>
      </c>
      <c r="AM3487" s="292"/>
    </row>
    <row r="3488" spans="23:39" ht="19.5" customHeight="1" x14ac:dyDescent="0.2">
      <c r="W3488" s="323" t="s">
        <v>254</v>
      </c>
      <c r="X3488" s="323" t="s">
        <v>127</v>
      </c>
      <c r="Y3488" s="323"/>
      <c r="Z3488" s="327">
        <v>0</v>
      </c>
      <c r="AA3488" s="327">
        <v>0</v>
      </c>
      <c r="AB3488" s="327">
        <v>0</v>
      </c>
      <c r="AC3488" s="327">
        <v>0</v>
      </c>
      <c r="AD3488" s="327">
        <v>0</v>
      </c>
      <c r="AE3488" s="327">
        <v>0</v>
      </c>
      <c r="AF3488" s="327">
        <v>0</v>
      </c>
      <c r="AG3488" s="327">
        <v>0</v>
      </c>
      <c r="AH3488" s="327">
        <v>0</v>
      </c>
      <c r="AI3488" s="327">
        <v>0</v>
      </c>
      <c r="AJ3488" s="327">
        <v>0</v>
      </c>
      <c r="AK3488" s="327">
        <v>0</v>
      </c>
      <c r="AL3488" s="327">
        <v>0</v>
      </c>
      <c r="AM3488" s="292"/>
    </row>
    <row r="3489" spans="23:39" ht="19.5" customHeight="1" x14ac:dyDescent="0.2">
      <c r="W3489" s="323" t="s">
        <v>254</v>
      </c>
      <c r="X3489" s="323" t="s">
        <v>235</v>
      </c>
      <c r="Y3489" s="323"/>
      <c r="Z3489" s="327">
        <v>0</v>
      </c>
      <c r="AA3489" s="327">
        <v>0</v>
      </c>
      <c r="AB3489" s="327">
        <v>0</v>
      </c>
      <c r="AC3489" s="327">
        <v>0</v>
      </c>
      <c r="AD3489" s="327">
        <v>0</v>
      </c>
      <c r="AE3489" s="327">
        <v>0</v>
      </c>
      <c r="AF3489" s="327">
        <v>0</v>
      </c>
      <c r="AG3489" s="327">
        <v>0</v>
      </c>
      <c r="AH3489" s="327">
        <v>0</v>
      </c>
      <c r="AI3489" s="327">
        <v>0</v>
      </c>
      <c r="AJ3489" s="327">
        <v>0</v>
      </c>
      <c r="AK3489" s="327">
        <v>0</v>
      </c>
      <c r="AL3489" s="327">
        <v>0</v>
      </c>
      <c r="AM3489" s="292"/>
    </row>
    <row r="3490" spans="23:39" ht="19.5" customHeight="1" x14ac:dyDescent="0.2">
      <c r="W3490" s="323" t="s">
        <v>254</v>
      </c>
      <c r="X3490" s="323" t="s">
        <v>236</v>
      </c>
      <c r="Y3490" s="323"/>
      <c r="Z3490" s="327">
        <v>0</v>
      </c>
      <c r="AA3490" s="327">
        <v>0</v>
      </c>
      <c r="AB3490" s="327">
        <v>0</v>
      </c>
      <c r="AC3490" s="327">
        <v>0</v>
      </c>
      <c r="AD3490" s="327">
        <v>0</v>
      </c>
      <c r="AE3490" s="327">
        <v>0</v>
      </c>
      <c r="AF3490" s="327">
        <v>0</v>
      </c>
      <c r="AG3490" s="327">
        <v>0</v>
      </c>
      <c r="AH3490" s="327">
        <v>0</v>
      </c>
      <c r="AI3490" s="327">
        <v>0</v>
      </c>
      <c r="AJ3490" s="327">
        <v>0</v>
      </c>
      <c r="AK3490" s="327">
        <v>0</v>
      </c>
      <c r="AL3490" s="327">
        <v>0</v>
      </c>
      <c r="AM3490" s="292"/>
    </row>
    <row r="3491" spans="23:39" ht="19.5" customHeight="1" x14ac:dyDescent="0.2">
      <c r="W3491" s="323" t="s">
        <v>254</v>
      </c>
      <c r="X3491" s="323" t="s">
        <v>237</v>
      </c>
      <c r="Y3491" s="323"/>
      <c r="Z3491" s="327">
        <v>0</v>
      </c>
      <c r="AA3491" s="327">
        <v>0</v>
      </c>
      <c r="AB3491" s="327">
        <v>0</v>
      </c>
      <c r="AC3491" s="327">
        <v>0</v>
      </c>
      <c r="AD3491" s="327">
        <v>0</v>
      </c>
      <c r="AE3491" s="327">
        <v>0</v>
      </c>
      <c r="AF3491" s="327">
        <v>0</v>
      </c>
      <c r="AG3491" s="327">
        <v>0</v>
      </c>
      <c r="AH3491" s="327">
        <v>0</v>
      </c>
      <c r="AI3491" s="327">
        <v>0</v>
      </c>
      <c r="AJ3491" s="327">
        <v>0</v>
      </c>
      <c r="AK3491" s="327">
        <v>0</v>
      </c>
      <c r="AL3491" s="327">
        <v>0</v>
      </c>
      <c r="AM3491" s="292"/>
    </row>
    <row r="3492" spans="23:39" ht="19.5" customHeight="1" x14ac:dyDescent="0.2">
      <c r="W3492" s="323" t="s">
        <v>254</v>
      </c>
      <c r="X3492" s="323" t="s">
        <v>238</v>
      </c>
      <c r="Y3492" s="323"/>
      <c r="Z3492" s="327">
        <v>0</v>
      </c>
      <c r="AA3492" s="327">
        <v>0</v>
      </c>
      <c r="AB3492" s="327">
        <v>0</v>
      </c>
      <c r="AC3492" s="327">
        <v>0</v>
      </c>
      <c r="AD3492" s="327">
        <v>0</v>
      </c>
      <c r="AE3492" s="327">
        <v>0</v>
      </c>
      <c r="AF3492" s="327">
        <v>0</v>
      </c>
      <c r="AG3492" s="327">
        <v>0</v>
      </c>
      <c r="AH3492" s="327">
        <v>0</v>
      </c>
      <c r="AI3492" s="327">
        <v>0</v>
      </c>
      <c r="AJ3492" s="327">
        <v>0</v>
      </c>
      <c r="AK3492" s="327">
        <v>0</v>
      </c>
      <c r="AL3492" s="327">
        <v>0</v>
      </c>
      <c r="AM3492" s="292"/>
    </row>
    <row r="3493" spans="23:39" ht="19.5" customHeight="1" x14ac:dyDescent="0.2">
      <c r="W3493" s="323" t="s">
        <v>254</v>
      </c>
      <c r="X3493" s="323" t="s">
        <v>239</v>
      </c>
      <c r="Y3493" s="323"/>
      <c r="Z3493" s="327">
        <v>0</v>
      </c>
      <c r="AA3493" s="327">
        <v>0</v>
      </c>
      <c r="AB3493" s="327">
        <v>0</v>
      </c>
      <c r="AC3493" s="327">
        <v>0</v>
      </c>
      <c r="AD3493" s="327">
        <v>0</v>
      </c>
      <c r="AE3493" s="327">
        <v>0</v>
      </c>
      <c r="AF3493" s="327">
        <v>0</v>
      </c>
      <c r="AG3493" s="327">
        <v>0</v>
      </c>
      <c r="AH3493" s="327">
        <v>0</v>
      </c>
      <c r="AI3493" s="327">
        <v>0</v>
      </c>
      <c r="AJ3493" s="327">
        <v>0</v>
      </c>
      <c r="AK3493" s="327">
        <v>0</v>
      </c>
      <c r="AL3493" s="327">
        <v>0</v>
      </c>
      <c r="AM3493" s="292"/>
    </row>
    <row r="3494" spans="23:39" ht="19.5" customHeight="1" x14ac:dyDescent="0.2">
      <c r="W3494" s="323" t="s">
        <v>254</v>
      </c>
      <c r="X3494" s="323" t="s">
        <v>240</v>
      </c>
      <c r="Y3494" s="323"/>
      <c r="Z3494" s="327">
        <v>0</v>
      </c>
      <c r="AA3494" s="327">
        <v>0</v>
      </c>
      <c r="AB3494" s="327">
        <v>0</v>
      </c>
      <c r="AC3494" s="327">
        <v>0</v>
      </c>
      <c r="AD3494" s="327">
        <v>0</v>
      </c>
      <c r="AE3494" s="327">
        <v>0</v>
      </c>
      <c r="AF3494" s="327">
        <v>0</v>
      </c>
      <c r="AG3494" s="327">
        <v>0</v>
      </c>
      <c r="AH3494" s="327">
        <v>0</v>
      </c>
      <c r="AI3494" s="327">
        <v>0</v>
      </c>
      <c r="AJ3494" s="327">
        <v>0</v>
      </c>
      <c r="AK3494" s="327">
        <v>0</v>
      </c>
      <c r="AL3494" s="327">
        <v>0</v>
      </c>
      <c r="AM3494" s="292"/>
    </row>
    <row r="3495" spans="23:39" ht="19.5" customHeight="1" x14ac:dyDescent="0.2">
      <c r="W3495" s="323" t="s">
        <v>254</v>
      </c>
      <c r="X3495" s="323" t="s">
        <v>241</v>
      </c>
      <c r="Y3495" s="323"/>
      <c r="Z3495" s="327">
        <v>0</v>
      </c>
      <c r="AA3495" s="327">
        <v>0</v>
      </c>
      <c r="AB3495" s="327">
        <v>0</v>
      </c>
      <c r="AC3495" s="327">
        <v>0</v>
      </c>
      <c r="AD3495" s="327">
        <v>0</v>
      </c>
      <c r="AE3495" s="327">
        <v>0</v>
      </c>
      <c r="AF3495" s="327">
        <v>0</v>
      </c>
      <c r="AG3495" s="327">
        <v>0</v>
      </c>
      <c r="AH3495" s="327">
        <v>0</v>
      </c>
      <c r="AI3495" s="327">
        <v>0</v>
      </c>
      <c r="AJ3495" s="327">
        <v>0</v>
      </c>
      <c r="AK3495" s="327">
        <v>0</v>
      </c>
      <c r="AL3495" s="327">
        <v>0</v>
      </c>
      <c r="AM3495" s="292"/>
    </row>
    <row r="3496" spans="23:39" ht="19.5" customHeight="1" x14ac:dyDescent="0.2">
      <c r="W3496" s="323" t="s">
        <v>254</v>
      </c>
      <c r="X3496" s="323" t="s">
        <v>242</v>
      </c>
      <c r="Y3496" s="323"/>
      <c r="Z3496" s="327">
        <v>0</v>
      </c>
      <c r="AA3496" s="327">
        <v>0</v>
      </c>
      <c r="AB3496" s="327">
        <v>0</v>
      </c>
      <c r="AC3496" s="327">
        <v>0</v>
      </c>
      <c r="AD3496" s="327">
        <v>0</v>
      </c>
      <c r="AE3496" s="327">
        <v>0</v>
      </c>
      <c r="AF3496" s="327">
        <v>0</v>
      </c>
      <c r="AG3496" s="327">
        <v>0</v>
      </c>
      <c r="AH3496" s="327">
        <v>0</v>
      </c>
      <c r="AI3496" s="327">
        <v>0</v>
      </c>
      <c r="AJ3496" s="327">
        <v>0</v>
      </c>
      <c r="AK3496" s="327">
        <v>0</v>
      </c>
      <c r="AL3496" s="327">
        <v>0</v>
      </c>
      <c r="AM3496" s="292"/>
    </row>
    <row r="3497" spans="23:39" ht="19.5" customHeight="1" x14ac:dyDescent="0.2">
      <c r="W3497" s="323" t="s">
        <v>254</v>
      </c>
      <c r="X3497" s="323" t="s">
        <v>243</v>
      </c>
      <c r="Y3497" s="323"/>
      <c r="Z3497" s="327">
        <v>0</v>
      </c>
      <c r="AA3497" s="327">
        <v>0</v>
      </c>
      <c r="AB3497" s="327">
        <v>0</v>
      </c>
      <c r="AC3497" s="327">
        <v>0</v>
      </c>
      <c r="AD3497" s="327">
        <v>0</v>
      </c>
      <c r="AE3497" s="327">
        <v>0</v>
      </c>
      <c r="AF3497" s="327">
        <v>0</v>
      </c>
      <c r="AG3497" s="327">
        <v>0</v>
      </c>
      <c r="AH3497" s="327">
        <v>0</v>
      </c>
      <c r="AI3497" s="327">
        <v>0</v>
      </c>
      <c r="AJ3497" s="327">
        <v>0</v>
      </c>
      <c r="AK3497" s="327">
        <v>0</v>
      </c>
      <c r="AL3497" s="327">
        <v>0</v>
      </c>
      <c r="AM3497" s="292"/>
    </row>
    <row r="3498" spans="23:39" ht="19.5" customHeight="1" x14ac:dyDescent="0.2">
      <c r="W3498" s="323" t="s">
        <v>254</v>
      </c>
      <c r="X3498" s="323" t="s">
        <v>244</v>
      </c>
      <c r="Y3498" s="323"/>
      <c r="Z3498" s="327">
        <v>0</v>
      </c>
      <c r="AA3498" s="327">
        <v>0</v>
      </c>
      <c r="AB3498" s="327">
        <v>0</v>
      </c>
      <c r="AC3498" s="327">
        <v>0</v>
      </c>
      <c r="AD3498" s="327">
        <v>0</v>
      </c>
      <c r="AE3498" s="327">
        <v>0</v>
      </c>
      <c r="AF3498" s="327">
        <v>0</v>
      </c>
      <c r="AG3498" s="327">
        <v>0</v>
      </c>
      <c r="AH3498" s="327">
        <v>0</v>
      </c>
      <c r="AI3498" s="327">
        <v>0</v>
      </c>
      <c r="AJ3498" s="327">
        <v>0</v>
      </c>
      <c r="AK3498" s="327">
        <v>0</v>
      </c>
      <c r="AL3498" s="327">
        <v>0</v>
      </c>
      <c r="AM3498" s="292"/>
    </row>
    <row r="3499" spans="23:39" ht="19.5" customHeight="1" x14ac:dyDescent="0.2">
      <c r="W3499" s="323" t="s">
        <v>254</v>
      </c>
      <c r="X3499" s="323" t="s">
        <v>245</v>
      </c>
      <c r="Y3499" s="323"/>
      <c r="Z3499" s="327">
        <v>0</v>
      </c>
      <c r="AA3499" s="327">
        <v>0</v>
      </c>
      <c r="AB3499" s="327">
        <v>0</v>
      </c>
      <c r="AC3499" s="327">
        <v>0</v>
      </c>
      <c r="AD3499" s="327">
        <v>0</v>
      </c>
      <c r="AE3499" s="327">
        <v>0</v>
      </c>
      <c r="AF3499" s="327">
        <v>0</v>
      </c>
      <c r="AG3499" s="327">
        <v>0</v>
      </c>
      <c r="AH3499" s="327">
        <v>0</v>
      </c>
      <c r="AI3499" s="327">
        <v>0</v>
      </c>
      <c r="AJ3499" s="327">
        <v>0</v>
      </c>
      <c r="AK3499" s="327">
        <v>0</v>
      </c>
      <c r="AL3499" s="327">
        <v>0</v>
      </c>
      <c r="AM3499" s="292"/>
    </row>
    <row r="3500" spans="23:39" ht="19.5" customHeight="1" x14ac:dyDescent="0.2">
      <c r="W3500" s="323" t="s">
        <v>254</v>
      </c>
      <c r="X3500" s="323" t="s">
        <v>246</v>
      </c>
      <c r="Y3500" s="323"/>
      <c r="Z3500" s="327">
        <v>0</v>
      </c>
      <c r="AA3500" s="327">
        <v>0</v>
      </c>
      <c r="AB3500" s="327">
        <v>0</v>
      </c>
      <c r="AC3500" s="327">
        <v>0</v>
      </c>
      <c r="AD3500" s="327">
        <v>0</v>
      </c>
      <c r="AE3500" s="327">
        <v>0</v>
      </c>
      <c r="AF3500" s="327">
        <v>0</v>
      </c>
      <c r="AG3500" s="327">
        <v>0</v>
      </c>
      <c r="AH3500" s="327">
        <v>0</v>
      </c>
      <c r="AI3500" s="327">
        <v>0</v>
      </c>
      <c r="AJ3500" s="327">
        <v>0</v>
      </c>
      <c r="AK3500" s="327">
        <v>0</v>
      </c>
      <c r="AL3500" s="327">
        <v>0</v>
      </c>
      <c r="AM3500" s="292"/>
    </row>
    <row r="3501" spans="23:39" ht="19.5" customHeight="1" x14ac:dyDescent="0.2">
      <c r="W3501" s="323" t="s">
        <v>254</v>
      </c>
      <c r="X3501" s="323" t="s">
        <v>247</v>
      </c>
      <c r="Y3501" s="323"/>
      <c r="Z3501" s="327">
        <v>0</v>
      </c>
      <c r="AA3501" s="327">
        <v>0</v>
      </c>
      <c r="AB3501" s="327">
        <v>0</v>
      </c>
      <c r="AC3501" s="327">
        <v>0</v>
      </c>
      <c r="AD3501" s="327">
        <v>0</v>
      </c>
      <c r="AE3501" s="327">
        <v>0</v>
      </c>
      <c r="AF3501" s="327">
        <v>0</v>
      </c>
      <c r="AG3501" s="327">
        <v>0</v>
      </c>
      <c r="AH3501" s="327">
        <v>0</v>
      </c>
      <c r="AI3501" s="327">
        <v>0</v>
      </c>
      <c r="AJ3501" s="327">
        <v>0</v>
      </c>
      <c r="AK3501" s="327">
        <v>0</v>
      </c>
      <c r="AL3501" s="327">
        <v>0</v>
      </c>
      <c r="AM3501" s="292"/>
    </row>
    <row r="3502" spans="23:39" ht="19.5" customHeight="1" x14ac:dyDescent="0.2">
      <c r="W3502" s="323" t="s">
        <v>254</v>
      </c>
      <c r="X3502" s="323" t="s">
        <v>248</v>
      </c>
      <c r="Y3502" s="323"/>
      <c r="Z3502" s="327">
        <v>0</v>
      </c>
      <c r="AA3502" s="327">
        <v>0</v>
      </c>
      <c r="AB3502" s="327">
        <v>0</v>
      </c>
      <c r="AC3502" s="327">
        <v>0</v>
      </c>
      <c r="AD3502" s="327">
        <v>0</v>
      </c>
      <c r="AE3502" s="327">
        <v>0</v>
      </c>
      <c r="AF3502" s="327">
        <v>0</v>
      </c>
      <c r="AG3502" s="327">
        <v>0</v>
      </c>
      <c r="AH3502" s="327">
        <v>0</v>
      </c>
      <c r="AI3502" s="327">
        <v>0</v>
      </c>
      <c r="AJ3502" s="327">
        <v>0</v>
      </c>
      <c r="AK3502" s="327">
        <v>0</v>
      </c>
      <c r="AL3502" s="327">
        <v>0</v>
      </c>
      <c r="AM3502" s="292"/>
    </row>
    <row r="3503" spans="23:39" ht="19.5" customHeight="1" x14ac:dyDescent="0.2">
      <c r="W3503" s="323" t="s">
        <v>254</v>
      </c>
      <c r="X3503" s="323" t="s">
        <v>210</v>
      </c>
      <c r="Y3503" s="323"/>
      <c r="Z3503" s="327">
        <v>0</v>
      </c>
      <c r="AA3503" s="327">
        <v>0</v>
      </c>
      <c r="AB3503" s="327">
        <v>0</v>
      </c>
      <c r="AC3503" s="327">
        <v>0</v>
      </c>
      <c r="AD3503" s="327">
        <v>0</v>
      </c>
      <c r="AE3503" s="327">
        <v>0</v>
      </c>
      <c r="AF3503" s="327">
        <v>0</v>
      </c>
      <c r="AG3503" s="327">
        <v>0</v>
      </c>
      <c r="AH3503" s="327">
        <v>0</v>
      </c>
      <c r="AI3503" s="327">
        <v>0</v>
      </c>
      <c r="AJ3503" s="327">
        <v>0</v>
      </c>
      <c r="AK3503" s="327">
        <v>0</v>
      </c>
      <c r="AL3503" s="327">
        <v>0</v>
      </c>
      <c r="AM3503" s="292"/>
    </row>
    <row r="3504" spans="23:39" ht="19.5" customHeight="1" x14ac:dyDescent="0.2">
      <c r="W3504" s="321"/>
      <c r="X3504" s="321"/>
      <c r="Y3504" s="321"/>
      <c r="Z3504" s="329"/>
      <c r="AA3504" s="329"/>
      <c r="AB3504" s="329"/>
      <c r="AC3504" s="329"/>
      <c r="AD3504" s="329"/>
      <c r="AE3504" s="329"/>
      <c r="AF3504" s="329"/>
      <c r="AG3504" s="329"/>
      <c r="AH3504" s="329"/>
      <c r="AI3504" s="329"/>
      <c r="AJ3504" s="329"/>
      <c r="AK3504" s="329"/>
      <c r="AL3504" s="329"/>
      <c r="AM3504" s="292"/>
    </row>
    <row r="3505" spans="23:39" ht="19.5" customHeight="1" x14ac:dyDescent="0.2">
      <c r="W3505" s="321"/>
      <c r="X3505" s="321"/>
      <c r="Y3505" s="321"/>
      <c r="Z3505" s="329"/>
      <c r="AA3505" s="329"/>
      <c r="AB3505" s="329"/>
      <c r="AC3505" s="329"/>
      <c r="AD3505" s="329"/>
      <c r="AE3505" s="329"/>
      <c r="AF3505" s="329"/>
      <c r="AG3505" s="329"/>
      <c r="AH3505" s="329"/>
      <c r="AI3505" s="329"/>
      <c r="AJ3505" s="329"/>
      <c r="AK3505" s="329"/>
      <c r="AL3505" s="329"/>
      <c r="AM3505" s="292"/>
    </row>
    <row r="3506" spans="23:39" ht="19.5" customHeight="1" x14ac:dyDescent="0.2">
      <c r="W3506" s="323" t="s">
        <v>3</v>
      </c>
      <c r="X3506" s="323" t="s">
        <v>4</v>
      </c>
      <c r="Y3506" s="323"/>
      <c r="Z3506" s="327" t="s">
        <v>8</v>
      </c>
      <c r="AA3506" s="327" t="s">
        <v>9</v>
      </c>
      <c r="AB3506" s="327" t="s">
        <v>10</v>
      </c>
      <c r="AC3506" s="327" t="s">
        <v>11</v>
      </c>
      <c r="AD3506" s="327" t="s">
        <v>12</v>
      </c>
      <c r="AE3506" s="327" t="s">
        <v>13</v>
      </c>
      <c r="AF3506" s="327" t="s">
        <v>14</v>
      </c>
      <c r="AG3506" s="327" t="s">
        <v>15</v>
      </c>
      <c r="AH3506" s="327" t="s">
        <v>16</v>
      </c>
      <c r="AI3506" s="327" t="s">
        <v>17</v>
      </c>
      <c r="AJ3506" s="327" t="s">
        <v>111</v>
      </c>
      <c r="AK3506" s="327" t="s">
        <v>19</v>
      </c>
      <c r="AL3506" s="327" t="s">
        <v>20</v>
      </c>
      <c r="AM3506" s="292"/>
    </row>
    <row r="3507" spans="23:39" ht="19.5" customHeight="1" x14ac:dyDescent="0.2">
      <c r="W3507" s="323" t="s">
        <v>71</v>
      </c>
      <c r="X3507" s="323" t="s">
        <v>217</v>
      </c>
      <c r="Y3507" s="323"/>
      <c r="Z3507" s="327">
        <v>0</v>
      </c>
      <c r="AA3507" s="327">
        <v>0</v>
      </c>
      <c r="AB3507" s="327">
        <v>0</v>
      </c>
      <c r="AC3507" s="327">
        <v>0</v>
      </c>
      <c r="AD3507" s="327">
        <v>0</v>
      </c>
      <c r="AE3507" s="327">
        <v>0</v>
      </c>
      <c r="AF3507" s="327">
        <v>0</v>
      </c>
      <c r="AG3507" s="327">
        <v>0</v>
      </c>
      <c r="AH3507" s="327">
        <v>0</v>
      </c>
      <c r="AI3507" s="327">
        <v>0</v>
      </c>
      <c r="AJ3507" s="327">
        <v>0</v>
      </c>
      <c r="AK3507" s="327">
        <v>0</v>
      </c>
      <c r="AL3507" s="327">
        <v>0</v>
      </c>
      <c r="AM3507" s="292"/>
    </row>
    <row r="3508" spans="23:39" ht="19.5" customHeight="1" x14ac:dyDescent="0.2">
      <c r="W3508" s="323" t="s">
        <v>71</v>
      </c>
      <c r="X3508" s="323" t="s">
        <v>218</v>
      </c>
      <c r="Y3508" s="323"/>
      <c r="Z3508" s="327">
        <v>0</v>
      </c>
      <c r="AA3508" s="327">
        <v>0</v>
      </c>
      <c r="AB3508" s="327">
        <v>0</v>
      </c>
      <c r="AC3508" s="327">
        <v>0</v>
      </c>
      <c r="AD3508" s="327">
        <v>0</v>
      </c>
      <c r="AE3508" s="327">
        <v>0</v>
      </c>
      <c r="AF3508" s="327">
        <v>0</v>
      </c>
      <c r="AG3508" s="327">
        <v>0</v>
      </c>
      <c r="AH3508" s="327">
        <v>0</v>
      </c>
      <c r="AI3508" s="327">
        <v>0</v>
      </c>
      <c r="AJ3508" s="327">
        <v>0</v>
      </c>
      <c r="AK3508" s="327">
        <v>0</v>
      </c>
      <c r="AL3508" s="327">
        <v>0</v>
      </c>
      <c r="AM3508" s="292"/>
    </row>
    <row r="3509" spans="23:39" ht="19.5" customHeight="1" x14ac:dyDescent="0.2">
      <c r="W3509" s="323" t="s">
        <v>71</v>
      </c>
      <c r="X3509" s="323" t="s">
        <v>219</v>
      </c>
      <c r="Y3509" s="323"/>
      <c r="Z3509" s="327">
        <v>0</v>
      </c>
      <c r="AA3509" s="327">
        <v>0</v>
      </c>
      <c r="AB3509" s="327">
        <v>0</v>
      </c>
      <c r="AC3509" s="327">
        <v>0</v>
      </c>
      <c r="AD3509" s="327">
        <v>0</v>
      </c>
      <c r="AE3509" s="327">
        <v>0</v>
      </c>
      <c r="AF3509" s="327">
        <v>0</v>
      </c>
      <c r="AG3509" s="327">
        <v>0</v>
      </c>
      <c r="AH3509" s="327">
        <v>0</v>
      </c>
      <c r="AI3509" s="327">
        <v>0</v>
      </c>
      <c r="AJ3509" s="327">
        <v>0</v>
      </c>
      <c r="AK3509" s="327">
        <v>0</v>
      </c>
      <c r="AL3509" s="327">
        <v>0</v>
      </c>
      <c r="AM3509" s="292"/>
    </row>
    <row r="3510" spans="23:39" ht="19.5" customHeight="1" x14ac:dyDescent="0.2">
      <c r="W3510" s="323" t="s">
        <v>71</v>
      </c>
      <c r="X3510" s="323" t="s">
        <v>220</v>
      </c>
      <c r="Y3510" s="323"/>
      <c r="Z3510" s="327">
        <v>0</v>
      </c>
      <c r="AA3510" s="327">
        <v>0</v>
      </c>
      <c r="AB3510" s="327">
        <v>0</v>
      </c>
      <c r="AC3510" s="327">
        <v>0</v>
      </c>
      <c r="AD3510" s="327">
        <v>0</v>
      </c>
      <c r="AE3510" s="327">
        <v>0</v>
      </c>
      <c r="AF3510" s="327">
        <v>0</v>
      </c>
      <c r="AG3510" s="327">
        <v>0</v>
      </c>
      <c r="AH3510" s="327">
        <v>0</v>
      </c>
      <c r="AI3510" s="327">
        <v>0</v>
      </c>
      <c r="AJ3510" s="327">
        <v>0</v>
      </c>
      <c r="AK3510" s="327">
        <v>0</v>
      </c>
      <c r="AL3510" s="327">
        <v>0</v>
      </c>
      <c r="AM3510" s="292"/>
    </row>
    <row r="3511" spans="23:39" ht="19.5" customHeight="1" x14ac:dyDescent="0.2">
      <c r="W3511" s="323" t="s">
        <v>71</v>
      </c>
      <c r="X3511" s="323" t="s">
        <v>211</v>
      </c>
      <c r="Y3511" s="323"/>
      <c r="Z3511" s="327">
        <v>0</v>
      </c>
      <c r="AA3511" s="327">
        <v>0</v>
      </c>
      <c r="AB3511" s="327">
        <v>0</v>
      </c>
      <c r="AC3511" s="327">
        <v>0</v>
      </c>
      <c r="AD3511" s="327">
        <v>0</v>
      </c>
      <c r="AE3511" s="327">
        <v>0</v>
      </c>
      <c r="AF3511" s="327">
        <v>0</v>
      </c>
      <c r="AG3511" s="327">
        <v>0</v>
      </c>
      <c r="AH3511" s="327">
        <v>0</v>
      </c>
      <c r="AI3511" s="327">
        <v>0</v>
      </c>
      <c r="AJ3511" s="327">
        <v>0</v>
      </c>
      <c r="AK3511" s="327">
        <v>0</v>
      </c>
      <c r="AL3511" s="327">
        <v>0</v>
      </c>
      <c r="AM3511" s="292"/>
    </row>
    <row r="3512" spans="23:39" ht="19.5" customHeight="1" x14ac:dyDescent="0.2">
      <c r="W3512" s="323" t="s">
        <v>71</v>
      </c>
      <c r="X3512" s="323" t="s">
        <v>221</v>
      </c>
      <c r="Y3512" s="323"/>
      <c r="Z3512" s="327">
        <v>0</v>
      </c>
      <c r="AA3512" s="327">
        <v>0</v>
      </c>
      <c r="AB3512" s="327">
        <v>0</v>
      </c>
      <c r="AC3512" s="327">
        <v>0</v>
      </c>
      <c r="AD3512" s="327">
        <v>0</v>
      </c>
      <c r="AE3512" s="327">
        <v>0</v>
      </c>
      <c r="AF3512" s="327">
        <v>0</v>
      </c>
      <c r="AG3512" s="327">
        <v>0</v>
      </c>
      <c r="AH3512" s="327">
        <v>0</v>
      </c>
      <c r="AI3512" s="327">
        <v>0</v>
      </c>
      <c r="AJ3512" s="327">
        <v>0</v>
      </c>
      <c r="AK3512" s="327">
        <v>0</v>
      </c>
      <c r="AL3512" s="327">
        <v>0</v>
      </c>
      <c r="AM3512" s="292"/>
    </row>
    <row r="3513" spans="23:39" ht="19.5" customHeight="1" x14ac:dyDescent="0.2">
      <c r="W3513" s="323" t="s">
        <v>71</v>
      </c>
      <c r="X3513" s="323" t="s">
        <v>222</v>
      </c>
      <c r="Y3513" s="323"/>
      <c r="Z3513" s="327">
        <v>0</v>
      </c>
      <c r="AA3513" s="327">
        <v>0</v>
      </c>
      <c r="AB3513" s="327">
        <v>0</v>
      </c>
      <c r="AC3513" s="327">
        <v>0</v>
      </c>
      <c r="AD3513" s="327">
        <v>0</v>
      </c>
      <c r="AE3513" s="327">
        <v>0</v>
      </c>
      <c r="AF3513" s="327">
        <v>0</v>
      </c>
      <c r="AG3513" s="327">
        <v>0</v>
      </c>
      <c r="AH3513" s="327">
        <v>0</v>
      </c>
      <c r="AI3513" s="327">
        <v>0</v>
      </c>
      <c r="AJ3513" s="327">
        <v>0</v>
      </c>
      <c r="AK3513" s="327">
        <v>0</v>
      </c>
      <c r="AL3513" s="327">
        <v>0</v>
      </c>
      <c r="AM3513" s="292"/>
    </row>
    <row r="3514" spans="23:39" ht="19.5" customHeight="1" x14ac:dyDescent="0.2">
      <c r="W3514" s="323" t="s">
        <v>71</v>
      </c>
      <c r="X3514" s="323" t="s">
        <v>223</v>
      </c>
      <c r="Y3514" s="323"/>
      <c r="Z3514" s="327">
        <v>0</v>
      </c>
      <c r="AA3514" s="327">
        <v>0</v>
      </c>
      <c r="AB3514" s="327">
        <v>0</v>
      </c>
      <c r="AC3514" s="327">
        <v>0</v>
      </c>
      <c r="AD3514" s="327">
        <v>0</v>
      </c>
      <c r="AE3514" s="327">
        <v>0</v>
      </c>
      <c r="AF3514" s="327">
        <v>0</v>
      </c>
      <c r="AG3514" s="327">
        <v>0</v>
      </c>
      <c r="AH3514" s="327">
        <v>0</v>
      </c>
      <c r="AI3514" s="327">
        <v>0</v>
      </c>
      <c r="AJ3514" s="327">
        <v>0</v>
      </c>
      <c r="AK3514" s="327">
        <v>0</v>
      </c>
      <c r="AL3514" s="327">
        <v>0</v>
      </c>
      <c r="AM3514" s="292"/>
    </row>
    <row r="3515" spans="23:39" ht="19.5" customHeight="1" x14ac:dyDescent="0.2">
      <c r="W3515" s="323" t="s">
        <v>71</v>
      </c>
      <c r="X3515" s="323" t="s">
        <v>224</v>
      </c>
      <c r="Y3515" s="323"/>
      <c r="Z3515" s="327">
        <v>0</v>
      </c>
      <c r="AA3515" s="327">
        <v>0</v>
      </c>
      <c r="AB3515" s="327">
        <v>0</v>
      </c>
      <c r="AC3515" s="327">
        <v>0</v>
      </c>
      <c r="AD3515" s="327">
        <v>0</v>
      </c>
      <c r="AE3515" s="327">
        <v>0</v>
      </c>
      <c r="AF3515" s="327">
        <v>0</v>
      </c>
      <c r="AG3515" s="327">
        <v>0</v>
      </c>
      <c r="AH3515" s="327">
        <v>0</v>
      </c>
      <c r="AI3515" s="327">
        <v>0</v>
      </c>
      <c r="AJ3515" s="327">
        <v>0</v>
      </c>
      <c r="AK3515" s="327">
        <v>0</v>
      </c>
      <c r="AL3515" s="327">
        <v>0</v>
      </c>
      <c r="AM3515" s="292"/>
    </row>
    <row r="3516" spans="23:39" ht="19.5" customHeight="1" x14ac:dyDescent="0.2">
      <c r="W3516" s="323" t="s">
        <v>71</v>
      </c>
      <c r="X3516" s="323" t="s">
        <v>225</v>
      </c>
      <c r="Y3516" s="323"/>
      <c r="Z3516" s="327">
        <v>0</v>
      </c>
      <c r="AA3516" s="327">
        <v>0</v>
      </c>
      <c r="AB3516" s="327">
        <v>0</v>
      </c>
      <c r="AC3516" s="327">
        <v>0</v>
      </c>
      <c r="AD3516" s="327">
        <v>0</v>
      </c>
      <c r="AE3516" s="327">
        <v>0</v>
      </c>
      <c r="AF3516" s="327">
        <v>0</v>
      </c>
      <c r="AG3516" s="327">
        <v>0</v>
      </c>
      <c r="AH3516" s="327">
        <v>0</v>
      </c>
      <c r="AI3516" s="327">
        <v>0</v>
      </c>
      <c r="AJ3516" s="327">
        <v>0</v>
      </c>
      <c r="AK3516" s="327">
        <v>0</v>
      </c>
      <c r="AL3516" s="327">
        <v>0</v>
      </c>
      <c r="AM3516" s="292"/>
    </row>
    <row r="3517" spans="23:39" ht="19.5" customHeight="1" x14ac:dyDescent="0.2">
      <c r="W3517" s="323" t="s">
        <v>71</v>
      </c>
      <c r="X3517" s="323" t="s">
        <v>226</v>
      </c>
      <c r="Y3517" s="323"/>
      <c r="Z3517" s="327">
        <v>0</v>
      </c>
      <c r="AA3517" s="327">
        <v>0</v>
      </c>
      <c r="AB3517" s="327">
        <v>0</v>
      </c>
      <c r="AC3517" s="327">
        <v>0</v>
      </c>
      <c r="AD3517" s="327">
        <v>0</v>
      </c>
      <c r="AE3517" s="327">
        <v>0</v>
      </c>
      <c r="AF3517" s="327">
        <v>0</v>
      </c>
      <c r="AG3517" s="327">
        <v>0</v>
      </c>
      <c r="AH3517" s="327">
        <v>0</v>
      </c>
      <c r="AI3517" s="327">
        <v>0</v>
      </c>
      <c r="AJ3517" s="327">
        <v>0</v>
      </c>
      <c r="AK3517" s="327">
        <v>0</v>
      </c>
      <c r="AL3517" s="327">
        <v>0</v>
      </c>
      <c r="AM3517" s="292"/>
    </row>
    <row r="3518" spans="23:39" ht="19.5" customHeight="1" x14ac:dyDescent="0.2">
      <c r="W3518" s="323" t="s">
        <v>71</v>
      </c>
      <c r="X3518" s="323" t="s">
        <v>227</v>
      </c>
      <c r="Y3518" s="323"/>
      <c r="Z3518" s="327">
        <v>0</v>
      </c>
      <c r="AA3518" s="327">
        <v>0</v>
      </c>
      <c r="AB3518" s="327">
        <v>0</v>
      </c>
      <c r="AC3518" s="327">
        <v>0</v>
      </c>
      <c r="AD3518" s="327">
        <v>0</v>
      </c>
      <c r="AE3518" s="327">
        <v>0</v>
      </c>
      <c r="AF3518" s="327">
        <v>0</v>
      </c>
      <c r="AG3518" s="327">
        <v>0</v>
      </c>
      <c r="AH3518" s="327">
        <v>0</v>
      </c>
      <c r="AI3518" s="327">
        <v>0</v>
      </c>
      <c r="AJ3518" s="327">
        <v>0</v>
      </c>
      <c r="AK3518" s="327">
        <v>0</v>
      </c>
      <c r="AL3518" s="327">
        <v>0</v>
      </c>
      <c r="AM3518" s="292"/>
    </row>
    <row r="3519" spans="23:39" ht="19.5" customHeight="1" x14ac:dyDescent="0.2">
      <c r="W3519" s="323" t="s">
        <v>71</v>
      </c>
      <c r="X3519" s="323" t="s">
        <v>367</v>
      </c>
      <c r="Y3519" s="323"/>
      <c r="Z3519" s="327">
        <v>0</v>
      </c>
      <c r="AA3519" s="327">
        <v>0</v>
      </c>
      <c r="AB3519" s="327">
        <v>0</v>
      </c>
      <c r="AC3519" s="327">
        <v>0</v>
      </c>
      <c r="AD3519" s="327">
        <v>0</v>
      </c>
      <c r="AE3519" s="327">
        <v>0</v>
      </c>
      <c r="AF3519" s="327">
        <v>0</v>
      </c>
      <c r="AG3519" s="327">
        <v>0</v>
      </c>
      <c r="AH3519" s="327">
        <v>0</v>
      </c>
      <c r="AI3519" s="327">
        <v>0</v>
      </c>
      <c r="AJ3519" s="327">
        <v>0</v>
      </c>
      <c r="AK3519" s="327">
        <v>0</v>
      </c>
      <c r="AL3519" s="327">
        <v>0</v>
      </c>
      <c r="AM3519" s="292"/>
    </row>
    <row r="3520" spans="23:39" ht="19.5" customHeight="1" x14ac:dyDescent="0.2">
      <c r="W3520" s="323" t="s">
        <v>71</v>
      </c>
      <c r="X3520" s="323" t="s">
        <v>229</v>
      </c>
      <c r="Y3520" s="323"/>
      <c r="Z3520" s="327">
        <v>0</v>
      </c>
      <c r="AA3520" s="327">
        <v>0</v>
      </c>
      <c r="AB3520" s="327">
        <v>0</v>
      </c>
      <c r="AC3520" s="327">
        <v>0</v>
      </c>
      <c r="AD3520" s="327">
        <v>0</v>
      </c>
      <c r="AE3520" s="327">
        <v>0</v>
      </c>
      <c r="AF3520" s="327">
        <v>0</v>
      </c>
      <c r="AG3520" s="327">
        <v>0</v>
      </c>
      <c r="AH3520" s="327">
        <v>0</v>
      </c>
      <c r="AI3520" s="327">
        <v>0</v>
      </c>
      <c r="AJ3520" s="327">
        <v>0</v>
      </c>
      <c r="AK3520" s="327">
        <v>0</v>
      </c>
      <c r="AL3520" s="327">
        <v>0</v>
      </c>
      <c r="AM3520" s="292"/>
    </row>
    <row r="3521" spans="23:39" ht="19.5" customHeight="1" x14ac:dyDescent="0.2">
      <c r="W3521" s="323" t="s">
        <v>71</v>
      </c>
      <c r="X3521" s="323" t="s">
        <v>230</v>
      </c>
      <c r="Y3521" s="323"/>
      <c r="Z3521" s="327">
        <v>0</v>
      </c>
      <c r="AA3521" s="327">
        <v>0</v>
      </c>
      <c r="AB3521" s="327">
        <v>0</v>
      </c>
      <c r="AC3521" s="327">
        <v>0</v>
      </c>
      <c r="AD3521" s="327">
        <v>0</v>
      </c>
      <c r="AE3521" s="327">
        <v>0</v>
      </c>
      <c r="AF3521" s="327">
        <v>0</v>
      </c>
      <c r="AG3521" s="327">
        <v>0</v>
      </c>
      <c r="AH3521" s="327">
        <v>0</v>
      </c>
      <c r="AI3521" s="327">
        <v>0</v>
      </c>
      <c r="AJ3521" s="327">
        <v>0</v>
      </c>
      <c r="AK3521" s="327">
        <v>0</v>
      </c>
      <c r="AL3521" s="327">
        <v>0</v>
      </c>
      <c r="AM3521" s="292"/>
    </row>
    <row r="3522" spans="23:39" ht="19.5" customHeight="1" x14ac:dyDescent="0.2">
      <c r="W3522" s="323" t="s">
        <v>71</v>
      </c>
      <c r="X3522" s="323" t="s">
        <v>231</v>
      </c>
      <c r="Y3522" s="323"/>
      <c r="Z3522" s="327">
        <v>0</v>
      </c>
      <c r="AA3522" s="327">
        <v>0</v>
      </c>
      <c r="AB3522" s="327">
        <v>0</v>
      </c>
      <c r="AC3522" s="327">
        <v>0</v>
      </c>
      <c r="AD3522" s="327">
        <v>0</v>
      </c>
      <c r="AE3522" s="327">
        <v>0</v>
      </c>
      <c r="AF3522" s="327">
        <v>0</v>
      </c>
      <c r="AG3522" s="327">
        <v>0</v>
      </c>
      <c r="AH3522" s="327">
        <v>0</v>
      </c>
      <c r="AI3522" s="327">
        <v>0</v>
      </c>
      <c r="AJ3522" s="327">
        <v>0</v>
      </c>
      <c r="AK3522" s="327">
        <v>0</v>
      </c>
      <c r="AL3522" s="327">
        <v>0</v>
      </c>
      <c r="AM3522" s="292"/>
    </row>
    <row r="3523" spans="23:39" ht="19.5" customHeight="1" x14ac:dyDescent="0.2">
      <c r="W3523" s="323" t="s">
        <v>71</v>
      </c>
      <c r="X3523" s="323" t="s">
        <v>232</v>
      </c>
      <c r="Y3523" s="323"/>
      <c r="Z3523" s="327">
        <v>0</v>
      </c>
      <c r="AA3523" s="327">
        <v>0</v>
      </c>
      <c r="AB3523" s="327">
        <v>0</v>
      </c>
      <c r="AC3523" s="327">
        <v>0</v>
      </c>
      <c r="AD3523" s="327">
        <v>0</v>
      </c>
      <c r="AE3523" s="327">
        <v>0</v>
      </c>
      <c r="AF3523" s="327">
        <v>0</v>
      </c>
      <c r="AG3523" s="327">
        <v>0</v>
      </c>
      <c r="AH3523" s="327">
        <v>0</v>
      </c>
      <c r="AI3523" s="327">
        <v>0</v>
      </c>
      <c r="AJ3523" s="327">
        <v>0</v>
      </c>
      <c r="AK3523" s="327">
        <v>0</v>
      </c>
      <c r="AL3523" s="327">
        <v>0</v>
      </c>
      <c r="AM3523" s="292"/>
    </row>
    <row r="3524" spans="23:39" ht="19.5" customHeight="1" x14ac:dyDescent="0.2">
      <c r="W3524" s="323" t="s">
        <v>71</v>
      </c>
      <c r="X3524" s="323" t="s">
        <v>233</v>
      </c>
      <c r="Y3524" s="323"/>
      <c r="Z3524" s="327">
        <v>0</v>
      </c>
      <c r="AA3524" s="327">
        <v>0</v>
      </c>
      <c r="AB3524" s="327">
        <v>0</v>
      </c>
      <c r="AC3524" s="327">
        <v>0</v>
      </c>
      <c r="AD3524" s="327">
        <v>0</v>
      </c>
      <c r="AE3524" s="327">
        <v>0</v>
      </c>
      <c r="AF3524" s="327">
        <v>0</v>
      </c>
      <c r="AG3524" s="327">
        <v>0</v>
      </c>
      <c r="AH3524" s="327">
        <v>0</v>
      </c>
      <c r="AI3524" s="327">
        <v>0</v>
      </c>
      <c r="AJ3524" s="327">
        <v>0</v>
      </c>
      <c r="AK3524" s="327">
        <v>0</v>
      </c>
      <c r="AL3524" s="327">
        <v>0</v>
      </c>
      <c r="AM3524" s="292"/>
    </row>
    <row r="3525" spans="23:39" ht="19.5" customHeight="1" x14ac:dyDescent="0.2">
      <c r="W3525" s="323" t="s">
        <v>71</v>
      </c>
      <c r="X3525" s="323" t="s">
        <v>234</v>
      </c>
      <c r="Y3525" s="323"/>
      <c r="Z3525" s="327">
        <v>0</v>
      </c>
      <c r="AA3525" s="327">
        <v>0</v>
      </c>
      <c r="AB3525" s="327">
        <v>0</v>
      </c>
      <c r="AC3525" s="327">
        <v>0</v>
      </c>
      <c r="AD3525" s="327">
        <v>0</v>
      </c>
      <c r="AE3525" s="327">
        <v>0</v>
      </c>
      <c r="AF3525" s="327">
        <v>0</v>
      </c>
      <c r="AG3525" s="327">
        <v>0</v>
      </c>
      <c r="AH3525" s="327">
        <v>0</v>
      </c>
      <c r="AI3525" s="327">
        <v>0</v>
      </c>
      <c r="AJ3525" s="327">
        <v>0</v>
      </c>
      <c r="AK3525" s="327">
        <v>0</v>
      </c>
      <c r="AL3525" s="327">
        <v>0</v>
      </c>
      <c r="AM3525" s="292"/>
    </row>
    <row r="3526" spans="23:39" ht="19.5" customHeight="1" x14ac:dyDescent="0.2">
      <c r="W3526" s="323" t="s">
        <v>71</v>
      </c>
      <c r="X3526" s="323" t="s">
        <v>127</v>
      </c>
      <c r="Y3526" s="323"/>
      <c r="Z3526" s="327">
        <v>0</v>
      </c>
      <c r="AA3526" s="327">
        <v>0</v>
      </c>
      <c r="AB3526" s="327">
        <v>0</v>
      </c>
      <c r="AC3526" s="327">
        <v>0</v>
      </c>
      <c r="AD3526" s="327">
        <v>0</v>
      </c>
      <c r="AE3526" s="327">
        <v>0</v>
      </c>
      <c r="AF3526" s="327">
        <v>0</v>
      </c>
      <c r="AG3526" s="327">
        <v>0</v>
      </c>
      <c r="AH3526" s="327">
        <v>0</v>
      </c>
      <c r="AI3526" s="327">
        <v>0</v>
      </c>
      <c r="AJ3526" s="327">
        <v>0</v>
      </c>
      <c r="AK3526" s="327">
        <v>0</v>
      </c>
      <c r="AL3526" s="327">
        <v>0</v>
      </c>
      <c r="AM3526" s="292"/>
    </row>
    <row r="3527" spans="23:39" ht="19.5" customHeight="1" x14ac:dyDescent="0.2">
      <c r="W3527" s="323" t="s">
        <v>71</v>
      </c>
      <c r="X3527" s="323" t="s">
        <v>235</v>
      </c>
      <c r="Y3527" s="323"/>
      <c r="Z3527" s="327">
        <v>0</v>
      </c>
      <c r="AA3527" s="327">
        <v>0</v>
      </c>
      <c r="AB3527" s="327">
        <v>0</v>
      </c>
      <c r="AC3527" s="327">
        <v>0</v>
      </c>
      <c r="AD3527" s="327">
        <v>0</v>
      </c>
      <c r="AE3527" s="327">
        <v>0</v>
      </c>
      <c r="AF3527" s="327">
        <v>0</v>
      </c>
      <c r="AG3527" s="327">
        <v>0</v>
      </c>
      <c r="AH3527" s="327">
        <v>0</v>
      </c>
      <c r="AI3527" s="327">
        <v>0</v>
      </c>
      <c r="AJ3527" s="327">
        <v>0</v>
      </c>
      <c r="AK3527" s="327">
        <v>0</v>
      </c>
      <c r="AL3527" s="327">
        <v>0</v>
      </c>
      <c r="AM3527" s="292"/>
    </row>
    <row r="3528" spans="23:39" ht="19.5" customHeight="1" x14ac:dyDescent="0.2">
      <c r="W3528" s="323" t="s">
        <v>71</v>
      </c>
      <c r="X3528" s="323" t="s">
        <v>236</v>
      </c>
      <c r="Y3528" s="323"/>
      <c r="Z3528" s="327">
        <v>0</v>
      </c>
      <c r="AA3528" s="327">
        <v>0</v>
      </c>
      <c r="AB3528" s="327">
        <v>0</v>
      </c>
      <c r="AC3528" s="327">
        <v>0</v>
      </c>
      <c r="AD3528" s="327">
        <v>0</v>
      </c>
      <c r="AE3528" s="327">
        <v>0</v>
      </c>
      <c r="AF3528" s="327">
        <v>0</v>
      </c>
      <c r="AG3528" s="327">
        <v>0</v>
      </c>
      <c r="AH3528" s="327">
        <v>0</v>
      </c>
      <c r="AI3528" s="327">
        <v>0</v>
      </c>
      <c r="AJ3528" s="327">
        <v>0</v>
      </c>
      <c r="AK3528" s="327">
        <v>0</v>
      </c>
      <c r="AL3528" s="327">
        <v>0</v>
      </c>
      <c r="AM3528" s="292"/>
    </row>
    <row r="3529" spans="23:39" ht="19.5" customHeight="1" x14ac:dyDescent="0.2">
      <c r="W3529" s="323" t="s">
        <v>71</v>
      </c>
      <c r="X3529" s="323" t="s">
        <v>237</v>
      </c>
      <c r="Y3529" s="323"/>
      <c r="Z3529" s="327">
        <v>0</v>
      </c>
      <c r="AA3529" s="327">
        <v>0</v>
      </c>
      <c r="AB3529" s="327">
        <v>0</v>
      </c>
      <c r="AC3529" s="327">
        <v>0</v>
      </c>
      <c r="AD3529" s="327">
        <v>0</v>
      </c>
      <c r="AE3529" s="327">
        <v>0</v>
      </c>
      <c r="AF3529" s="327">
        <v>0</v>
      </c>
      <c r="AG3529" s="327">
        <v>0</v>
      </c>
      <c r="AH3529" s="327">
        <v>0</v>
      </c>
      <c r="AI3529" s="327">
        <v>0</v>
      </c>
      <c r="AJ3529" s="327">
        <v>0</v>
      </c>
      <c r="AK3529" s="327">
        <v>0</v>
      </c>
      <c r="AL3529" s="327">
        <v>0</v>
      </c>
      <c r="AM3529" s="292"/>
    </row>
    <row r="3530" spans="23:39" ht="19.5" customHeight="1" x14ac:dyDescent="0.2">
      <c r="W3530" s="323" t="s">
        <v>71</v>
      </c>
      <c r="X3530" s="323" t="s">
        <v>238</v>
      </c>
      <c r="Y3530" s="323"/>
      <c r="Z3530" s="327">
        <v>0</v>
      </c>
      <c r="AA3530" s="327">
        <v>0</v>
      </c>
      <c r="AB3530" s="327">
        <v>0</v>
      </c>
      <c r="AC3530" s="327">
        <v>0</v>
      </c>
      <c r="AD3530" s="327">
        <v>0</v>
      </c>
      <c r="AE3530" s="327">
        <v>0</v>
      </c>
      <c r="AF3530" s="327">
        <v>0</v>
      </c>
      <c r="AG3530" s="327">
        <v>0</v>
      </c>
      <c r="AH3530" s="327">
        <v>0</v>
      </c>
      <c r="AI3530" s="327">
        <v>0</v>
      </c>
      <c r="AJ3530" s="327">
        <v>0</v>
      </c>
      <c r="AK3530" s="327">
        <v>0</v>
      </c>
      <c r="AL3530" s="327">
        <v>0</v>
      </c>
      <c r="AM3530" s="292"/>
    </row>
    <row r="3531" spans="23:39" ht="19.5" customHeight="1" x14ac:dyDescent="0.2">
      <c r="W3531" s="323" t="s">
        <v>71</v>
      </c>
      <c r="X3531" s="323" t="s">
        <v>239</v>
      </c>
      <c r="Y3531" s="323"/>
      <c r="Z3531" s="327">
        <v>0</v>
      </c>
      <c r="AA3531" s="327">
        <v>0</v>
      </c>
      <c r="AB3531" s="327">
        <v>0</v>
      </c>
      <c r="AC3531" s="327">
        <v>0</v>
      </c>
      <c r="AD3531" s="327">
        <v>0</v>
      </c>
      <c r="AE3531" s="327">
        <v>0</v>
      </c>
      <c r="AF3531" s="327">
        <v>0</v>
      </c>
      <c r="AG3531" s="327">
        <v>0</v>
      </c>
      <c r="AH3531" s="327">
        <v>0</v>
      </c>
      <c r="AI3531" s="327">
        <v>0</v>
      </c>
      <c r="AJ3531" s="327">
        <v>0</v>
      </c>
      <c r="AK3531" s="327">
        <v>0</v>
      </c>
      <c r="AL3531" s="327">
        <v>0</v>
      </c>
      <c r="AM3531" s="292"/>
    </row>
    <row r="3532" spans="23:39" ht="19.5" customHeight="1" x14ac:dyDescent="0.2">
      <c r="W3532" s="323" t="s">
        <v>71</v>
      </c>
      <c r="X3532" s="323" t="s">
        <v>240</v>
      </c>
      <c r="Y3532" s="323"/>
      <c r="Z3532" s="327">
        <v>0</v>
      </c>
      <c r="AA3532" s="327">
        <v>0</v>
      </c>
      <c r="AB3532" s="327">
        <v>0</v>
      </c>
      <c r="AC3532" s="327">
        <v>0</v>
      </c>
      <c r="AD3532" s="327">
        <v>0</v>
      </c>
      <c r="AE3532" s="327">
        <v>0</v>
      </c>
      <c r="AF3532" s="327">
        <v>0</v>
      </c>
      <c r="AG3532" s="327">
        <v>0</v>
      </c>
      <c r="AH3532" s="327">
        <v>0</v>
      </c>
      <c r="AI3532" s="327">
        <v>0</v>
      </c>
      <c r="AJ3532" s="327">
        <v>0</v>
      </c>
      <c r="AK3532" s="327">
        <v>0</v>
      </c>
      <c r="AL3532" s="327">
        <v>0</v>
      </c>
      <c r="AM3532" s="292"/>
    </row>
    <row r="3533" spans="23:39" ht="19.5" customHeight="1" x14ac:dyDescent="0.2">
      <c r="W3533" s="323" t="s">
        <v>71</v>
      </c>
      <c r="X3533" s="323" t="s">
        <v>241</v>
      </c>
      <c r="Y3533" s="323"/>
      <c r="Z3533" s="327">
        <v>0</v>
      </c>
      <c r="AA3533" s="327">
        <v>0</v>
      </c>
      <c r="AB3533" s="327">
        <v>0</v>
      </c>
      <c r="AC3533" s="327">
        <v>0</v>
      </c>
      <c r="AD3533" s="327">
        <v>0</v>
      </c>
      <c r="AE3533" s="327">
        <v>0</v>
      </c>
      <c r="AF3533" s="327">
        <v>0</v>
      </c>
      <c r="AG3533" s="327">
        <v>0</v>
      </c>
      <c r="AH3533" s="327">
        <v>0</v>
      </c>
      <c r="AI3533" s="327">
        <v>0</v>
      </c>
      <c r="AJ3533" s="327">
        <v>0</v>
      </c>
      <c r="AK3533" s="327">
        <v>0</v>
      </c>
      <c r="AL3533" s="327">
        <v>0</v>
      </c>
      <c r="AM3533" s="292"/>
    </row>
    <row r="3534" spans="23:39" ht="19.5" customHeight="1" x14ac:dyDescent="0.2">
      <c r="W3534" s="323" t="s">
        <v>71</v>
      </c>
      <c r="X3534" s="323" t="s">
        <v>242</v>
      </c>
      <c r="Y3534" s="323"/>
      <c r="Z3534" s="327">
        <v>0</v>
      </c>
      <c r="AA3534" s="327">
        <v>0</v>
      </c>
      <c r="AB3534" s="327">
        <v>0</v>
      </c>
      <c r="AC3534" s="327">
        <v>0</v>
      </c>
      <c r="AD3534" s="327">
        <v>0</v>
      </c>
      <c r="AE3534" s="327">
        <v>0</v>
      </c>
      <c r="AF3534" s="327">
        <v>0</v>
      </c>
      <c r="AG3534" s="327">
        <v>0</v>
      </c>
      <c r="AH3534" s="327">
        <v>0</v>
      </c>
      <c r="AI3534" s="327">
        <v>0</v>
      </c>
      <c r="AJ3534" s="327">
        <v>0</v>
      </c>
      <c r="AK3534" s="327">
        <v>0</v>
      </c>
      <c r="AL3534" s="327">
        <v>0</v>
      </c>
      <c r="AM3534" s="292"/>
    </row>
    <row r="3535" spans="23:39" ht="19.5" customHeight="1" x14ac:dyDescent="0.2">
      <c r="W3535" s="323" t="s">
        <v>71</v>
      </c>
      <c r="X3535" s="323" t="s">
        <v>243</v>
      </c>
      <c r="Y3535" s="323"/>
      <c r="Z3535" s="327">
        <v>0</v>
      </c>
      <c r="AA3535" s="327">
        <v>0</v>
      </c>
      <c r="AB3535" s="327">
        <v>0</v>
      </c>
      <c r="AC3535" s="327">
        <v>0</v>
      </c>
      <c r="AD3535" s="327">
        <v>0</v>
      </c>
      <c r="AE3535" s="327">
        <v>0</v>
      </c>
      <c r="AF3535" s="327">
        <v>0</v>
      </c>
      <c r="AG3535" s="327">
        <v>0</v>
      </c>
      <c r="AH3535" s="327">
        <v>0</v>
      </c>
      <c r="AI3535" s="327">
        <v>0</v>
      </c>
      <c r="AJ3535" s="327">
        <v>0</v>
      </c>
      <c r="AK3535" s="327">
        <v>0</v>
      </c>
      <c r="AL3535" s="327">
        <v>0</v>
      </c>
      <c r="AM3535" s="292"/>
    </row>
    <row r="3536" spans="23:39" ht="19.5" customHeight="1" x14ac:dyDescent="0.2">
      <c r="W3536" s="323" t="s">
        <v>71</v>
      </c>
      <c r="X3536" s="323" t="s">
        <v>244</v>
      </c>
      <c r="Y3536" s="323"/>
      <c r="Z3536" s="327">
        <v>0</v>
      </c>
      <c r="AA3536" s="327">
        <v>0</v>
      </c>
      <c r="AB3536" s="327">
        <v>0</v>
      </c>
      <c r="AC3536" s="327">
        <v>0</v>
      </c>
      <c r="AD3536" s="327">
        <v>0</v>
      </c>
      <c r="AE3536" s="327">
        <v>0</v>
      </c>
      <c r="AF3536" s="327">
        <v>0</v>
      </c>
      <c r="AG3536" s="327">
        <v>0</v>
      </c>
      <c r="AH3536" s="327">
        <v>0</v>
      </c>
      <c r="AI3536" s="327">
        <v>0</v>
      </c>
      <c r="AJ3536" s="327">
        <v>0</v>
      </c>
      <c r="AK3536" s="327">
        <v>0</v>
      </c>
      <c r="AL3536" s="327">
        <v>0</v>
      </c>
      <c r="AM3536" s="292"/>
    </row>
    <row r="3537" spans="23:39" ht="19.5" customHeight="1" x14ac:dyDescent="0.2">
      <c r="W3537" s="323" t="s">
        <v>71</v>
      </c>
      <c r="X3537" s="323" t="s">
        <v>245</v>
      </c>
      <c r="Y3537" s="323"/>
      <c r="Z3537" s="327">
        <v>0</v>
      </c>
      <c r="AA3537" s="327">
        <v>0</v>
      </c>
      <c r="AB3537" s="327">
        <v>0</v>
      </c>
      <c r="AC3537" s="327">
        <v>0</v>
      </c>
      <c r="AD3537" s="327">
        <v>0</v>
      </c>
      <c r="AE3537" s="327">
        <v>0</v>
      </c>
      <c r="AF3537" s="327">
        <v>0</v>
      </c>
      <c r="AG3537" s="327">
        <v>0</v>
      </c>
      <c r="AH3537" s="327">
        <v>0</v>
      </c>
      <c r="AI3537" s="327">
        <v>0</v>
      </c>
      <c r="AJ3537" s="327">
        <v>0</v>
      </c>
      <c r="AK3537" s="327">
        <v>0</v>
      </c>
      <c r="AL3537" s="327">
        <v>0</v>
      </c>
      <c r="AM3537" s="292"/>
    </row>
    <row r="3538" spans="23:39" ht="19.5" customHeight="1" x14ac:dyDescent="0.2">
      <c r="W3538" s="323" t="s">
        <v>71</v>
      </c>
      <c r="X3538" s="323" t="s">
        <v>246</v>
      </c>
      <c r="Y3538" s="323"/>
      <c r="Z3538" s="327">
        <v>0</v>
      </c>
      <c r="AA3538" s="327">
        <v>0</v>
      </c>
      <c r="AB3538" s="327">
        <v>0</v>
      </c>
      <c r="AC3538" s="327">
        <v>0</v>
      </c>
      <c r="AD3538" s="327">
        <v>0</v>
      </c>
      <c r="AE3538" s="327">
        <v>0</v>
      </c>
      <c r="AF3538" s="327">
        <v>0</v>
      </c>
      <c r="AG3538" s="327">
        <v>0</v>
      </c>
      <c r="AH3538" s="327">
        <v>0</v>
      </c>
      <c r="AI3538" s="327">
        <v>0</v>
      </c>
      <c r="AJ3538" s="327">
        <v>0</v>
      </c>
      <c r="AK3538" s="327">
        <v>0</v>
      </c>
      <c r="AL3538" s="327">
        <v>0</v>
      </c>
      <c r="AM3538" s="292"/>
    </row>
    <row r="3539" spans="23:39" ht="19.5" customHeight="1" x14ac:dyDescent="0.2">
      <c r="W3539" s="323" t="s">
        <v>71</v>
      </c>
      <c r="X3539" s="323" t="s">
        <v>247</v>
      </c>
      <c r="Y3539" s="323"/>
      <c r="Z3539" s="327">
        <v>0</v>
      </c>
      <c r="AA3539" s="327">
        <v>0</v>
      </c>
      <c r="AB3539" s="327">
        <v>0</v>
      </c>
      <c r="AC3539" s="327">
        <v>0</v>
      </c>
      <c r="AD3539" s="327">
        <v>0</v>
      </c>
      <c r="AE3539" s="327">
        <v>0</v>
      </c>
      <c r="AF3539" s="327">
        <v>0</v>
      </c>
      <c r="AG3539" s="327">
        <v>0</v>
      </c>
      <c r="AH3539" s="327">
        <v>0</v>
      </c>
      <c r="AI3539" s="327">
        <v>0</v>
      </c>
      <c r="AJ3539" s="327">
        <v>0</v>
      </c>
      <c r="AK3539" s="327">
        <v>0</v>
      </c>
      <c r="AL3539" s="327">
        <v>0</v>
      </c>
      <c r="AM3539" s="292"/>
    </row>
    <row r="3540" spans="23:39" ht="19.5" customHeight="1" x14ac:dyDescent="0.2">
      <c r="W3540" s="323" t="s">
        <v>71</v>
      </c>
      <c r="X3540" s="323" t="s">
        <v>248</v>
      </c>
      <c r="Y3540" s="323"/>
      <c r="Z3540" s="327">
        <v>0</v>
      </c>
      <c r="AA3540" s="327">
        <v>0</v>
      </c>
      <c r="AB3540" s="327">
        <v>0</v>
      </c>
      <c r="AC3540" s="327">
        <v>0</v>
      </c>
      <c r="AD3540" s="327">
        <v>0</v>
      </c>
      <c r="AE3540" s="327">
        <v>0</v>
      </c>
      <c r="AF3540" s="327">
        <v>0</v>
      </c>
      <c r="AG3540" s="327">
        <v>0</v>
      </c>
      <c r="AH3540" s="327">
        <v>0</v>
      </c>
      <c r="AI3540" s="327">
        <v>0</v>
      </c>
      <c r="AJ3540" s="327">
        <v>0</v>
      </c>
      <c r="AK3540" s="327">
        <v>0</v>
      </c>
      <c r="AL3540" s="327">
        <v>0</v>
      </c>
      <c r="AM3540" s="292"/>
    </row>
    <row r="3541" spans="23:39" ht="19.5" customHeight="1" x14ac:dyDescent="0.2">
      <c r="W3541" s="323" t="s">
        <v>71</v>
      </c>
      <c r="X3541" s="323" t="s">
        <v>210</v>
      </c>
      <c r="Y3541" s="323"/>
      <c r="Z3541" s="327">
        <v>0</v>
      </c>
      <c r="AA3541" s="327">
        <v>0</v>
      </c>
      <c r="AB3541" s="327">
        <v>0</v>
      </c>
      <c r="AC3541" s="327">
        <v>0</v>
      </c>
      <c r="AD3541" s="327">
        <v>0</v>
      </c>
      <c r="AE3541" s="327">
        <v>0</v>
      </c>
      <c r="AF3541" s="327">
        <v>0</v>
      </c>
      <c r="AG3541" s="327">
        <v>0</v>
      </c>
      <c r="AH3541" s="327">
        <v>0</v>
      </c>
      <c r="AI3541" s="327">
        <v>0</v>
      </c>
      <c r="AJ3541" s="327">
        <v>0</v>
      </c>
      <c r="AK3541" s="327">
        <v>0</v>
      </c>
      <c r="AL3541" s="327">
        <v>0</v>
      </c>
      <c r="AM3541" s="292"/>
    </row>
    <row r="3542" spans="23:39" ht="19.5" customHeight="1" x14ac:dyDescent="0.2">
      <c r="W3542" s="321"/>
      <c r="X3542" s="321"/>
      <c r="Y3542" s="321"/>
      <c r="Z3542" s="329"/>
      <c r="AA3542" s="329"/>
      <c r="AB3542" s="329"/>
      <c r="AC3542" s="329"/>
      <c r="AD3542" s="329"/>
      <c r="AE3542" s="329"/>
      <c r="AF3542" s="329"/>
      <c r="AG3542" s="329"/>
      <c r="AH3542" s="329"/>
      <c r="AI3542" s="329"/>
      <c r="AJ3542" s="329"/>
      <c r="AK3542" s="329"/>
      <c r="AL3542" s="329"/>
      <c r="AM3542" s="292"/>
    </row>
    <row r="3543" spans="23:39" ht="19.5" customHeight="1" x14ac:dyDescent="0.2">
      <c r="W3543" s="321"/>
      <c r="X3543" s="321"/>
      <c r="Y3543" s="321"/>
      <c r="Z3543" s="329"/>
      <c r="AA3543" s="329"/>
      <c r="AB3543" s="329"/>
      <c r="AC3543" s="329"/>
      <c r="AD3543" s="329"/>
      <c r="AE3543" s="329"/>
      <c r="AF3543" s="329"/>
      <c r="AG3543" s="329"/>
      <c r="AH3543" s="329"/>
      <c r="AI3543" s="329"/>
      <c r="AJ3543" s="329"/>
      <c r="AK3543" s="329"/>
      <c r="AL3543" s="329"/>
      <c r="AM3543" s="292"/>
    </row>
    <row r="3544" spans="23:39" ht="19.5" customHeight="1" x14ac:dyDescent="0.2">
      <c r="W3544" s="323" t="s">
        <v>3</v>
      </c>
      <c r="X3544" s="323" t="s">
        <v>4</v>
      </c>
      <c r="Y3544" s="323"/>
      <c r="Z3544" s="327" t="s">
        <v>8</v>
      </c>
      <c r="AA3544" s="327" t="s">
        <v>9</v>
      </c>
      <c r="AB3544" s="327" t="s">
        <v>10</v>
      </c>
      <c r="AC3544" s="327" t="s">
        <v>11</v>
      </c>
      <c r="AD3544" s="327" t="s">
        <v>12</v>
      </c>
      <c r="AE3544" s="327" t="s">
        <v>13</v>
      </c>
      <c r="AF3544" s="327" t="s">
        <v>14</v>
      </c>
      <c r="AG3544" s="327" t="s">
        <v>15</v>
      </c>
      <c r="AH3544" s="327" t="s">
        <v>16</v>
      </c>
      <c r="AI3544" s="327" t="s">
        <v>17</v>
      </c>
      <c r="AJ3544" s="327" t="s">
        <v>111</v>
      </c>
      <c r="AK3544" s="327" t="s">
        <v>19</v>
      </c>
      <c r="AL3544" s="327" t="s">
        <v>20</v>
      </c>
      <c r="AM3544" s="292"/>
    </row>
    <row r="3545" spans="23:39" ht="19.5" customHeight="1" x14ac:dyDescent="0.2">
      <c r="W3545" s="323" t="s">
        <v>72</v>
      </c>
      <c r="X3545" s="323" t="s">
        <v>217</v>
      </c>
      <c r="Y3545" s="323"/>
      <c r="Z3545" s="327">
        <v>0</v>
      </c>
      <c r="AA3545" s="327">
        <v>0</v>
      </c>
      <c r="AB3545" s="327">
        <v>0</v>
      </c>
      <c r="AC3545" s="327">
        <v>0</v>
      </c>
      <c r="AD3545" s="327">
        <v>0</v>
      </c>
      <c r="AE3545" s="327">
        <v>0</v>
      </c>
      <c r="AF3545" s="327">
        <v>0</v>
      </c>
      <c r="AG3545" s="327">
        <v>0</v>
      </c>
      <c r="AH3545" s="327">
        <v>0</v>
      </c>
      <c r="AI3545" s="327">
        <v>0</v>
      </c>
      <c r="AJ3545" s="327">
        <v>0</v>
      </c>
      <c r="AK3545" s="327">
        <v>0</v>
      </c>
      <c r="AL3545" s="327">
        <v>0</v>
      </c>
      <c r="AM3545" s="292"/>
    </row>
    <row r="3546" spans="23:39" ht="19.5" customHeight="1" x14ac:dyDescent="0.2">
      <c r="W3546" s="323" t="s">
        <v>72</v>
      </c>
      <c r="X3546" s="323" t="s">
        <v>218</v>
      </c>
      <c r="Y3546" s="323"/>
      <c r="Z3546" s="327">
        <v>0</v>
      </c>
      <c r="AA3546" s="327">
        <v>0</v>
      </c>
      <c r="AB3546" s="327">
        <v>0</v>
      </c>
      <c r="AC3546" s="327">
        <v>0</v>
      </c>
      <c r="AD3546" s="327">
        <v>0</v>
      </c>
      <c r="AE3546" s="327">
        <v>0</v>
      </c>
      <c r="AF3546" s="327">
        <v>0</v>
      </c>
      <c r="AG3546" s="327">
        <v>0</v>
      </c>
      <c r="AH3546" s="327">
        <v>0</v>
      </c>
      <c r="AI3546" s="327">
        <v>0</v>
      </c>
      <c r="AJ3546" s="327">
        <v>0</v>
      </c>
      <c r="AK3546" s="327">
        <v>0</v>
      </c>
      <c r="AL3546" s="327">
        <v>0</v>
      </c>
      <c r="AM3546" s="292"/>
    </row>
    <row r="3547" spans="23:39" ht="19.5" customHeight="1" x14ac:dyDescent="0.2">
      <c r="W3547" s="323" t="s">
        <v>72</v>
      </c>
      <c r="X3547" s="323" t="s">
        <v>219</v>
      </c>
      <c r="Y3547" s="323"/>
      <c r="Z3547" s="327">
        <v>0</v>
      </c>
      <c r="AA3547" s="327">
        <v>0</v>
      </c>
      <c r="AB3547" s="327">
        <v>0</v>
      </c>
      <c r="AC3547" s="327">
        <v>0</v>
      </c>
      <c r="AD3547" s="327">
        <v>0</v>
      </c>
      <c r="AE3547" s="327">
        <v>0</v>
      </c>
      <c r="AF3547" s="327">
        <v>0</v>
      </c>
      <c r="AG3547" s="327">
        <v>0</v>
      </c>
      <c r="AH3547" s="327">
        <v>0</v>
      </c>
      <c r="AI3547" s="327">
        <v>0</v>
      </c>
      <c r="AJ3547" s="327">
        <v>0</v>
      </c>
      <c r="AK3547" s="327">
        <v>0</v>
      </c>
      <c r="AL3547" s="327">
        <v>0</v>
      </c>
      <c r="AM3547" s="292"/>
    </row>
    <row r="3548" spans="23:39" ht="19.5" customHeight="1" x14ac:dyDescent="0.2">
      <c r="W3548" s="323" t="s">
        <v>72</v>
      </c>
      <c r="X3548" s="323" t="s">
        <v>220</v>
      </c>
      <c r="Y3548" s="323"/>
      <c r="Z3548" s="327">
        <v>0</v>
      </c>
      <c r="AA3548" s="327">
        <v>0</v>
      </c>
      <c r="AB3548" s="327">
        <v>0</v>
      </c>
      <c r="AC3548" s="327">
        <v>0</v>
      </c>
      <c r="AD3548" s="327">
        <v>0</v>
      </c>
      <c r="AE3548" s="327">
        <v>0</v>
      </c>
      <c r="AF3548" s="327">
        <v>0</v>
      </c>
      <c r="AG3548" s="327">
        <v>0</v>
      </c>
      <c r="AH3548" s="327">
        <v>0</v>
      </c>
      <c r="AI3548" s="327">
        <v>0</v>
      </c>
      <c r="AJ3548" s="327">
        <v>0</v>
      </c>
      <c r="AK3548" s="327">
        <v>0</v>
      </c>
      <c r="AL3548" s="327">
        <v>0</v>
      </c>
      <c r="AM3548" s="292"/>
    </row>
    <row r="3549" spans="23:39" ht="19.5" customHeight="1" x14ac:dyDescent="0.2">
      <c r="W3549" s="323" t="s">
        <v>72</v>
      </c>
      <c r="X3549" s="323" t="s">
        <v>211</v>
      </c>
      <c r="Y3549" s="323"/>
      <c r="Z3549" s="327">
        <v>0</v>
      </c>
      <c r="AA3549" s="327">
        <v>0</v>
      </c>
      <c r="AB3549" s="327">
        <v>0</v>
      </c>
      <c r="AC3549" s="327">
        <v>0</v>
      </c>
      <c r="AD3549" s="327">
        <v>0</v>
      </c>
      <c r="AE3549" s="327">
        <v>0</v>
      </c>
      <c r="AF3549" s="327">
        <v>0</v>
      </c>
      <c r="AG3549" s="327">
        <v>0</v>
      </c>
      <c r="AH3549" s="327">
        <v>0</v>
      </c>
      <c r="AI3549" s="327">
        <v>0</v>
      </c>
      <c r="AJ3549" s="327">
        <v>0</v>
      </c>
      <c r="AK3549" s="327">
        <v>0</v>
      </c>
      <c r="AL3549" s="327">
        <v>0</v>
      </c>
      <c r="AM3549" s="292"/>
    </row>
    <row r="3550" spans="23:39" ht="19.5" customHeight="1" x14ac:dyDescent="0.2">
      <c r="W3550" s="323" t="s">
        <v>72</v>
      </c>
      <c r="X3550" s="323" t="s">
        <v>221</v>
      </c>
      <c r="Y3550" s="323"/>
      <c r="Z3550" s="327">
        <v>0</v>
      </c>
      <c r="AA3550" s="327">
        <v>0</v>
      </c>
      <c r="AB3550" s="327">
        <v>0</v>
      </c>
      <c r="AC3550" s="327">
        <v>0</v>
      </c>
      <c r="AD3550" s="327">
        <v>0</v>
      </c>
      <c r="AE3550" s="327">
        <v>0</v>
      </c>
      <c r="AF3550" s="327">
        <v>0</v>
      </c>
      <c r="AG3550" s="327">
        <v>0</v>
      </c>
      <c r="AH3550" s="327">
        <v>0</v>
      </c>
      <c r="AI3550" s="327">
        <v>0</v>
      </c>
      <c r="AJ3550" s="327">
        <v>0</v>
      </c>
      <c r="AK3550" s="327">
        <v>0</v>
      </c>
      <c r="AL3550" s="327">
        <v>0</v>
      </c>
      <c r="AM3550" s="292"/>
    </row>
    <row r="3551" spans="23:39" ht="19.5" customHeight="1" x14ac:dyDescent="0.2">
      <c r="W3551" s="323" t="s">
        <v>72</v>
      </c>
      <c r="X3551" s="323" t="s">
        <v>222</v>
      </c>
      <c r="Y3551" s="323"/>
      <c r="Z3551" s="327">
        <v>0</v>
      </c>
      <c r="AA3551" s="327">
        <v>0</v>
      </c>
      <c r="AB3551" s="327">
        <v>0</v>
      </c>
      <c r="AC3551" s="327">
        <v>0</v>
      </c>
      <c r="AD3551" s="327">
        <v>0</v>
      </c>
      <c r="AE3551" s="327">
        <v>0</v>
      </c>
      <c r="AF3551" s="327">
        <v>0</v>
      </c>
      <c r="AG3551" s="327">
        <v>0</v>
      </c>
      <c r="AH3551" s="327">
        <v>0</v>
      </c>
      <c r="AI3551" s="327">
        <v>0</v>
      </c>
      <c r="AJ3551" s="327">
        <v>0</v>
      </c>
      <c r="AK3551" s="327">
        <v>0</v>
      </c>
      <c r="AL3551" s="327">
        <v>0</v>
      </c>
      <c r="AM3551" s="292"/>
    </row>
    <row r="3552" spans="23:39" ht="19.5" customHeight="1" x14ac:dyDescent="0.2">
      <c r="W3552" s="323" t="s">
        <v>72</v>
      </c>
      <c r="X3552" s="323" t="s">
        <v>223</v>
      </c>
      <c r="Y3552" s="323"/>
      <c r="Z3552" s="327">
        <v>0</v>
      </c>
      <c r="AA3552" s="327">
        <v>0</v>
      </c>
      <c r="AB3552" s="327">
        <v>0</v>
      </c>
      <c r="AC3552" s="327">
        <v>0</v>
      </c>
      <c r="AD3552" s="327">
        <v>0</v>
      </c>
      <c r="AE3552" s="327">
        <v>0</v>
      </c>
      <c r="AF3552" s="327">
        <v>0</v>
      </c>
      <c r="AG3552" s="327">
        <v>0</v>
      </c>
      <c r="AH3552" s="327">
        <v>0</v>
      </c>
      <c r="AI3552" s="327">
        <v>0</v>
      </c>
      <c r="AJ3552" s="327">
        <v>0</v>
      </c>
      <c r="AK3552" s="327">
        <v>0</v>
      </c>
      <c r="AL3552" s="327">
        <v>0</v>
      </c>
      <c r="AM3552" s="292"/>
    </row>
    <row r="3553" spans="23:39" ht="19.5" customHeight="1" x14ac:dyDescent="0.2">
      <c r="W3553" s="323" t="s">
        <v>72</v>
      </c>
      <c r="X3553" s="323" t="s">
        <v>224</v>
      </c>
      <c r="Y3553" s="323"/>
      <c r="Z3553" s="327">
        <v>0</v>
      </c>
      <c r="AA3553" s="327">
        <v>0</v>
      </c>
      <c r="AB3553" s="327">
        <v>0</v>
      </c>
      <c r="AC3553" s="327">
        <v>0</v>
      </c>
      <c r="AD3553" s="327">
        <v>0</v>
      </c>
      <c r="AE3553" s="327">
        <v>0</v>
      </c>
      <c r="AF3553" s="327">
        <v>0</v>
      </c>
      <c r="AG3553" s="327">
        <v>0</v>
      </c>
      <c r="AH3553" s="327">
        <v>0</v>
      </c>
      <c r="AI3553" s="327">
        <v>0</v>
      </c>
      <c r="AJ3553" s="327">
        <v>0</v>
      </c>
      <c r="AK3553" s="327">
        <v>0</v>
      </c>
      <c r="AL3553" s="327">
        <v>0</v>
      </c>
      <c r="AM3553" s="292"/>
    </row>
    <row r="3554" spans="23:39" ht="19.5" customHeight="1" x14ac:dyDescent="0.2">
      <c r="W3554" s="323" t="s">
        <v>72</v>
      </c>
      <c r="X3554" s="323" t="s">
        <v>225</v>
      </c>
      <c r="Y3554" s="323"/>
      <c r="Z3554" s="327">
        <v>0</v>
      </c>
      <c r="AA3554" s="327">
        <v>0</v>
      </c>
      <c r="AB3554" s="327">
        <v>0</v>
      </c>
      <c r="AC3554" s="327">
        <v>0</v>
      </c>
      <c r="AD3554" s="327">
        <v>0</v>
      </c>
      <c r="AE3554" s="327">
        <v>0</v>
      </c>
      <c r="AF3554" s="327">
        <v>0</v>
      </c>
      <c r="AG3554" s="327">
        <v>0</v>
      </c>
      <c r="AH3554" s="327">
        <v>0</v>
      </c>
      <c r="AI3554" s="327">
        <v>0</v>
      </c>
      <c r="AJ3554" s="327">
        <v>0</v>
      </c>
      <c r="AK3554" s="327">
        <v>0</v>
      </c>
      <c r="AL3554" s="327">
        <v>0</v>
      </c>
      <c r="AM3554" s="292"/>
    </row>
    <row r="3555" spans="23:39" ht="19.5" customHeight="1" x14ac:dyDescent="0.2">
      <c r="W3555" s="323" t="s">
        <v>72</v>
      </c>
      <c r="X3555" s="323" t="s">
        <v>226</v>
      </c>
      <c r="Y3555" s="323"/>
      <c r="Z3555" s="327">
        <v>0</v>
      </c>
      <c r="AA3555" s="327">
        <v>0</v>
      </c>
      <c r="AB3555" s="327">
        <v>0</v>
      </c>
      <c r="AC3555" s="327">
        <v>0</v>
      </c>
      <c r="AD3555" s="327">
        <v>0</v>
      </c>
      <c r="AE3555" s="327">
        <v>0</v>
      </c>
      <c r="AF3555" s="327">
        <v>0</v>
      </c>
      <c r="AG3555" s="327">
        <v>0</v>
      </c>
      <c r="AH3555" s="327">
        <v>0</v>
      </c>
      <c r="AI3555" s="327">
        <v>0</v>
      </c>
      <c r="AJ3555" s="327">
        <v>0</v>
      </c>
      <c r="AK3555" s="327">
        <v>0</v>
      </c>
      <c r="AL3555" s="327">
        <v>0</v>
      </c>
      <c r="AM3555" s="292"/>
    </row>
    <row r="3556" spans="23:39" ht="19.5" customHeight="1" x14ac:dyDescent="0.2">
      <c r="W3556" s="323" t="s">
        <v>72</v>
      </c>
      <c r="X3556" s="323" t="s">
        <v>227</v>
      </c>
      <c r="Y3556" s="323"/>
      <c r="Z3556" s="327">
        <v>0</v>
      </c>
      <c r="AA3556" s="327">
        <v>0</v>
      </c>
      <c r="AB3556" s="327">
        <v>0</v>
      </c>
      <c r="AC3556" s="327">
        <v>0</v>
      </c>
      <c r="AD3556" s="327">
        <v>0</v>
      </c>
      <c r="AE3556" s="327">
        <v>0</v>
      </c>
      <c r="AF3556" s="327">
        <v>0</v>
      </c>
      <c r="AG3556" s="327">
        <v>0</v>
      </c>
      <c r="AH3556" s="327">
        <v>0</v>
      </c>
      <c r="AI3556" s="327">
        <v>0</v>
      </c>
      <c r="AJ3556" s="327">
        <v>0</v>
      </c>
      <c r="AK3556" s="327">
        <v>0</v>
      </c>
      <c r="AL3556" s="327">
        <v>0</v>
      </c>
      <c r="AM3556" s="292"/>
    </row>
    <row r="3557" spans="23:39" ht="19.5" customHeight="1" x14ac:dyDescent="0.2">
      <c r="W3557" s="323" t="s">
        <v>72</v>
      </c>
      <c r="X3557" s="323" t="s">
        <v>367</v>
      </c>
      <c r="Y3557" s="323"/>
      <c r="Z3557" s="327">
        <v>0</v>
      </c>
      <c r="AA3557" s="327">
        <v>0</v>
      </c>
      <c r="AB3557" s="327">
        <v>0</v>
      </c>
      <c r="AC3557" s="327">
        <v>0</v>
      </c>
      <c r="AD3557" s="327">
        <v>0</v>
      </c>
      <c r="AE3557" s="327">
        <v>0</v>
      </c>
      <c r="AF3557" s="327">
        <v>0</v>
      </c>
      <c r="AG3557" s="327">
        <v>0</v>
      </c>
      <c r="AH3557" s="327">
        <v>0</v>
      </c>
      <c r="AI3557" s="327">
        <v>0</v>
      </c>
      <c r="AJ3557" s="327">
        <v>0</v>
      </c>
      <c r="AK3557" s="327">
        <v>0</v>
      </c>
      <c r="AL3557" s="327">
        <v>0</v>
      </c>
      <c r="AM3557" s="292"/>
    </row>
    <row r="3558" spans="23:39" ht="19.5" customHeight="1" x14ac:dyDescent="0.2">
      <c r="W3558" s="323" t="s">
        <v>72</v>
      </c>
      <c r="X3558" s="323" t="s">
        <v>229</v>
      </c>
      <c r="Y3558" s="323"/>
      <c r="Z3558" s="327">
        <v>0</v>
      </c>
      <c r="AA3558" s="327">
        <v>0</v>
      </c>
      <c r="AB3558" s="327">
        <v>0</v>
      </c>
      <c r="AC3558" s="327">
        <v>0</v>
      </c>
      <c r="AD3558" s="327">
        <v>0</v>
      </c>
      <c r="AE3558" s="327">
        <v>0</v>
      </c>
      <c r="AF3558" s="327">
        <v>0</v>
      </c>
      <c r="AG3558" s="327">
        <v>0</v>
      </c>
      <c r="AH3558" s="327">
        <v>0</v>
      </c>
      <c r="AI3558" s="327">
        <v>0</v>
      </c>
      <c r="AJ3558" s="327">
        <v>0</v>
      </c>
      <c r="AK3558" s="327">
        <v>0</v>
      </c>
      <c r="AL3558" s="327">
        <v>0</v>
      </c>
      <c r="AM3558" s="292"/>
    </row>
    <row r="3559" spans="23:39" ht="19.5" customHeight="1" x14ac:dyDescent="0.2">
      <c r="W3559" s="323" t="s">
        <v>72</v>
      </c>
      <c r="X3559" s="323" t="s">
        <v>230</v>
      </c>
      <c r="Y3559" s="323"/>
      <c r="Z3559" s="327">
        <v>0</v>
      </c>
      <c r="AA3559" s="327">
        <v>0</v>
      </c>
      <c r="AB3559" s="327">
        <v>0</v>
      </c>
      <c r="AC3559" s="327">
        <v>0</v>
      </c>
      <c r="AD3559" s="327">
        <v>0</v>
      </c>
      <c r="AE3559" s="327">
        <v>0</v>
      </c>
      <c r="AF3559" s="327">
        <v>0</v>
      </c>
      <c r="AG3559" s="327">
        <v>0</v>
      </c>
      <c r="AH3559" s="327">
        <v>0</v>
      </c>
      <c r="AI3559" s="327">
        <v>0</v>
      </c>
      <c r="AJ3559" s="327">
        <v>0</v>
      </c>
      <c r="AK3559" s="327">
        <v>0</v>
      </c>
      <c r="AL3559" s="327">
        <v>0</v>
      </c>
      <c r="AM3559" s="292"/>
    </row>
    <row r="3560" spans="23:39" ht="19.5" customHeight="1" x14ac:dyDescent="0.2">
      <c r="W3560" s="323" t="s">
        <v>72</v>
      </c>
      <c r="X3560" s="323" t="s">
        <v>231</v>
      </c>
      <c r="Y3560" s="323"/>
      <c r="Z3560" s="327">
        <v>0</v>
      </c>
      <c r="AA3560" s="327">
        <v>0</v>
      </c>
      <c r="AB3560" s="327">
        <v>0</v>
      </c>
      <c r="AC3560" s="327">
        <v>0</v>
      </c>
      <c r="AD3560" s="327">
        <v>0</v>
      </c>
      <c r="AE3560" s="327">
        <v>0</v>
      </c>
      <c r="AF3560" s="327">
        <v>0</v>
      </c>
      <c r="AG3560" s="327">
        <v>0</v>
      </c>
      <c r="AH3560" s="327">
        <v>0</v>
      </c>
      <c r="AI3560" s="327">
        <v>0</v>
      </c>
      <c r="AJ3560" s="327">
        <v>0</v>
      </c>
      <c r="AK3560" s="327">
        <v>0</v>
      </c>
      <c r="AL3560" s="327">
        <v>0</v>
      </c>
      <c r="AM3560" s="292"/>
    </row>
    <row r="3561" spans="23:39" ht="19.5" customHeight="1" x14ac:dyDescent="0.2">
      <c r="W3561" s="323" t="s">
        <v>72</v>
      </c>
      <c r="X3561" s="323" t="s">
        <v>232</v>
      </c>
      <c r="Y3561" s="323"/>
      <c r="Z3561" s="327">
        <v>0</v>
      </c>
      <c r="AA3561" s="327">
        <v>0</v>
      </c>
      <c r="AB3561" s="327">
        <v>0</v>
      </c>
      <c r="AC3561" s="327">
        <v>0</v>
      </c>
      <c r="AD3561" s="327">
        <v>0</v>
      </c>
      <c r="AE3561" s="327">
        <v>0</v>
      </c>
      <c r="AF3561" s="327">
        <v>0</v>
      </c>
      <c r="AG3561" s="327">
        <v>0</v>
      </c>
      <c r="AH3561" s="327">
        <v>0</v>
      </c>
      <c r="AI3561" s="327">
        <v>0</v>
      </c>
      <c r="AJ3561" s="327">
        <v>0</v>
      </c>
      <c r="AK3561" s="327">
        <v>0</v>
      </c>
      <c r="AL3561" s="327">
        <v>0</v>
      </c>
      <c r="AM3561" s="292"/>
    </row>
    <row r="3562" spans="23:39" ht="19.5" customHeight="1" x14ac:dyDescent="0.2">
      <c r="W3562" s="323" t="s">
        <v>72</v>
      </c>
      <c r="X3562" s="323" t="s">
        <v>233</v>
      </c>
      <c r="Y3562" s="323"/>
      <c r="Z3562" s="327">
        <v>0</v>
      </c>
      <c r="AA3562" s="327">
        <v>0</v>
      </c>
      <c r="AB3562" s="327">
        <v>0</v>
      </c>
      <c r="AC3562" s="327">
        <v>0</v>
      </c>
      <c r="AD3562" s="327">
        <v>0</v>
      </c>
      <c r="AE3562" s="327">
        <v>0</v>
      </c>
      <c r="AF3562" s="327">
        <v>0</v>
      </c>
      <c r="AG3562" s="327">
        <v>0</v>
      </c>
      <c r="AH3562" s="327">
        <v>0</v>
      </c>
      <c r="AI3562" s="327">
        <v>0</v>
      </c>
      <c r="AJ3562" s="327">
        <v>0</v>
      </c>
      <c r="AK3562" s="327">
        <v>0</v>
      </c>
      <c r="AL3562" s="327">
        <v>0</v>
      </c>
      <c r="AM3562" s="292"/>
    </row>
    <row r="3563" spans="23:39" ht="19.5" customHeight="1" x14ac:dyDescent="0.2">
      <c r="W3563" s="323" t="s">
        <v>72</v>
      </c>
      <c r="X3563" s="323" t="s">
        <v>234</v>
      </c>
      <c r="Y3563" s="323"/>
      <c r="Z3563" s="327">
        <v>0</v>
      </c>
      <c r="AA3563" s="327">
        <v>0</v>
      </c>
      <c r="AB3563" s="327">
        <v>0</v>
      </c>
      <c r="AC3563" s="327">
        <v>0</v>
      </c>
      <c r="AD3563" s="327">
        <v>0</v>
      </c>
      <c r="AE3563" s="327">
        <v>0</v>
      </c>
      <c r="AF3563" s="327">
        <v>0</v>
      </c>
      <c r="AG3563" s="327">
        <v>0</v>
      </c>
      <c r="AH3563" s="327">
        <v>0</v>
      </c>
      <c r="AI3563" s="327">
        <v>0</v>
      </c>
      <c r="AJ3563" s="327">
        <v>0</v>
      </c>
      <c r="AK3563" s="327">
        <v>0</v>
      </c>
      <c r="AL3563" s="327">
        <v>0</v>
      </c>
      <c r="AM3563" s="292"/>
    </row>
    <row r="3564" spans="23:39" ht="19.5" customHeight="1" x14ac:dyDescent="0.2">
      <c r="W3564" s="323" t="s">
        <v>72</v>
      </c>
      <c r="X3564" s="323" t="s">
        <v>127</v>
      </c>
      <c r="Y3564" s="323"/>
      <c r="Z3564" s="327">
        <v>0</v>
      </c>
      <c r="AA3564" s="327">
        <v>0</v>
      </c>
      <c r="AB3564" s="327">
        <v>0</v>
      </c>
      <c r="AC3564" s="327">
        <v>0</v>
      </c>
      <c r="AD3564" s="327">
        <v>0</v>
      </c>
      <c r="AE3564" s="327">
        <v>0</v>
      </c>
      <c r="AF3564" s="327">
        <v>0</v>
      </c>
      <c r="AG3564" s="327">
        <v>0</v>
      </c>
      <c r="AH3564" s="327">
        <v>0</v>
      </c>
      <c r="AI3564" s="327">
        <v>0</v>
      </c>
      <c r="AJ3564" s="327">
        <v>0</v>
      </c>
      <c r="AK3564" s="327">
        <v>0</v>
      </c>
      <c r="AL3564" s="327">
        <v>0</v>
      </c>
      <c r="AM3564" s="292"/>
    </row>
    <row r="3565" spans="23:39" ht="19.5" customHeight="1" x14ac:dyDescent="0.2">
      <c r="W3565" s="323" t="s">
        <v>72</v>
      </c>
      <c r="X3565" s="323" t="s">
        <v>235</v>
      </c>
      <c r="Y3565" s="323"/>
      <c r="Z3565" s="327">
        <v>0</v>
      </c>
      <c r="AA3565" s="327">
        <v>0</v>
      </c>
      <c r="AB3565" s="327">
        <v>0</v>
      </c>
      <c r="AC3565" s="327">
        <v>0</v>
      </c>
      <c r="AD3565" s="327">
        <v>0</v>
      </c>
      <c r="AE3565" s="327">
        <v>0</v>
      </c>
      <c r="AF3565" s="327">
        <v>0</v>
      </c>
      <c r="AG3565" s="327">
        <v>0</v>
      </c>
      <c r="AH3565" s="327">
        <v>0</v>
      </c>
      <c r="AI3565" s="327">
        <v>0</v>
      </c>
      <c r="AJ3565" s="327">
        <v>0</v>
      </c>
      <c r="AK3565" s="327">
        <v>0</v>
      </c>
      <c r="AL3565" s="327">
        <v>0</v>
      </c>
      <c r="AM3565" s="292"/>
    </row>
    <row r="3566" spans="23:39" ht="19.5" customHeight="1" x14ac:dyDescent="0.2">
      <c r="W3566" s="323" t="s">
        <v>72</v>
      </c>
      <c r="X3566" s="323" t="s">
        <v>236</v>
      </c>
      <c r="Y3566" s="323"/>
      <c r="Z3566" s="327">
        <v>0</v>
      </c>
      <c r="AA3566" s="327">
        <v>0</v>
      </c>
      <c r="AB3566" s="327">
        <v>0</v>
      </c>
      <c r="AC3566" s="327">
        <v>0</v>
      </c>
      <c r="AD3566" s="327">
        <v>0</v>
      </c>
      <c r="AE3566" s="327">
        <v>0</v>
      </c>
      <c r="AF3566" s="327">
        <v>0</v>
      </c>
      <c r="AG3566" s="327">
        <v>0</v>
      </c>
      <c r="AH3566" s="327">
        <v>0</v>
      </c>
      <c r="AI3566" s="327">
        <v>0</v>
      </c>
      <c r="AJ3566" s="327">
        <v>0</v>
      </c>
      <c r="AK3566" s="327">
        <v>0</v>
      </c>
      <c r="AL3566" s="327">
        <v>0</v>
      </c>
      <c r="AM3566" s="292"/>
    </row>
    <row r="3567" spans="23:39" ht="19.5" customHeight="1" x14ac:dyDescent="0.2">
      <c r="W3567" s="323" t="s">
        <v>72</v>
      </c>
      <c r="X3567" s="323" t="s">
        <v>237</v>
      </c>
      <c r="Y3567" s="323"/>
      <c r="Z3567" s="327">
        <v>0</v>
      </c>
      <c r="AA3567" s="327">
        <v>0</v>
      </c>
      <c r="AB3567" s="327">
        <v>0</v>
      </c>
      <c r="AC3567" s="327">
        <v>0</v>
      </c>
      <c r="AD3567" s="327">
        <v>0</v>
      </c>
      <c r="AE3567" s="327">
        <v>0</v>
      </c>
      <c r="AF3567" s="327">
        <v>0</v>
      </c>
      <c r="AG3567" s="327">
        <v>0</v>
      </c>
      <c r="AH3567" s="327">
        <v>0</v>
      </c>
      <c r="AI3567" s="327">
        <v>0</v>
      </c>
      <c r="AJ3567" s="327">
        <v>0</v>
      </c>
      <c r="AK3567" s="327">
        <v>0</v>
      </c>
      <c r="AL3567" s="327">
        <v>0</v>
      </c>
      <c r="AM3567" s="292"/>
    </row>
    <row r="3568" spans="23:39" ht="19.5" customHeight="1" x14ac:dyDescent="0.2">
      <c r="W3568" s="323" t="s">
        <v>72</v>
      </c>
      <c r="X3568" s="323" t="s">
        <v>238</v>
      </c>
      <c r="Y3568" s="323"/>
      <c r="Z3568" s="327">
        <v>0</v>
      </c>
      <c r="AA3568" s="327">
        <v>0</v>
      </c>
      <c r="AB3568" s="327">
        <v>0</v>
      </c>
      <c r="AC3568" s="327">
        <v>0</v>
      </c>
      <c r="AD3568" s="327">
        <v>0</v>
      </c>
      <c r="AE3568" s="327">
        <v>0</v>
      </c>
      <c r="AF3568" s="327">
        <v>0</v>
      </c>
      <c r="AG3568" s="327">
        <v>0</v>
      </c>
      <c r="AH3568" s="327">
        <v>0</v>
      </c>
      <c r="AI3568" s="327">
        <v>0</v>
      </c>
      <c r="AJ3568" s="327">
        <v>0</v>
      </c>
      <c r="AK3568" s="327">
        <v>0</v>
      </c>
      <c r="AL3568" s="327">
        <v>0</v>
      </c>
      <c r="AM3568" s="292"/>
    </row>
    <row r="3569" spans="23:39" ht="19.5" customHeight="1" x14ac:dyDescent="0.2">
      <c r="W3569" s="323" t="s">
        <v>72</v>
      </c>
      <c r="X3569" s="323" t="s">
        <v>239</v>
      </c>
      <c r="Y3569" s="323"/>
      <c r="Z3569" s="327">
        <v>0</v>
      </c>
      <c r="AA3569" s="327">
        <v>0</v>
      </c>
      <c r="AB3569" s="327">
        <v>0</v>
      </c>
      <c r="AC3569" s="327">
        <v>0</v>
      </c>
      <c r="AD3569" s="327">
        <v>0</v>
      </c>
      <c r="AE3569" s="327">
        <v>0</v>
      </c>
      <c r="AF3569" s="327">
        <v>0</v>
      </c>
      <c r="AG3569" s="327">
        <v>0</v>
      </c>
      <c r="AH3569" s="327">
        <v>0</v>
      </c>
      <c r="AI3569" s="327">
        <v>0</v>
      </c>
      <c r="AJ3569" s="327">
        <v>0</v>
      </c>
      <c r="AK3569" s="327">
        <v>0</v>
      </c>
      <c r="AL3569" s="327">
        <v>0</v>
      </c>
      <c r="AM3569" s="292"/>
    </row>
    <row r="3570" spans="23:39" ht="19.5" customHeight="1" x14ac:dyDescent="0.2">
      <c r="W3570" s="323" t="s">
        <v>72</v>
      </c>
      <c r="X3570" s="323" t="s">
        <v>240</v>
      </c>
      <c r="Y3570" s="323"/>
      <c r="Z3570" s="327">
        <v>0</v>
      </c>
      <c r="AA3570" s="327">
        <v>0</v>
      </c>
      <c r="AB3570" s="327">
        <v>0</v>
      </c>
      <c r="AC3570" s="327">
        <v>0</v>
      </c>
      <c r="AD3570" s="327">
        <v>0</v>
      </c>
      <c r="AE3570" s="327">
        <v>0</v>
      </c>
      <c r="AF3570" s="327">
        <v>0</v>
      </c>
      <c r="AG3570" s="327">
        <v>0</v>
      </c>
      <c r="AH3570" s="327">
        <v>0</v>
      </c>
      <c r="AI3570" s="327">
        <v>0</v>
      </c>
      <c r="AJ3570" s="327">
        <v>0</v>
      </c>
      <c r="AK3570" s="327">
        <v>0</v>
      </c>
      <c r="AL3570" s="327">
        <v>0</v>
      </c>
      <c r="AM3570" s="292"/>
    </row>
    <row r="3571" spans="23:39" ht="19.5" customHeight="1" x14ac:dyDescent="0.2">
      <c r="W3571" s="323" t="s">
        <v>72</v>
      </c>
      <c r="X3571" s="323" t="s">
        <v>241</v>
      </c>
      <c r="Y3571" s="323"/>
      <c r="Z3571" s="327">
        <v>0</v>
      </c>
      <c r="AA3571" s="327">
        <v>0</v>
      </c>
      <c r="AB3571" s="327">
        <v>0</v>
      </c>
      <c r="AC3571" s="327">
        <v>0</v>
      </c>
      <c r="AD3571" s="327">
        <v>0</v>
      </c>
      <c r="AE3571" s="327">
        <v>0</v>
      </c>
      <c r="AF3571" s="327">
        <v>0</v>
      </c>
      <c r="AG3571" s="327">
        <v>0</v>
      </c>
      <c r="AH3571" s="327">
        <v>0</v>
      </c>
      <c r="AI3571" s="327">
        <v>0</v>
      </c>
      <c r="AJ3571" s="327">
        <v>0</v>
      </c>
      <c r="AK3571" s="327">
        <v>0</v>
      </c>
      <c r="AL3571" s="327">
        <v>0</v>
      </c>
      <c r="AM3571" s="292"/>
    </row>
    <row r="3572" spans="23:39" ht="19.5" customHeight="1" x14ac:dyDescent="0.2">
      <c r="W3572" s="323" t="s">
        <v>72</v>
      </c>
      <c r="X3572" s="323" t="s">
        <v>242</v>
      </c>
      <c r="Y3572" s="323"/>
      <c r="Z3572" s="327">
        <v>0</v>
      </c>
      <c r="AA3572" s="327">
        <v>0</v>
      </c>
      <c r="AB3572" s="327">
        <v>0</v>
      </c>
      <c r="AC3572" s="327">
        <v>0</v>
      </c>
      <c r="AD3572" s="327">
        <v>0</v>
      </c>
      <c r="AE3572" s="327">
        <v>0</v>
      </c>
      <c r="AF3572" s="327">
        <v>0</v>
      </c>
      <c r="AG3572" s="327">
        <v>0</v>
      </c>
      <c r="AH3572" s="327">
        <v>0</v>
      </c>
      <c r="AI3572" s="327">
        <v>0</v>
      </c>
      <c r="AJ3572" s="327">
        <v>0</v>
      </c>
      <c r="AK3572" s="327">
        <v>0</v>
      </c>
      <c r="AL3572" s="327">
        <v>0</v>
      </c>
      <c r="AM3572" s="292"/>
    </row>
    <row r="3573" spans="23:39" ht="19.5" customHeight="1" x14ac:dyDescent="0.2">
      <c r="W3573" s="323" t="s">
        <v>72</v>
      </c>
      <c r="X3573" s="323" t="s">
        <v>243</v>
      </c>
      <c r="Y3573" s="323"/>
      <c r="Z3573" s="327">
        <v>0</v>
      </c>
      <c r="AA3573" s="327">
        <v>0</v>
      </c>
      <c r="AB3573" s="327">
        <v>0</v>
      </c>
      <c r="AC3573" s="327">
        <v>0</v>
      </c>
      <c r="AD3573" s="327">
        <v>0</v>
      </c>
      <c r="AE3573" s="327">
        <v>0</v>
      </c>
      <c r="AF3573" s="327">
        <v>0</v>
      </c>
      <c r="AG3573" s="327">
        <v>0</v>
      </c>
      <c r="AH3573" s="327">
        <v>0</v>
      </c>
      <c r="AI3573" s="327">
        <v>0</v>
      </c>
      <c r="AJ3573" s="327">
        <v>0</v>
      </c>
      <c r="AK3573" s="327">
        <v>0</v>
      </c>
      <c r="AL3573" s="327">
        <v>0</v>
      </c>
      <c r="AM3573" s="292"/>
    </row>
    <row r="3574" spans="23:39" ht="19.5" customHeight="1" x14ac:dyDescent="0.2">
      <c r="W3574" s="323" t="s">
        <v>72</v>
      </c>
      <c r="X3574" s="323" t="s">
        <v>244</v>
      </c>
      <c r="Y3574" s="323"/>
      <c r="Z3574" s="327">
        <v>0</v>
      </c>
      <c r="AA3574" s="327">
        <v>0</v>
      </c>
      <c r="AB3574" s="327">
        <v>0</v>
      </c>
      <c r="AC3574" s="327">
        <v>0</v>
      </c>
      <c r="AD3574" s="327">
        <v>0</v>
      </c>
      <c r="AE3574" s="327">
        <v>0</v>
      </c>
      <c r="AF3574" s="327">
        <v>0</v>
      </c>
      <c r="AG3574" s="327">
        <v>0</v>
      </c>
      <c r="AH3574" s="327">
        <v>0</v>
      </c>
      <c r="AI3574" s="327">
        <v>0</v>
      </c>
      <c r="AJ3574" s="327">
        <v>0</v>
      </c>
      <c r="AK3574" s="327">
        <v>0</v>
      </c>
      <c r="AL3574" s="327">
        <v>0</v>
      </c>
      <c r="AM3574" s="292"/>
    </row>
    <row r="3575" spans="23:39" ht="19.5" customHeight="1" x14ac:dyDescent="0.2">
      <c r="W3575" s="323" t="s">
        <v>72</v>
      </c>
      <c r="X3575" s="323" t="s">
        <v>245</v>
      </c>
      <c r="Y3575" s="323"/>
      <c r="Z3575" s="327">
        <v>0</v>
      </c>
      <c r="AA3575" s="327">
        <v>0</v>
      </c>
      <c r="AB3575" s="327">
        <v>0</v>
      </c>
      <c r="AC3575" s="327">
        <v>0</v>
      </c>
      <c r="AD3575" s="327">
        <v>0</v>
      </c>
      <c r="AE3575" s="327">
        <v>0</v>
      </c>
      <c r="AF3575" s="327">
        <v>0</v>
      </c>
      <c r="AG3575" s="327">
        <v>0</v>
      </c>
      <c r="AH3575" s="327">
        <v>0</v>
      </c>
      <c r="AI3575" s="327">
        <v>0</v>
      </c>
      <c r="AJ3575" s="327">
        <v>0</v>
      </c>
      <c r="AK3575" s="327">
        <v>0</v>
      </c>
      <c r="AL3575" s="327">
        <v>0</v>
      </c>
      <c r="AM3575" s="292"/>
    </row>
    <row r="3576" spans="23:39" ht="19.5" customHeight="1" x14ac:dyDescent="0.2">
      <c r="W3576" s="323" t="s">
        <v>72</v>
      </c>
      <c r="X3576" s="323" t="s">
        <v>246</v>
      </c>
      <c r="Y3576" s="323"/>
      <c r="Z3576" s="327">
        <v>0</v>
      </c>
      <c r="AA3576" s="327">
        <v>0</v>
      </c>
      <c r="AB3576" s="327">
        <v>0</v>
      </c>
      <c r="AC3576" s="327">
        <v>0</v>
      </c>
      <c r="AD3576" s="327">
        <v>0</v>
      </c>
      <c r="AE3576" s="327">
        <v>0</v>
      </c>
      <c r="AF3576" s="327">
        <v>0</v>
      </c>
      <c r="AG3576" s="327">
        <v>0</v>
      </c>
      <c r="AH3576" s="327">
        <v>0</v>
      </c>
      <c r="AI3576" s="327">
        <v>0</v>
      </c>
      <c r="AJ3576" s="327">
        <v>0</v>
      </c>
      <c r="AK3576" s="327">
        <v>0</v>
      </c>
      <c r="AL3576" s="327">
        <v>0</v>
      </c>
      <c r="AM3576" s="292"/>
    </row>
    <row r="3577" spans="23:39" ht="19.5" customHeight="1" x14ac:dyDescent="0.2">
      <c r="W3577" s="323" t="s">
        <v>72</v>
      </c>
      <c r="X3577" s="323" t="s">
        <v>247</v>
      </c>
      <c r="Y3577" s="323"/>
      <c r="Z3577" s="327">
        <v>0</v>
      </c>
      <c r="AA3577" s="327">
        <v>0</v>
      </c>
      <c r="AB3577" s="327">
        <v>0</v>
      </c>
      <c r="AC3577" s="327">
        <v>0</v>
      </c>
      <c r="AD3577" s="327">
        <v>0</v>
      </c>
      <c r="AE3577" s="327">
        <v>0</v>
      </c>
      <c r="AF3577" s="327">
        <v>0</v>
      </c>
      <c r="AG3577" s="327">
        <v>0</v>
      </c>
      <c r="AH3577" s="327">
        <v>0</v>
      </c>
      <c r="AI3577" s="327">
        <v>0</v>
      </c>
      <c r="AJ3577" s="327">
        <v>0</v>
      </c>
      <c r="AK3577" s="327">
        <v>0</v>
      </c>
      <c r="AL3577" s="327">
        <v>0</v>
      </c>
      <c r="AM3577" s="292"/>
    </row>
    <row r="3578" spans="23:39" ht="19.5" customHeight="1" x14ac:dyDescent="0.2">
      <c r="W3578" s="323" t="s">
        <v>72</v>
      </c>
      <c r="X3578" s="323" t="s">
        <v>248</v>
      </c>
      <c r="Y3578" s="323"/>
      <c r="Z3578" s="327">
        <v>0</v>
      </c>
      <c r="AA3578" s="327">
        <v>0</v>
      </c>
      <c r="AB3578" s="327">
        <v>0</v>
      </c>
      <c r="AC3578" s="327">
        <v>0</v>
      </c>
      <c r="AD3578" s="327">
        <v>0</v>
      </c>
      <c r="AE3578" s="327">
        <v>0</v>
      </c>
      <c r="AF3578" s="327">
        <v>0</v>
      </c>
      <c r="AG3578" s="327">
        <v>0</v>
      </c>
      <c r="AH3578" s="327">
        <v>0</v>
      </c>
      <c r="AI3578" s="327">
        <v>0</v>
      </c>
      <c r="AJ3578" s="327">
        <v>0</v>
      </c>
      <c r="AK3578" s="327">
        <v>0</v>
      </c>
      <c r="AL3578" s="327">
        <v>0</v>
      </c>
      <c r="AM3578" s="292"/>
    </row>
    <row r="3579" spans="23:39" ht="19.5" customHeight="1" x14ac:dyDescent="0.2">
      <c r="W3579" s="323" t="s">
        <v>72</v>
      </c>
      <c r="X3579" s="323" t="s">
        <v>210</v>
      </c>
      <c r="Y3579" s="323"/>
      <c r="Z3579" s="327">
        <v>0</v>
      </c>
      <c r="AA3579" s="327">
        <v>0</v>
      </c>
      <c r="AB3579" s="327">
        <v>0</v>
      </c>
      <c r="AC3579" s="327">
        <v>0</v>
      </c>
      <c r="AD3579" s="327">
        <v>0</v>
      </c>
      <c r="AE3579" s="327">
        <v>0</v>
      </c>
      <c r="AF3579" s="327">
        <v>0</v>
      </c>
      <c r="AG3579" s="327">
        <v>0</v>
      </c>
      <c r="AH3579" s="327">
        <v>0</v>
      </c>
      <c r="AI3579" s="327">
        <v>0</v>
      </c>
      <c r="AJ3579" s="327">
        <v>0</v>
      </c>
      <c r="AK3579" s="327">
        <v>0</v>
      </c>
      <c r="AL3579" s="327">
        <v>0</v>
      </c>
      <c r="AM3579" s="292"/>
    </row>
    <row r="3580" spans="23:39" ht="19.5" customHeight="1" x14ac:dyDescent="0.2">
      <c r="W3580" s="321"/>
      <c r="X3580" s="321"/>
      <c r="Y3580" s="321"/>
      <c r="Z3580" s="329"/>
      <c r="AA3580" s="329"/>
      <c r="AB3580" s="329"/>
      <c r="AC3580" s="329"/>
      <c r="AD3580" s="329"/>
      <c r="AE3580" s="329"/>
      <c r="AF3580" s="329"/>
      <c r="AG3580" s="329"/>
      <c r="AH3580" s="329"/>
      <c r="AI3580" s="329"/>
      <c r="AJ3580" s="329"/>
      <c r="AK3580" s="329"/>
      <c r="AL3580" s="329"/>
      <c r="AM3580" s="292"/>
    </row>
    <row r="3581" spans="23:39" ht="19.5" customHeight="1" x14ac:dyDescent="0.2">
      <c r="W3581" s="321"/>
      <c r="X3581" s="321"/>
      <c r="Y3581" s="321"/>
      <c r="Z3581" s="329"/>
      <c r="AA3581" s="329"/>
      <c r="AB3581" s="329"/>
      <c r="AC3581" s="329"/>
      <c r="AD3581" s="329"/>
      <c r="AE3581" s="329"/>
      <c r="AF3581" s="329"/>
      <c r="AG3581" s="329"/>
      <c r="AH3581" s="329"/>
      <c r="AI3581" s="329"/>
      <c r="AJ3581" s="329"/>
      <c r="AK3581" s="329"/>
      <c r="AL3581" s="329"/>
      <c r="AM3581" s="292"/>
    </row>
    <row r="3582" spans="23:39" ht="19.5" customHeight="1" x14ac:dyDescent="0.2">
      <c r="W3582" s="323" t="s">
        <v>3</v>
      </c>
      <c r="X3582" s="323" t="s">
        <v>4</v>
      </c>
      <c r="Y3582" s="323"/>
      <c r="Z3582" s="327" t="s">
        <v>8</v>
      </c>
      <c r="AA3582" s="327" t="s">
        <v>9</v>
      </c>
      <c r="AB3582" s="327" t="s">
        <v>10</v>
      </c>
      <c r="AC3582" s="327" t="s">
        <v>11</v>
      </c>
      <c r="AD3582" s="327" t="s">
        <v>12</v>
      </c>
      <c r="AE3582" s="327" t="s">
        <v>13</v>
      </c>
      <c r="AF3582" s="327" t="s">
        <v>14</v>
      </c>
      <c r="AG3582" s="327" t="s">
        <v>15</v>
      </c>
      <c r="AH3582" s="327" t="s">
        <v>16</v>
      </c>
      <c r="AI3582" s="327" t="s">
        <v>17</v>
      </c>
      <c r="AJ3582" s="327" t="s">
        <v>111</v>
      </c>
      <c r="AK3582" s="327" t="s">
        <v>19</v>
      </c>
      <c r="AL3582" s="327" t="s">
        <v>20</v>
      </c>
      <c r="AM3582" s="292"/>
    </row>
    <row r="3583" spans="23:39" ht="19.5" customHeight="1" x14ac:dyDescent="0.2">
      <c r="W3583" s="323" t="s">
        <v>255</v>
      </c>
      <c r="X3583" s="323" t="s">
        <v>217</v>
      </c>
      <c r="Y3583" s="323"/>
      <c r="Z3583" s="327">
        <v>0</v>
      </c>
      <c r="AA3583" s="327">
        <v>0</v>
      </c>
      <c r="AB3583" s="327">
        <v>0</v>
      </c>
      <c r="AC3583" s="327">
        <v>0</v>
      </c>
      <c r="AD3583" s="327">
        <v>0</v>
      </c>
      <c r="AE3583" s="327">
        <v>0</v>
      </c>
      <c r="AF3583" s="327">
        <v>0</v>
      </c>
      <c r="AG3583" s="327">
        <v>0</v>
      </c>
      <c r="AH3583" s="327">
        <v>0</v>
      </c>
      <c r="AI3583" s="327">
        <v>0</v>
      </c>
      <c r="AJ3583" s="327">
        <v>0</v>
      </c>
      <c r="AK3583" s="327">
        <v>0</v>
      </c>
      <c r="AL3583" s="327">
        <v>0</v>
      </c>
      <c r="AM3583" s="292"/>
    </row>
    <row r="3584" spans="23:39" ht="19.5" customHeight="1" x14ac:dyDescent="0.2">
      <c r="W3584" s="323" t="s">
        <v>255</v>
      </c>
      <c r="X3584" s="323" t="s">
        <v>218</v>
      </c>
      <c r="Y3584" s="323"/>
      <c r="Z3584" s="327">
        <v>0</v>
      </c>
      <c r="AA3584" s="327">
        <v>0</v>
      </c>
      <c r="AB3584" s="327">
        <v>0</v>
      </c>
      <c r="AC3584" s="327">
        <v>0</v>
      </c>
      <c r="AD3584" s="327">
        <v>0</v>
      </c>
      <c r="AE3584" s="327">
        <v>0</v>
      </c>
      <c r="AF3584" s="327">
        <v>0</v>
      </c>
      <c r="AG3584" s="327">
        <v>0</v>
      </c>
      <c r="AH3584" s="327">
        <v>0</v>
      </c>
      <c r="AI3584" s="327">
        <v>0</v>
      </c>
      <c r="AJ3584" s="327">
        <v>0</v>
      </c>
      <c r="AK3584" s="327">
        <v>0</v>
      </c>
      <c r="AL3584" s="327">
        <v>0</v>
      </c>
      <c r="AM3584" s="292"/>
    </row>
    <row r="3585" spans="23:39" ht="19.5" customHeight="1" x14ac:dyDescent="0.2">
      <c r="W3585" s="323" t="s">
        <v>255</v>
      </c>
      <c r="X3585" s="323" t="s">
        <v>219</v>
      </c>
      <c r="Y3585" s="323"/>
      <c r="Z3585" s="327">
        <v>0</v>
      </c>
      <c r="AA3585" s="327">
        <v>0</v>
      </c>
      <c r="AB3585" s="327">
        <v>0</v>
      </c>
      <c r="AC3585" s="327">
        <v>0</v>
      </c>
      <c r="AD3585" s="327">
        <v>0</v>
      </c>
      <c r="AE3585" s="327">
        <v>0</v>
      </c>
      <c r="AF3585" s="327">
        <v>0</v>
      </c>
      <c r="AG3585" s="327">
        <v>0</v>
      </c>
      <c r="AH3585" s="327">
        <v>0</v>
      </c>
      <c r="AI3585" s="327">
        <v>0</v>
      </c>
      <c r="AJ3585" s="327">
        <v>0</v>
      </c>
      <c r="AK3585" s="327">
        <v>0</v>
      </c>
      <c r="AL3585" s="327">
        <v>0</v>
      </c>
      <c r="AM3585" s="292"/>
    </row>
    <row r="3586" spans="23:39" ht="19.5" customHeight="1" x14ac:dyDescent="0.2">
      <c r="W3586" s="323" t="s">
        <v>255</v>
      </c>
      <c r="X3586" s="323" t="s">
        <v>220</v>
      </c>
      <c r="Y3586" s="323"/>
      <c r="Z3586" s="327">
        <v>0</v>
      </c>
      <c r="AA3586" s="327">
        <v>0</v>
      </c>
      <c r="AB3586" s="327">
        <v>0</v>
      </c>
      <c r="AC3586" s="327">
        <v>0</v>
      </c>
      <c r="AD3586" s="327">
        <v>0</v>
      </c>
      <c r="AE3586" s="327">
        <v>0</v>
      </c>
      <c r="AF3586" s="327">
        <v>0</v>
      </c>
      <c r="AG3586" s="327">
        <v>0</v>
      </c>
      <c r="AH3586" s="327">
        <v>0</v>
      </c>
      <c r="AI3586" s="327">
        <v>0</v>
      </c>
      <c r="AJ3586" s="327">
        <v>0</v>
      </c>
      <c r="AK3586" s="327">
        <v>0</v>
      </c>
      <c r="AL3586" s="327">
        <v>0</v>
      </c>
      <c r="AM3586" s="292"/>
    </row>
    <row r="3587" spans="23:39" ht="19.5" customHeight="1" x14ac:dyDescent="0.2">
      <c r="W3587" s="323" t="s">
        <v>255</v>
      </c>
      <c r="X3587" s="323" t="s">
        <v>211</v>
      </c>
      <c r="Y3587" s="323"/>
      <c r="Z3587" s="327">
        <v>0</v>
      </c>
      <c r="AA3587" s="327">
        <v>0</v>
      </c>
      <c r="AB3587" s="327">
        <v>0</v>
      </c>
      <c r="AC3587" s="327">
        <v>0</v>
      </c>
      <c r="AD3587" s="327">
        <v>0</v>
      </c>
      <c r="AE3587" s="327">
        <v>0</v>
      </c>
      <c r="AF3587" s="327">
        <v>0</v>
      </c>
      <c r="AG3587" s="327">
        <v>0</v>
      </c>
      <c r="AH3587" s="327">
        <v>0</v>
      </c>
      <c r="AI3587" s="327">
        <v>0</v>
      </c>
      <c r="AJ3587" s="327">
        <v>0</v>
      </c>
      <c r="AK3587" s="327">
        <v>0</v>
      </c>
      <c r="AL3587" s="327">
        <v>0</v>
      </c>
      <c r="AM3587" s="292"/>
    </row>
    <row r="3588" spans="23:39" ht="19.5" customHeight="1" x14ac:dyDescent="0.2">
      <c r="W3588" s="323" t="s">
        <v>255</v>
      </c>
      <c r="X3588" s="323" t="s">
        <v>221</v>
      </c>
      <c r="Y3588" s="323"/>
      <c r="Z3588" s="327">
        <v>0</v>
      </c>
      <c r="AA3588" s="327">
        <v>0</v>
      </c>
      <c r="AB3588" s="327">
        <v>0</v>
      </c>
      <c r="AC3588" s="327">
        <v>0</v>
      </c>
      <c r="AD3588" s="327">
        <v>0</v>
      </c>
      <c r="AE3588" s="327">
        <v>0</v>
      </c>
      <c r="AF3588" s="327">
        <v>0</v>
      </c>
      <c r="AG3588" s="327">
        <v>0</v>
      </c>
      <c r="AH3588" s="327">
        <v>0</v>
      </c>
      <c r="AI3588" s="327">
        <v>0</v>
      </c>
      <c r="AJ3588" s="327">
        <v>0</v>
      </c>
      <c r="AK3588" s="327">
        <v>0</v>
      </c>
      <c r="AL3588" s="327">
        <v>0</v>
      </c>
      <c r="AM3588" s="292"/>
    </row>
    <row r="3589" spans="23:39" ht="19.5" customHeight="1" x14ac:dyDescent="0.2">
      <c r="W3589" s="323" t="s">
        <v>255</v>
      </c>
      <c r="X3589" s="323" t="s">
        <v>222</v>
      </c>
      <c r="Y3589" s="323"/>
      <c r="Z3589" s="327">
        <v>0</v>
      </c>
      <c r="AA3589" s="327">
        <v>0</v>
      </c>
      <c r="AB3589" s="327">
        <v>0</v>
      </c>
      <c r="AC3589" s="327">
        <v>0</v>
      </c>
      <c r="AD3589" s="327">
        <v>0</v>
      </c>
      <c r="AE3589" s="327">
        <v>0</v>
      </c>
      <c r="AF3589" s="327">
        <v>0</v>
      </c>
      <c r="AG3589" s="327">
        <v>0</v>
      </c>
      <c r="AH3589" s="327">
        <v>0</v>
      </c>
      <c r="AI3589" s="327">
        <v>0</v>
      </c>
      <c r="AJ3589" s="327">
        <v>0</v>
      </c>
      <c r="AK3589" s="327">
        <v>0</v>
      </c>
      <c r="AL3589" s="327">
        <v>0</v>
      </c>
      <c r="AM3589" s="292"/>
    </row>
    <row r="3590" spans="23:39" ht="19.5" customHeight="1" x14ac:dyDescent="0.2">
      <c r="W3590" s="323" t="s">
        <v>255</v>
      </c>
      <c r="X3590" s="323" t="s">
        <v>223</v>
      </c>
      <c r="Y3590" s="323"/>
      <c r="Z3590" s="327">
        <v>0</v>
      </c>
      <c r="AA3590" s="327">
        <v>0</v>
      </c>
      <c r="AB3590" s="327">
        <v>0</v>
      </c>
      <c r="AC3590" s="327">
        <v>0</v>
      </c>
      <c r="AD3590" s="327">
        <v>0</v>
      </c>
      <c r="AE3590" s="327">
        <v>0</v>
      </c>
      <c r="AF3590" s="327">
        <v>0</v>
      </c>
      <c r="AG3590" s="327">
        <v>0</v>
      </c>
      <c r="AH3590" s="327">
        <v>0</v>
      </c>
      <c r="AI3590" s="327">
        <v>0</v>
      </c>
      <c r="AJ3590" s="327">
        <v>0</v>
      </c>
      <c r="AK3590" s="327">
        <v>0</v>
      </c>
      <c r="AL3590" s="327">
        <v>0</v>
      </c>
      <c r="AM3590" s="292"/>
    </row>
    <row r="3591" spans="23:39" ht="19.5" customHeight="1" x14ac:dyDescent="0.2">
      <c r="W3591" s="323" t="s">
        <v>255</v>
      </c>
      <c r="X3591" s="323" t="s">
        <v>224</v>
      </c>
      <c r="Y3591" s="323"/>
      <c r="Z3591" s="327">
        <v>0</v>
      </c>
      <c r="AA3591" s="327">
        <v>0</v>
      </c>
      <c r="AB3591" s="327">
        <v>0</v>
      </c>
      <c r="AC3591" s="327">
        <v>0</v>
      </c>
      <c r="AD3591" s="327">
        <v>0</v>
      </c>
      <c r="AE3591" s="327">
        <v>0</v>
      </c>
      <c r="AF3591" s="327">
        <v>0</v>
      </c>
      <c r="AG3591" s="327">
        <v>0</v>
      </c>
      <c r="AH3591" s="327">
        <v>0</v>
      </c>
      <c r="AI3591" s="327">
        <v>0</v>
      </c>
      <c r="AJ3591" s="327">
        <v>0</v>
      </c>
      <c r="AK3591" s="327">
        <v>0</v>
      </c>
      <c r="AL3591" s="327">
        <v>0</v>
      </c>
      <c r="AM3591" s="292"/>
    </row>
    <row r="3592" spans="23:39" ht="19.5" customHeight="1" x14ac:dyDescent="0.2">
      <c r="W3592" s="323" t="s">
        <v>255</v>
      </c>
      <c r="X3592" s="323" t="s">
        <v>225</v>
      </c>
      <c r="Y3592" s="323"/>
      <c r="Z3592" s="327">
        <v>0</v>
      </c>
      <c r="AA3592" s="327">
        <v>0</v>
      </c>
      <c r="AB3592" s="327">
        <v>0</v>
      </c>
      <c r="AC3592" s="327">
        <v>0</v>
      </c>
      <c r="AD3592" s="327">
        <v>0</v>
      </c>
      <c r="AE3592" s="327">
        <v>0</v>
      </c>
      <c r="AF3592" s="327">
        <v>0</v>
      </c>
      <c r="AG3592" s="327">
        <v>0</v>
      </c>
      <c r="AH3592" s="327">
        <v>0</v>
      </c>
      <c r="AI3592" s="327">
        <v>0</v>
      </c>
      <c r="AJ3592" s="327">
        <v>0</v>
      </c>
      <c r="AK3592" s="327">
        <v>0</v>
      </c>
      <c r="AL3592" s="327">
        <v>0</v>
      </c>
      <c r="AM3592" s="292"/>
    </row>
    <row r="3593" spans="23:39" ht="19.5" customHeight="1" x14ac:dyDescent="0.2">
      <c r="W3593" s="323" t="s">
        <v>255</v>
      </c>
      <c r="X3593" s="323" t="s">
        <v>226</v>
      </c>
      <c r="Y3593" s="323"/>
      <c r="Z3593" s="327">
        <v>0</v>
      </c>
      <c r="AA3593" s="327">
        <v>0</v>
      </c>
      <c r="AB3593" s="327">
        <v>0</v>
      </c>
      <c r="AC3593" s="327">
        <v>0</v>
      </c>
      <c r="AD3593" s="327">
        <v>0</v>
      </c>
      <c r="AE3593" s="327">
        <v>0</v>
      </c>
      <c r="AF3593" s="327">
        <v>0</v>
      </c>
      <c r="AG3593" s="327">
        <v>0</v>
      </c>
      <c r="AH3593" s="327">
        <v>0</v>
      </c>
      <c r="AI3593" s="327">
        <v>0</v>
      </c>
      <c r="AJ3593" s="327">
        <v>0</v>
      </c>
      <c r="AK3593" s="327">
        <v>0</v>
      </c>
      <c r="AL3593" s="327">
        <v>0</v>
      </c>
      <c r="AM3593" s="292"/>
    </row>
    <row r="3594" spans="23:39" ht="19.5" customHeight="1" x14ac:dyDescent="0.2">
      <c r="W3594" s="323" t="s">
        <v>255</v>
      </c>
      <c r="X3594" s="323" t="s">
        <v>227</v>
      </c>
      <c r="Y3594" s="323"/>
      <c r="Z3594" s="327">
        <v>0</v>
      </c>
      <c r="AA3594" s="327">
        <v>0</v>
      </c>
      <c r="AB3594" s="327">
        <v>0</v>
      </c>
      <c r="AC3594" s="327">
        <v>0</v>
      </c>
      <c r="AD3594" s="327">
        <v>0</v>
      </c>
      <c r="AE3594" s="327">
        <v>0</v>
      </c>
      <c r="AF3594" s="327">
        <v>0</v>
      </c>
      <c r="AG3594" s="327">
        <v>0</v>
      </c>
      <c r="AH3594" s="327">
        <v>0</v>
      </c>
      <c r="AI3594" s="327">
        <v>0</v>
      </c>
      <c r="AJ3594" s="327">
        <v>0</v>
      </c>
      <c r="AK3594" s="327">
        <v>0</v>
      </c>
      <c r="AL3594" s="327">
        <v>0</v>
      </c>
      <c r="AM3594" s="292"/>
    </row>
    <row r="3595" spans="23:39" ht="19.5" customHeight="1" x14ac:dyDescent="0.2">
      <c r="W3595" s="323" t="s">
        <v>255</v>
      </c>
      <c r="X3595" s="323" t="s">
        <v>367</v>
      </c>
      <c r="Y3595" s="323"/>
      <c r="Z3595" s="327">
        <v>0</v>
      </c>
      <c r="AA3595" s="327">
        <v>0</v>
      </c>
      <c r="AB3595" s="327">
        <v>0</v>
      </c>
      <c r="AC3595" s="327">
        <v>0</v>
      </c>
      <c r="AD3595" s="327">
        <v>0</v>
      </c>
      <c r="AE3595" s="327">
        <v>0</v>
      </c>
      <c r="AF3595" s="327">
        <v>0</v>
      </c>
      <c r="AG3595" s="327">
        <v>0</v>
      </c>
      <c r="AH3595" s="327">
        <v>0</v>
      </c>
      <c r="AI3595" s="327">
        <v>0</v>
      </c>
      <c r="AJ3595" s="327">
        <v>0</v>
      </c>
      <c r="AK3595" s="327">
        <v>0</v>
      </c>
      <c r="AL3595" s="327">
        <v>0</v>
      </c>
      <c r="AM3595" s="292"/>
    </row>
    <row r="3596" spans="23:39" ht="19.5" customHeight="1" x14ac:dyDescent="0.2">
      <c r="W3596" s="323" t="s">
        <v>255</v>
      </c>
      <c r="X3596" s="323" t="s">
        <v>229</v>
      </c>
      <c r="Y3596" s="323"/>
      <c r="Z3596" s="327">
        <v>0</v>
      </c>
      <c r="AA3596" s="327">
        <v>0</v>
      </c>
      <c r="AB3596" s="327">
        <v>0</v>
      </c>
      <c r="AC3596" s="327">
        <v>0</v>
      </c>
      <c r="AD3596" s="327">
        <v>0</v>
      </c>
      <c r="AE3596" s="327">
        <v>0</v>
      </c>
      <c r="AF3596" s="327">
        <v>0</v>
      </c>
      <c r="AG3596" s="327">
        <v>0</v>
      </c>
      <c r="AH3596" s="327">
        <v>0</v>
      </c>
      <c r="AI3596" s="327">
        <v>0</v>
      </c>
      <c r="AJ3596" s="327">
        <v>0</v>
      </c>
      <c r="AK3596" s="327">
        <v>0</v>
      </c>
      <c r="AL3596" s="327">
        <v>0</v>
      </c>
      <c r="AM3596" s="292"/>
    </row>
    <row r="3597" spans="23:39" ht="19.5" customHeight="1" x14ac:dyDescent="0.2">
      <c r="W3597" s="323" t="s">
        <v>255</v>
      </c>
      <c r="X3597" s="323" t="s">
        <v>230</v>
      </c>
      <c r="Y3597" s="323"/>
      <c r="Z3597" s="327">
        <v>0</v>
      </c>
      <c r="AA3597" s="327">
        <v>0</v>
      </c>
      <c r="AB3597" s="327">
        <v>0</v>
      </c>
      <c r="AC3597" s="327">
        <v>0</v>
      </c>
      <c r="AD3597" s="327">
        <v>0</v>
      </c>
      <c r="AE3597" s="327">
        <v>0</v>
      </c>
      <c r="AF3597" s="327">
        <v>0</v>
      </c>
      <c r="AG3597" s="327">
        <v>0</v>
      </c>
      <c r="AH3597" s="327">
        <v>0</v>
      </c>
      <c r="AI3597" s="327">
        <v>0</v>
      </c>
      <c r="AJ3597" s="327">
        <v>0</v>
      </c>
      <c r="AK3597" s="327">
        <v>0</v>
      </c>
      <c r="AL3597" s="327">
        <v>0</v>
      </c>
      <c r="AM3597" s="292"/>
    </row>
    <row r="3598" spans="23:39" ht="19.5" customHeight="1" x14ac:dyDescent="0.2">
      <c r="W3598" s="323" t="s">
        <v>255</v>
      </c>
      <c r="X3598" s="323" t="s">
        <v>231</v>
      </c>
      <c r="Y3598" s="323"/>
      <c r="Z3598" s="327">
        <v>0</v>
      </c>
      <c r="AA3598" s="327">
        <v>0</v>
      </c>
      <c r="AB3598" s="327">
        <v>0</v>
      </c>
      <c r="AC3598" s="327">
        <v>0</v>
      </c>
      <c r="AD3598" s="327">
        <v>0</v>
      </c>
      <c r="AE3598" s="327">
        <v>0</v>
      </c>
      <c r="AF3598" s="327">
        <v>0</v>
      </c>
      <c r="AG3598" s="327">
        <v>0</v>
      </c>
      <c r="AH3598" s="327">
        <v>0</v>
      </c>
      <c r="AI3598" s="327">
        <v>0</v>
      </c>
      <c r="AJ3598" s="327">
        <v>0</v>
      </c>
      <c r="AK3598" s="327">
        <v>0</v>
      </c>
      <c r="AL3598" s="327">
        <v>0</v>
      </c>
      <c r="AM3598" s="292"/>
    </row>
    <row r="3599" spans="23:39" ht="19.5" customHeight="1" x14ac:dyDescent="0.2">
      <c r="W3599" s="323" t="s">
        <v>255</v>
      </c>
      <c r="X3599" s="323" t="s">
        <v>232</v>
      </c>
      <c r="Y3599" s="323"/>
      <c r="Z3599" s="327">
        <v>0</v>
      </c>
      <c r="AA3599" s="327">
        <v>0</v>
      </c>
      <c r="AB3599" s="327">
        <v>0</v>
      </c>
      <c r="AC3599" s="327">
        <v>0</v>
      </c>
      <c r="AD3599" s="327">
        <v>0</v>
      </c>
      <c r="AE3599" s="327">
        <v>0</v>
      </c>
      <c r="AF3599" s="327">
        <v>0</v>
      </c>
      <c r="AG3599" s="327">
        <v>0</v>
      </c>
      <c r="AH3599" s="327">
        <v>0</v>
      </c>
      <c r="AI3599" s="327">
        <v>0</v>
      </c>
      <c r="AJ3599" s="327">
        <v>0</v>
      </c>
      <c r="AK3599" s="327">
        <v>0</v>
      </c>
      <c r="AL3599" s="327">
        <v>0</v>
      </c>
      <c r="AM3599" s="292"/>
    </row>
    <row r="3600" spans="23:39" ht="19.5" customHeight="1" x14ac:dyDescent="0.2">
      <c r="W3600" s="323" t="s">
        <v>255</v>
      </c>
      <c r="X3600" s="323" t="s">
        <v>233</v>
      </c>
      <c r="Y3600" s="323"/>
      <c r="Z3600" s="327">
        <v>0</v>
      </c>
      <c r="AA3600" s="327">
        <v>0</v>
      </c>
      <c r="AB3600" s="327">
        <v>0</v>
      </c>
      <c r="AC3600" s="327">
        <v>0</v>
      </c>
      <c r="AD3600" s="327">
        <v>0</v>
      </c>
      <c r="AE3600" s="327">
        <v>0</v>
      </c>
      <c r="AF3600" s="327">
        <v>0</v>
      </c>
      <c r="AG3600" s="327">
        <v>0</v>
      </c>
      <c r="AH3600" s="327">
        <v>0</v>
      </c>
      <c r="AI3600" s="327">
        <v>0</v>
      </c>
      <c r="AJ3600" s="327">
        <v>0</v>
      </c>
      <c r="AK3600" s="327">
        <v>0</v>
      </c>
      <c r="AL3600" s="327">
        <v>0</v>
      </c>
      <c r="AM3600" s="292"/>
    </row>
    <row r="3601" spans="23:39" ht="19.5" customHeight="1" x14ac:dyDescent="0.2">
      <c r="W3601" s="323" t="s">
        <v>255</v>
      </c>
      <c r="X3601" s="323" t="s">
        <v>234</v>
      </c>
      <c r="Y3601" s="323"/>
      <c r="Z3601" s="327">
        <v>0</v>
      </c>
      <c r="AA3601" s="327">
        <v>0</v>
      </c>
      <c r="AB3601" s="327">
        <v>0</v>
      </c>
      <c r="AC3601" s="327">
        <v>0</v>
      </c>
      <c r="AD3601" s="327">
        <v>0</v>
      </c>
      <c r="AE3601" s="327">
        <v>0</v>
      </c>
      <c r="AF3601" s="327">
        <v>0</v>
      </c>
      <c r="AG3601" s="327">
        <v>0</v>
      </c>
      <c r="AH3601" s="327">
        <v>0</v>
      </c>
      <c r="AI3601" s="327">
        <v>0</v>
      </c>
      <c r="AJ3601" s="327">
        <v>0</v>
      </c>
      <c r="AK3601" s="327">
        <v>0</v>
      </c>
      <c r="AL3601" s="327">
        <v>0</v>
      </c>
      <c r="AM3601" s="292"/>
    </row>
    <row r="3602" spans="23:39" ht="19.5" customHeight="1" x14ac:dyDescent="0.2">
      <c r="W3602" s="323" t="s">
        <v>255</v>
      </c>
      <c r="X3602" s="323" t="s">
        <v>127</v>
      </c>
      <c r="Y3602" s="323"/>
      <c r="Z3602" s="327">
        <v>0</v>
      </c>
      <c r="AA3602" s="327">
        <v>0</v>
      </c>
      <c r="AB3602" s="327">
        <v>0</v>
      </c>
      <c r="AC3602" s="327">
        <v>0</v>
      </c>
      <c r="AD3602" s="327">
        <v>0</v>
      </c>
      <c r="AE3602" s="327">
        <v>0</v>
      </c>
      <c r="AF3602" s="327">
        <v>0</v>
      </c>
      <c r="AG3602" s="327">
        <v>0</v>
      </c>
      <c r="AH3602" s="327">
        <v>0</v>
      </c>
      <c r="AI3602" s="327">
        <v>0</v>
      </c>
      <c r="AJ3602" s="327">
        <v>0</v>
      </c>
      <c r="AK3602" s="327">
        <v>0</v>
      </c>
      <c r="AL3602" s="327">
        <v>0</v>
      </c>
      <c r="AM3602" s="292"/>
    </row>
    <row r="3603" spans="23:39" ht="19.5" customHeight="1" x14ac:dyDescent="0.2">
      <c r="W3603" s="323" t="s">
        <v>255</v>
      </c>
      <c r="X3603" s="323" t="s">
        <v>235</v>
      </c>
      <c r="Y3603" s="323"/>
      <c r="Z3603" s="327">
        <v>0</v>
      </c>
      <c r="AA3603" s="327">
        <v>0</v>
      </c>
      <c r="AB3603" s="327">
        <v>0</v>
      </c>
      <c r="AC3603" s="327">
        <v>0</v>
      </c>
      <c r="AD3603" s="327">
        <v>0</v>
      </c>
      <c r="AE3603" s="327">
        <v>0</v>
      </c>
      <c r="AF3603" s="327">
        <v>0</v>
      </c>
      <c r="AG3603" s="327">
        <v>0</v>
      </c>
      <c r="AH3603" s="327">
        <v>0</v>
      </c>
      <c r="AI3603" s="327">
        <v>0</v>
      </c>
      <c r="AJ3603" s="327">
        <v>0</v>
      </c>
      <c r="AK3603" s="327">
        <v>0</v>
      </c>
      <c r="AL3603" s="327">
        <v>0</v>
      </c>
      <c r="AM3603" s="292"/>
    </row>
    <row r="3604" spans="23:39" ht="19.5" customHeight="1" x14ac:dyDescent="0.2">
      <c r="W3604" s="323" t="s">
        <v>255</v>
      </c>
      <c r="X3604" s="323" t="s">
        <v>236</v>
      </c>
      <c r="Y3604" s="323"/>
      <c r="Z3604" s="327">
        <v>0</v>
      </c>
      <c r="AA3604" s="327">
        <v>0</v>
      </c>
      <c r="AB3604" s="327">
        <v>0</v>
      </c>
      <c r="AC3604" s="327">
        <v>0</v>
      </c>
      <c r="AD3604" s="327">
        <v>0</v>
      </c>
      <c r="AE3604" s="327">
        <v>0</v>
      </c>
      <c r="AF3604" s="327">
        <v>0</v>
      </c>
      <c r="AG3604" s="327">
        <v>0</v>
      </c>
      <c r="AH3604" s="327">
        <v>0</v>
      </c>
      <c r="AI3604" s="327">
        <v>0</v>
      </c>
      <c r="AJ3604" s="327">
        <v>0</v>
      </c>
      <c r="AK3604" s="327">
        <v>0</v>
      </c>
      <c r="AL3604" s="327">
        <v>0</v>
      </c>
      <c r="AM3604" s="292"/>
    </row>
    <row r="3605" spans="23:39" ht="19.5" customHeight="1" x14ac:dyDescent="0.2">
      <c r="W3605" s="323" t="s">
        <v>255</v>
      </c>
      <c r="X3605" s="323" t="s">
        <v>237</v>
      </c>
      <c r="Y3605" s="323"/>
      <c r="Z3605" s="327">
        <v>0</v>
      </c>
      <c r="AA3605" s="327">
        <v>0</v>
      </c>
      <c r="AB3605" s="327">
        <v>0</v>
      </c>
      <c r="AC3605" s="327">
        <v>0</v>
      </c>
      <c r="AD3605" s="327">
        <v>0</v>
      </c>
      <c r="AE3605" s="327">
        <v>0</v>
      </c>
      <c r="AF3605" s="327">
        <v>0</v>
      </c>
      <c r="AG3605" s="327">
        <v>0</v>
      </c>
      <c r="AH3605" s="327">
        <v>0</v>
      </c>
      <c r="AI3605" s="327">
        <v>0</v>
      </c>
      <c r="AJ3605" s="327">
        <v>0</v>
      </c>
      <c r="AK3605" s="327">
        <v>0</v>
      </c>
      <c r="AL3605" s="327">
        <v>0</v>
      </c>
      <c r="AM3605" s="292"/>
    </row>
    <row r="3606" spans="23:39" ht="19.5" customHeight="1" x14ac:dyDescent="0.2">
      <c r="W3606" s="323" t="s">
        <v>255</v>
      </c>
      <c r="X3606" s="323" t="s">
        <v>238</v>
      </c>
      <c r="Y3606" s="323"/>
      <c r="Z3606" s="327">
        <v>0</v>
      </c>
      <c r="AA3606" s="327">
        <v>0</v>
      </c>
      <c r="AB3606" s="327">
        <v>0</v>
      </c>
      <c r="AC3606" s="327">
        <v>0</v>
      </c>
      <c r="AD3606" s="327">
        <v>0</v>
      </c>
      <c r="AE3606" s="327">
        <v>0</v>
      </c>
      <c r="AF3606" s="327">
        <v>0</v>
      </c>
      <c r="AG3606" s="327">
        <v>0</v>
      </c>
      <c r="AH3606" s="327">
        <v>0</v>
      </c>
      <c r="AI3606" s="327">
        <v>0</v>
      </c>
      <c r="AJ3606" s="327">
        <v>0</v>
      </c>
      <c r="AK3606" s="327">
        <v>0</v>
      </c>
      <c r="AL3606" s="327">
        <v>0</v>
      </c>
      <c r="AM3606" s="292"/>
    </row>
    <row r="3607" spans="23:39" ht="19.5" customHeight="1" x14ac:dyDescent="0.2">
      <c r="W3607" s="323" t="s">
        <v>255</v>
      </c>
      <c r="X3607" s="323" t="s">
        <v>239</v>
      </c>
      <c r="Y3607" s="323"/>
      <c r="Z3607" s="327">
        <v>0</v>
      </c>
      <c r="AA3607" s="327">
        <v>0</v>
      </c>
      <c r="AB3607" s="327">
        <v>0</v>
      </c>
      <c r="AC3607" s="327">
        <v>0</v>
      </c>
      <c r="AD3607" s="327">
        <v>0</v>
      </c>
      <c r="AE3607" s="327">
        <v>0</v>
      </c>
      <c r="AF3607" s="327">
        <v>0</v>
      </c>
      <c r="AG3607" s="327">
        <v>0</v>
      </c>
      <c r="AH3607" s="327">
        <v>0</v>
      </c>
      <c r="AI3607" s="327">
        <v>0</v>
      </c>
      <c r="AJ3607" s="327">
        <v>0</v>
      </c>
      <c r="AK3607" s="327">
        <v>0</v>
      </c>
      <c r="AL3607" s="327">
        <v>0</v>
      </c>
      <c r="AM3607" s="292"/>
    </row>
    <row r="3608" spans="23:39" ht="19.5" customHeight="1" x14ac:dyDescent="0.2">
      <c r="W3608" s="323" t="s">
        <v>255</v>
      </c>
      <c r="X3608" s="323" t="s">
        <v>240</v>
      </c>
      <c r="Y3608" s="323"/>
      <c r="Z3608" s="327">
        <v>0</v>
      </c>
      <c r="AA3608" s="327">
        <v>0</v>
      </c>
      <c r="AB3608" s="327">
        <v>0</v>
      </c>
      <c r="AC3608" s="327">
        <v>0</v>
      </c>
      <c r="AD3608" s="327">
        <v>0</v>
      </c>
      <c r="AE3608" s="327">
        <v>0</v>
      </c>
      <c r="AF3608" s="327">
        <v>0</v>
      </c>
      <c r="AG3608" s="327">
        <v>0</v>
      </c>
      <c r="AH3608" s="327">
        <v>0</v>
      </c>
      <c r="AI3608" s="327">
        <v>0</v>
      </c>
      <c r="AJ3608" s="327">
        <v>0</v>
      </c>
      <c r="AK3608" s="327">
        <v>0</v>
      </c>
      <c r="AL3608" s="327">
        <v>0</v>
      </c>
      <c r="AM3608" s="292"/>
    </row>
    <row r="3609" spans="23:39" ht="19.5" customHeight="1" x14ac:dyDescent="0.2">
      <c r="W3609" s="323" t="s">
        <v>255</v>
      </c>
      <c r="X3609" s="323" t="s">
        <v>241</v>
      </c>
      <c r="Y3609" s="323"/>
      <c r="Z3609" s="327">
        <v>0</v>
      </c>
      <c r="AA3609" s="327">
        <v>0</v>
      </c>
      <c r="AB3609" s="327">
        <v>0</v>
      </c>
      <c r="AC3609" s="327">
        <v>0</v>
      </c>
      <c r="AD3609" s="327">
        <v>0</v>
      </c>
      <c r="AE3609" s="327">
        <v>0</v>
      </c>
      <c r="AF3609" s="327">
        <v>0</v>
      </c>
      <c r="AG3609" s="327">
        <v>0</v>
      </c>
      <c r="AH3609" s="327">
        <v>0</v>
      </c>
      <c r="AI3609" s="327">
        <v>0</v>
      </c>
      <c r="AJ3609" s="327">
        <v>0</v>
      </c>
      <c r="AK3609" s="327">
        <v>0</v>
      </c>
      <c r="AL3609" s="327">
        <v>0</v>
      </c>
      <c r="AM3609" s="292"/>
    </row>
    <row r="3610" spans="23:39" ht="19.5" customHeight="1" x14ac:dyDescent="0.2">
      <c r="W3610" s="323" t="s">
        <v>255</v>
      </c>
      <c r="X3610" s="323" t="s">
        <v>242</v>
      </c>
      <c r="Y3610" s="323"/>
      <c r="Z3610" s="327">
        <v>0</v>
      </c>
      <c r="AA3610" s="327">
        <v>0</v>
      </c>
      <c r="AB3610" s="327">
        <v>0</v>
      </c>
      <c r="AC3610" s="327">
        <v>0</v>
      </c>
      <c r="AD3610" s="327">
        <v>0</v>
      </c>
      <c r="AE3610" s="327">
        <v>0</v>
      </c>
      <c r="AF3610" s="327">
        <v>0</v>
      </c>
      <c r="AG3610" s="327">
        <v>0</v>
      </c>
      <c r="AH3610" s="327">
        <v>0</v>
      </c>
      <c r="AI3610" s="327">
        <v>0</v>
      </c>
      <c r="AJ3610" s="327">
        <v>0</v>
      </c>
      <c r="AK3610" s="327">
        <v>0</v>
      </c>
      <c r="AL3610" s="327">
        <v>0</v>
      </c>
      <c r="AM3610" s="292"/>
    </row>
    <row r="3611" spans="23:39" ht="19.5" customHeight="1" x14ac:dyDescent="0.2">
      <c r="W3611" s="323" t="s">
        <v>255</v>
      </c>
      <c r="X3611" s="323" t="s">
        <v>243</v>
      </c>
      <c r="Y3611" s="323"/>
      <c r="Z3611" s="327">
        <v>0</v>
      </c>
      <c r="AA3611" s="327">
        <v>0</v>
      </c>
      <c r="AB3611" s="327">
        <v>0</v>
      </c>
      <c r="AC3611" s="327">
        <v>0</v>
      </c>
      <c r="AD3611" s="327">
        <v>0</v>
      </c>
      <c r="AE3611" s="327">
        <v>0</v>
      </c>
      <c r="AF3611" s="327">
        <v>0</v>
      </c>
      <c r="AG3611" s="327">
        <v>0</v>
      </c>
      <c r="AH3611" s="327">
        <v>0</v>
      </c>
      <c r="AI3611" s="327">
        <v>0</v>
      </c>
      <c r="AJ3611" s="327">
        <v>0</v>
      </c>
      <c r="AK3611" s="327">
        <v>0</v>
      </c>
      <c r="AL3611" s="327">
        <v>0</v>
      </c>
      <c r="AM3611" s="292"/>
    </row>
    <row r="3612" spans="23:39" ht="19.5" customHeight="1" x14ac:dyDescent="0.2">
      <c r="W3612" s="323" t="s">
        <v>255</v>
      </c>
      <c r="X3612" s="323" t="s">
        <v>244</v>
      </c>
      <c r="Y3612" s="323"/>
      <c r="Z3612" s="327">
        <v>0</v>
      </c>
      <c r="AA3612" s="327">
        <v>0</v>
      </c>
      <c r="AB3612" s="327">
        <v>0</v>
      </c>
      <c r="AC3612" s="327">
        <v>0</v>
      </c>
      <c r="AD3612" s="327">
        <v>0</v>
      </c>
      <c r="AE3612" s="327">
        <v>0</v>
      </c>
      <c r="AF3612" s="327">
        <v>0</v>
      </c>
      <c r="AG3612" s="327">
        <v>0</v>
      </c>
      <c r="AH3612" s="327">
        <v>0</v>
      </c>
      <c r="AI3612" s="327">
        <v>0</v>
      </c>
      <c r="AJ3612" s="327">
        <v>0</v>
      </c>
      <c r="AK3612" s="327">
        <v>0</v>
      </c>
      <c r="AL3612" s="327">
        <v>0</v>
      </c>
      <c r="AM3612" s="292"/>
    </row>
    <row r="3613" spans="23:39" ht="19.5" customHeight="1" x14ac:dyDescent="0.2">
      <c r="W3613" s="323" t="s">
        <v>255</v>
      </c>
      <c r="X3613" s="323" t="s">
        <v>245</v>
      </c>
      <c r="Y3613" s="323"/>
      <c r="Z3613" s="327">
        <v>0</v>
      </c>
      <c r="AA3613" s="327">
        <v>0</v>
      </c>
      <c r="AB3613" s="327">
        <v>0</v>
      </c>
      <c r="AC3613" s="327">
        <v>0</v>
      </c>
      <c r="AD3613" s="327">
        <v>0</v>
      </c>
      <c r="AE3613" s="327">
        <v>0</v>
      </c>
      <c r="AF3613" s="327">
        <v>0</v>
      </c>
      <c r="AG3613" s="327">
        <v>0</v>
      </c>
      <c r="AH3613" s="327">
        <v>0</v>
      </c>
      <c r="AI3613" s="327">
        <v>0</v>
      </c>
      <c r="AJ3613" s="327">
        <v>0</v>
      </c>
      <c r="AK3613" s="327">
        <v>0</v>
      </c>
      <c r="AL3613" s="327">
        <v>0</v>
      </c>
      <c r="AM3613" s="292"/>
    </row>
    <row r="3614" spans="23:39" ht="19.5" customHeight="1" x14ac:dyDescent="0.2">
      <c r="W3614" s="323" t="s">
        <v>255</v>
      </c>
      <c r="X3614" s="323" t="s">
        <v>246</v>
      </c>
      <c r="Y3614" s="323"/>
      <c r="Z3614" s="327">
        <v>0</v>
      </c>
      <c r="AA3614" s="327">
        <v>0</v>
      </c>
      <c r="AB3614" s="327">
        <v>0</v>
      </c>
      <c r="AC3614" s="327">
        <v>0</v>
      </c>
      <c r="AD3614" s="327">
        <v>0</v>
      </c>
      <c r="AE3614" s="327">
        <v>0</v>
      </c>
      <c r="AF3614" s="327">
        <v>0</v>
      </c>
      <c r="AG3614" s="327">
        <v>0</v>
      </c>
      <c r="AH3614" s="327">
        <v>0</v>
      </c>
      <c r="AI3614" s="327">
        <v>0</v>
      </c>
      <c r="AJ3614" s="327">
        <v>0</v>
      </c>
      <c r="AK3614" s="327">
        <v>0</v>
      </c>
      <c r="AL3614" s="327">
        <v>0</v>
      </c>
      <c r="AM3614" s="292"/>
    </row>
    <row r="3615" spans="23:39" ht="19.5" customHeight="1" x14ac:dyDescent="0.2">
      <c r="W3615" s="323" t="s">
        <v>255</v>
      </c>
      <c r="X3615" s="323" t="s">
        <v>247</v>
      </c>
      <c r="Y3615" s="323"/>
      <c r="Z3615" s="327">
        <v>0</v>
      </c>
      <c r="AA3615" s="327">
        <v>0</v>
      </c>
      <c r="AB3615" s="327">
        <v>0</v>
      </c>
      <c r="AC3615" s="327">
        <v>0</v>
      </c>
      <c r="AD3615" s="327">
        <v>0</v>
      </c>
      <c r="AE3615" s="327">
        <v>0</v>
      </c>
      <c r="AF3615" s="327">
        <v>0</v>
      </c>
      <c r="AG3615" s="327">
        <v>0</v>
      </c>
      <c r="AH3615" s="327">
        <v>0</v>
      </c>
      <c r="AI3615" s="327">
        <v>0</v>
      </c>
      <c r="AJ3615" s="327">
        <v>0</v>
      </c>
      <c r="AK3615" s="327">
        <v>0</v>
      </c>
      <c r="AL3615" s="327">
        <v>0</v>
      </c>
      <c r="AM3615" s="292"/>
    </row>
    <row r="3616" spans="23:39" ht="19.5" customHeight="1" x14ac:dyDescent="0.2">
      <c r="W3616" s="323" t="s">
        <v>255</v>
      </c>
      <c r="X3616" s="323" t="s">
        <v>248</v>
      </c>
      <c r="Y3616" s="323"/>
      <c r="Z3616" s="327">
        <v>0</v>
      </c>
      <c r="AA3616" s="327">
        <v>0</v>
      </c>
      <c r="AB3616" s="327">
        <v>0</v>
      </c>
      <c r="AC3616" s="327">
        <v>0</v>
      </c>
      <c r="AD3616" s="327">
        <v>0</v>
      </c>
      <c r="AE3616" s="327">
        <v>0</v>
      </c>
      <c r="AF3616" s="327">
        <v>0</v>
      </c>
      <c r="AG3616" s="327">
        <v>0</v>
      </c>
      <c r="AH3616" s="327">
        <v>0</v>
      </c>
      <c r="AI3616" s="327">
        <v>0</v>
      </c>
      <c r="AJ3616" s="327">
        <v>0</v>
      </c>
      <c r="AK3616" s="327">
        <v>0</v>
      </c>
      <c r="AL3616" s="327">
        <v>0</v>
      </c>
      <c r="AM3616" s="292"/>
    </row>
    <row r="3617" spans="23:39" ht="19.5" customHeight="1" x14ac:dyDescent="0.2">
      <c r="W3617" s="323" t="s">
        <v>255</v>
      </c>
      <c r="X3617" s="323" t="s">
        <v>210</v>
      </c>
      <c r="Y3617" s="323"/>
      <c r="Z3617" s="327">
        <v>0</v>
      </c>
      <c r="AA3617" s="327">
        <v>0</v>
      </c>
      <c r="AB3617" s="327">
        <v>0</v>
      </c>
      <c r="AC3617" s="327">
        <v>0</v>
      </c>
      <c r="AD3617" s="327">
        <v>0</v>
      </c>
      <c r="AE3617" s="327">
        <v>0</v>
      </c>
      <c r="AF3617" s="327">
        <v>0</v>
      </c>
      <c r="AG3617" s="327">
        <v>0</v>
      </c>
      <c r="AH3617" s="327">
        <v>0</v>
      </c>
      <c r="AI3617" s="327">
        <v>0</v>
      </c>
      <c r="AJ3617" s="327">
        <v>0</v>
      </c>
      <c r="AK3617" s="327">
        <v>0</v>
      </c>
      <c r="AL3617" s="327">
        <v>0</v>
      </c>
      <c r="AM3617" s="292"/>
    </row>
    <row r="3618" spans="23:39" ht="19.5" customHeight="1" x14ac:dyDescent="0.2">
      <c r="W3618" s="321"/>
      <c r="X3618" s="321"/>
      <c r="Y3618" s="321"/>
      <c r="Z3618" s="329"/>
      <c r="AA3618" s="329"/>
      <c r="AB3618" s="329"/>
      <c r="AC3618" s="329"/>
      <c r="AD3618" s="329"/>
      <c r="AE3618" s="329"/>
      <c r="AF3618" s="329"/>
      <c r="AG3618" s="329"/>
      <c r="AH3618" s="329"/>
      <c r="AI3618" s="329"/>
      <c r="AJ3618" s="329"/>
      <c r="AK3618" s="329"/>
      <c r="AL3618" s="329"/>
      <c r="AM3618" s="292"/>
    </row>
    <row r="3619" spans="23:39" ht="19.5" customHeight="1" x14ac:dyDescent="0.2">
      <c r="W3619" s="321"/>
      <c r="X3619" s="321"/>
      <c r="Y3619" s="321"/>
      <c r="Z3619" s="329"/>
      <c r="AA3619" s="329"/>
      <c r="AB3619" s="329"/>
      <c r="AC3619" s="329"/>
      <c r="AD3619" s="329"/>
      <c r="AE3619" s="329"/>
      <c r="AF3619" s="329"/>
      <c r="AG3619" s="329"/>
      <c r="AH3619" s="329"/>
      <c r="AI3619" s="329"/>
      <c r="AJ3619" s="329"/>
      <c r="AK3619" s="329"/>
      <c r="AL3619" s="329"/>
      <c r="AM3619" s="292"/>
    </row>
    <row r="3620" spans="23:39" ht="19.5" customHeight="1" x14ac:dyDescent="0.2">
      <c r="W3620" s="323" t="s">
        <v>3</v>
      </c>
      <c r="X3620" s="323" t="s">
        <v>4</v>
      </c>
      <c r="Y3620" s="323"/>
      <c r="Z3620" s="327" t="s">
        <v>8</v>
      </c>
      <c r="AA3620" s="327" t="s">
        <v>9</v>
      </c>
      <c r="AB3620" s="327" t="s">
        <v>10</v>
      </c>
      <c r="AC3620" s="327" t="s">
        <v>11</v>
      </c>
      <c r="AD3620" s="327" t="s">
        <v>12</v>
      </c>
      <c r="AE3620" s="327" t="s">
        <v>13</v>
      </c>
      <c r="AF3620" s="327" t="s">
        <v>14</v>
      </c>
      <c r="AG3620" s="327" t="s">
        <v>15</v>
      </c>
      <c r="AH3620" s="327" t="s">
        <v>16</v>
      </c>
      <c r="AI3620" s="327" t="s">
        <v>17</v>
      </c>
      <c r="AJ3620" s="327" t="s">
        <v>111</v>
      </c>
      <c r="AK3620" s="327" t="s">
        <v>19</v>
      </c>
      <c r="AL3620" s="327" t="s">
        <v>20</v>
      </c>
      <c r="AM3620" s="292"/>
    </row>
    <row r="3621" spans="23:39" ht="19.5" customHeight="1" x14ac:dyDescent="0.2">
      <c r="W3621" s="323" t="s">
        <v>256</v>
      </c>
      <c r="X3621" s="323" t="s">
        <v>217</v>
      </c>
      <c r="Y3621" s="323"/>
      <c r="Z3621" s="327">
        <v>0</v>
      </c>
      <c r="AA3621" s="327">
        <v>0</v>
      </c>
      <c r="AB3621" s="327">
        <v>0</v>
      </c>
      <c r="AC3621" s="327">
        <v>0</v>
      </c>
      <c r="AD3621" s="327">
        <v>0</v>
      </c>
      <c r="AE3621" s="327">
        <v>0</v>
      </c>
      <c r="AF3621" s="327">
        <v>0</v>
      </c>
      <c r="AG3621" s="327">
        <v>0</v>
      </c>
      <c r="AH3621" s="327">
        <v>0</v>
      </c>
      <c r="AI3621" s="327">
        <v>0</v>
      </c>
      <c r="AJ3621" s="327">
        <v>0</v>
      </c>
      <c r="AK3621" s="327">
        <v>0</v>
      </c>
      <c r="AL3621" s="327">
        <v>0</v>
      </c>
      <c r="AM3621" s="292"/>
    </row>
    <row r="3622" spans="23:39" ht="19.5" customHeight="1" x14ac:dyDescent="0.2">
      <c r="W3622" s="323" t="s">
        <v>256</v>
      </c>
      <c r="X3622" s="323" t="s">
        <v>218</v>
      </c>
      <c r="Y3622" s="323"/>
      <c r="Z3622" s="327">
        <v>0</v>
      </c>
      <c r="AA3622" s="327">
        <v>0</v>
      </c>
      <c r="AB3622" s="327">
        <v>0</v>
      </c>
      <c r="AC3622" s="327">
        <v>0</v>
      </c>
      <c r="AD3622" s="327">
        <v>0</v>
      </c>
      <c r="AE3622" s="327">
        <v>0</v>
      </c>
      <c r="AF3622" s="327">
        <v>0</v>
      </c>
      <c r="AG3622" s="327">
        <v>0</v>
      </c>
      <c r="AH3622" s="327">
        <v>0</v>
      </c>
      <c r="AI3622" s="327">
        <v>0</v>
      </c>
      <c r="AJ3622" s="327">
        <v>0</v>
      </c>
      <c r="AK3622" s="327">
        <v>0</v>
      </c>
      <c r="AL3622" s="327">
        <v>0</v>
      </c>
      <c r="AM3622" s="292"/>
    </row>
    <row r="3623" spans="23:39" ht="19.5" customHeight="1" x14ac:dyDescent="0.2">
      <c r="W3623" s="323" t="s">
        <v>256</v>
      </c>
      <c r="X3623" s="323" t="s">
        <v>219</v>
      </c>
      <c r="Y3623" s="323"/>
      <c r="Z3623" s="327">
        <v>0</v>
      </c>
      <c r="AA3623" s="327">
        <v>0</v>
      </c>
      <c r="AB3623" s="327">
        <v>0</v>
      </c>
      <c r="AC3623" s="327">
        <v>0</v>
      </c>
      <c r="AD3623" s="327">
        <v>0</v>
      </c>
      <c r="AE3623" s="327">
        <v>0</v>
      </c>
      <c r="AF3623" s="327">
        <v>0</v>
      </c>
      <c r="AG3623" s="327">
        <v>0</v>
      </c>
      <c r="AH3623" s="327">
        <v>0</v>
      </c>
      <c r="AI3623" s="327">
        <v>0</v>
      </c>
      <c r="AJ3623" s="327">
        <v>0</v>
      </c>
      <c r="AK3623" s="327">
        <v>0</v>
      </c>
      <c r="AL3623" s="327">
        <v>0</v>
      </c>
      <c r="AM3623" s="292"/>
    </row>
    <row r="3624" spans="23:39" ht="19.5" customHeight="1" x14ac:dyDescent="0.2">
      <c r="W3624" s="323" t="s">
        <v>256</v>
      </c>
      <c r="X3624" s="323" t="s">
        <v>220</v>
      </c>
      <c r="Y3624" s="323"/>
      <c r="Z3624" s="327">
        <v>0</v>
      </c>
      <c r="AA3624" s="327">
        <v>0</v>
      </c>
      <c r="AB3624" s="327">
        <v>0</v>
      </c>
      <c r="AC3624" s="327">
        <v>0</v>
      </c>
      <c r="AD3624" s="327">
        <v>0</v>
      </c>
      <c r="AE3624" s="327">
        <v>0</v>
      </c>
      <c r="AF3624" s="327">
        <v>0</v>
      </c>
      <c r="AG3624" s="327">
        <v>0</v>
      </c>
      <c r="AH3624" s="327">
        <v>0</v>
      </c>
      <c r="AI3624" s="327">
        <v>0</v>
      </c>
      <c r="AJ3624" s="327">
        <v>0</v>
      </c>
      <c r="AK3624" s="327">
        <v>0</v>
      </c>
      <c r="AL3624" s="327">
        <v>0</v>
      </c>
      <c r="AM3624" s="292"/>
    </row>
    <row r="3625" spans="23:39" ht="19.5" customHeight="1" x14ac:dyDescent="0.2">
      <c r="W3625" s="323" t="s">
        <v>256</v>
      </c>
      <c r="X3625" s="323" t="s">
        <v>211</v>
      </c>
      <c r="Y3625" s="323"/>
      <c r="Z3625" s="327">
        <v>0</v>
      </c>
      <c r="AA3625" s="327">
        <v>0</v>
      </c>
      <c r="AB3625" s="327">
        <v>0</v>
      </c>
      <c r="AC3625" s="327">
        <v>0</v>
      </c>
      <c r="AD3625" s="327">
        <v>0</v>
      </c>
      <c r="AE3625" s="327">
        <v>0</v>
      </c>
      <c r="AF3625" s="327">
        <v>0</v>
      </c>
      <c r="AG3625" s="327">
        <v>0</v>
      </c>
      <c r="AH3625" s="327">
        <v>0</v>
      </c>
      <c r="AI3625" s="327">
        <v>0</v>
      </c>
      <c r="AJ3625" s="327">
        <v>0</v>
      </c>
      <c r="AK3625" s="327">
        <v>0</v>
      </c>
      <c r="AL3625" s="327">
        <v>0</v>
      </c>
      <c r="AM3625" s="292"/>
    </row>
    <row r="3626" spans="23:39" ht="19.5" customHeight="1" x14ac:dyDescent="0.2">
      <c r="W3626" s="323" t="s">
        <v>256</v>
      </c>
      <c r="X3626" s="323" t="s">
        <v>221</v>
      </c>
      <c r="Y3626" s="323"/>
      <c r="Z3626" s="327">
        <v>0</v>
      </c>
      <c r="AA3626" s="327">
        <v>0</v>
      </c>
      <c r="AB3626" s="327">
        <v>0</v>
      </c>
      <c r="AC3626" s="327">
        <v>0</v>
      </c>
      <c r="AD3626" s="327">
        <v>0</v>
      </c>
      <c r="AE3626" s="327">
        <v>0</v>
      </c>
      <c r="AF3626" s="327">
        <v>0</v>
      </c>
      <c r="AG3626" s="327">
        <v>0</v>
      </c>
      <c r="AH3626" s="327">
        <v>0</v>
      </c>
      <c r="AI3626" s="327">
        <v>0</v>
      </c>
      <c r="AJ3626" s="327">
        <v>0</v>
      </c>
      <c r="AK3626" s="327">
        <v>0</v>
      </c>
      <c r="AL3626" s="327">
        <v>0</v>
      </c>
      <c r="AM3626" s="292"/>
    </row>
    <row r="3627" spans="23:39" ht="19.5" customHeight="1" x14ac:dyDescent="0.2">
      <c r="W3627" s="323" t="s">
        <v>256</v>
      </c>
      <c r="X3627" s="323" t="s">
        <v>222</v>
      </c>
      <c r="Y3627" s="323"/>
      <c r="Z3627" s="327">
        <v>0</v>
      </c>
      <c r="AA3627" s="327">
        <v>0</v>
      </c>
      <c r="AB3627" s="327">
        <v>0</v>
      </c>
      <c r="AC3627" s="327">
        <v>0</v>
      </c>
      <c r="AD3627" s="327">
        <v>0</v>
      </c>
      <c r="AE3627" s="327">
        <v>0</v>
      </c>
      <c r="AF3627" s="327">
        <v>0</v>
      </c>
      <c r="AG3627" s="327">
        <v>0</v>
      </c>
      <c r="AH3627" s="327">
        <v>0</v>
      </c>
      <c r="AI3627" s="327">
        <v>0</v>
      </c>
      <c r="AJ3627" s="327">
        <v>0</v>
      </c>
      <c r="AK3627" s="327">
        <v>0</v>
      </c>
      <c r="AL3627" s="327">
        <v>0</v>
      </c>
      <c r="AM3627" s="292"/>
    </row>
    <row r="3628" spans="23:39" ht="19.5" customHeight="1" x14ac:dyDescent="0.2">
      <c r="W3628" s="323" t="s">
        <v>256</v>
      </c>
      <c r="X3628" s="323" t="s">
        <v>223</v>
      </c>
      <c r="Y3628" s="323"/>
      <c r="Z3628" s="327">
        <v>0</v>
      </c>
      <c r="AA3628" s="327">
        <v>0</v>
      </c>
      <c r="AB3628" s="327">
        <v>0</v>
      </c>
      <c r="AC3628" s="327">
        <v>0</v>
      </c>
      <c r="AD3628" s="327">
        <v>0</v>
      </c>
      <c r="AE3628" s="327">
        <v>0</v>
      </c>
      <c r="AF3628" s="327">
        <v>0</v>
      </c>
      <c r="AG3628" s="327">
        <v>0</v>
      </c>
      <c r="AH3628" s="327">
        <v>0</v>
      </c>
      <c r="AI3628" s="327">
        <v>0</v>
      </c>
      <c r="AJ3628" s="327">
        <v>0</v>
      </c>
      <c r="AK3628" s="327">
        <v>0</v>
      </c>
      <c r="AL3628" s="327">
        <v>0</v>
      </c>
      <c r="AM3628" s="292"/>
    </row>
    <row r="3629" spans="23:39" ht="19.5" customHeight="1" x14ac:dyDescent="0.2">
      <c r="W3629" s="323" t="s">
        <v>256</v>
      </c>
      <c r="X3629" s="323" t="s">
        <v>224</v>
      </c>
      <c r="Y3629" s="323"/>
      <c r="Z3629" s="327">
        <v>0</v>
      </c>
      <c r="AA3629" s="327">
        <v>0</v>
      </c>
      <c r="AB3629" s="327">
        <v>0</v>
      </c>
      <c r="AC3629" s="327">
        <v>0</v>
      </c>
      <c r="AD3629" s="327">
        <v>0</v>
      </c>
      <c r="AE3629" s="327">
        <v>0</v>
      </c>
      <c r="AF3629" s="327">
        <v>0</v>
      </c>
      <c r="AG3629" s="327">
        <v>0</v>
      </c>
      <c r="AH3629" s="327">
        <v>0</v>
      </c>
      <c r="AI3629" s="327">
        <v>0</v>
      </c>
      <c r="AJ3629" s="327">
        <v>0</v>
      </c>
      <c r="AK3629" s="327">
        <v>0</v>
      </c>
      <c r="AL3629" s="327">
        <v>0</v>
      </c>
      <c r="AM3629" s="292"/>
    </row>
    <row r="3630" spans="23:39" ht="19.5" customHeight="1" x14ac:dyDescent="0.2">
      <c r="W3630" s="323" t="s">
        <v>256</v>
      </c>
      <c r="X3630" s="323" t="s">
        <v>225</v>
      </c>
      <c r="Y3630" s="323"/>
      <c r="Z3630" s="327">
        <v>0</v>
      </c>
      <c r="AA3630" s="327">
        <v>0</v>
      </c>
      <c r="AB3630" s="327">
        <v>0</v>
      </c>
      <c r="AC3630" s="327">
        <v>0</v>
      </c>
      <c r="AD3630" s="327">
        <v>0</v>
      </c>
      <c r="AE3630" s="327">
        <v>0</v>
      </c>
      <c r="AF3630" s="327">
        <v>0</v>
      </c>
      <c r="AG3630" s="327">
        <v>0</v>
      </c>
      <c r="AH3630" s="327">
        <v>0</v>
      </c>
      <c r="AI3630" s="327">
        <v>0</v>
      </c>
      <c r="AJ3630" s="327">
        <v>0</v>
      </c>
      <c r="AK3630" s="327">
        <v>0</v>
      </c>
      <c r="AL3630" s="327">
        <v>0</v>
      </c>
      <c r="AM3630" s="292"/>
    </row>
    <row r="3631" spans="23:39" ht="19.5" customHeight="1" x14ac:dyDescent="0.2">
      <c r="W3631" s="323" t="s">
        <v>256</v>
      </c>
      <c r="X3631" s="323" t="s">
        <v>226</v>
      </c>
      <c r="Y3631" s="323"/>
      <c r="Z3631" s="327">
        <v>0</v>
      </c>
      <c r="AA3631" s="327">
        <v>0</v>
      </c>
      <c r="AB3631" s="327">
        <v>0</v>
      </c>
      <c r="AC3631" s="327">
        <v>0</v>
      </c>
      <c r="AD3631" s="327">
        <v>0</v>
      </c>
      <c r="AE3631" s="327">
        <v>0</v>
      </c>
      <c r="AF3631" s="327">
        <v>0</v>
      </c>
      <c r="AG3631" s="327">
        <v>0</v>
      </c>
      <c r="AH3631" s="327">
        <v>0</v>
      </c>
      <c r="AI3631" s="327">
        <v>0</v>
      </c>
      <c r="AJ3631" s="327">
        <v>0</v>
      </c>
      <c r="AK3631" s="327">
        <v>0</v>
      </c>
      <c r="AL3631" s="327">
        <v>0</v>
      </c>
      <c r="AM3631" s="292"/>
    </row>
    <row r="3632" spans="23:39" ht="19.5" customHeight="1" x14ac:dyDescent="0.2">
      <c r="W3632" s="323" t="s">
        <v>256</v>
      </c>
      <c r="X3632" s="323" t="s">
        <v>227</v>
      </c>
      <c r="Y3632" s="323"/>
      <c r="Z3632" s="327">
        <v>0</v>
      </c>
      <c r="AA3632" s="327">
        <v>0</v>
      </c>
      <c r="AB3632" s="327">
        <v>0</v>
      </c>
      <c r="AC3632" s="327">
        <v>0</v>
      </c>
      <c r="AD3632" s="327">
        <v>0</v>
      </c>
      <c r="AE3632" s="327">
        <v>0</v>
      </c>
      <c r="AF3632" s="327">
        <v>0</v>
      </c>
      <c r="AG3632" s="327">
        <v>0</v>
      </c>
      <c r="AH3632" s="327">
        <v>0</v>
      </c>
      <c r="AI3632" s="327">
        <v>0</v>
      </c>
      <c r="AJ3632" s="327">
        <v>0</v>
      </c>
      <c r="AK3632" s="327">
        <v>0</v>
      </c>
      <c r="AL3632" s="327">
        <v>0</v>
      </c>
      <c r="AM3632" s="292"/>
    </row>
    <row r="3633" spans="23:39" ht="19.5" customHeight="1" x14ac:dyDescent="0.2">
      <c r="W3633" s="323" t="s">
        <v>256</v>
      </c>
      <c r="X3633" s="323" t="s">
        <v>367</v>
      </c>
      <c r="Y3633" s="323"/>
      <c r="Z3633" s="327">
        <v>0</v>
      </c>
      <c r="AA3633" s="327">
        <v>0</v>
      </c>
      <c r="AB3633" s="327">
        <v>0</v>
      </c>
      <c r="AC3633" s="327">
        <v>0</v>
      </c>
      <c r="AD3633" s="327">
        <v>0</v>
      </c>
      <c r="AE3633" s="327">
        <v>0</v>
      </c>
      <c r="AF3633" s="327">
        <v>0</v>
      </c>
      <c r="AG3633" s="327">
        <v>0</v>
      </c>
      <c r="AH3633" s="327">
        <v>0</v>
      </c>
      <c r="AI3633" s="327">
        <v>0</v>
      </c>
      <c r="AJ3633" s="327">
        <v>0</v>
      </c>
      <c r="AK3633" s="327">
        <v>0</v>
      </c>
      <c r="AL3633" s="327">
        <v>0</v>
      </c>
      <c r="AM3633" s="292"/>
    </row>
    <row r="3634" spans="23:39" ht="19.5" customHeight="1" x14ac:dyDescent="0.2">
      <c r="W3634" s="323" t="s">
        <v>256</v>
      </c>
      <c r="X3634" s="323" t="s">
        <v>229</v>
      </c>
      <c r="Y3634" s="323"/>
      <c r="Z3634" s="327">
        <v>0</v>
      </c>
      <c r="AA3634" s="327">
        <v>0</v>
      </c>
      <c r="AB3634" s="327">
        <v>0</v>
      </c>
      <c r="AC3634" s="327">
        <v>0</v>
      </c>
      <c r="AD3634" s="327">
        <v>0</v>
      </c>
      <c r="AE3634" s="327">
        <v>0</v>
      </c>
      <c r="AF3634" s="327">
        <v>0</v>
      </c>
      <c r="AG3634" s="327">
        <v>0</v>
      </c>
      <c r="AH3634" s="327">
        <v>0</v>
      </c>
      <c r="AI3634" s="327">
        <v>0</v>
      </c>
      <c r="AJ3634" s="327">
        <v>0</v>
      </c>
      <c r="AK3634" s="327">
        <v>0</v>
      </c>
      <c r="AL3634" s="327">
        <v>0</v>
      </c>
      <c r="AM3634" s="292"/>
    </row>
    <row r="3635" spans="23:39" ht="19.5" customHeight="1" x14ac:dyDescent="0.2">
      <c r="W3635" s="323" t="s">
        <v>256</v>
      </c>
      <c r="X3635" s="323" t="s">
        <v>230</v>
      </c>
      <c r="Y3635" s="323"/>
      <c r="Z3635" s="327">
        <v>0</v>
      </c>
      <c r="AA3635" s="327">
        <v>0</v>
      </c>
      <c r="AB3635" s="327">
        <v>0</v>
      </c>
      <c r="AC3635" s="327">
        <v>0</v>
      </c>
      <c r="AD3635" s="327">
        <v>0</v>
      </c>
      <c r="AE3635" s="327">
        <v>0</v>
      </c>
      <c r="AF3635" s="327">
        <v>0</v>
      </c>
      <c r="AG3635" s="327">
        <v>0</v>
      </c>
      <c r="AH3635" s="327">
        <v>0</v>
      </c>
      <c r="AI3635" s="327">
        <v>0</v>
      </c>
      <c r="AJ3635" s="327">
        <v>0</v>
      </c>
      <c r="AK3635" s="327">
        <v>0</v>
      </c>
      <c r="AL3635" s="327">
        <v>0</v>
      </c>
      <c r="AM3635" s="292"/>
    </row>
    <row r="3636" spans="23:39" ht="19.5" customHeight="1" x14ac:dyDescent="0.2">
      <c r="W3636" s="323" t="s">
        <v>256</v>
      </c>
      <c r="X3636" s="323" t="s">
        <v>231</v>
      </c>
      <c r="Y3636" s="323"/>
      <c r="Z3636" s="327">
        <v>0</v>
      </c>
      <c r="AA3636" s="327">
        <v>0</v>
      </c>
      <c r="AB3636" s="327">
        <v>0</v>
      </c>
      <c r="AC3636" s="327">
        <v>0</v>
      </c>
      <c r="AD3636" s="327">
        <v>0</v>
      </c>
      <c r="AE3636" s="327">
        <v>0</v>
      </c>
      <c r="AF3636" s="327">
        <v>0</v>
      </c>
      <c r="AG3636" s="327">
        <v>0</v>
      </c>
      <c r="AH3636" s="327">
        <v>0</v>
      </c>
      <c r="AI3636" s="327">
        <v>0</v>
      </c>
      <c r="AJ3636" s="327">
        <v>0</v>
      </c>
      <c r="AK3636" s="327">
        <v>0</v>
      </c>
      <c r="AL3636" s="327">
        <v>0</v>
      </c>
      <c r="AM3636" s="292"/>
    </row>
    <row r="3637" spans="23:39" ht="19.5" customHeight="1" x14ac:dyDescent="0.2">
      <c r="W3637" s="323" t="s">
        <v>256</v>
      </c>
      <c r="X3637" s="323" t="s">
        <v>232</v>
      </c>
      <c r="Y3637" s="323"/>
      <c r="Z3637" s="327">
        <v>0</v>
      </c>
      <c r="AA3637" s="327">
        <v>0</v>
      </c>
      <c r="AB3637" s="327">
        <v>0</v>
      </c>
      <c r="AC3637" s="327">
        <v>0</v>
      </c>
      <c r="AD3637" s="327">
        <v>0</v>
      </c>
      <c r="AE3637" s="327">
        <v>0</v>
      </c>
      <c r="AF3637" s="327">
        <v>0</v>
      </c>
      <c r="AG3637" s="327">
        <v>0</v>
      </c>
      <c r="AH3637" s="327">
        <v>0</v>
      </c>
      <c r="AI3637" s="327">
        <v>0</v>
      </c>
      <c r="AJ3637" s="327">
        <v>0</v>
      </c>
      <c r="AK3637" s="327">
        <v>0</v>
      </c>
      <c r="AL3637" s="327">
        <v>0</v>
      </c>
      <c r="AM3637" s="292"/>
    </row>
    <row r="3638" spans="23:39" ht="19.5" customHeight="1" x14ac:dyDescent="0.2">
      <c r="W3638" s="323" t="s">
        <v>256</v>
      </c>
      <c r="X3638" s="323" t="s">
        <v>233</v>
      </c>
      <c r="Y3638" s="323"/>
      <c r="Z3638" s="327">
        <v>0</v>
      </c>
      <c r="AA3638" s="327">
        <v>0</v>
      </c>
      <c r="AB3638" s="327">
        <v>0</v>
      </c>
      <c r="AC3638" s="327">
        <v>0</v>
      </c>
      <c r="AD3638" s="327">
        <v>0</v>
      </c>
      <c r="AE3638" s="327">
        <v>0</v>
      </c>
      <c r="AF3638" s="327">
        <v>0</v>
      </c>
      <c r="AG3638" s="327">
        <v>0</v>
      </c>
      <c r="AH3638" s="327">
        <v>0</v>
      </c>
      <c r="AI3638" s="327">
        <v>0</v>
      </c>
      <c r="AJ3638" s="327">
        <v>0</v>
      </c>
      <c r="AK3638" s="327">
        <v>0</v>
      </c>
      <c r="AL3638" s="327">
        <v>0</v>
      </c>
      <c r="AM3638" s="292"/>
    </row>
    <row r="3639" spans="23:39" ht="19.5" customHeight="1" x14ac:dyDescent="0.2">
      <c r="W3639" s="323" t="s">
        <v>256</v>
      </c>
      <c r="X3639" s="323" t="s">
        <v>234</v>
      </c>
      <c r="Y3639" s="323"/>
      <c r="Z3639" s="327">
        <v>0</v>
      </c>
      <c r="AA3639" s="327">
        <v>0</v>
      </c>
      <c r="AB3639" s="327">
        <v>0</v>
      </c>
      <c r="AC3639" s="327">
        <v>0</v>
      </c>
      <c r="AD3639" s="327">
        <v>0</v>
      </c>
      <c r="AE3639" s="327">
        <v>0</v>
      </c>
      <c r="AF3639" s="327">
        <v>0</v>
      </c>
      <c r="AG3639" s="327">
        <v>0</v>
      </c>
      <c r="AH3639" s="327">
        <v>0</v>
      </c>
      <c r="AI3639" s="327">
        <v>0</v>
      </c>
      <c r="AJ3639" s="327">
        <v>0</v>
      </c>
      <c r="AK3639" s="327">
        <v>0</v>
      </c>
      <c r="AL3639" s="327">
        <v>0</v>
      </c>
      <c r="AM3639" s="292"/>
    </row>
    <row r="3640" spans="23:39" ht="19.5" customHeight="1" x14ac:dyDescent="0.2">
      <c r="W3640" s="323" t="s">
        <v>256</v>
      </c>
      <c r="X3640" s="323" t="s">
        <v>127</v>
      </c>
      <c r="Y3640" s="323"/>
      <c r="Z3640" s="327">
        <v>0</v>
      </c>
      <c r="AA3640" s="327">
        <v>0</v>
      </c>
      <c r="AB3640" s="327">
        <v>0</v>
      </c>
      <c r="AC3640" s="327">
        <v>0</v>
      </c>
      <c r="AD3640" s="327">
        <v>0</v>
      </c>
      <c r="AE3640" s="327">
        <v>0</v>
      </c>
      <c r="AF3640" s="327">
        <v>0</v>
      </c>
      <c r="AG3640" s="327">
        <v>0</v>
      </c>
      <c r="AH3640" s="327">
        <v>0</v>
      </c>
      <c r="AI3640" s="327">
        <v>0</v>
      </c>
      <c r="AJ3640" s="327">
        <v>0</v>
      </c>
      <c r="AK3640" s="327">
        <v>0</v>
      </c>
      <c r="AL3640" s="327">
        <v>0</v>
      </c>
      <c r="AM3640" s="292"/>
    </row>
    <row r="3641" spans="23:39" ht="19.5" customHeight="1" x14ac:dyDescent="0.2">
      <c r="W3641" s="323" t="s">
        <v>256</v>
      </c>
      <c r="X3641" s="323" t="s">
        <v>235</v>
      </c>
      <c r="Y3641" s="323"/>
      <c r="Z3641" s="327">
        <v>0</v>
      </c>
      <c r="AA3641" s="327">
        <v>0</v>
      </c>
      <c r="AB3641" s="327">
        <v>0</v>
      </c>
      <c r="AC3641" s="327">
        <v>0</v>
      </c>
      <c r="AD3641" s="327">
        <v>0</v>
      </c>
      <c r="AE3641" s="327">
        <v>0</v>
      </c>
      <c r="AF3641" s="327">
        <v>0</v>
      </c>
      <c r="AG3641" s="327">
        <v>0</v>
      </c>
      <c r="AH3641" s="327">
        <v>0</v>
      </c>
      <c r="AI3641" s="327">
        <v>0</v>
      </c>
      <c r="AJ3641" s="327">
        <v>0</v>
      </c>
      <c r="AK3641" s="327">
        <v>0</v>
      </c>
      <c r="AL3641" s="327">
        <v>0</v>
      </c>
      <c r="AM3641" s="292"/>
    </row>
    <row r="3642" spans="23:39" ht="19.5" customHeight="1" x14ac:dyDescent="0.2">
      <c r="W3642" s="323" t="s">
        <v>256</v>
      </c>
      <c r="X3642" s="323" t="s">
        <v>236</v>
      </c>
      <c r="Y3642" s="323"/>
      <c r="Z3642" s="327">
        <v>0</v>
      </c>
      <c r="AA3642" s="327">
        <v>0</v>
      </c>
      <c r="AB3642" s="327">
        <v>0</v>
      </c>
      <c r="AC3642" s="327">
        <v>0</v>
      </c>
      <c r="AD3642" s="327">
        <v>0</v>
      </c>
      <c r="AE3642" s="327">
        <v>0</v>
      </c>
      <c r="AF3642" s="327">
        <v>0</v>
      </c>
      <c r="AG3642" s="327">
        <v>0</v>
      </c>
      <c r="AH3642" s="327">
        <v>0</v>
      </c>
      <c r="AI3642" s="327">
        <v>0</v>
      </c>
      <c r="AJ3642" s="327">
        <v>0</v>
      </c>
      <c r="AK3642" s="327">
        <v>0</v>
      </c>
      <c r="AL3642" s="327">
        <v>0</v>
      </c>
      <c r="AM3642" s="292"/>
    </row>
    <row r="3643" spans="23:39" ht="19.5" customHeight="1" x14ac:dyDescent="0.2">
      <c r="W3643" s="323" t="s">
        <v>256</v>
      </c>
      <c r="X3643" s="323" t="s">
        <v>237</v>
      </c>
      <c r="Y3643" s="323"/>
      <c r="Z3643" s="327">
        <v>0</v>
      </c>
      <c r="AA3643" s="327">
        <v>0</v>
      </c>
      <c r="AB3643" s="327">
        <v>0</v>
      </c>
      <c r="AC3643" s="327">
        <v>0</v>
      </c>
      <c r="AD3643" s="327">
        <v>0</v>
      </c>
      <c r="AE3643" s="327">
        <v>0</v>
      </c>
      <c r="AF3643" s="327">
        <v>0</v>
      </c>
      <c r="AG3643" s="327">
        <v>0</v>
      </c>
      <c r="AH3643" s="327">
        <v>0</v>
      </c>
      <c r="AI3643" s="327">
        <v>0</v>
      </c>
      <c r="AJ3643" s="327">
        <v>0</v>
      </c>
      <c r="AK3643" s="327">
        <v>0</v>
      </c>
      <c r="AL3643" s="327">
        <v>0</v>
      </c>
      <c r="AM3643" s="292"/>
    </row>
    <row r="3644" spans="23:39" ht="19.5" customHeight="1" x14ac:dyDescent="0.2">
      <c r="W3644" s="323" t="s">
        <v>256</v>
      </c>
      <c r="X3644" s="323" t="s">
        <v>238</v>
      </c>
      <c r="Y3644" s="323"/>
      <c r="Z3644" s="327">
        <v>0</v>
      </c>
      <c r="AA3644" s="327">
        <v>0</v>
      </c>
      <c r="AB3644" s="327">
        <v>0</v>
      </c>
      <c r="AC3644" s="327">
        <v>0</v>
      </c>
      <c r="AD3644" s="327">
        <v>0</v>
      </c>
      <c r="AE3644" s="327">
        <v>0</v>
      </c>
      <c r="AF3644" s="327">
        <v>0</v>
      </c>
      <c r="AG3644" s="327">
        <v>0</v>
      </c>
      <c r="AH3644" s="327">
        <v>0</v>
      </c>
      <c r="AI3644" s="327">
        <v>0</v>
      </c>
      <c r="AJ3644" s="327">
        <v>0</v>
      </c>
      <c r="AK3644" s="327">
        <v>0</v>
      </c>
      <c r="AL3644" s="327">
        <v>0</v>
      </c>
      <c r="AM3644" s="292"/>
    </row>
    <row r="3645" spans="23:39" ht="19.5" customHeight="1" x14ac:dyDescent="0.2">
      <c r="W3645" s="323" t="s">
        <v>256</v>
      </c>
      <c r="X3645" s="323" t="s">
        <v>239</v>
      </c>
      <c r="Y3645" s="323"/>
      <c r="Z3645" s="327">
        <v>0</v>
      </c>
      <c r="AA3645" s="327">
        <v>0</v>
      </c>
      <c r="AB3645" s="327">
        <v>0</v>
      </c>
      <c r="AC3645" s="327">
        <v>0</v>
      </c>
      <c r="AD3645" s="327">
        <v>0</v>
      </c>
      <c r="AE3645" s="327">
        <v>0</v>
      </c>
      <c r="AF3645" s="327">
        <v>0</v>
      </c>
      <c r="AG3645" s="327">
        <v>0</v>
      </c>
      <c r="AH3645" s="327">
        <v>0</v>
      </c>
      <c r="AI3645" s="327">
        <v>0</v>
      </c>
      <c r="AJ3645" s="327">
        <v>0</v>
      </c>
      <c r="AK3645" s="327">
        <v>0</v>
      </c>
      <c r="AL3645" s="327">
        <v>0</v>
      </c>
      <c r="AM3645" s="292"/>
    </row>
    <row r="3646" spans="23:39" ht="19.5" customHeight="1" x14ac:dyDescent="0.2">
      <c r="W3646" s="323" t="s">
        <v>256</v>
      </c>
      <c r="X3646" s="323" t="s">
        <v>240</v>
      </c>
      <c r="Y3646" s="323"/>
      <c r="Z3646" s="327">
        <v>0</v>
      </c>
      <c r="AA3646" s="327">
        <v>0</v>
      </c>
      <c r="AB3646" s="327">
        <v>0</v>
      </c>
      <c r="AC3646" s="327">
        <v>0</v>
      </c>
      <c r="AD3646" s="327">
        <v>0</v>
      </c>
      <c r="AE3646" s="327">
        <v>0</v>
      </c>
      <c r="AF3646" s="327">
        <v>0</v>
      </c>
      <c r="AG3646" s="327">
        <v>0</v>
      </c>
      <c r="AH3646" s="327">
        <v>0</v>
      </c>
      <c r="AI3646" s="327">
        <v>0</v>
      </c>
      <c r="AJ3646" s="327">
        <v>0</v>
      </c>
      <c r="AK3646" s="327">
        <v>0</v>
      </c>
      <c r="AL3646" s="327">
        <v>0</v>
      </c>
      <c r="AM3646" s="292"/>
    </row>
    <row r="3647" spans="23:39" ht="19.5" customHeight="1" x14ac:dyDescent="0.2">
      <c r="W3647" s="323" t="s">
        <v>256</v>
      </c>
      <c r="X3647" s="323" t="s">
        <v>241</v>
      </c>
      <c r="Y3647" s="323"/>
      <c r="Z3647" s="327">
        <v>0</v>
      </c>
      <c r="AA3647" s="327">
        <v>0</v>
      </c>
      <c r="AB3647" s="327">
        <v>0</v>
      </c>
      <c r="AC3647" s="327">
        <v>0</v>
      </c>
      <c r="AD3647" s="327">
        <v>0</v>
      </c>
      <c r="AE3647" s="327">
        <v>0</v>
      </c>
      <c r="AF3647" s="327">
        <v>0</v>
      </c>
      <c r="AG3647" s="327">
        <v>0</v>
      </c>
      <c r="AH3647" s="327">
        <v>0</v>
      </c>
      <c r="AI3647" s="327">
        <v>0</v>
      </c>
      <c r="AJ3647" s="327">
        <v>0</v>
      </c>
      <c r="AK3647" s="327">
        <v>0</v>
      </c>
      <c r="AL3647" s="327">
        <v>0</v>
      </c>
      <c r="AM3647" s="292"/>
    </row>
    <row r="3648" spans="23:39" ht="19.5" customHeight="1" x14ac:dyDescent="0.2">
      <c r="W3648" s="323" t="s">
        <v>256</v>
      </c>
      <c r="X3648" s="323" t="s">
        <v>242</v>
      </c>
      <c r="Y3648" s="323"/>
      <c r="Z3648" s="327">
        <v>0</v>
      </c>
      <c r="AA3648" s="327">
        <v>0</v>
      </c>
      <c r="AB3648" s="327">
        <v>0</v>
      </c>
      <c r="AC3648" s="327">
        <v>0</v>
      </c>
      <c r="AD3648" s="327">
        <v>0</v>
      </c>
      <c r="AE3648" s="327">
        <v>0</v>
      </c>
      <c r="AF3648" s="327">
        <v>0</v>
      </c>
      <c r="AG3648" s="327">
        <v>0</v>
      </c>
      <c r="AH3648" s="327">
        <v>0</v>
      </c>
      <c r="AI3648" s="327">
        <v>0</v>
      </c>
      <c r="AJ3648" s="327">
        <v>0</v>
      </c>
      <c r="AK3648" s="327">
        <v>0</v>
      </c>
      <c r="AL3648" s="327">
        <v>0</v>
      </c>
      <c r="AM3648" s="292"/>
    </row>
    <row r="3649" spans="23:39" ht="19.5" customHeight="1" x14ac:dyDescent="0.2">
      <c r="W3649" s="323" t="s">
        <v>256</v>
      </c>
      <c r="X3649" s="323" t="s">
        <v>243</v>
      </c>
      <c r="Y3649" s="323"/>
      <c r="Z3649" s="327">
        <v>0</v>
      </c>
      <c r="AA3649" s="327">
        <v>0</v>
      </c>
      <c r="AB3649" s="327">
        <v>0</v>
      </c>
      <c r="AC3649" s="327">
        <v>0</v>
      </c>
      <c r="AD3649" s="327">
        <v>0</v>
      </c>
      <c r="AE3649" s="327">
        <v>0</v>
      </c>
      <c r="AF3649" s="327">
        <v>0</v>
      </c>
      <c r="AG3649" s="327">
        <v>0</v>
      </c>
      <c r="AH3649" s="327">
        <v>0</v>
      </c>
      <c r="AI3649" s="327">
        <v>0</v>
      </c>
      <c r="AJ3649" s="327">
        <v>0</v>
      </c>
      <c r="AK3649" s="327">
        <v>0</v>
      </c>
      <c r="AL3649" s="327">
        <v>0</v>
      </c>
      <c r="AM3649" s="292"/>
    </row>
    <row r="3650" spans="23:39" ht="19.5" customHeight="1" x14ac:dyDescent="0.2">
      <c r="W3650" s="323" t="s">
        <v>256</v>
      </c>
      <c r="X3650" s="323" t="s">
        <v>244</v>
      </c>
      <c r="Y3650" s="323"/>
      <c r="Z3650" s="327">
        <v>0</v>
      </c>
      <c r="AA3650" s="327">
        <v>0</v>
      </c>
      <c r="AB3650" s="327">
        <v>0</v>
      </c>
      <c r="AC3650" s="327">
        <v>0</v>
      </c>
      <c r="AD3650" s="327">
        <v>0</v>
      </c>
      <c r="AE3650" s="327">
        <v>0</v>
      </c>
      <c r="AF3650" s="327">
        <v>0</v>
      </c>
      <c r="AG3650" s="327">
        <v>0</v>
      </c>
      <c r="AH3650" s="327">
        <v>0</v>
      </c>
      <c r="AI3650" s="327">
        <v>0</v>
      </c>
      <c r="AJ3650" s="327">
        <v>0</v>
      </c>
      <c r="AK3650" s="327">
        <v>0</v>
      </c>
      <c r="AL3650" s="327">
        <v>0</v>
      </c>
      <c r="AM3650" s="292"/>
    </row>
    <row r="3651" spans="23:39" ht="19.5" customHeight="1" x14ac:dyDescent="0.2">
      <c r="W3651" s="323" t="s">
        <v>256</v>
      </c>
      <c r="X3651" s="323" t="s">
        <v>245</v>
      </c>
      <c r="Y3651" s="323"/>
      <c r="Z3651" s="327">
        <v>0</v>
      </c>
      <c r="AA3651" s="327">
        <v>0</v>
      </c>
      <c r="AB3651" s="327">
        <v>0</v>
      </c>
      <c r="AC3651" s="327">
        <v>0</v>
      </c>
      <c r="AD3651" s="327">
        <v>0</v>
      </c>
      <c r="AE3651" s="327">
        <v>0</v>
      </c>
      <c r="AF3651" s="327">
        <v>0</v>
      </c>
      <c r="AG3651" s="327">
        <v>0</v>
      </c>
      <c r="AH3651" s="327">
        <v>0</v>
      </c>
      <c r="AI3651" s="327">
        <v>0</v>
      </c>
      <c r="AJ3651" s="327">
        <v>0</v>
      </c>
      <c r="AK3651" s="327">
        <v>0</v>
      </c>
      <c r="AL3651" s="327">
        <v>0</v>
      </c>
      <c r="AM3651" s="292"/>
    </row>
    <row r="3652" spans="23:39" ht="19.5" customHeight="1" x14ac:dyDescent="0.2">
      <c r="W3652" s="323" t="s">
        <v>256</v>
      </c>
      <c r="X3652" s="323" t="s">
        <v>246</v>
      </c>
      <c r="Y3652" s="323"/>
      <c r="Z3652" s="327">
        <v>0</v>
      </c>
      <c r="AA3652" s="327">
        <v>0</v>
      </c>
      <c r="AB3652" s="327">
        <v>0</v>
      </c>
      <c r="AC3652" s="327">
        <v>0</v>
      </c>
      <c r="AD3652" s="327">
        <v>0</v>
      </c>
      <c r="AE3652" s="327">
        <v>0</v>
      </c>
      <c r="AF3652" s="327">
        <v>0</v>
      </c>
      <c r="AG3652" s="327">
        <v>0</v>
      </c>
      <c r="AH3652" s="327">
        <v>0</v>
      </c>
      <c r="AI3652" s="327">
        <v>0</v>
      </c>
      <c r="AJ3652" s="327">
        <v>0</v>
      </c>
      <c r="AK3652" s="327">
        <v>0</v>
      </c>
      <c r="AL3652" s="327">
        <v>0</v>
      </c>
      <c r="AM3652" s="292"/>
    </row>
    <row r="3653" spans="23:39" ht="19.5" customHeight="1" x14ac:dyDescent="0.2">
      <c r="W3653" s="323" t="s">
        <v>256</v>
      </c>
      <c r="X3653" s="323" t="s">
        <v>247</v>
      </c>
      <c r="Y3653" s="323"/>
      <c r="Z3653" s="327">
        <v>0</v>
      </c>
      <c r="AA3653" s="327">
        <v>0</v>
      </c>
      <c r="AB3653" s="327">
        <v>0</v>
      </c>
      <c r="AC3653" s="327">
        <v>0</v>
      </c>
      <c r="AD3653" s="327">
        <v>0</v>
      </c>
      <c r="AE3653" s="327">
        <v>0</v>
      </c>
      <c r="AF3653" s="327">
        <v>0</v>
      </c>
      <c r="AG3653" s="327">
        <v>0</v>
      </c>
      <c r="AH3653" s="327">
        <v>0</v>
      </c>
      <c r="AI3653" s="327">
        <v>0</v>
      </c>
      <c r="AJ3653" s="327">
        <v>0</v>
      </c>
      <c r="AK3653" s="327">
        <v>0</v>
      </c>
      <c r="AL3653" s="327">
        <v>0</v>
      </c>
      <c r="AM3653" s="292"/>
    </row>
    <row r="3654" spans="23:39" ht="19.5" customHeight="1" x14ac:dyDescent="0.2">
      <c r="W3654" s="323" t="s">
        <v>256</v>
      </c>
      <c r="X3654" s="323" t="s">
        <v>248</v>
      </c>
      <c r="Y3654" s="323"/>
      <c r="Z3654" s="327">
        <v>0</v>
      </c>
      <c r="AA3654" s="327">
        <v>0</v>
      </c>
      <c r="AB3654" s="327">
        <v>0</v>
      </c>
      <c r="AC3654" s="327">
        <v>0</v>
      </c>
      <c r="AD3654" s="327">
        <v>0</v>
      </c>
      <c r="AE3654" s="327">
        <v>0</v>
      </c>
      <c r="AF3654" s="327">
        <v>0</v>
      </c>
      <c r="AG3654" s="327">
        <v>0</v>
      </c>
      <c r="AH3654" s="327">
        <v>0</v>
      </c>
      <c r="AI3654" s="327">
        <v>0</v>
      </c>
      <c r="AJ3654" s="327">
        <v>0</v>
      </c>
      <c r="AK3654" s="327">
        <v>0</v>
      </c>
      <c r="AL3654" s="327">
        <v>0</v>
      </c>
      <c r="AM3654" s="292"/>
    </row>
    <row r="3655" spans="23:39" ht="19.5" customHeight="1" x14ac:dyDescent="0.2">
      <c r="W3655" s="323" t="s">
        <v>256</v>
      </c>
      <c r="X3655" s="323" t="s">
        <v>210</v>
      </c>
      <c r="Y3655" s="323"/>
      <c r="Z3655" s="327">
        <v>0</v>
      </c>
      <c r="AA3655" s="327">
        <v>0</v>
      </c>
      <c r="AB3655" s="327">
        <v>0</v>
      </c>
      <c r="AC3655" s="327">
        <v>0</v>
      </c>
      <c r="AD3655" s="327">
        <v>0</v>
      </c>
      <c r="AE3655" s="327">
        <v>0</v>
      </c>
      <c r="AF3655" s="327">
        <v>0</v>
      </c>
      <c r="AG3655" s="327">
        <v>0</v>
      </c>
      <c r="AH3655" s="327">
        <v>0</v>
      </c>
      <c r="AI3655" s="327">
        <v>0</v>
      </c>
      <c r="AJ3655" s="327">
        <v>0</v>
      </c>
      <c r="AK3655" s="327">
        <v>0</v>
      </c>
      <c r="AL3655" s="327">
        <v>0</v>
      </c>
      <c r="AM3655" s="292"/>
    </row>
    <row r="3656" spans="23:39" ht="19.5" customHeight="1" x14ac:dyDescent="0.2">
      <c r="W3656" s="321"/>
      <c r="X3656" s="321"/>
      <c r="Y3656" s="321"/>
      <c r="Z3656" s="329"/>
      <c r="AA3656" s="329"/>
      <c r="AB3656" s="329"/>
      <c r="AC3656" s="329"/>
      <c r="AD3656" s="329"/>
      <c r="AE3656" s="329"/>
      <c r="AF3656" s="329"/>
      <c r="AG3656" s="329"/>
      <c r="AH3656" s="329"/>
      <c r="AI3656" s="329"/>
      <c r="AJ3656" s="329"/>
      <c r="AK3656" s="329"/>
      <c r="AL3656" s="329"/>
      <c r="AM3656" s="292"/>
    </row>
    <row r="3657" spans="23:39" ht="19.5" customHeight="1" x14ac:dyDescent="0.2">
      <c r="W3657" s="321"/>
      <c r="X3657" s="321"/>
      <c r="Y3657" s="321"/>
      <c r="Z3657" s="329"/>
      <c r="AA3657" s="329"/>
      <c r="AB3657" s="329"/>
      <c r="AC3657" s="329"/>
      <c r="AD3657" s="329"/>
      <c r="AE3657" s="329"/>
      <c r="AF3657" s="329"/>
      <c r="AG3657" s="329"/>
      <c r="AH3657" s="329"/>
      <c r="AI3657" s="329"/>
      <c r="AJ3657" s="329"/>
      <c r="AK3657" s="329"/>
      <c r="AL3657" s="329"/>
      <c r="AM3657" s="292"/>
    </row>
    <row r="3658" spans="23:39" ht="19.5" customHeight="1" x14ac:dyDescent="0.2">
      <c r="W3658" s="323" t="s">
        <v>3</v>
      </c>
      <c r="X3658" s="323" t="s">
        <v>4</v>
      </c>
      <c r="Y3658" s="323"/>
      <c r="Z3658" s="327" t="s">
        <v>8</v>
      </c>
      <c r="AA3658" s="327" t="s">
        <v>9</v>
      </c>
      <c r="AB3658" s="327" t="s">
        <v>10</v>
      </c>
      <c r="AC3658" s="327" t="s">
        <v>11</v>
      </c>
      <c r="AD3658" s="327" t="s">
        <v>12</v>
      </c>
      <c r="AE3658" s="327" t="s">
        <v>13</v>
      </c>
      <c r="AF3658" s="327" t="s">
        <v>14</v>
      </c>
      <c r="AG3658" s="327" t="s">
        <v>15</v>
      </c>
      <c r="AH3658" s="327" t="s">
        <v>16</v>
      </c>
      <c r="AI3658" s="327" t="s">
        <v>17</v>
      </c>
      <c r="AJ3658" s="327" t="s">
        <v>111</v>
      </c>
      <c r="AK3658" s="327" t="s">
        <v>19</v>
      </c>
      <c r="AL3658" s="327" t="s">
        <v>20</v>
      </c>
      <c r="AM3658" s="292"/>
    </row>
    <row r="3659" spans="23:39" ht="19.5" customHeight="1" x14ac:dyDescent="0.2">
      <c r="W3659" s="323" t="s">
        <v>406</v>
      </c>
      <c r="X3659" s="323" t="s">
        <v>217</v>
      </c>
      <c r="Y3659" s="323"/>
      <c r="Z3659" s="327">
        <v>0</v>
      </c>
      <c r="AA3659" s="327">
        <v>0</v>
      </c>
      <c r="AB3659" s="327">
        <v>0</v>
      </c>
      <c r="AC3659" s="327">
        <v>0</v>
      </c>
      <c r="AD3659" s="327">
        <v>0</v>
      </c>
      <c r="AE3659" s="327">
        <v>0</v>
      </c>
      <c r="AF3659" s="327">
        <v>0</v>
      </c>
      <c r="AG3659" s="327">
        <v>0</v>
      </c>
      <c r="AH3659" s="327">
        <v>0</v>
      </c>
      <c r="AI3659" s="327">
        <v>0</v>
      </c>
      <c r="AJ3659" s="327">
        <v>0</v>
      </c>
      <c r="AK3659" s="327">
        <v>0</v>
      </c>
      <c r="AL3659" s="327">
        <v>0</v>
      </c>
      <c r="AM3659" s="292"/>
    </row>
    <row r="3660" spans="23:39" ht="19.5" customHeight="1" x14ac:dyDescent="0.2">
      <c r="W3660" s="323" t="s">
        <v>406</v>
      </c>
      <c r="X3660" s="323" t="s">
        <v>218</v>
      </c>
      <c r="Y3660" s="323"/>
      <c r="Z3660" s="327">
        <v>0</v>
      </c>
      <c r="AA3660" s="327">
        <v>0</v>
      </c>
      <c r="AB3660" s="327">
        <v>0</v>
      </c>
      <c r="AC3660" s="327">
        <v>0</v>
      </c>
      <c r="AD3660" s="327">
        <v>0</v>
      </c>
      <c r="AE3660" s="327">
        <v>0</v>
      </c>
      <c r="AF3660" s="327">
        <v>0</v>
      </c>
      <c r="AG3660" s="327">
        <v>0</v>
      </c>
      <c r="AH3660" s="327">
        <v>0</v>
      </c>
      <c r="AI3660" s="327">
        <v>0</v>
      </c>
      <c r="AJ3660" s="327">
        <v>0</v>
      </c>
      <c r="AK3660" s="327">
        <v>0</v>
      </c>
      <c r="AL3660" s="327">
        <v>0</v>
      </c>
      <c r="AM3660" s="292"/>
    </row>
    <row r="3661" spans="23:39" ht="19.5" customHeight="1" x14ac:dyDescent="0.2">
      <c r="W3661" s="323" t="s">
        <v>406</v>
      </c>
      <c r="X3661" s="323" t="s">
        <v>219</v>
      </c>
      <c r="Y3661" s="323"/>
      <c r="Z3661" s="327">
        <v>0</v>
      </c>
      <c r="AA3661" s="327">
        <v>0</v>
      </c>
      <c r="AB3661" s="327">
        <v>0</v>
      </c>
      <c r="AC3661" s="327">
        <v>0</v>
      </c>
      <c r="AD3661" s="327">
        <v>0</v>
      </c>
      <c r="AE3661" s="327">
        <v>0</v>
      </c>
      <c r="AF3661" s="327">
        <v>0</v>
      </c>
      <c r="AG3661" s="327">
        <v>0</v>
      </c>
      <c r="AH3661" s="327">
        <v>0</v>
      </c>
      <c r="AI3661" s="327">
        <v>0</v>
      </c>
      <c r="AJ3661" s="327">
        <v>0</v>
      </c>
      <c r="AK3661" s="327">
        <v>0</v>
      </c>
      <c r="AL3661" s="327">
        <v>0</v>
      </c>
      <c r="AM3661" s="292"/>
    </row>
    <row r="3662" spans="23:39" ht="19.5" customHeight="1" x14ac:dyDescent="0.2">
      <c r="W3662" s="323" t="s">
        <v>406</v>
      </c>
      <c r="X3662" s="323" t="s">
        <v>220</v>
      </c>
      <c r="Y3662" s="323"/>
      <c r="Z3662" s="327">
        <v>0</v>
      </c>
      <c r="AA3662" s="327">
        <v>0</v>
      </c>
      <c r="AB3662" s="327">
        <v>0</v>
      </c>
      <c r="AC3662" s="327">
        <v>0</v>
      </c>
      <c r="AD3662" s="327">
        <v>0</v>
      </c>
      <c r="AE3662" s="327">
        <v>0</v>
      </c>
      <c r="AF3662" s="327">
        <v>0</v>
      </c>
      <c r="AG3662" s="327">
        <v>0</v>
      </c>
      <c r="AH3662" s="327">
        <v>0</v>
      </c>
      <c r="AI3662" s="327">
        <v>0</v>
      </c>
      <c r="AJ3662" s="327">
        <v>0</v>
      </c>
      <c r="AK3662" s="327">
        <v>0</v>
      </c>
      <c r="AL3662" s="327">
        <v>0</v>
      </c>
      <c r="AM3662" s="292"/>
    </row>
    <row r="3663" spans="23:39" ht="19.5" customHeight="1" x14ac:dyDescent="0.2">
      <c r="W3663" s="323" t="s">
        <v>406</v>
      </c>
      <c r="X3663" s="323" t="s">
        <v>211</v>
      </c>
      <c r="Y3663" s="323"/>
      <c r="Z3663" s="327">
        <v>0</v>
      </c>
      <c r="AA3663" s="327">
        <v>0</v>
      </c>
      <c r="AB3663" s="327">
        <v>0</v>
      </c>
      <c r="AC3663" s="327">
        <v>0</v>
      </c>
      <c r="AD3663" s="327">
        <v>0</v>
      </c>
      <c r="AE3663" s="327">
        <v>0</v>
      </c>
      <c r="AF3663" s="327">
        <v>0</v>
      </c>
      <c r="AG3663" s="327">
        <v>0</v>
      </c>
      <c r="AH3663" s="327">
        <v>0</v>
      </c>
      <c r="AI3663" s="327">
        <v>0</v>
      </c>
      <c r="AJ3663" s="327">
        <v>0</v>
      </c>
      <c r="AK3663" s="327">
        <v>0</v>
      </c>
      <c r="AL3663" s="327">
        <v>0</v>
      </c>
      <c r="AM3663" s="292"/>
    </row>
    <row r="3664" spans="23:39" ht="19.5" customHeight="1" x14ac:dyDescent="0.2">
      <c r="W3664" s="323" t="s">
        <v>406</v>
      </c>
      <c r="X3664" s="323" t="s">
        <v>221</v>
      </c>
      <c r="Y3664" s="323"/>
      <c r="Z3664" s="327">
        <v>0</v>
      </c>
      <c r="AA3664" s="327">
        <v>0</v>
      </c>
      <c r="AB3664" s="327">
        <v>0</v>
      </c>
      <c r="AC3664" s="327">
        <v>0</v>
      </c>
      <c r="AD3664" s="327">
        <v>0</v>
      </c>
      <c r="AE3664" s="327">
        <v>0</v>
      </c>
      <c r="AF3664" s="327">
        <v>0</v>
      </c>
      <c r="AG3664" s="327">
        <v>0</v>
      </c>
      <c r="AH3664" s="327">
        <v>0</v>
      </c>
      <c r="AI3664" s="327">
        <v>0</v>
      </c>
      <c r="AJ3664" s="327">
        <v>0</v>
      </c>
      <c r="AK3664" s="327">
        <v>0</v>
      </c>
      <c r="AL3664" s="327">
        <v>0</v>
      </c>
      <c r="AM3664" s="292"/>
    </row>
    <row r="3665" spans="23:39" ht="19.5" customHeight="1" x14ac:dyDescent="0.2">
      <c r="W3665" s="323" t="s">
        <v>406</v>
      </c>
      <c r="X3665" s="323" t="s">
        <v>222</v>
      </c>
      <c r="Y3665" s="323"/>
      <c r="Z3665" s="327">
        <v>0</v>
      </c>
      <c r="AA3665" s="327">
        <v>0</v>
      </c>
      <c r="AB3665" s="327">
        <v>0</v>
      </c>
      <c r="AC3665" s="327">
        <v>0</v>
      </c>
      <c r="AD3665" s="327">
        <v>0</v>
      </c>
      <c r="AE3665" s="327">
        <v>0</v>
      </c>
      <c r="AF3665" s="327">
        <v>0</v>
      </c>
      <c r="AG3665" s="327">
        <v>0</v>
      </c>
      <c r="AH3665" s="327">
        <v>0</v>
      </c>
      <c r="AI3665" s="327">
        <v>0</v>
      </c>
      <c r="AJ3665" s="327">
        <v>0</v>
      </c>
      <c r="AK3665" s="327">
        <v>0</v>
      </c>
      <c r="AL3665" s="327">
        <v>0</v>
      </c>
      <c r="AM3665" s="292"/>
    </row>
    <row r="3666" spans="23:39" ht="19.5" customHeight="1" x14ac:dyDescent="0.2">
      <c r="W3666" s="323" t="s">
        <v>406</v>
      </c>
      <c r="X3666" s="323" t="s">
        <v>223</v>
      </c>
      <c r="Y3666" s="323"/>
      <c r="Z3666" s="327">
        <v>0</v>
      </c>
      <c r="AA3666" s="327">
        <v>0</v>
      </c>
      <c r="AB3666" s="327">
        <v>0</v>
      </c>
      <c r="AC3666" s="327">
        <v>0</v>
      </c>
      <c r="AD3666" s="327">
        <v>0</v>
      </c>
      <c r="AE3666" s="327">
        <v>0</v>
      </c>
      <c r="AF3666" s="327">
        <v>0</v>
      </c>
      <c r="AG3666" s="327">
        <v>0</v>
      </c>
      <c r="AH3666" s="327">
        <v>0</v>
      </c>
      <c r="AI3666" s="327">
        <v>0</v>
      </c>
      <c r="AJ3666" s="327">
        <v>0</v>
      </c>
      <c r="AK3666" s="327">
        <v>0</v>
      </c>
      <c r="AL3666" s="327">
        <v>0</v>
      </c>
      <c r="AM3666" s="292"/>
    </row>
    <row r="3667" spans="23:39" ht="19.5" customHeight="1" x14ac:dyDescent="0.2">
      <c r="W3667" s="323" t="s">
        <v>406</v>
      </c>
      <c r="X3667" s="323" t="s">
        <v>224</v>
      </c>
      <c r="Y3667" s="323"/>
      <c r="Z3667" s="327">
        <v>0</v>
      </c>
      <c r="AA3667" s="327">
        <v>0</v>
      </c>
      <c r="AB3667" s="327">
        <v>0</v>
      </c>
      <c r="AC3667" s="327">
        <v>0</v>
      </c>
      <c r="AD3667" s="327">
        <v>0</v>
      </c>
      <c r="AE3667" s="327">
        <v>0</v>
      </c>
      <c r="AF3667" s="327">
        <v>0</v>
      </c>
      <c r="AG3667" s="327">
        <v>0</v>
      </c>
      <c r="AH3667" s="327">
        <v>0</v>
      </c>
      <c r="AI3667" s="327">
        <v>0</v>
      </c>
      <c r="AJ3667" s="327">
        <v>0</v>
      </c>
      <c r="AK3667" s="327">
        <v>0</v>
      </c>
      <c r="AL3667" s="327">
        <v>0</v>
      </c>
      <c r="AM3667" s="292"/>
    </row>
    <row r="3668" spans="23:39" ht="19.5" customHeight="1" x14ac:dyDescent="0.2">
      <c r="W3668" s="323" t="s">
        <v>406</v>
      </c>
      <c r="X3668" s="323" t="s">
        <v>225</v>
      </c>
      <c r="Y3668" s="323"/>
      <c r="Z3668" s="327">
        <v>0</v>
      </c>
      <c r="AA3668" s="327">
        <v>0</v>
      </c>
      <c r="AB3668" s="327">
        <v>0</v>
      </c>
      <c r="AC3668" s="327">
        <v>0</v>
      </c>
      <c r="AD3668" s="327">
        <v>0</v>
      </c>
      <c r="AE3668" s="327">
        <v>0</v>
      </c>
      <c r="AF3668" s="327">
        <v>0</v>
      </c>
      <c r="AG3668" s="327">
        <v>0</v>
      </c>
      <c r="AH3668" s="327">
        <v>0</v>
      </c>
      <c r="AI3668" s="327">
        <v>0</v>
      </c>
      <c r="AJ3668" s="327">
        <v>0</v>
      </c>
      <c r="AK3668" s="327">
        <v>0</v>
      </c>
      <c r="AL3668" s="327">
        <v>0</v>
      </c>
      <c r="AM3668" s="292"/>
    </row>
    <row r="3669" spans="23:39" ht="19.5" customHeight="1" x14ac:dyDescent="0.2">
      <c r="W3669" s="323" t="s">
        <v>406</v>
      </c>
      <c r="X3669" s="323" t="s">
        <v>226</v>
      </c>
      <c r="Y3669" s="323"/>
      <c r="Z3669" s="327">
        <v>0</v>
      </c>
      <c r="AA3669" s="327">
        <v>0</v>
      </c>
      <c r="AB3669" s="327">
        <v>0</v>
      </c>
      <c r="AC3669" s="327">
        <v>0</v>
      </c>
      <c r="AD3669" s="327">
        <v>0</v>
      </c>
      <c r="AE3669" s="327">
        <v>0</v>
      </c>
      <c r="AF3669" s="327">
        <v>0</v>
      </c>
      <c r="AG3669" s="327">
        <v>0</v>
      </c>
      <c r="AH3669" s="327">
        <v>0</v>
      </c>
      <c r="AI3669" s="327">
        <v>0</v>
      </c>
      <c r="AJ3669" s="327">
        <v>0</v>
      </c>
      <c r="AK3669" s="327">
        <v>0</v>
      </c>
      <c r="AL3669" s="327">
        <v>0</v>
      </c>
      <c r="AM3669" s="292"/>
    </row>
    <row r="3670" spans="23:39" ht="19.5" customHeight="1" x14ac:dyDescent="0.2">
      <c r="W3670" s="323" t="s">
        <v>406</v>
      </c>
      <c r="X3670" s="323" t="s">
        <v>227</v>
      </c>
      <c r="Y3670" s="323"/>
      <c r="Z3670" s="327">
        <v>0</v>
      </c>
      <c r="AA3670" s="327">
        <v>0</v>
      </c>
      <c r="AB3670" s="327">
        <v>0</v>
      </c>
      <c r="AC3670" s="327">
        <v>0</v>
      </c>
      <c r="AD3670" s="327">
        <v>0</v>
      </c>
      <c r="AE3670" s="327">
        <v>0</v>
      </c>
      <c r="AF3670" s="327">
        <v>0</v>
      </c>
      <c r="AG3670" s="327">
        <v>0</v>
      </c>
      <c r="AH3670" s="327">
        <v>0</v>
      </c>
      <c r="AI3670" s="327">
        <v>0</v>
      </c>
      <c r="AJ3670" s="327">
        <v>0</v>
      </c>
      <c r="AK3670" s="327">
        <v>0</v>
      </c>
      <c r="AL3670" s="327">
        <v>0</v>
      </c>
      <c r="AM3670" s="292"/>
    </row>
    <row r="3671" spans="23:39" ht="19.5" customHeight="1" x14ac:dyDescent="0.2">
      <c r="W3671" s="323" t="s">
        <v>406</v>
      </c>
      <c r="X3671" s="323" t="s">
        <v>367</v>
      </c>
      <c r="Y3671" s="323"/>
      <c r="Z3671" s="327">
        <v>0</v>
      </c>
      <c r="AA3671" s="327">
        <v>0</v>
      </c>
      <c r="AB3671" s="327">
        <v>0</v>
      </c>
      <c r="AC3671" s="327">
        <v>0</v>
      </c>
      <c r="AD3671" s="327">
        <v>0</v>
      </c>
      <c r="AE3671" s="327">
        <v>0</v>
      </c>
      <c r="AF3671" s="327">
        <v>0</v>
      </c>
      <c r="AG3671" s="327">
        <v>0</v>
      </c>
      <c r="AH3671" s="327">
        <v>0</v>
      </c>
      <c r="AI3671" s="327">
        <v>0</v>
      </c>
      <c r="AJ3671" s="327">
        <v>0</v>
      </c>
      <c r="AK3671" s="327">
        <v>0</v>
      </c>
      <c r="AL3671" s="327">
        <v>0</v>
      </c>
      <c r="AM3671" s="292"/>
    </row>
    <row r="3672" spans="23:39" ht="19.5" customHeight="1" x14ac:dyDescent="0.2">
      <c r="W3672" s="323" t="s">
        <v>406</v>
      </c>
      <c r="X3672" s="323" t="s">
        <v>229</v>
      </c>
      <c r="Y3672" s="323"/>
      <c r="Z3672" s="327">
        <v>0</v>
      </c>
      <c r="AA3672" s="327">
        <v>0</v>
      </c>
      <c r="AB3672" s="327">
        <v>0</v>
      </c>
      <c r="AC3672" s="327">
        <v>0</v>
      </c>
      <c r="AD3672" s="327">
        <v>0</v>
      </c>
      <c r="AE3672" s="327">
        <v>0</v>
      </c>
      <c r="AF3672" s="327">
        <v>0</v>
      </c>
      <c r="AG3672" s="327">
        <v>0</v>
      </c>
      <c r="AH3672" s="327">
        <v>0</v>
      </c>
      <c r="AI3672" s="327">
        <v>0</v>
      </c>
      <c r="AJ3672" s="327">
        <v>0</v>
      </c>
      <c r="AK3672" s="327">
        <v>0</v>
      </c>
      <c r="AL3672" s="327">
        <v>0</v>
      </c>
      <c r="AM3672" s="292"/>
    </row>
    <row r="3673" spans="23:39" ht="19.5" customHeight="1" x14ac:dyDescent="0.2">
      <c r="W3673" s="323" t="s">
        <v>406</v>
      </c>
      <c r="X3673" s="323" t="s">
        <v>230</v>
      </c>
      <c r="Y3673" s="323"/>
      <c r="Z3673" s="327">
        <v>0</v>
      </c>
      <c r="AA3673" s="327">
        <v>0</v>
      </c>
      <c r="AB3673" s="327">
        <v>0</v>
      </c>
      <c r="AC3673" s="327">
        <v>0</v>
      </c>
      <c r="AD3673" s="327">
        <v>0</v>
      </c>
      <c r="AE3673" s="327">
        <v>0</v>
      </c>
      <c r="AF3673" s="327">
        <v>0</v>
      </c>
      <c r="AG3673" s="327">
        <v>0</v>
      </c>
      <c r="AH3673" s="327">
        <v>0</v>
      </c>
      <c r="AI3673" s="327">
        <v>0</v>
      </c>
      <c r="AJ3673" s="327">
        <v>0</v>
      </c>
      <c r="AK3673" s="327">
        <v>0</v>
      </c>
      <c r="AL3673" s="327">
        <v>0</v>
      </c>
      <c r="AM3673" s="292"/>
    </row>
    <row r="3674" spans="23:39" ht="19.5" customHeight="1" x14ac:dyDescent="0.2">
      <c r="W3674" s="323" t="s">
        <v>406</v>
      </c>
      <c r="X3674" s="323" t="s">
        <v>231</v>
      </c>
      <c r="Y3674" s="323"/>
      <c r="Z3674" s="327">
        <v>0</v>
      </c>
      <c r="AA3674" s="327">
        <v>0</v>
      </c>
      <c r="AB3674" s="327">
        <v>0</v>
      </c>
      <c r="AC3674" s="327">
        <v>0</v>
      </c>
      <c r="AD3674" s="327">
        <v>0</v>
      </c>
      <c r="AE3674" s="327">
        <v>0</v>
      </c>
      <c r="AF3674" s="327">
        <v>0</v>
      </c>
      <c r="AG3674" s="327">
        <v>0</v>
      </c>
      <c r="AH3674" s="327">
        <v>0</v>
      </c>
      <c r="AI3674" s="327">
        <v>0</v>
      </c>
      <c r="AJ3674" s="327">
        <v>0</v>
      </c>
      <c r="AK3674" s="327">
        <v>0</v>
      </c>
      <c r="AL3674" s="327">
        <v>0</v>
      </c>
      <c r="AM3674" s="292"/>
    </row>
    <row r="3675" spans="23:39" ht="19.5" customHeight="1" x14ac:dyDescent="0.2">
      <c r="W3675" s="323" t="s">
        <v>406</v>
      </c>
      <c r="X3675" s="323" t="s">
        <v>232</v>
      </c>
      <c r="Y3675" s="323"/>
      <c r="Z3675" s="327">
        <v>0</v>
      </c>
      <c r="AA3675" s="327">
        <v>0</v>
      </c>
      <c r="AB3675" s="327">
        <v>0</v>
      </c>
      <c r="AC3675" s="327">
        <v>0</v>
      </c>
      <c r="AD3675" s="327">
        <v>0</v>
      </c>
      <c r="AE3675" s="327">
        <v>0</v>
      </c>
      <c r="AF3675" s="327">
        <v>0</v>
      </c>
      <c r="AG3675" s="327">
        <v>0</v>
      </c>
      <c r="AH3675" s="327">
        <v>0</v>
      </c>
      <c r="AI3675" s="327">
        <v>0</v>
      </c>
      <c r="AJ3675" s="327">
        <v>0</v>
      </c>
      <c r="AK3675" s="327">
        <v>2.00022016</v>
      </c>
      <c r="AL3675" s="327">
        <v>2.00022016</v>
      </c>
      <c r="AM3675" s="292"/>
    </row>
    <row r="3676" spans="23:39" ht="19.5" customHeight="1" x14ac:dyDescent="0.2">
      <c r="W3676" s="323" t="s">
        <v>406</v>
      </c>
      <c r="X3676" s="323" t="s">
        <v>233</v>
      </c>
      <c r="Y3676" s="323"/>
      <c r="Z3676" s="327">
        <v>0</v>
      </c>
      <c r="AA3676" s="327">
        <v>0</v>
      </c>
      <c r="AB3676" s="327">
        <v>0</v>
      </c>
      <c r="AC3676" s="327">
        <v>0</v>
      </c>
      <c r="AD3676" s="327">
        <v>0</v>
      </c>
      <c r="AE3676" s="327">
        <v>0</v>
      </c>
      <c r="AF3676" s="327">
        <v>0</v>
      </c>
      <c r="AG3676" s="327">
        <v>0</v>
      </c>
      <c r="AH3676" s="327">
        <v>0</v>
      </c>
      <c r="AI3676" s="327">
        <v>0</v>
      </c>
      <c r="AJ3676" s="327">
        <v>0</v>
      </c>
      <c r="AK3676" s="327">
        <v>0</v>
      </c>
      <c r="AL3676" s="327">
        <v>0</v>
      </c>
      <c r="AM3676" s="292"/>
    </row>
    <row r="3677" spans="23:39" ht="19.5" customHeight="1" x14ac:dyDescent="0.2">
      <c r="W3677" s="323" t="s">
        <v>406</v>
      </c>
      <c r="X3677" s="323" t="s">
        <v>234</v>
      </c>
      <c r="Y3677" s="323"/>
      <c r="Z3677" s="327">
        <v>0</v>
      </c>
      <c r="AA3677" s="327">
        <v>0</v>
      </c>
      <c r="AB3677" s="327">
        <v>0</v>
      </c>
      <c r="AC3677" s="327">
        <v>0</v>
      </c>
      <c r="AD3677" s="327">
        <v>0</v>
      </c>
      <c r="AE3677" s="327">
        <v>0</v>
      </c>
      <c r="AF3677" s="327">
        <v>0</v>
      </c>
      <c r="AG3677" s="327">
        <v>0</v>
      </c>
      <c r="AH3677" s="327">
        <v>0</v>
      </c>
      <c r="AI3677" s="327">
        <v>0</v>
      </c>
      <c r="AJ3677" s="327">
        <v>0</v>
      </c>
      <c r="AK3677" s="327">
        <v>0</v>
      </c>
      <c r="AL3677" s="327">
        <v>0</v>
      </c>
      <c r="AM3677" s="292"/>
    </row>
    <row r="3678" spans="23:39" ht="19.5" customHeight="1" x14ac:dyDescent="0.2">
      <c r="W3678" s="323" t="s">
        <v>406</v>
      </c>
      <c r="X3678" s="323" t="s">
        <v>127</v>
      </c>
      <c r="Y3678" s="323"/>
      <c r="Z3678" s="327">
        <v>0</v>
      </c>
      <c r="AA3678" s="327">
        <v>0</v>
      </c>
      <c r="AB3678" s="327">
        <v>0</v>
      </c>
      <c r="AC3678" s="327">
        <v>0</v>
      </c>
      <c r="AD3678" s="327">
        <v>0</v>
      </c>
      <c r="AE3678" s="327">
        <v>0</v>
      </c>
      <c r="AF3678" s="327">
        <v>0</v>
      </c>
      <c r="AG3678" s="327">
        <v>0</v>
      </c>
      <c r="AH3678" s="327">
        <v>0</v>
      </c>
      <c r="AI3678" s="327">
        <v>0</v>
      </c>
      <c r="AJ3678" s="327">
        <v>0</v>
      </c>
      <c r="AK3678" s="327">
        <v>0</v>
      </c>
      <c r="AL3678" s="327">
        <v>0</v>
      </c>
      <c r="AM3678" s="292"/>
    </row>
    <row r="3679" spans="23:39" ht="19.5" customHeight="1" x14ac:dyDescent="0.2">
      <c r="W3679" s="323" t="s">
        <v>406</v>
      </c>
      <c r="X3679" s="323" t="s">
        <v>235</v>
      </c>
      <c r="Y3679" s="323"/>
      <c r="Z3679" s="327">
        <v>0</v>
      </c>
      <c r="AA3679" s="327">
        <v>0</v>
      </c>
      <c r="AB3679" s="327">
        <v>0</v>
      </c>
      <c r="AC3679" s="327">
        <v>0</v>
      </c>
      <c r="AD3679" s="327">
        <v>0</v>
      </c>
      <c r="AE3679" s="327">
        <v>0</v>
      </c>
      <c r="AF3679" s="327">
        <v>0</v>
      </c>
      <c r="AG3679" s="327">
        <v>0</v>
      </c>
      <c r="AH3679" s="327">
        <v>0</v>
      </c>
      <c r="AI3679" s="327">
        <v>0</v>
      </c>
      <c r="AJ3679" s="327">
        <v>0</v>
      </c>
      <c r="AK3679" s="327">
        <v>0</v>
      </c>
      <c r="AL3679" s="327">
        <v>0</v>
      </c>
      <c r="AM3679" s="292"/>
    </row>
    <row r="3680" spans="23:39" ht="19.5" customHeight="1" x14ac:dyDescent="0.2">
      <c r="W3680" s="323" t="s">
        <v>406</v>
      </c>
      <c r="X3680" s="323" t="s">
        <v>236</v>
      </c>
      <c r="Y3680" s="323"/>
      <c r="Z3680" s="327">
        <v>0</v>
      </c>
      <c r="AA3680" s="327">
        <v>0</v>
      </c>
      <c r="AB3680" s="327">
        <v>0</v>
      </c>
      <c r="AC3680" s="327">
        <v>0</v>
      </c>
      <c r="AD3680" s="327">
        <v>0</v>
      </c>
      <c r="AE3680" s="327">
        <v>0</v>
      </c>
      <c r="AF3680" s="327">
        <v>0</v>
      </c>
      <c r="AG3680" s="327">
        <v>0</v>
      </c>
      <c r="AH3680" s="327">
        <v>0</v>
      </c>
      <c r="AI3680" s="327">
        <v>0</v>
      </c>
      <c r="AJ3680" s="327">
        <v>0</v>
      </c>
      <c r="AK3680" s="327">
        <v>0</v>
      </c>
      <c r="AL3680" s="327">
        <v>0</v>
      </c>
      <c r="AM3680" s="292"/>
    </row>
    <row r="3681" spans="23:39" ht="19.5" customHeight="1" x14ac:dyDescent="0.2">
      <c r="W3681" s="323" t="s">
        <v>406</v>
      </c>
      <c r="X3681" s="323" t="s">
        <v>237</v>
      </c>
      <c r="Y3681" s="323"/>
      <c r="Z3681" s="327">
        <v>0</v>
      </c>
      <c r="AA3681" s="327">
        <v>0</v>
      </c>
      <c r="AB3681" s="327">
        <v>0</v>
      </c>
      <c r="AC3681" s="327">
        <v>0</v>
      </c>
      <c r="AD3681" s="327">
        <v>0</v>
      </c>
      <c r="AE3681" s="327">
        <v>0</v>
      </c>
      <c r="AF3681" s="327">
        <v>0</v>
      </c>
      <c r="AG3681" s="327">
        <v>0</v>
      </c>
      <c r="AH3681" s="327">
        <v>0</v>
      </c>
      <c r="AI3681" s="327">
        <v>0</v>
      </c>
      <c r="AJ3681" s="327">
        <v>0</v>
      </c>
      <c r="AK3681" s="327">
        <v>0</v>
      </c>
      <c r="AL3681" s="327">
        <v>0</v>
      </c>
      <c r="AM3681" s="292"/>
    </row>
    <row r="3682" spans="23:39" ht="19.5" customHeight="1" x14ac:dyDescent="0.2">
      <c r="W3682" s="323" t="s">
        <v>406</v>
      </c>
      <c r="X3682" s="323" t="s">
        <v>238</v>
      </c>
      <c r="Y3682" s="323"/>
      <c r="Z3682" s="327">
        <v>0</v>
      </c>
      <c r="AA3682" s="327">
        <v>0</v>
      </c>
      <c r="AB3682" s="327">
        <v>0</v>
      </c>
      <c r="AC3682" s="327">
        <v>0</v>
      </c>
      <c r="AD3682" s="327">
        <v>0</v>
      </c>
      <c r="AE3682" s="327">
        <v>0</v>
      </c>
      <c r="AF3682" s="327">
        <v>0</v>
      </c>
      <c r="AG3682" s="327">
        <v>0</v>
      </c>
      <c r="AH3682" s="327">
        <v>0</v>
      </c>
      <c r="AI3682" s="327">
        <v>0</v>
      </c>
      <c r="AJ3682" s="327">
        <v>0</v>
      </c>
      <c r="AK3682" s="327">
        <v>0</v>
      </c>
      <c r="AL3682" s="327">
        <v>0</v>
      </c>
      <c r="AM3682" s="292"/>
    </row>
    <row r="3683" spans="23:39" ht="19.5" customHeight="1" x14ac:dyDescent="0.2">
      <c r="W3683" s="323" t="s">
        <v>406</v>
      </c>
      <c r="X3683" s="323" t="s">
        <v>239</v>
      </c>
      <c r="Y3683" s="323"/>
      <c r="Z3683" s="327">
        <v>0</v>
      </c>
      <c r="AA3683" s="327">
        <v>0</v>
      </c>
      <c r="AB3683" s="327">
        <v>0</v>
      </c>
      <c r="AC3683" s="327">
        <v>0</v>
      </c>
      <c r="AD3683" s="327">
        <v>0</v>
      </c>
      <c r="AE3683" s="327">
        <v>0</v>
      </c>
      <c r="AF3683" s="327">
        <v>0</v>
      </c>
      <c r="AG3683" s="327">
        <v>0</v>
      </c>
      <c r="AH3683" s="327">
        <v>0</v>
      </c>
      <c r="AI3683" s="327">
        <v>0</v>
      </c>
      <c r="AJ3683" s="327">
        <v>0</v>
      </c>
      <c r="AK3683" s="327">
        <v>0</v>
      </c>
      <c r="AL3683" s="327">
        <v>0</v>
      </c>
      <c r="AM3683" s="292"/>
    </row>
    <row r="3684" spans="23:39" ht="19.5" customHeight="1" x14ac:dyDescent="0.2">
      <c r="W3684" s="323" t="s">
        <v>406</v>
      </c>
      <c r="X3684" s="323" t="s">
        <v>240</v>
      </c>
      <c r="Y3684" s="323"/>
      <c r="Z3684" s="327">
        <v>0</v>
      </c>
      <c r="AA3684" s="327">
        <v>0</v>
      </c>
      <c r="AB3684" s="327">
        <v>0</v>
      </c>
      <c r="AC3684" s="327">
        <v>0</v>
      </c>
      <c r="AD3684" s="327">
        <v>0</v>
      </c>
      <c r="AE3684" s="327">
        <v>0</v>
      </c>
      <c r="AF3684" s="327">
        <v>0</v>
      </c>
      <c r="AG3684" s="327">
        <v>0</v>
      </c>
      <c r="AH3684" s="327">
        <v>0</v>
      </c>
      <c r="AI3684" s="327">
        <v>0</v>
      </c>
      <c r="AJ3684" s="327">
        <v>0</v>
      </c>
      <c r="AK3684" s="327">
        <v>0</v>
      </c>
      <c r="AL3684" s="327">
        <v>0</v>
      </c>
      <c r="AM3684" s="292"/>
    </row>
    <row r="3685" spans="23:39" ht="19.5" customHeight="1" x14ac:dyDescent="0.2">
      <c r="W3685" s="323" t="s">
        <v>406</v>
      </c>
      <c r="X3685" s="323" t="s">
        <v>241</v>
      </c>
      <c r="Y3685" s="323"/>
      <c r="Z3685" s="327">
        <v>0</v>
      </c>
      <c r="AA3685" s="327">
        <v>0</v>
      </c>
      <c r="AB3685" s="327">
        <v>0</v>
      </c>
      <c r="AC3685" s="327">
        <v>0</v>
      </c>
      <c r="AD3685" s="327">
        <v>0</v>
      </c>
      <c r="AE3685" s="327">
        <v>0</v>
      </c>
      <c r="AF3685" s="327">
        <v>0</v>
      </c>
      <c r="AG3685" s="327">
        <v>0</v>
      </c>
      <c r="AH3685" s="327">
        <v>0</v>
      </c>
      <c r="AI3685" s="327">
        <v>0</v>
      </c>
      <c r="AJ3685" s="327">
        <v>0</v>
      </c>
      <c r="AK3685" s="327">
        <v>0</v>
      </c>
      <c r="AL3685" s="327">
        <v>0</v>
      </c>
      <c r="AM3685" s="292"/>
    </row>
    <row r="3686" spans="23:39" ht="19.5" customHeight="1" x14ac:dyDescent="0.2">
      <c r="W3686" s="323" t="s">
        <v>406</v>
      </c>
      <c r="X3686" s="323" t="s">
        <v>242</v>
      </c>
      <c r="Y3686" s="323"/>
      <c r="Z3686" s="327">
        <v>0</v>
      </c>
      <c r="AA3686" s="327">
        <v>0</v>
      </c>
      <c r="AB3686" s="327">
        <v>0</v>
      </c>
      <c r="AC3686" s="327">
        <v>0</v>
      </c>
      <c r="AD3686" s="327">
        <v>0</v>
      </c>
      <c r="AE3686" s="327">
        <v>0</v>
      </c>
      <c r="AF3686" s="327">
        <v>0</v>
      </c>
      <c r="AG3686" s="327">
        <v>0</v>
      </c>
      <c r="AH3686" s="327">
        <v>0</v>
      </c>
      <c r="AI3686" s="327">
        <v>0</v>
      </c>
      <c r="AJ3686" s="327">
        <v>0</v>
      </c>
      <c r="AK3686" s="327">
        <v>0</v>
      </c>
      <c r="AL3686" s="327">
        <v>0</v>
      </c>
      <c r="AM3686" s="292"/>
    </row>
    <row r="3687" spans="23:39" ht="19.5" customHeight="1" x14ac:dyDescent="0.2">
      <c r="W3687" s="323" t="s">
        <v>406</v>
      </c>
      <c r="X3687" s="323" t="s">
        <v>243</v>
      </c>
      <c r="Y3687" s="323"/>
      <c r="Z3687" s="327">
        <v>0</v>
      </c>
      <c r="AA3687" s="327">
        <v>0</v>
      </c>
      <c r="AB3687" s="327">
        <v>0</v>
      </c>
      <c r="AC3687" s="327">
        <v>0</v>
      </c>
      <c r="AD3687" s="327">
        <v>0</v>
      </c>
      <c r="AE3687" s="327">
        <v>0</v>
      </c>
      <c r="AF3687" s="327">
        <v>0</v>
      </c>
      <c r="AG3687" s="327">
        <v>0</v>
      </c>
      <c r="AH3687" s="327">
        <v>0</v>
      </c>
      <c r="AI3687" s="327">
        <v>0</v>
      </c>
      <c r="AJ3687" s="327">
        <v>0</v>
      </c>
      <c r="AK3687" s="327">
        <v>0</v>
      </c>
      <c r="AL3687" s="327">
        <v>0</v>
      </c>
      <c r="AM3687" s="292"/>
    </row>
    <row r="3688" spans="23:39" ht="19.5" customHeight="1" x14ac:dyDescent="0.2">
      <c r="W3688" s="323" t="s">
        <v>406</v>
      </c>
      <c r="X3688" s="323" t="s">
        <v>244</v>
      </c>
      <c r="Y3688" s="323"/>
      <c r="Z3688" s="327">
        <v>0</v>
      </c>
      <c r="AA3688" s="327">
        <v>0</v>
      </c>
      <c r="AB3688" s="327">
        <v>0</v>
      </c>
      <c r="AC3688" s="327">
        <v>0</v>
      </c>
      <c r="AD3688" s="327">
        <v>0</v>
      </c>
      <c r="AE3688" s="327">
        <v>0</v>
      </c>
      <c r="AF3688" s="327">
        <v>0</v>
      </c>
      <c r="AG3688" s="327">
        <v>0</v>
      </c>
      <c r="AH3688" s="327">
        <v>0</v>
      </c>
      <c r="AI3688" s="327">
        <v>0</v>
      </c>
      <c r="AJ3688" s="327">
        <v>0</v>
      </c>
      <c r="AK3688" s="327">
        <v>0</v>
      </c>
      <c r="AL3688" s="327">
        <v>0</v>
      </c>
      <c r="AM3688" s="292"/>
    </row>
    <row r="3689" spans="23:39" ht="19.5" customHeight="1" x14ac:dyDescent="0.2">
      <c r="W3689" s="323" t="s">
        <v>406</v>
      </c>
      <c r="X3689" s="323" t="s">
        <v>245</v>
      </c>
      <c r="Y3689" s="323"/>
      <c r="Z3689" s="327">
        <v>0</v>
      </c>
      <c r="AA3689" s="327">
        <v>0</v>
      </c>
      <c r="AB3689" s="327">
        <v>0</v>
      </c>
      <c r="AC3689" s="327">
        <v>0</v>
      </c>
      <c r="AD3689" s="327">
        <v>0</v>
      </c>
      <c r="AE3689" s="327">
        <v>0</v>
      </c>
      <c r="AF3689" s="327">
        <v>0</v>
      </c>
      <c r="AG3689" s="327">
        <v>0</v>
      </c>
      <c r="AH3689" s="327">
        <v>0</v>
      </c>
      <c r="AI3689" s="327">
        <v>0</v>
      </c>
      <c r="AJ3689" s="327">
        <v>0</v>
      </c>
      <c r="AK3689" s="327">
        <v>0</v>
      </c>
      <c r="AL3689" s="327">
        <v>0</v>
      </c>
      <c r="AM3689" s="292"/>
    </row>
    <row r="3690" spans="23:39" ht="19.5" customHeight="1" x14ac:dyDescent="0.2">
      <c r="W3690" s="323" t="s">
        <v>406</v>
      </c>
      <c r="X3690" s="323" t="s">
        <v>246</v>
      </c>
      <c r="Y3690" s="323"/>
      <c r="Z3690" s="327">
        <v>0</v>
      </c>
      <c r="AA3690" s="327">
        <v>0</v>
      </c>
      <c r="AB3690" s="327">
        <v>0</v>
      </c>
      <c r="AC3690" s="327">
        <v>0</v>
      </c>
      <c r="AD3690" s="327">
        <v>0</v>
      </c>
      <c r="AE3690" s="327">
        <v>0</v>
      </c>
      <c r="AF3690" s="327">
        <v>0</v>
      </c>
      <c r="AG3690" s="327">
        <v>0</v>
      </c>
      <c r="AH3690" s="327">
        <v>0</v>
      </c>
      <c r="AI3690" s="327">
        <v>0</v>
      </c>
      <c r="AJ3690" s="327">
        <v>0</v>
      </c>
      <c r="AK3690" s="327">
        <v>0</v>
      </c>
      <c r="AL3690" s="327">
        <v>0</v>
      </c>
      <c r="AM3690" s="292"/>
    </row>
    <row r="3691" spans="23:39" ht="19.5" customHeight="1" x14ac:dyDescent="0.2">
      <c r="W3691" s="323" t="s">
        <v>406</v>
      </c>
      <c r="X3691" s="323" t="s">
        <v>247</v>
      </c>
      <c r="Y3691" s="323"/>
      <c r="Z3691" s="327">
        <v>0</v>
      </c>
      <c r="AA3691" s="327">
        <v>0</v>
      </c>
      <c r="AB3691" s="327">
        <v>0</v>
      </c>
      <c r="AC3691" s="327">
        <v>0</v>
      </c>
      <c r="AD3691" s="327">
        <v>0</v>
      </c>
      <c r="AE3691" s="327">
        <v>0</v>
      </c>
      <c r="AF3691" s="327">
        <v>0</v>
      </c>
      <c r="AG3691" s="327">
        <v>0</v>
      </c>
      <c r="AH3691" s="327">
        <v>0</v>
      </c>
      <c r="AI3691" s="327">
        <v>0</v>
      </c>
      <c r="AJ3691" s="327">
        <v>0</v>
      </c>
      <c r="AK3691" s="327">
        <v>0</v>
      </c>
      <c r="AL3691" s="327">
        <v>0</v>
      </c>
      <c r="AM3691" s="292"/>
    </row>
    <row r="3692" spans="23:39" ht="19.5" customHeight="1" x14ac:dyDescent="0.2">
      <c r="W3692" s="323" t="s">
        <v>406</v>
      </c>
      <c r="X3692" s="323" t="s">
        <v>248</v>
      </c>
      <c r="Y3692" s="323"/>
      <c r="Z3692" s="327">
        <v>0</v>
      </c>
      <c r="AA3692" s="327">
        <v>0</v>
      </c>
      <c r="AB3692" s="327">
        <v>0</v>
      </c>
      <c r="AC3692" s="327">
        <v>0</v>
      </c>
      <c r="AD3692" s="327">
        <v>0</v>
      </c>
      <c r="AE3692" s="327">
        <v>0</v>
      </c>
      <c r="AF3692" s="327">
        <v>0</v>
      </c>
      <c r="AG3692" s="327">
        <v>0</v>
      </c>
      <c r="AH3692" s="327">
        <v>0</v>
      </c>
      <c r="AI3692" s="327">
        <v>0</v>
      </c>
      <c r="AJ3692" s="327">
        <v>0</v>
      </c>
      <c r="AK3692" s="327">
        <v>0</v>
      </c>
      <c r="AL3692" s="327">
        <v>0</v>
      </c>
      <c r="AM3692" s="292"/>
    </row>
    <row r="3693" spans="23:39" ht="19.5" customHeight="1" x14ac:dyDescent="0.2">
      <c r="W3693" s="323" t="s">
        <v>406</v>
      </c>
      <c r="X3693" s="323" t="s">
        <v>210</v>
      </c>
      <c r="Y3693" s="323"/>
      <c r="Z3693" s="327">
        <v>0</v>
      </c>
      <c r="AA3693" s="327">
        <v>0</v>
      </c>
      <c r="AB3693" s="327">
        <v>0</v>
      </c>
      <c r="AC3693" s="327">
        <v>0</v>
      </c>
      <c r="AD3693" s="327">
        <v>0</v>
      </c>
      <c r="AE3693" s="327">
        <v>0</v>
      </c>
      <c r="AF3693" s="327">
        <v>0</v>
      </c>
      <c r="AG3693" s="327">
        <v>0</v>
      </c>
      <c r="AH3693" s="327">
        <v>0</v>
      </c>
      <c r="AI3693" s="327">
        <v>0</v>
      </c>
      <c r="AJ3693" s="327">
        <v>0</v>
      </c>
      <c r="AK3693" s="327">
        <v>2.00022016</v>
      </c>
      <c r="AL3693" s="327">
        <v>2.00022016</v>
      </c>
      <c r="AM3693" s="292"/>
    </row>
    <row r="3694" spans="23:39" ht="19.5" customHeight="1" x14ac:dyDescent="0.2">
      <c r="W3694" s="321"/>
      <c r="X3694" s="321"/>
      <c r="Y3694" s="321"/>
      <c r="Z3694" s="329"/>
      <c r="AA3694" s="329"/>
      <c r="AB3694" s="329"/>
      <c r="AC3694" s="329"/>
      <c r="AD3694" s="329"/>
      <c r="AE3694" s="329"/>
      <c r="AF3694" s="329"/>
      <c r="AG3694" s="329"/>
      <c r="AH3694" s="329"/>
      <c r="AI3694" s="329"/>
      <c r="AJ3694" s="329"/>
      <c r="AK3694" s="329"/>
      <c r="AL3694" s="329"/>
      <c r="AM3694" s="292"/>
    </row>
    <row r="3695" spans="23:39" ht="19.5" customHeight="1" x14ac:dyDescent="0.2">
      <c r="W3695" s="321"/>
      <c r="X3695" s="321"/>
      <c r="Y3695" s="321"/>
      <c r="Z3695" s="329"/>
      <c r="AA3695" s="329"/>
      <c r="AB3695" s="329"/>
      <c r="AC3695" s="329"/>
      <c r="AD3695" s="329"/>
      <c r="AE3695" s="329"/>
      <c r="AF3695" s="329"/>
      <c r="AG3695" s="329"/>
      <c r="AH3695" s="329"/>
      <c r="AI3695" s="329"/>
      <c r="AJ3695" s="329"/>
      <c r="AK3695" s="329"/>
      <c r="AL3695" s="329"/>
      <c r="AM3695" s="292"/>
    </row>
    <row r="3696" spans="23:39" ht="19.5" customHeight="1" x14ac:dyDescent="0.2">
      <c r="W3696" s="323" t="s">
        <v>3</v>
      </c>
      <c r="X3696" s="323" t="s">
        <v>4</v>
      </c>
      <c r="Y3696" s="323"/>
      <c r="Z3696" s="327" t="s">
        <v>8</v>
      </c>
      <c r="AA3696" s="327" t="s">
        <v>9</v>
      </c>
      <c r="AB3696" s="327" t="s">
        <v>10</v>
      </c>
      <c r="AC3696" s="327" t="s">
        <v>11</v>
      </c>
      <c r="AD3696" s="327" t="s">
        <v>12</v>
      </c>
      <c r="AE3696" s="327" t="s">
        <v>13</v>
      </c>
      <c r="AF3696" s="327" t="s">
        <v>14</v>
      </c>
      <c r="AG3696" s="327" t="s">
        <v>15</v>
      </c>
      <c r="AH3696" s="327" t="s">
        <v>16</v>
      </c>
      <c r="AI3696" s="327" t="s">
        <v>17</v>
      </c>
      <c r="AJ3696" s="327" t="s">
        <v>111</v>
      </c>
      <c r="AK3696" s="327" t="s">
        <v>19</v>
      </c>
      <c r="AL3696" s="327" t="s">
        <v>20</v>
      </c>
      <c r="AM3696" s="292"/>
    </row>
    <row r="3697" spans="23:39" ht="19.5" customHeight="1" x14ac:dyDescent="0.2">
      <c r="W3697" s="323" t="s">
        <v>257</v>
      </c>
      <c r="X3697" s="323" t="s">
        <v>217</v>
      </c>
      <c r="Y3697" s="323"/>
      <c r="Z3697" s="327">
        <v>0</v>
      </c>
      <c r="AA3697" s="327">
        <v>0</v>
      </c>
      <c r="AB3697" s="327">
        <v>0</v>
      </c>
      <c r="AC3697" s="327">
        <v>0</v>
      </c>
      <c r="AD3697" s="327">
        <v>0</v>
      </c>
      <c r="AE3697" s="327">
        <v>0</v>
      </c>
      <c r="AF3697" s="327">
        <v>0</v>
      </c>
      <c r="AG3697" s="327">
        <v>0</v>
      </c>
      <c r="AH3697" s="327">
        <v>0</v>
      </c>
      <c r="AI3697" s="327">
        <v>0</v>
      </c>
      <c r="AJ3697" s="327">
        <v>0</v>
      </c>
      <c r="AK3697" s="327">
        <v>0</v>
      </c>
      <c r="AL3697" s="327">
        <v>0</v>
      </c>
      <c r="AM3697" s="292"/>
    </row>
    <row r="3698" spans="23:39" ht="19.5" customHeight="1" x14ac:dyDescent="0.2">
      <c r="W3698" s="323" t="s">
        <v>257</v>
      </c>
      <c r="X3698" s="323" t="s">
        <v>218</v>
      </c>
      <c r="Y3698" s="323"/>
      <c r="Z3698" s="327">
        <v>0</v>
      </c>
      <c r="AA3698" s="327">
        <v>0</v>
      </c>
      <c r="AB3698" s="327">
        <v>0</v>
      </c>
      <c r="AC3698" s="327">
        <v>0</v>
      </c>
      <c r="AD3698" s="327">
        <v>0</v>
      </c>
      <c r="AE3698" s="327">
        <v>0</v>
      </c>
      <c r="AF3698" s="327">
        <v>0</v>
      </c>
      <c r="AG3698" s="327">
        <v>0</v>
      </c>
      <c r="AH3698" s="327">
        <v>0</v>
      </c>
      <c r="AI3698" s="327">
        <v>0</v>
      </c>
      <c r="AJ3698" s="327">
        <v>0</v>
      </c>
      <c r="AK3698" s="327">
        <v>0</v>
      </c>
      <c r="AL3698" s="327">
        <v>0</v>
      </c>
      <c r="AM3698" s="292"/>
    </row>
    <row r="3699" spans="23:39" ht="19.5" customHeight="1" x14ac:dyDescent="0.2">
      <c r="W3699" s="323" t="s">
        <v>257</v>
      </c>
      <c r="X3699" s="323" t="s">
        <v>219</v>
      </c>
      <c r="Y3699" s="323"/>
      <c r="Z3699" s="327">
        <v>0</v>
      </c>
      <c r="AA3699" s="327">
        <v>0</v>
      </c>
      <c r="AB3699" s="327">
        <v>0</v>
      </c>
      <c r="AC3699" s="327">
        <v>0</v>
      </c>
      <c r="AD3699" s="327">
        <v>0</v>
      </c>
      <c r="AE3699" s="327">
        <v>0</v>
      </c>
      <c r="AF3699" s="327">
        <v>0</v>
      </c>
      <c r="AG3699" s="327">
        <v>0</v>
      </c>
      <c r="AH3699" s="327">
        <v>0</v>
      </c>
      <c r="AI3699" s="327">
        <v>0</v>
      </c>
      <c r="AJ3699" s="327">
        <v>0</v>
      </c>
      <c r="AK3699" s="327">
        <v>0</v>
      </c>
      <c r="AL3699" s="327">
        <v>0</v>
      </c>
      <c r="AM3699" s="292"/>
    </row>
    <row r="3700" spans="23:39" ht="19.5" customHeight="1" x14ac:dyDescent="0.2">
      <c r="W3700" s="323" t="s">
        <v>257</v>
      </c>
      <c r="X3700" s="323" t="s">
        <v>220</v>
      </c>
      <c r="Y3700" s="323"/>
      <c r="Z3700" s="327">
        <v>0</v>
      </c>
      <c r="AA3700" s="327">
        <v>0</v>
      </c>
      <c r="AB3700" s="327">
        <v>0</v>
      </c>
      <c r="AC3700" s="327">
        <v>0</v>
      </c>
      <c r="AD3700" s="327">
        <v>0</v>
      </c>
      <c r="AE3700" s="327">
        <v>0</v>
      </c>
      <c r="AF3700" s="327">
        <v>0</v>
      </c>
      <c r="AG3700" s="327">
        <v>0</v>
      </c>
      <c r="AH3700" s="327">
        <v>0</v>
      </c>
      <c r="AI3700" s="327">
        <v>0</v>
      </c>
      <c r="AJ3700" s="327">
        <v>0</v>
      </c>
      <c r="AK3700" s="327">
        <v>0</v>
      </c>
      <c r="AL3700" s="327">
        <v>0</v>
      </c>
      <c r="AM3700" s="292"/>
    </row>
    <row r="3701" spans="23:39" ht="19.5" customHeight="1" x14ac:dyDescent="0.2">
      <c r="W3701" s="323" t="s">
        <v>257</v>
      </c>
      <c r="X3701" s="323" t="s">
        <v>211</v>
      </c>
      <c r="Y3701" s="323"/>
      <c r="Z3701" s="327">
        <v>0</v>
      </c>
      <c r="AA3701" s="327">
        <v>0</v>
      </c>
      <c r="AB3701" s="327">
        <v>0</v>
      </c>
      <c r="AC3701" s="327">
        <v>0</v>
      </c>
      <c r="AD3701" s="327">
        <v>0</v>
      </c>
      <c r="AE3701" s="327">
        <v>0</v>
      </c>
      <c r="AF3701" s="327">
        <v>0</v>
      </c>
      <c r="AG3701" s="327">
        <v>0</v>
      </c>
      <c r="AH3701" s="327">
        <v>0</v>
      </c>
      <c r="AI3701" s="327">
        <v>0</v>
      </c>
      <c r="AJ3701" s="327">
        <v>0</v>
      </c>
      <c r="AK3701" s="327">
        <v>0</v>
      </c>
      <c r="AL3701" s="327">
        <v>0</v>
      </c>
      <c r="AM3701" s="292"/>
    </row>
    <row r="3702" spans="23:39" ht="19.5" customHeight="1" x14ac:dyDescent="0.2">
      <c r="W3702" s="323" t="s">
        <v>257</v>
      </c>
      <c r="X3702" s="323" t="s">
        <v>221</v>
      </c>
      <c r="Y3702" s="323"/>
      <c r="Z3702" s="327">
        <v>0</v>
      </c>
      <c r="AA3702" s="327">
        <v>0</v>
      </c>
      <c r="AB3702" s="327">
        <v>0</v>
      </c>
      <c r="AC3702" s="327">
        <v>0</v>
      </c>
      <c r="AD3702" s="327">
        <v>0</v>
      </c>
      <c r="AE3702" s="327">
        <v>0</v>
      </c>
      <c r="AF3702" s="327">
        <v>0</v>
      </c>
      <c r="AG3702" s="327">
        <v>0</v>
      </c>
      <c r="AH3702" s="327">
        <v>0</v>
      </c>
      <c r="AI3702" s="327">
        <v>0</v>
      </c>
      <c r="AJ3702" s="327">
        <v>0</v>
      </c>
      <c r="AK3702" s="327">
        <v>0</v>
      </c>
      <c r="AL3702" s="327">
        <v>0</v>
      </c>
      <c r="AM3702" s="292"/>
    </row>
    <row r="3703" spans="23:39" ht="19.5" customHeight="1" x14ac:dyDescent="0.2">
      <c r="W3703" s="323" t="s">
        <v>257</v>
      </c>
      <c r="X3703" s="323" t="s">
        <v>222</v>
      </c>
      <c r="Y3703" s="323"/>
      <c r="Z3703" s="327">
        <v>0</v>
      </c>
      <c r="AA3703" s="327">
        <v>0</v>
      </c>
      <c r="AB3703" s="327">
        <v>0</v>
      </c>
      <c r="AC3703" s="327">
        <v>0</v>
      </c>
      <c r="AD3703" s="327">
        <v>0</v>
      </c>
      <c r="AE3703" s="327">
        <v>0</v>
      </c>
      <c r="AF3703" s="327">
        <v>0</v>
      </c>
      <c r="AG3703" s="327">
        <v>0</v>
      </c>
      <c r="AH3703" s="327">
        <v>0</v>
      </c>
      <c r="AI3703" s="327">
        <v>0</v>
      </c>
      <c r="AJ3703" s="327">
        <v>0</v>
      </c>
      <c r="AK3703" s="327">
        <v>0</v>
      </c>
      <c r="AL3703" s="327">
        <v>0</v>
      </c>
      <c r="AM3703" s="292"/>
    </row>
    <row r="3704" spans="23:39" ht="19.5" customHeight="1" x14ac:dyDescent="0.2">
      <c r="W3704" s="323" t="s">
        <v>257</v>
      </c>
      <c r="X3704" s="323" t="s">
        <v>223</v>
      </c>
      <c r="Y3704" s="323"/>
      <c r="Z3704" s="327">
        <v>0</v>
      </c>
      <c r="AA3704" s="327">
        <v>0</v>
      </c>
      <c r="AB3704" s="327">
        <v>0</v>
      </c>
      <c r="AC3704" s="327">
        <v>0</v>
      </c>
      <c r="AD3704" s="327">
        <v>0</v>
      </c>
      <c r="AE3704" s="327">
        <v>0</v>
      </c>
      <c r="AF3704" s="327">
        <v>0</v>
      </c>
      <c r="AG3704" s="327">
        <v>0</v>
      </c>
      <c r="AH3704" s="327">
        <v>0</v>
      </c>
      <c r="AI3704" s="327">
        <v>0</v>
      </c>
      <c r="AJ3704" s="327">
        <v>0</v>
      </c>
      <c r="AK3704" s="327">
        <v>0</v>
      </c>
      <c r="AL3704" s="327">
        <v>0</v>
      </c>
      <c r="AM3704" s="292"/>
    </row>
    <row r="3705" spans="23:39" ht="19.5" customHeight="1" x14ac:dyDescent="0.2">
      <c r="W3705" s="323" t="s">
        <v>257</v>
      </c>
      <c r="X3705" s="323" t="s">
        <v>224</v>
      </c>
      <c r="Y3705" s="323"/>
      <c r="Z3705" s="327">
        <v>0</v>
      </c>
      <c r="AA3705" s="327">
        <v>0</v>
      </c>
      <c r="AB3705" s="327">
        <v>0</v>
      </c>
      <c r="AC3705" s="327">
        <v>0</v>
      </c>
      <c r="AD3705" s="327">
        <v>0</v>
      </c>
      <c r="AE3705" s="327">
        <v>0</v>
      </c>
      <c r="AF3705" s="327">
        <v>0</v>
      </c>
      <c r="AG3705" s="327">
        <v>0</v>
      </c>
      <c r="AH3705" s="327">
        <v>0</v>
      </c>
      <c r="AI3705" s="327">
        <v>0</v>
      </c>
      <c r="AJ3705" s="327">
        <v>0</v>
      </c>
      <c r="AK3705" s="327">
        <v>0</v>
      </c>
      <c r="AL3705" s="327">
        <v>0</v>
      </c>
      <c r="AM3705" s="292"/>
    </row>
    <row r="3706" spans="23:39" ht="19.5" customHeight="1" x14ac:dyDescent="0.2">
      <c r="W3706" s="323" t="s">
        <v>257</v>
      </c>
      <c r="X3706" s="323" t="s">
        <v>225</v>
      </c>
      <c r="Y3706" s="323"/>
      <c r="Z3706" s="327">
        <v>0</v>
      </c>
      <c r="AA3706" s="327">
        <v>0</v>
      </c>
      <c r="AB3706" s="327">
        <v>0</v>
      </c>
      <c r="AC3706" s="327">
        <v>0</v>
      </c>
      <c r="AD3706" s="327">
        <v>0</v>
      </c>
      <c r="AE3706" s="327">
        <v>0</v>
      </c>
      <c r="AF3706" s="327">
        <v>0</v>
      </c>
      <c r="AG3706" s="327">
        <v>0</v>
      </c>
      <c r="AH3706" s="327">
        <v>0</v>
      </c>
      <c r="AI3706" s="327">
        <v>0</v>
      </c>
      <c r="AJ3706" s="327">
        <v>0</v>
      </c>
      <c r="AK3706" s="327">
        <v>0</v>
      </c>
      <c r="AL3706" s="327">
        <v>0</v>
      </c>
      <c r="AM3706" s="292"/>
    </row>
    <row r="3707" spans="23:39" ht="19.5" customHeight="1" x14ac:dyDescent="0.2">
      <c r="W3707" s="323" t="s">
        <v>257</v>
      </c>
      <c r="X3707" s="323" t="s">
        <v>226</v>
      </c>
      <c r="Y3707" s="323"/>
      <c r="Z3707" s="327">
        <v>0</v>
      </c>
      <c r="AA3707" s="327">
        <v>0</v>
      </c>
      <c r="AB3707" s="327">
        <v>0</v>
      </c>
      <c r="AC3707" s="327">
        <v>0</v>
      </c>
      <c r="AD3707" s="327">
        <v>0</v>
      </c>
      <c r="AE3707" s="327">
        <v>0</v>
      </c>
      <c r="AF3707" s="327">
        <v>0</v>
      </c>
      <c r="AG3707" s="327">
        <v>0</v>
      </c>
      <c r="AH3707" s="327">
        <v>0</v>
      </c>
      <c r="AI3707" s="327">
        <v>0</v>
      </c>
      <c r="AJ3707" s="327">
        <v>0</v>
      </c>
      <c r="AK3707" s="327">
        <v>0</v>
      </c>
      <c r="AL3707" s="327">
        <v>0</v>
      </c>
      <c r="AM3707" s="292"/>
    </row>
    <row r="3708" spans="23:39" ht="19.5" customHeight="1" x14ac:dyDescent="0.2">
      <c r="W3708" s="323" t="s">
        <v>257</v>
      </c>
      <c r="X3708" s="323" t="s">
        <v>227</v>
      </c>
      <c r="Y3708" s="323"/>
      <c r="Z3708" s="327">
        <v>0</v>
      </c>
      <c r="AA3708" s="327">
        <v>0</v>
      </c>
      <c r="AB3708" s="327">
        <v>0</v>
      </c>
      <c r="AC3708" s="327">
        <v>0</v>
      </c>
      <c r="AD3708" s="327">
        <v>0</v>
      </c>
      <c r="AE3708" s="327">
        <v>0</v>
      </c>
      <c r="AF3708" s="327">
        <v>0</v>
      </c>
      <c r="AG3708" s="327">
        <v>0</v>
      </c>
      <c r="AH3708" s="327">
        <v>0</v>
      </c>
      <c r="AI3708" s="327">
        <v>0</v>
      </c>
      <c r="AJ3708" s="327">
        <v>0</v>
      </c>
      <c r="AK3708" s="327">
        <v>0</v>
      </c>
      <c r="AL3708" s="327">
        <v>0</v>
      </c>
      <c r="AM3708" s="292"/>
    </row>
    <row r="3709" spans="23:39" ht="19.5" customHeight="1" x14ac:dyDescent="0.2">
      <c r="W3709" s="323" t="s">
        <v>257</v>
      </c>
      <c r="X3709" s="323" t="s">
        <v>367</v>
      </c>
      <c r="Y3709" s="323"/>
      <c r="Z3709" s="327">
        <v>0</v>
      </c>
      <c r="AA3709" s="327">
        <v>0</v>
      </c>
      <c r="AB3709" s="327">
        <v>0</v>
      </c>
      <c r="AC3709" s="327">
        <v>0</v>
      </c>
      <c r="AD3709" s="327">
        <v>0</v>
      </c>
      <c r="AE3709" s="327">
        <v>0</v>
      </c>
      <c r="AF3709" s="327">
        <v>0</v>
      </c>
      <c r="AG3709" s="327">
        <v>0</v>
      </c>
      <c r="AH3709" s="327">
        <v>0</v>
      </c>
      <c r="AI3709" s="327">
        <v>0</v>
      </c>
      <c r="AJ3709" s="327">
        <v>0</v>
      </c>
      <c r="AK3709" s="327">
        <v>0</v>
      </c>
      <c r="AL3709" s="327">
        <v>0</v>
      </c>
      <c r="AM3709" s="292"/>
    </row>
    <row r="3710" spans="23:39" ht="19.5" customHeight="1" x14ac:dyDescent="0.2">
      <c r="W3710" s="323" t="s">
        <v>257</v>
      </c>
      <c r="X3710" s="323" t="s">
        <v>229</v>
      </c>
      <c r="Y3710" s="323"/>
      <c r="Z3710" s="327">
        <v>0</v>
      </c>
      <c r="AA3710" s="327">
        <v>0</v>
      </c>
      <c r="AB3710" s="327">
        <v>0</v>
      </c>
      <c r="AC3710" s="327">
        <v>0</v>
      </c>
      <c r="AD3710" s="327">
        <v>0</v>
      </c>
      <c r="AE3710" s="327">
        <v>0</v>
      </c>
      <c r="AF3710" s="327">
        <v>0</v>
      </c>
      <c r="AG3710" s="327">
        <v>0</v>
      </c>
      <c r="AH3710" s="327">
        <v>0</v>
      </c>
      <c r="AI3710" s="327">
        <v>0</v>
      </c>
      <c r="AJ3710" s="327">
        <v>0</v>
      </c>
      <c r="AK3710" s="327">
        <v>0</v>
      </c>
      <c r="AL3710" s="327">
        <v>0</v>
      </c>
      <c r="AM3710" s="292"/>
    </row>
    <row r="3711" spans="23:39" ht="19.5" customHeight="1" x14ac:dyDescent="0.2">
      <c r="W3711" s="323" t="s">
        <v>257</v>
      </c>
      <c r="X3711" s="323" t="s">
        <v>230</v>
      </c>
      <c r="Y3711" s="323"/>
      <c r="Z3711" s="327">
        <v>0</v>
      </c>
      <c r="AA3711" s="327">
        <v>0</v>
      </c>
      <c r="AB3711" s="327">
        <v>0</v>
      </c>
      <c r="AC3711" s="327">
        <v>0</v>
      </c>
      <c r="AD3711" s="327">
        <v>0</v>
      </c>
      <c r="AE3711" s="327">
        <v>0</v>
      </c>
      <c r="AF3711" s="327">
        <v>0</v>
      </c>
      <c r="AG3711" s="327">
        <v>0</v>
      </c>
      <c r="AH3711" s="327">
        <v>0</v>
      </c>
      <c r="AI3711" s="327">
        <v>0</v>
      </c>
      <c r="AJ3711" s="327">
        <v>0</v>
      </c>
      <c r="AK3711" s="327">
        <v>0</v>
      </c>
      <c r="AL3711" s="327">
        <v>0</v>
      </c>
      <c r="AM3711" s="292"/>
    </row>
    <row r="3712" spans="23:39" ht="19.5" customHeight="1" x14ac:dyDescent="0.2">
      <c r="W3712" s="323" t="s">
        <v>257</v>
      </c>
      <c r="X3712" s="323" t="s">
        <v>231</v>
      </c>
      <c r="Y3712" s="323"/>
      <c r="Z3712" s="327">
        <v>0</v>
      </c>
      <c r="AA3712" s="327">
        <v>0</v>
      </c>
      <c r="AB3712" s="327">
        <v>0</v>
      </c>
      <c r="AC3712" s="327">
        <v>0</v>
      </c>
      <c r="AD3712" s="327">
        <v>0</v>
      </c>
      <c r="AE3712" s="327">
        <v>0</v>
      </c>
      <c r="AF3712" s="327">
        <v>0</v>
      </c>
      <c r="AG3712" s="327">
        <v>0</v>
      </c>
      <c r="AH3712" s="327">
        <v>0</v>
      </c>
      <c r="AI3712" s="327">
        <v>0</v>
      </c>
      <c r="AJ3712" s="327">
        <v>0</v>
      </c>
      <c r="AK3712" s="327">
        <v>0</v>
      </c>
      <c r="AL3712" s="327">
        <v>0</v>
      </c>
      <c r="AM3712" s="292"/>
    </row>
    <row r="3713" spans="23:39" ht="19.5" customHeight="1" x14ac:dyDescent="0.2">
      <c r="W3713" s="323" t="s">
        <v>257</v>
      </c>
      <c r="X3713" s="323" t="s">
        <v>232</v>
      </c>
      <c r="Y3713" s="323"/>
      <c r="Z3713" s="327">
        <v>0</v>
      </c>
      <c r="AA3713" s="327">
        <v>0</v>
      </c>
      <c r="AB3713" s="327">
        <v>0</v>
      </c>
      <c r="AC3713" s="327">
        <v>0</v>
      </c>
      <c r="AD3713" s="327">
        <v>0</v>
      </c>
      <c r="AE3713" s="327">
        <v>0</v>
      </c>
      <c r="AF3713" s="327">
        <v>0</v>
      </c>
      <c r="AG3713" s="327">
        <v>0</v>
      </c>
      <c r="AH3713" s="327">
        <v>0</v>
      </c>
      <c r="AI3713" s="327">
        <v>0</v>
      </c>
      <c r="AJ3713" s="327">
        <v>0</v>
      </c>
      <c r="AK3713" s="327">
        <v>0</v>
      </c>
      <c r="AL3713" s="327">
        <v>0</v>
      </c>
      <c r="AM3713" s="292"/>
    </row>
    <row r="3714" spans="23:39" ht="19.5" customHeight="1" x14ac:dyDescent="0.2">
      <c r="W3714" s="323" t="s">
        <v>257</v>
      </c>
      <c r="X3714" s="323" t="s">
        <v>233</v>
      </c>
      <c r="Y3714" s="323"/>
      <c r="Z3714" s="327">
        <v>0</v>
      </c>
      <c r="AA3714" s="327">
        <v>0</v>
      </c>
      <c r="AB3714" s="327">
        <v>0</v>
      </c>
      <c r="AC3714" s="327">
        <v>0</v>
      </c>
      <c r="AD3714" s="327">
        <v>0</v>
      </c>
      <c r="AE3714" s="327">
        <v>0</v>
      </c>
      <c r="AF3714" s="327">
        <v>0</v>
      </c>
      <c r="AG3714" s="327">
        <v>0</v>
      </c>
      <c r="AH3714" s="327">
        <v>0</v>
      </c>
      <c r="AI3714" s="327">
        <v>0</v>
      </c>
      <c r="AJ3714" s="327">
        <v>0</v>
      </c>
      <c r="AK3714" s="327">
        <v>0</v>
      </c>
      <c r="AL3714" s="327">
        <v>0</v>
      </c>
      <c r="AM3714" s="292"/>
    </row>
    <row r="3715" spans="23:39" ht="19.5" customHeight="1" x14ac:dyDescent="0.2">
      <c r="W3715" s="323" t="s">
        <v>257</v>
      </c>
      <c r="X3715" s="323" t="s">
        <v>234</v>
      </c>
      <c r="Y3715" s="323"/>
      <c r="Z3715" s="327">
        <v>0</v>
      </c>
      <c r="AA3715" s="327">
        <v>0</v>
      </c>
      <c r="AB3715" s="327">
        <v>0</v>
      </c>
      <c r="AC3715" s="327">
        <v>0</v>
      </c>
      <c r="AD3715" s="327">
        <v>0</v>
      </c>
      <c r="AE3715" s="327">
        <v>0</v>
      </c>
      <c r="AF3715" s="327">
        <v>0</v>
      </c>
      <c r="AG3715" s="327">
        <v>0</v>
      </c>
      <c r="AH3715" s="327">
        <v>0</v>
      </c>
      <c r="AI3715" s="327">
        <v>0</v>
      </c>
      <c r="AJ3715" s="327">
        <v>0</v>
      </c>
      <c r="AK3715" s="327">
        <v>0</v>
      </c>
      <c r="AL3715" s="327">
        <v>0</v>
      </c>
      <c r="AM3715" s="292"/>
    </row>
    <row r="3716" spans="23:39" ht="19.5" customHeight="1" x14ac:dyDescent="0.2">
      <c r="W3716" s="323" t="s">
        <v>257</v>
      </c>
      <c r="X3716" s="323" t="s">
        <v>127</v>
      </c>
      <c r="Y3716" s="323"/>
      <c r="Z3716" s="327">
        <v>0</v>
      </c>
      <c r="AA3716" s="327">
        <v>0</v>
      </c>
      <c r="AB3716" s="327">
        <v>0</v>
      </c>
      <c r="AC3716" s="327">
        <v>0</v>
      </c>
      <c r="AD3716" s="327">
        <v>0</v>
      </c>
      <c r="AE3716" s="327">
        <v>0</v>
      </c>
      <c r="AF3716" s="327">
        <v>0</v>
      </c>
      <c r="AG3716" s="327">
        <v>0</v>
      </c>
      <c r="AH3716" s="327">
        <v>0</v>
      </c>
      <c r="AI3716" s="327">
        <v>0</v>
      </c>
      <c r="AJ3716" s="327">
        <v>0</v>
      </c>
      <c r="AK3716" s="327">
        <v>0</v>
      </c>
      <c r="AL3716" s="327">
        <v>0</v>
      </c>
      <c r="AM3716" s="292"/>
    </row>
    <row r="3717" spans="23:39" ht="19.5" customHeight="1" x14ac:dyDescent="0.2">
      <c r="W3717" s="323" t="s">
        <v>257</v>
      </c>
      <c r="X3717" s="323" t="s">
        <v>235</v>
      </c>
      <c r="Y3717" s="323"/>
      <c r="Z3717" s="327">
        <v>0</v>
      </c>
      <c r="AA3717" s="327">
        <v>0</v>
      </c>
      <c r="AB3717" s="327">
        <v>0</v>
      </c>
      <c r="AC3717" s="327">
        <v>0</v>
      </c>
      <c r="AD3717" s="327">
        <v>0</v>
      </c>
      <c r="AE3717" s="327">
        <v>0</v>
      </c>
      <c r="AF3717" s="327">
        <v>0</v>
      </c>
      <c r="AG3717" s="327">
        <v>0</v>
      </c>
      <c r="AH3717" s="327">
        <v>0</v>
      </c>
      <c r="AI3717" s="327">
        <v>0</v>
      </c>
      <c r="AJ3717" s="327">
        <v>0</v>
      </c>
      <c r="AK3717" s="327">
        <v>0</v>
      </c>
      <c r="AL3717" s="327">
        <v>0</v>
      </c>
      <c r="AM3717" s="292"/>
    </row>
    <row r="3718" spans="23:39" ht="19.5" customHeight="1" x14ac:dyDescent="0.2">
      <c r="W3718" s="323" t="s">
        <v>257</v>
      </c>
      <c r="X3718" s="323" t="s">
        <v>236</v>
      </c>
      <c r="Y3718" s="323"/>
      <c r="Z3718" s="327">
        <v>0</v>
      </c>
      <c r="AA3718" s="327">
        <v>0</v>
      </c>
      <c r="AB3718" s="327">
        <v>0</v>
      </c>
      <c r="AC3718" s="327">
        <v>0</v>
      </c>
      <c r="AD3718" s="327">
        <v>0</v>
      </c>
      <c r="AE3718" s="327">
        <v>0</v>
      </c>
      <c r="AF3718" s="327">
        <v>0</v>
      </c>
      <c r="AG3718" s="327">
        <v>0</v>
      </c>
      <c r="AH3718" s="327">
        <v>0</v>
      </c>
      <c r="AI3718" s="327">
        <v>0</v>
      </c>
      <c r="AJ3718" s="327">
        <v>0</v>
      </c>
      <c r="AK3718" s="327">
        <v>0</v>
      </c>
      <c r="AL3718" s="327">
        <v>0</v>
      </c>
      <c r="AM3718" s="292"/>
    </row>
    <row r="3719" spans="23:39" ht="19.5" customHeight="1" x14ac:dyDescent="0.2">
      <c r="W3719" s="323" t="s">
        <v>257</v>
      </c>
      <c r="X3719" s="323" t="s">
        <v>237</v>
      </c>
      <c r="Y3719" s="323"/>
      <c r="Z3719" s="327">
        <v>0</v>
      </c>
      <c r="AA3719" s="327">
        <v>0</v>
      </c>
      <c r="AB3719" s="327">
        <v>0</v>
      </c>
      <c r="AC3719" s="327">
        <v>0</v>
      </c>
      <c r="AD3719" s="327">
        <v>0</v>
      </c>
      <c r="AE3719" s="327">
        <v>0</v>
      </c>
      <c r="AF3719" s="327">
        <v>0</v>
      </c>
      <c r="AG3719" s="327">
        <v>0</v>
      </c>
      <c r="AH3719" s="327">
        <v>0</v>
      </c>
      <c r="AI3719" s="327">
        <v>0</v>
      </c>
      <c r="AJ3719" s="327">
        <v>0</v>
      </c>
      <c r="AK3719" s="327">
        <v>0</v>
      </c>
      <c r="AL3719" s="327">
        <v>0</v>
      </c>
      <c r="AM3719" s="292"/>
    </row>
    <row r="3720" spans="23:39" ht="19.5" customHeight="1" x14ac:dyDescent="0.2">
      <c r="W3720" s="323" t="s">
        <v>257</v>
      </c>
      <c r="X3720" s="323" t="s">
        <v>238</v>
      </c>
      <c r="Y3720" s="323"/>
      <c r="Z3720" s="327">
        <v>0</v>
      </c>
      <c r="AA3720" s="327">
        <v>0</v>
      </c>
      <c r="AB3720" s="327">
        <v>0</v>
      </c>
      <c r="AC3720" s="327">
        <v>0</v>
      </c>
      <c r="AD3720" s="327">
        <v>0</v>
      </c>
      <c r="AE3720" s="327">
        <v>0</v>
      </c>
      <c r="AF3720" s="327">
        <v>0</v>
      </c>
      <c r="AG3720" s="327">
        <v>0</v>
      </c>
      <c r="AH3720" s="327">
        <v>0</v>
      </c>
      <c r="AI3720" s="327">
        <v>0</v>
      </c>
      <c r="AJ3720" s="327">
        <v>0</v>
      </c>
      <c r="AK3720" s="327">
        <v>0</v>
      </c>
      <c r="AL3720" s="327">
        <v>0</v>
      </c>
      <c r="AM3720" s="292"/>
    </row>
    <row r="3721" spans="23:39" ht="19.5" customHeight="1" x14ac:dyDescent="0.2">
      <c r="W3721" s="323" t="s">
        <v>257</v>
      </c>
      <c r="X3721" s="323" t="s">
        <v>239</v>
      </c>
      <c r="Y3721" s="323"/>
      <c r="Z3721" s="327">
        <v>0</v>
      </c>
      <c r="AA3721" s="327">
        <v>0</v>
      </c>
      <c r="AB3721" s="327">
        <v>0</v>
      </c>
      <c r="AC3721" s="327">
        <v>0</v>
      </c>
      <c r="AD3721" s="327">
        <v>0</v>
      </c>
      <c r="AE3721" s="327">
        <v>0</v>
      </c>
      <c r="AF3721" s="327">
        <v>0</v>
      </c>
      <c r="AG3721" s="327">
        <v>0</v>
      </c>
      <c r="AH3721" s="327">
        <v>0</v>
      </c>
      <c r="AI3721" s="327">
        <v>0</v>
      </c>
      <c r="AJ3721" s="327">
        <v>0</v>
      </c>
      <c r="AK3721" s="327">
        <v>0</v>
      </c>
      <c r="AL3721" s="327">
        <v>0</v>
      </c>
      <c r="AM3721" s="292"/>
    </row>
    <row r="3722" spans="23:39" ht="19.5" customHeight="1" x14ac:dyDescent="0.2">
      <c r="W3722" s="323" t="s">
        <v>257</v>
      </c>
      <c r="X3722" s="323" t="s">
        <v>240</v>
      </c>
      <c r="Y3722" s="323"/>
      <c r="Z3722" s="327">
        <v>0</v>
      </c>
      <c r="AA3722" s="327">
        <v>0</v>
      </c>
      <c r="AB3722" s="327">
        <v>0</v>
      </c>
      <c r="AC3722" s="327">
        <v>0</v>
      </c>
      <c r="AD3722" s="327">
        <v>0</v>
      </c>
      <c r="AE3722" s="327">
        <v>0</v>
      </c>
      <c r="AF3722" s="327">
        <v>0</v>
      </c>
      <c r="AG3722" s="327">
        <v>0</v>
      </c>
      <c r="AH3722" s="327">
        <v>0</v>
      </c>
      <c r="AI3722" s="327">
        <v>0</v>
      </c>
      <c r="AJ3722" s="327">
        <v>0</v>
      </c>
      <c r="AK3722" s="327">
        <v>0</v>
      </c>
      <c r="AL3722" s="327">
        <v>0</v>
      </c>
      <c r="AM3722" s="292"/>
    </row>
    <row r="3723" spans="23:39" ht="19.5" customHeight="1" x14ac:dyDescent="0.2">
      <c r="W3723" s="323" t="s">
        <v>257</v>
      </c>
      <c r="X3723" s="323" t="s">
        <v>241</v>
      </c>
      <c r="Y3723" s="323"/>
      <c r="Z3723" s="327">
        <v>0</v>
      </c>
      <c r="AA3723" s="327">
        <v>0</v>
      </c>
      <c r="AB3723" s="327">
        <v>0</v>
      </c>
      <c r="AC3723" s="327">
        <v>0</v>
      </c>
      <c r="AD3723" s="327">
        <v>0</v>
      </c>
      <c r="AE3723" s="327">
        <v>0</v>
      </c>
      <c r="AF3723" s="327">
        <v>0</v>
      </c>
      <c r="AG3723" s="327">
        <v>0</v>
      </c>
      <c r="AH3723" s="327">
        <v>0</v>
      </c>
      <c r="AI3723" s="327">
        <v>0</v>
      </c>
      <c r="AJ3723" s="327">
        <v>0</v>
      </c>
      <c r="AK3723" s="327">
        <v>0</v>
      </c>
      <c r="AL3723" s="327">
        <v>0</v>
      </c>
      <c r="AM3723" s="292"/>
    </row>
    <row r="3724" spans="23:39" ht="19.5" customHeight="1" x14ac:dyDescent="0.2">
      <c r="W3724" s="323" t="s">
        <v>257</v>
      </c>
      <c r="X3724" s="323" t="s">
        <v>242</v>
      </c>
      <c r="Y3724" s="323"/>
      <c r="Z3724" s="327">
        <v>0</v>
      </c>
      <c r="AA3724" s="327">
        <v>0</v>
      </c>
      <c r="AB3724" s="327">
        <v>0</v>
      </c>
      <c r="AC3724" s="327">
        <v>0</v>
      </c>
      <c r="AD3724" s="327">
        <v>0</v>
      </c>
      <c r="AE3724" s="327">
        <v>0</v>
      </c>
      <c r="AF3724" s="327">
        <v>0</v>
      </c>
      <c r="AG3724" s="327">
        <v>0</v>
      </c>
      <c r="AH3724" s="327">
        <v>0</v>
      </c>
      <c r="AI3724" s="327">
        <v>0</v>
      </c>
      <c r="AJ3724" s="327">
        <v>0</v>
      </c>
      <c r="AK3724" s="327">
        <v>0</v>
      </c>
      <c r="AL3724" s="327">
        <v>0</v>
      </c>
      <c r="AM3724" s="292"/>
    </row>
    <row r="3725" spans="23:39" ht="19.5" customHeight="1" x14ac:dyDescent="0.2">
      <c r="W3725" s="323" t="s">
        <v>257</v>
      </c>
      <c r="X3725" s="323" t="s">
        <v>243</v>
      </c>
      <c r="Y3725" s="323"/>
      <c r="Z3725" s="327">
        <v>0</v>
      </c>
      <c r="AA3725" s="327">
        <v>0</v>
      </c>
      <c r="AB3725" s="327">
        <v>0</v>
      </c>
      <c r="AC3725" s="327">
        <v>0</v>
      </c>
      <c r="AD3725" s="327">
        <v>0</v>
      </c>
      <c r="AE3725" s="327">
        <v>0</v>
      </c>
      <c r="AF3725" s="327">
        <v>0</v>
      </c>
      <c r="AG3725" s="327">
        <v>0</v>
      </c>
      <c r="AH3725" s="327">
        <v>0</v>
      </c>
      <c r="AI3725" s="327">
        <v>0</v>
      </c>
      <c r="AJ3725" s="327">
        <v>0</v>
      </c>
      <c r="AK3725" s="327">
        <v>0</v>
      </c>
      <c r="AL3725" s="327">
        <v>0</v>
      </c>
      <c r="AM3725" s="292"/>
    </row>
    <row r="3726" spans="23:39" ht="19.5" customHeight="1" x14ac:dyDescent="0.2">
      <c r="W3726" s="323" t="s">
        <v>257</v>
      </c>
      <c r="X3726" s="323" t="s">
        <v>244</v>
      </c>
      <c r="Y3726" s="323"/>
      <c r="Z3726" s="327">
        <v>0</v>
      </c>
      <c r="AA3726" s="327">
        <v>0</v>
      </c>
      <c r="AB3726" s="327">
        <v>0</v>
      </c>
      <c r="AC3726" s="327">
        <v>0</v>
      </c>
      <c r="AD3726" s="327">
        <v>0</v>
      </c>
      <c r="AE3726" s="327">
        <v>0</v>
      </c>
      <c r="AF3726" s="327">
        <v>0</v>
      </c>
      <c r="AG3726" s="327">
        <v>0</v>
      </c>
      <c r="AH3726" s="327">
        <v>0</v>
      </c>
      <c r="AI3726" s="327">
        <v>0</v>
      </c>
      <c r="AJ3726" s="327">
        <v>0</v>
      </c>
      <c r="AK3726" s="327">
        <v>0</v>
      </c>
      <c r="AL3726" s="327">
        <v>0</v>
      </c>
      <c r="AM3726" s="292"/>
    </row>
    <row r="3727" spans="23:39" ht="19.5" customHeight="1" x14ac:dyDescent="0.2">
      <c r="W3727" s="323" t="s">
        <v>257</v>
      </c>
      <c r="X3727" s="323" t="s">
        <v>245</v>
      </c>
      <c r="Y3727" s="323"/>
      <c r="Z3727" s="327">
        <v>0</v>
      </c>
      <c r="AA3727" s="327">
        <v>0</v>
      </c>
      <c r="AB3727" s="327">
        <v>0</v>
      </c>
      <c r="AC3727" s="327">
        <v>0</v>
      </c>
      <c r="AD3727" s="327">
        <v>0</v>
      </c>
      <c r="AE3727" s="327">
        <v>0</v>
      </c>
      <c r="AF3727" s="327">
        <v>0</v>
      </c>
      <c r="AG3727" s="327">
        <v>0</v>
      </c>
      <c r="AH3727" s="327">
        <v>0</v>
      </c>
      <c r="AI3727" s="327">
        <v>0</v>
      </c>
      <c r="AJ3727" s="327">
        <v>0</v>
      </c>
      <c r="AK3727" s="327">
        <v>0</v>
      </c>
      <c r="AL3727" s="327">
        <v>0</v>
      </c>
      <c r="AM3727" s="292"/>
    </row>
    <row r="3728" spans="23:39" ht="19.5" customHeight="1" x14ac:dyDescent="0.2">
      <c r="W3728" s="323" t="s">
        <v>257</v>
      </c>
      <c r="X3728" s="323" t="s">
        <v>246</v>
      </c>
      <c r="Y3728" s="323"/>
      <c r="Z3728" s="327">
        <v>0</v>
      </c>
      <c r="AA3728" s="327">
        <v>0</v>
      </c>
      <c r="AB3728" s="327">
        <v>0</v>
      </c>
      <c r="AC3728" s="327">
        <v>0</v>
      </c>
      <c r="AD3728" s="327">
        <v>0</v>
      </c>
      <c r="AE3728" s="327">
        <v>0</v>
      </c>
      <c r="AF3728" s="327">
        <v>0</v>
      </c>
      <c r="AG3728" s="327">
        <v>0</v>
      </c>
      <c r="AH3728" s="327">
        <v>0</v>
      </c>
      <c r="AI3728" s="327">
        <v>0</v>
      </c>
      <c r="AJ3728" s="327">
        <v>0</v>
      </c>
      <c r="AK3728" s="327">
        <v>0</v>
      </c>
      <c r="AL3728" s="327">
        <v>0</v>
      </c>
      <c r="AM3728" s="292"/>
    </row>
    <row r="3729" spans="23:39" ht="19.5" customHeight="1" x14ac:dyDescent="0.2">
      <c r="W3729" s="323" t="s">
        <v>257</v>
      </c>
      <c r="X3729" s="323" t="s">
        <v>247</v>
      </c>
      <c r="Y3729" s="323"/>
      <c r="Z3729" s="327">
        <v>0</v>
      </c>
      <c r="AA3729" s="327">
        <v>0</v>
      </c>
      <c r="AB3729" s="327">
        <v>0</v>
      </c>
      <c r="AC3729" s="327">
        <v>0</v>
      </c>
      <c r="AD3729" s="327">
        <v>0</v>
      </c>
      <c r="AE3729" s="327">
        <v>0</v>
      </c>
      <c r="AF3729" s="327">
        <v>0</v>
      </c>
      <c r="AG3729" s="327">
        <v>0</v>
      </c>
      <c r="AH3729" s="327">
        <v>0</v>
      </c>
      <c r="AI3729" s="327">
        <v>0</v>
      </c>
      <c r="AJ3729" s="327">
        <v>0</v>
      </c>
      <c r="AK3729" s="327">
        <v>0</v>
      </c>
      <c r="AL3729" s="327">
        <v>0</v>
      </c>
      <c r="AM3729" s="292"/>
    </row>
    <row r="3730" spans="23:39" ht="19.5" customHeight="1" x14ac:dyDescent="0.2">
      <c r="W3730" s="323" t="s">
        <v>257</v>
      </c>
      <c r="X3730" s="323" t="s">
        <v>248</v>
      </c>
      <c r="Y3730" s="323"/>
      <c r="Z3730" s="327">
        <v>0</v>
      </c>
      <c r="AA3730" s="327">
        <v>0</v>
      </c>
      <c r="AB3730" s="327">
        <v>0</v>
      </c>
      <c r="AC3730" s="327">
        <v>0</v>
      </c>
      <c r="AD3730" s="327">
        <v>0</v>
      </c>
      <c r="AE3730" s="327">
        <v>0</v>
      </c>
      <c r="AF3730" s="327">
        <v>0</v>
      </c>
      <c r="AG3730" s="327">
        <v>0</v>
      </c>
      <c r="AH3730" s="327">
        <v>0</v>
      </c>
      <c r="AI3730" s="327">
        <v>0</v>
      </c>
      <c r="AJ3730" s="327">
        <v>0</v>
      </c>
      <c r="AK3730" s="327">
        <v>0</v>
      </c>
      <c r="AL3730" s="327">
        <v>0</v>
      </c>
      <c r="AM3730" s="292"/>
    </row>
    <row r="3731" spans="23:39" ht="19.5" customHeight="1" x14ac:dyDescent="0.2">
      <c r="W3731" s="323" t="s">
        <v>257</v>
      </c>
      <c r="X3731" s="323" t="s">
        <v>210</v>
      </c>
      <c r="Y3731" s="323"/>
      <c r="Z3731" s="327">
        <v>0</v>
      </c>
      <c r="AA3731" s="327">
        <v>0</v>
      </c>
      <c r="AB3731" s="327">
        <v>0</v>
      </c>
      <c r="AC3731" s="327">
        <v>0</v>
      </c>
      <c r="AD3731" s="327">
        <v>0</v>
      </c>
      <c r="AE3731" s="327">
        <v>0</v>
      </c>
      <c r="AF3731" s="327">
        <v>0</v>
      </c>
      <c r="AG3731" s="327">
        <v>0</v>
      </c>
      <c r="AH3731" s="327">
        <v>0</v>
      </c>
      <c r="AI3731" s="327">
        <v>0</v>
      </c>
      <c r="AJ3731" s="327">
        <v>0</v>
      </c>
      <c r="AK3731" s="327">
        <v>0</v>
      </c>
      <c r="AL3731" s="327">
        <v>0</v>
      </c>
      <c r="AM3731" s="292"/>
    </row>
    <row r="3732" spans="23:39" ht="19.5" customHeight="1" x14ac:dyDescent="0.2">
      <c r="W3732" s="321"/>
      <c r="X3732" s="321"/>
      <c r="Y3732" s="321"/>
      <c r="Z3732" s="329"/>
      <c r="AA3732" s="329"/>
      <c r="AB3732" s="329"/>
      <c r="AC3732" s="329"/>
      <c r="AD3732" s="329"/>
      <c r="AE3732" s="329"/>
      <c r="AF3732" s="329"/>
      <c r="AG3732" s="329"/>
      <c r="AH3732" s="329"/>
      <c r="AI3732" s="329"/>
      <c r="AJ3732" s="329"/>
      <c r="AK3732" s="329"/>
      <c r="AL3732" s="329"/>
      <c r="AM3732" s="292"/>
    </row>
    <row r="3733" spans="23:39" ht="19.5" customHeight="1" x14ac:dyDescent="0.2">
      <c r="W3733" s="321"/>
      <c r="X3733" s="321"/>
      <c r="Y3733" s="321"/>
      <c r="Z3733" s="329"/>
      <c r="AA3733" s="329"/>
      <c r="AB3733" s="329"/>
      <c r="AC3733" s="329"/>
      <c r="AD3733" s="329"/>
      <c r="AE3733" s="329"/>
      <c r="AF3733" s="329"/>
      <c r="AG3733" s="329"/>
      <c r="AH3733" s="329"/>
      <c r="AI3733" s="329"/>
      <c r="AJ3733" s="329"/>
      <c r="AK3733" s="329"/>
      <c r="AL3733" s="329"/>
      <c r="AM3733" s="292"/>
    </row>
    <row r="3734" spans="23:39" ht="19.5" customHeight="1" x14ac:dyDescent="0.2">
      <c r="W3734" s="323" t="s">
        <v>3</v>
      </c>
      <c r="X3734" s="323" t="s">
        <v>4</v>
      </c>
      <c r="Y3734" s="323"/>
      <c r="Z3734" s="327" t="s">
        <v>8</v>
      </c>
      <c r="AA3734" s="327" t="s">
        <v>9</v>
      </c>
      <c r="AB3734" s="327" t="s">
        <v>10</v>
      </c>
      <c r="AC3734" s="327" t="s">
        <v>11</v>
      </c>
      <c r="AD3734" s="327" t="s">
        <v>12</v>
      </c>
      <c r="AE3734" s="327" t="s">
        <v>13</v>
      </c>
      <c r="AF3734" s="327" t="s">
        <v>14</v>
      </c>
      <c r="AG3734" s="327" t="s">
        <v>15</v>
      </c>
      <c r="AH3734" s="327" t="s">
        <v>16</v>
      </c>
      <c r="AI3734" s="327" t="s">
        <v>17</v>
      </c>
      <c r="AJ3734" s="327" t="s">
        <v>111</v>
      </c>
      <c r="AK3734" s="327" t="s">
        <v>19</v>
      </c>
      <c r="AL3734" s="327" t="s">
        <v>20</v>
      </c>
      <c r="AM3734" s="292"/>
    </row>
    <row r="3735" spans="23:39" ht="19.5" customHeight="1" x14ac:dyDescent="0.2">
      <c r="W3735" s="323" t="s">
        <v>399</v>
      </c>
      <c r="X3735" s="323" t="s">
        <v>217</v>
      </c>
      <c r="Y3735" s="323"/>
      <c r="Z3735" s="327">
        <v>0</v>
      </c>
      <c r="AA3735" s="327">
        <v>0</v>
      </c>
      <c r="AB3735" s="327">
        <v>0</v>
      </c>
      <c r="AC3735" s="327">
        <v>0</v>
      </c>
      <c r="AD3735" s="327">
        <v>0</v>
      </c>
      <c r="AE3735" s="327">
        <v>0</v>
      </c>
      <c r="AF3735" s="327">
        <v>0</v>
      </c>
      <c r="AG3735" s="327">
        <v>0</v>
      </c>
      <c r="AH3735" s="327">
        <v>0</v>
      </c>
      <c r="AI3735" s="327">
        <v>0</v>
      </c>
      <c r="AJ3735" s="327">
        <v>0</v>
      </c>
      <c r="AK3735" s="327">
        <v>0</v>
      </c>
      <c r="AL3735" s="327">
        <v>0</v>
      </c>
      <c r="AM3735" s="292"/>
    </row>
    <row r="3736" spans="23:39" ht="19.5" customHeight="1" x14ac:dyDescent="0.2">
      <c r="W3736" s="323" t="s">
        <v>399</v>
      </c>
      <c r="X3736" s="323" t="s">
        <v>218</v>
      </c>
      <c r="Y3736" s="323"/>
      <c r="Z3736" s="327">
        <v>0</v>
      </c>
      <c r="AA3736" s="327">
        <v>0</v>
      </c>
      <c r="AB3736" s="327">
        <v>0</v>
      </c>
      <c r="AC3736" s="327">
        <v>0</v>
      </c>
      <c r="AD3736" s="327">
        <v>0</v>
      </c>
      <c r="AE3736" s="327">
        <v>0</v>
      </c>
      <c r="AF3736" s="327">
        <v>0</v>
      </c>
      <c r="AG3736" s="327">
        <v>0</v>
      </c>
      <c r="AH3736" s="327">
        <v>0</v>
      </c>
      <c r="AI3736" s="327">
        <v>0</v>
      </c>
      <c r="AJ3736" s="327">
        <v>0</v>
      </c>
      <c r="AK3736" s="327">
        <v>0</v>
      </c>
      <c r="AL3736" s="327">
        <v>0</v>
      </c>
      <c r="AM3736" s="292"/>
    </row>
    <row r="3737" spans="23:39" ht="19.5" customHeight="1" x14ac:dyDescent="0.2">
      <c r="W3737" s="323" t="s">
        <v>399</v>
      </c>
      <c r="X3737" s="323" t="s">
        <v>219</v>
      </c>
      <c r="Y3737" s="323"/>
      <c r="Z3737" s="327">
        <v>0</v>
      </c>
      <c r="AA3737" s="327">
        <v>0</v>
      </c>
      <c r="AB3737" s="327">
        <v>0</v>
      </c>
      <c r="AC3737" s="327">
        <v>0</v>
      </c>
      <c r="AD3737" s="327">
        <v>0</v>
      </c>
      <c r="AE3737" s="327">
        <v>0</v>
      </c>
      <c r="AF3737" s="327">
        <v>0</v>
      </c>
      <c r="AG3737" s="327">
        <v>0</v>
      </c>
      <c r="AH3737" s="327">
        <v>0</v>
      </c>
      <c r="AI3737" s="327">
        <v>0</v>
      </c>
      <c r="AJ3737" s="327">
        <v>0</v>
      </c>
      <c r="AK3737" s="327">
        <v>0</v>
      </c>
      <c r="AL3737" s="327">
        <v>0</v>
      </c>
      <c r="AM3737" s="292"/>
    </row>
    <row r="3738" spans="23:39" ht="19.5" customHeight="1" x14ac:dyDescent="0.2">
      <c r="W3738" s="323" t="s">
        <v>399</v>
      </c>
      <c r="X3738" s="323" t="s">
        <v>220</v>
      </c>
      <c r="Y3738" s="323"/>
      <c r="Z3738" s="327">
        <v>0</v>
      </c>
      <c r="AA3738" s="327">
        <v>0</v>
      </c>
      <c r="AB3738" s="327">
        <v>0</v>
      </c>
      <c r="AC3738" s="327">
        <v>0</v>
      </c>
      <c r="AD3738" s="327">
        <v>0</v>
      </c>
      <c r="AE3738" s="327">
        <v>0</v>
      </c>
      <c r="AF3738" s="327">
        <v>0</v>
      </c>
      <c r="AG3738" s="327">
        <v>0</v>
      </c>
      <c r="AH3738" s="327">
        <v>0</v>
      </c>
      <c r="AI3738" s="327">
        <v>0</v>
      </c>
      <c r="AJ3738" s="327">
        <v>0</v>
      </c>
      <c r="AK3738" s="327">
        <v>0</v>
      </c>
      <c r="AL3738" s="327">
        <v>0</v>
      </c>
      <c r="AM3738" s="292"/>
    </row>
    <row r="3739" spans="23:39" ht="19.5" customHeight="1" x14ac:dyDescent="0.2">
      <c r="W3739" s="323" t="s">
        <v>399</v>
      </c>
      <c r="X3739" s="323" t="s">
        <v>211</v>
      </c>
      <c r="Y3739" s="323"/>
      <c r="Z3739" s="327">
        <v>0</v>
      </c>
      <c r="AA3739" s="327">
        <v>0</v>
      </c>
      <c r="AB3739" s="327">
        <v>0</v>
      </c>
      <c r="AC3739" s="327">
        <v>0</v>
      </c>
      <c r="AD3739" s="327">
        <v>0</v>
      </c>
      <c r="AE3739" s="327">
        <v>0</v>
      </c>
      <c r="AF3739" s="327">
        <v>0</v>
      </c>
      <c r="AG3739" s="327">
        <v>0</v>
      </c>
      <c r="AH3739" s="327">
        <v>0</v>
      </c>
      <c r="AI3739" s="327">
        <v>0</v>
      </c>
      <c r="AJ3739" s="327">
        <v>0</v>
      </c>
      <c r="AK3739" s="327">
        <v>0</v>
      </c>
      <c r="AL3739" s="327">
        <v>0</v>
      </c>
      <c r="AM3739" s="292"/>
    </row>
    <row r="3740" spans="23:39" ht="19.5" customHeight="1" x14ac:dyDescent="0.2">
      <c r="W3740" s="323" t="s">
        <v>399</v>
      </c>
      <c r="X3740" s="323" t="s">
        <v>221</v>
      </c>
      <c r="Y3740" s="323"/>
      <c r="Z3740" s="327">
        <v>0</v>
      </c>
      <c r="AA3740" s="327">
        <v>0</v>
      </c>
      <c r="AB3740" s="327">
        <v>0</v>
      </c>
      <c r="AC3740" s="327">
        <v>0</v>
      </c>
      <c r="AD3740" s="327">
        <v>0</v>
      </c>
      <c r="AE3740" s="327">
        <v>0</v>
      </c>
      <c r="AF3740" s="327">
        <v>0</v>
      </c>
      <c r="AG3740" s="327">
        <v>0</v>
      </c>
      <c r="AH3740" s="327">
        <v>0</v>
      </c>
      <c r="AI3740" s="327">
        <v>0</v>
      </c>
      <c r="AJ3740" s="327">
        <v>0</v>
      </c>
      <c r="AK3740" s="327">
        <v>0</v>
      </c>
      <c r="AL3740" s="327">
        <v>0</v>
      </c>
      <c r="AM3740" s="292"/>
    </row>
    <row r="3741" spans="23:39" ht="19.5" customHeight="1" x14ac:dyDescent="0.2">
      <c r="W3741" s="323" t="s">
        <v>399</v>
      </c>
      <c r="X3741" s="323" t="s">
        <v>222</v>
      </c>
      <c r="Y3741" s="323"/>
      <c r="Z3741" s="327">
        <v>0</v>
      </c>
      <c r="AA3741" s="327">
        <v>0</v>
      </c>
      <c r="AB3741" s="327">
        <v>0</v>
      </c>
      <c r="AC3741" s="327">
        <v>0</v>
      </c>
      <c r="AD3741" s="327">
        <v>0</v>
      </c>
      <c r="AE3741" s="327">
        <v>0</v>
      </c>
      <c r="AF3741" s="327">
        <v>0</v>
      </c>
      <c r="AG3741" s="327">
        <v>0</v>
      </c>
      <c r="AH3741" s="327">
        <v>0</v>
      </c>
      <c r="AI3741" s="327">
        <v>0</v>
      </c>
      <c r="AJ3741" s="327">
        <v>0</v>
      </c>
      <c r="AK3741" s="327">
        <v>0</v>
      </c>
      <c r="AL3741" s="327">
        <v>0</v>
      </c>
      <c r="AM3741" s="292"/>
    </row>
    <row r="3742" spans="23:39" ht="19.5" customHeight="1" x14ac:dyDescent="0.2">
      <c r="W3742" s="323" t="s">
        <v>399</v>
      </c>
      <c r="X3742" s="323" t="s">
        <v>223</v>
      </c>
      <c r="Y3742" s="323"/>
      <c r="Z3742" s="327">
        <v>0</v>
      </c>
      <c r="AA3742" s="327">
        <v>0</v>
      </c>
      <c r="AB3742" s="327">
        <v>0</v>
      </c>
      <c r="AC3742" s="327">
        <v>0</v>
      </c>
      <c r="AD3742" s="327">
        <v>0</v>
      </c>
      <c r="AE3742" s="327">
        <v>0</v>
      </c>
      <c r="AF3742" s="327">
        <v>0</v>
      </c>
      <c r="AG3742" s="327">
        <v>0</v>
      </c>
      <c r="AH3742" s="327">
        <v>0</v>
      </c>
      <c r="AI3742" s="327">
        <v>0</v>
      </c>
      <c r="AJ3742" s="327">
        <v>0</v>
      </c>
      <c r="AK3742" s="327">
        <v>0</v>
      </c>
      <c r="AL3742" s="327">
        <v>0</v>
      </c>
      <c r="AM3742" s="292"/>
    </row>
    <row r="3743" spans="23:39" ht="19.5" customHeight="1" x14ac:dyDescent="0.2">
      <c r="W3743" s="323" t="s">
        <v>399</v>
      </c>
      <c r="X3743" s="323" t="s">
        <v>224</v>
      </c>
      <c r="Y3743" s="323"/>
      <c r="Z3743" s="327">
        <v>0</v>
      </c>
      <c r="AA3743" s="327">
        <v>0</v>
      </c>
      <c r="AB3743" s="327">
        <v>0</v>
      </c>
      <c r="AC3743" s="327">
        <v>0</v>
      </c>
      <c r="AD3743" s="327">
        <v>0</v>
      </c>
      <c r="AE3743" s="327">
        <v>0</v>
      </c>
      <c r="AF3743" s="327">
        <v>0</v>
      </c>
      <c r="AG3743" s="327">
        <v>0</v>
      </c>
      <c r="AH3743" s="327">
        <v>0</v>
      </c>
      <c r="AI3743" s="327">
        <v>0</v>
      </c>
      <c r="AJ3743" s="327">
        <v>0</v>
      </c>
      <c r="AK3743" s="327">
        <v>0</v>
      </c>
      <c r="AL3743" s="327">
        <v>0</v>
      </c>
      <c r="AM3743" s="292"/>
    </row>
    <row r="3744" spans="23:39" ht="19.5" customHeight="1" x14ac:dyDescent="0.2">
      <c r="W3744" s="323" t="s">
        <v>399</v>
      </c>
      <c r="X3744" s="323" t="s">
        <v>225</v>
      </c>
      <c r="Y3744" s="323"/>
      <c r="Z3744" s="327">
        <v>0</v>
      </c>
      <c r="AA3744" s="327">
        <v>0</v>
      </c>
      <c r="AB3744" s="327">
        <v>0</v>
      </c>
      <c r="AC3744" s="327">
        <v>0</v>
      </c>
      <c r="AD3744" s="327">
        <v>0</v>
      </c>
      <c r="AE3744" s="327">
        <v>0</v>
      </c>
      <c r="AF3744" s="327">
        <v>0</v>
      </c>
      <c r="AG3744" s="327">
        <v>0</v>
      </c>
      <c r="AH3744" s="327">
        <v>0</v>
      </c>
      <c r="AI3744" s="327">
        <v>0</v>
      </c>
      <c r="AJ3744" s="327">
        <v>0</v>
      </c>
      <c r="AK3744" s="327">
        <v>0</v>
      </c>
      <c r="AL3744" s="327">
        <v>0</v>
      </c>
      <c r="AM3744" s="292"/>
    </row>
    <row r="3745" spans="23:39" ht="19.5" customHeight="1" x14ac:dyDescent="0.2">
      <c r="W3745" s="323" t="s">
        <v>399</v>
      </c>
      <c r="X3745" s="323" t="s">
        <v>226</v>
      </c>
      <c r="Y3745" s="323"/>
      <c r="Z3745" s="327">
        <v>0</v>
      </c>
      <c r="AA3745" s="327">
        <v>0</v>
      </c>
      <c r="AB3745" s="327">
        <v>0</v>
      </c>
      <c r="AC3745" s="327">
        <v>0</v>
      </c>
      <c r="AD3745" s="327">
        <v>0</v>
      </c>
      <c r="AE3745" s="327">
        <v>0</v>
      </c>
      <c r="AF3745" s="327">
        <v>0</v>
      </c>
      <c r="AG3745" s="327">
        <v>0</v>
      </c>
      <c r="AH3745" s="327">
        <v>0</v>
      </c>
      <c r="AI3745" s="327">
        <v>0</v>
      </c>
      <c r="AJ3745" s="327">
        <v>0</v>
      </c>
      <c r="AK3745" s="327">
        <v>0</v>
      </c>
      <c r="AL3745" s="327">
        <v>0</v>
      </c>
      <c r="AM3745" s="292"/>
    </row>
    <row r="3746" spans="23:39" ht="19.5" customHeight="1" x14ac:dyDescent="0.2">
      <c r="W3746" s="323" t="s">
        <v>399</v>
      </c>
      <c r="X3746" s="323" t="s">
        <v>227</v>
      </c>
      <c r="Y3746" s="323"/>
      <c r="Z3746" s="327">
        <v>0</v>
      </c>
      <c r="AA3746" s="327">
        <v>0</v>
      </c>
      <c r="AB3746" s="327">
        <v>0</v>
      </c>
      <c r="AC3746" s="327">
        <v>0</v>
      </c>
      <c r="AD3746" s="327">
        <v>0</v>
      </c>
      <c r="AE3746" s="327">
        <v>0</v>
      </c>
      <c r="AF3746" s="327">
        <v>0</v>
      </c>
      <c r="AG3746" s="327">
        <v>0</v>
      </c>
      <c r="AH3746" s="327">
        <v>0</v>
      </c>
      <c r="AI3746" s="327">
        <v>0</v>
      </c>
      <c r="AJ3746" s="327">
        <v>0</v>
      </c>
      <c r="AK3746" s="327">
        <v>0</v>
      </c>
      <c r="AL3746" s="327">
        <v>0</v>
      </c>
      <c r="AM3746" s="292"/>
    </row>
    <row r="3747" spans="23:39" ht="19.5" customHeight="1" x14ac:dyDescent="0.2">
      <c r="W3747" s="323" t="s">
        <v>399</v>
      </c>
      <c r="X3747" s="323" t="s">
        <v>367</v>
      </c>
      <c r="Y3747" s="323"/>
      <c r="Z3747" s="327">
        <v>0</v>
      </c>
      <c r="AA3747" s="327">
        <v>0</v>
      </c>
      <c r="AB3747" s="327">
        <v>0</v>
      </c>
      <c r="AC3747" s="327">
        <v>0</v>
      </c>
      <c r="AD3747" s="327">
        <v>0</v>
      </c>
      <c r="AE3747" s="327">
        <v>0</v>
      </c>
      <c r="AF3747" s="327">
        <v>0</v>
      </c>
      <c r="AG3747" s="327">
        <v>0</v>
      </c>
      <c r="AH3747" s="327">
        <v>0</v>
      </c>
      <c r="AI3747" s="327">
        <v>0</v>
      </c>
      <c r="AJ3747" s="327">
        <v>0</v>
      </c>
      <c r="AK3747" s="327">
        <v>0</v>
      </c>
      <c r="AL3747" s="327">
        <v>0</v>
      </c>
      <c r="AM3747" s="292"/>
    </row>
    <row r="3748" spans="23:39" ht="19.5" customHeight="1" x14ac:dyDescent="0.2">
      <c r="W3748" s="323" t="s">
        <v>399</v>
      </c>
      <c r="X3748" s="323" t="s">
        <v>229</v>
      </c>
      <c r="Y3748" s="323"/>
      <c r="Z3748" s="327">
        <v>0</v>
      </c>
      <c r="AA3748" s="327">
        <v>0</v>
      </c>
      <c r="AB3748" s="327">
        <v>0</v>
      </c>
      <c r="AC3748" s="327">
        <v>0</v>
      </c>
      <c r="AD3748" s="327">
        <v>0</v>
      </c>
      <c r="AE3748" s="327">
        <v>0</v>
      </c>
      <c r="AF3748" s="327">
        <v>0</v>
      </c>
      <c r="AG3748" s="327">
        <v>0</v>
      </c>
      <c r="AH3748" s="327">
        <v>0</v>
      </c>
      <c r="AI3748" s="327">
        <v>0</v>
      </c>
      <c r="AJ3748" s="327">
        <v>0</v>
      </c>
      <c r="AK3748" s="327">
        <v>0</v>
      </c>
      <c r="AL3748" s="327">
        <v>0</v>
      </c>
      <c r="AM3748" s="292"/>
    </row>
    <row r="3749" spans="23:39" ht="19.5" customHeight="1" x14ac:dyDescent="0.2">
      <c r="W3749" s="323" t="s">
        <v>399</v>
      </c>
      <c r="X3749" s="323" t="s">
        <v>230</v>
      </c>
      <c r="Y3749" s="323"/>
      <c r="Z3749" s="327">
        <v>0</v>
      </c>
      <c r="AA3749" s="327">
        <v>0</v>
      </c>
      <c r="AB3749" s="327">
        <v>0</v>
      </c>
      <c r="AC3749" s="327">
        <v>0</v>
      </c>
      <c r="AD3749" s="327">
        <v>0</v>
      </c>
      <c r="AE3749" s="327">
        <v>0</v>
      </c>
      <c r="AF3749" s="327">
        <v>0</v>
      </c>
      <c r="AG3749" s="327">
        <v>0</v>
      </c>
      <c r="AH3749" s="327">
        <v>0</v>
      </c>
      <c r="AI3749" s="327">
        <v>0</v>
      </c>
      <c r="AJ3749" s="327">
        <v>0</v>
      </c>
      <c r="AK3749" s="327">
        <v>0</v>
      </c>
      <c r="AL3749" s="327">
        <v>0</v>
      </c>
      <c r="AM3749" s="292"/>
    </row>
    <row r="3750" spans="23:39" ht="19.5" customHeight="1" x14ac:dyDescent="0.2">
      <c r="W3750" s="323" t="s">
        <v>399</v>
      </c>
      <c r="X3750" s="323" t="s">
        <v>231</v>
      </c>
      <c r="Y3750" s="323"/>
      <c r="Z3750" s="327">
        <v>0</v>
      </c>
      <c r="AA3750" s="327">
        <v>0</v>
      </c>
      <c r="AB3750" s="327">
        <v>0</v>
      </c>
      <c r="AC3750" s="327">
        <v>0</v>
      </c>
      <c r="AD3750" s="327">
        <v>0</v>
      </c>
      <c r="AE3750" s="327">
        <v>0</v>
      </c>
      <c r="AF3750" s="327">
        <v>0</v>
      </c>
      <c r="AG3750" s="327">
        <v>0</v>
      </c>
      <c r="AH3750" s="327">
        <v>0</v>
      </c>
      <c r="AI3750" s="327">
        <v>0</v>
      </c>
      <c r="AJ3750" s="327">
        <v>0</v>
      </c>
      <c r="AK3750" s="327">
        <v>0</v>
      </c>
      <c r="AL3750" s="327">
        <v>0</v>
      </c>
      <c r="AM3750" s="292"/>
    </row>
    <row r="3751" spans="23:39" ht="19.5" customHeight="1" x14ac:dyDescent="0.2">
      <c r="W3751" s="323" t="s">
        <v>399</v>
      </c>
      <c r="X3751" s="323" t="s">
        <v>232</v>
      </c>
      <c r="Y3751" s="323"/>
      <c r="Z3751" s="327">
        <v>0</v>
      </c>
      <c r="AA3751" s="327">
        <v>0</v>
      </c>
      <c r="AB3751" s="327">
        <v>0</v>
      </c>
      <c r="AC3751" s="327">
        <v>0</v>
      </c>
      <c r="AD3751" s="327">
        <v>0</v>
      </c>
      <c r="AE3751" s="327">
        <v>0</v>
      </c>
      <c r="AF3751" s="327">
        <v>0</v>
      </c>
      <c r="AG3751" s="327">
        <v>0</v>
      </c>
      <c r="AH3751" s="327">
        <v>0</v>
      </c>
      <c r="AI3751" s="327">
        <v>0</v>
      </c>
      <c r="AJ3751" s="327">
        <v>0</v>
      </c>
      <c r="AK3751" s="327">
        <v>0</v>
      </c>
      <c r="AL3751" s="327">
        <v>0</v>
      </c>
      <c r="AM3751" s="292"/>
    </row>
    <row r="3752" spans="23:39" ht="19.5" customHeight="1" x14ac:dyDescent="0.2">
      <c r="W3752" s="323" t="s">
        <v>399</v>
      </c>
      <c r="X3752" s="323" t="s">
        <v>233</v>
      </c>
      <c r="Y3752" s="323"/>
      <c r="Z3752" s="327">
        <v>0</v>
      </c>
      <c r="AA3752" s="327">
        <v>0</v>
      </c>
      <c r="AB3752" s="327">
        <v>0</v>
      </c>
      <c r="AC3752" s="327">
        <v>0</v>
      </c>
      <c r="AD3752" s="327">
        <v>0</v>
      </c>
      <c r="AE3752" s="327">
        <v>0</v>
      </c>
      <c r="AF3752" s="327">
        <v>0</v>
      </c>
      <c r="AG3752" s="327">
        <v>0</v>
      </c>
      <c r="AH3752" s="327">
        <v>0</v>
      </c>
      <c r="AI3752" s="327">
        <v>0</v>
      </c>
      <c r="AJ3752" s="327">
        <v>0</v>
      </c>
      <c r="AK3752" s="327">
        <v>0</v>
      </c>
      <c r="AL3752" s="327">
        <v>0</v>
      </c>
      <c r="AM3752" s="292"/>
    </row>
    <row r="3753" spans="23:39" ht="19.5" customHeight="1" x14ac:dyDescent="0.2">
      <c r="W3753" s="323" t="s">
        <v>399</v>
      </c>
      <c r="X3753" s="323" t="s">
        <v>234</v>
      </c>
      <c r="Y3753" s="323"/>
      <c r="Z3753" s="327">
        <v>0</v>
      </c>
      <c r="AA3753" s="327">
        <v>0</v>
      </c>
      <c r="AB3753" s="327">
        <v>0</v>
      </c>
      <c r="AC3753" s="327">
        <v>0</v>
      </c>
      <c r="AD3753" s="327">
        <v>0</v>
      </c>
      <c r="AE3753" s="327">
        <v>0</v>
      </c>
      <c r="AF3753" s="327">
        <v>0</v>
      </c>
      <c r="AG3753" s="327">
        <v>0</v>
      </c>
      <c r="AH3753" s="327">
        <v>0</v>
      </c>
      <c r="AI3753" s="327">
        <v>0</v>
      </c>
      <c r="AJ3753" s="327">
        <v>0</v>
      </c>
      <c r="AK3753" s="327">
        <v>0</v>
      </c>
      <c r="AL3753" s="327">
        <v>0</v>
      </c>
      <c r="AM3753" s="292"/>
    </row>
    <row r="3754" spans="23:39" ht="19.5" customHeight="1" x14ac:dyDescent="0.2">
      <c r="W3754" s="323" t="s">
        <v>399</v>
      </c>
      <c r="X3754" s="323" t="s">
        <v>127</v>
      </c>
      <c r="Y3754" s="323"/>
      <c r="Z3754" s="327">
        <v>0</v>
      </c>
      <c r="AA3754" s="327">
        <v>0</v>
      </c>
      <c r="AB3754" s="327">
        <v>0</v>
      </c>
      <c r="AC3754" s="327">
        <v>0</v>
      </c>
      <c r="AD3754" s="327">
        <v>0</v>
      </c>
      <c r="AE3754" s="327">
        <v>0</v>
      </c>
      <c r="AF3754" s="327">
        <v>0</v>
      </c>
      <c r="AG3754" s="327">
        <v>0</v>
      </c>
      <c r="AH3754" s="327">
        <v>0</v>
      </c>
      <c r="AI3754" s="327">
        <v>0</v>
      </c>
      <c r="AJ3754" s="327">
        <v>0</v>
      </c>
      <c r="AK3754" s="327">
        <v>0</v>
      </c>
      <c r="AL3754" s="327">
        <v>0</v>
      </c>
      <c r="AM3754" s="292"/>
    </row>
    <row r="3755" spans="23:39" ht="19.5" customHeight="1" x14ac:dyDescent="0.2">
      <c r="W3755" s="323" t="s">
        <v>399</v>
      </c>
      <c r="X3755" s="323" t="s">
        <v>235</v>
      </c>
      <c r="Y3755" s="323"/>
      <c r="Z3755" s="327">
        <v>0</v>
      </c>
      <c r="AA3755" s="327">
        <v>0</v>
      </c>
      <c r="AB3755" s="327">
        <v>0</v>
      </c>
      <c r="AC3755" s="327">
        <v>0</v>
      </c>
      <c r="AD3755" s="327">
        <v>0</v>
      </c>
      <c r="AE3755" s="327">
        <v>0</v>
      </c>
      <c r="AF3755" s="327">
        <v>0</v>
      </c>
      <c r="AG3755" s="327">
        <v>0</v>
      </c>
      <c r="AH3755" s="327">
        <v>0</v>
      </c>
      <c r="AI3755" s="327">
        <v>0</v>
      </c>
      <c r="AJ3755" s="327">
        <v>0</v>
      </c>
      <c r="AK3755" s="327">
        <v>0</v>
      </c>
      <c r="AL3755" s="327">
        <v>0</v>
      </c>
      <c r="AM3755" s="292"/>
    </row>
    <row r="3756" spans="23:39" ht="19.5" customHeight="1" x14ac:dyDescent="0.2">
      <c r="W3756" s="323" t="s">
        <v>399</v>
      </c>
      <c r="X3756" s="323" t="s">
        <v>236</v>
      </c>
      <c r="Y3756" s="323"/>
      <c r="Z3756" s="327">
        <v>0</v>
      </c>
      <c r="AA3756" s="327">
        <v>0</v>
      </c>
      <c r="AB3756" s="327">
        <v>0</v>
      </c>
      <c r="AC3756" s="327">
        <v>0</v>
      </c>
      <c r="AD3756" s="327">
        <v>0</v>
      </c>
      <c r="AE3756" s="327">
        <v>0</v>
      </c>
      <c r="AF3756" s="327">
        <v>0</v>
      </c>
      <c r="AG3756" s="327">
        <v>0</v>
      </c>
      <c r="AH3756" s="327">
        <v>0</v>
      </c>
      <c r="AI3756" s="327">
        <v>0</v>
      </c>
      <c r="AJ3756" s="327">
        <v>0</v>
      </c>
      <c r="AK3756" s="327">
        <v>0</v>
      </c>
      <c r="AL3756" s="327">
        <v>0</v>
      </c>
      <c r="AM3756" s="292"/>
    </row>
    <row r="3757" spans="23:39" ht="19.5" customHeight="1" x14ac:dyDescent="0.2">
      <c r="W3757" s="323" t="s">
        <v>399</v>
      </c>
      <c r="X3757" s="323" t="s">
        <v>237</v>
      </c>
      <c r="Y3757" s="323"/>
      <c r="Z3757" s="327">
        <v>0</v>
      </c>
      <c r="AA3757" s="327">
        <v>0</v>
      </c>
      <c r="AB3757" s="327">
        <v>0</v>
      </c>
      <c r="AC3757" s="327">
        <v>0</v>
      </c>
      <c r="AD3757" s="327">
        <v>0</v>
      </c>
      <c r="AE3757" s="327">
        <v>0</v>
      </c>
      <c r="AF3757" s="327">
        <v>0</v>
      </c>
      <c r="AG3757" s="327">
        <v>0</v>
      </c>
      <c r="AH3757" s="327">
        <v>0</v>
      </c>
      <c r="AI3757" s="327">
        <v>0</v>
      </c>
      <c r="AJ3757" s="327">
        <v>0</v>
      </c>
      <c r="AK3757" s="327">
        <v>0</v>
      </c>
      <c r="AL3757" s="327">
        <v>0</v>
      </c>
      <c r="AM3757" s="292"/>
    </row>
    <row r="3758" spans="23:39" ht="19.5" customHeight="1" x14ac:dyDescent="0.2">
      <c r="W3758" s="323" t="s">
        <v>399</v>
      </c>
      <c r="X3758" s="323" t="s">
        <v>238</v>
      </c>
      <c r="Y3758" s="323"/>
      <c r="Z3758" s="327">
        <v>0</v>
      </c>
      <c r="AA3758" s="327">
        <v>0</v>
      </c>
      <c r="AB3758" s="327">
        <v>0</v>
      </c>
      <c r="AC3758" s="327">
        <v>0</v>
      </c>
      <c r="AD3758" s="327">
        <v>0</v>
      </c>
      <c r="AE3758" s="327">
        <v>0</v>
      </c>
      <c r="AF3758" s="327">
        <v>0</v>
      </c>
      <c r="AG3758" s="327">
        <v>0</v>
      </c>
      <c r="AH3758" s="327">
        <v>0</v>
      </c>
      <c r="AI3758" s="327">
        <v>0</v>
      </c>
      <c r="AJ3758" s="327">
        <v>0</v>
      </c>
      <c r="AK3758" s="327">
        <v>0</v>
      </c>
      <c r="AL3758" s="327">
        <v>0</v>
      </c>
      <c r="AM3758" s="292"/>
    </row>
    <row r="3759" spans="23:39" ht="19.5" customHeight="1" x14ac:dyDescent="0.2">
      <c r="W3759" s="323" t="s">
        <v>399</v>
      </c>
      <c r="X3759" s="323" t="s">
        <v>239</v>
      </c>
      <c r="Y3759" s="323"/>
      <c r="Z3759" s="327">
        <v>0</v>
      </c>
      <c r="AA3759" s="327">
        <v>0</v>
      </c>
      <c r="AB3759" s="327">
        <v>0</v>
      </c>
      <c r="AC3759" s="327">
        <v>0</v>
      </c>
      <c r="AD3759" s="327">
        <v>0</v>
      </c>
      <c r="AE3759" s="327">
        <v>0</v>
      </c>
      <c r="AF3759" s="327">
        <v>0</v>
      </c>
      <c r="AG3759" s="327">
        <v>0</v>
      </c>
      <c r="AH3759" s="327">
        <v>0</v>
      </c>
      <c r="AI3759" s="327">
        <v>0</v>
      </c>
      <c r="AJ3759" s="327">
        <v>0</v>
      </c>
      <c r="AK3759" s="327">
        <v>0</v>
      </c>
      <c r="AL3759" s="327">
        <v>0</v>
      </c>
      <c r="AM3759" s="292"/>
    </row>
    <row r="3760" spans="23:39" ht="19.5" customHeight="1" x14ac:dyDescent="0.2">
      <c r="W3760" s="323" t="s">
        <v>399</v>
      </c>
      <c r="X3760" s="323" t="s">
        <v>240</v>
      </c>
      <c r="Y3760" s="323"/>
      <c r="Z3760" s="327">
        <v>0</v>
      </c>
      <c r="AA3760" s="327">
        <v>0</v>
      </c>
      <c r="AB3760" s="327">
        <v>0</v>
      </c>
      <c r="AC3760" s="327">
        <v>0</v>
      </c>
      <c r="AD3760" s="327">
        <v>0</v>
      </c>
      <c r="AE3760" s="327">
        <v>0</v>
      </c>
      <c r="AF3760" s="327">
        <v>0</v>
      </c>
      <c r="AG3760" s="327">
        <v>0</v>
      </c>
      <c r="AH3760" s="327">
        <v>0</v>
      </c>
      <c r="AI3760" s="327">
        <v>0</v>
      </c>
      <c r="AJ3760" s="327">
        <v>0</v>
      </c>
      <c r="AK3760" s="327">
        <v>0</v>
      </c>
      <c r="AL3760" s="327">
        <v>0</v>
      </c>
      <c r="AM3760" s="292"/>
    </row>
    <row r="3761" spans="23:39" ht="19.5" customHeight="1" x14ac:dyDescent="0.2">
      <c r="W3761" s="323" t="s">
        <v>399</v>
      </c>
      <c r="X3761" s="323" t="s">
        <v>241</v>
      </c>
      <c r="Y3761" s="323"/>
      <c r="Z3761" s="327">
        <v>0</v>
      </c>
      <c r="AA3761" s="327">
        <v>0</v>
      </c>
      <c r="AB3761" s="327">
        <v>0</v>
      </c>
      <c r="AC3761" s="327">
        <v>0</v>
      </c>
      <c r="AD3761" s="327">
        <v>0</v>
      </c>
      <c r="AE3761" s="327">
        <v>0</v>
      </c>
      <c r="AF3761" s="327">
        <v>0</v>
      </c>
      <c r="AG3761" s="327">
        <v>0</v>
      </c>
      <c r="AH3761" s="327">
        <v>0</v>
      </c>
      <c r="AI3761" s="327">
        <v>0</v>
      </c>
      <c r="AJ3761" s="327">
        <v>0</v>
      </c>
      <c r="AK3761" s="327">
        <v>0</v>
      </c>
      <c r="AL3761" s="327">
        <v>0</v>
      </c>
      <c r="AM3761" s="292"/>
    </row>
    <row r="3762" spans="23:39" ht="19.5" customHeight="1" x14ac:dyDescent="0.2">
      <c r="W3762" s="323" t="s">
        <v>399</v>
      </c>
      <c r="X3762" s="323" t="s">
        <v>242</v>
      </c>
      <c r="Y3762" s="323"/>
      <c r="Z3762" s="327">
        <v>0</v>
      </c>
      <c r="AA3762" s="327">
        <v>0</v>
      </c>
      <c r="AB3762" s="327">
        <v>0</v>
      </c>
      <c r="AC3762" s="327">
        <v>0</v>
      </c>
      <c r="AD3762" s="327">
        <v>0</v>
      </c>
      <c r="AE3762" s="327">
        <v>0</v>
      </c>
      <c r="AF3762" s="327">
        <v>0</v>
      </c>
      <c r="AG3762" s="327">
        <v>0</v>
      </c>
      <c r="AH3762" s="327">
        <v>0</v>
      </c>
      <c r="AI3762" s="327">
        <v>0</v>
      </c>
      <c r="AJ3762" s="327">
        <v>0</v>
      </c>
      <c r="AK3762" s="327">
        <v>0</v>
      </c>
      <c r="AL3762" s="327">
        <v>0</v>
      </c>
      <c r="AM3762" s="292"/>
    </row>
    <row r="3763" spans="23:39" ht="19.5" customHeight="1" x14ac:dyDescent="0.2">
      <c r="W3763" s="323" t="s">
        <v>399</v>
      </c>
      <c r="X3763" s="323" t="s">
        <v>243</v>
      </c>
      <c r="Y3763" s="323"/>
      <c r="Z3763" s="327">
        <v>0</v>
      </c>
      <c r="AA3763" s="327">
        <v>0</v>
      </c>
      <c r="AB3763" s="327">
        <v>0</v>
      </c>
      <c r="AC3763" s="327">
        <v>0</v>
      </c>
      <c r="AD3763" s="327">
        <v>0</v>
      </c>
      <c r="AE3763" s="327">
        <v>0</v>
      </c>
      <c r="AF3763" s="327">
        <v>0</v>
      </c>
      <c r="AG3763" s="327">
        <v>0</v>
      </c>
      <c r="AH3763" s="327">
        <v>0</v>
      </c>
      <c r="AI3763" s="327">
        <v>0</v>
      </c>
      <c r="AJ3763" s="327">
        <v>0</v>
      </c>
      <c r="AK3763" s="327">
        <v>0</v>
      </c>
      <c r="AL3763" s="327">
        <v>0</v>
      </c>
      <c r="AM3763" s="292"/>
    </row>
    <row r="3764" spans="23:39" ht="19.5" customHeight="1" x14ac:dyDescent="0.2">
      <c r="W3764" s="323" t="s">
        <v>399</v>
      </c>
      <c r="X3764" s="323" t="s">
        <v>244</v>
      </c>
      <c r="Y3764" s="323"/>
      <c r="Z3764" s="327">
        <v>0</v>
      </c>
      <c r="AA3764" s="327">
        <v>0</v>
      </c>
      <c r="AB3764" s="327">
        <v>0</v>
      </c>
      <c r="AC3764" s="327">
        <v>0</v>
      </c>
      <c r="AD3764" s="327">
        <v>0</v>
      </c>
      <c r="AE3764" s="327">
        <v>0</v>
      </c>
      <c r="AF3764" s="327">
        <v>0</v>
      </c>
      <c r="AG3764" s="327">
        <v>0</v>
      </c>
      <c r="AH3764" s="327">
        <v>0</v>
      </c>
      <c r="AI3764" s="327">
        <v>0</v>
      </c>
      <c r="AJ3764" s="327">
        <v>0</v>
      </c>
      <c r="AK3764" s="327">
        <v>0</v>
      </c>
      <c r="AL3764" s="327">
        <v>0</v>
      </c>
      <c r="AM3764" s="292"/>
    </row>
    <row r="3765" spans="23:39" ht="19.5" customHeight="1" x14ac:dyDescent="0.2">
      <c r="W3765" s="323" t="s">
        <v>399</v>
      </c>
      <c r="X3765" s="323" t="s">
        <v>245</v>
      </c>
      <c r="Y3765" s="323"/>
      <c r="Z3765" s="327">
        <v>0</v>
      </c>
      <c r="AA3765" s="327">
        <v>0</v>
      </c>
      <c r="AB3765" s="327">
        <v>0</v>
      </c>
      <c r="AC3765" s="327">
        <v>0</v>
      </c>
      <c r="AD3765" s="327">
        <v>0</v>
      </c>
      <c r="AE3765" s="327">
        <v>0</v>
      </c>
      <c r="AF3765" s="327">
        <v>0</v>
      </c>
      <c r="AG3765" s="327">
        <v>0</v>
      </c>
      <c r="AH3765" s="327">
        <v>0</v>
      </c>
      <c r="AI3765" s="327">
        <v>0</v>
      </c>
      <c r="AJ3765" s="327">
        <v>0</v>
      </c>
      <c r="AK3765" s="327">
        <v>0</v>
      </c>
      <c r="AL3765" s="327">
        <v>0</v>
      </c>
      <c r="AM3765" s="292"/>
    </row>
    <row r="3766" spans="23:39" ht="19.5" customHeight="1" x14ac:dyDescent="0.2">
      <c r="W3766" s="323" t="s">
        <v>399</v>
      </c>
      <c r="X3766" s="323" t="s">
        <v>246</v>
      </c>
      <c r="Y3766" s="323"/>
      <c r="Z3766" s="327">
        <v>0</v>
      </c>
      <c r="AA3766" s="327">
        <v>0</v>
      </c>
      <c r="AB3766" s="327">
        <v>0</v>
      </c>
      <c r="AC3766" s="327">
        <v>0</v>
      </c>
      <c r="AD3766" s="327">
        <v>0</v>
      </c>
      <c r="AE3766" s="327">
        <v>0</v>
      </c>
      <c r="AF3766" s="327">
        <v>0</v>
      </c>
      <c r="AG3766" s="327">
        <v>0</v>
      </c>
      <c r="AH3766" s="327">
        <v>0</v>
      </c>
      <c r="AI3766" s="327">
        <v>0</v>
      </c>
      <c r="AJ3766" s="327">
        <v>0</v>
      </c>
      <c r="AK3766" s="327">
        <v>0</v>
      </c>
      <c r="AL3766" s="327">
        <v>0</v>
      </c>
      <c r="AM3766" s="292"/>
    </row>
    <row r="3767" spans="23:39" ht="19.5" customHeight="1" x14ac:dyDescent="0.2">
      <c r="W3767" s="323" t="s">
        <v>399</v>
      </c>
      <c r="X3767" s="323" t="s">
        <v>247</v>
      </c>
      <c r="Y3767" s="323"/>
      <c r="Z3767" s="327">
        <v>0</v>
      </c>
      <c r="AA3767" s="327">
        <v>0</v>
      </c>
      <c r="AB3767" s="327">
        <v>0</v>
      </c>
      <c r="AC3767" s="327">
        <v>0</v>
      </c>
      <c r="AD3767" s="327">
        <v>0</v>
      </c>
      <c r="AE3767" s="327">
        <v>0</v>
      </c>
      <c r="AF3767" s="327">
        <v>0</v>
      </c>
      <c r="AG3767" s="327">
        <v>0</v>
      </c>
      <c r="AH3767" s="327">
        <v>0</v>
      </c>
      <c r="AI3767" s="327">
        <v>0</v>
      </c>
      <c r="AJ3767" s="327">
        <v>0</v>
      </c>
      <c r="AK3767" s="327">
        <v>0</v>
      </c>
      <c r="AL3767" s="327">
        <v>0</v>
      </c>
      <c r="AM3767" s="292"/>
    </row>
    <row r="3768" spans="23:39" ht="19.5" customHeight="1" x14ac:dyDescent="0.2">
      <c r="W3768" s="323" t="s">
        <v>399</v>
      </c>
      <c r="X3768" s="323" t="s">
        <v>248</v>
      </c>
      <c r="Y3768" s="323"/>
      <c r="Z3768" s="327">
        <v>0</v>
      </c>
      <c r="AA3768" s="327">
        <v>0</v>
      </c>
      <c r="AB3768" s="327">
        <v>0</v>
      </c>
      <c r="AC3768" s="327">
        <v>0</v>
      </c>
      <c r="AD3768" s="327">
        <v>0</v>
      </c>
      <c r="AE3768" s="327">
        <v>0</v>
      </c>
      <c r="AF3768" s="327">
        <v>0</v>
      </c>
      <c r="AG3768" s="327">
        <v>0</v>
      </c>
      <c r="AH3768" s="327">
        <v>0</v>
      </c>
      <c r="AI3768" s="327">
        <v>0</v>
      </c>
      <c r="AJ3768" s="327">
        <v>0</v>
      </c>
      <c r="AK3768" s="327">
        <v>0</v>
      </c>
      <c r="AL3768" s="327">
        <v>0</v>
      </c>
      <c r="AM3768" s="292"/>
    </row>
    <row r="3769" spans="23:39" ht="19.5" customHeight="1" x14ac:dyDescent="0.2">
      <c r="W3769" s="323" t="s">
        <v>399</v>
      </c>
      <c r="X3769" s="323" t="s">
        <v>210</v>
      </c>
      <c r="Y3769" s="323"/>
      <c r="Z3769" s="327">
        <v>0</v>
      </c>
      <c r="AA3769" s="327">
        <v>0</v>
      </c>
      <c r="AB3769" s="327">
        <v>0</v>
      </c>
      <c r="AC3769" s="327">
        <v>0</v>
      </c>
      <c r="AD3769" s="327">
        <v>0</v>
      </c>
      <c r="AE3769" s="327">
        <v>0</v>
      </c>
      <c r="AF3769" s="327">
        <v>0</v>
      </c>
      <c r="AG3769" s="327">
        <v>0</v>
      </c>
      <c r="AH3769" s="327">
        <v>0</v>
      </c>
      <c r="AI3769" s="327">
        <v>0</v>
      </c>
      <c r="AJ3769" s="327">
        <v>0</v>
      </c>
      <c r="AK3769" s="327">
        <v>0</v>
      </c>
      <c r="AL3769" s="327">
        <v>0</v>
      </c>
      <c r="AM3769" s="292"/>
    </row>
    <row r="3770" spans="23:39" ht="19.5" customHeight="1" x14ac:dyDescent="0.2">
      <c r="W3770" s="321"/>
      <c r="X3770" s="321"/>
      <c r="Y3770" s="321"/>
      <c r="Z3770" s="329"/>
      <c r="AA3770" s="329"/>
      <c r="AB3770" s="329"/>
      <c r="AC3770" s="329"/>
      <c r="AD3770" s="329"/>
      <c r="AE3770" s="329"/>
      <c r="AF3770" s="329"/>
      <c r="AG3770" s="329"/>
      <c r="AH3770" s="329"/>
      <c r="AI3770" s="329"/>
      <c r="AJ3770" s="329"/>
      <c r="AK3770" s="329"/>
      <c r="AL3770" s="329"/>
      <c r="AM3770" s="292"/>
    </row>
    <row r="3771" spans="23:39" ht="19.5" customHeight="1" x14ac:dyDescent="0.2">
      <c r="W3771" s="321"/>
      <c r="X3771" s="321"/>
      <c r="Y3771" s="321"/>
      <c r="Z3771" s="329"/>
      <c r="AA3771" s="329"/>
      <c r="AB3771" s="329"/>
      <c r="AC3771" s="329"/>
      <c r="AD3771" s="329"/>
      <c r="AE3771" s="329"/>
      <c r="AF3771" s="329"/>
      <c r="AG3771" s="329"/>
      <c r="AH3771" s="329"/>
      <c r="AI3771" s="329"/>
      <c r="AJ3771" s="329"/>
      <c r="AK3771" s="329"/>
      <c r="AL3771" s="329"/>
      <c r="AM3771" s="292"/>
    </row>
    <row r="3772" spans="23:39" ht="19.5" customHeight="1" x14ac:dyDescent="0.2">
      <c r="W3772" s="323" t="s">
        <v>3</v>
      </c>
      <c r="X3772" s="323" t="s">
        <v>4</v>
      </c>
      <c r="Y3772" s="323"/>
      <c r="Z3772" s="327" t="s">
        <v>8</v>
      </c>
      <c r="AA3772" s="327" t="s">
        <v>9</v>
      </c>
      <c r="AB3772" s="327" t="s">
        <v>10</v>
      </c>
      <c r="AC3772" s="327" t="s">
        <v>11</v>
      </c>
      <c r="AD3772" s="327" t="s">
        <v>12</v>
      </c>
      <c r="AE3772" s="327" t="s">
        <v>13</v>
      </c>
      <c r="AF3772" s="327" t="s">
        <v>14</v>
      </c>
      <c r="AG3772" s="327" t="s">
        <v>15</v>
      </c>
      <c r="AH3772" s="327" t="s">
        <v>16</v>
      </c>
      <c r="AI3772" s="327" t="s">
        <v>17</v>
      </c>
      <c r="AJ3772" s="327" t="s">
        <v>111</v>
      </c>
      <c r="AK3772" s="327" t="s">
        <v>19</v>
      </c>
      <c r="AL3772" s="327" t="s">
        <v>20</v>
      </c>
      <c r="AM3772" s="292"/>
    </row>
    <row r="3773" spans="23:39" ht="19.5" customHeight="1" x14ac:dyDescent="0.2">
      <c r="W3773" s="323" t="s">
        <v>78</v>
      </c>
      <c r="X3773" s="323" t="s">
        <v>217</v>
      </c>
      <c r="Y3773" s="323"/>
      <c r="Z3773" s="327">
        <v>0</v>
      </c>
      <c r="AA3773" s="327">
        <v>0</v>
      </c>
      <c r="AB3773" s="327">
        <v>0</v>
      </c>
      <c r="AC3773" s="327">
        <v>0</v>
      </c>
      <c r="AD3773" s="327">
        <v>0</v>
      </c>
      <c r="AE3773" s="327">
        <v>0</v>
      </c>
      <c r="AF3773" s="327">
        <v>0</v>
      </c>
      <c r="AG3773" s="327">
        <v>0</v>
      </c>
      <c r="AH3773" s="327">
        <v>0</v>
      </c>
      <c r="AI3773" s="327">
        <v>0</v>
      </c>
      <c r="AJ3773" s="327">
        <v>0</v>
      </c>
      <c r="AK3773" s="327">
        <v>0</v>
      </c>
      <c r="AL3773" s="327">
        <v>0</v>
      </c>
      <c r="AM3773" s="292"/>
    </row>
    <row r="3774" spans="23:39" ht="19.5" customHeight="1" x14ac:dyDescent="0.2">
      <c r="W3774" s="323" t="s">
        <v>78</v>
      </c>
      <c r="X3774" s="323" t="s">
        <v>218</v>
      </c>
      <c r="Y3774" s="323"/>
      <c r="Z3774" s="327">
        <v>0</v>
      </c>
      <c r="AA3774" s="327">
        <v>0</v>
      </c>
      <c r="AB3774" s="327">
        <v>0</v>
      </c>
      <c r="AC3774" s="327">
        <v>0</v>
      </c>
      <c r="AD3774" s="327">
        <v>0</v>
      </c>
      <c r="AE3774" s="327">
        <v>0</v>
      </c>
      <c r="AF3774" s="327">
        <v>0</v>
      </c>
      <c r="AG3774" s="327">
        <v>0</v>
      </c>
      <c r="AH3774" s="327">
        <v>0</v>
      </c>
      <c r="AI3774" s="327">
        <v>0</v>
      </c>
      <c r="AJ3774" s="327">
        <v>0</v>
      </c>
      <c r="AK3774" s="327">
        <v>0</v>
      </c>
      <c r="AL3774" s="327">
        <v>0</v>
      </c>
      <c r="AM3774" s="292"/>
    </row>
    <row r="3775" spans="23:39" ht="19.5" customHeight="1" x14ac:dyDescent="0.2">
      <c r="W3775" s="323" t="s">
        <v>78</v>
      </c>
      <c r="X3775" s="323" t="s">
        <v>219</v>
      </c>
      <c r="Y3775" s="323"/>
      <c r="Z3775" s="327">
        <v>0</v>
      </c>
      <c r="AA3775" s="327">
        <v>0</v>
      </c>
      <c r="AB3775" s="327">
        <v>0</v>
      </c>
      <c r="AC3775" s="327">
        <v>0</v>
      </c>
      <c r="AD3775" s="327">
        <v>0</v>
      </c>
      <c r="AE3775" s="327">
        <v>0</v>
      </c>
      <c r="AF3775" s="327">
        <v>0</v>
      </c>
      <c r="AG3775" s="327">
        <v>0</v>
      </c>
      <c r="AH3775" s="327">
        <v>0</v>
      </c>
      <c r="AI3775" s="327">
        <v>0</v>
      </c>
      <c r="AJ3775" s="327">
        <v>0</v>
      </c>
      <c r="AK3775" s="327">
        <v>0</v>
      </c>
      <c r="AL3775" s="327">
        <v>0</v>
      </c>
      <c r="AM3775" s="292"/>
    </row>
    <row r="3776" spans="23:39" ht="19.5" customHeight="1" x14ac:dyDescent="0.2">
      <c r="W3776" s="323" t="s">
        <v>78</v>
      </c>
      <c r="X3776" s="323" t="s">
        <v>220</v>
      </c>
      <c r="Y3776" s="323"/>
      <c r="Z3776" s="327">
        <v>0</v>
      </c>
      <c r="AA3776" s="327">
        <v>0</v>
      </c>
      <c r="AB3776" s="327">
        <v>0</v>
      </c>
      <c r="AC3776" s="327">
        <v>0</v>
      </c>
      <c r="AD3776" s="327">
        <v>0</v>
      </c>
      <c r="AE3776" s="327">
        <v>0</v>
      </c>
      <c r="AF3776" s="327">
        <v>0</v>
      </c>
      <c r="AG3776" s="327">
        <v>0</v>
      </c>
      <c r="AH3776" s="327">
        <v>0</v>
      </c>
      <c r="AI3776" s="327">
        <v>0</v>
      </c>
      <c r="AJ3776" s="327">
        <v>0</v>
      </c>
      <c r="AK3776" s="327">
        <v>0</v>
      </c>
      <c r="AL3776" s="327">
        <v>0</v>
      </c>
      <c r="AM3776" s="292"/>
    </row>
    <row r="3777" spans="23:39" ht="19.5" customHeight="1" x14ac:dyDescent="0.2">
      <c r="W3777" s="323" t="s">
        <v>78</v>
      </c>
      <c r="X3777" s="323" t="s">
        <v>211</v>
      </c>
      <c r="Y3777" s="323"/>
      <c r="Z3777" s="327">
        <v>0</v>
      </c>
      <c r="AA3777" s="327">
        <v>0</v>
      </c>
      <c r="AB3777" s="327">
        <v>0</v>
      </c>
      <c r="AC3777" s="327">
        <v>0</v>
      </c>
      <c r="AD3777" s="327">
        <v>0</v>
      </c>
      <c r="AE3777" s="327">
        <v>0</v>
      </c>
      <c r="AF3777" s="327">
        <v>0</v>
      </c>
      <c r="AG3777" s="327">
        <v>0</v>
      </c>
      <c r="AH3777" s="327">
        <v>0</v>
      </c>
      <c r="AI3777" s="327">
        <v>0</v>
      </c>
      <c r="AJ3777" s="327">
        <v>0</v>
      </c>
      <c r="AK3777" s="327">
        <v>0</v>
      </c>
      <c r="AL3777" s="327">
        <v>0</v>
      </c>
      <c r="AM3777" s="292"/>
    </row>
    <row r="3778" spans="23:39" ht="19.5" customHeight="1" x14ac:dyDescent="0.2">
      <c r="W3778" s="323" t="s">
        <v>78</v>
      </c>
      <c r="X3778" s="323" t="s">
        <v>221</v>
      </c>
      <c r="Y3778" s="323"/>
      <c r="Z3778" s="327">
        <v>0</v>
      </c>
      <c r="AA3778" s="327">
        <v>0</v>
      </c>
      <c r="AB3778" s="327">
        <v>0</v>
      </c>
      <c r="AC3778" s="327">
        <v>0</v>
      </c>
      <c r="AD3778" s="327">
        <v>0</v>
      </c>
      <c r="AE3778" s="327">
        <v>0</v>
      </c>
      <c r="AF3778" s="327">
        <v>0</v>
      </c>
      <c r="AG3778" s="327">
        <v>0</v>
      </c>
      <c r="AH3778" s="327">
        <v>0</v>
      </c>
      <c r="AI3778" s="327">
        <v>0</v>
      </c>
      <c r="AJ3778" s="327">
        <v>0</v>
      </c>
      <c r="AK3778" s="327">
        <v>0</v>
      </c>
      <c r="AL3778" s="327">
        <v>0</v>
      </c>
      <c r="AM3778" s="292"/>
    </row>
    <row r="3779" spans="23:39" ht="19.5" customHeight="1" x14ac:dyDescent="0.2">
      <c r="W3779" s="323" t="s">
        <v>78</v>
      </c>
      <c r="X3779" s="323" t="s">
        <v>222</v>
      </c>
      <c r="Y3779" s="323"/>
      <c r="Z3779" s="327">
        <v>0</v>
      </c>
      <c r="AA3779" s="327">
        <v>0</v>
      </c>
      <c r="AB3779" s="327">
        <v>0</v>
      </c>
      <c r="AC3779" s="327">
        <v>0</v>
      </c>
      <c r="AD3779" s="327">
        <v>0</v>
      </c>
      <c r="AE3779" s="327">
        <v>0</v>
      </c>
      <c r="AF3779" s="327">
        <v>0</v>
      </c>
      <c r="AG3779" s="327">
        <v>0</v>
      </c>
      <c r="AH3779" s="327">
        <v>0</v>
      </c>
      <c r="AI3779" s="327">
        <v>0</v>
      </c>
      <c r="AJ3779" s="327">
        <v>0</v>
      </c>
      <c r="AK3779" s="327">
        <v>0</v>
      </c>
      <c r="AL3779" s="327">
        <v>0</v>
      </c>
      <c r="AM3779" s="292"/>
    </row>
    <row r="3780" spans="23:39" ht="19.5" customHeight="1" x14ac:dyDescent="0.2">
      <c r="W3780" s="323" t="s">
        <v>78</v>
      </c>
      <c r="X3780" s="323" t="s">
        <v>223</v>
      </c>
      <c r="Y3780" s="323"/>
      <c r="Z3780" s="327">
        <v>0</v>
      </c>
      <c r="AA3780" s="327">
        <v>0</v>
      </c>
      <c r="AB3780" s="327">
        <v>0</v>
      </c>
      <c r="AC3780" s="327">
        <v>0</v>
      </c>
      <c r="AD3780" s="327">
        <v>0</v>
      </c>
      <c r="AE3780" s="327">
        <v>0</v>
      </c>
      <c r="AF3780" s="327">
        <v>0</v>
      </c>
      <c r="AG3780" s="327">
        <v>0</v>
      </c>
      <c r="AH3780" s="327">
        <v>0</v>
      </c>
      <c r="AI3780" s="327">
        <v>0</v>
      </c>
      <c r="AJ3780" s="327">
        <v>0</v>
      </c>
      <c r="AK3780" s="327">
        <v>0</v>
      </c>
      <c r="AL3780" s="327">
        <v>0</v>
      </c>
      <c r="AM3780" s="292"/>
    </row>
    <row r="3781" spans="23:39" ht="19.5" customHeight="1" x14ac:dyDescent="0.2">
      <c r="W3781" s="323" t="s">
        <v>78</v>
      </c>
      <c r="X3781" s="323" t="s">
        <v>224</v>
      </c>
      <c r="Y3781" s="323"/>
      <c r="Z3781" s="327">
        <v>0</v>
      </c>
      <c r="AA3781" s="327">
        <v>0</v>
      </c>
      <c r="AB3781" s="327">
        <v>0</v>
      </c>
      <c r="AC3781" s="327">
        <v>0</v>
      </c>
      <c r="AD3781" s="327">
        <v>0</v>
      </c>
      <c r="AE3781" s="327">
        <v>0</v>
      </c>
      <c r="AF3781" s="327">
        <v>0</v>
      </c>
      <c r="AG3781" s="327">
        <v>0</v>
      </c>
      <c r="AH3781" s="327">
        <v>0</v>
      </c>
      <c r="AI3781" s="327">
        <v>0</v>
      </c>
      <c r="AJ3781" s="327">
        <v>0</v>
      </c>
      <c r="AK3781" s="327">
        <v>0</v>
      </c>
      <c r="AL3781" s="327">
        <v>0</v>
      </c>
      <c r="AM3781" s="292"/>
    </row>
    <row r="3782" spans="23:39" ht="19.5" customHeight="1" x14ac:dyDescent="0.2">
      <c r="W3782" s="323" t="s">
        <v>78</v>
      </c>
      <c r="X3782" s="323" t="s">
        <v>225</v>
      </c>
      <c r="Y3782" s="323"/>
      <c r="Z3782" s="327">
        <v>0</v>
      </c>
      <c r="AA3782" s="327">
        <v>0</v>
      </c>
      <c r="AB3782" s="327">
        <v>0</v>
      </c>
      <c r="AC3782" s="327">
        <v>0</v>
      </c>
      <c r="AD3782" s="327">
        <v>0</v>
      </c>
      <c r="AE3782" s="327">
        <v>0</v>
      </c>
      <c r="AF3782" s="327">
        <v>0</v>
      </c>
      <c r="AG3782" s="327">
        <v>0</v>
      </c>
      <c r="AH3782" s="327">
        <v>0</v>
      </c>
      <c r="AI3782" s="327">
        <v>0</v>
      </c>
      <c r="AJ3782" s="327">
        <v>0</v>
      </c>
      <c r="AK3782" s="327">
        <v>0</v>
      </c>
      <c r="AL3782" s="327">
        <v>0</v>
      </c>
      <c r="AM3782" s="292"/>
    </row>
    <row r="3783" spans="23:39" ht="19.5" customHeight="1" x14ac:dyDescent="0.2">
      <c r="W3783" s="323" t="s">
        <v>78</v>
      </c>
      <c r="X3783" s="323" t="s">
        <v>226</v>
      </c>
      <c r="Y3783" s="323"/>
      <c r="Z3783" s="327">
        <v>0</v>
      </c>
      <c r="AA3783" s="327">
        <v>0</v>
      </c>
      <c r="AB3783" s="327">
        <v>0</v>
      </c>
      <c r="AC3783" s="327">
        <v>0</v>
      </c>
      <c r="AD3783" s="327">
        <v>0</v>
      </c>
      <c r="AE3783" s="327">
        <v>0</v>
      </c>
      <c r="AF3783" s="327">
        <v>0</v>
      </c>
      <c r="AG3783" s="327">
        <v>0</v>
      </c>
      <c r="AH3783" s="327">
        <v>0</v>
      </c>
      <c r="AI3783" s="327">
        <v>0</v>
      </c>
      <c r="AJ3783" s="327">
        <v>0</v>
      </c>
      <c r="AK3783" s="327">
        <v>0</v>
      </c>
      <c r="AL3783" s="327">
        <v>0</v>
      </c>
      <c r="AM3783" s="292"/>
    </row>
    <row r="3784" spans="23:39" ht="19.5" customHeight="1" x14ac:dyDescent="0.2">
      <c r="W3784" s="323" t="s">
        <v>78</v>
      </c>
      <c r="X3784" s="323" t="s">
        <v>227</v>
      </c>
      <c r="Y3784" s="323"/>
      <c r="Z3784" s="327">
        <v>0</v>
      </c>
      <c r="AA3784" s="327">
        <v>0</v>
      </c>
      <c r="AB3784" s="327">
        <v>0</v>
      </c>
      <c r="AC3784" s="327">
        <v>0</v>
      </c>
      <c r="AD3784" s="327">
        <v>0</v>
      </c>
      <c r="AE3784" s="327">
        <v>0</v>
      </c>
      <c r="AF3784" s="327">
        <v>0</v>
      </c>
      <c r="AG3784" s="327">
        <v>0</v>
      </c>
      <c r="AH3784" s="327">
        <v>0</v>
      </c>
      <c r="AI3784" s="327">
        <v>0</v>
      </c>
      <c r="AJ3784" s="327">
        <v>0</v>
      </c>
      <c r="AK3784" s="327">
        <v>0</v>
      </c>
      <c r="AL3784" s="327">
        <v>0</v>
      </c>
      <c r="AM3784" s="292"/>
    </row>
    <row r="3785" spans="23:39" ht="19.5" customHeight="1" x14ac:dyDescent="0.2">
      <c r="W3785" s="323" t="s">
        <v>78</v>
      </c>
      <c r="X3785" s="323" t="s">
        <v>367</v>
      </c>
      <c r="Y3785" s="323"/>
      <c r="Z3785" s="327">
        <v>0</v>
      </c>
      <c r="AA3785" s="327">
        <v>0</v>
      </c>
      <c r="AB3785" s="327">
        <v>0</v>
      </c>
      <c r="AC3785" s="327">
        <v>0</v>
      </c>
      <c r="AD3785" s="327">
        <v>0</v>
      </c>
      <c r="AE3785" s="327">
        <v>0</v>
      </c>
      <c r="AF3785" s="327">
        <v>0</v>
      </c>
      <c r="AG3785" s="327">
        <v>0</v>
      </c>
      <c r="AH3785" s="327">
        <v>0</v>
      </c>
      <c r="AI3785" s="327">
        <v>0</v>
      </c>
      <c r="AJ3785" s="327">
        <v>0</v>
      </c>
      <c r="AK3785" s="327">
        <v>0</v>
      </c>
      <c r="AL3785" s="327">
        <v>0</v>
      </c>
      <c r="AM3785" s="292"/>
    </row>
    <row r="3786" spans="23:39" ht="19.5" customHeight="1" x14ac:dyDescent="0.2">
      <c r="W3786" s="323" t="s">
        <v>78</v>
      </c>
      <c r="X3786" s="323" t="s">
        <v>229</v>
      </c>
      <c r="Y3786" s="323"/>
      <c r="Z3786" s="327">
        <v>0</v>
      </c>
      <c r="AA3786" s="327">
        <v>0</v>
      </c>
      <c r="AB3786" s="327">
        <v>0</v>
      </c>
      <c r="AC3786" s="327">
        <v>0</v>
      </c>
      <c r="AD3786" s="327">
        <v>0</v>
      </c>
      <c r="AE3786" s="327">
        <v>0</v>
      </c>
      <c r="AF3786" s="327">
        <v>0</v>
      </c>
      <c r="AG3786" s="327">
        <v>0</v>
      </c>
      <c r="AH3786" s="327">
        <v>0</v>
      </c>
      <c r="AI3786" s="327">
        <v>0</v>
      </c>
      <c r="AJ3786" s="327">
        <v>0</v>
      </c>
      <c r="AK3786" s="327">
        <v>0</v>
      </c>
      <c r="AL3786" s="327">
        <v>0</v>
      </c>
      <c r="AM3786" s="292"/>
    </row>
    <row r="3787" spans="23:39" ht="19.5" customHeight="1" x14ac:dyDescent="0.2">
      <c r="W3787" s="323" t="s">
        <v>78</v>
      </c>
      <c r="X3787" s="323" t="s">
        <v>230</v>
      </c>
      <c r="Y3787" s="323"/>
      <c r="Z3787" s="327">
        <v>0</v>
      </c>
      <c r="AA3787" s="327">
        <v>0</v>
      </c>
      <c r="AB3787" s="327">
        <v>0</v>
      </c>
      <c r="AC3787" s="327">
        <v>0</v>
      </c>
      <c r="AD3787" s="327">
        <v>0</v>
      </c>
      <c r="AE3787" s="327">
        <v>0</v>
      </c>
      <c r="AF3787" s="327">
        <v>0</v>
      </c>
      <c r="AG3787" s="327">
        <v>0</v>
      </c>
      <c r="AH3787" s="327">
        <v>0</v>
      </c>
      <c r="AI3787" s="327">
        <v>0</v>
      </c>
      <c r="AJ3787" s="327">
        <v>0</v>
      </c>
      <c r="AK3787" s="327">
        <v>0</v>
      </c>
      <c r="AL3787" s="327">
        <v>0</v>
      </c>
      <c r="AM3787" s="292"/>
    </row>
    <row r="3788" spans="23:39" ht="19.5" customHeight="1" x14ac:dyDescent="0.2">
      <c r="W3788" s="323" t="s">
        <v>78</v>
      </c>
      <c r="X3788" s="323" t="s">
        <v>231</v>
      </c>
      <c r="Y3788" s="323"/>
      <c r="Z3788" s="327">
        <v>0</v>
      </c>
      <c r="AA3788" s="327">
        <v>0</v>
      </c>
      <c r="AB3788" s="327">
        <v>0</v>
      </c>
      <c r="AC3788" s="327">
        <v>0</v>
      </c>
      <c r="AD3788" s="327">
        <v>0</v>
      </c>
      <c r="AE3788" s="327">
        <v>0</v>
      </c>
      <c r="AF3788" s="327">
        <v>0</v>
      </c>
      <c r="AG3788" s="327">
        <v>0</v>
      </c>
      <c r="AH3788" s="327">
        <v>0</v>
      </c>
      <c r="AI3788" s="327">
        <v>0</v>
      </c>
      <c r="AJ3788" s="327">
        <v>0</v>
      </c>
      <c r="AK3788" s="327">
        <v>0</v>
      </c>
      <c r="AL3788" s="327">
        <v>0</v>
      </c>
      <c r="AM3788" s="292"/>
    </row>
    <row r="3789" spans="23:39" ht="19.5" customHeight="1" x14ac:dyDescent="0.2">
      <c r="W3789" s="323" t="s">
        <v>78</v>
      </c>
      <c r="X3789" s="323" t="s">
        <v>232</v>
      </c>
      <c r="Y3789" s="323"/>
      <c r="Z3789" s="327">
        <v>0</v>
      </c>
      <c r="AA3789" s="327">
        <v>0</v>
      </c>
      <c r="AB3789" s="327">
        <v>0</v>
      </c>
      <c r="AC3789" s="327">
        <v>0</v>
      </c>
      <c r="AD3789" s="327">
        <v>0</v>
      </c>
      <c r="AE3789" s="327">
        <v>0</v>
      </c>
      <c r="AF3789" s="327">
        <v>0</v>
      </c>
      <c r="AG3789" s="327">
        <v>0</v>
      </c>
      <c r="AH3789" s="327">
        <v>0</v>
      </c>
      <c r="AI3789" s="327">
        <v>0</v>
      </c>
      <c r="AJ3789" s="327">
        <v>0</v>
      </c>
      <c r="AK3789" s="327">
        <v>0</v>
      </c>
      <c r="AL3789" s="327">
        <v>0</v>
      </c>
      <c r="AM3789" s="292"/>
    </row>
    <row r="3790" spans="23:39" ht="19.5" customHeight="1" x14ac:dyDescent="0.2">
      <c r="W3790" s="323" t="s">
        <v>78</v>
      </c>
      <c r="X3790" s="323" t="s">
        <v>233</v>
      </c>
      <c r="Y3790" s="323"/>
      <c r="Z3790" s="327">
        <v>0</v>
      </c>
      <c r="AA3790" s="327">
        <v>0</v>
      </c>
      <c r="AB3790" s="327">
        <v>0</v>
      </c>
      <c r="AC3790" s="327">
        <v>0</v>
      </c>
      <c r="AD3790" s="327">
        <v>0</v>
      </c>
      <c r="AE3790" s="327">
        <v>0</v>
      </c>
      <c r="AF3790" s="327">
        <v>0</v>
      </c>
      <c r="AG3790" s="327">
        <v>0</v>
      </c>
      <c r="AH3790" s="327">
        <v>0</v>
      </c>
      <c r="AI3790" s="327">
        <v>0</v>
      </c>
      <c r="AJ3790" s="327">
        <v>0</v>
      </c>
      <c r="AK3790" s="327">
        <v>0</v>
      </c>
      <c r="AL3790" s="327">
        <v>0</v>
      </c>
      <c r="AM3790" s="292"/>
    </row>
    <row r="3791" spans="23:39" ht="19.5" customHeight="1" x14ac:dyDescent="0.2">
      <c r="W3791" s="323" t="s">
        <v>78</v>
      </c>
      <c r="X3791" s="323" t="s">
        <v>234</v>
      </c>
      <c r="Y3791" s="323"/>
      <c r="Z3791" s="327">
        <v>0</v>
      </c>
      <c r="AA3791" s="327">
        <v>0</v>
      </c>
      <c r="AB3791" s="327">
        <v>0</v>
      </c>
      <c r="AC3791" s="327">
        <v>0</v>
      </c>
      <c r="AD3791" s="327">
        <v>0</v>
      </c>
      <c r="AE3791" s="327">
        <v>0</v>
      </c>
      <c r="AF3791" s="327">
        <v>0</v>
      </c>
      <c r="AG3791" s="327">
        <v>0</v>
      </c>
      <c r="AH3791" s="327">
        <v>0</v>
      </c>
      <c r="AI3791" s="327">
        <v>0</v>
      </c>
      <c r="AJ3791" s="327">
        <v>0</v>
      </c>
      <c r="AK3791" s="327">
        <v>0</v>
      </c>
      <c r="AL3791" s="327">
        <v>0</v>
      </c>
      <c r="AM3791" s="292"/>
    </row>
    <row r="3792" spans="23:39" ht="19.5" customHeight="1" x14ac:dyDescent="0.2">
      <c r="W3792" s="323" t="s">
        <v>78</v>
      </c>
      <c r="X3792" s="323" t="s">
        <v>127</v>
      </c>
      <c r="Y3792" s="323"/>
      <c r="Z3792" s="327">
        <v>0</v>
      </c>
      <c r="AA3792" s="327">
        <v>0</v>
      </c>
      <c r="AB3792" s="327">
        <v>0</v>
      </c>
      <c r="AC3792" s="327">
        <v>0</v>
      </c>
      <c r="AD3792" s="327">
        <v>0</v>
      </c>
      <c r="AE3792" s="327">
        <v>0</v>
      </c>
      <c r="AF3792" s="327">
        <v>0</v>
      </c>
      <c r="AG3792" s="327">
        <v>0</v>
      </c>
      <c r="AH3792" s="327">
        <v>0</v>
      </c>
      <c r="AI3792" s="327">
        <v>0</v>
      </c>
      <c r="AJ3792" s="327">
        <v>0</v>
      </c>
      <c r="AK3792" s="327">
        <v>0</v>
      </c>
      <c r="AL3792" s="327">
        <v>0</v>
      </c>
      <c r="AM3792" s="292"/>
    </row>
    <row r="3793" spans="23:39" ht="19.5" customHeight="1" x14ac:dyDescent="0.2">
      <c r="W3793" s="323" t="s">
        <v>78</v>
      </c>
      <c r="X3793" s="323" t="s">
        <v>235</v>
      </c>
      <c r="Y3793" s="323"/>
      <c r="Z3793" s="327">
        <v>0</v>
      </c>
      <c r="AA3793" s="327">
        <v>0</v>
      </c>
      <c r="AB3793" s="327">
        <v>0</v>
      </c>
      <c r="AC3793" s="327">
        <v>0</v>
      </c>
      <c r="AD3793" s="327">
        <v>0</v>
      </c>
      <c r="AE3793" s="327">
        <v>0</v>
      </c>
      <c r="AF3793" s="327">
        <v>0</v>
      </c>
      <c r="AG3793" s="327">
        <v>0</v>
      </c>
      <c r="AH3793" s="327">
        <v>0</v>
      </c>
      <c r="AI3793" s="327">
        <v>0</v>
      </c>
      <c r="AJ3793" s="327">
        <v>0</v>
      </c>
      <c r="AK3793" s="327">
        <v>0</v>
      </c>
      <c r="AL3793" s="327">
        <v>0</v>
      </c>
      <c r="AM3793" s="292"/>
    </row>
    <row r="3794" spans="23:39" ht="19.5" customHeight="1" x14ac:dyDescent="0.2">
      <c r="W3794" s="323" t="s">
        <v>78</v>
      </c>
      <c r="X3794" s="323" t="s">
        <v>236</v>
      </c>
      <c r="Y3794" s="323"/>
      <c r="Z3794" s="327">
        <v>0</v>
      </c>
      <c r="AA3794" s="327">
        <v>0</v>
      </c>
      <c r="AB3794" s="327">
        <v>0</v>
      </c>
      <c r="AC3794" s="327">
        <v>0</v>
      </c>
      <c r="AD3794" s="327">
        <v>0</v>
      </c>
      <c r="AE3794" s="327">
        <v>0</v>
      </c>
      <c r="AF3794" s="327">
        <v>0</v>
      </c>
      <c r="AG3794" s="327">
        <v>0</v>
      </c>
      <c r="AH3794" s="327">
        <v>0</v>
      </c>
      <c r="AI3794" s="327">
        <v>0</v>
      </c>
      <c r="AJ3794" s="327">
        <v>0</v>
      </c>
      <c r="AK3794" s="327">
        <v>0</v>
      </c>
      <c r="AL3794" s="327">
        <v>0</v>
      </c>
      <c r="AM3794" s="292"/>
    </row>
    <row r="3795" spans="23:39" ht="19.5" customHeight="1" x14ac:dyDescent="0.2">
      <c r="W3795" s="323" t="s">
        <v>78</v>
      </c>
      <c r="X3795" s="323" t="s">
        <v>237</v>
      </c>
      <c r="Y3795" s="323"/>
      <c r="Z3795" s="327">
        <v>0</v>
      </c>
      <c r="AA3795" s="327">
        <v>0</v>
      </c>
      <c r="AB3795" s="327">
        <v>0</v>
      </c>
      <c r="AC3795" s="327">
        <v>0</v>
      </c>
      <c r="AD3795" s="327">
        <v>0</v>
      </c>
      <c r="AE3795" s="327">
        <v>0</v>
      </c>
      <c r="AF3795" s="327">
        <v>0</v>
      </c>
      <c r="AG3795" s="327">
        <v>0</v>
      </c>
      <c r="AH3795" s="327">
        <v>0</v>
      </c>
      <c r="AI3795" s="327">
        <v>0</v>
      </c>
      <c r="AJ3795" s="327">
        <v>0</v>
      </c>
      <c r="AK3795" s="327">
        <v>0</v>
      </c>
      <c r="AL3795" s="327">
        <v>0</v>
      </c>
      <c r="AM3795" s="292"/>
    </row>
    <row r="3796" spans="23:39" ht="19.5" customHeight="1" x14ac:dyDescent="0.2">
      <c r="W3796" s="323" t="s">
        <v>78</v>
      </c>
      <c r="X3796" s="323" t="s">
        <v>238</v>
      </c>
      <c r="Y3796" s="323"/>
      <c r="Z3796" s="327">
        <v>0</v>
      </c>
      <c r="AA3796" s="327">
        <v>0</v>
      </c>
      <c r="AB3796" s="327">
        <v>0</v>
      </c>
      <c r="AC3796" s="327">
        <v>0</v>
      </c>
      <c r="AD3796" s="327">
        <v>0</v>
      </c>
      <c r="AE3796" s="327">
        <v>0</v>
      </c>
      <c r="AF3796" s="327">
        <v>0</v>
      </c>
      <c r="AG3796" s="327">
        <v>0</v>
      </c>
      <c r="AH3796" s="327">
        <v>0</v>
      </c>
      <c r="AI3796" s="327">
        <v>0</v>
      </c>
      <c r="AJ3796" s="327">
        <v>0</v>
      </c>
      <c r="AK3796" s="327">
        <v>0</v>
      </c>
      <c r="AL3796" s="327">
        <v>0</v>
      </c>
      <c r="AM3796" s="292"/>
    </row>
    <row r="3797" spans="23:39" ht="19.5" customHeight="1" x14ac:dyDescent="0.2">
      <c r="W3797" s="323" t="s">
        <v>78</v>
      </c>
      <c r="X3797" s="323" t="s">
        <v>239</v>
      </c>
      <c r="Y3797" s="323"/>
      <c r="Z3797" s="327">
        <v>0</v>
      </c>
      <c r="AA3797" s="327">
        <v>0</v>
      </c>
      <c r="AB3797" s="327">
        <v>0</v>
      </c>
      <c r="AC3797" s="327">
        <v>0</v>
      </c>
      <c r="AD3797" s="327">
        <v>0</v>
      </c>
      <c r="AE3797" s="327">
        <v>0</v>
      </c>
      <c r="AF3797" s="327">
        <v>0</v>
      </c>
      <c r="AG3797" s="327">
        <v>0</v>
      </c>
      <c r="AH3797" s="327">
        <v>0</v>
      </c>
      <c r="AI3797" s="327">
        <v>0</v>
      </c>
      <c r="AJ3797" s="327">
        <v>0</v>
      </c>
      <c r="AK3797" s="327">
        <v>0</v>
      </c>
      <c r="AL3797" s="327">
        <v>0</v>
      </c>
      <c r="AM3797" s="292"/>
    </row>
    <row r="3798" spans="23:39" ht="19.5" customHeight="1" x14ac:dyDescent="0.2">
      <c r="W3798" s="323" t="s">
        <v>78</v>
      </c>
      <c r="X3798" s="323" t="s">
        <v>240</v>
      </c>
      <c r="Y3798" s="323"/>
      <c r="Z3798" s="327">
        <v>0</v>
      </c>
      <c r="AA3798" s="327">
        <v>0</v>
      </c>
      <c r="AB3798" s="327">
        <v>0</v>
      </c>
      <c r="AC3798" s="327">
        <v>0</v>
      </c>
      <c r="AD3798" s="327">
        <v>0</v>
      </c>
      <c r="AE3798" s="327">
        <v>0</v>
      </c>
      <c r="AF3798" s="327">
        <v>0</v>
      </c>
      <c r="AG3798" s="327">
        <v>0</v>
      </c>
      <c r="AH3798" s="327">
        <v>0</v>
      </c>
      <c r="AI3798" s="327">
        <v>0</v>
      </c>
      <c r="AJ3798" s="327">
        <v>0</v>
      </c>
      <c r="AK3798" s="327">
        <v>0</v>
      </c>
      <c r="AL3798" s="327">
        <v>0</v>
      </c>
      <c r="AM3798" s="292"/>
    </row>
    <row r="3799" spans="23:39" ht="19.5" customHeight="1" x14ac:dyDescent="0.2">
      <c r="W3799" s="323" t="s">
        <v>78</v>
      </c>
      <c r="X3799" s="323" t="s">
        <v>241</v>
      </c>
      <c r="Y3799" s="323"/>
      <c r="Z3799" s="327">
        <v>0</v>
      </c>
      <c r="AA3799" s="327">
        <v>0</v>
      </c>
      <c r="AB3799" s="327">
        <v>0</v>
      </c>
      <c r="AC3799" s="327">
        <v>0</v>
      </c>
      <c r="AD3799" s="327">
        <v>0</v>
      </c>
      <c r="AE3799" s="327">
        <v>0</v>
      </c>
      <c r="AF3799" s="327">
        <v>0</v>
      </c>
      <c r="AG3799" s="327">
        <v>0</v>
      </c>
      <c r="AH3799" s="327">
        <v>0</v>
      </c>
      <c r="AI3799" s="327">
        <v>0</v>
      </c>
      <c r="AJ3799" s="327">
        <v>0</v>
      </c>
      <c r="AK3799" s="327">
        <v>0</v>
      </c>
      <c r="AL3799" s="327">
        <v>0</v>
      </c>
      <c r="AM3799" s="292"/>
    </row>
    <row r="3800" spans="23:39" ht="19.5" customHeight="1" x14ac:dyDescent="0.2">
      <c r="W3800" s="323" t="s">
        <v>78</v>
      </c>
      <c r="X3800" s="323" t="s">
        <v>242</v>
      </c>
      <c r="Y3800" s="323"/>
      <c r="Z3800" s="327">
        <v>0</v>
      </c>
      <c r="AA3800" s="327">
        <v>0</v>
      </c>
      <c r="AB3800" s="327">
        <v>0</v>
      </c>
      <c r="AC3800" s="327">
        <v>0</v>
      </c>
      <c r="AD3800" s="327">
        <v>0</v>
      </c>
      <c r="AE3800" s="327">
        <v>0</v>
      </c>
      <c r="AF3800" s="327">
        <v>0</v>
      </c>
      <c r="AG3800" s="327">
        <v>0</v>
      </c>
      <c r="AH3800" s="327">
        <v>0</v>
      </c>
      <c r="AI3800" s="327">
        <v>0</v>
      </c>
      <c r="AJ3800" s="327">
        <v>0</v>
      </c>
      <c r="AK3800" s="327">
        <v>0</v>
      </c>
      <c r="AL3800" s="327">
        <v>0</v>
      </c>
      <c r="AM3800" s="292"/>
    </row>
    <row r="3801" spans="23:39" ht="19.5" customHeight="1" x14ac:dyDescent="0.2">
      <c r="W3801" s="323" t="s">
        <v>78</v>
      </c>
      <c r="X3801" s="323" t="s">
        <v>243</v>
      </c>
      <c r="Y3801" s="323"/>
      <c r="Z3801" s="327">
        <v>0</v>
      </c>
      <c r="AA3801" s="327">
        <v>0</v>
      </c>
      <c r="AB3801" s="327">
        <v>0</v>
      </c>
      <c r="AC3801" s="327">
        <v>0</v>
      </c>
      <c r="AD3801" s="327">
        <v>0</v>
      </c>
      <c r="AE3801" s="327">
        <v>0</v>
      </c>
      <c r="AF3801" s="327">
        <v>0</v>
      </c>
      <c r="AG3801" s="327">
        <v>0</v>
      </c>
      <c r="AH3801" s="327">
        <v>0</v>
      </c>
      <c r="AI3801" s="327">
        <v>0</v>
      </c>
      <c r="AJ3801" s="327">
        <v>0</v>
      </c>
      <c r="AK3801" s="327">
        <v>0</v>
      </c>
      <c r="AL3801" s="327">
        <v>0</v>
      </c>
      <c r="AM3801" s="292"/>
    </row>
    <row r="3802" spans="23:39" ht="19.5" customHeight="1" x14ac:dyDescent="0.2">
      <c r="W3802" s="323" t="s">
        <v>78</v>
      </c>
      <c r="X3802" s="323" t="s">
        <v>244</v>
      </c>
      <c r="Y3802" s="323"/>
      <c r="Z3802" s="327">
        <v>0</v>
      </c>
      <c r="AA3802" s="327">
        <v>0</v>
      </c>
      <c r="AB3802" s="327">
        <v>0</v>
      </c>
      <c r="AC3802" s="327">
        <v>0</v>
      </c>
      <c r="AD3802" s="327">
        <v>0</v>
      </c>
      <c r="AE3802" s="327">
        <v>0</v>
      </c>
      <c r="AF3802" s="327">
        <v>0</v>
      </c>
      <c r="AG3802" s="327">
        <v>0</v>
      </c>
      <c r="AH3802" s="327">
        <v>0</v>
      </c>
      <c r="AI3802" s="327">
        <v>0</v>
      </c>
      <c r="AJ3802" s="327">
        <v>0</v>
      </c>
      <c r="AK3802" s="327">
        <v>0</v>
      </c>
      <c r="AL3802" s="327">
        <v>0</v>
      </c>
      <c r="AM3802" s="292"/>
    </row>
    <row r="3803" spans="23:39" ht="19.5" customHeight="1" x14ac:dyDescent="0.2">
      <c r="W3803" s="323" t="s">
        <v>78</v>
      </c>
      <c r="X3803" s="323" t="s">
        <v>245</v>
      </c>
      <c r="Y3803" s="323"/>
      <c r="Z3803" s="327">
        <v>0</v>
      </c>
      <c r="AA3803" s="327">
        <v>0</v>
      </c>
      <c r="AB3803" s="327">
        <v>0</v>
      </c>
      <c r="AC3803" s="327">
        <v>0</v>
      </c>
      <c r="AD3803" s="327">
        <v>0</v>
      </c>
      <c r="AE3803" s="327">
        <v>0</v>
      </c>
      <c r="AF3803" s="327">
        <v>0</v>
      </c>
      <c r="AG3803" s="327">
        <v>0</v>
      </c>
      <c r="AH3803" s="327">
        <v>0</v>
      </c>
      <c r="AI3803" s="327">
        <v>0</v>
      </c>
      <c r="AJ3803" s="327">
        <v>0</v>
      </c>
      <c r="AK3803" s="327">
        <v>0</v>
      </c>
      <c r="AL3803" s="327">
        <v>0</v>
      </c>
      <c r="AM3803" s="292"/>
    </row>
    <row r="3804" spans="23:39" ht="19.5" customHeight="1" x14ac:dyDescent="0.2">
      <c r="W3804" s="323" t="s">
        <v>78</v>
      </c>
      <c r="X3804" s="323" t="s">
        <v>246</v>
      </c>
      <c r="Y3804" s="323"/>
      <c r="Z3804" s="327">
        <v>0</v>
      </c>
      <c r="AA3804" s="327">
        <v>0</v>
      </c>
      <c r="AB3804" s="327">
        <v>0</v>
      </c>
      <c r="AC3804" s="327">
        <v>0</v>
      </c>
      <c r="AD3804" s="327">
        <v>0</v>
      </c>
      <c r="AE3804" s="327">
        <v>0</v>
      </c>
      <c r="AF3804" s="327">
        <v>0</v>
      </c>
      <c r="AG3804" s="327">
        <v>0</v>
      </c>
      <c r="AH3804" s="327">
        <v>0</v>
      </c>
      <c r="AI3804" s="327">
        <v>0</v>
      </c>
      <c r="AJ3804" s="327">
        <v>0</v>
      </c>
      <c r="AK3804" s="327">
        <v>0</v>
      </c>
      <c r="AL3804" s="327">
        <v>0</v>
      </c>
      <c r="AM3804" s="292"/>
    </row>
    <row r="3805" spans="23:39" ht="19.5" customHeight="1" x14ac:dyDescent="0.2">
      <c r="W3805" s="323" t="s">
        <v>78</v>
      </c>
      <c r="X3805" s="323" t="s">
        <v>247</v>
      </c>
      <c r="Y3805" s="323"/>
      <c r="Z3805" s="327">
        <v>0</v>
      </c>
      <c r="AA3805" s="327">
        <v>0</v>
      </c>
      <c r="AB3805" s="327">
        <v>0</v>
      </c>
      <c r="AC3805" s="327">
        <v>0</v>
      </c>
      <c r="AD3805" s="327">
        <v>0</v>
      </c>
      <c r="AE3805" s="327">
        <v>0</v>
      </c>
      <c r="AF3805" s="327">
        <v>0</v>
      </c>
      <c r="AG3805" s="327">
        <v>0</v>
      </c>
      <c r="AH3805" s="327">
        <v>0</v>
      </c>
      <c r="AI3805" s="327">
        <v>0</v>
      </c>
      <c r="AJ3805" s="327">
        <v>0</v>
      </c>
      <c r="AK3805" s="327">
        <v>0</v>
      </c>
      <c r="AL3805" s="327">
        <v>0</v>
      </c>
      <c r="AM3805" s="292"/>
    </row>
    <row r="3806" spans="23:39" ht="19.5" customHeight="1" x14ac:dyDescent="0.2">
      <c r="W3806" s="323" t="s">
        <v>78</v>
      </c>
      <c r="X3806" s="323" t="s">
        <v>248</v>
      </c>
      <c r="Y3806" s="323"/>
      <c r="Z3806" s="327">
        <v>0</v>
      </c>
      <c r="AA3806" s="327">
        <v>0</v>
      </c>
      <c r="AB3806" s="327">
        <v>0</v>
      </c>
      <c r="AC3806" s="327">
        <v>0</v>
      </c>
      <c r="AD3806" s="327">
        <v>0</v>
      </c>
      <c r="AE3806" s="327">
        <v>0</v>
      </c>
      <c r="AF3806" s="327">
        <v>0</v>
      </c>
      <c r="AG3806" s="327">
        <v>0</v>
      </c>
      <c r="AH3806" s="327">
        <v>0</v>
      </c>
      <c r="AI3806" s="327">
        <v>0</v>
      </c>
      <c r="AJ3806" s="327">
        <v>0</v>
      </c>
      <c r="AK3806" s="327">
        <v>-30</v>
      </c>
      <c r="AL3806" s="327">
        <v>-30</v>
      </c>
      <c r="AM3806" s="292"/>
    </row>
    <row r="3807" spans="23:39" ht="19.5" customHeight="1" x14ac:dyDescent="0.2">
      <c r="W3807" s="323" t="s">
        <v>78</v>
      </c>
      <c r="X3807" s="323" t="s">
        <v>210</v>
      </c>
      <c r="Y3807" s="323"/>
      <c r="Z3807" s="327">
        <v>0</v>
      </c>
      <c r="AA3807" s="327">
        <v>0</v>
      </c>
      <c r="AB3807" s="327">
        <v>0</v>
      </c>
      <c r="AC3807" s="327">
        <v>0</v>
      </c>
      <c r="AD3807" s="327">
        <v>0</v>
      </c>
      <c r="AE3807" s="327">
        <v>0</v>
      </c>
      <c r="AF3807" s="327">
        <v>0</v>
      </c>
      <c r="AG3807" s="327">
        <v>0</v>
      </c>
      <c r="AH3807" s="327">
        <v>0</v>
      </c>
      <c r="AI3807" s="327">
        <v>0</v>
      </c>
      <c r="AJ3807" s="327">
        <v>0</v>
      </c>
      <c r="AK3807" s="327">
        <v>-30</v>
      </c>
      <c r="AL3807" s="327">
        <v>-30</v>
      </c>
      <c r="AM3807" s="292"/>
    </row>
    <row r="3808" spans="23:39" ht="19.5" customHeight="1" x14ac:dyDescent="0.2">
      <c r="W3808" s="321"/>
      <c r="X3808" s="321"/>
      <c r="Y3808" s="321"/>
      <c r="Z3808" s="329"/>
      <c r="AA3808" s="329"/>
      <c r="AB3808" s="329"/>
      <c r="AC3808" s="329"/>
      <c r="AD3808" s="329"/>
      <c r="AE3808" s="329"/>
      <c r="AF3808" s="329"/>
      <c r="AG3808" s="329"/>
      <c r="AH3808" s="329"/>
      <c r="AI3808" s="329"/>
      <c r="AJ3808" s="329"/>
      <c r="AK3808" s="329"/>
      <c r="AL3808" s="329"/>
      <c r="AM3808" s="292"/>
    </row>
    <row r="3809" spans="23:39" ht="19.5" customHeight="1" x14ac:dyDescent="0.2">
      <c r="W3809" s="321"/>
      <c r="X3809" s="321"/>
      <c r="Y3809" s="321"/>
      <c r="Z3809" s="329"/>
      <c r="AA3809" s="329"/>
      <c r="AB3809" s="329"/>
      <c r="AC3809" s="329"/>
      <c r="AD3809" s="329"/>
      <c r="AE3809" s="329"/>
      <c r="AF3809" s="329"/>
      <c r="AG3809" s="329"/>
      <c r="AH3809" s="329"/>
      <c r="AI3809" s="329"/>
      <c r="AJ3809" s="329"/>
      <c r="AK3809" s="329"/>
      <c r="AL3809" s="329"/>
      <c r="AM3809" s="292"/>
    </row>
    <row r="3810" spans="23:39" ht="19.5" customHeight="1" x14ac:dyDescent="0.2">
      <c r="W3810" s="323" t="s">
        <v>3</v>
      </c>
      <c r="X3810" s="323" t="s">
        <v>4</v>
      </c>
      <c r="Y3810" s="323"/>
      <c r="Z3810" s="327" t="s">
        <v>8</v>
      </c>
      <c r="AA3810" s="327" t="s">
        <v>9</v>
      </c>
      <c r="AB3810" s="327" t="s">
        <v>10</v>
      </c>
      <c r="AC3810" s="327" t="s">
        <v>11</v>
      </c>
      <c r="AD3810" s="327" t="s">
        <v>12</v>
      </c>
      <c r="AE3810" s="327" t="s">
        <v>13</v>
      </c>
      <c r="AF3810" s="327" t="s">
        <v>14</v>
      </c>
      <c r="AG3810" s="327" t="s">
        <v>15</v>
      </c>
      <c r="AH3810" s="327" t="s">
        <v>16</v>
      </c>
      <c r="AI3810" s="327" t="s">
        <v>17</v>
      </c>
      <c r="AJ3810" s="327" t="s">
        <v>111</v>
      </c>
      <c r="AK3810" s="327" t="s">
        <v>19</v>
      </c>
      <c r="AL3810" s="327" t="s">
        <v>20</v>
      </c>
      <c r="AM3810" s="292"/>
    </row>
    <row r="3811" spans="23:39" ht="19.5" customHeight="1" x14ac:dyDescent="0.2">
      <c r="W3811" s="323" t="s">
        <v>258</v>
      </c>
      <c r="X3811" s="323" t="s">
        <v>217</v>
      </c>
      <c r="Y3811" s="323"/>
      <c r="Z3811" s="327">
        <v>0</v>
      </c>
      <c r="AA3811" s="327">
        <v>0</v>
      </c>
      <c r="AB3811" s="327">
        <v>0</v>
      </c>
      <c r="AC3811" s="327">
        <v>0</v>
      </c>
      <c r="AD3811" s="327">
        <v>0</v>
      </c>
      <c r="AE3811" s="327">
        <v>0</v>
      </c>
      <c r="AF3811" s="327">
        <v>0</v>
      </c>
      <c r="AG3811" s="327">
        <v>0</v>
      </c>
      <c r="AH3811" s="327">
        <v>0</v>
      </c>
      <c r="AI3811" s="327">
        <v>0</v>
      </c>
      <c r="AJ3811" s="327">
        <v>0</v>
      </c>
      <c r="AK3811" s="327">
        <v>0</v>
      </c>
      <c r="AL3811" s="327">
        <v>0</v>
      </c>
      <c r="AM3811" s="292"/>
    </row>
    <row r="3812" spans="23:39" ht="19.5" customHeight="1" x14ac:dyDescent="0.2">
      <c r="W3812" s="323" t="s">
        <v>258</v>
      </c>
      <c r="X3812" s="323" t="s">
        <v>218</v>
      </c>
      <c r="Y3812" s="323"/>
      <c r="Z3812" s="327">
        <v>0</v>
      </c>
      <c r="AA3812" s="327">
        <v>0</v>
      </c>
      <c r="AB3812" s="327">
        <v>0</v>
      </c>
      <c r="AC3812" s="327">
        <v>0</v>
      </c>
      <c r="AD3812" s="327">
        <v>0</v>
      </c>
      <c r="AE3812" s="327">
        <v>0</v>
      </c>
      <c r="AF3812" s="327">
        <v>0</v>
      </c>
      <c r="AG3812" s="327">
        <v>0</v>
      </c>
      <c r="AH3812" s="327">
        <v>0</v>
      </c>
      <c r="AI3812" s="327">
        <v>0</v>
      </c>
      <c r="AJ3812" s="327">
        <v>0</v>
      </c>
      <c r="AK3812" s="327">
        <v>0</v>
      </c>
      <c r="AL3812" s="327">
        <v>0</v>
      </c>
      <c r="AM3812" s="292"/>
    </row>
    <row r="3813" spans="23:39" ht="19.5" customHeight="1" x14ac:dyDescent="0.2">
      <c r="W3813" s="323" t="s">
        <v>258</v>
      </c>
      <c r="X3813" s="323" t="s">
        <v>219</v>
      </c>
      <c r="Y3813" s="323"/>
      <c r="Z3813" s="327">
        <v>0</v>
      </c>
      <c r="AA3813" s="327">
        <v>0</v>
      </c>
      <c r="AB3813" s="327">
        <v>0</v>
      </c>
      <c r="AC3813" s="327">
        <v>0</v>
      </c>
      <c r="AD3813" s="327">
        <v>0</v>
      </c>
      <c r="AE3813" s="327">
        <v>0</v>
      </c>
      <c r="AF3813" s="327">
        <v>0</v>
      </c>
      <c r="AG3813" s="327">
        <v>0</v>
      </c>
      <c r="AH3813" s="327">
        <v>0</v>
      </c>
      <c r="AI3813" s="327">
        <v>0</v>
      </c>
      <c r="AJ3813" s="327">
        <v>0</v>
      </c>
      <c r="AK3813" s="327">
        <v>0</v>
      </c>
      <c r="AL3813" s="327">
        <v>0</v>
      </c>
      <c r="AM3813" s="292"/>
    </row>
    <row r="3814" spans="23:39" ht="19.5" customHeight="1" x14ac:dyDescent="0.2">
      <c r="W3814" s="323" t="s">
        <v>258</v>
      </c>
      <c r="X3814" s="323" t="s">
        <v>220</v>
      </c>
      <c r="Y3814" s="323"/>
      <c r="Z3814" s="327">
        <v>0</v>
      </c>
      <c r="AA3814" s="327">
        <v>0</v>
      </c>
      <c r="AB3814" s="327">
        <v>0</v>
      </c>
      <c r="AC3814" s="327">
        <v>0</v>
      </c>
      <c r="AD3814" s="327">
        <v>0</v>
      </c>
      <c r="AE3814" s="327">
        <v>0</v>
      </c>
      <c r="AF3814" s="327">
        <v>0</v>
      </c>
      <c r="AG3814" s="327">
        <v>0</v>
      </c>
      <c r="AH3814" s="327">
        <v>0</v>
      </c>
      <c r="AI3814" s="327">
        <v>0</v>
      </c>
      <c r="AJ3814" s="327">
        <v>0</v>
      </c>
      <c r="AK3814" s="327">
        <v>0</v>
      </c>
      <c r="AL3814" s="327">
        <v>0</v>
      </c>
      <c r="AM3814" s="292"/>
    </row>
    <row r="3815" spans="23:39" ht="19.5" customHeight="1" x14ac:dyDescent="0.2">
      <c r="W3815" s="323" t="s">
        <v>258</v>
      </c>
      <c r="X3815" s="323" t="s">
        <v>211</v>
      </c>
      <c r="Y3815" s="323"/>
      <c r="Z3815" s="327">
        <v>0</v>
      </c>
      <c r="AA3815" s="327">
        <v>0</v>
      </c>
      <c r="AB3815" s="327">
        <v>0</v>
      </c>
      <c r="AC3815" s="327">
        <v>0</v>
      </c>
      <c r="AD3815" s="327">
        <v>0</v>
      </c>
      <c r="AE3815" s="327">
        <v>0</v>
      </c>
      <c r="AF3815" s="327">
        <v>0</v>
      </c>
      <c r="AG3815" s="327">
        <v>0</v>
      </c>
      <c r="AH3815" s="327">
        <v>0</v>
      </c>
      <c r="AI3815" s="327">
        <v>0</v>
      </c>
      <c r="AJ3815" s="327">
        <v>0</v>
      </c>
      <c r="AK3815" s="327">
        <v>0</v>
      </c>
      <c r="AL3815" s="327">
        <v>0</v>
      </c>
      <c r="AM3815" s="292"/>
    </row>
    <row r="3816" spans="23:39" ht="19.5" customHeight="1" x14ac:dyDescent="0.2">
      <c r="W3816" s="323" t="s">
        <v>258</v>
      </c>
      <c r="X3816" s="323" t="s">
        <v>221</v>
      </c>
      <c r="Y3816" s="323"/>
      <c r="Z3816" s="327">
        <v>0</v>
      </c>
      <c r="AA3816" s="327">
        <v>0</v>
      </c>
      <c r="AB3816" s="327">
        <v>0</v>
      </c>
      <c r="AC3816" s="327">
        <v>0</v>
      </c>
      <c r="AD3816" s="327">
        <v>0</v>
      </c>
      <c r="AE3816" s="327">
        <v>0</v>
      </c>
      <c r="AF3816" s="327">
        <v>0</v>
      </c>
      <c r="AG3816" s="327">
        <v>0</v>
      </c>
      <c r="AH3816" s="327">
        <v>0</v>
      </c>
      <c r="AI3816" s="327">
        <v>0</v>
      </c>
      <c r="AJ3816" s="327">
        <v>0</v>
      </c>
      <c r="AK3816" s="327">
        <v>0</v>
      </c>
      <c r="AL3816" s="327">
        <v>0</v>
      </c>
      <c r="AM3816" s="292"/>
    </row>
    <row r="3817" spans="23:39" ht="19.5" customHeight="1" x14ac:dyDescent="0.2">
      <c r="W3817" s="323" t="s">
        <v>258</v>
      </c>
      <c r="X3817" s="323" t="s">
        <v>222</v>
      </c>
      <c r="Y3817" s="323"/>
      <c r="Z3817" s="327">
        <v>0</v>
      </c>
      <c r="AA3817" s="327">
        <v>0</v>
      </c>
      <c r="AB3817" s="327">
        <v>0</v>
      </c>
      <c r="AC3817" s="327">
        <v>0</v>
      </c>
      <c r="AD3817" s="327">
        <v>0</v>
      </c>
      <c r="AE3817" s="327">
        <v>0</v>
      </c>
      <c r="AF3817" s="327">
        <v>0</v>
      </c>
      <c r="AG3817" s="327">
        <v>0</v>
      </c>
      <c r="AH3817" s="327">
        <v>0</v>
      </c>
      <c r="AI3817" s="327">
        <v>0</v>
      </c>
      <c r="AJ3817" s="327">
        <v>0</v>
      </c>
      <c r="AK3817" s="327">
        <v>0</v>
      </c>
      <c r="AL3817" s="327">
        <v>0</v>
      </c>
      <c r="AM3817" s="292"/>
    </row>
    <row r="3818" spans="23:39" ht="19.5" customHeight="1" x14ac:dyDescent="0.2">
      <c r="W3818" s="323" t="s">
        <v>258</v>
      </c>
      <c r="X3818" s="323" t="s">
        <v>223</v>
      </c>
      <c r="Y3818" s="323"/>
      <c r="Z3818" s="327">
        <v>0</v>
      </c>
      <c r="AA3818" s="327">
        <v>0</v>
      </c>
      <c r="AB3818" s="327">
        <v>0</v>
      </c>
      <c r="AC3818" s="327">
        <v>0</v>
      </c>
      <c r="AD3818" s="327">
        <v>0</v>
      </c>
      <c r="AE3818" s="327">
        <v>0</v>
      </c>
      <c r="AF3818" s="327">
        <v>0</v>
      </c>
      <c r="AG3818" s="327">
        <v>0</v>
      </c>
      <c r="AH3818" s="327">
        <v>0</v>
      </c>
      <c r="AI3818" s="327">
        <v>0</v>
      </c>
      <c r="AJ3818" s="327">
        <v>0</v>
      </c>
      <c r="AK3818" s="327">
        <v>0</v>
      </c>
      <c r="AL3818" s="327">
        <v>0</v>
      </c>
      <c r="AM3818" s="292"/>
    </row>
    <row r="3819" spans="23:39" ht="19.5" customHeight="1" x14ac:dyDescent="0.2">
      <c r="W3819" s="323" t="s">
        <v>258</v>
      </c>
      <c r="X3819" s="323" t="s">
        <v>224</v>
      </c>
      <c r="Y3819" s="323"/>
      <c r="Z3819" s="327">
        <v>0</v>
      </c>
      <c r="AA3819" s="327">
        <v>0</v>
      </c>
      <c r="AB3819" s="327">
        <v>0</v>
      </c>
      <c r="AC3819" s="327">
        <v>0</v>
      </c>
      <c r="AD3819" s="327">
        <v>0</v>
      </c>
      <c r="AE3819" s="327">
        <v>0</v>
      </c>
      <c r="AF3819" s="327">
        <v>0</v>
      </c>
      <c r="AG3819" s="327">
        <v>0</v>
      </c>
      <c r="AH3819" s="327">
        <v>0</v>
      </c>
      <c r="AI3819" s="327">
        <v>0</v>
      </c>
      <c r="AJ3819" s="327">
        <v>0</v>
      </c>
      <c r="AK3819" s="327">
        <v>0</v>
      </c>
      <c r="AL3819" s="327">
        <v>0</v>
      </c>
      <c r="AM3819" s="292"/>
    </row>
    <row r="3820" spans="23:39" ht="19.5" customHeight="1" x14ac:dyDescent="0.2">
      <c r="W3820" s="323" t="s">
        <v>258</v>
      </c>
      <c r="X3820" s="323" t="s">
        <v>225</v>
      </c>
      <c r="Y3820" s="323"/>
      <c r="Z3820" s="327">
        <v>0</v>
      </c>
      <c r="AA3820" s="327">
        <v>0</v>
      </c>
      <c r="AB3820" s="327">
        <v>0</v>
      </c>
      <c r="AC3820" s="327">
        <v>0</v>
      </c>
      <c r="AD3820" s="327">
        <v>0</v>
      </c>
      <c r="AE3820" s="327">
        <v>0</v>
      </c>
      <c r="AF3820" s="327">
        <v>0</v>
      </c>
      <c r="AG3820" s="327">
        <v>0</v>
      </c>
      <c r="AH3820" s="327">
        <v>0</v>
      </c>
      <c r="AI3820" s="327">
        <v>0</v>
      </c>
      <c r="AJ3820" s="327">
        <v>0</v>
      </c>
      <c r="AK3820" s="327">
        <v>0</v>
      </c>
      <c r="AL3820" s="327">
        <v>0</v>
      </c>
      <c r="AM3820" s="292"/>
    </row>
    <row r="3821" spans="23:39" ht="19.5" customHeight="1" x14ac:dyDescent="0.2">
      <c r="W3821" s="323" t="s">
        <v>258</v>
      </c>
      <c r="X3821" s="323" t="s">
        <v>226</v>
      </c>
      <c r="Y3821" s="323"/>
      <c r="Z3821" s="327">
        <v>0</v>
      </c>
      <c r="AA3821" s="327">
        <v>0</v>
      </c>
      <c r="AB3821" s="327">
        <v>0</v>
      </c>
      <c r="AC3821" s="327">
        <v>0</v>
      </c>
      <c r="AD3821" s="327">
        <v>0</v>
      </c>
      <c r="AE3821" s="327">
        <v>0</v>
      </c>
      <c r="AF3821" s="327">
        <v>0</v>
      </c>
      <c r="AG3821" s="327">
        <v>0</v>
      </c>
      <c r="AH3821" s="327">
        <v>0</v>
      </c>
      <c r="AI3821" s="327">
        <v>0</v>
      </c>
      <c r="AJ3821" s="327">
        <v>0</v>
      </c>
      <c r="AK3821" s="327">
        <v>0</v>
      </c>
      <c r="AL3821" s="327">
        <v>0</v>
      </c>
      <c r="AM3821" s="292"/>
    </row>
    <row r="3822" spans="23:39" ht="19.5" customHeight="1" x14ac:dyDescent="0.2">
      <c r="W3822" s="323" t="s">
        <v>258</v>
      </c>
      <c r="X3822" s="323" t="s">
        <v>227</v>
      </c>
      <c r="Y3822" s="323"/>
      <c r="Z3822" s="327">
        <v>0</v>
      </c>
      <c r="AA3822" s="327">
        <v>0</v>
      </c>
      <c r="AB3822" s="327">
        <v>0</v>
      </c>
      <c r="AC3822" s="327">
        <v>0</v>
      </c>
      <c r="AD3822" s="327">
        <v>0</v>
      </c>
      <c r="AE3822" s="327">
        <v>0</v>
      </c>
      <c r="AF3822" s="327">
        <v>0</v>
      </c>
      <c r="AG3822" s="327">
        <v>0</v>
      </c>
      <c r="AH3822" s="327">
        <v>0</v>
      </c>
      <c r="AI3822" s="327">
        <v>0</v>
      </c>
      <c r="AJ3822" s="327">
        <v>0</v>
      </c>
      <c r="AK3822" s="327">
        <v>0</v>
      </c>
      <c r="AL3822" s="327">
        <v>0</v>
      </c>
      <c r="AM3822" s="292"/>
    </row>
    <row r="3823" spans="23:39" ht="19.5" customHeight="1" x14ac:dyDescent="0.2">
      <c r="W3823" s="323" t="s">
        <v>258</v>
      </c>
      <c r="X3823" s="323" t="s">
        <v>367</v>
      </c>
      <c r="Y3823" s="323"/>
      <c r="Z3823" s="327">
        <v>0</v>
      </c>
      <c r="AA3823" s="327">
        <v>0</v>
      </c>
      <c r="AB3823" s="327">
        <v>0</v>
      </c>
      <c r="AC3823" s="327">
        <v>0</v>
      </c>
      <c r="AD3823" s="327">
        <v>0</v>
      </c>
      <c r="AE3823" s="327">
        <v>0</v>
      </c>
      <c r="AF3823" s="327">
        <v>0</v>
      </c>
      <c r="AG3823" s="327">
        <v>0</v>
      </c>
      <c r="AH3823" s="327">
        <v>0</v>
      </c>
      <c r="AI3823" s="327">
        <v>0</v>
      </c>
      <c r="AJ3823" s="327">
        <v>0</v>
      </c>
      <c r="AK3823" s="327">
        <v>0</v>
      </c>
      <c r="AL3823" s="327">
        <v>0</v>
      </c>
      <c r="AM3823" s="292"/>
    </row>
    <row r="3824" spans="23:39" ht="19.5" customHeight="1" x14ac:dyDescent="0.2">
      <c r="W3824" s="323" t="s">
        <v>258</v>
      </c>
      <c r="X3824" s="323" t="s">
        <v>229</v>
      </c>
      <c r="Y3824" s="323"/>
      <c r="Z3824" s="327">
        <v>0</v>
      </c>
      <c r="AA3824" s="327">
        <v>0</v>
      </c>
      <c r="AB3824" s="327">
        <v>0</v>
      </c>
      <c r="AC3824" s="327">
        <v>0</v>
      </c>
      <c r="AD3824" s="327">
        <v>0</v>
      </c>
      <c r="AE3824" s="327">
        <v>0</v>
      </c>
      <c r="AF3824" s="327">
        <v>0</v>
      </c>
      <c r="AG3824" s="327">
        <v>0</v>
      </c>
      <c r="AH3824" s="327">
        <v>0</v>
      </c>
      <c r="AI3824" s="327">
        <v>0</v>
      </c>
      <c r="AJ3824" s="327">
        <v>0</v>
      </c>
      <c r="AK3824" s="327">
        <v>0</v>
      </c>
      <c r="AL3824" s="327">
        <v>0</v>
      </c>
      <c r="AM3824" s="292"/>
    </row>
    <row r="3825" spans="23:39" ht="19.5" customHeight="1" x14ac:dyDescent="0.2">
      <c r="W3825" s="323" t="s">
        <v>258</v>
      </c>
      <c r="X3825" s="323" t="s">
        <v>230</v>
      </c>
      <c r="Y3825" s="323"/>
      <c r="Z3825" s="327">
        <v>0</v>
      </c>
      <c r="AA3825" s="327">
        <v>0</v>
      </c>
      <c r="AB3825" s="327">
        <v>0</v>
      </c>
      <c r="AC3825" s="327">
        <v>0</v>
      </c>
      <c r="AD3825" s="327">
        <v>0</v>
      </c>
      <c r="AE3825" s="327">
        <v>0</v>
      </c>
      <c r="AF3825" s="327">
        <v>0</v>
      </c>
      <c r="AG3825" s="327">
        <v>0</v>
      </c>
      <c r="AH3825" s="327">
        <v>0</v>
      </c>
      <c r="AI3825" s="327">
        <v>0</v>
      </c>
      <c r="AJ3825" s="327">
        <v>0</v>
      </c>
      <c r="AK3825" s="327">
        <v>0</v>
      </c>
      <c r="AL3825" s="327">
        <v>0</v>
      </c>
      <c r="AM3825" s="292"/>
    </row>
    <row r="3826" spans="23:39" ht="19.5" customHeight="1" x14ac:dyDescent="0.2">
      <c r="W3826" s="323" t="s">
        <v>258</v>
      </c>
      <c r="X3826" s="323" t="s">
        <v>231</v>
      </c>
      <c r="Y3826" s="323"/>
      <c r="Z3826" s="327">
        <v>0</v>
      </c>
      <c r="AA3826" s="327">
        <v>0</v>
      </c>
      <c r="AB3826" s="327">
        <v>0</v>
      </c>
      <c r="AC3826" s="327">
        <v>0</v>
      </c>
      <c r="AD3826" s="327">
        <v>0</v>
      </c>
      <c r="AE3826" s="327">
        <v>0</v>
      </c>
      <c r="AF3826" s="327">
        <v>0</v>
      </c>
      <c r="AG3826" s="327">
        <v>0</v>
      </c>
      <c r="AH3826" s="327">
        <v>0</v>
      </c>
      <c r="AI3826" s="327">
        <v>0</v>
      </c>
      <c r="AJ3826" s="327">
        <v>0</v>
      </c>
      <c r="AK3826" s="327">
        <v>0</v>
      </c>
      <c r="AL3826" s="327">
        <v>0</v>
      </c>
      <c r="AM3826" s="292"/>
    </row>
    <row r="3827" spans="23:39" ht="19.5" customHeight="1" x14ac:dyDescent="0.2">
      <c r="W3827" s="323" t="s">
        <v>258</v>
      </c>
      <c r="X3827" s="323" t="s">
        <v>232</v>
      </c>
      <c r="Y3827" s="323"/>
      <c r="Z3827" s="327">
        <v>0</v>
      </c>
      <c r="AA3827" s="327">
        <v>0</v>
      </c>
      <c r="AB3827" s="327">
        <v>0</v>
      </c>
      <c r="AC3827" s="327">
        <v>0</v>
      </c>
      <c r="AD3827" s="327">
        <v>0</v>
      </c>
      <c r="AE3827" s="327">
        <v>0</v>
      </c>
      <c r="AF3827" s="327">
        <v>0</v>
      </c>
      <c r="AG3827" s="327">
        <v>0</v>
      </c>
      <c r="AH3827" s="327">
        <v>0</v>
      </c>
      <c r="AI3827" s="327">
        <v>0</v>
      </c>
      <c r="AJ3827" s="327">
        <v>0</v>
      </c>
      <c r="AK3827" s="327">
        <v>0</v>
      </c>
      <c r="AL3827" s="327">
        <v>0</v>
      </c>
      <c r="AM3827" s="292"/>
    </row>
    <row r="3828" spans="23:39" ht="19.5" customHeight="1" x14ac:dyDescent="0.2">
      <c r="W3828" s="323" t="s">
        <v>258</v>
      </c>
      <c r="X3828" s="323" t="s">
        <v>233</v>
      </c>
      <c r="Y3828" s="323"/>
      <c r="Z3828" s="327">
        <v>0</v>
      </c>
      <c r="AA3828" s="327">
        <v>0</v>
      </c>
      <c r="AB3828" s="327">
        <v>0</v>
      </c>
      <c r="AC3828" s="327">
        <v>0</v>
      </c>
      <c r="AD3828" s="327">
        <v>0</v>
      </c>
      <c r="AE3828" s="327">
        <v>0</v>
      </c>
      <c r="AF3828" s="327">
        <v>0</v>
      </c>
      <c r="AG3828" s="327">
        <v>0</v>
      </c>
      <c r="AH3828" s="327">
        <v>0</v>
      </c>
      <c r="AI3828" s="327">
        <v>0</v>
      </c>
      <c r="AJ3828" s="327">
        <v>0</v>
      </c>
      <c r="AK3828" s="327">
        <v>0</v>
      </c>
      <c r="AL3828" s="327">
        <v>0</v>
      </c>
      <c r="AM3828" s="292"/>
    </row>
    <row r="3829" spans="23:39" ht="19.5" customHeight="1" x14ac:dyDescent="0.2">
      <c r="W3829" s="323" t="s">
        <v>258</v>
      </c>
      <c r="X3829" s="323" t="s">
        <v>234</v>
      </c>
      <c r="Y3829" s="323"/>
      <c r="Z3829" s="327">
        <v>0</v>
      </c>
      <c r="AA3829" s="327">
        <v>0</v>
      </c>
      <c r="AB3829" s="327">
        <v>0</v>
      </c>
      <c r="AC3829" s="327">
        <v>0</v>
      </c>
      <c r="AD3829" s="327">
        <v>0</v>
      </c>
      <c r="AE3829" s="327">
        <v>0</v>
      </c>
      <c r="AF3829" s="327">
        <v>0</v>
      </c>
      <c r="AG3829" s="327">
        <v>0</v>
      </c>
      <c r="AH3829" s="327">
        <v>0</v>
      </c>
      <c r="AI3829" s="327">
        <v>0</v>
      </c>
      <c r="AJ3829" s="327">
        <v>0</v>
      </c>
      <c r="AK3829" s="327">
        <v>0</v>
      </c>
      <c r="AL3829" s="327">
        <v>0</v>
      </c>
      <c r="AM3829" s="292"/>
    </row>
    <row r="3830" spans="23:39" ht="19.5" customHeight="1" x14ac:dyDescent="0.2">
      <c r="W3830" s="323" t="s">
        <v>258</v>
      </c>
      <c r="X3830" s="323" t="s">
        <v>127</v>
      </c>
      <c r="Y3830" s="323"/>
      <c r="Z3830" s="327">
        <v>0</v>
      </c>
      <c r="AA3830" s="327">
        <v>0</v>
      </c>
      <c r="AB3830" s="327">
        <v>0</v>
      </c>
      <c r="AC3830" s="327">
        <v>0</v>
      </c>
      <c r="AD3830" s="327">
        <v>0</v>
      </c>
      <c r="AE3830" s="327">
        <v>0</v>
      </c>
      <c r="AF3830" s="327">
        <v>0</v>
      </c>
      <c r="AG3830" s="327">
        <v>0</v>
      </c>
      <c r="AH3830" s="327">
        <v>0</v>
      </c>
      <c r="AI3830" s="327">
        <v>0</v>
      </c>
      <c r="AJ3830" s="327">
        <v>0</v>
      </c>
      <c r="AK3830" s="327">
        <v>0</v>
      </c>
      <c r="AL3830" s="327">
        <v>0</v>
      </c>
      <c r="AM3830" s="292"/>
    </row>
    <row r="3831" spans="23:39" ht="19.5" customHeight="1" x14ac:dyDescent="0.2">
      <c r="W3831" s="323" t="s">
        <v>258</v>
      </c>
      <c r="X3831" s="323" t="s">
        <v>235</v>
      </c>
      <c r="Y3831" s="323"/>
      <c r="Z3831" s="327">
        <v>0</v>
      </c>
      <c r="AA3831" s="327">
        <v>0</v>
      </c>
      <c r="AB3831" s="327">
        <v>0</v>
      </c>
      <c r="AC3831" s="327">
        <v>0</v>
      </c>
      <c r="AD3831" s="327">
        <v>0</v>
      </c>
      <c r="AE3831" s="327">
        <v>0</v>
      </c>
      <c r="AF3831" s="327">
        <v>0</v>
      </c>
      <c r="AG3831" s="327">
        <v>0</v>
      </c>
      <c r="AH3831" s="327">
        <v>0</v>
      </c>
      <c r="AI3831" s="327">
        <v>0</v>
      </c>
      <c r="AJ3831" s="327">
        <v>0</v>
      </c>
      <c r="AK3831" s="327">
        <v>0</v>
      </c>
      <c r="AL3831" s="327">
        <v>0</v>
      </c>
      <c r="AM3831" s="292"/>
    </row>
    <row r="3832" spans="23:39" ht="19.5" customHeight="1" x14ac:dyDescent="0.2">
      <c r="W3832" s="323" t="s">
        <v>258</v>
      </c>
      <c r="X3832" s="323" t="s">
        <v>236</v>
      </c>
      <c r="Y3832" s="323"/>
      <c r="Z3832" s="327">
        <v>0</v>
      </c>
      <c r="AA3832" s="327">
        <v>0</v>
      </c>
      <c r="AB3832" s="327">
        <v>0</v>
      </c>
      <c r="AC3832" s="327">
        <v>0</v>
      </c>
      <c r="AD3832" s="327">
        <v>0</v>
      </c>
      <c r="AE3832" s="327">
        <v>0</v>
      </c>
      <c r="AF3832" s="327">
        <v>0</v>
      </c>
      <c r="AG3832" s="327">
        <v>0</v>
      </c>
      <c r="AH3832" s="327">
        <v>0</v>
      </c>
      <c r="AI3832" s="327">
        <v>0</v>
      </c>
      <c r="AJ3832" s="327">
        <v>0</v>
      </c>
      <c r="AK3832" s="327">
        <v>0</v>
      </c>
      <c r="AL3832" s="327">
        <v>0</v>
      </c>
      <c r="AM3832" s="292"/>
    </row>
    <row r="3833" spans="23:39" ht="19.5" customHeight="1" x14ac:dyDescent="0.2">
      <c r="W3833" s="323" t="s">
        <v>258</v>
      </c>
      <c r="X3833" s="323" t="s">
        <v>237</v>
      </c>
      <c r="Y3833" s="323"/>
      <c r="Z3833" s="327">
        <v>0</v>
      </c>
      <c r="AA3833" s="327">
        <v>0</v>
      </c>
      <c r="AB3833" s="327">
        <v>0</v>
      </c>
      <c r="AC3833" s="327">
        <v>0</v>
      </c>
      <c r="AD3833" s="327">
        <v>0</v>
      </c>
      <c r="AE3833" s="327">
        <v>0</v>
      </c>
      <c r="AF3833" s="327">
        <v>0</v>
      </c>
      <c r="AG3833" s="327">
        <v>0</v>
      </c>
      <c r="AH3833" s="327">
        <v>0</v>
      </c>
      <c r="AI3833" s="327">
        <v>0</v>
      </c>
      <c r="AJ3833" s="327">
        <v>0</v>
      </c>
      <c r="AK3833" s="327">
        <v>0</v>
      </c>
      <c r="AL3833" s="327">
        <v>0</v>
      </c>
      <c r="AM3833" s="292"/>
    </row>
    <row r="3834" spans="23:39" ht="19.5" customHeight="1" x14ac:dyDescent="0.2">
      <c r="W3834" s="323" t="s">
        <v>258</v>
      </c>
      <c r="X3834" s="323" t="s">
        <v>238</v>
      </c>
      <c r="Y3834" s="323"/>
      <c r="Z3834" s="327">
        <v>0</v>
      </c>
      <c r="AA3834" s="327">
        <v>0</v>
      </c>
      <c r="AB3834" s="327">
        <v>0</v>
      </c>
      <c r="AC3834" s="327">
        <v>0</v>
      </c>
      <c r="AD3834" s="327">
        <v>0</v>
      </c>
      <c r="AE3834" s="327">
        <v>0</v>
      </c>
      <c r="AF3834" s="327">
        <v>0</v>
      </c>
      <c r="AG3834" s="327">
        <v>0</v>
      </c>
      <c r="AH3834" s="327">
        <v>0</v>
      </c>
      <c r="AI3834" s="327">
        <v>0</v>
      </c>
      <c r="AJ3834" s="327">
        <v>0</v>
      </c>
      <c r="AK3834" s="327">
        <v>0</v>
      </c>
      <c r="AL3834" s="327">
        <v>0</v>
      </c>
      <c r="AM3834" s="292"/>
    </row>
    <row r="3835" spans="23:39" ht="19.5" customHeight="1" x14ac:dyDescent="0.2">
      <c r="W3835" s="323" t="s">
        <v>258</v>
      </c>
      <c r="X3835" s="323" t="s">
        <v>239</v>
      </c>
      <c r="Y3835" s="323"/>
      <c r="Z3835" s="327">
        <v>0</v>
      </c>
      <c r="AA3835" s="327">
        <v>0</v>
      </c>
      <c r="AB3835" s="327">
        <v>0</v>
      </c>
      <c r="AC3835" s="327">
        <v>0</v>
      </c>
      <c r="AD3835" s="327">
        <v>0</v>
      </c>
      <c r="AE3835" s="327">
        <v>0</v>
      </c>
      <c r="AF3835" s="327">
        <v>0</v>
      </c>
      <c r="AG3835" s="327">
        <v>0</v>
      </c>
      <c r="AH3835" s="327">
        <v>0</v>
      </c>
      <c r="AI3835" s="327">
        <v>0</v>
      </c>
      <c r="AJ3835" s="327">
        <v>0</v>
      </c>
      <c r="AK3835" s="327">
        <v>0</v>
      </c>
      <c r="AL3835" s="327">
        <v>0</v>
      </c>
      <c r="AM3835" s="292"/>
    </row>
    <row r="3836" spans="23:39" ht="19.5" customHeight="1" x14ac:dyDescent="0.2">
      <c r="W3836" s="323" t="s">
        <v>258</v>
      </c>
      <c r="X3836" s="323" t="s">
        <v>240</v>
      </c>
      <c r="Y3836" s="323"/>
      <c r="Z3836" s="327">
        <v>0</v>
      </c>
      <c r="AA3836" s="327">
        <v>0</v>
      </c>
      <c r="AB3836" s="327">
        <v>0</v>
      </c>
      <c r="AC3836" s="327">
        <v>0</v>
      </c>
      <c r="AD3836" s="327">
        <v>0</v>
      </c>
      <c r="AE3836" s="327">
        <v>0</v>
      </c>
      <c r="AF3836" s="327">
        <v>0</v>
      </c>
      <c r="AG3836" s="327">
        <v>0</v>
      </c>
      <c r="AH3836" s="327">
        <v>0</v>
      </c>
      <c r="AI3836" s="327">
        <v>0</v>
      </c>
      <c r="AJ3836" s="327">
        <v>0</v>
      </c>
      <c r="AK3836" s="327">
        <v>0</v>
      </c>
      <c r="AL3836" s="327">
        <v>0</v>
      </c>
      <c r="AM3836" s="292"/>
    </row>
    <row r="3837" spans="23:39" ht="19.5" customHeight="1" x14ac:dyDescent="0.2">
      <c r="W3837" s="323" t="s">
        <v>258</v>
      </c>
      <c r="X3837" s="323" t="s">
        <v>241</v>
      </c>
      <c r="Y3837" s="323"/>
      <c r="Z3837" s="327">
        <v>0</v>
      </c>
      <c r="AA3837" s="327">
        <v>0</v>
      </c>
      <c r="AB3837" s="327">
        <v>0</v>
      </c>
      <c r="AC3837" s="327">
        <v>0</v>
      </c>
      <c r="AD3837" s="327">
        <v>0</v>
      </c>
      <c r="AE3837" s="327">
        <v>0</v>
      </c>
      <c r="AF3837" s="327">
        <v>0</v>
      </c>
      <c r="AG3837" s="327">
        <v>0</v>
      </c>
      <c r="AH3837" s="327">
        <v>0</v>
      </c>
      <c r="AI3837" s="327">
        <v>0</v>
      </c>
      <c r="AJ3837" s="327">
        <v>0</v>
      </c>
      <c r="AK3837" s="327">
        <v>0</v>
      </c>
      <c r="AL3837" s="327">
        <v>0</v>
      </c>
      <c r="AM3837" s="292"/>
    </row>
    <row r="3838" spans="23:39" ht="19.5" customHeight="1" x14ac:dyDescent="0.2">
      <c r="W3838" s="323" t="s">
        <v>258</v>
      </c>
      <c r="X3838" s="323" t="s">
        <v>242</v>
      </c>
      <c r="Y3838" s="323"/>
      <c r="Z3838" s="327">
        <v>0</v>
      </c>
      <c r="AA3838" s="327">
        <v>0</v>
      </c>
      <c r="AB3838" s="327">
        <v>0</v>
      </c>
      <c r="AC3838" s="327">
        <v>0</v>
      </c>
      <c r="AD3838" s="327">
        <v>0</v>
      </c>
      <c r="AE3838" s="327">
        <v>0</v>
      </c>
      <c r="AF3838" s="327">
        <v>0</v>
      </c>
      <c r="AG3838" s="327">
        <v>0</v>
      </c>
      <c r="AH3838" s="327">
        <v>0</v>
      </c>
      <c r="AI3838" s="327">
        <v>0</v>
      </c>
      <c r="AJ3838" s="327">
        <v>0</v>
      </c>
      <c r="AK3838" s="327">
        <v>0</v>
      </c>
      <c r="AL3838" s="327">
        <v>0</v>
      </c>
      <c r="AM3838" s="292"/>
    </row>
    <row r="3839" spans="23:39" ht="19.5" customHeight="1" x14ac:dyDescent="0.2">
      <c r="W3839" s="323" t="s">
        <v>258</v>
      </c>
      <c r="X3839" s="323" t="s">
        <v>243</v>
      </c>
      <c r="Y3839" s="323"/>
      <c r="Z3839" s="327">
        <v>0</v>
      </c>
      <c r="AA3839" s="327">
        <v>0</v>
      </c>
      <c r="AB3839" s="327">
        <v>0</v>
      </c>
      <c r="AC3839" s="327">
        <v>0</v>
      </c>
      <c r="AD3839" s="327">
        <v>0</v>
      </c>
      <c r="AE3839" s="327">
        <v>0</v>
      </c>
      <c r="AF3839" s="327">
        <v>0</v>
      </c>
      <c r="AG3839" s="327">
        <v>0</v>
      </c>
      <c r="AH3839" s="327">
        <v>0</v>
      </c>
      <c r="AI3839" s="327">
        <v>0</v>
      </c>
      <c r="AJ3839" s="327">
        <v>0</v>
      </c>
      <c r="AK3839" s="327">
        <v>0</v>
      </c>
      <c r="AL3839" s="327">
        <v>0</v>
      </c>
      <c r="AM3839" s="292"/>
    </row>
    <row r="3840" spans="23:39" ht="19.5" customHeight="1" x14ac:dyDescent="0.2">
      <c r="W3840" s="323" t="s">
        <v>258</v>
      </c>
      <c r="X3840" s="323" t="s">
        <v>244</v>
      </c>
      <c r="Y3840" s="323"/>
      <c r="Z3840" s="327">
        <v>0</v>
      </c>
      <c r="AA3840" s="327">
        <v>0</v>
      </c>
      <c r="AB3840" s="327">
        <v>0</v>
      </c>
      <c r="AC3840" s="327">
        <v>0</v>
      </c>
      <c r="AD3840" s="327">
        <v>0</v>
      </c>
      <c r="AE3840" s="327">
        <v>0</v>
      </c>
      <c r="AF3840" s="327">
        <v>0</v>
      </c>
      <c r="AG3840" s="327">
        <v>0</v>
      </c>
      <c r="AH3840" s="327">
        <v>0</v>
      </c>
      <c r="AI3840" s="327">
        <v>0</v>
      </c>
      <c r="AJ3840" s="327">
        <v>0</v>
      </c>
      <c r="AK3840" s="327">
        <v>0</v>
      </c>
      <c r="AL3840" s="327">
        <v>0</v>
      </c>
      <c r="AM3840" s="292"/>
    </row>
    <row r="3841" spans="23:39" ht="19.5" customHeight="1" x14ac:dyDescent="0.2">
      <c r="W3841" s="323" t="s">
        <v>258</v>
      </c>
      <c r="X3841" s="323" t="s">
        <v>245</v>
      </c>
      <c r="Y3841" s="323"/>
      <c r="Z3841" s="327">
        <v>0</v>
      </c>
      <c r="AA3841" s="327">
        <v>0</v>
      </c>
      <c r="AB3841" s="327">
        <v>0</v>
      </c>
      <c r="AC3841" s="327">
        <v>0</v>
      </c>
      <c r="AD3841" s="327">
        <v>0</v>
      </c>
      <c r="AE3841" s="327">
        <v>0</v>
      </c>
      <c r="AF3841" s="327">
        <v>0</v>
      </c>
      <c r="AG3841" s="327">
        <v>0</v>
      </c>
      <c r="AH3841" s="327">
        <v>0</v>
      </c>
      <c r="AI3841" s="327">
        <v>0</v>
      </c>
      <c r="AJ3841" s="327">
        <v>0</v>
      </c>
      <c r="AK3841" s="327">
        <v>0</v>
      </c>
      <c r="AL3841" s="327">
        <v>0</v>
      </c>
      <c r="AM3841" s="292"/>
    </row>
    <row r="3842" spans="23:39" ht="19.5" customHeight="1" x14ac:dyDescent="0.2">
      <c r="W3842" s="323" t="s">
        <v>258</v>
      </c>
      <c r="X3842" s="323" t="s">
        <v>246</v>
      </c>
      <c r="Y3842" s="323"/>
      <c r="Z3842" s="327">
        <v>0</v>
      </c>
      <c r="AA3842" s="327">
        <v>0</v>
      </c>
      <c r="AB3842" s="327">
        <v>0</v>
      </c>
      <c r="AC3842" s="327">
        <v>0</v>
      </c>
      <c r="AD3842" s="327">
        <v>0</v>
      </c>
      <c r="AE3842" s="327">
        <v>0</v>
      </c>
      <c r="AF3842" s="327">
        <v>0</v>
      </c>
      <c r="AG3842" s="327">
        <v>0</v>
      </c>
      <c r="AH3842" s="327">
        <v>0</v>
      </c>
      <c r="AI3842" s="327">
        <v>0</v>
      </c>
      <c r="AJ3842" s="327">
        <v>0</v>
      </c>
      <c r="AK3842" s="327">
        <v>0</v>
      </c>
      <c r="AL3842" s="327">
        <v>0</v>
      </c>
      <c r="AM3842" s="292"/>
    </row>
    <row r="3843" spans="23:39" ht="19.5" customHeight="1" x14ac:dyDescent="0.2">
      <c r="W3843" s="323" t="s">
        <v>258</v>
      </c>
      <c r="X3843" s="323" t="s">
        <v>247</v>
      </c>
      <c r="Y3843" s="323"/>
      <c r="Z3843" s="327">
        <v>0</v>
      </c>
      <c r="AA3843" s="327">
        <v>0</v>
      </c>
      <c r="AB3843" s="327">
        <v>0</v>
      </c>
      <c r="AC3843" s="327">
        <v>0</v>
      </c>
      <c r="AD3843" s="327">
        <v>0</v>
      </c>
      <c r="AE3843" s="327">
        <v>0</v>
      </c>
      <c r="AF3843" s="327">
        <v>0</v>
      </c>
      <c r="AG3843" s="327">
        <v>0</v>
      </c>
      <c r="AH3843" s="327">
        <v>0</v>
      </c>
      <c r="AI3843" s="327">
        <v>0</v>
      </c>
      <c r="AJ3843" s="327">
        <v>0</v>
      </c>
      <c r="AK3843" s="327">
        <v>0</v>
      </c>
      <c r="AL3843" s="327">
        <v>0</v>
      </c>
      <c r="AM3843" s="292"/>
    </row>
    <row r="3844" spans="23:39" ht="19.5" customHeight="1" x14ac:dyDescent="0.2">
      <c r="W3844" s="323" t="s">
        <v>258</v>
      </c>
      <c r="X3844" s="323" t="s">
        <v>248</v>
      </c>
      <c r="Y3844" s="323"/>
      <c r="Z3844" s="327">
        <v>0</v>
      </c>
      <c r="AA3844" s="327">
        <v>0</v>
      </c>
      <c r="AB3844" s="327">
        <v>0</v>
      </c>
      <c r="AC3844" s="327">
        <v>0</v>
      </c>
      <c r="AD3844" s="327">
        <v>0</v>
      </c>
      <c r="AE3844" s="327">
        <v>0</v>
      </c>
      <c r="AF3844" s="327">
        <v>0</v>
      </c>
      <c r="AG3844" s="327">
        <v>0</v>
      </c>
      <c r="AH3844" s="327">
        <v>0</v>
      </c>
      <c r="AI3844" s="327">
        <v>0</v>
      </c>
      <c r="AJ3844" s="327">
        <v>0</v>
      </c>
      <c r="AK3844" s="327">
        <v>-126.072</v>
      </c>
      <c r="AL3844" s="327">
        <v>-126.072</v>
      </c>
      <c r="AM3844" s="292"/>
    </row>
    <row r="3845" spans="23:39" ht="19.5" customHeight="1" x14ac:dyDescent="0.2">
      <c r="W3845" s="323" t="s">
        <v>258</v>
      </c>
      <c r="X3845" s="323" t="s">
        <v>210</v>
      </c>
      <c r="Y3845" s="323"/>
      <c r="Z3845" s="327">
        <v>0</v>
      </c>
      <c r="AA3845" s="327">
        <v>0</v>
      </c>
      <c r="AB3845" s="327">
        <v>0</v>
      </c>
      <c r="AC3845" s="327">
        <v>0</v>
      </c>
      <c r="AD3845" s="327">
        <v>0</v>
      </c>
      <c r="AE3845" s="327">
        <v>0</v>
      </c>
      <c r="AF3845" s="327">
        <v>0</v>
      </c>
      <c r="AG3845" s="327">
        <v>0</v>
      </c>
      <c r="AH3845" s="327">
        <v>0</v>
      </c>
      <c r="AI3845" s="327">
        <v>0</v>
      </c>
      <c r="AJ3845" s="327">
        <v>0</v>
      </c>
      <c r="AK3845" s="327">
        <v>-126.072</v>
      </c>
      <c r="AL3845" s="327">
        <v>-126.072</v>
      </c>
      <c r="AM3845" s="292"/>
    </row>
    <row r="3846" spans="23:39" ht="19.5" customHeight="1" x14ac:dyDescent="0.2">
      <c r="W3846" s="321"/>
      <c r="X3846" s="321"/>
      <c r="Y3846" s="321"/>
      <c r="Z3846" s="329"/>
      <c r="AA3846" s="329"/>
      <c r="AB3846" s="329"/>
      <c r="AC3846" s="329"/>
      <c r="AD3846" s="329"/>
      <c r="AE3846" s="329"/>
      <c r="AF3846" s="329"/>
      <c r="AG3846" s="329"/>
      <c r="AH3846" s="329"/>
      <c r="AI3846" s="329"/>
      <c r="AJ3846" s="329"/>
      <c r="AK3846" s="329"/>
      <c r="AL3846" s="329"/>
      <c r="AM3846" s="292"/>
    </row>
    <row r="3847" spans="23:39" ht="19.5" customHeight="1" x14ac:dyDescent="0.2">
      <c r="W3847" s="321"/>
      <c r="X3847" s="321"/>
      <c r="Y3847" s="321"/>
      <c r="Z3847" s="329"/>
      <c r="AA3847" s="329"/>
      <c r="AB3847" s="329"/>
      <c r="AC3847" s="329"/>
      <c r="AD3847" s="329"/>
      <c r="AE3847" s="329"/>
      <c r="AF3847" s="329"/>
      <c r="AG3847" s="329"/>
      <c r="AH3847" s="329"/>
      <c r="AI3847" s="329"/>
      <c r="AJ3847" s="329"/>
      <c r="AK3847" s="329"/>
      <c r="AL3847" s="329"/>
      <c r="AM3847" s="292"/>
    </row>
    <row r="3848" spans="23:39" ht="19.5" customHeight="1" x14ac:dyDescent="0.2">
      <c r="W3848" s="323" t="s">
        <v>3</v>
      </c>
      <c r="X3848" s="323" t="s">
        <v>4</v>
      </c>
      <c r="Y3848" s="323"/>
      <c r="Z3848" s="327" t="s">
        <v>8</v>
      </c>
      <c r="AA3848" s="327" t="s">
        <v>9</v>
      </c>
      <c r="AB3848" s="327" t="s">
        <v>10</v>
      </c>
      <c r="AC3848" s="327" t="s">
        <v>11</v>
      </c>
      <c r="AD3848" s="327" t="s">
        <v>12</v>
      </c>
      <c r="AE3848" s="327" t="s">
        <v>13</v>
      </c>
      <c r="AF3848" s="327" t="s">
        <v>14</v>
      </c>
      <c r="AG3848" s="327" t="s">
        <v>15</v>
      </c>
      <c r="AH3848" s="327" t="s">
        <v>16</v>
      </c>
      <c r="AI3848" s="327" t="s">
        <v>17</v>
      </c>
      <c r="AJ3848" s="327" t="s">
        <v>111</v>
      </c>
      <c r="AK3848" s="327" t="s">
        <v>19</v>
      </c>
      <c r="AL3848" s="327" t="s">
        <v>20</v>
      </c>
      <c r="AM3848" s="292"/>
    </row>
    <row r="3849" spans="23:39" ht="19.5" customHeight="1" x14ac:dyDescent="0.2">
      <c r="W3849" s="323" t="s">
        <v>407</v>
      </c>
      <c r="X3849" s="323" t="s">
        <v>217</v>
      </c>
      <c r="Y3849" s="323"/>
      <c r="Z3849" s="327">
        <v>0</v>
      </c>
      <c r="AA3849" s="327">
        <v>0</v>
      </c>
      <c r="AB3849" s="327">
        <v>0</v>
      </c>
      <c r="AC3849" s="327">
        <v>0</v>
      </c>
      <c r="AD3849" s="327">
        <v>0</v>
      </c>
      <c r="AE3849" s="327">
        <v>0</v>
      </c>
      <c r="AF3849" s="327">
        <v>0</v>
      </c>
      <c r="AG3849" s="327">
        <v>0</v>
      </c>
      <c r="AH3849" s="327">
        <v>0</v>
      </c>
      <c r="AI3849" s="327">
        <v>0</v>
      </c>
      <c r="AJ3849" s="327">
        <v>0</v>
      </c>
      <c r="AK3849" s="327">
        <v>0</v>
      </c>
      <c r="AL3849" s="327">
        <v>0</v>
      </c>
      <c r="AM3849" s="292"/>
    </row>
    <row r="3850" spans="23:39" ht="19.5" customHeight="1" x14ac:dyDescent="0.2">
      <c r="W3850" s="323" t="s">
        <v>407</v>
      </c>
      <c r="X3850" s="323" t="s">
        <v>218</v>
      </c>
      <c r="Y3850" s="323"/>
      <c r="Z3850" s="327">
        <v>0</v>
      </c>
      <c r="AA3850" s="327">
        <v>0</v>
      </c>
      <c r="AB3850" s="327">
        <v>0</v>
      </c>
      <c r="AC3850" s="327">
        <v>0</v>
      </c>
      <c r="AD3850" s="327">
        <v>0</v>
      </c>
      <c r="AE3850" s="327">
        <v>0</v>
      </c>
      <c r="AF3850" s="327">
        <v>0</v>
      </c>
      <c r="AG3850" s="327">
        <v>0</v>
      </c>
      <c r="AH3850" s="327">
        <v>0</v>
      </c>
      <c r="AI3850" s="327">
        <v>0</v>
      </c>
      <c r="AJ3850" s="327">
        <v>0</v>
      </c>
      <c r="AK3850" s="327">
        <v>0</v>
      </c>
      <c r="AL3850" s="327">
        <v>0</v>
      </c>
      <c r="AM3850" s="292"/>
    </row>
    <row r="3851" spans="23:39" ht="19.5" customHeight="1" x14ac:dyDescent="0.2">
      <c r="W3851" s="323" t="s">
        <v>407</v>
      </c>
      <c r="X3851" s="323" t="s">
        <v>219</v>
      </c>
      <c r="Y3851" s="323"/>
      <c r="Z3851" s="327">
        <v>0</v>
      </c>
      <c r="AA3851" s="327">
        <v>0</v>
      </c>
      <c r="AB3851" s="327">
        <v>0</v>
      </c>
      <c r="AC3851" s="327">
        <v>0</v>
      </c>
      <c r="AD3851" s="327">
        <v>0</v>
      </c>
      <c r="AE3851" s="327">
        <v>0</v>
      </c>
      <c r="AF3851" s="327">
        <v>0</v>
      </c>
      <c r="AG3851" s="327">
        <v>0</v>
      </c>
      <c r="AH3851" s="327">
        <v>0</v>
      </c>
      <c r="AI3851" s="327">
        <v>0</v>
      </c>
      <c r="AJ3851" s="327">
        <v>0</v>
      </c>
      <c r="AK3851" s="327">
        <v>0</v>
      </c>
      <c r="AL3851" s="327">
        <v>0</v>
      </c>
      <c r="AM3851" s="292"/>
    </row>
    <row r="3852" spans="23:39" ht="19.5" customHeight="1" x14ac:dyDescent="0.2">
      <c r="W3852" s="323" t="s">
        <v>407</v>
      </c>
      <c r="X3852" s="323" t="s">
        <v>220</v>
      </c>
      <c r="Y3852" s="323"/>
      <c r="Z3852" s="327">
        <v>0</v>
      </c>
      <c r="AA3852" s="327">
        <v>0</v>
      </c>
      <c r="AB3852" s="327">
        <v>0</v>
      </c>
      <c r="AC3852" s="327">
        <v>0</v>
      </c>
      <c r="AD3852" s="327">
        <v>0</v>
      </c>
      <c r="AE3852" s="327">
        <v>0</v>
      </c>
      <c r="AF3852" s="327">
        <v>0</v>
      </c>
      <c r="AG3852" s="327">
        <v>0</v>
      </c>
      <c r="AH3852" s="327">
        <v>0</v>
      </c>
      <c r="AI3852" s="327">
        <v>0</v>
      </c>
      <c r="AJ3852" s="327">
        <v>0</v>
      </c>
      <c r="AK3852" s="327">
        <v>0</v>
      </c>
      <c r="AL3852" s="327">
        <v>0</v>
      </c>
      <c r="AM3852" s="292"/>
    </row>
    <row r="3853" spans="23:39" ht="19.5" customHeight="1" x14ac:dyDescent="0.2">
      <c r="W3853" s="323" t="s">
        <v>407</v>
      </c>
      <c r="X3853" s="323" t="s">
        <v>211</v>
      </c>
      <c r="Y3853" s="323"/>
      <c r="Z3853" s="327">
        <v>0</v>
      </c>
      <c r="AA3853" s="327">
        <v>0</v>
      </c>
      <c r="AB3853" s="327">
        <v>0</v>
      </c>
      <c r="AC3853" s="327">
        <v>0</v>
      </c>
      <c r="AD3853" s="327">
        <v>0</v>
      </c>
      <c r="AE3853" s="327">
        <v>0</v>
      </c>
      <c r="AF3853" s="327">
        <v>0</v>
      </c>
      <c r="AG3853" s="327">
        <v>0</v>
      </c>
      <c r="AH3853" s="327">
        <v>0</v>
      </c>
      <c r="AI3853" s="327">
        <v>0</v>
      </c>
      <c r="AJ3853" s="327">
        <v>0</v>
      </c>
      <c r="AK3853" s="327">
        <v>0</v>
      </c>
      <c r="AL3853" s="327">
        <v>0</v>
      </c>
      <c r="AM3853" s="292"/>
    </row>
    <row r="3854" spans="23:39" ht="19.5" customHeight="1" x14ac:dyDescent="0.2">
      <c r="W3854" s="323" t="s">
        <v>407</v>
      </c>
      <c r="X3854" s="323" t="s">
        <v>221</v>
      </c>
      <c r="Y3854" s="323"/>
      <c r="Z3854" s="327">
        <v>0</v>
      </c>
      <c r="AA3854" s="327">
        <v>0</v>
      </c>
      <c r="AB3854" s="327">
        <v>0</v>
      </c>
      <c r="AC3854" s="327">
        <v>0</v>
      </c>
      <c r="AD3854" s="327">
        <v>0</v>
      </c>
      <c r="AE3854" s="327">
        <v>0</v>
      </c>
      <c r="AF3854" s="327">
        <v>0</v>
      </c>
      <c r="AG3854" s="327">
        <v>0</v>
      </c>
      <c r="AH3854" s="327">
        <v>0</v>
      </c>
      <c r="AI3854" s="327">
        <v>0</v>
      </c>
      <c r="AJ3854" s="327">
        <v>0</v>
      </c>
      <c r="AK3854" s="327">
        <v>0</v>
      </c>
      <c r="AL3854" s="327">
        <v>0</v>
      </c>
      <c r="AM3854" s="292"/>
    </row>
    <row r="3855" spans="23:39" ht="19.5" customHeight="1" x14ac:dyDescent="0.2">
      <c r="W3855" s="323" t="s">
        <v>407</v>
      </c>
      <c r="X3855" s="323" t="s">
        <v>222</v>
      </c>
      <c r="Y3855" s="323"/>
      <c r="Z3855" s="327">
        <v>0</v>
      </c>
      <c r="AA3855" s="327">
        <v>0</v>
      </c>
      <c r="AB3855" s="327">
        <v>0</v>
      </c>
      <c r="AC3855" s="327">
        <v>0</v>
      </c>
      <c r="AD3855" s="327">
        <v>0</v>
      </c>
      <c r="AE3855" s="327">
        <v>0</v>
      </c>
      <c r="AF3855" s="327">
        <v>0</v>
      </c>
      <c r="AG3855" s="327">
        <v>0</v>
      </c>
      <c r="AH3855" s="327">
        <v>0</v>
      </c>
      <c r="AI3855" s="327">
        <v>0</v>
      </c>
      <c r="AJ3855" s="327">
        <v>0</v>
      </c>
      <c r="AK3855" s="327">
        <v>0</v>
      </c>
      <c r="AL3855" s="327">
        <v>0</v>
      </c>
      <c r="AM3855" s="292"/>
    </row>
    <row r="3856" spans="23:39" ht="19.5" customHeight="1" x14ac:dyDescent="0.2">
      <c r="W3856" s="323" t="s">
        <v>407</v>
      </c>
      <c r="X3856" s="323" t="s">
        <v>223</v>
      </c>
      <c r="Y3856" s="323"/>
      <c r="Z3856" s="327">
        <v>0</v>
      </c>
      <c r="AA3856" s="327">
        <v>0</v>
      </c>
      <c r="AB3856" s="327">
        <v>0</v>
      </c>
      <c r="AC3856" s="327">
        <v>0</v>
      </c>
      <c r="AD3856" s="327">
        <v>0</v>
      </c>
      <c r="AE3856" s="327">
        <v>0</v>
      </c>
      <c r="AF3856" s="327">
        <v>0</v>
      </c>
      <c r="AG3856" s="327">
        <v>0</v>
      </c>
      <c r="AH3856" s="327">
        <v>0</v>
      </c>
      <c r="AI3856" s="327">
        <v>0</v>
      </c>
      <c r="AJ3856" s="327">
        <v>0</v>
      </c>
      <c r="AK3856" s="327">
        <v>0</v>
      </c>
      <c r="AL3856" s="327">
        <v>0</v>
      </c>
      <c r="AM3856" s="292"/>
    </row>
    <row r="3857" spans="23:39" ht="19.5" customHeight="1" x14ac:dyDescent="0.2">
      <c r="W3857" s="323" t="s">
        <v>407</v>
      </c>
      <c r="X3857" s="323" t="s">
        <v>224</v>
      </c>
      <c r="Y3857" s="323"/>
      <c r="Z3857" s="327">
        <v>0</v>
      </c>
      <c r="AA3857" s="327">
        <v>0</v>
      </c>
      <c r="AB3857" s="327">
        <v>0</v>
      </c>
      <c r="AC3857" s="327">
        <v>0</v>
      </c>
      <c r="AD3857" s="327">
        <v>0</v>
      </c>
      <c r="AE3857" s="327">
        <v>0</v>
      </c>
      <c r="AF3857" s="327">
        <v>0</v>
      </c>
      <c r="AG3857" s="327">
        <v>0</v>
      </c>
      <c r="AH3857" s="327">
        <v>0</v>
      </c>
      <c r="AI3857" s="327">
        <v>0</v>
      </c>
      <c r="AJ3857" s="327">
        <v>0</v>
      </c>
      <c r="AK3857" s="327">
        <v>0</v>
      </c>
      <c r="AL3857" s="327">
        <v>0</v>
      </c>
      <c r="AM3857" s="292"/>
    </row>
    <row r="3858" spans="23:39" ht="19.5" customHeight="1" x14ac:dyDescent="0.2">
      <c r="W3858" s="323" t="s">
        <v>407</v>
      </c>
      <c r="X3858" s="323" t="s">
        <v>225</v>
      </c>
      <c r="Y3858" s="323"/>
      <c r="Z3858" s="327">
        <v>0</v>
      </c>
      <c r="AA3858" s="327">
        <v>0</v>
      </c>
      <c r="AB3858" s="327">
        <v>0</v>
      </c>
      <c r="AC3858" s="327">
        <v>0</v>
      </c>
      <c r="AD3858" s="327">
        <v>0</v>
      </c>
      <c r="AE3858" s="327">
        <v>0</v>
      </c>
      <c r="AF3858" s="327">
        <v>0</v>
      </c>
      <c r="AG3858" s="327">
        <v>0</v>
      </c>
      <c r="AH3858" s="327">
        <v>0</v>
      </c>
      <c r="AI3858" s="327">
        <v>0</v>
      </c>
      <c r="AJ3858" s="327">
        <v>0</v>
      </c>
      <c r="AK3858" s="327">
        <v>0</v>
      </c>
      <c r="AL3858" s="327">
        <v>0</v>
      </c>
      <c r="AM3858" s="292"/>
    </row>
    <row r="3859" spans="23:39" ht="19.5" customHeight="1" x14ac:dyDescent="0.2">
      <c r="W3859" s="323" t="s">
        <v>407</v>
      </c>
      <c r="X3859" s="323" t="s">
        <v>226</v>
      </c>
      <c r="Y3859" s="323"/>
      <c r="Z3859" s="327">
        <v>0</v>
      </c>
      <c r="AA3859" s="327">
        <v>0</v>
      </c>
      <c r="AB3859" s="327">
        <v>0</v>
      </c>
      <c r="AC3859" s="327">
        <v>0</v>
      </c>
      <c r="AD3859" s="327">
        <v>0</v>
      </c>
      <c r="AE3859" s="327">
        <v>0</v>
      </c>
      <c r="AF3859" s="327">
        <v>0</v>
      </c>
      <c r="AG3859" s="327">
        <v>0</v>
      </c>
      <c r="AH3859" s="327">
        <v>0</v>
      </c>
      <c r="AI3859" s="327">
        <v>0</v>
      </c>
      <c r="AJ3859" s="327">
        <v>0</v>
      </c>
      <c r="AK3859" s="327">
        <v>0</v>
      </c>
      <c r="AL3859" s="327">
        <v>0</v>
      </c>
      <c r="AM3859" s="292"/>
    </row>
    <row r="3860" spans="23:39" ht="19.5" customHeight="1" x14ac:dyDescent="0.2">
      <c r="W3860" s="323" t="s">
        <v>407</v>
      </c>
      <c r="X3860" s="323" t="s">
        <v>227</v>
      </c>
      <c r="Y3860" s="323"/>
      <c r="Z3860" s="327">
        <v>0</v>
      </c>
      <c r="AA3860" s="327">
        <v>0</v>
      </c>
      <c r="AB3860" s="327">
        <v>0</v>
      </c>
      <c r="AC3860" s="327">
        <v>0</v>
      </c>
      <c r="AD3860" s="327">
        <v>0</v>
      </c>
      <c r="AE3860" s="327">
        <v>0</v>
      </c>
      <c r="AF3860" s="327">
        <v>0</v>
      </c>
      <c r="AG3860" s="327">
        <v>0</v>
      </c>
      <c r="AH3860" s="327">
        <v>0</v>
      </c>
      <c r="AI3860" s="327">
        <v>0</v>
      </c>
      <c r="AJ3860" s="327">
        <v>0</v>
      </c>
      <c r="AK3860" s="327">
        <v>0</v>
      </c>
      <c r="AL3860" s="327">
        <v>0</v>
      </c>
      <c r="AM3860" s="292"/>
    </row>
    <row r="3861" spans="23:39" ht="19.5" customHeight="1" x14ac:dyDescent="0.2">
      <c r="W3861" s="323" t="s">
        <v>407</v>
      </c>
      <c r="X3861" s="323" t="s">
        <v>367</v>
      </c>
      <c r="Y3861" s="323"/>
      <c r="Z3861" s="327">
        <v>0</v>
      </c>
      <c r="AA3861" s="327">
        <v>0</v>
      </c>
      <c r="AB3861" s="327">
        <v>0</v>
      </c>
      <c r="AC3861" s="327">
        <v>0</v>
      </c>
      <c r="AD3861" s="327">
        <v>0</v>
      </c>
      <c r="AE3861" s="327">
        <v>0</v>
      </c>
      <c r="AF3861" s="327">
        <v>0</v>
      </c>
      <c r="AG3861" s="327">
        <v>0</v>
      </c>
      <c r="AH3861" s="327">
        <v>0</v>
      </c>
      <c r="AI3861" s="327">
        <v>0</v>
      </c>
      <c r="AJ3861" s="327">
        <v>0</v>
      </c>
      <c r="AK3861" s="327">
        <v>0</v>
      </c>
      <c r="AL3861" s="327">
        <v>0</v>
      </c>
      <c r="AM3861" s="292"/>
    </row>
    <row r="3862" spans="23:39" ht="19.5" customHeight="1" x14ac:dyDescent="0.2">
      <c r="W3862" s="323" t="s">
        <v>407</v>
      </c>
      <c r="X3862" s="323" t="s">
        <v>229</v>
      </c>
      <c r="Y3862" s="323"/>
      <c r="Z3862" s="327">
        <v>0</v>
      </c>
      <c r="AA3862" s="327">
        <v>0</v>
      </c>
      <c r="AB3862" s="327">
        <v>0</v>
      </c>
      <c r="AC3862" s="327">
        <v>0</v>
      </c>
      <c r="AD3862" s="327">
        <v>0</v>
      </c>
      <c r="AE3862" s="327">
        <v>0</v>
      </c>
      <c r="AF3862" s="327">
        <v>0</v>
      </c>
      <c r="AG3862" s="327">
        <v>0</v>
      </c>
      <c r="AH3862" s="327">
        <v>0</v>
      </c>
      <c r="AI3862" s="327">
        <v>0</v>
      </c>
      <c r="AJ3862" s="327">
        <v>0</v>
      </c>
      <c r="AK3862" s="327">
        <v>0</v>
      </c>
      <c r="AL3862" s="327">
        <v>0</v>
      </c>
      <c r="AM3862" s="292"/>
    </row>
    <row r="3863" spans="23:39" ht="19.5" customHeight="1" x14ac:dyDescent="0.2">
      <c r="W3863" s="323" t="s">
        <v>407</v>
      </c>
      <c r="X3863" s="323" t="s">
        <v>230</v>
      </c>
      <c r="Y3863" s="323"/>
      <c r="Z3863" s="327">
        <v>0</v>
      </c>
      <c r="AA3863" s="327">
        <v>0</v>
      </c>
      <c r="AB3863" s="327">
        <v>0</v>
      </c>
      <c r="AC3863" s="327">
        <v>0</v>
      </c>
      <c r="AD3863" s="327">
        <v>0</v>
      </c>
      <c r="AE3863" s="327">
        <v>0</v>
      </c>
      <c r="AF3863" s="327">
        <v>0</v>
      </c>
      <c r="AG3863" s="327">
        <v>0</v>
      </c>
      <c r="AH3863" s="327">
        <v>0</v>
      </c>
      <c r="AI3863" s="327">
        <v>0</v>
      </c>
      <c r="AJ3863" s="327">
        <v>0</v>
      </c>
      <c r="AK3863" s="327">
        <v>0</v>
      </c>
      <c r="AL3863" s="327">
        <v>0</v>
      </c>
      <c r="AM3863" s="292"/>
    </row>
    <row r="3864" spans="23:39" ht="19.5" customHeight="1" x14ac:dyDescent="0.2">
      <c r="W3864" s="323" t="s">
        <v>407</v>
      </c>
      <c r="X3864" s="323" t="s">
        <v>231</v>
      </c>
      <c r="Y3864" s="323"/>
      <c r="Z3864" s="327">
        <v>0</v>
      </c>
      <c r="AA3864" s="327">
        <v>0</v>
      </c>
      <c r="AB3864" s="327">
        <v>0</v>
      </c>
      <c r="AC3864" s="327">
        <v>0</v>
      </c>
      <c r="AD3864" s="327">
        <v>0</v>
      </c>
      <c r="AE3864" s="327">
        <v>0</v>
      </c>
      <c r="AF3864" s="327">
        <v>0</v>
      </c>
      <c r="AG3864" s="327">
        <v>0</v>
      </c>
      <c r="AH3864" s="327">
        <v>0</v>
      </c>
      <c r="AI3864" s="327">
        <v>0</v>
      </c>
      <c r="AJ3864" s="327">
        <v>0</v>
      </c>
      <c r="AK3864" s="327">
        <v>0</v>
      </c>
      <c r="AL3864" s="327">
        <v>0</v>
      </c>
      <c r="AM3864" s="292"/>
    </row>
    <row r="3865" spans="23:39" ht="19.5" customHeight="1" x14ac:dyDescent="0.2">
      <c r="W3865" s="323" t="s">
        <v>407</v>
      </c>
      <c r="X3865" s="323" t="s">
        <v>232</v>
      </c>
      <c r="Y3865" s="323"/>
      <c r="Z3865" s="327">
        <v>0</v>
      </c>
      <c r="AA3865" s="327">
        <v>0</v>
      </c>
      <c r="AB3865" s="327">
        <v>0</v>
      </c>
      <c r="AC3865" s="327">
        <v>0</v>
      </c>
      <c r="AD3865" s="327">
        <v>0</v>
      </c>
      <c r="AE3865" s="327">
        <v>0</v>
      </c>
      <c r="AF3865" s="327">
        <v>0</v>
      </c>
      <c r="AG3865" s="327">
        <v>0</v>
      </c>
      <c r="AH3865" s="327">
        <v>0</v>
      </c>
      <c r="AI3865" s="327">
        <v>0</v>
      </c>
      <c r="AJ3865" s="327">
        <v>0</v>
      </c>
      <c r="AK3865" s="327">
        <v>0</v>
      </c>
      <c r="AL3865" s="327">
        <v>0</v>
      </c>
      <c r="AM3865" s="292"/>
    </row>
    <row r="3866" spans="23:39" ht="19.5" customHeight="1" x14ac:dyDescent="0.2">
      <c r="W3866" s="323" t="s">
        <v>407</v>
      </c>
      <c r="X3866" s="323" t="s">
        <v>233</v>
      </c>
      <c r="Y3866" s="323"/>
      <c r="Z3866" s="327">
        <v>0</v>
      </c>
      <c r="AA3866" s="327">
        <v>0</v>
      </c>
      <c r="AB3866" s="327">
        <v>0</v>
      </c>
      <c r="AC3866" s="327">
        <v>0</v>
      </c>
      <c r="AD3866" s="327">
        <v>0</v>
      </c>
      <c r="AE3866" s="327">
        <v>0</v>
      </c>
      <c r="AF3866" s="327">
        <v>0</v>
      </c>
      <c r="AG3866" s="327">
        <v>0</v>
      </c>
      <c r="AH3866" s="327">
        <v>0</v>
      </c>
      <c r="AI3866" s="327">
        <v>0</v>
      </c>
      <c r="AJ3866" s="327">
        <v>0</v>
      </c>
      <c r="AK3866" s="327">
        <v>0</v>
      </c>
      <c r="AL3866" s="327">
        <v>0</v>
      </c>
      <c r="AM3866" s="292"/>
    </row>
    <row r="3867" spans="23:39" ht="19.5" customHeight="1" x14ac:dyDescent="0.2">
      <c r="W3867" s="323" t="s">
        <v>407</v>
      </c>
      <c r="X3867" s="323" t="s">
        <v>234</v>
      </c>
      <c r="Y3867" s="323"/>
      <c r="Z3867" s="327">
        <v>0</v>
      </c>
      <c r="AA3867" s="327">
        <v>0</v>
      </c>
      <c r="AB3867" s="327">
        <v>0</v>
      </c>
      <c r="AC3867" s="327">
        <v>0</v>
      </c>
      <c r="AD3867" s="327">
        <v>0</v>
      </c>
      <c r="AE3867" s="327">
        <v>0</v>
      </c>
      <c r="AF3867" s="327">
        <v>0</v>
      </c>
      <c r="AG3867" s="327">
        <v>0</v>
      </c>
      <c r="AH3867" s="327">
        <v>0</v>
      </c>
      <c r="AI3867" s="327">
        <v>0</v>
      </c>
      <c r="AJ3867" s="327">
        <v>0</v>
      </c>
      <c r="AK3867" s="327">
        <v>0</v>
      </c>
      <c r="AL3867" s="327">
        <v>0</v>
      </c>
      <c r="AM3867" s="292"/>
    </row>
    <row r="3868" spans="23:39" ht="19.5" customHeight="1" x14ac:dyDescent="0.2">
      <c r="W3868" s="323" t="s">
        <v>407</v>
      </c>
      <c r="X3868" s="323" t="s">
        <v>127</v>
      </c>
      <c r="Y3868" s="323"/>
      <c r="Z3868" s="327">
        <v>0</v>
      </c>
      <c r="AA3868" s="327">
        <v>0</v>
      </c>
      <c r="AB3868" s="327">
        <v>0</v>
      </c>
      <c r="AC3868" s="327">
        <v>0</v>
      </c>
      <c r="AD3868" s="327">
        <v>0</v>
      </c>
      <c r="AE3868" s="327">
        <v>0</v>
      </c>
      <c r="AF3868" s="327">
        <v>0</v>
      </c>
      <c r="AG3868" s="327">
        <v>0</v>
      </c>
      <c r="AH3868" s="327">
        <v>0</v>
      </c>
      <c r="AI3868" s="327">
        <v>0</v>
      </c>
      <c r="AJ3868" s="327">
        <v>0</v>
      </c>
      <c r="AK3868" s="327">
        <v>0</v>
      </c>
      <c r="AL3868" s="327">
        <v>0</v>
      </c>
      <c r="AM3868" s="292"/>
    </row>
    <row r="3869" spans="23:39" ht="19.5" customHeight="1" x14ac:dyDescent="0.2">
      <c r="W3869" s="323" t="s">
        <v>407</v>
      </c>
      <c r="X3869" s="323" t="s">
        <v>235</v>
      </c>
      <c r="Y3869" s="323"/>
      <c r="Z3869" s="327">
        <v>0</v>
      </c>
      <c r="AA3869" s="327">
        <v>0</v>
      </c>
      <c r="AB3869" s="327">
        <v>0</v>
      </c>
      <c r="AC3869" s="327">
        <v>0</v>
      </c>
      <c r="AD3869" s="327">
        <v>0</v>
      </c>
      <c r="AE3869" s="327">
        <v>0</v>
      </c>
      <c r="AF3869" s="327">
        <v>0</v>
      </c>
      <c r="AG3869" s="327">
        <v>0</v>
      </c>
      <c r="AH3869" s="327">
        <v>0</v>
      </c>
      <c r="AI3869" s="327">
        <v>0</v>
      </c>
      <c r="AJ3869" s="327">
        <v>0</v>
      </c>
      <c r="AK3869" s="327">
        <v>0</v>
      </c>
      <c r="AL3869" s="327">
        <v>0</v>
      </c>
      <c r="AM3869" s="292"/>
    </row>
    <row r="3870" spans="23:39" ht="19.5" customHeight="1" x14ac:dyDescent="0.2">
      <c r="W3870" s="323" t="s">
        <v>407</v>
      </c>
      <c r="X3870" s="323" t="s">
        <v>236</v>
      </c>
      <c r="Y3870" s="323"/>
      <c r="Z3870" s="327">
        <v>0</v>
      </c>
      <c r="AA3870" s="327">
        <v>0</v>
      </c>
      <c r="AB3870" s="327">
        <v>0</v>
      </c>
      <c r="AC3870" s="327">
        <v>0</v>
      </c>
      <c r="AD3870" s="327">
        <v>0</v>
      </c>
      <c r="AE3870" s="327">
        <v>0</v>
      </c>
      <c r="AF3870" s="327">
        <v>0</v>
      </c>
      <c r="AG3870" s="327">
        <v>0</v>
      </c>
      <c r="AH3870" s="327">
        <v>0</v>
      </c>
      <c r="AI3870" s="327">
        <v>0</v>
      </c>
      <c r="AJ3870" s="327">
        <v>0</v>
      </c>
      <c r="AK3870" s="327">
        <v>0</v>
      </c>
      <c r="AL3870" s="327">
        <v>0</v>
      </c>
      <c r="AM3870" s="292"/>
    </row>
    <row r="3871" spans="23:39" ht="19.5" customHeight="1" x14ac:dyDescent="0.2">
      <c r="W3871" s="323" t="s">
        <v>407</v>
      </c>
      <c r="X3871" s="323" t="s">
        <v>237</v>
      </c>
      <c r="Y3871" s="323"/>
      <c r="Z3871" s="327">
        <v>0</v>
      </c>
      <c r="AA3871" s="327">
        <v>0</v>
      </c>
      <c r="AB3871" s="327">
        <v>0</v>
      </c>
      <c r="AC3871" s="327">
        <v>0</v>
      </c>
      <c r="AD3871" s="327">
        <v>0</v>
      </c>
      <c r="AE3871" s="327">
        <v>0</v>
      </c>
      <c r="AF3871" s="327">
        <v>0</v>
      </c>
      <c r="AG3871" s="327">
        <v>0</v>
      </c>
      <c r="AH3871" s="327">
        <v>0</v>
      </c>
      <c r="AI3871" s="327">
        <v>0</v>
      </c>
      <c r="AJ3871" s="327">
        <v>0</v>
      </c>
      <c r="AK3871" s="327">
        <v>0</v>
      </c>
      <c r="AL3871" s="327">
        <v>0</v>
      </c>
      <c r="AM3871" s="292"/>
    </row>
    <row r="3872" spans="23:39" ht="19.5" customHeight="1" x14ac:dyDescent="0.2">
      <c r="W3872" s="323" t="s">
        <v>407</v>
      </c>
      <c r="X3872" s="323" t="s">
        <v>238</v>
      </c>
      <c r="Y3872" s="323"/>
      <c r="Z3872" s="327">
        <v>0</v>
      </c>
      <c r="AA3872" s="327">
        <v>0</v>
      </c>
      <c r="AB3872" s="327">
        <v>0</v>
      </c>
      <c r="AC3872" s="327">
        <v>0</v>
      </c>
      <c r="AD3872" s="327">
        <v>0</v>
      </c>
      <c r="AE3872" s="327">
        <v>0</v>
      </c>
      <c r="AF3872" s="327">
        <v>0</v>
      </c>
      <c r="AG3872" s="327">
        <v>0</v>
      </c>
      <c r="AH3872" s="327">
        <v>0</v>
      </c>
      <c r="AI3872" s="327">
        <v>0</v>
      </c>
      <c r="AJ3872" s="327">
        <v>0</v>
      </c>
      <c r="AK3872" s="327">
        <v>0</v>
      </c>
      <c r="AL3872" s="327">
        <v>0</v>
      </c>
      <c r="AM3872" s="292"/>
    </row>
    <row r="3873" spans="23:39" ht="19.5" customHeight="1" x14ac:dyDescent="0.2">
      <c r="W3873" s="323" t="s">
        <v>407</v>
      </c>
      <c r="X3873" s="323" t="s">
        <v>239</v>
      </c>
      <c r="Y3873" s="323"/>
      <c r="Z3873" s="327">
        <v>0</v>
      </c>
      <c r="AA3873" s="327">
        <v>0</v>
      </c>
      <c r="AB3873" s="327">
        <v>0</v>
      </c>
      <c r="AC3873" s="327">
        <v>0</v>
      </c>
      <c r="AD3873" s="327">
        <v>0</v>
      </c>
      <c r="AE3873" s="327">
        <v>0</v>
      </c>
      <c r="AF3873" s="327">
        <v>0</v>
      </c>
      <c r="AG3873" s="327">
        <v>0</v>
      </c>
      <c r="AH3873" s="327">
        <v>0</v>
      </c>
      <c r="AI3873" s="327">
        <v>0</v>
      </c>
      <c r="AJ3873" s="327">
        <v>0</v>
      </c>
      <c r="AK3873" s="327">
        <v>0</v>
      </c>
      <c r="AL3873" s="327">
        <v>0</v>
      </c>
      <c r="AM3873" s="292"/>
    </row>
    <row r="3874" spans="23:39" ht="19.5" customHeight="1" x14ac:dyDescent="0.2">
      <c r="W3874" s="323" t="s">
        <v>407</v>
      </c>
      <c r="X3874" s="323" t="s">
        <v>240</v>
      </c>
      <c r="Y3874" s="323"/>
      <c r="Z3874" s="327">
        <v>0</v>
      </c>
      <c r="AA3874" s="327">
        <v>0</v>
      </c>
      <c r="AB3874" s="327">
        <v>0</v>
      </c>
      <c r="AC3874" s="327">
        <v>0</v>
      </c>
      <c r="AD3874" s="327">
        <v>0</v>
      </c>
      <c r="AE3874" s="327">
        <v>0</v>
      </c>
      <c r="AF3874" s="327">
        <v>0</v>
      </c>
      <c r="AG3874" s="327">
        <v>0</v>
      </c>
      <c r="AH3874" s="327">
        <v>0</v>
      </c>
      <c r="AI3874" s="327">
        <v>0</v>
      </c>
      <c r="AJ3874" s="327">
        <v>0</v>
      </c>
      <c r="AK3874" s="327">
        <v>0</v>
      </c>
      <c r="AL3874" s="327">
        <v>0</v>
      </c>
      <c r="AM3874" s="292"/>
    </row>
    <row r="3875" spans="23:39" ht="19.5" customHeight="1" x14ac:dyDescent="0.2">
      <c r="W3875" s="323" t="s">
        <v>407</v>
      </c>
      <c r="X3875" s="323" t="s">
        <v>241</v>
      </c>
      <c r="Y3875" s="323"/>
      <c r="Z3875" s="327">
        <v>0</v>
      </c>
      <c r="AA3875" s="327">
        <v>0</v>
      </c>
      <c r="AB3875" s="327">
        <v>0</v>
      </c>
      <c r="AC3875" s="327">
        <v>0</v>
      </c>
      <c r="AD3875" s="327">
        <v>0</v>
      </c>
      <c r="AE3875" s="327">
        <v>0</v>
      </c>
      <c r="AF3875" s="327">
        <v>0</v>
      </c>
      <c r="AG3875" s="327">
        <v>0</v>
      </c>
      <c r="AH3875" s="327">
        <v>0</v>
      </c>
      <c r="AI3875" s="327">
        <v>0</v>
      </c>
      <c r="AJ3875" s="327">
        <v>0</v>
      </c>
      <c r="AK3875" s="327">
        <v>0</v>
      </c>
      <c r="AL3875" s="327">
        <v>0</v>
      </c>
      <c r="AM3875" s="292"/>
    </row>
    <row r="3876" spans="23:39" ht="19.5" customHeight="1" x14ac:dyDescent="0.2">
      <c r="W3876" s="323" t="s">
        <v>407</v>
      </c>
      <c r="X3876" s="323" t="s">
        <v>242</v>
      </c>
      <c r="Y3876" s="323"/>
      <c r="Z3876" s="327">
        <v>0</v>
      </c>
      <c r="AA3876" s="327">
        <v>0</v>
      </c>
      <c r="AB3876" s="327">
        <v>0</v>
      </c>
      <c r="AC3876" s="327">
        <v>0</v>
      </c>
      <c r="AD3876" s="327">
        <v>0</v>
      </c>
      <c r="AE3876" s="327">
        <v>0</v>
      </c>
      <c r="AF3876" s="327">
        <v>0</v>
      </c>
      <c r="AG3876" s="327">
        <v>0</v>
      </c>
      <c r="AH3876" s="327">
        <v>0</v>
      </c>
      <c r="AI3876" s="327">
        <v>0</v>
      </c>
      <c r="AJ3876" s="327">
        <v>0</v>
      </c>
      <c r="AK3876" s="327">
        <v>0</v>
      </c>
      <c r="AL3876" s="327">
        <v>0</v>
      </c>
      <c r="AM3876" s="292"/>
    </row>
    <row r="3877" spans="23:39" ht="19.5" customHeight="1" x14ac:dyDescent="0.2">
      <c r="W3877" s="323" t="s">
        <v>407</v>
      </c>
      <c r="X3877" s="323" t="s">
        <v>243</v>
      </c>
      <c r="Y3877" s="323"/>
      <c r="Z3877" s="327">
        <v>0</v>
      </c>
      <c r="AA3877" s="327">
        <v>0</v>
      </c>
      <c r="AB3877" s="327">
        <v>0</v>
      </c>
      <c r="AC3877" s="327">
        <v>0</v>
      </c>
      <c r="AD3877" s="327">
        <v>0</v>
      </c>
      <c r="AE3877" s="327">
        <v>0</v>
      </c>
      <c r="AF3877" s="327">
        <v>0</v>
      </c>
      <c r="AG3877" s="327">
        <v>0</v>
      </c>
      <c r="AH3877" s="327">
        <v>0</v>
      </c>
      <c r="AI3877" s="327">
        <v>0</v>
      </c>
      <c r="AJ3877" s="327">
        <v>0</v>
      </c>
      <c r="AK3877" s="327">
        <v>0</v>
      </c>
      <c r="AL3877" s="327">
        <v>0</v>
      </c>
      <c r="AM3877" s="292"/>
    </row>
    <row r="3878" spans="23:39" ht="19.5" customHeight="1" x14ac:dyDescent="0.2">
      <c r="W3878" s="323" t="s">
        <v>407</v>
      </c>
      <c r="X3878" s="323" t="s">
        <v>244</v>
      </c>
      <c r="Y3878" s="323"/>
      <c r="Z3878" s="327">
        <v>0</v>
      </c>
      <c r="AA3878" s="327">
        <v>0</v>
      </c>
      <c r="AB3878" s="327">
        <v>0</v>
      </c>
      <c r="AC3878" s="327">
        <v>0</v>
      </c>
      <c r="AD3878" s="327">
        <v>0</v>
      </c>
      <c r="AE3878" s="327">
        <v>0</v>
      </c>
      <c r="AF3878" s="327">
        <v>0</v>
      </c>
      <c r="AG3878" s="327">
        <v>0</v>
      </c>
      <c r="AH3878" s="327">
        <v>0</v>
      </c>
      <c r="AI3878" s="327">
        <v>0</v>
      </c>
      <c r="AJ3878" s="327">
        <v>0</v>
      </c>
      <c r="AK3878" s="327">
        <v>0</v>
      </c>
      <c r="AL3878" s="327">
        <v>0</v>
      </c>
      <c r="AM3878" s="292"/>
    </row>
    <row r="3879" spans="23:39" ht="19.5" customHeight="1" x14ac:dyDescent="0.2">
      <c r="W3879" s="323" t="s">
        <v>407</v>
      </c>
      <c r="X3879" s="323" t="s">
        <v>245</v>
      </c>
      <c r="Y3879" s="323"/>
      <c r="Z3879" s="327">
        <v>0</v>
      </c>
      <c r="AA3879" s="327">
        <v>0</v>
      </c>
      <c r="AB3879" s="327">
        <v>0</v>
      </c>
      <c r="AC3879" s="327">
        <v>0</v>
      </c>
      <c r="AD3879" s="327">
        <v>0</v>
      </c>
      <c r="AE3879" s="327">
        <v>0</v>
      </c>
      <c r="AF3879" s="327">
        <v>0</v>
      </c>
      <c r="AG3879" s="327">
        <v>0</v>
      </c>
      <c r="AH3879" s="327">
        <v>0</v>
      </c>
      <c r="AI3879" s="327">
        <v>0</v>
      </c>
      <c r="AJ3879" s="327">
        <v>0</v>
      </c>
      <c r="AK3879" s="327">
        <v>0</v>
      </c>
      <c r="AL3879" s="327">
        <v>0</v>
      </c>
      <c r="AM3879" s="292"/>
    </row>
    <row r="3880" spans="23:39" ht="19.5" customHeight="1" x14ac:dyDescent="0.2">
      <c r="W3880" s="323" t="s">
        <v>407</v>
      </c>
      <c r="X3880" s="323" t="s">
        <v>246</v>
      </c>
      <c r="Y3880" s="323"/>
      <c r="Z3880" s="327">
        <v>0</v>
      </c>
      <c r="AA3880" s="327">
        <v>0</v>
      </c>
      <c r="AB3880" s="327">
        <v>0</v>
      </c>
      <c r="AC3880" s="327">
        <v>0</v>
      </c>
      <c r="AD3880" s="327">
        <v>0</v>
      </c>
      <c r="AE3880" s="327">
        <v>0</v>
      </c>
      <c r="AF3880" s="327">
        <v>0</v>
      </c>
      <c r="AG3880" s="327">
        <v>0</v>
      </c>
      <c r="AH3880" s="327">
        <v>0</v>
      </c>
      <c r="AI3880" s="327">
        <v>0</v>
      </c>
      <c r="AJ3880" s="327">
        <v>0</v>
      </c>
      <c r="AK3880" s="327">
        <v>0</v>
      </c>
      <c r="AL3880" s="327">
        <v>0</v>
      </c>
      <c r="AM3880" s="292"/>
    </row>
    <row r="3881" spans="23:39" ht="19.5" customHeight="1" x14ac:dyDescent="0.2">
      <c r="W3881" s="323" t="s">
        <v>407</v>
      </c>
      <c r="X3881" s="323" t="s">
        <v>247</v>
      </c>
      <c r="Y3881" s="323"/>
      <c r="Z3881" s="327">
        <v>0</v>
      </c>
      <c r="AA3881" s="327">
        <v>0</v>
      </c>
      <c r="AB3881" s="327">
        <v>0</v>
      </c>
      <c r="AC3881" s="327">
        <v>0</v>
      </c>
      <c r="AD3881" s="327">
        <v>0</v>
      </c>
      <c r="AE3881" s="327">
        <v>0</v>
      </c>
      <c r="AF3881" s="327">
        <v>0</v>
      </c>
      <c r="AG3881" s="327">
        <v>0</v>
      </c>
      <c r="AH3881" s="327">
        <v>0</v>
      </c>
      <c r="AI3881" s="327">
        <v>0</v>
      </c>
      <c r="AJ3881" s="327">
        <v>0</v>
      </c>
      <c r="AK3881" s="327">
        <v>0</v>
      </c>
      <c r="AL3881" s="327">
        <v>0</v>
      </c>
      <c r="AM3881" s="292"/>
    </row>
    <row r="3882" spans="23:39" ht="19.5" customHeight="1" x14ac:dyDescent="0.2">
      <c r="W3882" s="323" t="s">
        <v>407</v>
      </c>
      <c r="X3882" s="323" t="s">
        <v>248</v>
      </c>
      <c r="Y3882" s="323"/>
      <c r="Z3882" s="327">
        <v>0</v>
      </c>
      <c r="AA3882" s="327">
        <v>0</v>
      </c>
      <c r="AB3882" s="327">
        <v>0</v>
      </c>
      <c r="AC3882" s="327">
        <v>0</v>
      </c>
      <c r="AD3882" s="327">
        <v>0</v>
      </c>
      <c r="AE3882" s="327">
        <v>0</v>
      </c>
      <c r="AF3882" s="327">
        <v>0</v>
      </c>
      <c r="AG3882" s="327">
        <v>0</v>
      </c>
      <c r="AH3882" s="327">
        <v>0</v>
      </c>
      <c r="AI3882" s="327">
        <v>0</v>
      </c>
      <c r="AJ3882" s="327">
        <v>0</v>
      </c>
      <c r="AK3882" s="327">
        <v>0</v>
      </c>
      <c r="AL3882" s="327">
        <v>0</v>
      </c>
      <c r="AM3882" s="292"/>
    </row>
    <row r="3883" spans="23:39" ht="19.5" customHeight="1" x14ac:dyDescent="0.2">
      <c r="W3883" s="323" t="s">
        <v>407</v>
      </c>
      <c r="X3883" s="323" t="s">
        <v>210</v>
      </c>
      <c r="Y3883" s="323"/>
      <c r="Z3883" s="327">
        <v>0</v>
      </c>
      <c r="AA3883" s="327">
        <v>0</v>
      </c>
      <c r="AB3883" s="327">
        <v>0</v>
      </c>
      <c r="AC3883" s="327">
        <v>0</v>
      </c>
      <c r="AD3883" s="327">
        <v>0</v>
      </c>
      <c r="AE3883" s="327">
        <v>0</v>
      </c>
      <c r="AF3883" s="327">
        <v>0</v>
      </c>
      <c r="AG3883" s="327">
        <v>0</v>
      </c>
      <c r="AH3883" s="327">
        <v>0</v>
      </c>
      <c r="AI3883" s="327">
        <v>0</v>
      </c>
      <c r="AJ3883" s="327">
        <v>0</v>
      </c>
      <c r="AK3883" s="327">
        <v>0</v>
      </c>
      <c r="AL3883" s="327">
        <v>0</v>
      </c>
      <c r="AM3883" s="292"/>
    </row>
    <row r="3884" spans="23:39" ht="19.5" customHeight="1" x14ac:dyDescent="0.2">
      <c r="W3884" s="321"/>
      <c r="X3884" s="321"/>
      <c r="Y3884" s="321"/>
      <c r="Z3884" s="329"/>
      <c r="AA3884" s="329"/>
      <c r="AB3884" s="329"/>
      <c r="AC3884" s="329"/>
      <c r="AD3884" s="329"/>
      <c r="AE3884" s="329"/>
      <c r="AF3884" s="329"/>
      <c r="AG3884" s="329"/>
      <c r="AH3884" s="329"/>
      <c r="AI3884" s="329"/>
      <c r="AJ3884" s="329"/>
      <c r="AK3884" s="329"/>
      <c r="AL3884" s="329"/>
      <c r="AM3884" s="292"/>
    </row>
    <row r="3885" spans="23:39" ht="19.5" customHeight="1" x14ac:dyDescent="0.2">
      <c r="W3885" s="321"/>
      <c r="X3885" s="321"/>
      <c r="Y3885" s="321"/>
      <c r="Z3885" s="329"/>
      <c r="AA3885" s="329"/>
      <c r="AB3885" s="329"/>
      <c r="AC3885" s="329"/>
      <c r="AD3885" s="329"/>
      <c r="AE3885" s="329"/>
      <c r="AF3885" s="329"/>
      <c r="AG3885" s="329"/>
      <c r="AH3885" s="329"/>
      <c r="AI3885" s="329"/>
      <c r="AJ3885" s="329"/>
      <c r="AK3885" s="329"/>
      <c r="AL3885" s="329"/>
      <c r="AM3885" s="292"/>
    </row>
    <row r="3886" spans="23:39" ht="19.5" customHeight="1" x14ac:dyDescent="0.2">
      <c r="W3886" s="323" t="s">
        <v>3</v>
      </c>
      <c r="X3886" s="323" t="s">
        <v>4</v>
      </c>
      <c r="Y3886" s="323"/>
      <c r="Z3886" s="327" t="s">
        <v>8</v>
      </c>
      <c r="AA3886" s="327" t="s">
        <v>9</v>
      </c>
      <c r="AB3886" s="327" t="s">
        <v>10</v>
      </c>
      <c r="AC3886" s="327" t="s">
        <v>11</v>
      </c>
      <c r="AD3886" s="327" t="s">
        <v>12</v>
      </c>
      <c r="AE3886" s="327" t="s">
        <v>13</v>
      </c>
      <c r="AF3886" s="327" t="s">
        <v>14</v>
      </c>
      <c r="AG3886" s="327" t="s">
        <v>15</v>
      </c>
      <c r="AH3886" s="327" t="s">
        <v>16</v>
      </c>
      <c r="AI3886" s="327" t="s">
        <v>17</v>
      </c>
      <c r="AJ3886" s="327" t="s">
        <v>111</v>
      </c>
      <c r="AK3886" s="327" t="s">
        <v>19</v>
      </c>
      <c r="AL3886" s="327" t="s">
        <v>20</v>
      </c>
      <c r="AM3886" s="292"/>
    </row>
    <row r="3887" spans="23:39" ht="19.5" customHeight="1" x14ac:dyDescent="0.2">
      <c r="W3887" s="323" t="s">
        <v>401</v>
      </c>
      <c r="X3887" s="323" t="s">
        <v>217</v>
      </c>
      <c r="Y3887" s="323"/>
      <c r="Z3887" s="327">
        <v>0</v>
      </c>
      <c r="AA3887" s="327">
        <v>0</v>
      </c>
      <c r="AB3887" s="327">
        <v>0</v>
      </c>
      <c r="AC3887" s="327">
        <v>0</v>
      </c>
      <c r="AD3887" s="327">
        <v>0</v>
      </c>
      <c r="AE3887" s="327">
        <v>0</v>
      </c>
      <c r="AF3887" s="327">
        <v>0</v>
      </c>
      <c r="AG3887" s="327">
        <v>0</v>
      </c>
      <c r="AH3887" s="327">
        <v>0</v>
      </c>
      <c r="AI3887" s="327">
        <v>0</v>
      </c>
      <c r="AJ3887" s="327">
        <v>0</v>
      </c>
      <c r="AK3887" s="327">
        <v>0</v>
      </c>
      <c r="AL3887" s="327">
        <v>0</v>
      </c>
      <c r="AM3887" s="292"/>
    </row>
    <row r="3888" spans="23:39" ht="19.5" customHeight="1" x14ac:dyDescent="0.2">
      <c r="W3888" s="323" t="s">
        <v>401</v>
      </c>
      <c r="X3888" s="323" t="s">
        <v>218</v>
      </c>
      <c r="Y3888" s="323"/>
      <c r="Z3888" s="327">
        <v>0</v>
      </c>
      <c r="AA3888" s="327">
        <v>0</v>
      </c>
      <c r="AB3888" s="327">
        <v>0</v>
      </c>
      <c r="AC3888" s="327">
        <v>0</v>
      </c>
      <c r="AD3888" s="327">
        <v>0</v>
      </c>
      <c r="AE3888" s="327">
        <v>0</v>
      </c>
      <c r="AF3888" s="327">
        <v>0</v>
      </c>
      <c r="AG3888" s="327">
        <v>0</v>
      </c>
      <c r="AH3888" s="327">
        <v>0</v>
      </c>
      <c r="AI3888" s="327">
        <v>0</v>
      </c>
      <c r="AJ3888" s="327">
        <v>0</v>
      </c>
      <c r="AK3888" s="327">
        <v>0</v>
      </c>
      <c r="AL3888" s="327">
        <v>0</v>
      </c>
      <c r="AM3888" s="292"/>
    </row>
    <row r="3889" spans="23:39" ht="19.5" customHeight="1" x14ac:dyDescent="0.2">
      <c r="W3889" s="323" t="s">
        <v>401</v>
      </c>
      <c r="X3889" s="323" t="s">
        <v>219</v>
      </c>
      <c r="Y3889" s="323"/>
      <c r="Z3889" s="327">
        <v>0</v>
      </c>
      <c r="AA3889" s="327">
        <v>0</v>
      </c>
      <c r="AB3889" s="327">
        <v>0</v>
      </c>
      <c r="AC3889" s="327">
        <v>0</v>
      </c>
      <c r="AD3889" s="327">
        <v>0</v>
      </c>
      <c r="AE3889" s="327">
        <v>0</v>
      </c>
      <c r="AF3889" s="327">
        <v>0</v>
      </c>
      <c r="AG3889" s="327">
        <v>0</v>
      </c>
      <c r="AH3889" s="327">
        <v>0</v>
      </c>
      <c r="AI3889" s="327">
        <v>0</v>
      </c>
      <c r="AJ3889" s="327">
        <v>0</v>
      </c>
      <c r="AK3889" s="327">
        <v>0</v>
      </c>
      <c r="AL3889" s="327">
        <v>0</v>
      </c>
      <c r="AM3889" s="292"/>
    </row>
    <row r="3890" spans="23:39" ht="19.5" customHeight="1" x14ac:dyDescent="0.2">
      <c r="W3890" s="323" t="s">
        <v>401</v>
      </c>
      <c r="X3890" s="323" t="s">
        <v>220</v>
      </c>
      <c r="Y3890" s="323"/>
      <c r="Z3890" s="327">
        <v>0</v>
      </c>
      <c r="AA3890" s="327">
        <v>0</v>
      </c>
      <c r="AB3890" s="327">
        <v>0</v>
      </c>
      <c r="AC3890" s="327">
        <v>0</v>
      </c>
      <c r="AD3890" s="327">
        <v>0</v>
      </c>
      <c r="AE3890" s="327">
        <v>0</v>
      </c>
      <c r="AF3890" s="327">
        <v>0</v>
      </c>
      <c r="AG3890" s="327">
        <v>0</v>
      </c>
      <c r="AH3890" s="327">
        <v>0</v>
      </c>
      <c r="AI3890" s="327">
        <v>0</v>
      </c>
      <c r="AJ3890" s="327">
        <v>0</v>
      </c>
      <c r="AK3890" s="327">
        <v>0</v>
      </c>
      <c r="AL3890" s="327">
        <v>0</v>
      </c>
      <c r="AM3890" s="292"/>
    </row>
    <row r="3891" spans="23:39" ht="19.5" customHeight="1" x14ac:dyDescent="0.2">
      <c r="W3891" s="323" t="s">
        <v>401</v>
      </c>
      <c r="X3891" s="323" t="s">
        <v>211</v>
      </c>
      <c r="Y3891" s="323"/>
      <c r="Z3891" s="327">
        <v>0</v>
      </c>
      <c r="AA3891" s="327">
        <v>0</v>
      </c>
      <c r="AB3891" s="327">
        <v>0</v>
      </c>
      <c r="AC3891" s="327">
        <v>0</v>
      </c>
      <c r="AD3891" s="327">
        <v>0</v>
      </c>
      <c r="AE3891" s="327">
        <v>0</v>
      </c>
      <c r="AF3891" s="327">
        <v>0</v>
      </c>
      <c r="AG3891" s="327">
        <v>0</v>
      </c>
      <c r="AH3891" s="327">
        <v>0</v>
      </c>
      <c r="AI3891" s="327">
        <v>0</v>
      </c>
      <c r="AJ3891" s="327">
        <v>0</v>
      </c>
      <c r="AK3891" s="327">
        <v>0</v>
      </c>
      <c r="AL3891" s="327">
        <v>0</v>
      </c>
      <c r="AM3891" s="292"/>
    </row>
    <row r="3892" spans="23:39" ht="19.5" customHeight="1" x14ac:dyDescent="0.2">
      <c r="W3892" s="323" t="s">
        <v>401</v>
      </c>
      <c r="X3892" s="323" t="s">
        <v>221</v>
      </c>
      <c r="Y3892" s="323"/>
      <c r="Z3892" s="327">
        <v>0</v>
      </c>
      <c r="AA3892" s="327">
        <v>0</v>
      </c>
      <c r="AB3892" s="327">
        <v>0</v>
      </c>
      <c r="AC3892" s="327">
        <v>0</v>
      </c>
      <c r="AD3892" s="327">
        <v>0</v>
      </c>
      <c r="AE3892" s="327">
        <v>0</v>
      </c>
      <c r="AF3892" s="327">
        <v>0</v>
      </c>
      <c r="AG3892" s="327">
        <v>0</v>
      </c>
      <c r="AH3892" s="327">
        <v>0</v>
      </c>
      <c r="AI3892" s="327">
        <v>0</v>
      </c>
      <c r="AJ3892" s="327">
        <v>0</v>
      </c>
      <c r="AK3892" s="327">
        <v>0</v>
      </c>
      <c r="AL3892" s="327">
        <v>0</v>
      </c>
      <c r="AM3892" s="292"/>
    </row>
    <row r="3893" spans="23:39" ht="19.5" customHeight="1" x14ac:dyDescent="0.2">
      <c r="W3893" s="323" t="s">
        <v>401</v>
      </c>
      <c r="X3893" s="323" t="s">
        <v>222</v>
      </c>
      <c r="Y3893" s="323"/>
      <c r="Z3893" s="327">
        <v>0</v>
      </c>
      <c r="AA3893" s="327">
        <v>0</v>
      </c>
      <c r="AB3893" s="327">
        <v>0</v>
      </c>
      <c r="AC3893" s="327">
        <v>0</v>
      </c>
      <c r="AD3893" s="327">
        <v>0</v>
      </c>
      <c r="AE3893" s="327">
        <v>0</v>
      </c>
      <c r="AF3893" s="327">
        <v>0</v>
      </c>
      <c r="AG3893" s="327">
        <v>0</v>
      </c>
      <c r="AH3893" s="327">
        <v>0</v>
      </c>
      <c r="AI3893" s="327">
        <v>0</v>
      </c>
      <c r="AJ3893" s="327">
        <v>0</v>
      </c>
      <c r="AK3893" s="327">
        <v>0</v>
      </c>
      <c r="AL3893" s="327">
        <v>0</v>
      </c>
      <c r="AM3893" s="292"/>
    </row>
    <row r="3894" spans="23:39" ht="19.5" customHeight="1" x14ac:dyDescent="0.2">
      <c r="W3894" s="323" t="s">
        <v>401</v>
      </c>
      <c r="X3894" s="323" t="s">
        <v>223</v>
      </c>
      <c r="Y3894" s="323"/>
      <c r="Z3894" s="327">
        <v>0</v>
      </c>
      <c r="AA3894" s="327">
        <v>0</v>
      </c>
      <c r="AB3894" s="327">
        <v>0</v>
      </c>
      <c r="AC3894" s="327">
        <v>0</v>
      </c>
      <c r="AD3894" s="327">
        <v>0</v>
      </c>
      <c r="AE3894" s="327">
        <v>0</v>
      </c>
      <c r="AF3894" s="327">
        <v>0</v>
      </c>
      <c r="AG3894" s="327">
        <v>0</v>
      </c>
      <c r="AH3894" s="327">
        <v>0</v>
      </c>
      <c r="AI3894" s="327">
        <v>0</v>
      </c>
      <c r="AJ3894" s="327">
        <v>0</v>
      </c>
      <c r="AK3894" s="327">
        <v>0</v>
      </c>
      <c r="AL3894" s="327">
        <v>0</v>
      </c>
      <c r="AM3894" s="292"/>
    </row>
    <row r="3895" spans="23:39" ht="19.5" customHeight="1" x14ac:dyDescent="0.2">
      <c r="W3895" s="323" t="s">
        <v>401</v>
      </c>
      <c r="X3895" s="323" t="s">
        <v>224</v>
      </c>
      <c r="Y3895" s="323"/>
      <c r="Z3895" s="327">
        <v>0</v>
      </c>
      <c r="AA3895" s="327">
        <v>0</v>
      </c>
      <c r="AB3895" s="327">
        <v>0</v>
      </c>
      <c r="AC3895" s="327">
        <v>0</v>
      </c>
      <c r="AD3895" s="327">
        <v>0</v>
      </c>
      <c r="AE3895" s="327">
        <v>0</v>
      </c>
      <c r="AF3895" s="327">
        <v>0</v>
      </c>
      <c r="AG3895" s="327">
        <v>0</v>
      </c>
      <c r="AH3895" s="327">
        <v>0</v>
      </c>
      <c r="AI3895" s="327">
        <v>0</v>
      </c>
      <c r="AJ3895" s="327">
        <v>0</v>
      </c>
      <c r="AK3895" s="327">
        <v>0</v>
      </c>
      <c r="AL3895" s="327">
        <v>0</v>
      </c>
      <c r="AM3895" s="292"/>
    </row>
    <row r="3896" spans="23:39" ht="19.5" customHeight="1" x14ac:dyDescent="0.2">
      <c r="W3896" s="323" t="s">
        <v>401</v>
      </c>
      <c r="X3896" s="323" t="s">
        <v>225</v>
      </c>
      <c r="Y3896" s="323"/>
      <c r="Z3896" s="327">
        <v>0</v>
      </c>
      <c r="AA3896" s="327">
        <v>0</v>
      </c>
      <c r="AB3896" s="327">
        <v>0</v>
      </c>
      <c r="AC3896" s="327">
        <v>0</v>
      </c>
      <c r="AD3896" s="327">
        <v>0</v>
      </c>
      <c r="AE3896" s="327">
        <v>0</v>
      </c>
      <c r="AF3896" s="327">
        <v>0</v>
      </c>
      <c r="AG3896" s="327">
        <v>0</v>
      </c>
      <c r="AH3896" s="327">
        <v>0</v>
      </c>
      <c r="AI3896" s="327">
        <v>0</v>
      </c>
      <c r="AJ3896" s="327">
        <v>0</v>
      </c>
      <c r="AK3896" s="327">
        <v>0</v>
      </c>
      <c r="AL3896" s="327">
        <v>0</v>
      </c>
      <c r="AM3896" s="292"/>
    </row>
    <row r="3897" spans="23:39" ht="19.5" customHeight="1" x14ac:dyDescent="0.2">
      <c r="W3897" s="323" t="s">
        <v>401</v>
      </c>
      <c r="X3897" s="323" t="s">
        <v>226</v>
      </c>
      <c r="Y3897" s="323"/>
      <c r="Z3897" s="327">
        <v>0</v>
      </c>
      <c r="AA3897" s="327">
        <v>0</v>
      </c>
      <c r="AB3897" s="327">
        <v>0</v>
      </c>
      <c r="AC3897" s="327">
        <v>0</v>
      </c>
      <c r="AD3897" s="327">
        <v>0</v>
      </c>
      <c r="AE3897" s="327">
        <v>0</v>
      </c>
      <c r="AF3897" s="327">
        <v>0</v>
      </c>
      <c r="AG3897" s="327">
        <v>0</v>
      </c>
      <c r="AH3897" s="327">
        <v>0</v>
      </c>
      <c r="AI3897" s="327">
        <v>0</v>
      </c>
      <c r="AJ3897" s="327">
        <v>0</v>
      </c>
      <c r="AK3897" s="327">
        <v>0</v>
      </c>
      <c r="AL3897" s="327">
        <v>0</v>
      </c>
      <c r="AM3897" s="292"/>
    </row>
    <row r="3898" spans="23:39" ht="19.5" customHeight="1" x14ac:dyDescent="0.2">
      <c r="W3898" s="323" t="s">
        <v>401</v>
      </c>
      <c r="X3898" s="323" t="s">
        <v>227</v>
      </c>
      <c r="Y3898" s="323"/>
      <c r="Z3898" s="327">
        <v>0</v>
      </c>
      <c r="AA3898" s="327">
        <v>0</v>
      </c>
      <c r="AB3898" s="327">
        <v>0</v>
      </c>
      <c r="AC3898" s="327">
        <v>0</v>
      </c>
      <c r="AD3898" s="327">
        <v>0</v>
      </c>
      <c r="AE3898" s="327">
        <v>0</v>
      </c>
      <c r="AF3898" s="327">
        <v>0</v>
      </c>
      <c r="AG3898" s="327">
        <v>0</v>
      </c>
      <c r="AH3898" s="327">
        <v>0</v>
      </c>
      <c r="AI3898" s="327">
        <v>0</v>
      </c>
      <c r="AJ3898" s="327">
        <v>0</v>
      </c>
      <c r="AK3898" s="327">
        <v>0</v>
      </c>
      <c r="AL3898" s="327">
        <v>0</v>
      </c>
      <c r="AM3898" s="292"/>
    </row>
    <row r="3899" spans="23:39" ht="19.5" customHeight="1" x14ac:dyDescent="0.2">
      <c r="W3899" s="323" t="s">
        <v>401</v>
      </c>
      <c r="X3899" s="323" t="s">
        <v>367</v>
      </c>
      <c r="Y3899" s="323"/>
      <c r="Z3899" s="327">
        <v>0</v>
      </c>
      <c r="AA3899" s="327">
        <v>0</v>
      </c>
      <c r="AB3899" s="327">
        <v>0</v>
      </c>
      <c r="AC3899" s="327">
        <v>0</v>
      </c>
      <c r="AD3899" s="327">
        <v>0</v>
      </c>
      <c r="AE3899" s="327">
        <v>0</v>
      </c>
      <c r="AF3899" s="327">
        <v>0</v>
      </c>
      <c r="AG3899" s="327">
        <v>0</v>
      </c>
      <c r="AH3899" s="327">
        <v>0</v>
      </c>
      <c r="AI3899" s="327">
        <v>0</v>
      </c>
      <c r="AJ3899" s="327">
        <v>0</v>
      </c>
      <c r="AK3899" s="327">
        <v>0</v>
      </c>
      <c r="AL3899" s="327">
        <v>0</v>
      </c>
      <c r="AM3899" s="292"/>
    </row>
    <row r="3900" spans="23:39" ht="19.5" customHeight="1" x14ac:dyDescent="0.2">
      <c r="W3900" s="323" t="s">
        <v>401</v>
      </c>
      <c r="X3900" s="323" t="s">
        <v>229</v>
      </c>
      <c r="Y3900" s="323"/>
      <c r="Z3900" s="327">
        <v>0</v>
      </c>
      <c r="AA3900" s="327">
        <v>0</v>
      </c>
      <c r="AB3900" s="327">
        <v>0</v>
      </c>
      <c r="AC3900" s="327">
        <v>0</v>
      </c>
      <c r="AD3900" s="327">
        <v>0</v>
      </c>
      <c r="AE3900" s="327">
        <v>0</v>
      </c>
      <c r="AF3900" s="327">
        <v>0</v>
      </c>
      <c r="AG3900" s="327">
        <v>0</v>
      </c>
      <c r="AH3900" s="327">
        <v>0</v>
      </c>
      <c r="AI3900" s="327">
        <v>0</v>
      </c>
      <c r="AJ3900" s="327">
        <v>0</v>
      </c>
      <c r="AK3900" s="327">
        <v>0</v>
      </c>
      <c r="AL3900" s="327">
        <v>0</v>
      </c>
      <c r="AM3900" s="292"/>
    </row>
    <row r="3901" spans="23:39" ht="19.5" customHeight="1" x14ac:dyDescent="0.2">
      <c r="W3901" s="323" t="s">
        <v>401</v>
      </c>
      <c r="X3901" s="323" t="s">
        <v>230</v>
      </c>
      <c r="Y3901" s="323"/>
      <c r="Z3901" s="327">
        <v>0</v>
      </c>
      <c r="AA3901" s="327">
        <v>0</v>
      </c>
      <c r="AB3901" s="327">
        <v>0</v>
      </c>
      <c r="AC3901" s="327">
        <v>0</v>
      </c>
      <c r="AD3901" s="327">
        <v>0</v>
      </c>
      <c r="AE3901" s="327">
        <v>0</v>
      </c>
      <c r="AF3901" s="327">
        <v>0</v>
      </c>
      <c r="AG3901" s="327">
        <v>0</v>
      </c>
      <c r="AH3901" s="327">
        <v>0</v>
      </c>
      <c r="AI3901" s="327">
        <v>0</v>
      </c>
      <c r="AJ3901" s="327">
        <v>0</v>
      </c>
      <c r="AK3901" s="327">
        <v>0</v>
      </c>
      <c r="AL3901" s="327">
        <v>0</v>
      </c>
      <c r="AM3901" s="292"/>
    </row>
    <row r="3902" spans="23:39" ht="19.5" customHeight="1" x14ac:dyDescent="0.2">
      <c r="W3902" s="323" t="s">
        <v>401</v>
      </c>
      <c r="X3902" s="323" t="s">
        <v>231</v>
      </c>
      <c r="Y3902" s="323"/>
      <c r="Z3902" s="327">
        <v>0</v>
      </c>
      <c r="AA3902" s="327">
        <v>0</v>
      </c>
      <c r="AB3902" s="327">
        <v>0</v>
      </c>
      <c r="AC3902" s="327">
        <v>0</v>
      </c>
      <c r="AD3902" s="327">
        <v>0</v>
      </c>
      <c r="AE3902" s="327">
        <v>0</v>
      </c>
      <c r="AF3902" s="327">
        <v>0</v>
      </c>
      <c r="AG3902" s="327">
        <v>0</v>
      </c>
      <c r="AH3902" s="327">
        <v>0</v>
      </c>
      <c r="AI3902" s="327">
        <v>0</v>
      </c>
      <c r="AJ3902" s="327">
        <v>0</v>
      </c>
      <c r="AK3902" s="327">
        <v>0</v>
      </c>
      <c r="AL3902" s="327">
        <v>0</v>
      </c>
      <c r="AM3902" s="292"/>
    </row>
    <row r="3903" spans="23:39" ht="19.5" customHeight="1" x14ac:dyDescent="0.2">
      <c r="W3903" s="323" t="s">
        <v>401</v>
      </c>
      <c r="X3903" s="323" t="s">
        <v>232</v>
      </c>
      <c r="Y3903" s="323"/>
      <c r="Z3903" s="327">
        <v>0</v>
      </c>
      <c r="AA3903" s="327">
        <v>0</v>
      </c>
      <c r="AB3903" s="327">
        <v>0</v>
      </c>
      <c r="AC3903" s="327">
        <v>0</v>
      </c>
      <c r="AD3903" s="327">
        <v>0</v>
      </c>
      <c r="AE3903" s="327">
        <v>0</v>
      </c>
      <c r="AF3903" s="327">
        <v>0</v>
      </c>
      <c r="AG3903" s="327">
        <v>0</v>
      </c>
      <c r="AH3903" s="327">
        <v>0</v>
      </c>
      <c r="AI3903" s="327">
        <v>0</v>
      </c>
      <c r="AJ3903" s="327">
        <v>0</v>
      </c>
      <c r="AK3903" s="327">
        <v>0</v>
      </c>
      <c r="AL3903" s="327">
        <v>0</v>
      </c>
      <c r="AM3903" s="292"/>
    </row>
    <row r="3904" spans="23:39" ht="19.5" customHeight="1" x14ac:dyDescent="0.2">
      <c r="W3904" s="323" t="s">
        <v>401</v>
      </c>
      <c r="X3904" s="323" t="s">
        <v>233</v>
      </c>
      <c r="Y3904" s="323"/>
      <c r="Z3904" s="327">
        <v>0</v>
      </c>
      <c r="AA3904" s="327">
        <v>0</v>
      </c>
      <c r="AB3904" s="327">
        <v>0</v>
      </c>
      <c r="AC3904" s="327">
        <v>0</v>
      </c>
      <c r="AD3904" s="327">
        <v>0</v>
      </c>
      <c r="AE3904" s="327">
        <v>0</v>
      </c>
      <c r="AF3904" s="327">
        <v>0</v>
      </c>
      <c r="AG3904" s="327">
        <v>0</v>
      </c>
      <c r="AH3904" s="327">
        <v>0</v>
      </c>
      <c r="AI3904" s="327">
        <v>0</v>
      </c>
      <c r="AJ3904" s="327">
        <v>0</v>
      </c>
      <c r="AK3904" s="327">
        <v>0</v>
      </c>
      <c r="AL3904" s="327">
        <v>0</v>
      </c>
      <c r="AM3904" s="292"/>
    </row>
    <row r="3905" spans="23:39" ht="19.5" customHeight="1" x14ac:dyDescent="0.2">
      <c r="W3905" s="323" t="s">
        <v>401</v>
      </c>
      <c r="X3905" s="323" t="s">
        <v>234</v>
      </c>
      <c r="Y3905" s="323"/>
      <c r="Z3905" s="327">
        <v>0</v>
      </c>
      <c r="AA3905" s="327">
        <v>0</v>
      </c>
      <c r="AB3905" s="327">
        <v>0</v>
      </c>
      <c r="AC3905" s="327">
        <v>0</v>
      </c>
      <c r="AD3905" s="327">
        <v>0</v>
      </c>
      <c r="AE3905" s="327">
        <v>0</v>
      </c>
      <c r="AF3905" s="327">
        <v>0</v>
      </c>
      <c r="AG3905" s="327">
        <v>0</v>
      </c>
      <c r="AH3905" s="327">
        <v>0</v>
      </c>
      <c r="AI3905" s="327">
        <v>0</v>
      </c>
      <c r="AJ3905" s="327">
        <v>0</v>
      </c>
      <c r="AK3905" s="327">
        <v>0</v>
      </c>
      <c r="AL3905" s="327">
        <v>0</v>
      </c>
      <c r="AM3905" s="292"/>
    </row>
    <row r="3906" spans="23:39" ht="19.5" customHeight="1" x14ac:dyDescent="0.2">
      <c r="W3906" s="323" t="s">
        <v>401</v>
      </c>
      <c r="X3906" s="323" t="s">
        <v>127</v>
      </c>
      <c r="Y3906" s="323"/>
      <c r="Z3906" s="327">
        <v>0</v>
      </c>
      <c r="AA3906" s="327">
        <v>0</v>
      </c>
      <c r="AB3906" s="327">
        <v>0</v>
      </c>
      <c r="AC3906" s="327">
        <v>0</v>
      </c>
      <c r="AD3906" s="327">
        <v>0</v>
      </c>
      <c r="AE3906" s="327">
        <v>0</v>
      </c>
      <c r="AF3906" s="327">
        <v>0</v>
      </c>
      <c r="AG3906" s="327">
        <v>0</v>
      </c>
      <c r="AH3906" s="327">
        <v>0</v>
      </c>
      <c r="AI3906" s="327">
        <v>0</v>
      </c>
      <c r="AJ3906" s="327">
        <v>0</v>
      </c>
      <c r="AK3906" s="327">
        <v>0</v>
      </c>
      <c r="AL3906" s="327">
        <v>0</v>
      </c>
      <c r="AM3906" s="292"/>
    </row>
    <row r="3907" spans="23:39" ht="19.5" customHeight="1" x14ac:dyDescent="0.2">
      <c r="W3907" s="323" t="s">
        <v>401</v>
      </c>
      <c r="X3907" s="323" t="s">
        <v>235</v>
      </c>
      <c r="Y3907" s="323"/>
      <c r="Z3907" s="327">
        <v>0</v>
      </c>
      <c r="AA3907" s="327">
        <v>0</v>
      </c>
      <c r="AB3907" s="327">
        <v>0</v>
      </c>
      <c r="AC3907" s="327">
        <v>0</v>
      </c>
      <c r="AD3907" s="327">
        <v>0</v>
      </c>
      <c r="AE3907" s="327">
        <v>0</v>
      </c>
      <c r="AF3907" s="327">
        <v>0</v>
      </c>
      <c r="AG3907" s="327">
        <v>0</v>
      </c>
      <c r="AH3907" s="327">
        <v>0</v>
      </c>
      <c r="AI3907" s="327">
        <v>0</v>
      </c>
      <c r="AJ3907" s="327">
        <v>0</v>
      </c>
      <c r="AK3907" s="327">
        <v>0</v>
      </c>
      <c r="AL3907" s="327">
        <v>0</v>
      </c>
      <c r="AM3907" s="292"/>
    </row>
    <row r="3908" spans="23:39" ht="19.5" customHeight="1" x14ac:dyDescent="0.2">
      <c r="W3908" s="323" t="s">
        <v>401</v>
      </c>
      <c r="X3908" s="323" t="s">
        <v>236</v>
      </c>
      <c r="Y3908" s="323"/>
      <c r="Z3908" s="327">
        <v>0</v>
      </c>
      <c r="AA3908" s="327">
        <v>0</v>
      </c>
      <c r="AB3908" s="327">
        <v>0</v>
      </c>
      <c r="AC3908" s="327">
        <v>0</v>
      </c>
      <c r="AD3908" s="327">
        <v>0</v>
      </c>
      <c r="AE3908" s="327">
        <v>0</v>
      </c>
      <c r="AF3908" s="327">
        <v>0</v>
      </c>
      <c r="AG3908" s="327">
        <v>0</v>
      </c>
      <c r="AH3908" s="327">
        <v>0</v>
      </c>
      <c r="AI3908" s="327">
        <v>0</v>
      </c>
      <c r="AJ3908" s="327">
        <v>0</v>
      </c>
      <c r="AK3908" s="327">
        <v>0</v>
      </c>
      <c r="AL3908" s="327">
        <v>0</v>
      </c>
      <c r="AM3908" s="292"/>
    </row>
    <row r="3909" spans="23:39" ht="19.5" customHeight="1" x14ac:dyDescent="0.2">
      <c r="W3909" s="323" t="s">
        <v>401</v>
      </c>
      <c r="X3909" s="323" t="s">
        <v>237</v>
      </c>
      <c r="Y3909" s="323"/>
      <c r="Z3909" s="327">
        <v>0</v>
      </c>
      <c r="AA3909" s="327">
        <v>0</v>
      </c>
      <c r="AB3909" s="327">
        <v>0</v>
      </c>
      <c r="AC3909" s="327">
        <v>0</v>
      </c>
      <c r="AD3909" s="327">
        <v>0</v>
      </c>
      <c r="AE3909" s="327">
        <v>0</v>
      </c>
      <c r="AF3909" s="327">
        <v>0</v>
      </c>
      <c r="AG3909" s="327">
        <v>0</v>
      </c>
      <c r="AH3909" s="327">
        <v>0</v>
      </c>
      <c r="AI3909" s="327">
        <v>0</v>
      </c>
      <c r="AJ3909" s="327">
        <v>0</v>
      </c>
      <c r="AK3909" s="327">
        <v>0</v>
      </c>
      <c r="AL3909" s="327">
        <v>0</v>
      </c>
      <c r="AM3909" s="292"/>
    </row>
    <row r="3910" spans="23:39" ht="19.5" customHeight="1" x14ac:dyDescent="0.2">
      <c r="W3910" s="323" t="s">
        <v>401</v>
      </c>
      <c r="X3910" s="323" t="s">
        <v>238</v>
      </c>
      <c r="Y3910" s="323"/>
      <c r="Z3910" s="327">
        <v>0</v>
      </c>
      <c r="AA3910" s="327">
        <v>0</v>
      </c>
      <c r="AB3910" s="327">
        <v>0</v>
      </c>
      <c r="AC3910" s="327">
        <v>0</v>
      </c>
      <c r="AD3910" s="327">
        <v>0</v>
      </c>
      <c r="AE3910" s="327">
        <v>0</v>
      </c>
      <c r="AF3910" s="327">
        <v>0</v>
      </c>
      <c r="AG3910" s="327">
        <v>0</v>
      </c>
      <c r="AH3910" s="327">
        <v>0</v>
      </c>
      <c r="AI3910" s="327">
        <v>0</v>
      </c>
      <c r="AJ3910" s="327">
        <v>0</v>
      </c>
      <c r="AK3910" s="327">
        <v>0</v>
      </c>
      <c r="AL3910" s="327">
        <v>0</v>
      </c>
      <c r="AM3910" s="292"/>
    </row>
    <row r="3911" spans="23:39" ht="19.5" customHeight="1" x14ac:dyDescent="0.2">
      <c r="W3911" s="323" t="s">
        <v>401</v>
      </c>
      <c r="X3911" s="323" t="s">
        <v>239</v>
      </c>
      <c r="Y3911" s="323"/>
      <c r="Z3911" s="327">
        <v>0</v>
      </c>
      <c r="AA3911" s="327">
        <v>0</v>
      </c>
      <c r="AB3911" s="327">
        <v>0</v>
      </c>
      <c r="AC3911" s="327">
        <v>0</v>
      </c>
      <c r="AD3911" s="327">
        <v>0</v>
      </c>
      <c r="AE3911" s="327">
        <v>0</v>
      </c>
      <c r="AF3911" s="327">
        <v>0</v>
      </c>
      <c r="AG3911" s="327">
        <v>0</v>
      </c>
      <c r="AH3911" s="327">
        <v>0</v>
      </c>
      <c r="AI3911" s="327">
        <v>0</v>
      </c>
      <c r="AJ3911" s="327">
        <v>0</v>
      </c>
      <c r="AK3911" s="327">
        <v>0</v>
      </c>
      <c r="AL3911" s="327">
        <v>0</v>
      </c>
      <c r="AM3911" s="292"/>
    </row>
    <row r="3912" spans="23:39" ht="19.5" customHeight="1" x14ac:dyDescent="0.2">
      <c r="W3912" s="323" t="s">
        <v>401</v>
      </c>
      <c r="X3912" s="323" t="s">
        <v>240</v>
      </c>
      <c r="Y3912" s="323"/>
      <c r="Z3912" s="327">
        <v>0</v>
      </c>
      <c r="AA3912" s="327">
        <v>0</v>
      </c>
      <c r="AB3912" s="327">
        <v>0</v>
      </c>
      <c r="AC3912" s="327">
        <v>0</v>
      </c>
      <c r="AD3912" s="327">
        <v>0</v>
      </c>
      <c r="AE3912" s="327">
        <v>0</v>
      </c>
      <c r="AF3912" s="327">
        <v>0</v>
      </c>
      <c r="AG3912" s="327">
        <v>0</v>
      </c>
      <c r="AH3912" s="327">
        <v>0</v>
      </c>
      <c r="AI3912" s="327">
        <v>0</v>
      </c>
      <c r="AJ3912" s="327">
        <v>0</v>
      </c>
      <c r="AK3912" s="327">
        <v>0</v>
      </c>
      <c r="AL3912" s="327">
        <v>0</v>
      </c>
      <c r="AM3912" s="292"/>
    </row>
    <row r="3913" spans="23:39" ht="19.5" customHeight="1" x14ac:dyDescent="0.2">
      <c r="W3913" s="323" t="s">
        <v>401</v>
      </c>
      <c r="X3913" s="323" t="s">
        <v>241</v>
      </c>
      <c r="Y3913" s="323"/>
      <c r="Z3913" s="327">
        <v>0</v>
      </c>
      <c r="AA3913" s="327">
        <v>0</v>
      </c>
      <c r="AB3913" s="327">
        <v>0</v>
      </c>
      <c r="AC3913" s="327">
        <v>0</v>
      </c>
      <c r="AD3913" s="327">
        <v>0</v>
      </c>
      <c r="AE3913" s="327">
        <v>0</v>
      </c>
      <c r="AF3913" s="327">
        <v>0</v>
      </c>
      <c r="AG3913" s="327">
        <v>0</v>
      </c>
      <c r="AH3913" s="327">
        <v>0</v>
      </c>
      <c r="AI3913" s="327">
        <v>0</v>
      </c>
      <c r="AJ3913" s="327">
        <v>0</v>
      </c>
      <c r="AK3913" s="327">
        <v>0</v>
      </c>
      <c r="AL3913" s="327">
        <v>0</v>
      </c>
      <c r="AM3913" s="292"/>
    </row>
    <row r="3914" spans="23:39" ht="19.5" customHeight="1" x14ac:dyDescent="0.2">
      <c r="W3914" s="323" t="s">
        <v>401</v>
      </c>
      <c r="X3914" s="323" t="s">
        <v>242</v>
      </c>
      <c r="Y3914" s="323"/>
      <c r="Z3914" s="327">
        <v>0</v>
      </c>
      <c r="AA3914" s="327">
        <v>0</v>
      </c>
      <c r="AB3914" s="327">
        <v>0</v>
      </c>
      <c r="AC3914" s="327">
        <v>0</v>
      </c>
      <c r="AD3914" s="327">
        <v>0</v>
      </c>
      <c r="AE3914" s="327">
        <v>0</v>
      </c>
      <c r="AF3914" s="327">
        <v>0</v>
      </c>
      <c r="AG3914" s="327">
        <v>0</v>
      </c>
      <c r="AH3914" s="327">
        <v>0</v>
      </c>
      <c r="AI3914" s="327">
        <v>0</v>
      </c>
      <c r="AJ3914" s="327">
        <v>0</v>
      </c>
      <c r="AK3914" s="327">
        <v>0</v>
      </c>
      <c r="AL3914" s="327">
        <v>0</v>
      </c>
      <c r="AM3914" s="292"/>
    </row>
    <row r="3915" spans="23:39" ht="19.5" customHeight="1" x14ac:dyDescent="0.2">
      <c r="W3915" s="323" t="s">
        <v>401</v>
      </c>
      <c r="X3915" s="323" t="s">
        <v>243</v>
      </c>
      <c r="Y3915" s="323"/>
      <c r="Z3915" s="327">
        <v>0</v>
      </c>
      <c r="AA3915" s="327">
        <v>0</v>
      </c>
      <c r="AB3915" s="327">
        <v>0</v>
      </c>
      <c r="AC3915" s="327">
        <v>0</v>
      </c>
      <c r="AD3915" s="327">
        <v>0</v>
      </c>
      <c r="AE3915" s="327">
        <v>0</v>
      </c>
      <c r="AF3915" s="327">
        <v>0</v>
      </c>
      <c r="AG3915" s="327">
        <v>0</v>
      </c>
      <c r="AH3915" s="327">
        <v>0</v>
      </c>
      <c r="AI3915" s="327">
        <v>0</v>
      </c>
      <c r="AJ3915" s="327">
        <v>0</v>
      </c>
      <c r="AK3915" s="327">
        <v>0</v>
      </c>
      <c r="AL3915" s="327">
        <v>0</v>
      </c>
      <c r="AM3915" s="292"/>
    </row>
    <row r="3916" spans="23:39" ht="19.5" customHeight="1" x14ac:dyDescent="0.2">
      <c r="W3916" s="323" t="s">
        <v>401</v>
      </c>
      <c r="X3916" s="323" t="s">
        <v>244</v>
      </c>
      <c r="Y3916" s="323"/>
      <c r="Z3916" s="327">
        <v>0</v>
      </c>
      <c r="AA3916" s="327">
        <v>0</v>
      </c>
      <c r="AB3916" s="327">
        <v>0</v>
      </c>
      <c r="AC3916" s="327">
        <v>0</v>
      </c>
      <c r="AD3916" s="327">
        <v>0</v>
      </c>
      <c r="AE3916" s="327">
        <v>0</v>
      </c>
      <c r="AF3916" s="327">
        <v>0</v>
      </c>
      <c r="AG3916" s="327">
        <v>0</v>
      </c>
      <c r="AH3916" s="327">
        <v>0</v>
      </c>
      <c r="AI3916" s="327">
        <v>0</v>
      </c>
      <c r="AJ3916" s="327">
        <v>0</v>
      </c>
      <c r="AK3916" s="327">
        <v>0</v>
      </c>
      <c r="AL3916" s="327">
        <v>0</v>
      </c>
      <c r="AM3916" s="292"/>
    </row>
    <row r="3917" spans="23:39" ht="19.5" customHeight="1" x14ac:dyDescent="0.2">
      <c r="W3917" s="323" t="s">
        <v>401</v>
      </c>
      <c r="X3917" s="323" t="s">
        <v>245</v>
      </c>
      <c r="Y3917" s="323"/>
      <c r="Z3917" s="327">
        <v>0</v>
      </c>
      <c r="AA3917" s="327">
        <v>0</v>
      </c>
      <c r="AB3917" s="327">
        <v>0</v>
      </c>
      <c r="AC3917" s="327">
        <v>0</v>
      </c>
      <c r="AD3917" s="327">
        <v>0</v>
      </c>
      <c r="AE3917" s="327">
        <v>0</v>
      </c>
      <c r="AF3917" s="327">
        <v>0</v>
      </c>
      <c r="AG3917" s="327">
        <v>0</v>
      </c>
      <c r="AH3917" s="327">
        <v>0</v>
      </c>
      <c r="AI3917" s="327">
        <v>0</v>
      </c>
      <c r="AJ3917" s="327">
        <v>0</v>
      </c>
      <c r="AK3917" s="327">
        <v>0</v>
      </c>
      <c r="AL3917" s="327">
        <v>0</v>
      </c>
      <c r="AM3917" s="292"/>
    </row>
    <row r="3918" spans="23:39" ht="19.5" customHeight="1" x14ac:dyDescent="0.2">
      <c r="W3918" s="323" t="s">
        <v>401</v>
      </c>
      <c r="X3918" s="323" t="s">
        <v>246</v>
      </c>
      <c r="Y3918" s="323"/>
      <c r="Z3918" s="327">
        <v>0</v>
      </c>
      <c r="AA3918" s="327">
        <v>0</v>
      </c>
      <c r="AB3918" s="327">
        <v>0</v>
      </c>
      <c r="AC3918" s="327">
        <v>0</v>
      </c>
      <c r="AD3918" s="327">
        <v>0</v>
      </c>
      <c r="AE3918" s="327">
        <v>0</v>
      </c>
      <c r="AF3918" s="327">
        <v>0</v>
      </c>
      <c r="AG3918" s="327">
        <v>0</v>
      </c>
      <c r="AH3918" s="327">
        <v>0</v>
      </c>
      <c r="AI3918" s="327">
        <v>0</v>
      </c>
      <c r="AJ3918" s="327">
        <v>0</v>
      </c>
      <c r="AK3918" s="327">
        <v>0</v>
      </c>
      <c r="AL3918" s="327">
        <v>0</v>
      </c>
      <c r="AM3918" s="292"/>
    </row>
    <row r="3919" spans="23:39" ht="19.5" customHeight="1" x14ac:dyDescent="0.2">
      <c r="W3919" s="323" t="s">
        <v>401</v>
      </c>
      <c r="X3919" s="323" t="s">
        <v>247</v>
      </c>
      <c r="Y3919" s="323"/>
      <c r="Z3919" s="327">
        <v>0</v>
      </c>
      <c r="AA3919" s="327">
        <v>0</v>
      </c>
      <c r="AB3919" s="327">
        <v>0</v>
      </c>
      <c r="AC3919" s="327">
        <v>0</v>
      </c>
      <c r="AD3919" s="327">
        <v>0</v>
      </c>
      <c r="AE3919" s="327">
        <v>0</v>
      </c>
      <c r="AF3919" s="327">
        <v>0</v>
      </c>
      <c r="AG3919" s="327">
        <v>0</v>
      </c>
      <c r="AH3919" s="327">
        <v>0</v>
      </c>
      <c r="AI3919" s="327">
        <v>0</v>
      </c>
      <c r="AJ3919" s="327">
        <v>0</v>
      </c>
      <c r="AK3919" s="327">
        <v>0</v>
      </c>
      <c r="AL3919" s="327">
        <v>0</v>
      </c>
      <c r="AM3919" s="292"/>
    </row>
    <row r="3920" spans="23:39" ht="19.5" customHeight="1" x14ac:dyDescent="0.2">
      <c r="W3920" s="323" t="s">
        <v>401</v>
      </c>
      <c r="X3920" s="323" t="s">
        <v>248</v>
      </c>
      <c r="Y3920" s="323"/>
      <c r="Z3920" s="327">
        <v>0</v>
      </c>
      <c r="AA3920" s="327">
        <v>0</v>
      </c>
      <c r="AB3920" s="327">
        <v>0</v>
      </c>
      <c r="AC3920" s="327">
        <v>0</v>
      </c>
      <c r="AD3920" s="327">
        <v>0</v>
      </c>
      <c r="AE3920" s="327">
        <v>0</v>
      </c>
      <c r="AF3920" s="327">
        <v>0</v>
      </c>
      <c r="AG3920" s="327">
        <v>0</v>
      </c>
      <c r="AH3920" s="327">
        <v>0</v>
      </c>
      <c r="AI3920" s="327">
        <v>0</v>
      </c>
      <c r="AJ3920" s="327">
        <v>0</v>
      </c>
      <c r="AK3920" s="327">
        <v>0</v>
      </c>
      <c r="AL3920" s="327">
        <v>0</v>
      </c>
      <c r="AM3920" s="292"/>
    </row>
    <row r="3921" spans="23:39" ht="19.5" customHeight="1" x14ac:dyDescent="0.2">
      <c r="W3921" s="323" t="s">
        <v>401</v>
      </c>
      <c r="X3921" s="323" t="s">
        <v>210</v>
      </c>
      <c r="Y3921" s="323"/>
      <c r="Z3921" s="327">
        <v>0</v>
      </c>
      <c r="AA3921" s="327">
        <v>0</v>
      </c>
      <c r="AB3921" s="327">
        <v>0</v>
      </c>
      <c r="AC3921" s="327">
        <v>0</v>
      </c>
      <c r="AD3921" s="327">
        <v>0</v>
      </c>
      <c r="AE3921" s="327">
        <v>0</v>
      </c>
      <c r="AF3921" s="327">
        <v>0</v>
      </c>
      <c r="AG3921" s="327">
        <v>0</v>
      </c>
      <c r="AH3921" s="327">
        <v>0</v>
      </c>
      <c r="AI3921" s="327">
        <v>0</v>
      </c>
      <c r="AJ3921" s="327">
        <v>0</v>
      </c>
      <c r="AK3921" s="327">
        <v>0</v>
      </c>
      <c r="AL3921" s="327">
        <v>0</v>
      </c>
      <c r="AM3921" s="292"/>
    </row>
    <row r="3922" spans="23:39" ht="19.5" customHeight="1" x14ac:dyDescent="0.2">
      <c r="W3922" s="321"/>
      <c r="X3922" s="321"/>
      <c r="Y3922" s="321"/>
      <c r="Z3922" s="329"/>
      <c r="AA3922" s="329"/>
      <c r="AB3922" s="329"/>
      <c r="AC3922" s="329"/>
      <c r="AD3922" s="329"/>
      <c r="AE3922" s="329"/>
      <c r="AF3922" s="329"/>
      <c r="AG3922" s="329"/>
      <c r="AH3922" s="329"/>
      <c r="AI3922" s="329"/>
      <c r="AJ3922" s="329"/>
      <c r="AK3922" s="329"/>
      <c r="AL3922" s="329"/>
      <c r="AM3922" s="292"/>
    </row>
    <row r="3923" spans="23:39" ht="19.5" customHeight="1" x14ac:dyDescent="0.2">
      <c r="W3923" s="321"/>
      <c r="X3923" s="321"/>
      <c r="Y3923" s="321"/>
      <c r="Z3923" s="329"/>
      <c r="AA3923" s="329"/>
      <c r="AB3923" s="329"/>
      <c r="AC3923" s="329"/>
      <c r="AD3923" s="329"/>
      <c r="AE3923" s="329"/>
      <c r="AF3923" s="329"/>
      <c r="AG3923" s="329"/>
      <c r="AH3923" s="329"/>
      <c r="AI3923" s="329"/>
      <c r="AJ3923" s="329"/>
      <c r="AK3923" s="329"/>
      <c r="AL3923" s="329"/>
      <c r="AM3923" s="292"/>
    </row>
    <row r="3924" spans="23:39" ht="19.5" customHeight="1" x14ac:dyDescent="0.2">
      <c r="W3924" s="323" t="s">
        <v>3</v>
      </c>
      <c r="X3924" s="323" t="s">
        <v>4</v>
      </c>
      <c r="Y3924" s="323"/>
      <c r="Z3924" s="327" t="s">
        <v>8</v>
      </c>
      <c r="AA3924" s="327" t="s">
        <v>9</v>
      </c>
      <c r="AB3924" s="327" t="s">
        <v>10</v>
      </c>
      <c r="AC3924" s="327" t="s">
        <v>11</v>
      </c>
      <c r="AD3924" s="327" t="s">
        <v>12</v>
      </c>
      <c r="AE3924" s="327" t="s">
        <v>13</v>
      </c>
      <c r="AF3924" s="327" t="s">
        <v>14</v>
      </c>
      <c r="AG3924" s="327" t="s">
        <v>15</v>
      </c>
      <c r="AH3924" s="327" t="s">
        <v>16</v>
      </c>
      <c r="AI3924" s="327" t="s">
        <v>17</v>
      </c>
      <c r="AJ3924" s="327" t="s">
        <v>111</v>
      </c>
      <c r="AK3924" s="327" t="s">
        <v>19</v>
      </c>
      <c r="AL3924" s="327" t="s">
        <v>20</v>
      </c>
      <c r="AM3924" s="292"/>
    </row>
    <row r="3925" spans="23:39" ht="19.5" customHeight="1" x14ac:dyDescent="0.2">
      <c r="W3925" s="323" t="s">
        <v>81</v>
      </c>
      <c r="X3925" s="323" t="s">
        <v>217</v>
      </c>
      <c r="Y3925" s="323"/>
      <c r="Z3925" s="327">
        <v>0</v>
      </c>
      <c r="AA3925" s="327">
        <v>0</v>
      </c>
      <c r="AB3925" s="327">
        <v>0</v>
      </c>
      <c r="AC3925" s="327">
        <v>0</v>
      </c>
      <c r="AD3925" s="327">
        <v>0</v>
      </c>
      <c r="AE3925" s="327">
        <v>0</v>
      </c>
      <c r="AF3925" s="327">
        <v>0</v>
      </c>
      <c r="AG3925" s="327">
        <v>0</v>
      </c>
      <c r="AH3925" s="327">
        <v>0</v>
      </c>
      <c r="AI3925" s="327">
        <v>0</v>
      </c>
      <c r="AJ3925" s="327">
        <v>0</v>
      </c>
      <c r="AK3925" s="327">
        <v>0</v>
      </c>
      <c r="AL3925" s="327">
        <v>0</v>
      </c>
      <c r="AM3925" s="292"/>
    </row>
    <row r="3926" spans="23:39" ht="19.5" customHeight="1" x14ac:dyDescent="0.2">
      <c r="W3926" s="323" t="s">
        <v>81</v>
      </c>
      <c r="X3926" s="323" t="s">
        <v>218</v>
      </c>
      <c r="Y3926" s="323"/>
      <c r="Z3926" s="327">
        <v>0</v>
      </c>
      <c r="AA3926" s="327">
        <v>0</v>
      </c>
      <c r="AB3926" s="327">
        <v>0</v>
      </c>
      <c r="AC3926" s="327">
        <v>0</v>
      </c>
      <c r="AD3926" s="327">
        <v>0</v>
      </c>
      <c r="AE3926" s="327">
        <v>0</v>
      </c>
      <c r="AF3926" s="327">
        <v>0</v>
      </c>
      <c r="AG3926" s="327">
        <v>0</v>
      </c>
      <c r="AH3926" s="327">
        <v>0</v>
      </c>
      <c r="AI3926" s="327">
        <v>0</v>
      </c>
      <c r="AJ3926" s="327">
        <v>0</v>
      </c>
      <c r="AK3926" s="327">
        <v>0</v>
      </c>
      <c r="AL3926" s="327">
        <v>0</v>
      </c>
      <c r="AM3926" s="292"/>
    </row>
    <row r="3927" spans="23:39" ht="19.5" customHeight="1" x14ac:dyDescent="0.2">
      <c r="W3927" s="323" t="s">
        <v>81</v>
      </c>
      <c r="X3927" s="323" t="s">
        <v>219</v>
      </c>
      <c r="Y3927" s="323"/>
      <c r="Z3927" s="327">
        <v>0</v>
      </c>
      <c r="AA3927" s="327">
        <v>0</v>
      </c>
      <c r="AB3927" s="327">
        <v>0</v>
      </c>
      <c r="AC3927" s="327">
        <v>0</v>
      </c>
      <c r="AD3927" s="327">
        <v>0</v>
      </c>
      <c r="AE3927" s="327">
        <v>0</v>
      </c>
      <c r="AF3927" s="327">
        <v>0</v>
      </c>
      <c r="AG3927" s="327">
        <v>0</v>
      </c>
      <c r="AH3927" s="327">
        <v>0</v>
      </c>
      <c r="AI3927" s="327">
        <v>0</v>
      </c>
      <c r="AJ3927" s="327">
        <v>0</v>
      </c>
      <c r="AK3927" s="327">
        <v>0</v>
      </c>
      <c r="AL3927" s="327">
        <v>0</v>
      </c>
      <c r="AM3927" s="292"/>
    </row>
    <row r="3928" spans="23:39" ht="19.5" customHeight="1" x14ac:dyDescent="0.2">
      <c r="W3928" s="323" t="s">
        <v>81</v>
      </c>
      <c r="X3928" s="323" t="s">
        <v>220</v>
      </c>
      <c r="Y3928" s="323"/>
      <c r="Z3928" s="327">
        <v>0</v>
      </c>
      <c r="AA3928" s="327">
        <v>0</v>
      </c>
      <c r="AB3928" s="327">
        <v>0</v>
      </c>
      <c r="AC3928" s="327">
        <v>0</v>
      </c>
      <c r="AD3928" s="327">
        <v>0</v>
      </c>
      <c r="AE3928" s="327">
        <v>0</v>
      </c>
      <c r="AF3928" s="327">
        <v>0</v>
      </c>
      <c r="AG3928" s="327">
        <v>0</v>
      </c>
      <c r="AH3928" s="327">
        <v>0</v>
      </c>
      <c r="AI3928" s="327">
        <v>0</v>
      </c>
      <c r="AJ3928" s="327">
        <v>0</v>
      </c>
      <c r="AK3928" s="327">
        <v>0</v>
      </c>
      <c r="AL3928" s="327">
        <v>0</v>
      </c>
      <c r="AM3928" s="292"/>
    </row>
    <row r="3929" spans="23:39" ht="19.5" customHeight="1" x14ac:dyDescent="0.2">
      <c r="W3929" s="323" t="s">
        <v>81</v>
      </c>
      <c r="X3929" s="323" t="s">
        <v>211</v>
      </c>
      <c r="Y3929" s="323"/>
      <c r="Z3929" s="327">
        <v>0</v>
      </c>
      <c r="AA3929" s="327">
        <v>0</v>
      </c>
      <c r="AB3929" s="327">
        <v>0</v>
      </c>
      <c r="AC3929" s="327">
        <v>0</v>
      </c>
      <c r="AD3929" s="327">
        <v>0</v>
      </c>
      <c r="AE3929" s="327">
        <v>0</v>
      </c>
      <c r="AF3929" s="327">
        <v>0</v>
      </c>
      <c r="AG3929" s="327">
        <v>0</v>
      </c>
      <c r="AH3929" s="327">
        <v>0</v>
      </c>
      <c r="AI3929" s="327">
        <v>0</v>
      </c>
      <c r="AJ3929" s="327">
        <v>0</v>
      </c>
      <c r="AK3929" s="327">
        <v>0</v>
      </c>
      <c r="AL3929" s="327">
        <v>0</v>
      </c>
      <c r="AM3929" s="292"/>
    </row>
    <row r="3930" spans="23:39" ht="19.5" customHeight="1" x14ac:dyDescent="0.2">
      <c r="W3930" s="323" t="s">
        <v>81</v>
      </c>
      <c r="X3930" s="323" t="s">
        <v>221</v>
      </c>
      <c r="Y3930" s="323"/>
      <c r="Z3930" s="327">
        <v>0</v>
      </c>
      <c r="AA3930" s="327">
        <v>0</v>
      </c>
      <c r="AB3930" s="327">
        <v>0</v>
      </c>
      <c r="AC3930" s="327">
        <v>0</v>
      </c>
      <c r="AD3930" s="327">
        <v>0</v>
      </c>
      <c r="AE3930" s="327">
        <v>0</v>
      </c>
      <c r="AF3930" s="327">
        <v>0</v>
      </c>
      <c r="AG3930" s="327">
        <v>0</v>
      </c>
      <c r="AH3930" s="327">
        <v>0</v>
      </c>
      <c r="AI3930" s="327">
        <v>0</v>
      </c>
      <c r="AJ3930" s="327">
        <v>0</v>
      </c>
      <c r="AK3930" s="327">
        <v>0</v>
      </c>
      <c r="AL3930" s="327">
        <v>0</v>
      </c>
      <c r="AM3930" s="292"/>
    </row>
    <row r="3931" spans="23:39" ht="19.5" customHeight="1" x14ac:dyDescent="0.2">
      <c r="W3931" s="323" t="s">
        <v>81</v>
      </c>
      <c r="X3931" s="323" t="s">
        <v>222</v>
      </c>
      <c r="Y3931" s="323"/>
      <c r="Z3931" s="327">
        <v>0</v>
      </c>
      <c r="AA3931" s="327">
        <v>0</v>
      </c>
      <c r="AB3931" s="327">
        <v>0</v>
      </c>
      <c r="AC3931" s="327">
        <v>0</v>
      </c>
      <c r="AD3931" s="327">
        <v>0</v>
      </c>
      <c r="AE3931" s="327">
        <v>0</v>
      </c>
      <c r="AF3931" s="327">
        <v>0</v>
      </c>
      <c r="AG3931" s="327">
        <v>0</v>
      </c>
      <c r="AH3931" s="327">
        <v>0</v>
      </c>
      <c r="AI3931" s="327">
        <v>0</v>
      </c>
      <c r="AJ3931" s="327">
        <v>0</v>
      </c>
      <c r="AK3931" s="327">
        <v>0</v>
      </c>
      <c r="AL3931" s="327">
        <v>0</v>
      </c>
      <c r="AM3931" s="292"/>
    </row>
    <row r="3932" spans="23:39" ht="19.5" customHeight="1" x14ac:dyDescent="0.2">
      <c r="W3932" s="323" t="s">
        <v>81</v>
      </c>
      <c r="X3932" s="323" t="s">
        <v>223</v>
      </c>
      <c r="Y3932" s="323"/>
      <c r="Z3932" s="327">
        <v>0</v>
      </c>
      <c r="AA3932" s="327">
        <v>0</v>
      </c>
      <c r="AB3932" s="327">
        <v>0</v>
      </c>
      <c r="AC3932" s="327">
        <v>0</v>
      </c>
      <c r="AD3932" s="327">
        <v>0</v>
      </c>
      <c r="AE3932" s="327">
        <v>0</v>
      </c>
      <c r="AF3932" s="327">
        <v>0</v>
      </c>
      <c r="AG3932" s="327">
        <v>0</v>
      </c>
      <c r="AH3932" s="327">
        <v>0</v>
      </c>
      <c r="AI3932" s="327">
        <v>0</v>
      </c>
      <c r="AJ3932" s="327">
        <v>0</v>
      </c>
      <c r="AK3932" s="327">
        <v>0</v>
      </c>
      <c r="AL3932" s="327">
        <v>0</v>
      </c>
      <c r="AM3932" s="292"/>
    </row>
    <row r="3933" spans="23:39" ht="19.5" customHeight="1" x14ac:dyDescent="0.2">
      <c r="W3933" s="323" t="s">
        <v>81</v>
      </c>
      <c r="X3933" s="323" t="s">
        <v>224</v>
      </c>
      <c r="Y3933" s="323"/>
      <c r="Z3933" s="327">
        <v>0</v>
      </c>
      <c r="AA3933" s="327">
        <v>0</v>
      </c>
      <c r="AB3933" s="327">
        <v>0</v>
      </c>
      <c r="AC3933" s="327">
        <v>0</v>
      </c>
      <c r="AD3933" s="327">
        <v>0</v>
      </c>
      <c r="AE3933" s="327">
        <v>0</v>
      </c>
      <c r="AF3933" s="327">
        <v>0</v>
      </c>
      <c r="AG3933" s="327">
        <v>0</v>
      </c>
      <c r="AH3933" s="327">
        <v>0</v>
      </c>
      <c r="AI3933" s="327">
        <v>0</v>
      </c>
      <c r="AJ3933" s="327">
        <v>0</v>
      </c>
      <c r="AK3933" s="327">
        <v>0</v>
      </c>
      <c r="AL3933" s="327">
        <v>0</v>
      </c>
      <c r="AM3933" s="292"/>
    </row>
    <row r="3934" spans="23:39" ht="19.5" customHeight="1" x14ac:dyDescent="0.2">
      <c r="W3934" s="323" t="s">
        <v>81</v>
      </c>
      <c r="X3934" s="323" t="s">
        <v>225</v>
      </c>
      <c r="Y3934" s="323"/>
      <c r="Z3934" s="327">
        <v>0</v>
      </c>
      <c r="AA3934" s="327">
        <v>0</v>
      </c>
      <c r="AB3934" s="327">
        <v>0</v>
      </c>
      <c r="AC3934" s="327">
        <v>0</v>
      </c>
      <c r="AD3934" s="327">
        <v>0</v>
      </c>
      <c r="AE3934" s="327">
        <v>0</v>
      </c>
      <c r="AF3934" s="327">
        <v>0</v>
      </c>
      <c r="AG3934" s="327">
        <v>0</v>
      </c>
      <c r="AH3934" s="327">
        <v>0</v>
      </c>
      <c r="AI3934" s="327">
        <v>0</v>
      </c>
      <c r="AJ3934" s="327">
        <v>0</v>
      </c>
      <c r="AK3934" s="327">
        <v>0</v>
      </c>
      <c r="AL3934" s="327">
        <v>0</v>
      </c>
      <c r="AM3934" s="292"/>
    </row>
    <row r="3935" spans="23:39" ht="19.5" customHeight="1" x14ac:dyDescent="0.2">
      <c r="W3935" s="323" t="s">
        <v>81</v>
      </c>
      <c r="X3935" s="323" t="s">
        <v>226</v>
      </c>
      <c r="Y3935" s="323"/>
      <c r="Z3935" s="327">
        <v>0</v>
      </c>
      <c r="AA3935" s="327">
        <v>0</v>
      </c>
      <c r="AB3935" s="327">
        <v>0</v>
      </c>
      <c r="AC3935" s="327">
        <v>0</v>
      </c>
      <c r="AD3935" s="327">
        <v>0</v>
      </c>
      <c r="AE3935" s="327">
        <v>0</v>
      </c>
      <c r="AF3935" s="327">
        <v>0</v>
      </c>
      <c r="AG3935" s="327">
        <v>0</v>
      </c>
      <c r="AH3935" s="327">
        <v>0</v>
      </c>
      <c r="AI3935" s="327">
        <v>0</v>
      </c>
      <c r="AJ3935" s="327">
        <v>0</v>
      </c>
      <c r="AK3935" s="327">
        <v>0</v>
      </c>
      <c r="AL3935" s="327">
        <v>0</v>
      </c>
      <c r="AM3935" s="292"/>
    </row>
    <row r="3936" spans="23:39" ht="19.5" customHeight="1" x14ac:dyDescent="0.2">
      <c r="W3936" s="323" t="s">
        <v>81</v>
      </c>
      <c r="X3936" s="323" t="s">
        <v>227</v>
      </c>
      <c r="Y3936" s="323"/>
      <c r="Z3936" s="327">
        <v>0</v>
      </c>
      <c r="AA3936" s="327">
        <v>0</v>
      </c>
      <c r="AB3936" s="327">
        <v>0</v>
      </c>
      <c r="AC3936" s="327">
        <v>0</v>
      </c>
      <c r="AD3936" s="327">
        <v>0</v>
      </c>
      <c r="AE3936" s="327">
        <v>0</v>
      </c>
      <c r="AF3936" s="327">
        <v>0</v>
      </c>
      <c r="AG3936" s="327">
        <v>0</v>
      </c>
      <c r="AH3936" s="327">
        <v>0</v>
      </c>
      <c r="AI3936" s="327">
        <v>0</v>
      </c>
      <c r="AJ3936" s="327">
        <v>0</v>
      </c>
      <c r="AK3936" s="327">
        <v>0</v>
      </c>
      <c r="AL3936" s="327">
        <v>0</v>
      </c>
      <c r="AM3936" s="292"/>
    </row>
    <row r="3937" spans="23:39" ht="19.5" customHeight="1" x14ac:dyDescent="0.2">
      <c r="W3937" s="323" t="s">
        <v>81</v>
      </c>
      <c r="X3937" s="323" t="s">
        <v>367</v>
      </c>
      <c r="Y3937" s="323"/>
      <c r="Z3937" s="327">
        <v>0</v>
      </c>
      <c r="AA3937" s="327">
        <v>0</v>
      </c>
      <c r="AB3937" s="327">
        <v>0</v>
      </c>
      <c r="AC3937" s="327">
        <v>0</v>
      </c>
      <c r="AD3937" s="327">
        <v>0</v>
      </c>
      <c r="AE3937" s="327">
        <v>0</v>
      </c>
      <c r="AF3937" s="327">
        <v>0</v>
      </c>
      <c r="AG3937" s="327">
        <v>0</v>
      </c>
      <c r="AH3937" s="327">
        <v>0</v>
      </c>
      <c r="AI3937" s="327">
        <v>0</v>
      </c>
      <c r="AJ3937" s="327">
        <v>0</v>
      </c>
      <c r="AK3937" s="327">
        <v>0</v>
      </c>
      <c r="AL3937" s="327">
        <v>0</v>
      </c>
      <c r="AM3937" s="292"/>
    </row>
    <row r="3938" spans="23:39" ht="19.5" customHeight="1" x14ac:dyDescent="0.2">
      <c r="W3938" s="323" t="s">
        <v>81</v>
      </c>
      <c r="X3938" s="323" t="s">
        <v>229</v>
      </c>
      <c r="Y3938" s="323"/>
      <c r="Z3938" s="327">
        <v>0</v>
      </c>
      <c r="AA3938" s="327">
        <v>0</v>
      </c>
      <c r="AB3938" s="327">
        <v>0</v>
      </c>
      <c r="AC3938" s="327">
        <v>0</v>
      </c>
      <c r="AD3938" s="327">
        <v>0</v>
      </c>
      <c r="AE3938" s="327">
        <v>0</v>
      </c>
      <c r="AF3938" s="327">
        <v>0</v>
      </c>
      <c r="AG3938" s="327">
        <v>0</v>
      </c>
      <c r="AH3938" s="327">
        <v>0</v>
      </c>
      <c r="AI3938" s="327">
        <v>0</v>
      </c>
      <c r="AJ3938" s="327">
        <v>0</v>
      </c>
      <c r="AK3938" s="327">
        <v>0</v>
      </c>
      <c r="AL3938" s="327">
        <v>0</v>
      </c>
      <c r="AM3938" s="292"/>
    </row>
    <row r="3939" spans="23:39" ht="19.5" customHeight="1" x14ac:dyDescent="0.2">
      <c r="W3939" s="323" t="s">
        <v>81</v>
      </c>
      <c r="X3939" s="323" t="s">
        <v>230</v>
      </c>
      <c r="Y3939" s="323"/>
      <c r="Z3939" s="327">
        <v>0</v>
      </c>
      <c r="AA3939" s="327">
        <v>0</v>
      </c>
      <c r="AB3939" s="327">
        <v>0</v>
      </c>
      <c r="AC3939" s="327">
        <v>0</v>
      </c>
      <c r="AD3939" s="327">
        <v>0</v>
      </c>
      <c r="AE3939" s="327">
        <v>0</v>
      </c>
      <c r="AF3939" s="327">
        <v>0</v>
      </c>
      <c r="AG3939" s="327">
        <v>0</v>
      </c>
      <c r="AH3939" s="327">
        <v>0</v>
      </c>
      <c r="AI3939" s="327">
        <v>0</v>
      </c>
      <c r="AJ3939" s="327">
        <v>0</v>
      </c>
      <c r="AK3939" s="327">
        <v>0</v>
      </c>
      <c r="AL3939" s="327">
        <v>0</v>
      </c>
      <c r="AM3939" s="292"/>
    </row>
    <row r="3940" spans="23:39" ht="19.5" customHeight="1" x14ac:dyDescent="0.2">
      <c r="W3940" s="323" t="s">
        <v>81</v>
      </c>
      <c r="X3940" s="323" t="s">
        <v>231</v>
      </c>
      <c r="Y3940" s="323"/>
      <c r="Z3940" s="327">
        <v>0</v>
      </c>
      <c r="AA3940" s="327">
        <v>0</v>
      </c>
      <c r="AB3940" s="327">
        <v>0</v>
      </c>
      <c r="AC3940" s="327">
        <v>0</v>
      </c>
      <c r="AD3940" s="327">
        <v>0</v>
      </c>
      <c r="AE3940" s="327">
        <v>0</v>
      </c>
      <c r="AF3940" s="327">
        <v>0</v>
      </c>
      <c r="AG3940" s="327">
        <v>0</v>
      </c>
      <c r="AH3940" s="327">
        <v>0</v>
      </c>
      <c r="AI3940" s="327">
        <v>0</v>
      </c>
      <c r="AJ3940" s="327">
        <v>0</v>
      </c>
      <c r="AK3940" s="327">
        <v>0</v>
      </c>
      <c r="AL3940" s="327">
        <v>0</v>
      </c>
      <c r="AM3940" s="292"/>
    </row>
    <row r="3941" spans="23:39" ht="19.5" customHeight="1" x14ac:dyDescent="0.2">
      <c r="W3941" s="323" t="s">
        <v>81</v>
      </c>
      <c r="X3941" s="323" t="s">
        <v>232</v>
      </c>
      <c r="Y3941" s="323"/>
      <c r="Z3941" s="327">
        <v>0</v>
      </c>
      <c r="AA3941" s="327">
        <v>0</v>
      </c>
      <c r="AB3941" s="327">
        <v>0</v>
      </c>
      <c r="AC3941" s="327">
        <v>0</v>
      </c>
      <c r="AD3941" s="327">
        <v>0</v>
      </c>
      <c r="AE3941" s="327">
        <v>0</v>
      </c>
      <c r="AF3941" s="327">
        <v>0</v>
      </c>
      <c r="AG3941" s="327">
        <v>0</v>
      </c>
      <c r="AH3941" s="327">
        <v>0</v>
      </c>
      <c r="AI3941" s="327">
        <v>0</v>
      </c>
      <c r="AJ3941" s="327">
        <v>0</v>
      </c>
      <c r="AK3941" s="327">
        <v>0</v>
      </c>
      <c r="AL3941" s="327">
        <v>0</v>
      </c>
      <c r="AM3941" s="292"/>
    </row>
    <row r="3942" spans="23:39" ht="19.5" customHeight="1" x14ac:dyDescent="0.2">
      <c r="W3942" s="323" t="s">
        <v>81</v>
      </c>
      <c r="X3942" s="323" t="s">
        <v>233</v>
      </c>
      <c r="Y3942" s="323"/>
      <c r="Z3942" s="327">
        <v>0</v>
      </c>
      <c r="AA3942" s="327">
        <v>0</v>
      </c>
      <c r="AB3942" s="327">
        <v>0</v>
      </c>
      <c r="AC3942" s="327">
        <v>0</v>
      </c>
      <c r="AD3942" s="327">
        <v>0</v>
      </c>
      <c r="AE3942" s="327">
        <v>0</v>
      </c>
      <c r="AF3942" s="327">
        <v>0</v>
      </c>
      <c r="AG3942" s="327">
        <v>0</v>
      </c>
      <c r="AH3942" s="327">
        <v>0</v>
      </c>
      <c r="AI3942" s="327">
        <v>0</v>
      </c>
      <c r="AJ3942" s="327">
        <v>0</v>
      </c>
      <c r="AK3942" s="327">
        <v>0</v>
      </c>
      <c r="AL3942" s="327">
        <v>0</v>
      </c>
      <c r="AM3942" s="292"/>
    </row>
    <row r="3943" spans="23:39" ht="19.5" customHeight="1" x14ac:dyDescent="0.2">
      <c r="W3943" s="323" t="s">
        <v>81</v>
      </c>
      <c r="X3943" s="323" t="s">
        <v>234</v>
      </c>
      <c r="Y3943" s="323"/>
      <c r="Z3943" s="327">
        <v>0</v>
      </c>
      <c r="AA3943" s="327">
        <v>0</v>
      </c>
      <c r="AB3943" s="327">
        <v>0</v>
      </c>
      <c r="AC3943" s="327">
        <v>0</v>
      </c>
      <c r="AD3943" s="327">
        <v>0</v>
      </c>
      <c r="AE3943" s="327">
        <v>0</v>
      </c>
      <c r="AF3943" s="327">
        <v>0</v>
      </c>
      <c r="AG3943" s="327">
        <v>0</v>
      </c>
      <c r="AH3943" s="327">
        <v>0</v>
      </c>
      <c r="AI3943" s="327">
        <v>0</v>
      </c>
      <c r="AJ3943" s="327">
        <v>0</v>
      </c>
      <c r="AK3943" s="327">
        <v>0</v>
      </c>
      <c r="AL3943" s="327">
        <v>0</v>
      </c>
      <c r="AM3943" s="292"/>
    </row>
    <row r="3944" spans="23:39" ht="19.5" customHeight="1" x14ac:dyDescent="0.2">
      <c r="W3944" s="323" t="s">
        <v>81</v>
      </c>
      <c r="X3944" s="323" t="s">
        <v>127</v>
      </c>
      <c r="Y3944" s="323"/>
      <c r="Z3944" s="327">
        <v>5.8953916639644897</v>
      </c>
      <c r="AA3944" s="327">
        <v>55.1473913749061</v>
      </c>
      <c r="AB3944" s="327">
        <v>19.7529195784481</v>
      </c>
      <c r="AC3944" s="327">
        <v>66.791125947366993</v>
      </c>
      <c r="AD3944" s="327">
        <v>-2.1741521480277202</v>
      </c>
      <c r="AE3944" s="327">
        <v>4.17652107445842</v>
      </c>
      <c r="AF3944" s="327">
        <v>-1.6273398308026299</v>
      </c>
      <c r="AG3944" s="327">
        <v>-22.5606694423867</v>
      </c>
      <c r="AH3944" s="327">
        <v>-12.064276818842799</v>
      </c>
      <c r="AI3944" s="327">
        <v>-7.2515493730821099</v>
      </c>
      <c r="AJ3944" s="327">
        <v>-7.6080899218981699</v>
      </c>
      <c r="AK3944" s="327">
        <v>975.62788639154201</v>
      </c>
      <c r="AL3944" s="327">
        <v>1074.1051584956499</v>
      </c>
      <c r="AM3944" s="292"/>
    </row>
    <row r="3945" spans="23:39" ht="19.5" customHeight="1" x14ac:dyDescent="0.2">
      <c r="W3945" s="323" t="s">
        <v>81</v>
      </c>
      <c r="X3945" s="323" t="s">
        <v>235</v>
      </c>
      <c r="Y3945" s="323"/>
      <c r="Z3945" s="327">
        <v>0</v>
      </c>
      <c r="AA3945" s="327">
        <v>0</v>
      </c>
      <c r="AB3945" s="327">
        <v>0</v>
      </c>
      <c r="AC3945" s="327">
        <v>0</v>
      </c>
      <c r="AD3945" s="327">
        <v>0</v>
      </c>
      <c r="AE3945" s="327">
        <v>0</v>
      </c>
      <c r="AF3945" s="327">
        <v>0</v>
      </c>
      <c r="AG3945" s="327">
        <v>0</v>
      </c>
      <c r="AH3945" s="327">
        <v>0</v>
      </c>
      <c r="AI3945" s="327">
        <v>0</v>
      </c>
      <c r="AJ3945" s="327">
        <v>0</v>
      </c>
      <c r="AK3945" s="327">
        <v>0</v>
      </c>
      <c r="AL3945" s="327">
        <v>0</v>
      </c>
      <c r="AM3945" s="292"/>
    </row>
    <row r="3946" spans="23:39" ht="19.5" customHeight="1" x14ac:dyDescent="0.2">
      <c r="W3946" s="323" t="s">
        <v>81</v>
      </c>
      <c r="X3946" s="323" t="s">
        <v>236</v>
      </c>
      <c r="Y3946" s="323"/>
      <c r="Z3946" s="327">
        <v>0</v>
      </c>
      <c r="AA3946" s="327">
        <v>0</v>
      </c>
      <c r="AB3946" s="327">
        <v>0</v>
      </c>
      <c r="AC3946" s="327">
        <v>0</v>
      </c>
      <c r="AD3946" s="327">
        <v>0</v>
      </c>
      <c r="AE3946" s="327">
        <v>0</v>
      </c>
      <c r="AF3946" s="327">
        <v>0</v>
      </c>
      <c r="AG3946" s="327">
        <v>0</v>
      </c>
      <c r="AH3946" s="327">
        <v>0</v>
      </c>
      <c r="AI3946" s="327">
        <v>0</v>
      </c>
      <c r="AJ3946" s="327">
        <v>0</v>
      </c>
      <c r="AK3946" s="327">
        <v>0</v>
      </c>
      <c r="AL3946" s="327">
        <v>0</v>
      </c>
      <c r="AM3946" s="292"/>
    </row>
    <row r="3947" spans="23:39" ht="19.5" customHeight="1" x14ac:dyDescent="0.2">
      <c r="W3947" s="323" t="s">
        <v>81</v>
      </c>
      <c r="X3947" s="323" t="s">
        <v>237</v>
      </c>
      <c r="Y3947" s="323"/>
      <c r="Z3947" s="327">
        <v>0</v>
      </c>
      <c r="AA3947" s="327">
        <v>0</v>
      </c>
      <c r="AB3947" s="327">
        <v>0</v>
      </c>
      <c r="AC3947" s="327">
        <v>0</v>
      </c>
      <c r="AD3947" s="327">
        <v>0</v>
      </c>
      <c r="AE3947" s="327">
        <v>0</v>
      </c>
      <c r="AF3947" s="327">
        <v>0</v>
      </c>
      <c r="AG3947" s="327">
        <v>0</v>
      </c>
      <c r="AH3947" s="327">
        <v>0</v>
      </c>
      <c r="AI3947" s="327">
        <v>0</v>
      </c>
      <c r="AJ3947" s="327">
        <v>0</v>
      </c>
      <c r="AK3947" s="327">
        <v>0</v>
      </c>
      <c r="AL3947" s="327">
        <v>0</v>
      </c>
      <c r="AM3947" s="292"/>
    </row>
    <row r="3948" spans="23:39" ht="19.5" customHeight="1" x14ac:dyDescent="0.2">
      <c r="W3948" s="323" t="s">
        <v>81</v>
      </c>
      <c r="X3948" s="323" t="s">
        <v>238</v>
      </c>
      <c r="Y3948" s="323"/>
      <c r="Z3948" s="327">
        <v>0</v>
      </c>
      <c r="AA3948" s="327">
        <v>0</v>
      </c>
      <c r="AB3948" s="327">
        <v>0</v>
      </c>
      <c r="AC3948" s="327">
        <v>0</v>
      </c>
      <c r="AD3948" s="327">
        <v>0</v>
      </c>
      <c r="AE3948" s="327">
        <v>0</v>
      </c>
      <c r="AF3948" s="327">
        <v>0</v>
      </c>
      <c r="AG3948" s="327">
        <v>0</v>
      </c>
      <c r="AH3948" s="327">
        <v>0</v>
      </c>
      <c r="AI3948" s="327">
        <v>0</v>
      </c>
      <c r="AJ3948" s="327">
        <v>0</v>
      </c>
      <c r="AK3948" s="327">
        <v>5.0921500000000002</v>
      </c>
      <c r="AL3948" s="327">
        <v>5.0921500000000002</v>
      </c>
      <c r="AM3948" s="292"/>
    </row>
    <row r="3949" spans="23:39" ht="19.5" customHeight="1" x14ac:dyDescent="0.2">
      <c r="W3949" s="323" t="s">
        <v>81</v>
      </c>
      <c r="X3949" s="323" t="s">
        <v>239</v>
      </c>
      <c r="Y3949" s="323"/>
      <c r="Z3949" s="327">
        <v>0</v>
      </c>
      <c r="AA3949" s="327">
        <v>0</v>
      </c>
      <c r="AB3949" s="327">
        <v>0</v>
      </c>
      <c r="AC3949" s="327">
        <v>0</v>
      </c>
      <c r="AD3949" s="327">
        <v>0</v>
      </c>
      <c r="AE3949" s="327">
        <v>0</v>
      </c>
      <c r="AF3949" s="327">
        <v>0</v>
      </c>
      <c r="AG3949" s="327">
        <v>0</v>
      </c>
      <c r="AH3949" s="327">
        <v>0</v>
      </c>
      <c r="AI3949" s="327">
        <v>0</v>
      </c>
      <c r="AJ3949" s="327">
        <v>0</v>
      </c>
      <c r="AK3949" s="327">
        <v>0</v>
      </c>
      <c r="AL3949" s="327">
        <v>0</v>
      </c>
      <c r="AM3949" s="292"/>
    </row>
    <row r="3950" spans="23:39" ht="19.5" customHeight="1" x14ac:dyDescent="0.2">
      <c r="W3950" s="323" t="s">
        <v>81</v>
      </c>
      <c r="X3950" s="323" t="s">
        <v>240</v>
      </c>
      <c r="Y3950" s="323"/>
      <c r="Z3950" s="327">
        <v>0</v>
      </c>
      <c r="AA3950" s="327">
        <v>0</v>
      </c>
      <c r="AB3950" s="327">
        <v>0</v>
      </c>
      <c r="AC3950" s="327">
        <v>0</v>
      </c>
      <c r="AD3950" s="327">
        <v>0</v>
      </c>
      <c r="AE3950" s="327">
        <v>0</v>
      </c>
      <c r="AF3950" s="327">
        <v>0</v>
      </c>
      <c r="AG3950" s="327">
        <v>0</v>
      </c>
      <c r="AH3950" s="327">
        <v>0</v>
      </c>
      <c r="AI3950" s="327">
        <v>0</v>
      </c>
      <c r="AJ3950" s="327">
        <v>0</v>
      </c>
      <c r="AK3950" s="327">
        <v>0</v>
      </c>
      <c r="AL3950" s="327">
        <v>0</v>
      </c>
      <c r="AM3950" s="292"/>
    </row>
    <row r="3951" spans="23:39" ht="19.5" customHeight="1" x14ac:dyDescent="0.2">
      <c r="W3951" s="323" t="s">
        <v>81</v>
      </c>
      <c r="X3951" s="323" t="s">
        <v>241</v>
      </c>
      <c r="Y3951" s="323"/>
      <c r="Z3951" s="327">
        <v>0</v>
      </c>
      <c r="AA3951" s="327">
        <v>0</v>
      </c>
      <c r="AB3951" s="327">
        <v>0</v>
      </c>
      <c r="AC3951" s="327">
        <v>0</v>
      </c>
      <c r="AD3951" s="327">
        <v>0</v>
      </c>
      <c r="AE3951" s="327">
        <v>0</v>
      </c>
      <c r="AF3951" s="327">
        <v>0</v>
      </c>
      <c r="AG3951" s="327">
        <v>0</v>
      </c>
      <c r="AH3951" s="327">
        <v>0</v>
      </c>
      <c r="AI3951" s="327">
        <v>0</v>
      </c>
      <c r="AJ3951" s="327">
        <v>0</v>
      </c>
      <c r="AK3951" s="327">
        <v>0</v>
      </c>
      <c r="AL3951" s="327">
        <v>0</v>
      </c>
      <c r="AM3951" s="292"/>
    </row>
    <row r="3952" spans="23:39" ht="19.5" customHeight="1" x14ac:dyDescent="0.2">
      <c r="W3952" s="323" t="s">
        <v>81</v>
      </c>
      <c r="X3952" s="323" t="s">
        <v>242</v>
      </c>
      <c r="Y3952" s="323"/>
      <c r="Z3952" s="327">
        <v>0</v>
      </c>
      <c r="AA3952" s="327">
        <v>0</v>
      </c>
      <c r="AB3952" s="327">
        <v>0</v>
      </c>
      <c r="AC3952" s="327">
        <v>0</v>
      </c>
      <c r="AD3952" s="327">
        <v>0</v>
      </c>
      <c r="AE3952" s="327">
        <v>0</v>
      </c>
      <c r="AF3952" s="327">
        <v>0</v>
      </c>
      <c r="AG3952" s="327">
        <v>0</v>
      </c>
      <c r="AH3952" s="327">
        <v>0</v>
      </c>
      <c r="AI3952" s="327">
        <v>0</v>
      </c>
      <c r="AJ3952" s="327">
        <v>0</v>
      </c>
      <c r="AK3952" s="327">
        <v>0</v>
      </c>
      <c r="AL3952" s="327">
        <v>0</v>
      </c>
      <c r="AM3952" s="292"/>
    </row>
    <row r="3953" spans="23:39" ht="19.5" customHeight="1" x14ac:dyDescent="0.2">
      <c r="W3953" s="323" t="s">
        <v>81</v>
      </c>
      <c r="X3953" s="323" t="s">
        <v>243</v>
      </c>
      <c r="Y3953" s="323"/>
      <c r="Z3953" s="327">
        <v>0</v>
      </c>
      <c r="AA3953" s="327">
        <v>0</v>
      </c>
      <c r="AB3953" s="327">
        <v>0</v>
      </c>
      <c r="AC3953" s="327">
        <v>0</v>
      </c>
      <c r="AD3953" s="327">
        <v>0</v>
      </c>
      <c r="AE3953" s="327">
        <v>0</v>
      </c>
      <c r="AF3953" s="327">
        <v>0</v>
      </c>
      <c r="AG3953" s="327">
        <v>0</v>
      </c>
      <c r="AH3953" s="327">
        <v>0</v>
      </c>
      <c r="AI3953" s="327">
        <v>0</v>
      </c>
      <c r="AJ3953" s="327">
        <v>0</v>
      </c>
      <c r="AK3953" s="327">
        <v>0</v>
      </c>
      <c r="AL3953" s="327">
        <v>0</v>
      </c>
      <c r="AM3953" s="292"/>
    </row>
    <row r="3954" spans="23:39" ht="19.5" customHeight="1" x14ac:dyDescent="0.2">
      <c r="W3954" s="323" t="s">
        <v>81</v>
      </c>
      <c r="X3954" s="323" t="s">
        <v>244</v>
      </c>
      <c r="Y3954" s="323"/>
      <c r="Z3954" s="327">
        <v>0</v>
      </c>
      <c r="AA3954" s="327">
        <v>0</v>
      </c>
      <c r="AB3954" s="327">
        <v>0</v>
      </c>
      <c r="AC3954" s="327">
        <v>0</v>
      </c>
      <c r="AD3954" s="327">
        <v>0</v>
      </c>
      <c r="AE3954" s="327">
        <v>0</v>
      </c>
      <c r="AF3954" s="327">
        <v>0</v>
      </c>
      <c r="AG3954" s="327">
        <v>0</v>
      </c>
      <c r="AH3954" s="327">
        <v>0</v>
      </c>
      <c r="AI3954" s="327">
        <v>0</v>
      </c>
      <c r="AJ3954" s="327">
        <v>0</v>
      </c>
      <c r="AK3954" s="327">
        <v>0</v>
      </c>
      <c r="AL3954" s="327">
        <v>0</v>
      </c>
      <c r="AM3954" s="292"/>
    </row>
    <row r="3955" spans="23:39" ht="19.5" customHeight="1" x14ac:dyDescent="0.2">
      <c r="W3955" s="323" t="s">
        <v>81</v>
      </c>
      <c r="X3955" s="323" t="s">
        <v>245</v>
      </c>
      <c r="Y3955" s="323"/>
      <c r="Z3955" s="327">
        <v>0</v>
      </c>
      <c r="AA3955" s="327">
        <v>0</v>
      </c>
      <c r="AB3955" s="327">
        <v>0</v>
      </c>
      <c r="AC3955" s="327">
        <v>0</v>
      </c>
      <c r="AD3955" s="327">
        <v>0</v>
      </c>
      <c r="AE3955" s="327">
        <v>0</v>
      </c>
      <c r="AF3955" s="327">
        <v>0</v>
      </c>
      <c r="AG3955" s="327">
        <v>0</v>
      </c>
      <c r="AH3955" s="327">
        <v>0</v>
      </c>
      <c r="AI3955" s="327">
        <v>0</v>
      </c>
      <c r="AJ3955" s="327">
        <v>0</v>
      </c>
      <c r="AK3955" s="327">
        <v>0</v>
      </c>
      <c r="AL3955" s="327">
        <v>0</v>
      </c>
      <c r="AM3955" s="292"/>
    </row>
    <row r="3956" spans="23:39" ht="19.5" customHeight="1" x14ac:dyDescent="0.2">
      <c r="W3956" s="323" t="s">
        <v>81</v>
      </c>
      <c r="X3956" s="323" t="s">
        <v>246</v>
      </c>
      <c r="Y3956" s="323"/>
      <c r="Z3956" s="327">
        <v>0</v>
      </c>
      <c r="AA3956" s="327">
        <v>0</v>
      </c>
      <c r="AB3956" s="327">
        <v>0</v>
      </c>
      <c r="AC3956" s="327">
        <v>0</v>
      </c>
      <c r="AD3956" s="327">
        <v>0</v>
      </c>
      <c r="AE3956" s="327">
        <v>0</v>
      </c>
      <c r="AF3956" s="327">
        <v>0</v>
      </c>
      <c r="AG3956" s="327">
        <v>0</v>
      </c>
      <c r="AH3956" s="327">
        <v>0</v>
      </c>
      <c r="AI3956" s="327">
        <v>0</v>
      </c>
      <c r="AJ3956" s="327">
        <v>0</v>
      </c>
      <c r="AK3956" s="327">
        <v>0</v>
      </c>
      <c r="AL3956" s="327">
        <v>0</v>
      </c>
      <c r="AM3956" s="292"/>
    </row>
    <row r="3957" spans="23:39" ht="19.5" customHeight="1" x14ac:dyDescent="0.2">
      <c r="W3957" s="323" t="s">
        <v>81</v>
      </c>
      <c r="X3957" s="323" t="s">
        <v>247</v>
      </c>
      <c r="Y3957" s="323"/>
      <c r="Z3957" s="327">
        <v>0</v>
      </c>
      <c r="AA3957" s="327">
        <v>0</v>
      </c>
      <c r="AB3957" s="327">
        <v>0</v>
      </c>
      <c r="AC3957" s="327">
        <v>0</v>
      </c>
      <c r="AD3957" s="327">
        <v>0</v>
      </c>
      <c r="AE3957" s="327">
        <v>0</v>
      </c>
      <c r="AF3957" s="327">
        <v>0</v>
      </c>
      <c r="AG3957" s="327">
        <v>0</v>
      </c>
      <c r="AH3957" s="327">
        <v>0</v>
      </c>
      <c r="AI3957" s="327">
        <v>0</v>
      </c>
      <c r="AJ3957" s="327">
        <v>0</v>
      </c>
      <c r="AK3957" s="327">
        <v>0</v>
      </c>
      <c r="AL3957" s="327">
        <v>0</v>
      </c>
      <c r="AM3957" s="292"/>
    </row>
    <row r="3958" spans="23:39" ht="19.5" customHeight="1" x14ac:dyDescent="0.2">
      <c r="W3958" s="323" t="s">
        <v>81</v>
      </c>
      <c r="X3958" s="323" t="s">
        <v>248</v>
      </c>
      <c r="Y3958" s="323"/>
      <c r="Z3958" s="327">
        <v>0</v>
      </c>
      <c r="AA3958" s="327">
        <v>0</v>
      </c>
      <c r="AB3958" s="327">
        <v>0</v>
      </c>
      <c r="AC3958" s="327">
        <v>0</v>
      </c>
      <c r="AD3958" s="327">
        <v>0</v>
      </c>
      <c r="AE3958" s="327">
        <v>0</v>
      </c>
      <c r="AF3958" s="327">
        <v>0</v>
      </c>
      <c r="AG3958" s="327">
        <v>0</v>
      </c>
      <c r="AH3958" s="327">
        <v>0</v>
      </c>
      <c r="AI3958" s="327">
        <v>0</v>
      </c>
      <c r="AJ3958" s="327">
        <v>0</v>
      </c>
      <c r="AK3958" s="327">
        <v>0</v>
      </c>
      <c r="AL3958" s="327">
        <v>0</v>
      </c>
      <c r="AM3958" s="292"/>
    </row>
    <row r="3959" spans="23:39" ht="19.5" customHeight="1" x14ac:dyDescent="0.2">
      <c r="W3959" s="323" t="s">
        <v>81</v>
      </c>
      <c r="X3959" s="323" t="s">
        <v>210</v>
      </c>
      <c r="Y3959" s="323"/>
      <c r="Z3959" s="327">
        <v>5.8953916639644897</v>
      </c>
      <c r="AA3959" s="327">
        <v>55.1473913749061</v>
      </c>
      <c r="AB3959" s="327">
        <v>19.7529195784481</v>
      </c>
      <c r="AC3959" s="327">
        <v>66.791125947366993</v>
      </c>
      <c r="AD3959" s="327">
        <v>-2.1741521480277202</v>
      </c>
      <c r="AE3959" s="327">
        <v>4.17652107445842</v>
      </c>
      <c r="AF3959" s="327">
        <v>-1.6273398308026299</v>
      </c>
      <c r="AG3959" s="327">
        <v>-22.5606694423867</v>
      </c>
      <c r="AH3959" s="327">
        <v>-12.064276818842799</v>
      </c>
      <c r="AI3959" s="327">
        <v>-7.2515493730821099</v>
      </c>
      <c r="AJ3959" s="327">
        <v>-7.6080899218981699</v>
      </c>
      <c r="AK3959" s="327">
        <v>980.72003639154195</v>
      </c>
      <c r="AL3959" s="327">
        <v>1079.1973084956501</v>
      </c>
      <c r="AM3959" s="292"/>
    </row>
    <row r="3960" spans="23:39" ht="19.5" customHeight="1" x14ac:dyDescent="0.2">
      <c r="Z3960" s="291"/>
      <c r="AL3960" s="182"/>
      <c r="AM3960" s="292"/>
    </row>
    <row r="3961" spans="23:39" ht="19.5" customHeight="1" x14ac:dyDescent="0.2">
      <c r="Z3961" s="291"/>
      <c r="AL3961" s="182"/>
      <c r="AM3961" s="292"/>
    </row>
    <row r="3962" spans="23:39" ht="19.5" customHeight="1" x14ac:dyDescent="0.2">
      <c r="Z3962" s="291"/>
      <c r="AL3962" s="182"/>
      <c r="AM3962" s="292"/>
    </row>
    <row r="3963" spans="23:39" ht="19.5" customHeight="1" x14ac:dyDescent="0.2">
      <c r="W3963" s="321" t="s">
        <v>413</v>
      </c>
      <c r="X3963" s="321"/>
      <c r="Y3963" s="321"/>
      <c r="Z3963" s="321"/>
      <c r="AA3963" s="329"/>
      <c r="AB3963" s="329"/>
      <c r="AC3963" s="329"/>
      <c r="AD3963" s="329"/>
      <c r="AE3963" s="329"/>
      <c r="AF3963" s="329"/>
      <c r="AG3963" s="329"/>
      <c r="AH3963" s="329"/>
      <c r="AI3963" s="329"/>
      <c r="AJ3963" s="329"/>
      <c r="AK3963" s="329"/>
      <c r="AL3963" s="329"/>
      <c r="AM3963" s="292"/>
    </row>
    <row r="3964" spans="23:39" ht="19.5" customHeight="1" x14ac:dyDescent="0.2">
      <c r="W3964" s="323" t="s">
        <v>3</v>
      </c>
      <c r="X3964" s="323" t="s">
        <v>4</v>
      </c>
      <c r="Y3964" s="323"/>
      <c r="Z3964" s="327" t="s">
        <v>8</v>
      </c>
      <c r="AA3964" s="327" t="s">
        <v>9</v>
      </c>
      <c r="AB3964" s="327" t="s">
        <v>10</v>
      </c>
      <c r="AC3964" s="327" t="s">
        <v>11</v>
      </c>
      <c r="AD3964" s="327" t="s">
        <v>12</v>
      </c>
      <c r="AE3964" s="327" t="s">
        <v>13</v>
      </c>
      <c r="AF3964" s="327" t="s">
        <v>14</v>
      </c>
      <c r="AG3964" s="327" t="s">
        <v>15</v>
      </c>
      <c r="AH3964" s="327" t="s">
        <v>16</v>
      </c>
      <c r="AI3964" s="327" t="s">
        <v>17</v>
      </c>
      <c r="AJ3964" s="327" t="s">
        <v>111</v>
      </c>
      <c r="AK3964" s="327" t="s">
        <v>19</v>
      </c>
      <c r="AL3964" s="327" t="s">
        <v>20</v>
      </c>
      <c r="AM3964" s="292"/>
    </row>
    <row r="3965" spans="23:39" ht="19.5" customHeight="1" x14ac:dyDescent="0.2">
      <c r="W3965" s="323" t="s">
        <v>24</v>
      </c>
      <c r="X3965" s="323" t="s">
        <v>217</v>
      </c>
      <c r="Y3965" s="323"/>
      <c r="Z3965" s="327">
        <v>0.75390800000000002</v>
      </c>
      <c r="AA3965" s="327">
        <v>0.76583100000000004</v>
      </c>
      <c r="AB3965" s="327">
        <v>0.76583100000000004</v>
      </c>
      <c r="AC3965" s="327">
        <v>0.13701099999999999</v>
      </c>
      <c r="AD3965" s="327">
        <v>3.068622</v>
      </c>
      <c r="AE3965" s="327">
        <v>4.150811</v>
      </c>
      <c r="AF3965" s="327">
        <v>2.171411</v>
      </c>
      <c r="AG3965" s="327">
        <v>2.171411</v>
      </c>
      <c r="AH3965" s="327">
        <v>2.7504110000000002</v>
      </c>
      <c r="AI3965" s="327">
        <v>2.7504110000000002</v>
      </c>
      <c r="AJ3965" s="327">
        <v>3.4204110000000001</v>
      </c>
      <c r="AK3965" s="327">
        <v>3.4204110000000001</v>
      </c>
      <c r="AL3965" s="327">
        <v>26.32648</v>
      </c>
      <c r="AM3965" s="292"/>
    </row>
    <row r="3966" spans="23:39" ht="19.5" customHeight="1" x14ac:dyDescent="0.2">
      <c r="W3966" s="323" t="s">
        <v>24</v>
      </c>
      <c r="X3966" s="323" t="s">
        <v>218</v>
      </c>
      <c r="Y3966" s="323"/>
      <c r="Z3966" s="327">
        <v>0.119556</v>
      </c>
      <c r="AA3966" s="327">
        <v>4.2768E-2</v>
      </c>
      <c r="AB3966" s="327">
        <v>3.4020000000000002E-2</v>
      </c>
      <c r="AC3966" s="327">
        <v>3.2562000000000001E-2</v>
      </c>
      <c r="AD3966" s="327">
        <v>3.7421999999999997E-2</v>
      </c>
      <c r="AE3966" s="327">
        <v>4.1796E-2</v>
      </c>
      <c r="AF3966" s="327">
        <v>4.4226000000000001E-2</v>
      </c>
      <c r="AG3966" s="327">
        <v>4.4226000000000001E-2</v>
      </c>
      <c r="AH3966" s="327">
        <v>8.2414000000000001E-2</v>
      </c>
      <c r="AI3966" s="327">
        <v>6.7554000000000003E-2</v>
      </c>
      <c r="AJ3966" s="327">
        <v>4.0337999999999999E-2</v>
      </c>
      <c r="AK3966" s="327">
        <v>7.3871999999999993E-2</v>
      </c>
      <c r="AL3966" s="327">
        <v>0.66075399999999995</v>
      </c>
      <c r="AM3966" s="292"/>
    </row>
    <row r="3967" spans="23:39" ht="19.5" customHeight="1" x14ac:dyDescent="0.2">
      <c r="W3967" s="323" t="s">
        <v>24</v>
      </c>
      <c r="X3967" s="323" t="s">
        <v>219</v>
      </c>
      <c r="Y3967" s="323"/>
      <c r="Z3967" s="327">
        <v>0.10048</v>
      </c>
      <c r="AA3967" s="327">
        <v>6.5199999999999994E-2</v>
      </c>
      <c r="AB3967" s="327">
        <v>0.12048</v>
      </c>
      <c r="AC3967" s="327">
        <v>0.15071999999999999</v>
      </c>
      <c r="AD3967" s="327">
        <v>0.16264000000000001</v>
      </c>
      <c r="AE3967" s="327">
        <v>0.19544</v>
      </c>
      <c r="AF3967" s="327">
        <v>0.22856000000000001</v>
      </c>
      <c r="AG3967" s="327">
        <v>0.25512000000000001</v>
      </c>
      <c r="AH3967" s="327">
        <v>0.24897</v>
      </c>
      <c r="AI3967" s="327">
        <v>0.240921</v>
      </c>
      <c r="AJ3967" s="327">
        <v>0.19969000000000001</v>
      </c>
      <c r="AK3967" s="327">
        <v>0.15447</v>
      </c>
      <c r="AL3967" s="327">
        <v>2.1226910000000001</v>
      </c>
      <c r="AM3967" s="292"/>
    </row>
    <row r="3968" spans="23:39" ht="19.5" customHeight="1" x14ac:dyDescent="0.2">
      <c r="W3968" s="323" t="s">
        <v>24</v>
      </c>
      <c r="X3968" s="323" t="s">
        <v>220</v>
      </c>
      <c r="Y3968" s="323"/>
      <c r="Z3968" s="327">
        <v>0.78947800000000001</v>
      </c>
      <c r="AA3968" s="327">
        <v>0.48304599999999998</v>
      </c>
      <c r="AB3968" s="327">
        <v>0.31186399999999997</v>
      </c>
      <c r="AC3968" s="327">
        <v>6.5112769999999998</v>
      </c>
      <c r="AD3968" s="327">
        <v>0.25955299999999998</v>
      </c>
      <c r="AE3968" s="327">
        <v>2.516861</v>
      </c>
      <c r="AF3968" s="327">
        <v>2.407095</v>
      </c>
      <c r="AG3968" s="327">
        <v>2.0797910000000002</v>
      </c>
      <c r="AH3968" s="327">
        <v>2.2136049999999998</v>
      </c>
      <c r="AI3968" s="327">
        <v>2.1265520000000002</v>
      </c>
      <c r="AJ3968" s="327">
        <v>1.4730030000000001</v>
      </c>
      <c r="AK3968" s="327">
        <v>2.9210289999999999</v>
      </c>
      <c r="AL3968" s="327">
        <v>24.093153999999998</v>
      </c>
      <c r="AM3968" s="292"/>
    </row>
    <row r="3969" spans="23:39" ht="19.5" customHeight="1" x14ac:dyDescent="0.2">
      <c r="W3969" s="323" t="s">
        <v>24</v>
      </c>
      <c r="X3969" s="323" t="s">
        <v>211</v>
      </c>
      <c r="Y3969" s="323"/>
      <c r="Z3969" s="327">
        <v>70.460935000000006</v>
      </c>
      <c r="AA3969" s="327">
        <v>449.98929600000002</v>
      </c>
      <c r="AB3969" s="327">
        <v>70.447788000000003</v>
      </c>
      <c r="AC3969" s="327">
        <v>113.830945</v>
      </c>
      <c r="AD3969" s="327">
        <v>86.158627999999993</v>
      </c>
      <c r="AE3969" s="327">
        <v>-426.260492</v>
      </c>
      <c r="AF3969" s="327">
        <v>128.98246499999999</v>
      </c>
      <c r="AG3969" s="327">
        <v>115.19098200000001</v>
      </c>
      <c r="AH3969" s="327">
        <v>85.470495</v>
      </c>
      <c r="AI3969" s="327">
        <v>94.187382999999997</v>
      </c>
      <c r="AJ3969" s="327">
        <v>89.953710000000001</v>
      </c>
      <c r="AK3969" s="327">
        <v>86.715365000000006</v>
      </c>
      <c r="AL3969" s="327">
        <v>965.12750000000005</v>
      </c>
      <c r="AM3969" s="292"/>
    </row>
    <row r="3970" spans="23:39" ht="19.5" customHeight="1" x14ac:dyDescent="0.2">
      <c r="W3970" s="323" t="s">
        <v>24</v>
      </c>
      <c r="X3970" s="323" t="s">
        <v>221</v>
      </c>
      <c r="Y3970" s="323"/>
      <c r="Z3970" s="327">
        <v>7.9492630000000002</v>
      </c>
      <c r="AA3970" s="327">
        <v>14.020433000000001</v>
      </c>
      <c r="AB3970" s="327">
        <v>7.0853140000000003</v>
      </c>
      <c r="AC3970" s="327">
        <v>4.6651680000000004</v>
      </c>
      <c r="AD3970" s="327">
        <v>5.2996879999999997</v>
      </c>
      <c r="AE3970" s="327">
        <v>8.2695919999999994</v>
      </c>
      <c r="AF3970" s="327">
        <v>8.3755450000000007</v>
      </c>
      <c r="AG3970" s="327">
        <v>8.6274929999999994</v>
      </c>
      <c r="AH3970" s="327">
        <v>6.8688830000000003</v>
      </c>
      <c r="AI3970" s="327">
        <v>6.3124549999999999</v>
      </c>
      <c r="AJ3970" s="327">
        <v>6.0993490000000001</v>
      </c>
      <c r="AK3970" s="327">
        <v>6.3717410000000001</v>
      </c>
      <c r="AL3970" s="327">
        <v>89.944924</v>
      </c>
      <c r="AM3970" s="292"/>
    </row>
    <row r="3971" spans="23:39" ht="19.5" customHeight="1" x14ac:dyDescent="0.2">
      <c r="W3971" s="323" t="s">
        <v>24</v>
      </c>
      <c r="X3971" s="323" t="s">
        <v>222</v>
      </c>
      <c r="Y3971" s="323"/>
      <c r="Z3971" s="327">
        <v>0.213314</v>
      </c>
      <c r="AA3971" s="327">
        <v>9.4E-2</v>
      </c>
      <c r="AB3971" s="327">
        <v>9.2280000000000001E-2</v>
      </c>
      <c r="AC3971" s="327">
        <v>0.45</v>
      </c>
      <c r="AD3971" s="327">
        <v>0</v>
      </c>
      <c r="AE3971" s="327">
        <v>8.9999999999999993E-3</v>
      </c>
      <c r="AF3971" s="327">
        <v>1.7999999999999999E-2</v>
      </c>
      <c r="AG3971" s="327">
        <v>0</v>
      </c>
      <c r="AH3971" s="327">
        <v>1.35E-2</v>
      </c>
      <c r="AI3971" s="327">
        <v>0</v>
      </c>
      <c r="AJ3971" s="327">
        <v>0.123</v>
      </c>
      <c r="AK3971" s="327">
        <v>0.14449999999999999</v>
      </c>
      <c r="AL3971" s="327">
        <v>1.157594</v>
      </c>
      <c r="AM3971" s="292"/>
    </row>
    <row r="3972" spans="23:39" ht="19.5" customHeight="1" x14ac:dyDescent="0.2">
      <c r="W3972" s="323" t="s">
        <v>24</v>
      </c>
      <c r="X3972" s="323" t="s">
        <v>223</v>
      </c>
      <c r="Y3972" s="323"/>
      <c r="Z3972" s="327">
        <v>46.260708000000001</v>
      </c>
      <c r="AA3972" s="327">
        <v>14.357193000000001</v>
      </c>
      <c r="AB3972" s="327">
        <v>49.785690000000002</v>
      </c>
      <c r="AC3972" s="327">
        <v>68.743926000000002</v>
      </c>
      <c r="AD3972" s="327">
        <v>68.71566</v>
      </c>
      <c r="AE3972" s="327">
        <v>85.802049999999994</v>
      </c>
      <c r="AF3972" s="327">
        <v>90.512755999999996</v>
      </c>
      <c r="AG3972" s="327">
        <v>83.986069999999998</v>
      </c>
      <c r="AH3972" s="327">
        <v>83.283247000000003</v>
      </c>
      <c r="AI3972" s="327">
        <v>72.282608999999994</v>
      </c>
      <c r="AJ3972" s="327">
        <v>82.640754000000001</v>
      </c>
      <c r="AK3972" s="327">
        <v>85.394917000000007</v>
      </c>
      <c r="AL3972" s="327">
        <v>831.76558</v>
      </c>
      <c r="AM3972" s="292"/>
    </row>
    <row r="3973" spans="23:39" ht="19.5" customHeight="1" x14ac:dyDescent="0.2">
      <c r="W3973" s="323" t="s">
        <v>24</v>
      </c>
      <c r="X3973" s="323" t="s">
        <v>224</v>
      </c>
      <c r="Y3973" s="323"/>
      <c r="Z3973" s="327">
        <v>-9.3732000000000006</v>
      </c>
      <c r="AA3973" s="327">
        <v>2.6905999999999999</v>
      </c>
      <c r="AB3973" s="327">
        <v>12.745200000000001</v>
      </c>
      <c r="AC3973" s="327">
        <v>48.606898000000001</v>
      </c>
      <c r="AD3973" s="327">
        <v>20.967849999999999</v>
      </c>
      <c r="AE3973" s="327">
        <v>20.607749999999999</v>
      </c>
      <c r="AF3973" s="327">
        <v>39.117699999999999</v>
      </c>
      <c r="AG3973" s="327">
        <v>27.363851</v>
      </c>
      <c r="AH3973" s="327">
        <v>29.880649999999999</v>
      </c>
      <c r="AI3973" s="327">
        <v>23.970500000000001</v>
      </c>
      <c r="AJ3973" s="327">
        <v>29.6386</v>
      </c>
      <c r="AK3973" s="327">
        <v>48.07405</v>
      </c>
      <c r="AL3973" s="327">
        <v>294.29044900000002</v>
      </c>
      <c r="AM3973" s="292"/>
    </row>
    <row r="3974" spans="23:39" ht="19.5" customHeight="1" x14ac:dyDescent="0.2">
      <c r="W3974" s="323" t="s">
        <v>24</v>
      </c>
      <c r="X3974" s="323" t="s">
        <v>225</v>
      </c>
      <c r="Y3974" s="323"/>
      <c r="Z3974" s="327">
        <v>8.9843999999999993E-2</v>
      </c>
      <c r="AA3974" s="327">
        <v>0</v>
      </c>
      <c r="AB3974" s="327">
        <v>0.17968799999999999</v>
      </c>
      <c r="AC3974" s="327">
        <v>8.9843999999999993E-2</v>
      </c>
      <c r="AD3974" s="327">
        <v>9.3722E-2</v>
      </c>
      <c r="AE3974" s="327">
        <v>9.3722E-2</v>
      </c>
      <c r="AF3974" s="327">
        <v>0.100755</v>
      </c>
      <c r="AG3974" s="327">
        <v>1.8988000000000001E-2</v>
      </c>
      <c r="AH3974" s="327">
        <v>2.8008999999999999E-2</v>
      </c>
      <c r="AI3974" s="327">
        <v>2.8008999999999999E-2</v>
      </c>
      <c r="AJ3974" s="327">
        <v>3.9333E-2</v>
      </c>
      <c r="AK3974" s="327">
        <v>0.35968899999999998</v>
      </c>
      <c r="AL3974" s="327">
        <v>1.1216029999999999</v>
      </c>
      <c r="AM3974" s="292"/>
    </row>
    <row r="3975" spans="23:39" ht="19.5" customHeight="1" x14ac:dyDescent="0.2">
      <c r="W3975" s="323" t="s">
        <v>24</v>
      </c>
      <c r="X3975" s="323" t="s">
        <v>226</v>
      </c>
      <c r="Y3975" s="323"/>
      <c r="Z3975" s="327">
        <v>0</v>
      </c>
      <c r="AA3975" s="327">
        <v>0</v>
      </c>
      <c r="AB3975" s="327">
        <v>0</v>
      </c>
      <c r="AC3975" s="327">
        <v>0</v>
      </c>
      <c r="AD3975" s="327">
        <v>0</v>
      </c>
      <c r="AE3975" s="327">
        <v>0</v>
      </c>
      <c r="AF3975" s="327">
        <v>0</v>
      </c>
      <c r="AG3975" s="327">
        <v>0</v>
      </c>
      <c r="AH3975" s="327">
        <v>0</v>
      </c>
      <c r="AI3975" s="327">
        <v>0</v>
      </c>
      <c r="AJ3975" s="327">
        <v>0</v>
      </c>
      <c r="AK3975" s="327">
        <v>0</v>
      </c>
      <c r="AL3975" s="327">
        <v>0</v>
      </c>
      <c r="AM3975" s="292"/>
    </row>
    <row r="3976" spans="23:39" ht="19.5" customHeight="1" x14ac:dyDescent="0.2">
      <c r="W3976" s="323" t="s">
        <v>24</v>
      </c>
      <c r="X3976" s="323" t="s">
        <v>227</v>
      </c>
      <c r="Y3976" s="323"/>
      <c r="Z3976" s="327">
        <v>-124.99562</v>
      </c>
      <c r="AA3976" s="327">
        <v>0</v>
      </c>
      <c r="AB3976" s="327">
        <v>0</v>
      </c>
      <c r="AC3976" s="327">
        <v>0.29799999999999999</v>
      </c>
      <c r="AD3976" s="327">
        <v>4.05</v>
      </c>
      <c r="AE3976" s="327">
        <v>0</v>
      </c>
      <c r="AF3976" s="327">
        <v>0.33900000000000002</v>
      </c>
      <c r="AG3976" s="327">
        <v>1.1220000000000001</v>
      </c>
      <c r="AH3976" s="327">
        <v>0</v>
      </c>
      <c r="AI3976" s="327">
        <v>0.19600000000000001</v>
      </c>
      <c r="AJ3976" s="327">
        <v>4.4999999999999998E-2</v>
      </c>
      <c r="AK3976" s="327">
        <v>47.568240000000003</v>
      </c>
      <c r="AL3976" s="327">
        <v>-71.377380000000002</v>
      </c>
      <c r="AM3976" s="292"/>
    </row>
    <row r="3977" spans="23:39" ht="19.5" customHeight="1" x14ac:dyDescent="0.2">
      <c r="W3977" s="323" t="s">
        <v>24</v>
      </c>
      <c r="X3977" s="323" t="s">
        <v>367</v>
      </c>
      <c r="Y3977" s="323"/>
      <c r="Z3977" s="327">
        <v>94.712281000000004</v>
      </c>
      <c r="AA3977" s="327">
        <v>27.038789999999999</v>
      </c>
      <c r="AB3977" s="327">
        <v>127.283027</v>
      </c>
      <c r="AC3977" s="327">
        <v>157.274224</v>
      </c>
      <c r="AD3977" s="327">
        <v>137.70057600000001</v>
      </c>
      <c r="AE3977" s="327">
        <v>207.49321699999999</v>
      </c>
      <c r="AF3977" s="327">
        <v>200.21705900000001</v>
      </c>
      <c r="AG3977" s="327">
        <v>163.45665099999999</v>
      </c>
      <c r="AH3977" s="327">
        <v>178.83118300000001</v>
      </c>
      <c r="AI3977" s="327">
        <v>141.638271</v>
      </c>
      <c r="AJ3977" s="327">
        <v>160.53283400000001</v>
      </c>
      <c r="AK3977" s="327">
        <v>157.740126</v>
      </c>
      <c r="AL3977" s="327">
        <v>1753.9182390000001</v>
      </c>
      <c r="AM3977" s="292"/>
    </row>
    <row r="3978" spans="23:39" ht="19.5" customHeight="1" x14ac:dyDescent="0.2">
      <c r="W3978" s="323" t="s">
        <v>24</v>
      </c>
      <c r="X3978" s="323" t="s">
        <v>229</v>
      </c>
      <c r="Y3978" s="323"/>
      <c r="Z3978" s="327">
        <v>36.849646</v>
      </c>
      <c r="AA3978" s="327">
        <v>-13.109643999999999</v>
      </c>
      <c r="AB3978" s="327">
        <v>-37.171506000000001</v>
      </c>
      <c r="AC3978" s="327">
        <v>-72.917820000000006</v>
      </c>
      <c r="AD3978" s="327">
        <v>-52.7768599999998</v>
      </c>
      <c r="AE3978" s="327">
        <v>-63.441467000000003</v>
      </c>
      <c r="AF3978" s="327">
        <v>-24.623916999999999</v>
      </c>
      <c r="AG3978" s="327">
        <v>-50.092104000000099</v>
      </c>
      <c r="AH3978" s="327">
        <v>-46.259380999999898</v>
      </c>
      <c r="AI3978" s="327">
        <v>-49.943956</v>
      </c>
      <c r="AJ3978" s="327">
        <v>-44.197091999999998</v>
      </c>
      <c r="AK3978" s="327">
        <v>-16.358691</v>
      </c>
      <c r="AL3978" s="327">
        <v>-434.04279200000002</v>
      </c>
      <c r="AM3978" s="292"/>
    </row>
    <row r="3979" spans="23:39" ht="19.5" customHeight="1" x14ac:dyDescent="0.2">
      <c r="W3979" s="323" t="s">
        <v>24</v>
      </c>
      <c r="X3979" s="323" t="s">
        <v>230</v>
      </c>
      <c r="Y3979" s="323"/>
      <c r="Z3979" s="327">
        <v>0</v>
      </c>
      <c r="AA3979" s="327">
        <v>0</v>
      </c>
      <c r="AB3979" s="327">
        <v>0</v>
      </c>
      <c r="AC3979" s="327">
        <v>0</v>
      </c>
      <c r="AD3979" s="327">
        <v>3</v>
      </c>
      <c r="AE3979" s="327">
        <v>0</v>
      </c>
      <c r="AF3979" s="327">
        <v>0</v>
      </c>
      <c r="AG3979" s="327">
        <v>0</v>
      </c>
      <c r="AH3979" s="327">
        <v>0</v>
      </c>
      <c r="AI3979" s="327">
        <v>0</v>
      </c>
      <c r="AJ3979" s="327">
        <v>1.31</v>
      </c>
      <c r="AK3979" s="327">
        <v>0</v>
      </c>
      <c r="AL3979" s="327">
        <v>4.3099999999999996</v>
      </c>
      <c r="AM3979" s="292"/>
    </row>
    <row r="3980" spans="23:39" ht="19.5" customHeight="1" x14ac:dyDescent="0.2">
      <c r="W3980" s="323" t="s">
        <v>24</v>
      </c>
      <c r="X3980" s="323" t="s">
        <v>231</v>
      </c>
      <c r="Y3980" s="323"/>
      <c r="Z3980" s="327">
        <v>328.44642800000003</v>
      </c>
      <c r="AA3980" s="327">
        <v>102.393033</v>
      </c>
      <c r="AB3980" s="327">
        <v>340.569999</v>
      </c>
      <c r="AC3980" s="327">
        <v>455.20142499999997</v>
      </c>
      <c r="AD3980" s="327">
        <v>476.41369400000002</v>
      </c>
      <c r="AE3980" s="327">
        <v>588.391659</v>
      </c>
      <c r="AF3980" s="327">
        <v>608.03154807999999</v>
      </c>
      <c r="AG3980" s="327">
        <v>567.57676707999997</v>
      </c>
      <c r="AH3980" s="327">
        <v>554.60812408000004</v>
      </c>
      <c r="AI3980" s="327">
        <v>473.047301</v>
      </c>
      <c r="AJ3980" s="327">
        <v>532.25271199999997</v>
      </c>
      <c r="AK3980" s="327">
        <v>539.94797300000005</v>
      </c>
      <c r="AL3980" s="327">
        <v>5566.8806632400001</v>
      </c>
      <c r="AM3980" s="292"/>
    </row>
    <row r="3981" spans="23:39" ht="19.5" customHeight="1" x14ac:dyDescent="0.2">
      <c r="W3981" s="323" t="s">
        <v>24</v>
      </c>
      <c r="X3981" s="323" t="s">
        <v>232</v>
      </c>
      <c r="Y3981" s="323"/>
      <c r="Z3981" s="327">
        <v>0.60419999999999996</v>
      </c>
      <c r="AA3981" s="327">
        <v>0.94279999999999997</v>
      </c>
      <c r="AB3981" s="327">
        <v>0.96889999999999998</v>
      </c>
      <c r="AC3981" s="327">
        <v>3.8761000000000001</v>
      </c>
      <c r="AD3981" s="327">
        <v>2.1100000000000001E-2</v>
      </c>
      <c r="AE3981" s="327">
        <v>2.0000000000000001E-4</v>
      </c>
      <c r="AF3981" s="327">
        <v>0.13919999999999999</v>
      </c>
      <c r="AG3981" s="327">
        <v>2.0000000000000001E-4</v>
      </c>
      <c r="AH3981" s="327">
        <v>0.23419999999999999</v>
      </c>
      <c r="AI3981" s="327">
        <v>0.13900000000000001</v>
      </c>
      <c r="AJ3981" s="327">
        <v>0.61419999999999997</v>
      </c>
      <c r="AK3981" s="327">
        <v>0.5514</v>
      </c>
      <c r="AL3981" s="327">
        <v>8.0914999999999999</v>
      </c>
      <c r="AM3981" s="292"/>
    </row>
    <row r="3982" spans="23:39" ht="19.5" customHeight="1" x14ac:dyDescent="0.2">
      <c r="W3982" s="323" t="s">
        <v>24</v>
      </c>
      <c r="X3982" s="323" t="s">
        <v>233</v>
      </c>
      <c r="Y3982" s="323"/>
      <c r="Z3982" s="327">
        <v>0.83989999999999998</v>
      </c>
      <c r="AA3982" s="327">
        <v>0</v>
      </c>
      <c r="AB3982" s="327">
        <v>0.45219999999999999</v>
      </c>
      <c r="AC3982" s="327">
        <v>0.38669999999999999</v>
      </c>
      <c r="AD3982" s="327">
        <v>4.2500000000000003E-2</v>
      </c>
      <c r="AE3982" s="327">
        <v>0</v>
      </c>
      <c r="AF3982" s="327">
        <v>0.33129999999999998</v>
      </c>
      <c r="AG3982" s="327">
        <v>0.1946</v>
      </c>
      <c r="AH3982" s="327">
        <v>0.25769999999999998</v>
      </c>
      <c r="AI3982" s="327">
        <v>3.5000000000000003E-2</v>
      </c>
      <c r="AJ3982" s="327">
        <v>0</v>
      </c>
      <c r="AK3982" s="327">
        <v>0.16500000000000001</v>
      </c>
      <c r="AL3982" s="327">
        <v>2.7048999999999999</v>
      </c>
      <c r="AM3982" s="292"/>
    </row>
    <row r="3983" spans="23:39" ht="19.5" customHeight="1" x14ac:dyDescent="0.2">
      <c r="W3983" s="323" t="s">
        <v>24</v>
      </c>
      <c r="X3983" s="323" t="s">
        <v>234</v>
      </c>
      <c r="Y3983" s="323"/>
      <c r="Z3983" s="327">
        <v>0</v>
      </c>
      <c r="AA3983" s="327">
        <v>0</v>
      </c>
      <c r="AB3983" s="327">
        <v>0</v>
      </c>
      <c r="AC3983" s="327">
        <v>0</v>
      </c>
      <c r="AD3983" s="327">
        <v>0</v>
      </c>
      <c r="AE3983" s="327">
        <v>-4.2000000000000003E-2</v>
      </c>
      <c r="AF3983" s="327">
        <v>0</v>
      </c>
      <c r="AG3983" s="327">
        <v>0</v>
      </c>
      <c r="AH3983" s="327">
        <v>0</v>
      </c>
      <c r="AI3983" s="327">
        <v>0</v>
      </c>
      <c r="AJ3983" s="327">
        <v>0</v>
      </c>
      <c r="AK3983" s="327">
        <v>-0.376</v>
      </c>
      <c r="AL3983" s="327">
        <v>-0.41799999999999998</v>
      </c>
      <c r="AM3983" s="292"/>
    </row>
    <row r="3984" spans="23:39" ht="19.5" customHeight="1" x14ac:dyDescent="0.2">
      <c r="W3984" s="323" t="s">
        <v>24</v>
      </c>
      <c r="X3984" s="323" t="s">
        <v>127</v>
      </c>
      <c r="Y3984" s="323"/>
      <c r="Z3984" s="327">
        <v>0.87101300000000004</v>
      </c>
      <c r="AA3984" s="327">
        <v>-52.397480000000002</v>
      </c>
      <c r="AB3984" s="327">
        <v>3.2712089999999998</v>
      </c>
      <c r="AC3984" s="327">
        <v>559.87416099999996</v>
      </c>
      <c r="AD3984" s="327">
        <v>0.51772600000000002</v>
      </c>
      <c r="AE3984" s="327">
        <v>10.889002</v>
      </c>
      <c r="AF3984" s="327">
        <v>-674.35413600000004</v>
      </c>
      <c r="AG3984" s="327">
        <v>1.52172</v>
      </c>
      <c r="AH3984" s="327">
        <v>4.3464559999999999</v>
      </c>
      <c r="AI3984" s="327">
        <v>-0.45225199999999999</v>
      </c>
      <c r="AJ3984" s="327">
        <v>1.9567490000000001</v>
      </c>
      <c r="AK3984" s="327">
        <v>1.936061</v>
      </c>
      <c r="AL3984" s="327">
        <v>-142.01977099999999</v>
      </c>
      <c r="AM3984" s="292"/>
    </row>
    <row r="3985" spans="23:39" ht="19.5" customHeight="1" x14ac:dyDescent="0.2">
      <c r="W3985" s="323" t="s">
        <v>24</v>
      </c>
      <c r="X3985" s="323" t="s">
        <v>235</v>
      </c>
      <c r="Y3985" s="323"/>
      <c r="Z3985" s="327">
        <v>0</v>
      </c>
      <c r="AA3985" s="327">
        <v>0</v>
      </c>
      <c r="AB3985" s="327">
        <v>0</v>
      </c>
      <c r="AC3985" s="327">
        <v>0</v>
      </c>
      <c r="AD3985" s="327">
        <v>0</v>
      </c>
      <c r="AE3985" s="327">
        <v>0</v>
      </c>
      <c r="AF3985" s="327">
        <v>0</v>
      </c>
      <c r="AG3985" s="327">
        <v>0</v>
      </c>
      <c r="AH3985" s="327">
        <v>0</v>
      </c>
      <c r="AI3985" s="327">
        <v>0</v>
      </c>
      <c r="AJ3985" s="327">
        <v>0</v>
      </c>
      <c r="AK3985" s="327">
        <v>0</v>
      </c>
      <c r="AL3985" s="327">
        <v>0</v>
      </c>
      <c r="AM3985" s="292"/>
    </row>
    <row r="3986" spans="23:39" ht="19.5" customHeight="1" x14ac:dyDescent="0.2">
      <c r="W3986" s="323" t="s">
        <v>24</v>
      </c>
      <c r="X3986" s="323" t="s">
        <v>236</v>
      </c>
      <c r="Y3986" s="323"/>
      <c r="Z3986" s="327">
        <v>0</v>
      </c>
      <c r="AA3986" s="327">
        <v>0</v>
      </c>
      <c r="AB3986" s="327">
        <v>0</v>
      </c>
      <c r="AC3986" s="327">
        <v>0</v>
      </c>
      <c r="AD3986" s="327">
        <v>0</v>
      </c>
      <c r="AE3986" s="327">
        <v>0</v>
      </c>
      <c r="AF3986" s="327">
        <v>0</v>
      </c>
      <c r="AG3986" s="327">
        <v>0</v>
      </c>
      <c r="AH3986" s="327">
        <v>0</v>
      </c>
      <c r="AI3986" s="327">
        <v>0</v>
      </c>
      <c r="AJ3986" s="327">
        <v>0</v>
      </c>
      <c r="AK3986" s="327">
        <v>0</v>
      </c>
      <c r="AL3986" s="327">
        <v>0</v>
      </c>
      <c r="AM3986" s="292"/>
    </row>
    <row r="3987" spans="23:39" ht="19.5" customHeight="1" x14ac:dyDescent="0.2">
      <c r="W3987" s="323" t="s">
        <v>24</v>
      </c>
      <c r="X3987" s="323" t="s">
        <v>237</v>
      </c>
      <c r="Y3987" s="323"/>
      <c r="Z3987" s="327">
        <v>0</v>
      </c>
      <c r="AA3987" s="327">
        <v>0</v>
      </c>
      <c r="AB3987" s="327">
        <v>0</v>
      </c>
      <c r="AC3987" s="327">
        <v>0</v>
      </c>
      <c r="AD3987" s="327">
        <v>0</v>
      </c>
      <c r="AE3987" s="327">
        <v>0</v>
      </c>
      <c r="AF3987" s="327">
        <v>0</v>
      </c>
      <c r="AG3987" s="327">
        <v>0</v>
      </c>
      <c r="AH3987" s="327">
        <v>0</v>
      </c>
      <c r="AI3987" s="327">
        <v>0</v>
      </c>
      <c r="AJ3987" s="327">
        <v>0</v>
      </c>
      <c r="AK3987" s="327">
        <v>0</v>
      </c>
      <c r="AL3987" s="327">
        <v>0</v>
      </c>
      <c r="AM3987" s="292"/>
    </row>
    <row r="3988" spans="23:39" ht="19.5" customHeight="1" x14ac:dyDescent="0.2">
      <c r="W3988" s="323" t="s">
        <v>24</v>
      </c>
      <c r="X3988" s="323" t="s">
        <v>238</v>
      </c>
      <c r="Y3988" s="323"/>
      <c r="Z3988" s="327">
        <v>0</v>
      </c>
      <c r="AA3988" s="327">
        <v>0</v>
      </c>
      <c r="AB3988" s="327">
        <v>0</v>
      </c>
      <c r="AC3988" s="327">
        <v>0</v>
      </c>
      <c r="AD3988" s="327">
        <v>0</v>
      </c>
      <c r="AE3988" s="327">
        <v>0</v>
      </c>
      <c r="AF3988" s="327">
        <v>0</v>
      </c>
      <c r="AG3988" s="327">
        <v>0</v>
      </c>
      <c r="AH3988" s="327">
        <v>0</v>
      </c>
      <c r="AI3988" s="327">
        <v>0</v>
      </c>
      <c r="AJ3988" s="327">
        <v>0</v>
      </c>
      <c r="AK3988" s="327">
        <v>0</v>
      </c>
      <c r="AL3988" s="327">
        <v>0</v>
      </c>
      <c r="AM3988" s="292"/>
    </row>
    <row r="3989" spans="23:39" ht="19.5" customHeight="1" x14ac:dyDescent="0.2">
      <c r="W3989" s="323" t="s">
        <v>24</v>
      </c>
      <c r="X3989" s="323" t="s">
        <v>239</v>
      </c>
      <c r="Y3989" s="323"/>
      <c r="Z3989" s="327">
        <v>0</v>
      </c>
      <c r="AA3989" s="327">
        <v>0</v>
      </c>
      <c r="AB3989" s="327">
        <v>0</v>
      </c>
      <c r="AC3989" s="327">
        <v>0</v>
      </c>
      <c r="AD3989" s="327">
        <v>0</v>
      </c>
      <c r="AE3989" s="327">
        <v>0</v>
      </c>
      <c r="AF3989" s="327">
        <v>0</v>
      </c>
      <c r="AG3989" s="327">
        <v>0</v>
      </c>
      <c r="AH3989" s="327">
        <v>0</v>
      </c>
      <c r="AI3989" s="327">
        <v>0</v>
      </c>
      <c r="AJ3989" s="327">
        <v>0</v>
      </c>
      <c r="AK3989" s="327">
        <v>0</v>
      </c>
      <c r="AL3989" s="327">
        <v>0</v>
      </c>
      <c r="AM3989" s="292"/>
    </row>
    <row r="3990" spans="23:39" ht="19.5" customHeight="1" x14ac:dyDescent="0.2">
      <c r="W3990" s="323" t="s">
        <v>24</v>
      </c>
      <c r="X3990" s="323" t="s">
        <v>240</v>
      </c>
      <c r="Y3990" s="323"/>
      <c r="Z3990" s="327">
        <v>0</v>
      </c>
      <c r="AA3990" s="327">
        <v>0</v>
      </c>
      <c r="AB3990" s="327">
        <v>0</v>
      </c>
      <c r="AC3990" s="327">
        <v>0</v>
      </c>
      <c r="AD3990" s="327">
        <v>0</v>
      </c>
      <c r="AE3990" s="327">
        <v>0</v>
      </c>
      <c r="AF3990" s="327">
        <v>0</v>
      </c>
      <c r="AG3990" s="327">
        <v>0</v>
      </c>
      <c r="AH3990" s="327">
        <v>0</v>
      </c>
      <c r="AI3990" s="327">
        <v>0</v>
      </c>
      <c r="AJ3990" s="327">
        <v>0</v>
      </c>
      <c r="AK3990" s="327">
        <v>0</v>
      </c>
      <c r="AL3990" s="327">
        <v>0</v>
      </c>
      <c r="AM3990" s="292"/>
    </row>
    <row r="3991" spans="23:39" ht="19.5" customHeight="1" x14ac:dyDescent="0.2">
      <c r="W3991" s="323" t="s">
        <v>24</v>
      </c>
      <c r="X3991" s="323" t="s">
        <v>241</v>
      </c>
      <c r="Y3991" s="323"/>
      <c r="Z3991" s="327">
        <v>0</v>
      </c>
      <c r="AA3991" s="327">
        <v>0</v>
      </c>
      <c r="AB3991" s="327">
        <v>0</v>
      </c>
      <c r="AC3991" s="327">
        <v>0</v>
      </c>
      <c r="AD3991" s="327">
        <v>0</v>
      </c>
      <c r="AE3991" s="327">
        <v>0</v>
      </c>
      <c r="AF3991" s="327">
        <v>0</v>
      </c>
      <c r="AG3991" s="327">
        <v>0</v>
      </c>
      <c r="AH3991" s="327">
        <v>0</v>
      </c>
      <c r="AI3991" s="327">
        <v>0</v>
      </c>
      <c r="AJ3991" s="327">
        <v>0</v>
      </c>
      <c r="AK3991" s="327">
        <v>0</v>
      </c>
      <c r="AL3991" s="327">
        <v>0</v>
      </c>
      <c r="AM3991" s="292"/>
    </row>
    <row r="3992" spans="23:39" ht="19.5" customHeight="1" x14ac:dyDescent="0.2">
      <c r="W3992" s="323" t="s">
        <v>24</v>
      </c>
      <c r="X3992" s="323" t="s">
        <v>242</v>
      </c>
      <c r="Y3992" s="323"/>
      <c r="Z3992" s="327">
        <v>0</v>
      </c>
      <c r="AA3992" s="327">
        <v>0</v>
      </c>
      <c r="AB3992" s="327">
        <v>0</v>
      </c>
      <c r="AC3992" s="327">
        <v>0</v>
      </c>
      <c r="AD3992" s="327">
        <v>0</v>
      </c>
      <c r="AE3992" s="327">
        <v>0</v>
      </c>
      <c r="AF3992" s="327">
        <v>0</v>
      </c>
      <c r="AG3992" s="327">
        <v>0</v>
      </c>
      <c r="AH3992" s="327">
        <v>0</v>
      </c>
      <c r="AI3992" s="327">
        <v>0</v>
      </c>
      <c r="AJ3992" s="327">
        <v>0</v>
      </c>
      <c r="AK3992" s="327">
        <v>0</v>
      </c>
      <c r="AL3992" s="327">
        <v>0</v>
      </c>
      <c r="AM3992" s="292"/>
    </row>
    <row r="3993" spans="23:39" ht="19.5" customHeight="1" x14ac:dyDescent="0.2">
      <c r="W3993" s="323" t="s">
        <v>24</v>
      </c>
      <c r="X3993" s="323" t="s">
        <v>243</v>
      </c>
      <c r="Y3993" s="323"/>
      <c r="Z3993" s="327">
        <v>0</v>
      </c>
      <c r="AA3993" s="327">
        <v>0</v>
      </c>
      <c r="AB3993" s="327">
        <v>3.0005999999999999</v>
      </c>
      <c r="AC3993" s="327">
        <v>6.5141999999999998</v>
      </c>
      <c r="AD3993" s="327">
        <v>15.425800000000001</v>
      </c>
      <c r="AE3993" s="327">
        <v>10.5344</v>
      </c>
      <c r="AF3993" s="327">
        <v>12.483000000000001</v>
      </c>
      <c r="AG3993" s="327">
        <v>12.1389</v>
      </c>
      <c r="AH3993" s="327">
        <v>7.0964999999999998</v>
      </c>
      <c r="AI3993" s="327">
        <v>11.25597</v>
      </c>
      <c r="AJ3993" s="327">
        <v>9.5494000000000003</v>
      </c>
      <c r="AK3993" s="327">
        <v>10.3969</v>
      </c>
      <c r="AL3993" s="327">
        <v>98.395669999999996</v>
      </c>
      <c r="AM3993" s="292"/>
    </row>
    <row r="3994" spans="23:39" ht="19.5" customHeight="1" x14ac:dyDescent="0.2">
      <c r="W3994" s="323" t="s">
        <v>24</v>
      </c>
      <c r="X3994" s="323" t="s">
        <v>244</v>
      </c>
      <c r="Y3994" s="323"/>
      <c r="Z3994" s="327">
        <v>0</v>
      </c>
      <c r="AA3994" s="327">
        <v>0</v>
      </c>
      <c r="AB3994" s="327">
        <v>0</v>
      </c>
      <c r="AC3994" s="327">
        <v>0</v>
      </c>
      <c r="AD3994" s="327">
        <v>0</v>
      </c>
      <c r="AE3994" s="327">
        <v>0</v>
      </c>
      <c r="AF3994" s="327">
        <v>0</v>
      </c>
      <c r="AG3994" s="327">
        <v>0</v>
      </c>
      <c r="AH3994" s="327">
        <v>0</v>
      </c>
      <c r="AI3994" s="327">
        <v>0</v>
      </c>
      <c r="AJ3994" s="327">
        <v>0</v>
      </c>
      <c r="AK3994" s="327">
        <v>0</v>
      </c>
      <c r="AL3994" s="327">
        <v>0</v>
      </c>
      <c r="AM3994" s="292"/>
    </row>
    <row r="3995" spans="23:39" ht="19.5" customHeight="1" x14ac:dyDescent="0.2">
      <c r="W3995" s="323" t="s">
        <v>24</v>
      </c>
      <c r="X3995" s="323" t="s">
        <v>245</v>
      </c>
      <c r="Y3995" s="323"/>
      <c r="Z3995" s="327">
        <v>0</v>
      </c>
      <c r="AA3995" s="327">
        <v>0</v>
      </c>
      <c r="AB3995" s="327">
        <v>0</v>
      </c>
      <c r="AC3995" s="327">
        <v>0</v>
      </c>
      <c r="AD3995" s="327">
        <v>0</v>
      </c>
      <c r="AE3995" s="327">
        <v>0</v>
      </c>
      <c r="AF3995" s="327">
        <v>0</v>
      </c>
      <c r="AG3995" s="327">
        <v>0</v>
      </c>
      <c r="AH3995" s="327">
        <v>0</v>
      </c>
      <c r="AI3995" s="327">
        <v>0</v>
      </c>
      <c r="AJ3995" s="327">
        <v>0</v>
      </c>
      <c r="AK3995" s="327">
        <v>0</v>
      </c>
      <c r="AL3995" s="327">
        <v>0</v>
      </c>
      <c r="AM3995" s="292"/>
    </row>
    <row r="3996" spans="23:39" ht="19.5" customHeight="1" x14ac:dyDescent="0.2">
      <c r="W3996" s="323" t="s">
        <v>24</v>
      </c>
      <c r="X3996" s="323" t="s">
        <v>246</v>
      </c>
      <c r="Y3996" s="323"/>
      <c r="Z3996" s="327">
        <v>0</v>
      </c>
      <c r="AA3996" s="327">
        <v>0</v>
      </c>
      <c r="AB3996" s="327">
        <v>0</v>
      </c>
      <c r="AC3996" s="327">
        <v>0</v>
      </c>
      <c r="AD3996" s="327">
        <v>0</v>
      </c>
      <c r="AE3996" s="327">
        <v>0</v>
      </c>
      <c r="AF3996" s="327">
        <v>0</v>
      </c>
      <c r="AG3996" s="327">
        <v>0</v>
      </c>
      <c r="AH3996" s="327">
        <v>0</v>
      </c>
      <c r="AI3996" s="327">
        <v>0</v>
      </c>
      <c r="AJ3996" s="327">
        <v>0</v>
      </c>
      <c r="AK3996" s="327">
        <v>0</v>
      </c>
      <c r="AL3996" s="327">
        <v>0</v>
      </c>
      <c r="AM3996" s="292"/>
    </row>
    <row r="3997" spans="23:39" ht="19.5" customHeight="1" x14ac:dyDescent="0.2">
      <c r="W3997" s="323" t="s">
        <v>24</v>
      </c>
      <c r="X3997" s="323" t="s">
        <v>247</v>
      </c>
      <c r="Y3997" s="323"/>
      <c r="Z3997" s="327">
        <v>0</v>
      </c>
      <c r="AA3997" s="327">
        <v>0</v>
      </c>
      <c r="AB3997" s="327">
        <v>0</v>
      </c>
      <c r="AC3997" s="327">
        <v>0</v>
      </c>
      <c r="AD3997" s="327">
        <v>0</v>
      </c>
      <c r="AE3997" s="327">
        <v>0</v>
      </c>
      <c r="AF3997" s="327">
        <v>0</v>
      </c>
      <c r="AG3997" s="327">
        <v>0</v>
      </c>
      <c r="AH3997" s="327">
        <v>0</v>
      </c>
      <c r="AI3997" s="327">
        <v>0</v>
      </c>
      <c r="AJ3997" s="327">
        <v>0</v>
      </c>
      <c r="AK3997" s="327">
        <v>0</v>
      </c>
      <c r="AL3997" s="327">
        <v>0</v>
      </c>
      <c r="AM3997" s="292"/>
    </row>
    <row r="3998" spans="23:39" ht="19.5" customHeight="1" x14ac:dyDescent="0.2">
      <c r="W3998" s="323" t="s">
        <v>24</v>
      </c>
      <c r="X3998" s="323" t="s">
        <v>248</v>
      </c>
      <c r="Y3998" s="323"/>
      <c r="Z3998" s="327">
        <v>0</v>
      </c>
      <c r="AA3998" s="327">
        <v>0</v>
      </c>
      <c r="AB3998" s="327">
        <v>0</v>
      </c>
      <c r="AC3998" s="327">
        <v>0</v>
      </c>
      <c r="AD3998" s="327">
        <v>0</v>
      </c>
      <c r="AE3998" s="327">
        <v>0</v>
      </c>
      <c r="AF3998" s="327">
        <v>0</v>
      </c>
      <c r="AG3998" s="327">
        <v>0</v>
      </c>
      <c r="AH3998" s="327">
        <v>0</v>
      </c>
      <c r="AI3998" s="327">
        <v>0</v>
      </c>
      <c r="AJ3998" s="327">
        <v>0</v>
      </c>
      <c r="AK3998" s="327">
        <v>0</v>
      </c>
      <c r="AL3998" s="327">
        <v>0</v>
      </c>
      <c r="AM3998" s="292"/>
    </row>
    <row r="3999" spans="23:39" ht="19.5" customHeight="1" x14ac:dyDescent="0.2">
      <c r="W3999" s="323" t="s">
        <v>24</v>
      </c>
      <c r="X3999" s="323" t="s">
        <v>210</v>
      </c>
      <c r="Y3999" s="323"/>
      <c r="Z3999" s="327">
        <v>454.69213400000001</v>
      </c>
      <c r="AA3999" s="327">
        <v>547.37586599999997</v>
      </c>
      <c r="AB3999" s="327">
        <v>579.94258400000001</v>
      </c>
      <c r="AC3999" s="327">
        <v>1353.7253410000001</v>
      </c>
      <c r="AD3999" s="327">
        <v>769.158321</v>
      </c>
      <c r="AE3999" s="327">
        <v>449.25154099999997</v>
      </c>
      <c r="AF3999" s="327">
        <v>394.52156708000001</v>
      </c>
      <c r="AG3999" s="327">
        <v>935.65666608000004</v>
      </c>
      <c r="AH3999" s="327">
        <v>909.95496607999996</v>
      </c>
      <c r="AI3999" s="327">
        <v>777.88172799999995</v>
      </c>
      <c r="AJ3999" s="327">
        <v>875.69199100000003</v>
      </c>
      <c r="AK3999" s="327">
        <v>975.201053</v>
      </c>
      <c r="AL3999" s="327">
        <v>9023.0537582399993</v>
      </c>
      <c r="AM3999" s="292"/>
    </row>
    <row r="4000" spans="23:39" ht="19.5" customHeight="1" x14ac:dyDescent="0.2">
      <c r="W4000" s="323"/>
      <c r="X4000" s="323"/>
      <c r="Y4000" s="323"/>
      <c r="Z4000" s="327"/>
      <c r="AA4000" s="327"/>
      <c r="AB4000" s="327"/>
      <c r="AC4000" s="327"/>
      <c r="AD4000" s="327"/>
      <c r="AE4000" s="327"/>
      <c r="AF4000" s="327"/>
      <c r="AG4000" s="327"/>
      <c r="AH4000" s="327"/>
      <c r="AI4000" s="327"/>
      <c r="AJ4000" s="327"/>
      <c r="AK4000" s="327"/>
      <c r="AL4000" s="327"/>
      <c r="AM4000" s="292"/>
    </row>
    <row r="4001" spans="23:39" ht="19.5" customHeight="1" x14ac:dyDescent="0.2">
      <c r="W4001" s="323"/>
      <c r="X4001" s="323"/>
      <c r="Y4001" s="323"/>
      <c r="Z4001" s="327"/>
      <c r="AA4001" s="327"/>
      <c r="AB4001" s="327"/>
      <c r="AC4001" s="327"/>
      <c r="AD4001" s="327"/>
      <c r="AE4001" s="327"/>
      <c r="AF4001" s="327"/>
      <c r="AG4001" s="327"/>
      <c r="AH4001" s="327"/>
      <c r="AI4001" s="327"/>
      <c r="AJ4001" s="327"/>
      <c r="AK4001" s="327"/>
      <c r="AL4001" s="327"/>
      <c r="AM4001" s="292"/>
    </row>
    <row r="4002" spans="23:39" ht="19.5" customHeight="1" x14ac:dyDescent="0.2">
      <c r="W4002" s="323" t="s">
        <v>3</v>
      </c>
      <c r="X4002" s="323" t="s">
        <v>4</v>
      </c>
      <c r="Y4002" s="323"/>
      <c r="Z4002" s="327" t="s">
        <v>8</v>
      </c>
      <c r="AA4002" s="327" t="s">
        <v>9</v>
      </c>
      <c r="AB4002" s="327" t="s">
        <v>10</v>
      </c>
      <c r="AC4002" s="327" t="s">
        <v>11</v>
      </c>
      <c r="AD4002" s="327" t="s">
        <v>12</v>
      </c>
      <c r="AE4002" s="327" t="s">
        <v>13</v>
      </c>
      <c r="AF4002" s="327" t="s">
        <v>14</v>
      </c>
      <c r="AG4002" s="327" t="s">
        <v>15</v>
      </c>
      <c r="AH4002" s="327" t="s">
        <v>16</v>
      </c>
      <c r="AI4002" s="327" t="s">
        <v>17</v>
      </c>
      <c r="AJ4002" s="327" t="s">
        <v>111</v>
      </c>
      <c r="AK4002" s="327" t="s">
        <v>19</v>
      </c>
      <c r="AL4002" s="327" t="s">
        <v>20</v>
      </c>
      <c r="AM4002" s="292"/>
    </row>
    <row r="4003" spans="23:39" ht="19.5" customHeight="1" x14ac:dyDescent="0.2">
      <c r="W4003" s="323" t="s">
        <v>51</v>
      </c>
      <c r="X4003" s="323" t="s">
        <v>217</v>
      </c>
      <c r="Y4003" s="323"/>
      <c r="Z4003" s="327">
        <v>2.033312</v>
      </c>
      <c r="AA4003" s="327">
        <v>3.2066140000000001</v>
      </c>
      <c r="AB4003" s="327">
        <v>1.618614</v>
      </c>
      <c r="AC4003" s="327">
        <v>1.335494</v>
      </c>
      <c r="AD4003" s="327">
        <v>7.429494</v>
      </c>
      <c r="AE4003" s="327">
        <v>3.2494939999999999</v>
      </c>
      <c r="AF4003" s="327">
        <v>3.2494939999999999</v>
      </c>
      <c r="AG4003" s="327">
        <v>7.4494939999999996</v>
      </c>
      <c r="AH4003" s="327">
        <v>2.4494940000000001</v>
      </c>
      <c r="AI4003" s="327">
        <v>9.0838619999999999</v>
      </c>
      <c r="AJ4003" s="327">
        <v>3.9944269999999999</v>
      </c>
      <c r="AK4003" s="327">
        <v>4.0775069999999998</v>
      </c>
      <c r="AL4003" s="327">
        <v>49.177300000000002</v>
      </c>
      <c r="AM4003" s="292"/>
    </row>
    <row r="4004" spans="23:39" ht="19.5" customHeight="1" x14ac:dyDescent="0.2">
      <c r="W4004" s="323" t="s">
        <v>51</v>
      </c>
      <c r="X4004" s="323" t="s">
        <v>218</v>
      </c>
      <c r="Y4004" s="323"/>
      <c r="Z4004" s="327">
        <v>0.12587400000000001</v>
      </c>
      <c r="AA4004" s="327">
        <v>4.2768E-2</v>
      </c>
      <c r="AB4004" s="327">
        <v>3.4020000000000002E-2</v>
      </c>
      <c r="AC4004" s="327">
        <v>3.6822000000000001E-2</v>
      </c>
      <c r="AD4004" s="327">
        <v>3.7421999999999997E-2</v>
      </c>
      <c r="AE4004" s="327">
        <v>4.1796E-2</v>
      </c>
      <c r="AF4004" s="327">
        <v>4.4226000000000001E-2</v>
      </c>
      <c r="AG4004" s="327">
        <v>4.4226000000000001E-2</v>
      </c>
      <c r="AH4004" s="327">
        <v>7.2414000000000006E-2</v>
      </c>
      <c r="AI4004" s="327">
        <v>6.7554000000000003E-2</v>
      </c>
      <c r="AJ4004" s="327">
        <v>4.0337999999999999E-2</v>
      </c>
      <c r="AK4004" s="327">
        <v>7.3871999999999993E-2</v>
      </c>
      <c r="AL4004" s="327">
        <v>0.66133200000000003</v>
      </c>
      <c r="AM4004" s="292"/>
    </row>
    <row r="4005" spans="23:39" ht="19.5" customHeight="1" x14ac:dyDescent="0.2">
      <c r="W4005" s="323" t="s">
        <v>51</v>
      </c>
      <c r="X4005" s="323" t="s">
        <v>219</v>
      </c>
      <c r="Y4005" s="323"/>
      <c r="Z4005" s="327">
        <v>0.10607999999999999</v>
      </c>
      <c r="AA4005" s="327">
        <v>7.0319999999999994E-2</v>
      </c>
      <c r="AB4005" s="327">
        <v>0.12992000000000001</v>
      </c>
      <c r="AC4005" s="327">
        <v>0.1691</v>
      </c>
      <c r="AD4005" s="327">
        <v>0.17512</v>
      </c>
      <c r="AE4005" s="327">
        <v>0.2104</v>
      </c>
      <c r="AF4005" s="327">
        <v>0.24607999999999999</v>
      </c>
      <c r="AG4005" s="327">
        <v>0.27464</v>
      </c>
      <c r="AH4005" s="327">
        <v>0.22816</v>
      </c>
      <c r="AI4005" s="327">
        <v>0.2228</v>
      </c>
      <c r="AJ4005" s="327">
        <v>0.21498500000000001</v>
      </c>
      <c r="AK4005" s="327">
        <v>0.16625000000000001</v>
      </c>
      <c r="AL4005" s="327">
        <v>2.2138550000000001</v>
      </c>
      <c r="AM4005" s="292"/>
    </row>
    <row r="4006" spans="23:39" ht="19.5" customHeight="1" x14ac:dyDescent="0.2">
      <c r="W4006" s="323" t="s">
        <v>51</v>
      </c>
      <c r="X4006" s="323" t="s">
        <v>220</v>
      </c>
      <c r="Y4006" s="323"/>
      <c r="Z4006" s="327">
        <v>0.26514900000000002</v>
      </c>
      <c r="AA4006" s="327">
        <v>0.60142099999999998</v>
      </c>
      <c r="AB4006" s="327">
        <v>0.18781600000000001</v>
      </c>
      <c r="AC4006" s="327">
        <v>4.5708529999999996</v>
      </c>
      <c r="AD4006" s="327">
        <v>0.292933</v>
      </c>
      <c r="AE4006" s="327">
        <v>4.4189889999999998</v>
      </c>
      <c r="AF4006" s="327">
        <v>2.2758970000000001</v>
      </c>
      <c r="AG4006" s="327">
        <v>6.1877360000000001</v>
      </c>
      <c r="AH4006" s="327">
        <v>2.4045339999999999</v>
      </c>
      <c r="AI4006" s="327">
        <v>1.8871329999999999</v>
      </c>
      <c r="AJ4006" s="327">
        <v>3.2716669999999999</v>
      </c>
      <c r="AK4006" s="327">
        <v>3.195576</v>
      </c>
      <c r="AL4006" s="327">
        <v>29.559704</v>
      </c>
      <c r="AM4006" s="292"/>
    </row>
    <row r="4007" spans="23:39" ht="19.5" customHeight="1" x14ac:dyDescent="0.2">
      <c r="W4007" s="323" t="s">
        <v>51</v>
      </c>
      <c r="X4007" s="323" t="s">
        <v>211</v>
      </c>
      <c r="Y4007" s="323"/>
      <c r="Z4007" s="327">
        <v>72.455374000000006</v>
      </c>
      <c r="AA4007" s="327">
        <v>457.99112300000002</v>
      </c>
      <c r="AB4007" s="327">
        <v>53.969273000000001</v>
      </c>
      <c r="AC4007" s="327">
        <v>106.547382</v>
      </c>
      <c r="AD4007" s="327">
        <v>125.51522300000001</v>
      </c>
      <c r="AE4007" s="327">
        <v>140.56244599999999</v>
      </c>
      <c r="AF4007" s="327">
        <v>92.537036999999998</v>
      </c>
      <c r="AG4007" s="327">
        <v>136.92565400000001</v>
      </c>
      <c r="AH4007" s="327">
        <v>117.86149500000001</v>
      </c>
      <c r="AI4007" s="327">
        <v>127.474478</v>
      </c>
      <c r="AJ4007" s="327">
        <v>105.435728</v>
      </c>
      <c r="AK4007" s="327">
        <v>74.640833999999998</v>
      </c>
      <c r="AL4007" s="327">
        <v>1611.9160469999999</v>
      </c>
      <c r="AM4007" s="292"/>
    </row>
    <row r="4008" spans="23:39" ht="19.5" customHeight="1" x14ac:dyDescent="0.2">
      <c r="W4008" s="323" t="s">
        <v>51</v>
      </c>
      <c r="X4008" s="323" t="s">
        <v>221</v>
      </c>
      <c r="Y4008" s="323"/>
      <c r="Z4008" s="327">
        <v>8.3417069999999995</v>
      </c>
      <c r="AA4008" s="327">
        <v>9.4307669999999995</v>
      </c>
      <c r="AB4008" s="327">
        <v>7.5266690000000001</v>
      </c>
      <c r="AC4008" s="327">
        <v>8.2320390000000003</v>
      </c>
      <c r="AD4008" s="327">
        <v>8.8502489999999998</v>
      </c>
      <c r="AE4008" s="327">
        <v>6.1295630000000001</v>
      </c>
      <c r="AF4008" s="327">
        <v>11.448795</v>
      </c>
      <c r="AG4008" s="327">
        <v>7.990119</v>
      </c>
      <c r="AH4008" s="327">
        <v>8.322495</v>
      </c>
      <c r="AI4008" s="327">
        <v>7.0445149999999996</v>
      </c>
      <c r="AJ4008" s="327">
        <v>6.4190480000000001</v>
      </c>
      <c r="AK4008" s="327">
        <v>6.6656599999999999</v>
      </c>
      <c r="AL4008" s="327">
        <v>96.401625999999993</v>
      </c>
      <c r="AM4008" s="292"/>
    </row>
    <row r="4009" spans="23:39" ht="19.5" customHeight="1" x14ac:dyDescent="0.2">
      <c r="W4009" s="323" t="s">
        <v>51</v>
      </c>
      <c r="X4009" s="323" t="s">
        <v>222</v>
      </c>
      <c r="Y4009" s="323"/>
      <c r="Z4009" s="327">
        <v>0.15931400000000001</v>
      </c>
      <c r="AA4009" s="327">
        <v>2.75E-2</v>
      </c>
      <c r="AB4009" s="327">
        <v>2.7E-2</v>
      </c>
      <c r="AC4009" s="327">
        <v>6.7500000000000004E-2</v>
      </c>
      <c r="AD4009" s="327">
        <v>7.1999999999999995E-2</v>
      </c>
      <c r="AE4009" s="327">
        <v>4.725E-2</v>
      </c>
      <c r="AF4009" s="327">
        <v>3.8249999999999999E-2</v>
      </c>
      <c r="AG4009" s="327">
        <v>2.7E-2</v>
      </c>
      <c r="AH4009" s="327">
        <v>5.3999999999999999E-2</v>
      </c>
      <c r="AI4009" s="327">
        <v>4.4999999999999997E-3</v>
      </c>
      <c r="AJ4009" s="327">
        <v>7.0900000000000005E-2</v>
      </c>
      <c r="AK4009" s="327">
        <v>8.9999999999999993E-3</v>
      </c>
      <c r="AL4009" s="327">
        <v>0.60421400000000003</v>
      </c>
      <c r="AM4009" s="292"/>
    </row>
    <row r="4010" spans="23:39" ht="19.5" customHeight="1" x14ac:dyDescent="0.2">
      <c r="W4010" s="323" t="s">
        <v>51</v>
      </c>
      <c r="X4010" s="323" t="s">
        <v>223</v>
      </c>
      <c r="Y4010" s="323"/>
      <c r="Z4010" s="327">
        <v>33.193955000000003</v>
      </c>
      <c r="AA4010" s="327">
        <v>13.389023999999999</v>
      </c>
      <c r="AB4010" s="327">
        <v>42.356382000000004</v>
      </c>
      <c r="AC4010" s="327">
        <v>63.653022999999997</v>
      </c>
      <c r="AD4010" s="327">
        <v>65.466076000000001</v>
      </c>
      <c r="AE4010" s="327">
        <v>88.454308999999995</v>
      </c>
      <c r="AF4010" s="327">
        <v>87.221878000000004</v>
      </c>
      <c r="AG4010" s="327">
        <v>86.854581999999994</v>
      </c>
      <c r="AH4010" s="327">
        <v>86.613463999999993</v>
      </c>
      <c r="AI4010" s="327">
        <v>68.442198000000005</v>
      </c>
      <c r="AJ4010" s="327">
        <v>76.438293000000002</v>
      </c>
      <c r="AK4010" s="327">
        <v>72.884683999999993</v>
      </c>
      <c r="AL4010" s="327">
        <v>784.96786799999995</v>
      </c>
      <c r="AM4010" s="292"/>
    </row>
    <row r="4011" spans="23:39" ht="19.5" customHeight="1" x14ac:dyDescent="0.2">
      <c r="W4011" s="323" t="s">
        <v>51</v>
      </c>
      <c r="X4011" s="323" t="s">
        <v>224</v>
      </c>
      <c r="Y4011" s="323"/>
      <c r="Z4011" s="327">
        <v>-16.151350000000001</v>
      </c>
      <c r="AA4011" s="327">
        <v>9.4080600000000008</v>
      </c>
      <c r="AB4011" s="327">
        <v>26.864103</v>
      </c>
      <c r="AC4011" s="327">
        <v>52.360799</v>
      </c>
      <c r="AD4011" s="327">
        <v>40.032578999999998</v>
      </c>
      <c r="AE4011" s="327">
        <v>22.678654000000002</v>
      </c>
      <c r="AF4011" s="327">
        <v>60.920462000000001</v>
      </c>
      <c r="AG4011" s="327">
        <v>30.935611999999999</v>
      </c>
      <c r="AH4011" s="327">
        <v>40.384605999999998</v>
      </c>
      <c r="AI4011" s="327">
        <v>36.540405999999997</v>
      </c>
      <c r="AJ4011" s="327">
        <v>31.594957000000001</v>
      </c>
      <c r="AK4011" s="327">
        <v>63.202722999999999</v>
      </c>
      <c r="AL4011" s="327">
        <v>398.77161100000001</v>
      </c>
      <c r="AM4011" s="292"/>
    </row>
    <row r="4012" spans="23:39" ht="19.5" customHeight="1" x14ac:dyDescent="0.2">
      <c r="W4012" s="323" t="s">
        <v>51</v>
      </c>
      <c r="X4012" s="323" t="s">
        <v>225</v>
      </c>
      <c r="Y4012" s="323"/>
      <c r="Z4012" s="327">
        <v>9.1042999999999999E-2</v>
      </c>
      <c r="AA4012" s="327">
        <v>0</v>
      </c>
      <c r="AB4012" s="327">
        <v>0.15750800000000001</v>
      </c>
      <c r="AC4012" s="327">
        <v>7.5843999999999995E-2</v>
      </c>
      <c r="AD4012" s="327">
        <v>6.7146999999999998E-2</v>
      </c>
      <c r="AE4012" s="327">
        <v>6.7146999999999998E-2</v>
      </c>
      <c r="AF4012" s="327">
        <v>6.7146999999999998E-2</v>
      </c>
      <c r="AG4012" s="327">
        <v>6.7146999999999998E-2</v>
      </c>
      <c r="AH4012" s="327">
        <v>0.134157</v>
      </c>
      <c r="AI4012" s="327">
        <v>0.134157</v>
      </c>
      <c r="AJ4012" s="327">
        <v>6.701E-2</v>
      </c>
      <c r="AK4012" s="327">
        <v>7.0697999999999997E-2</v>
      </c>
      <c r="AL4012" s="327">
        <v>0.99900500000000003</v>
      </c>
      <c r="AM4012" s="292"/>
    </row>
    <row r="4013" spans="23:39" ht="19.5" customHeight="1" x14ac:dyDescent="0.2">
      <c r="W4013" s="323" t="s">
        <v>51</v>
      </c>
      <c r="X4013" s="323" t="s">
        <v>226</v>
      </c>
      <c r="Y4013" s="323"/>
      <c r="Z4013" s="327">
        <v>0</v>
      </c>
      <c r="AA4013" s="327">
        <v>0</v>
      </c>
      <c r="AB4013" s="327">
        <v>0</v>
      </c>
      <c r="AC4013" s="327">
        <v>0</v>
      </c>
      <c r="AD4013" s="327">
        <v>0</v>
      </c>
      <c r="AE4013" s="327">
        <v>0</v>
      </c>
      <c r="AF4013" s="327">
        <v>0</v>
      </c>
      <c r="AG4013" s="327">
        <v>0</v>
      </c>
      <c r="AH4013" s="327">
        <v>0</v>
      </c>
      <c r="AI4013" s="327">
        <v>0</v>
      </c>
      <c r="AJ4013" s="327">
        <v>0</v>
      </c>
      <c r="AK4013" s="327">
        <v>0</v>
      </c>
      <c r="AL4013" s="327">
        <v>0</v>
      </c>
      <c r="AM4013" s="292"/>
    </row>
    <row r="4014" spans="23:39" ht="19.5" customHeight="1" x14ac:dyDescent="0.2">
      <c r="W4014" s="323" t="s">
        <v>51</v>
      </c>
      <c r="X4014" s="323" t="s">
        <v>227</v>
      </c>
      <c r="Y4014" s="323"/>
      <c r="Z4014" s="327">
        <v>-138.38374999999999</v>
      </c>
      <c r="AA4014" s="327">
        <v>0</v>
      </c>
      <c r="AB4014" s="327">
        <v>0</v>
      </c>
      <c r="AC4014" s="327">
        <v>6.9000000000000006E-2</v>
      </c>
      <c r="AD4014" s="327">
        <v>0.08</v>
      </c>
      <c r="AE4014" s="327">
        <v>0</v>
      </c>
      <c r="AF4014" s="327">
        <v>0.219</v>
      </c>
      <c r="AG4014" s="327">
        <v>0.29199999999999998</v>
      </c>
      <c r="AH4014" s="327">
        <v>0</v>
      </c>
      <c r="AI4014" s="327">
        <v>0</v>
      </c>
      <c r="AJ4014" s="327">
        <v>0</v>
      </c>
      <c r="AK4014" s="327">
        <v>107.30903000000001</v>
      </c>
      <c r="AL4014" s="327">
        <v>-30.414719999999999</v>
      </c>
      <c r="AM4014" s="292"/>
    </row>
    <row r="4015" spans="23:39" ht="19.5" customHeight="1" x14ac:dyDescent="0.2">
      <c r="W4015" s="323" t="s">
        <v>51</v>
      </c>
      <c r="X4015" s="323" t="s">
        <v>367</v>
      </c>
      <c r="Y4015" s="323"/>
      <c r="Z4015" s="327">
        <v>79.009871000000004</v>
      </c>
      <c r="AA4015" s="327">
        <v>35.314062999999997</v>
      </c>
      <c r="AB4015" s="327">
        <v>107.814967</v>
      </c>
      <c r="AC4015" s="327">
        <v>177.14004600000001</v>
      </c>
      <c r="AD4015" s="327">
        <v>150.891662</v>
      </c>
      <c r="AE4015" s="327">
        <v>219.24667600000001</v>
      </c>
      <c r="AF4015" s="327">
        <v>213.36026699999999</v>
      </c>
      <c r="AG4015" s="327">
        <v>203.56086099999999</v>
      </c>
      <c r="AH4015" s="327">
        <v>210.93171799999999</v>
      </c>
      <c r="AI4015" s="327">
        <v>149.932772</v>
      </c>
      <c r="AJ4015" s="327">
        <v>179.476699</v>
      </c>
      <c r="AK4015" s="327">
        <v>143.77669599999999</v>
      </c>
      <c r="AL4015" s="327">
        <v>1870.4562980000001</v>
      </c>
      <c r="AM4015" s="292"/>
    </row>
    <row r="4016" spans="23:39" ht="19.5" customHeight="1" x14ac:dyDescent="0.2">
      <c r="W4016" s="323" t="s">
        <v>51</v>
      </c>
      <c r="X4016" s="323" t="s">
        <v>229</v>
      </c>
      <c r="Y4016" s="323"/>
      <c r="Z4016" s="327">
        <v>57.868110000000001</v>
      </c>
      <c r="AA4016" s="327">
        <v>-10.937813999999999</v>
      </c>
      <c r="AB4016" s="327">
        <v>-72.402462999999997</v>
      </c>
      <c r="AC4016" s="327">
        <v>-51.554589</v>
      </c>
      <c r="AD4016" s="327">
        <v>-41.934672000000198</v>
      </c>
      <c r="AE4016" s="327">
        <v>-66.437233000000006</v>
      </c>
      <c r="AF4016" s="327">
        <v>-32.786428999999998</v>
      </c>
      <c r="AG4016" s="327">
        <v>-56.571625000000601</v>
      </c>
      <c r="AH4016" s="327">
        <v>-54.189042999999799</v>
      </c>
      <c r="AI4016" s="327">
        <v>-48.439793999999999</v>
      </c>
      <c r="AJ4016" s="327">
        <v>-58.239735000000003</v>
      </c>
      <c r="AK4016" s="327">
        <v>-54.333461</v>
      </c>
      <c r="AL4016" s="327">
        <v>-489.95874800000098</v>
      </c>
      <c r="AM4016" s="292"/>
    </row>
    <row r="4017" spans="23:39" ht="19.5" customHeight="1" x14ac:dyDescent="0.2">
      <c r="W4017" s="323" t="s">
        <v>51</v>
      </c>
      <c r="X4017" s="323" t="s">
        <v>230</v>
      </c>
      <c r="Y4017" s="323"/>
      <c r="Z4017" s="327">
        <v>0</v>
      </c>
      <c r="AA4017" s="327">
        <v>0.13500000000000001</v>
      </c>
      <c r="AB4017" s="327">
        <v>0</v>
      </c>
      <c r="AC4017" s="327">
        <v>1.0074000000000001</v>
      </c>
      <c r="AD4017" s="327">
        <v>0.01</v>
      </c>
      <c r="AE4017" s="327">
        <v>0</v>
      </c>
      <c r="AF4017" s="327">
        <v>0</v>
      </c>
      <c r="AG4017" s="327">
        <v>0</v>
      </c>
      <c r="AH4017" s="327">
        <v>8.0000000000000002E-3</v>
      </c>
      <c r="AI4017" s="327">
        <v>0</v>
      </c>
      <c r="AJ4017" s="327">
        <v>1.86</v>
      </c>
      <c r="AK4017" s="327">
        <v>0</v>
      </c>
      <c r="AL4017" s="327">
        <v>3.0204</v>
      </c>
      <c r="AM4017" s="292"/>
    </row>
    <row r="4018" spans="23:39" ht="19.5" customHeight="1" x14ac:dyDescent="0.2">
      <c r="W4018" s="323" t="s">
        <v>51</v>
      </c>
      <c r="X4018" s="323" t="s">
        <v>231</v>
      </c>
      <c r="Y4018" s="323"/>
      <c r="Z4018" s="327">
        <v>241.89162300000001</v>
      </c>
      <c r="AA4018" s="327">
        <v>98.239206999999993</v>
      </c>
      <c r="AB4018" s="327">
        <v>308.831231</v>
      </c>
      <c r="AC4018" s="327">
        <v>448.139072</v>
      </c>
      <c r="AD4018" s="327">
        <v>480.87751800000001</v>
      </c>
      <c r="AE4018" s="327">
        <v>591.52709800000002</v>
      </c>
      <c r="AF4018" s="327">
        <v>598.77316900000005</v>
      </c>
      <c r="AG4018" s="327">
        <v>590.83389899999997</v>
      </c>
      <c r="AH4018" s="327">
        <v>595.73772199999996</v>
      </c>
      <c r="AI4018" s="327">
        <v>458.68717900000001</v>
      </c>
      <c r="AJ4018" s="327">
        <v>502.93604699999997</v>
      </c>
      <c r="AK4018" s="327">
        <v>477.75085200000001</v>
      </c>
      <c r="AL4018" s="327">
        <v>5394.2246169999999</v>
      </c>
      <c r="AM4018" s="292"/>
    </row>
    <row r="4019" spans="23:39" ht="19.5" customHeight="1" x14ac:dyDescent="0.2">
      <c r="W4019" s="323" t="s">
        <v>51</v>
      </c>
      <c r="X4019" s="323" t="s">
        <v>232</v>
      </c>
      <c r="Y4019" s="323"/>
      <c r="Z4019" s="327">
        <v>0.23680000000000001</v>
      </c>
      <c r="AA4019" s="327">
        <v>6.4466000000000001</v>
      </c>
      <c r="AB4019" s="327">
        <v>-6.3356000000000003</v>
      </c>
      <c r="AC4019" s="327">
        <v>1.4957</v>
      </c>
      <c r="AD4019" s="327">
        <v>2.4209000000000001</v>
      </c>
      <c r="AE4019" s="327">
        <v>2.3530000000000002</v>
      </c>
      <c r="AF4019" s="327">
        <v>1.4779</v>
      </c>
      <c r="AG4019" s="327">
        <v>1.34E-2</v>
      </c>
      <c r="AH4019" s="327">
        <v>6.7000000000000002E-3</v>
      </c>
      <c r="AI4019" s="327">
        <v>0.1716</v>
      </c>
      <c r="AJ4019" s="327">
        <v>0.98939999999999995</v>
      </c>
      <c r="AK4019" s="327">
        <v>1.3129999999999999</v>
      </c>
      <c r="AL4019" s="327">
        <v>10.589399999999999</v>
      </c>
      <c r="AM4019" s="292"/>
    </row>
    <row r="4020" spans="23:39" ht="19.5" customHeight="1" x14ac:dyDescent="0.2">
      <c r="W4020" s="323" t="s">
        <v>51</v>
      </c>
      <c r="X4020" s="323" t="s">
        <v>233</v>
      </c>
      <c r="Y4020" s="323"/>
      <c r="Z4020" s="327">
        <v>0.2571</v>
      </c>
      <c r="AA4020" s="327">
        <v>0</v>
      </c>
      <c r="AB4020" s="327">
        <v>0.43559999999999999</v>
      </c>
      <c r="AC4020" s="327">
        <v>0.30320000000000003</v>
      </c>
      <c r="AD4020" s="327">
        <v>7.4000000000000003E-3</v>
      </c>
      <c r="AE4020" s="327">
        <v>0.1421</v>
      </c>
      <c r="AF4020" s="327">
        <v>0.56230000000000002</v>
      </c>
      <c r="AG4020" s="327">
        <v>8.2100000000000006E-2</v>
      </c>
      <c r="AH4020" s="327">
        <v>0</v>
      </c>
      <c r="AI4020" s="327">
        <v>0.13500000000000001</v>
      </c>
      <c r="AJ4020" s="327">
        <v>0</v>
      </c>
      <c r="AK4020" s="327">
        <v>0</v>
      </c>
      <c r="AL4020" s="327">
        <v>1.9248000000000001</v>
      </c>
      <c r="AM4020" s="292"/>
    </row>
    <row r="4021" spans="23:39" ht="19.5" customHeight="1" x14ac:dyDescent="0.2">
      <c r="W4021" s="323" t="s">
        <v>51</v>
      </c>
      <c r="X4021" s="323" t="s">
        <v>234</v>
      </c>
      <c r="Y4021" s="323"/>
      <c r="Z4021" s="327">
        <v>0</v>
      </c>
      <c r="AA4021" s="327">
        <v>0</v>
      </c>
      <c r="AB4021" s="327">
        <v>0</v>
      </c>
      <c r="AC4021" s="327">
        <v>0</v>
      </c>
      <c r="AD4021" s="327">
        <v>0</v>
      </c>
      <c r="AE4021" s="327">
        <v>0</v>
      </c>
      <c r="AF4021" s="327">
        <v>0</v>
      </c>
      <c r="AG4021" s="327">
        <v>0.28899999999999998</v>
      </c>
      <c r="AH4021" s="327">
        <v>0</v>
      </c>
      <c r="AI4021" s="327">
        <v>0</v>
      </c>
      <c r="AJ4021" s="327">
        <v>0</v>
      </c>
      <c r="AK4021" s="327">
        <v>-0.56379999999999997</v>
      </c>
      <c r="AL4021" s="327">
        <v>-0.27479999999999999</v>
      </c>
      <c r="AM4021" s="292"/>
    </row>
    <row r="4022" spans="23:39" ht="19.5" customHeight="1" x14ac:dyDescent="0.2">
      <c r="W4022" s="323" t="s">
        <v>51</v>
      </c>
      <c r="X4022" s="323" t="s">
        <v>127</v>
      </c>
      <c r="Y4022" s="323"/>
      <c r="Z4022" s="327">
        <v>0.214642</v>
      </c>
      <c r="AA4022" s="327">
        <v>-111.617665</v>
      </c>
      <c r="AB4022" s="327">
        <v>2.7913030000000001</v>
      </c>
      <c r="AC4022" s="327">
        <v>642.83373600000004</v>
      </c>
      <c r="AD4022" s="327">
        <v>1.4620919999999999</v>
      </c>
      <c r="AE4022" s="327">
        <v>9.1764460000000003</v>
      </c>
      <c r="AF4022" s="327">
        <v>-782.94595000000004</v>
      </c>
      <c r="AG4022" s="327">
        <v>2.247398</v>
      </c>
      <c r="AH4022" s="327">
        <v>2.2044920000000001</v>
      </c>
      <c r="AI4022" s="327">
        <v>4.3872070000000001</v>
      </c>
      <c r="AJ4022" s="327">
        <v>1.94469</v>
      </c>
      <c r="AK4022" s="327">
        <v>1.5858099999999999</v>
      </c>
      <c r="AL4022" s="327">
        <v>-225.715799</v>
      </c>
      <c r="AM4022" s="292"/>
    </row>
    <row r="4023" spans="23:39" ht="19.5" customHeight="1" x14ac:dyDescent="0.2">
      <c r="W4023" s="323" t="s">
        <v>51</v>
      </c>
      <c r="X4023" s="323" t="s">
        <v>235</v>
      </c>
      <c r="Y4023" s="323"/>
      <c r="Z4023" s="327">
        <v>0</v>
      </c>
      <c r="AA4023" s="327">
        <v>0</v>
      </c>
      <c r="AB4023" s="327">
        <v>0</v>
      </c>
      <c r="AC4023" s="327">
        <v>0</v>
      </c>
      <c r="AD4023" s="327">
        <v>0</v>
      </c>
      <c r="AE4023" s="327">
        <v>0</v>
      </c>
      <c r="AF4023" s="327">
        <v>0</v>
      </c>
      <c r="AG4023" s="327">
        <v>0</v>
      </c>
      <c r="AH4023" s="327">
        <v>0</v>
      </c>
      <c r="AI4023" s="327">
        <v>0</v>
      </c>
      <c r="AJ4023" s="327">
        <v>0</v>
      </c>
      <c r="AK4023" s="327">
        <v>0</v>
      </c>
      <c r="AL4023" s="327">
        <v>0</v>
      </c>
      <c r="AM4023" s="292"/>
    </row>
    <row r="4024" spans="23:39" ht="19.5" customHeight="1" x14ac:dyDescent="0.2">
      <c r="W4024" s="323" t="s">
        <v>51</v>
      </c>
      <c r="X4024" s="323" t="s">
        <v>236</v>
      </c>
      <c r="Y4024" s="323"/>
      <c r="Z4024" s="327">
        <v>0</v>
      </c>
      <c r="AA4024" s="327">
        <v>0</v>
      </c>
      <c r="AB4024" s="327">
        <v>0</v>
      </c>
      <c r="AC4024" s="327">
        <v>0</v>
      </c>
      <c r="AD4024" s="327">
        <v>0</v>
      </c>
      <c r="AE4024" s="327">
        <v>0</v>
      </c>
      <c r="AF4024" s="327">
        <v>0</v>
      </c>
      <c r="AG4024" s="327">
        <v>0</v>
      </c>
      <c r="AH4024" s="327">
        <v>0</v>
      </c>
      <c r="AI4024" s="327">
        <v>0</v>
      </c>
      <c r="AJ4024" s="327">
        <v>0</v>
      </c>
      <c r="AK4024" s="327">
        <v>0</v>
      </c>
      <c r="AL4024" s="327">
        <v>0</v>
      </c>
      <c r="AM4024" s="292"/>
    </row>
    <row r="4025" spans="23:39" ht="19.5" customHeight="1" x14ac:dyDescent="0.2">
      <c r="W4025" s="323" t="s">
        <v>51</v>
      </c>
      <c r="X4025" s="323" t="s">
        <v>237</v>
      </c>
      <c r="Y4025" s="323"/>
      <c r="Z4025" s="327">
        <v>0</v>
      </c>
      <c r="AA4025" s="327">
        <v>0</v>
      </c>
      <c r="AB4025" s="327">
        <v>0</v>
      </c>
      <c r="AC4025" s="327">
        <v>0</v>
      </c>
      <c r="AD4025" s="327">
        <v>0</v>
      </c>
      <c r="AE4025" s="327">
        <v>0</v>
      </c>
      <c r="AF4025" s="327">
        <v>0</v>
      </c>
      <c r="AG4025" s="327">
        <v>0</v>
      </c>
      <c r="AH4025" s="327">
        <v>0</v>
      </c>
      <c r="AI4025" s="327">
        <v>0</v>
      </c>
      <c r="AJ4025" s="327">
        <v>0</v>
      </c>
      <c r="AK4025" s="327">
        <v>0</v>
      </c>
      <c r="AL4025" s="327">
        <v>0</v>
      </c>
      <c r="AM4025" s="292"/>
    </row>
    <row r="4026" spans="23:39" ht="19.5" customHeight="1" x14ac:dyDescent="0.2">
      <c r="W4026" s="323" t="s">
        <v>51</v>
      </c>
      <c r="X4026" s="323" t="s">
        <v>238</v>
      </c>
      <c r="Y4026" s="323"/>
      <c r="Z4026" s="327">
        <v>0</v>
      </c>
      <c r="AA4026" s="327">
        <v>0</v>
      </c>
      <c r="AB4026" s="327">
        <v>0</v>
      </c>
      <c r="AC4026" s="327">
        <v>0</v>
      </c>
      <c r="AD4026" s="327">
        <v>0</v>
      </c>
      <c r="AE4026" s="327">
        <v>0</v>
      </c>
      <c r="AF4026" s="327">
        <v>0</v>
      </c>
      <c r="AG4026" s="327">
        <v>0</v>
      </c>
      <c r="AH4026" s="327">
        <v>0</v>
      </c>
      <c r="AI4026" s="327">
        <v>0</v>
      </c>
      <c r="AJ4026" s="327">
        <v>0</v>
      </c>
      <c r="AK4026" s="327">
        <v>0</v>
      </c>
      <c r="AL4026" s="327">
        <v>0</v>
      </c>
      <c r="AM4026" s="292"/>
    </row>
    <row r="4027" spans="23:39" ht="19.5" customHeight="1" x14ac:dyDescent="0.2">
      <c r="W4027" s="323" t="s">
        <v>51</v>
      </c>
      <c r="X4027" s="323" t="s">
        <v>239</v>
      </c>
      <c r="Y4027" s="323"/>
      <c r="Z4027" s="327">
        <v>0</v>
      </c>
      <c r="AA4027" s="327">
        <v>0</v>
      </c>
      <c r="AB4027" s="327">
        <v>0</v>
      </c>
      <c r="AC4027" s="327">
        <v>0</v>
      </c>
      <c r="AD4027" s="327">
        <v>0</v>
      </c>
      <c r="AE4027" s="327">
        <v>0</v>
      </c>
      <c r="AF4027" s="327">
        <v>0</v>
      </c>
      <c r="AG4027" s="327">
        <v>0</v>
      </c>
      <c r="AH4027" s="327">
        <v>0</v>
      </c>
      <c r="AI4027" s="327">
        <v>0</v>
      </c>
      <c r="AJ4027" s="327">
        <v>0</v>
      </c>
      <c r="AK4027" s="327">
        <v>0</v>
      </c>
      <c r="AL4027" s="327">
        <v>0</v>
      </c>
      <c r="AM4027" s="292"/>
    </row>
    <row r="4028" spans="23:39" ht="19.5" customHeight="1" x14ac:dyDescent="0.2">
      <c r="W4028" s="323" t="s">
        <v>51</v>
      </c>
      <c r="X4028" s="323" t="s">
        <v>240</v>
      </c>
      <c r="Y4028" s="323"/>
      <c r="Z4028" s="327">
        <v>0</v>
      </c>
      <c r="AA4028" s="327">
        <v>0</v>
      </c>
      <c r="AB4028" s="327">
        <v>0</v>
      </c>
      <c r="AC4028" s="327">
        <v>0</v>
      </c>
      <c r="AD4028" s="327">
        <v>0</v>
      </c>
      <c r="AE4028" s="327">
        <v>0</v>
      </c>
      <c r="AF4028" s="327">
        <v>0</v>
      </c>
      <c r="AG4028" s="327">
        <v>0</v>
      </c>
      <c r="AH4028" s="327">
        <v>0</v>
      </c>
      <c r="AI4028" s="327">
        <v>0</v>
      </c>
      <c r="AJ4028" s="327">
        <v>0</v>
      </c>
      <c r="AK4028" s="327">
        <v>0</v>
      </c>
      <c r="AL4028" s="327">
        <v>0</v>
      </c>
      <c r="AM4028" s="292"/>
    </row>
    <row r="4029" spans="23:39" ht="19.5" customHeight="1" x14ac:dyDescent="0.2">
      <c r="W4029" s="323" t="s">
        <v>51</v>
      </c>
      <c r="X4029" s="323" t="s">
        <v>241</v>
      </c>
      <c r="Y4029" s="323"/>
      <c r="Z4029" s="327">
        <v>0</v>
      </c>
      <c r="AA4029" s="327">
        <v>0</v>
      </c>
      <c r="AB4029" s="327">
        <v>0</v>
      </c>
      <c r="AC4029" s="327">
        <v>0</v>
      </c>
      <c r="AD4029" s="327">
        <v>0</v>
      </c>
      <c r="AE4029" s="327">
        <v>0</v>
      </c>
      <c r="AF4029" s="327">
        <v>0</v>
      </c>
      <c r="AG4029" s="327">
        <v>0</v>
      </c>
      <c r="AH4029" s="327">
        <v>0</v>
      </c>
      <c r="AI4029" s="327">
        <v>0</v>
      </c>
      <c r="AJ4029" s="327">
        <v>0</v>
      </c>
      <c r="AK4029" s="327">
        <v>0</v>
      </c>
      <c r="AL4029" s="327">
        <v>0</v>
      </c>
      <c r="AM4029" s="292"/>
    </row>
    <row r="4030" spans="23:39" ht="19.5" customHeight="1" x14ac:dyDescent="0.2">
      <c r="W4030" s="323" t="s">
        <v>51</v>
      </c>
      <c r="X4030" s="323" t="s">
        <v>242</v>
      </c>
      <c r="Y4030" s="323"/>
      <c r="Z4030" s="327">
        <v>0</v>
      </c>
      <c r="AA4030" s="327">
        <v>0</v>
      </c>
      <c r="AB4030" s="327">
        <v>0</v>
      </c>
      <c r="AC4030" s="327">
        <v>0</v>
      </c>
      <c r="AD4030" s="327">
        <v>0</v>
      </c>
      <c r="AE4030" s="327">
        <v>0</v>
      </c>
      <c r="AF4030" s="327">
        <v>0</v>
      </c>
      <c r="AG4030" s="327">
        <v>0</v>
      </c>
      <c r="AH4030" s="327">
        <v>0</v>
      </c>
      <c r="AI4030" s="327">
        <v>0</v>
      </c>
      <c r="AJ4030" s="327">
        <v>0</v>
      </c>
      <c r="AK4030" s="327">
        <v>0</v>
      </c>
      <c r="AL4030" s="327">
        <v>0</v>
      </c>
      <c r="AM4030" s="292"/>
    </row>
    <row r="4031" spans="23:39" ht="19.5" customHeight="1" x14ac:dyDescent="0.2">
      <c r="W4031" s="323" t="s">
        <v>51</v>
      </c>
      <c r="X4031" s="323" t="s">
        <v>243</v>
      </c>
      <c r="Y4031" s="323"/>
      <c r="Z4031" s="327">
        <v>0</v>
      </c>
      <c r="AA4031" s="327">
        <v>0</v>
      </c>
      <c r="AB4031" s="327">
        <v>6.5716999999999999</v>
      </c>
      <c r="AC4031" s="327">
        <v>4.6696</v>
      </c>
      <c r="AD4031" s="327">
        <v>37.124000000000002</v>
      </c>
      <c r="AE4031" s="327">
        <v>16.8795</v>
      </c>
      <c r="AF4031" s="327">
        <v>15.414199999999999</v>
      </c>
      <c r="AG4031" s="327">
        <v>11.2492</v>
      </c>
      <c r="AH4031" s="327">
        <v>10.472300000000001</v>
      </c>
      <c r="AI4031" s="327">
        <v>15.09737</v>
      </c>
      <c r="AJ4031" s="327">
        <v>11.0318</v>
      </c>
      <c r="AK4031" s="327">
        <v>16.397143</v>
      </c>
      <c r="AL4031" s="327">
        <v>144.906813</v>
      </c>
      <c r="AM4031" s="292"/>
    </row>
    <row r="4032" spans="23:39" ht="19.5" customHeight="1" x14ac:dyDescent="0.2">
      <c r="W4032" s="323" t="s">
        <v>51</v>
      </c>
      <c r="X4032" s="323" t="s">
        <v>244</v>
      </c>
      <c r="Y4032" s="323"/>
      <c r="Z4032" s="327">
        <v>0</v>
      </c>
      <c r="AA4032" s="327">
        <v>0</v>
      </c>
      <c r="AB4032" s="327">
        <v>0</v>
      </c>
      <c r="AC4032" s="327">
        <v>0</v>
      </c>
      <c r="AD4032" s="327">
        <v>0</v>
      </c>
      <c r="AE4032" s="327">
        <v>0</v>
      </c>
      <c r="AF4032" s="327">
        <v>0</v>
      </c>
      <c r="AG4032" s="327">
        <v>0</v>
      </c>
      <c r="AH4032" s="327">
        <v>0</v>
      </c>
      <c r="AI4032" s="327">
        <v>0</v>
      </c>
      <c r="AJ4032" s="327">
        <v>0</v>
      </c>
      <c r="AK4032" s="327">
        <v>0</v>
      </c>
      <c r="AL4032" s="327">
        <v>0</v>
      </c>
      <c r="AM4032" s="292"/>
    </row>
    <row r="4033" spans="23:39" ht="19.5" customHeight="1" x14ac:dyDescent="0.2">
      <c r="W4033" s="323" t="s">
        <v>51</v>
      </c>
      <c r="X4033" s="323" t="s">
        <v>245</v>
      </c>
      <c r="Y4033" s="323"/>
      <c r="Z4033" s="327">
        <v>0</v>
      </c>
      <c r="AA4033" s="327">
        <v>0</v>
      </c>
      <c r="AB4033" s="327">
        <v>0</v>
      </c>
      <c r="AC4033" s="327">
        <v>0</v>
      </c>
      <c r="AD4033" s="327">
        <v>0</v>
      </c>
      <c r="AE4033" s="327">
        <v>0</v>
      </c>
      <c r="AF4033" s="327">
        <v>0</v>
      </c>
      <c r="AG4033" s="327">
        <v>0</v>
      </c>
      <c r="AH4033" s="327">
        <v>0</v>
      </c>
      <c r="AI4033" s="327">
        <v>0</v>
      </c>
      <c r="AJ4033" s="327">
        <v>0</v>
      </c>
      <c r="AK4033" s="327">
        <v>0</v>
      </c>
      <c r="AL4033" s="327">
        <v>0</v>
      </c>
      <c r="AM4033" s="292"/>
    </row>
    <row r="4034" spans="23:39" ht="19.5" customHeight="1" x14ac:dyDescent="0.2">
      <c r="W4034" s="323" t="s">
        <v>51</v>
      </c>
      <c r="X4034" s="323" t="s">
        <v>246</v>
      </c>
      <c r="Y4034" s="323"/>
      <c r="Z4034" s="327">
        <v>0</v>
      </c>
      <c r="AA4034" s="327">
        <v>0</v>
      </c>
      <c r="AB4034" s="327">
        <v>0</v>
      </c>
      <c r="AC4034" s="327">
        <v>0</v>
      </c>
      <c r="AD4034" s="327">
        <v>0</v>
      </c>
      <c r="AE4034" s="327">
        <v>0</v>
      </c>
      <c r="AF4034" s="327">
        <v>0</v>
      </c>
      <c r="AG4034" s="327">
        <v>0</v>
      </c>
      <c r="AH4034" s="327">
        <v>0</v>
      </c>
      <c r="AI4034" s="327">
        <v>0</v>
      </c>
      <c r="AJ4034" s="327">
        <v>0</v>
      </c>
      <c r="AK4034" s="327">
        <v>0</v>
      </c>
      <c r="AL4034" s="327">
        <v>0</v>
      </c>
      <c r="AM4034" s="292"/>
    </row>
    <row r="4035" spans="23:39" ht="19.5" customHeight="1" x14ac:dyDescent="0.2">
      <c r="W4035" s="323" t="s">
        <v>51</v>
      </c>
      <c r="X4035" s="323" t="s">
        <v>247</v>
      </c>
      <c r="Y4035" s="323"/>
      <c r="Z4035" s="327">
        <v>0</v>
      </c>
      <c r="AA4035" s="327">
        <v>0</v>
      </c>
      <c r="AB4035" s="327">
        <v>0</v>
      </c>
      <c r="AC4035" s="327">
        <v>0</v>
      </c>
      <c r="AD4035" s="327">
        <v>0</v>
      </c>
      <c r="AE4035" s="327">
        <v>0</v>
      </c>
      <c r="AF4035" s="327">
        <v>0</v>
      </c>
      <c r="AG4035" s="327">
        <v>0</v>
      </c>
      <c r="AH4035" s="327">
        <v>0</v>
      </c>
      <c r="AI4035" s="327">
        <v>0</v>
      </c>
      <c r="AJ4035" s="327">
        <v>0</v>
      </c>
      <c r="AK4035" s="327">
        <v>0</v>
      </c>
      <c r="AL4035" s="327">
        <v>0</v>
      </c>
      <c r="AM4035" s="292"/>
    </row>
    <row r="4036" spans="23:39" ht="19.5" customHeight="1" x14ac:dyDescent="0.2">
      <c r="W4036" s="323" t="s">
        <v>51</v>
      </c>
      <c r="X4036" s="323" t="s">
        <v>248</v>
      </c>
      <c r="Y4036" s="323"/>
      <c r="Z4036" s="327">
        <v>0</v>
      </c>
      <c r="AA4036" s="327">
        <v>0</v>
      </c>
      <c r="AB4036" s="327">
        <v>0</v>
      </c>
      <c r="AC4036" s="327">
        <v>0</v>
      </c>
      <c r="AD4036" s="327">
        <v>0</v>
      </c>
      <c r="AE4036" s="327">
        <v>0</v>
      </c>
      <c r="AF4036" s="327">
        <v>0</v>
      </c>
      <c r="AG4036" s="327">
        <v>0</v>
      </c>
      <c r="AH4036" s="327">
        <v>0</v>
      </c>
      <c r="AI4036" s="327">
        <v>0</v>
      </c>
      <c r="AJ4036" s="327">
        <v>0</v>
      </c>
      <c r="AK4036" s="327">
        <v>0</v>
      </c>
      <c r="AL4036" s="327">
        <v>0</v>
      </c>
      <c r="AM4036" s="292"/>
    </row>
    <row r="4037" spans="23:39" ht="19.5" customHeight="1" x14ac:dyDescent="0.2">
      <c r="W4037" s="323" t="s">
        <v>51</v>
      </c>
      <c r="X4037" s="323" t="s">
        <v>210</v>
      </c>
      <c r="Y4037" s="323"/>
      <c r="Z4037" s="327">
        <v>341.714854</v>
      </c>
      <c r="AA4037" s="327">
        <v>511.74698799999999</v>
      </c>
      <c r="AB4037" s="327">
        <v>480.57804299999998</v>
      </c>
      <c r="AC4037" s="327">
        <v>1461.1520210000001</v>
      </c>
      <c r="AD4037" s="327">
        <v>878.87714300000005</v>
      </c>
      <c r="AE4037" s="327">
        <v>1038.7476349999999</v>
      </c>
      <c r="AF4037" s="327">
        <v>272.12372299999998</v>
      </c>
      <c r="AG4037" s="327">
        <v>1028.7524430000001</v>
      </c>
      <c r="AH4037" s="327">
        <v>1023.6967079999999</v>
      </c>
      <c r="AI4037" s="327">
        <v>830.87293699999998</v>
      </c>
      <c r="AJ4037" s="327">
        <v>867.54625399999998</v>
      </c>
      <c r="AK4037" s="327">
        <v>918.22207400000002</v>
      </c>
      <c r="AL4037" s="327">
        <v>9654.0308229999991</v>
      </c>
      <c r="AM4037" s="292"/>
    </row>
    <row r="4038" spans="23:39" ht="19.5" customHeight="1" x14ac:dyDescent="0.2">
      <c r="W4038" s="321"/>
      <c r="X4038" s="321"/>
      <c r="Y4038" s="321"/>
      <c r="Z4038" s="329"/>
      <c r="AA4038" s="329"/>
      <c r="AB4038" s="329"/>
      <c r="AC4038" s="329"/>
      <c r="AD4038" s="329"/>
      <c r="AE4038" s="329"/>
      <c r="AF4038" s="329"/>
      <c r="AG4038" s="329"/>
      <c r="AH4038" s="329"/>
      <c r="AI4038" s="329"/>
      <c r="AJ4038" s="329"/>
      <c r="AK4038" s="329"/>
      <c r="AL4038" s="329"/>
      <c r="AM4038" s="292"/>
    </row>
    <row r="4039" spans="23:39" ht="19.5" customHeight="1" x14ac:dyDescent="0.2">
      <c r="W4039" s="321"/>
      <c r="X4039" s="321"/>
      <c r="Y4039" s="321"/>
      <c r="Z4039" s="329"/>
      <c r="AA4039" s="329"/>
      <c r="AB4039" s="329"/>
      <c r="AC4039" s="329"/>
      <c r="AD4039" s="329"/>
      <c r="AE4039" s="329"/>
      <c r="AF4039" s="329"/>
      <c r="AG4039" s="329"/>
      <c r="AH4039" s="329"/>
      <c r="AI4039" s="329"/>
      <c r="AJ4039" s="329"/>
      <c r="AK4039" s="329"/>
      <c r="AL4039" s="329"/>
      <c r="AM4039" s="292"/>
    </row>
    <row r="4040" spans="23:39" ht="19.5" customHeight="1" x14ac:dyDescent="0.2">
      <c r="W4040" s="323" t="s">
        <v>3</v>
      </c>
      <c r="X4040" s="323" t="s">
        <v>4</v>
      </c>
      <c r="Y4040" s="323"/>
      <c r="Z4040" s="327" t="s">
        <v>8</v>
      </c>
      <c r="AA4040" s="327" t="s">
        <v>9</v>
      </c>
      <c r="AB4040" s="327" t="s">
        <v>10</v>
      </c>
      <c r="AC4040" s="327" t="s">
        <v>11</v>
      </c>
      <c r="AD4040" s="327" t="s">
        <v>12</v>
      </c>
      <c r="AE4040" s="327" t="s">
        <v>13</v>
      </c>
      <c r="AF4040" s="327" t="s">
        <v>14</v>
      </c>
      <c r="AG4040" s="327" t="s">
        <v>15</v>
      </c>
      <c r="AH4040" s="327" t="s">
        <v>16</v>
      </c>
      <c r="AI4040" s="327" t="s">
        <v>17</v>
      </c>
      <c r="AJ4040" s="327" t="s">
        <v>111</v>
      </c>
      <c r="AK4040" s="327" t="s">
        <v>19</v>
      </c>
      <c r="AL4040" s="327" t="s">
        <v>20</v>
      </c>
      <c r="AM4040" s="292"/>
    </row>
    <row r="4041" spans="23:39" ht="19.5" customHeight="1" x14ac:dyDescent="0.2">
      <c r="W4041" s="323" t="s">
        <v>216</v>
      </c>
      <c r="X4041" s="323" t="s">
        <v>217</v>
      </c>
      <c r="Y4041" s="323"/>
      <c r="Z4041" s="327">
        <v>1.4442889999999999</v>
      </c>
      <c r="AA4041" s="327">
        <v>1.8423879999999999</v>
      </c>
      <c r="AB4041" s="327">
        <v>0.91953799999999997</v>
      </c>
      <c r="AC4041" s="327">
        <v>2.9088240000000001</v>
      </c>
      <c r="AD4041" s="327">
        <v>2.5097909999999999</v>
      </c>
      <c r="AE4041" s="327">
        <v>1.5354909999999999</v>
      </c>
      <c r="AF4041" s="327">
        <v>5.5194910000000004</v>
      </c>
      <c r="AG4041" s="327">
        <v>3.1932909999999999</v>
      </c>
      <c r="AH4041" s="327">
        <v>2.9774910000000001</v>
      </c>
      <c r="AI4041" s="327">
        <v>7.8561579999999998</v>
      </c>
      <c r="AJ4041" s="327">
        <v>3.7737620000000001</v>
      </c>
      <c r="AK4041" s="327">
        <v>3.7737620000000001</v>
      </c>
      <c r="AL4041" s="327">
        <v>38.254275999999997</v>
      </c>
      <c r="AM4041" s="292"/>
    </row>
    <row r="4042" spans="23:39" ht="19.5" customHeight="1" x14ac:dyDescent="0.2">
      <c r="W4042" s="323" t="s">
        <v>216</v>
      </c>
      <c r="X4042" s="323" t="s">
        <v>218</v>
      </c>
      <c r="Y4042" s="323"/>
      <c r="Z4042" s="327">
        <v>0.103518</v>
      </c>
      <c r="AA4042" s="327">
        <v>4.1309999999999999E-2</v>
      </c>
      <c r="AB4042" s="327">
        <v>3.2562000000000001E-2</v>
      </c>
      <c r="AC4042" s="327">
        <v>3.1104E-2</v>
      </c>
      <c r="AD4042" s="327">
        <v>3.5964000000000003E-2</v>
      </c>
      <c r="AE4042" s="327">
        <v>3.9851999999999999E-2</v>
      </c>
      <c r="AF4042" s="327">
        <v>4.2282E-2</v>
      </c>
      <c r="AG4042" s="327">
        <v>4.2282E-2</v>
      </c>
      <c r="AH4042" s="327">
        <v>6.9498000000000004E-2</v>
      </c>
      <c r="AI4042" s="327">
        <v>0.102024</v>
      </c>
      <c r="AJ4042" s="327">
        <v>3.8879999999999998E-2</v>
      </c>
      <c r="AK4042" s="327">
        <v>7.0956000000000005E-2</v>
      </c>
      <c r="AL4042" s="327">
        <v>0.65023200000000003</v>
      </c>
      <c r="AM4042" s="292"/>
    </row>
    <row r="4043" spans="23:39" ht="19.5" customHeight="1" x14ac:dyDescent="0.2">
      <c r="W4043" s="323" t="s">
        <v>216</v>
      </c>
      <c r="X4043" s="323" t="s">
        <v>219</v>
      </c>
      <c r="Y4043" s="323"/>
      <c r="Z4043" s="327">
        <v>0.1512</v>
      </c>
      <c r="AA4043" s="327">
        <v>5.9119999999999999E-2</v>
      </c>
      <c r="AB4043" s="327">
        <v>0.10920000000000001</v>
      </c>
      <c r="AC4043" s="327">
        <v>0.13808000000000001</v>
      </c>
      <c r="AD4043" s="327">
        <v>0.21648600000000001</v>
      </c>
      <c r="AE4043" s="327">
        <v>0.17904</v>
      </c>
      <c r="AF4043" s="327">
        <v>0.20935999999999999</v>
      </c>
      <c r="AG4043" s="327">
        <v>0.27077099999999998</v>
      </c>
      <c r="AH4043" s="327">
        <v>0.19416</v>
      </c>
      <c r="AI4043" s="327">
        <v>0.18951999999999999</v>
      </c>
      <c r="AJ4043" s="327">
        <v>0.24287500000000001</v>
      </c>
      <c r="AK4043" s="327">
        <v>0.27919899999999997</v>
      </c>
      <c r="AL4043" s="327">
        <v>2.2390110000000001</v>
      </c>
      <c r="AM4043" s="292"/>
    </row>
    <row r="4044" spans="23:39" ht="19.5" customHeight="1" x14ac:dyDescent="0.2">
      <c r="W4044" s="323" t="s">
        <v>216</v>
      </c>
      <c r="X4044" s="323" t="s">
        <v>220</v>
      </c>
      <c r="Y4044" s="323"/>
      <c r="Z4044" s="327">
        <v>0.21673799999999999</v>
      </c>
      <c r="AA4044" s="327">
        <v>0.30476300000000001</v>
      </c>
      <c r="AB4044" s="327">
        <v>0.85966200000000004</v>
      </c>
      <c r="AC4044" s="327">
        <v>3.7478609999999999</v>
      </c>
      <c r="AD4044" s="327">
        <v>0.20222000000000001</v>
      </c>
      <c r="AE4044" s="327">
        <v>2.0453359999999998</v>
      </c>
      <c r="AF4044" s="327">
        <v>2.9467590000000001</v>
      </c>
      <c r="AG4044" s="327">
        <v>1.2046129999999999</v>
      </c>
      <c r="AH4044" s="327">
        <v>1.512078</v>
      </c>
      <c r="AI4044" s="327">
        <v>3.0610810000000002</v>
      </c>
      <c r="AJ4044" s="327">
        <v>0.993865</v>
      </c>
      <c r="AK4044" s="327">
        <v>3.0007619999999999</v>
      </c>
      <c r="AL4044" s="327">
        <v>20.095738000000001</v>
      </c>
      <c r="AM4044" s="292"/>
    </row>
    <row r="4045" spans="23:39" ht="19.5" customHeight="1" x14ac:dyDescent="0.2">
      <c r="W4045" s="323" t="s">
        <v>216</v>
      </c>
      <c r="X4045" s="323" t="s">
        <v>211</v>
      </c>
      <c r="Y4045" s="323"/>
      <c r="Z4045" s="327">
        <v>60.909180999999997</v>
      </c>
      <c r="AA4045" s="327">
        <v>463.828644</v>
      </c>
      <c r="AB4045" s="327">
        <v>-1.8438290000000099</v>
      </c>
      <c r="AC4045" s="327">
        <v>71.804914999999994</v>
      </c>
      <c r="AD4045" s="327">
        <v>102.087559</v>
      </c>
      <c r="AE4045" s="327">
        <v>522.53557899999998</v>
      </c>
      <c r="AF4045" s="327">
        <v>-430.63158700000002</v>
      </c>
      <c r="AG4045" s="327">
        <v>101.155035</v>
      </c>
      <c r="AH4045" s="327">
        <v>77.520392999999999</v>
      </c>
      <c r="AI4045" s="327">
        <v>90.766542999999999</v>
      </c>
      <c r="AJ4045" s="327">
        <v>73.525582</v>
      </c>
      <c r="AK4045" s="327">
        <v>62.611339000000001</v>
      </c>
      <c r="AL4045" s="327">
        <v>1194.269354</v>
      </c>
      <c r="AM4045" s="292"/>
    </row>
    <row r="4046" spans="23:39" ht="19.5" customHeight="1" x14ac:dyDescent="0.2">
      <c r="W4046" s="323" t="s">
        <v>216</v>
      </c>
      <c r="X4046" s="323" t="s">
        <v>221</v>
      </c>
      <c r="Y4046" s="323"/>
      <c r="Z4046" s="327">
        <v>6.679589</v>
      </c>
      <c r="AA4046" s="327">
        <v>7.8660690000000004</v>
      </c>
      <c r="AB4046" s="327">
        <v>6.3409769999999996</v>
      </c>
      <c r="AC4046" s="327">
        <v>6.1974369999999999</v>
      </c>
      <c r="AD4046" s="327">
        <v>5.2621969999999996</v>
      </c>
      <c r="AE4046" s="327">
        <v>4.1627689999999999</v>
      </c>
      <c r="AF4046" s="327">
        <v>10.813319</v>
      </c>
      <c r="AG4046" s="327">
        <v>6.8855510000000004</v>
      </c>
      <c r="AH4046" s="327">
        <v>6.5850730000000004</v>
      </c>
      <c r="AI4046" s="327">
        <v>6.0116430000000003</v>
      </c>
      <c r="AJ4046" s="327">
        <v>5.6996830000000003</v>
      </c>
      <c r="AK4046" s="327">
        <v>5.3939219999999999</v>
      </c>
      <c r="AL4046" s="327">
        <v>77.898229000000001</v>
      </c>
      <c r="AM4046" s="292"/>
    </row>
    <row r="4047" spans="23:39" ht="19.5" customHeight="1" x14ac:dyDescent="0.2">
      <c r="W4047" s="323" t="s">
        <v>216</v>
      </c>
      <c r="X4047" s="323" t="s">
        <v>222</v>
      </c>
      <c r="Y4047" s="323"/>
      <c r="Z4047" s="327">
        <v>0.17131399999999999</v>
      </c>
      <c r="AA4047" s="327">
        <v>0</v>
      </c>
      <c r="AB4047" s="327">
        <v>3.5999999999999997E-2</v>
      </c>
      <c r="AC4047" s="327">
        <v>3.3000000000000002E-2</v>
      </c>
      <c r="AD4047" s="327">
        <v>8.9999999999999993E-3</v>
      </c>
      <c r="AE4047" s="327">
        <v>0.26286999999999999</v>
      </c>
      <c r="AF4047" s="327">
        <v>1.296</v>
      </c>
      <c r="AG4047" s="327">
        <v>2.7E-2</v>
      </c>
      <c r="AH4047" s="327">
        <v>0.35775000000000001</v>
      </c>
      <c r="AI4047" s="327">
        <v>5.0250000000000003E-2</v>
      </c>
      <c r="AJ4047" s="327">
        <v>1.7999999999999999E-2</v>
      </c>
      <c r="AK4047" s="327">
        <v>7.4249999999999997E-2</v>
      </c>
      <c r="AL4047" s="327">
        <v>2.3354339999999998</v>
      </c>
      <c r="AM4047" s="292"/>
    </row>
    <row r="4048" spans="23:39" ht="19.5" customHeight="1" x14ac:dyDescent="0.2">
      <c r="W4048" s="323" t="s">
        <v>216</v>
      </c>
      <c r="X4048" s="323" t="s">
        <v>223</v>
      </c>
      <c r="Y4048" s="323"/>
      <c r="Z4048" s="327">
        <v>32.436577999999997</v>
      </c>
      <c r="AA4048" s="327">
        <v>8.8609480000000005</v>
      </c>
      <c r="AB4048" s="327">
        <v>34.273397000000003</v>
      </c>
      <c r="AC4048" s="327">
        <v>48.07094</v>
      </c>
      <c r="AD4048" s="327">
        <v>47.148524000000002</v>
      </c>
      <c r="AE4048" s="327">
        <v>63.372332999999998</v>
      </c>
      <c r="AF4048" s="327">
        <v>67.871914000000004</v>
      </c>
      <c r="AG4048" s="327">
        <v>67.576359999999994</v>
      </c>
      <c r="AH4048" s="327">
        <v>69.166518999999994</v>
      </c>
      <c r="AI4048" s="327">
        <v>52.623745</v>
      </c>
      <c r="AJ4048" s="327">
        <v>61.625501999999997</v>
      </c>
      <c r="AK4048" s="327">
        <v>65.559376</v>
      </c>
      <c r="AL4048" s="327">
        <v>618.58613600000001</v>
      </c>
      <c r="AM4048" s="292"/>
    </row>
    <row r="4049" spans="23:39" ht="19.5" customHeight="1" x14ac:dyDescent="0.2">
      <c r="W4049" s="323" t="s">
        <v>216</v>
      </c>
      <c r="X4049" s="323" t="s">
        <v>224</v>
      </c>
      <c r="Y4049" s="323"/>
      <c r="Z4049" s="327">
        <v>-14.268331999999999</v>
      </c>
      <c r="AA4049" s="327">
        <v>0.71220000000000006</v>
      </c>
      <c r="AB4049" s="327">
        <v>32.907201000000001</v>
      </c>
      <c r="AC4049" s="327">
        <v>27.90945</v>
      </c>
      <c r="AD4049" s="327">
        <v>25.059699999999999</v>
      </c>
      <c r="AE4049" s="327">
        <v>22.858810999999999</v>
      </c>
      <c r="AF4049" s="327">
        <v>33.029539999999997</v>
      </c>
      <c r="AG4049" s="327">
        <v>20.37115</v>
      </c>
      <c r="AH4049" s="327">
        <v>26.056812000000001</v>
      </c>
      <c r="AI4049" s="327">
        <v>25.0259</v>
      </c>
      <c r="AJ4049" s="327">
        <v>21.397500000000001</v>
      </c>
      <c r="AK4049" s="327">
        <v>46.545650000000002</v>
      </c>
      <c r="AL4049" s="327">
        <v>267.60558200000003</v>
      </c>
      <c r="AM4049" s="292"/>
    </row>
    <row r="4050" spans="23:39" ht="19.5" customHeight="1" x14ac:dyDescent="0.2">
      <c r="W4050" s="323" t="s">
        <v>216</v>
      </c>
      <c r="X4050" s="323" t="s">
        <v>225</v>
      </c>
      <c r="Y4050" s="323"/>
      <c r="Z4050" s="327">
        <v>7.3677000000000006E-2</v>
      </c>
      <c r="AA4050" s="327">
        <v>0</v>
      </c>
      <c r="AB4050" s="327">
        <v>0.14735400000000001</v>
      </c>
      <c r="AC4050" s="327">
        <v>7.3657E-2</v>
      </c>
      <c r="AD4050" s="327">
        <v>6.8374000000000004E-2</v>
      </c>
      <c r="AE4050" s="327">
        <v>6.8374000000000004E-2</v>
      </c>
      <c r="AF4050" s="327">
        <v>6.8374000000000004E-2</v>
      </c>
      <c r="AG4050" s="327">
        <v>0.142155</v>
      </c>
      <c r="AH4050" s="327">
        <v>8.0546999999999994E-2</v>
      </c>
      <c r="AI4050" s="327">
        <v>8.0546999999999994E-2</v>
      </c>
      <c r="AJ4050" s="327">
        <v>8.0546999999999994E-2</v>
      </c>
      <c r="AK4050" s="327">
        <v>0.75590000000000002</v>
      </c>
      <c r="AL4050" s="327">
        <v>1.6395059999999999</v>
      </c>
      <c r="AM4050" s="292"/>
    </row>
    <row r="4051" spans="23:39" ht="19.5" customHeight="1" x14ac:dyDescent="0.2">
      <c r="W4051" s="323" t="s">
        <v>216</v>
      </c>
      <c r="X4051" s="323" t="s">
        <v>226</v>
      </c>
      <c r="Y4051" s="323"/>
      <c r="Z4051" s="327">
        <v>0</v>
      </c>
      <c r="AA4051" s="327">
        <v>0</v>
      </c>
      <c r="AB4051" s="327">
        <v>0</v>
      </c>
      <c r="AC4051" s="327">
        <v>0</v>
      </c>
      <c r="AD4051" s="327">
        <v>0</v>
      </c>
      <c r="AE4051" s="327">
        <v>0.19939999999999999</v>
      </c>
      <c r="AF4051" s="327">
        <v>0</v>
      </c>
      <c r="AG4051" s="327">
        <v>0</v>
      </c>
      <c r="AH4051" s="327">
        <v>0</v>
      </c>
      <c r="AI4051" s="327">
        <v>0</v>
      </c>
      <c r="AJ4051" s="327">
        <v>0</v>
      </c>
      <c r="AK4051" s="327">
        <v>0</v>
      </c>
      <c r="AL4051" s="327">
        <v>0.19939999999999999</v>
      </c>
      <c r="AM4051" s="292"/>
    </row>
    <row r="4052" spans="23:39" ht="19.5" customHeight="1" x14ac:dyDescent="0.2">
      <c r="W4052" s="323" t="s">
        <v>216</v>
      </c>
      <c r="X4052" s="323" t="s">
        <v>227</v>
      </c>
      <c r="Y4052" s="323"/>
      <c r="Z4052" s="327">
        <v>-117.02549999999999</v>
      </c>
      <c r="AA4052" s="327">
        <v>0</v>
      </c>
      <c r="AB4052" s="327">
        <v>0</v>
      </c>
      <c r="AC4052" s="327">
        <v>0.20880000000000001</v>
      </c>
      <c r="AD4052" s="327">
        <v>2.25</v>
      </c>
      <c r="AE4052" s="327">
        <v>0</v>
      </c>
      <c r="AF4052" s="327">
        <v>0</v>
      </c>
      <c r="AG4052" s="327">
        <v>0</v>
      </c>
      <c r="AH4052" s="327">
        <v>0</v>
      </c>
      <c r="AI4052" s="327">
        <v>0</v>
      </c>
      <c r="AJ4052" s="327">
        <v>0.12</v>
      </c>
      <c r="AK4052" s="327">
        <v>48.005699999999997</v>
      </c>
      <c r="AL4052" s="327">
        <v>-66.441000000000003</v>
      </c>
      <c r="AM4052" s="292"/>
    </row>
    <row r="4053" spans="23:39" ht="19.5" customHeight="1" x14ac:dyDescent="0.2">
      <c r="W4053" s="323" t="s">
        <v>216</v>
      </c>
      <c r="X4053" s="323" t="s">
        <v>367</v>
      </c>
      <c r="Y4053" s="323"/>
      <c r="Z4053" s="327">
        <v>80.059209999999993</v>
      </c>
      <c r="AA4053" s="327">
        <v>18.057721999999998</v>
      </c>
      <c r="AB4053" s="327">
        <v>99.092547999999994</v>
      </c>
      <c r="AC4053" s="327">
        <v>119.330123</v>
      </c>
      <c r="AD4053" s="327">
        <v>97.403152000000006</v>
      </c>
      <c r="AE4053" s="327">
        <v>162.82808800000001</v>
      </c>
      <c r="AF4053" s="327">
        <v>174.39148</v>
      </c>
      <c r="AG4053" s="327">
        <v>156.577966</v>
      </c>
      <c r="AH4053" s="327">
        <v>180.38998599999999</v>
      </c>
      <c r="AI4053" s="327">
        <v>112.069969</v>
      </c>
      <c r="AJ4053" s="327">
        <v>140.54838000000001</v>
      </c>
      <c r="AK4053" s="327">
        <v>144.81449499999999</v>
      </c>
      <c r="AL4053" s="327">
        <v>1485.5631189999999</v>
      </c>
      <c r="AM4053" s="292"/>
    </row>
    <row r="4054" spans="23:39" ht="19.5" customHeight="1" x14ac:dyDescent="0.2">
      <c r="W4054" s="323" t="s">
        <v>216</v>
      </c>
      <c r="X4054" s="323" t="s">
        <v>229</v>
      </c>
      <c r="Y4054" s="323"/>
      <c r="Z4054" s="327">
        <v>51.937693000000003</v>
      </c>
      <c r="AA4054" s="327">
        <v>-8.6560469999999992</v>
      </c>
      <c r="AB4054" s="327">
        <v>-58.232776999999999</v>
      </c>
      <c r="AC4054" s="327">
        <v>-30.839386000000001</v>
      </c>
      <c r="AD4054" s="327">
        <v>-23.255925000000399</v>
      </c>
      <c r="AE4054" s="327">
        <v>-54.751086000000001</v>
      </c>
      <c r="AF4054" s="327">
        <v>-24.715301</v>
      </c>
      <c r="AG4054" s="327">
        <v>-42.762946000000298</v>
      </c>
      <c r="AH4054" s="327">
        <v>-35.484688000000098</v>
      </c>
      <c r="AI4054" s="327">
        <v>-49.577812000000002</v>
      </c>
      <c r="AJ4054" s="327">
        <v>-44.325761000000099</v>
      </c>
      <c r="AK4054" s="327">
        <v>-41.577823000000002</v>
      </c>
      <c r="AL4054" s="327">
        <v>-362.241859000001</v>
      </c>
      <c r="AM4054" s="292"/>
    </row>
    <row r="4055" spans="23:39" ht="19.5" customHeight="1" x14ac:dyDescent="0.2">
      <c r="W4055" s="323" t="s">
        <v>216</v>
      </c>
      <c r="X4055" s="323" t="s">
        <v>230</v>
      </c>
      <c r="Y4055" s="323"/>
      <c r="Z4055" s="327">
        <v>0.21110000000000001</v>
      </c>
      <c r="AA4055" s="327">
        <v>0</v>
      </c>
      <c r="AB4055" s="327">
        <v>0.14000000000000001</v>
      </c>
      <c r="AC4055" s="327">
        <v>0.19600000000000001</v>
      </c>
      <c r="AD4055" s="327">
        <v>0</v>
      </c>
      <c r="AE4055" s="327">
        <v>2.5</v>
      </c>
      <c r="AF4055" s="327">
        <v>0</v>
      </c>
      <c r="AG4055" s="327">
        <v>12.690099999999999</v>
      </c>
      <c r="AH4055" s="327">
        <v>0</v>
      </c>
      <c r="AI4055" s="327">
        <v>0</v>
      </c>
      <c r="AJ4055" s="327">
        <v>1.55</v>
      </c>
      <c r="AK4055" s="327">
        <v>0</v>
      </c>
      <c r="AL4055" s="327">
        <v>17.287199999999999</v>
      </c>
      <c r="AM4055" s="292"/>
    </row>
    <row r="4056" spans="23:39" ht="19.5" customHeight="1" x14ac:dyDescent="0.2">
      <c r="W4056" s="323" t="s">
        <v>216</v>
      </c>
      <c r="X4056" s="323" t="s">
        <v>231</v>
      </c>
      <c r="Y4056" s="323"/>
      <c r="Z4056" s="327">
        <v>236.60421400000001</v>
      </c>
      <c r="AA4056" s="327">
        <v>65.124253999999993</v>
      </c>
      <c r="AB4056" s="327">
        <v>248.595586</v>
      </c>
      <c r="AC4056" s="327">
        <v>335.78400599999998</v>
      </c>
      <c r="AD4056" s="327">
        <v>338.76031</v>
      </c>
      <c r="AE4056" s="327">
        <v>446.43941599999999</v>
      </c>
      <c r="AF4056" s="327">
        <v>474.99559799999997</v>
      </c>
      <c r="AG4056" s="327">
        <v>479.743426</v>
      </c>
      <c r="AH4056" s="327">
        <v>486.89414399999998</v>
      </c>
      <c r="AI4056" s="327">
        <v>369.57412799999997</v>
      </c>
      <c r="AJ4056" s="327">
        <v>425.78207800000001</v>
      </c>
      <c r="AK4056" s="327">
        <v>446.334836</v>
      </c>
      <c r="AL4056" s="327">
        <v>4354.6319960000001</v>
      </c>
      <c r="AM4056" s="292"/>
    </row>
    <row r="4057" spans="23:39" ht="19.5" customHeight="1" x14ac:dyDescent="0.2">
      <c r="W4057" s="323" t="s">
        <v>216</v>
      </c>
      <c r="X4057" s="323" t="s">
        <v>232</v>
      </c>
      <c r="Y4057" s="323"/>
      <c r="Z4057" s="327">
        <v>0.28589999999999999</v>
      </c>
      <c r="AA4057" s="327">
        <v>0.85119999999999996</v>
      </c>
      <c r="AB4057" s="327">
        <v>-0.63980000000000004</v>
      </c>
      <c r="AC4057" s="327">
        <v>2.64E-2</v>
      </c>
      <c r="AD4057" s="327">
        <v>0</v>
      </c>
      <c r="AE4057" s="327">
        <v>2E-3</v>
      </c>
      <c r="AF4057" s="327">
        <v>0.1368</v>
      </c>
      <c r="AG4057" s="327">
        <v>0</v>
      </c>
      <c r="AH4057" s="327">
        <v>0</v>
      </c>
      <c r="AI4057" s="327">
        <v>0.7208</v>
      </c>
      <c r="AJ4057" s="327">
        <v>0.75109999999999999</v>
      </c>
      <c r="AK4057" s="327">
        <v>0.20349999999999999</v>
      </c>
      <c r="AL4057" s="327">
        <v>2.3378999999999999</v>
      </c>
      <c r="AM4057" s="292"/>
    </row>
    <row r="4058" spans="23:39" ht="19.5" customHeight="1" x14ac:dyDescent="0.2">
      <c r="W4058" s="323" t="s">
        <v>216</v>
      </c>
      <c r="X4058" s="323" t="s">
        <v>233</v>
      </c>
      <c r="Y4058" s="323"/>
      <c r="Z4058" s="327">
        <v>0.21959999999999999</v>
      </c>
      <c r="AA4058" s="327">
        <v>0.1996</v>
      </c>
      <c r="AB4058" s="327">
        <v>0.62119999999999997</v>
      </c>
      <c r="AC4058" s="327">
        <v>0.35920000000000002</v>
      </c>
      <c r="AD4058" s="327">
        <v>0</v>
      </c>
      <c r="AE4058" s="327">
        <v>0</v>
      </c>
      <c r="AF4058" s="327">
        <v>0.54354199999999997</v>
      </c>
      <c r="AG4058" s="327">
        <v>0.14879999999999999</v>
      </c>
      <c r="AH4058" s="327">
        <v>0</v>
      </c>
      <c r="AI4058" s="327">
        <v>0</v>
      </c>
      <c r="AJ4058" s="327">
        <v>0</v>
      </c>
      <c r="AK4058" s="327">
        <v>2.4400000000000002E-2</v>
      </c>
      <c r="AL4058" s="327">
        <v>2.1163419999999999</v>
      </c>
      <c r="AM4058" s="292"/>
    </row>
    <row r="4059" spans="23:39" ht="19.5" customHeight="1" x14ac:dyDescent="0.2">
      <c r="W4059" s="323" t="s">
        <v>216</v>
      </c>
      <c r="X4059" s="323" t="s">
        <v>234</v>
      </c>
      <c r="Y4059" s="323"/>
      <c r="Z4059" s="327">
        <v>0</v>
      </c>
      <c r="AA4059" s="327">
        <v>0</v>
      </c>
      <c r="AB4059" s="327">
        <v>0</v>
      </c>
      <c r="AC4059" s="327">
        <v>0</v>
      </c>
      <c r="AD4059" s="327">
        <v>0</v>
      </c>
      <c r="AE4059" s="327">
        <v>0</v>
      </c>
      <c r="AF4059" s="327">
        <v>0</v>
      </c>
      <c r="AG4059" s="327">
        <v>0</v>
      </c>
      <c r="AH4059" s="327">
        <v>0</v>
      </c>
      <c r="AI4059" s="327">
        <v>0.75570000000000004</v>
      </c>
      <c r="AJ4059" s="327">
        <v>0</v>
      </c>
      <c r="AK4059" s="327">
        <v>0</v>
      </c>
      <c r="AL4059" s="327">
        <v>0.75570000000000004</v>
      </c>
      <c r="AM4059" s="292"/>
    </row>
    <row r="4060" spans="23:39" ht="19.5" customHeight="1" x14ac:dyDescent="0.2">
      <c r="W4060" s="323" t="s">
        <v>216</v>
      </c>
      <c r="X4060" s="323" t="s">
        <v>127</v>
      </c>
      <c r="Y4060" s="323"/>
      <c r="Z4060" s="327">
        <v>0.63692899999999997</v>
      </c>
      <c r="AA4060" s="327">
        <v>-47.371004999999997</v>
      </c>
      <c r="AB4060" s="327">
        <v>2.8973450000000001</v>
      </c>
      <c r="AC4060" s="327">
        <v>493.81819100000001</v>
      </c>
      <c r="AD4060" s="327">
        <v>0.73290500000000003</v>
      </c>
      <c r="AE4060" s="327">
        <v>5.6047640000000003</v>
      </c>
      <c r="AF4060" s="327">
        <v>-596.97752300000002</v>
      </c>
      <c r="AG4060" s="327">
        <v>1.4216610000000001</v>
      </c>
      <c r="AH4060" s="327">
        <v>-12.407805</v>
      </c>
      <c r="AI4060" s="327">
        <v>1.462531</v>
      </c>
      <c r="AJ4060" s="327">
        <v>1.8627260000000001</v>
      </c>
      <c r="AK4060" s="327">
        <v>2.4683359999999999</v>
      </c>
      <c r="AL4060" s="327">
        <v>-145.850945</v>
      </c>
      <c r="AM4060" s="292"/>
    </row>
    <row r="4061" spans="23:39" ht="19.5" customHeight="1" x14ac:dyDescent="0.2">
      <c r="W4061" s="323" t="s">
        <v>216</v>
      </c>
      <c r="X4061" s="323" t="s">
        <v>235</v>
      </c>
      <c r="Y4061" s="323"/>
      <c r="Z4061" s="327">
        <v>0</v>
      </c>
      <c r="AA4061" s="327">
        <v>0</v>
      </c>
      <c r="AB4061" s="327">
        <v>0</v>
      </c>
      <c r="AC4061" s="327">
        <v>0</v>
      </c>
      <c r="AD4061" s="327">
        <v>0</v>
      </c>
      <c r="AE4061" s="327">
        <v>0</v>
      </c>
      <c r="AF4061" s="327">
        <v>0</v>
      </c>
      <c r="AG4061" s="327">
        <v>0</v>
      </c>
      <c r="AH4061" s="327">
        <v>0</v>
      </c>
      <c r="AI4061" s="327">
        <v>0</v>
      </c>
      <c r="AJ4061" s="327">
        <v>0</v>
      </c>
      <c r="AK4061" s="327">
        <v>0</v>
      </c>
      <c r="AL4061" s="327">
        <v>0</v>
      </c>
      <c r="AM4061" s="292"/>
    </row>
    <row r="4062" spans="23:39" ht="19.5" customHeight="1" x14ac:dyDescent="0.2">
      <c r="W4062" s="323" t="s">
        <v>216</v>
      </c>
      <c r="X4062" s="323" t="s">
        <v>236</v>
      </c>
      <c r="Y4062" s="323"/>
      <c r="Z4062" s="327">
        <v>0</v>
      </c>
      <c r="AA4062" s="327">
        <v>0</v>
      </c>
      <c r="AB4062" s="327">
        <v>0</v>
      </c>
      <c r="AC4062" s="327">
        <v>0</v>
      </c>
      <c r="AD4062" s="327">
        <v>0</v>
      </c>
      <c r="AE4062" s="327">
        <v>0</v>
      </c>
      <c r="AF4062" s="327">
        <v>0</v>
      </c>
      <c r="AG4062" s="327">
        <v>0</v>
      </c>
      <c r="AH4062" s="327">
        <v>0</v>
      </c>
      <c r="AI4062" s="327">
        <v>0</v>
      </c>
      <c r="AJ4062" s="327">
        <v>0</v>
      </c>
      <c r="AK4062" s="327">
        <v>0</v>
      </c>
      <c r="AL4062" s="327">
        <v>0</v>
      </c>
      <c r="AM4062" s="292"/>
    </row>
    <row r="4063" spans="23:39" ht="19.5" customHeight="1" x14ac:dyDescent="0.2">
      <c r="W4063" s="323" t="s">
        <v>216</v>
      </c>
      <c r="X4063" s="323" t="s">
        <v>237</v>
      </c>
      <c r="Y4063" s="323"/>
      <c r="Z4063" s="327">
        <v>0</v>
      </c>
      <c r="AA4063" s="327">
        <v>0</v>
      </c>
      <c r="AB4063" s="327">
        <v>0</v>
      </c>
      <c r="AC4063" s="327">
        <v>0</v>
      </c>
      <c r="AD4063" s="327">
        <v>0</v>
      </c>
      <c r="AE4063" s="327">
        <v>0</v>
      </c>
      <c r="AF4063" s="327">
        <v>0</v>
      </c>
      <c r="AG4063" s="327">
        <v>0</v>
      </c>
      <c r="AH4063" s="327">
        <v>0</v>
      </c>
      <c r="AI4063" s="327">
        <v>0</v>
      </c>
      <c r="AJ4063" s="327">
        <v>0</v>
      </c>
      <c r="AK4063" s="327">
        <v>0</v>
      </c>
      <c r="AL4063" s="327">
        <v>0</v>
      </c>
      <c r="AM4063" s="292"/>
    </row>
    <row r="4064" spans="23:39" ht="19.5" customHeight="1" x14ac:dyDescent="0.2">
      <c r="W4064" s="323" t="s">
        <v>216</v>
      </c>
      <c r="X4064" s="323" t="s">
        <v>238</v>
      </c>
      <c r="Y4064" s="323"/>
      <c r="Z4064" s="327">
        <v>0</v>
      </c>
      <c r="AA4064" s="327">
        <v>0</v>
      </c>
      <c r="AB4064" s="327">
        <v>0</v>
      </c>
      <c r="AC4064" s="327">
        <v>0</v>
      </c>
      <c r="AD4064" s="327">
        <v>0</v>
      </c>
      <c r="AE4064" s="327">
        <v>0</v>
      </c>
      <c r="AF4064" s="327">
        <v>0</v>
      </c>
      <c r="AG4064" s="327">
        <v>0</v>
      </c>
      <c r="AH4064" s="327">
        <v>0</v>
      </c>
      <c r="AI4064" s="327">
        <v>0</v>
      </c>
      <c r="AJ4064" s="327">
        <v>0</v>
      </c>
      <c r="AK4064" s="327">
        <v>0</v>
      </c>
      <c r="AL4064" s="327">
        <v>0</v>
      </c>
      <c r="AM4064" s="292"/>
    </row>
    <row r="4065" spans="23:39" ht="19.5" customHeight="1" x14ac:dyDescent="0.2">
      <c r="W4065" s="323" t="s">
        <v>216</v>
      </c>
      <c r="X4065" s="323" t="s">
        <v>239</v>
      </c>
      <c r="Y4065" s="323"/>
      <c r="Z4065" s="327">
        <v>0</v>
      </c>
      <c r="AA4065" s="327">
        <v>0</v>
      </c>
      <c r="AB4065" s="327">
        <v>0</v>
      </c>
      <c r="AC4065" s="327">
        <v>0</v>
      </c>
      <c r="AD4065" s="327">
        <v>0</v>
      </c>
      <c r="AE4065" s="327">
        <v>0</v>
      </c>
      <c r="AF4065" s="327">
        <v>0</v>
      </c>
      <c r="AG4065" s="327">
        <v>0</v>
      </c>
      <c r="AH4065" s="327">
        <v>0</v>
      </c>
      <c r="AI4065" s="327">
        <v>0</v>
      </c>
      <c r="AJ4065" s="327">
        <v>0</v>
      </c>
      <c r="AK4065" s="327">
        <v>0</v>
      </c>
      <c r="AL4065" s="327">
        <v>0</v>
      </c>
      <c r="AM4065" s="292"/>
    </row>
    <row r="4066" spans="23:39" ht="19.5" customHeight="1" x14ac:dyDescent="0.2">
      <c r="W4066" s="323" t="s">
        <v>216</v>
      </c>
      <c r="X4066" s="323" t="s">
        <v>240</v>
      </c>
      <c r="Y4066" s="323"/>
      <c r="Z4066" s="327">
        <v>0</v>
      </c>
      <c r="AA4066" s="327">
        <v>0</v>
      </c>
      <c r="AB4066" s="327">
        <v>0</v>
      </c>
      <c r="AC4066" s="327">
        <v>0</v>
      </c>
      <c r="AD4066" s="327">
        <v>0</v>
      </c>
      <c r="AE4066" s="327">
        <v>0</v>
      </c>
      <c r="AF4066" s="327">
        <v>0</v>
      </c>
      <c r="AG4066" s="327">
        <v>0</v>
      </c>
      <c r="AH4066" s="327">
        <v>0</v>
      </c>
      <c r="AI4066" s="327">
        <v>0</v>
      </c>
      <c r="AJ4066" s="327">
        <v>0</v>
      </c>
      <c r="AK4066" s="327">
        <v>0</v>
      </c>
      <c r="AL4066" s="327">
        <v>0</v>
      </c>
      <c r="AM4066" s="292"/>
    </row>
    <row r="4067" spans="23:39" ht="19.5" customHeight="1" x14ac:dyDescent="0.2">
      <c r="W4067" s="323" t="s">
        <v>216</v>
      </c>
      <c r="X4067" s="323" t="s">
        <v>241</v>
      </c>
      <c r="Y4067" s="323"/>
      <c r="Z4067" s="327">
        <v>0</v>
      </c>
      <c r="AA4067" s="327">
        <v>0</v>
      </c>
      <c r="AB4067" s="327">
        <v>0</v>
      </c>
      <c r="AC4067" s="327">
        <v>0</v>
      </c>
      <c r="AD4067" s="327">
        <v>0</v>
      </c>
      <c r="AE4067" s="327">
        <v>0</v>
      </c>
      <c r="AF4067" s="327">
        <v>0</v>
      </c>
      <c r="AG4067" s="327">
        <v>0</v>
      </c>
      <c r="AH4067" s="327">
        <v>0</v>
      </c>
      <c r="AI4067" s="327">
        <v>0</v>
      </c>
      <c r="AJ4067" s="327">
        <v>0</v>
      </c>
      <c r="AK4067" s="327">
        <v>0</v>
      </c>
      <c r="AL4067" s="327">
        <v>0</v>
      </c>
      <c r="AM4067" s="292"/>
    </row>
    <row r="4068" spans="23:39" ht="19.5" customHeight="1" x14ac:dyDescent="0.2">
      <c r="W4068" s="323" t="s">
        <v>216</v>
      </c>
      <c r="X4068" s="323" t="s">
        <v>242</v>
      </c>
      <c r="Y4068" s="323"/>
      <c r="Z4068" s="327">
        <v>0</v>
      </c>
      <c r="AA4068" s="327">
        <v>0</v>
      </c>
      <c r="AB4068" s="327">
        <v>0</v>
      </c>
      <c r="AC4068" s="327">
        <v>0</v>
      </c>
      <c r="AD4068" s="327">
        <v>0</v>
      </c>
      <c r="AE4068" s="327">
        <v>0</v>
      </c>
      <c r="AF4068" s="327">
        <v>0</v>
      </c>
      <c r="AG4068" s="327">
        <v>0</v>
      </c>
      <c r="AH4068" s="327">
        <v>0</v>
      </c>
      <c r="AI4068" s="327">
        <v>0</v>
      </c>
      <c r="AJ4068" s="327">
        <v>0</v>
      </c>
      <c r="AK4068" s="327">
        <v>0</v>
      </c>
      <c r="AL4068" s="327">
        <v>0</v>
      </c>
      <c r="AM4068" s="292"/>
    </row>
    <row r="4069" spans="23:39" ht="19.5" customHeight="1" x14ac:dyDescent="0.2">
      <c r="W4069" s="323" t="s">
        <v>216</v>
      </c>
      <c r="X4069" s="323" t="s">
        <v>243</v>
      </c>
      <c r="Y4069" s="323"/>
      <c r="Z4069" s="327">
        <v>0</v>
      </c>
      <c r="AA4069" s="327">
        <v>0</v>
      </c>
      <c r="AB4069" s="327">
        <v>3.0113530000000002</v>
      </c>
      <c r="AC4069" s="327">
        <v>9.8925000000000001</v>
      </c>
      <c r="AD4069" s="327">
        <v>14.251799999999999</v>
      </c>
      <c r="AE4069" s="327">
        <v>12.9137</v>
      </c>
      <c r="AF4069" s="327">
        <v>12.145899999999999</v>
      </c>
      <c r="AG4069" s="327">
        <v>9.8637999999999995</v>
      </c>
      <c r="AH4069" s="327">
        <v>9.3658000000000001</v>
      </c>
      <c r="AI4069" s="327">
        <v>11.709137999999999</v>
      </c>
      <c r="AJ4069" s="327">
        <v>7.9436999999999998</v>
      </c>
      <c r="AK4069" s="327">
        <v>12.854699999999999</v>
      </c>
      <c r="AL4069" s="327">
        <v>103.95239100000001</v>
      </c>
      <c r="AM4069" s="292"/>
    </row>
    <row r="4070" spans="23:39" ht="19.5" customHeight="1" x14ac:dyDescent="0.2">
      <c r="W4070" s="323" t="s">
        <v>216</v>
      </c>
      <c r="X4070" s="323" t="s">
        <v>244</v>
      </c>
      <c r="Y4070" s="323"/>
      <c r="Z4070" s="327">
        <v>0</v>
      </c>
      <c r="AA4070" s="327">
        <v>0</v>
      </c>
      <c r="AB4070" s="327">
        <v>0</v>
      </c>
      <c r="AC4070" s="327">
        <v>0</v>
      </c>
      <c r="AD4070" s="327">
        <v>0</v>
      </c>
      <c r="AE4070" s="327">
        <v>0</v>
      </c>
      <c r="AF4070" s="327">
        <v>0</v>
      </c>
      <c r="AG4070" s="327">
        <v>0</v>
      </c>
      <c r="AH4070" s="327">
        <v>0</v>
      </c>
      <c r="AI4070" s="327">
        <v>0</v>
      </c>
      <c r="AJ4070" s="327">
        <v>0</v>
      </c>
      <c r="AK4070" s="327">
        <v>0</v>
      </c>
      <c r="AL4070" s="327">
        <v>0</v>
      </c>
      <c r="AM4070" s="292"/>
    </row>
    <row r="4071" spans="23:39" ht="19.5" customHeight="1" x14ac:dyDescent="0.2">
      <c r="W4071" s="323" t="s">
        <v>216</v>
      </c>
      <c r="X4071" s="323" t="s">
        <v>245</v>
      </c>
      <c r="Y4071" s="323"/>
      <c r="Z4071" s="327">
        <v>0</v>
      </c>
      <c r="AA4071" s="327">
        <v>0</v>
      </c>
      <c r="AB4071" s="327">
        <v>0</v>
      </c>
      <c r="AC4071" s="327">
        <v>0</v>
      </c>
      <c r="AD4071" s="327">
        <v>0</v>
      </c>
      <c r="AE4071" s="327">
        <v>0</v>
      </c>
      <c r="AF4071" s="327">
        <v>0</v>
      </c>
      <c r="AG4071" s="327">
        <v>0</v>
      </c>
      <c r="AH4071" s="327">
        <v>0</v>
      </c>
      <c r="AI4071" s="327">
        <v>0</v>
      </c>
      <c r="AJ4071" s="327">
        <v>0</v>
      </c>
      <c r="AK4071" s="327">
        <v>0</v>
      </c>
      <c r="AL4071" s="327">
        <v>0</v>
      </c>
      <c r="AM4071" s="292"/>
    </row>
    <row r="4072" spans="23:39" ht="19.5" customHeight="1" x14ac:dyDescent="0.2">
      <c r="W4072" s="323" t="s">
        <v>216</v>
      </c>
      <c r="X4072" s="323" t="s">
        <v>246</v>
      </c>
      <c r="Y4072" s="323"/>
      <c r="Z4072" s="327">
        <v>0</v>
      </c>
      <c r="AA4072" s="327">
        <v>0</v>
      </c>
      <c r="AB4072" s="327">
        <v>0</v>
      </c>
      <c r="AC4072" s="327">
        <v>0</v>
      </c>
      <c r="AD4072" s="327">
        <v>0</v>
      </c>
      <c r="AE4072" s="327">
        <v>0</v>
      </c>
      <c r="AF4072" s="327">
        <v>0</v>
      </c>
      <c r="AG4072" s="327">
        <v>0</v>
      </c>
      <c r="AH4072" s="327">
        <v>0</v>
      </c>
      <c r="AI4072" s="327">
        <v>0</v>
      </c>
      <c r="AJ4072" s="327">
        <v>0</v>
      </c>
      <c r="AK4072" s="327">
        <v>0</v>
      </c>
      <c r="AL4072" s="327">
        <v>0</v>
      </c>
      <c r="AM4072" s="292"/>
    </row>
    <row r="4073" spans="23:39" ht="19.5" customHeight="1" x14ac:dyDescent="0.2">
      <c r="W4073" s="323" t="s">
        <v>216</v>
      </c>
      <c r="X4073" s="323" t="s">
        <v>247</v>
      </c>
      <c r="Y4073" s="323"/>
      <c r="Z4073" s="327">
        <v>0</v>
      </c>
      <c r="AA4073" s="327">
        <v>0</v>
      </c>
      <c r="AB4073" s="327">
        <v>0</v>
      </c>
      <c r="AC4073" s="327">
        <v>0</v>
      </c>
      <c r="AD4073" s="327">
        <v>0</v>
      </c>
      <c r="AE4073" s="327">
        <v>0</v>
      </c>
      <c r="AF4073" s="327">
        <v>0</v>
      </c>
      <c r="AG4073" s="327">
        <v>0</v>
      </c>
      <c r="AH4073" s="327">
        <v>0</v>
      </c>
      <c r="AI4073" s="327">
        <v>0</v>
      </c>
      <c r="AJ4073" s="327">
        <v>0</v>
      </c>
      <c r="AK4073" s="327">
        <v>0</v>
      </c>
      <c r="AL4073" s="327">
        <v>0</v>
      </c>
      <c r="AM4073" s="292"/>
    </row>
    <row r="4074" spans="23:39" ht="19.5" customHeight="1" x14ac:dyDescent="0.2">
      <c r="W4074" s="323" t="s">
        <v>216</v>
      </c>
      <c r="X4074" s="323" t="s">
        <v>248</v>
      </c>
      <c r="Y4074" s="323"/>
      <c r="Z4074" s="327">
        <v>0</v>
      </c>
      <c r="AA4074" s="327">
        <v>0</v>
      </c>
      <c r="AB4074" s="327">
        <v>0</v>
      </c>
      <c r="AC4074" s="327">
        <v>0</v>
      </c>
      <c r="AD4074" s="327">
        <v>0</v>
      </c>
      <c r="AE4074" s="327">
        <v>0</v>
      </c>
      <c r="AF4074" s="327">
        <v>0</v>
      </c>
      <c r="AG4074" s="327">
        <v>0</v>
      </c>
      <c r="AH4074" s="327">
        <v>0</v>
      </c>
      <c r="AI4074" s="327">
        <v>0</v>
      </c>
      <c r="AJ4074" s="327">
        <v>0</v>
      </c>
      <c r="AK4074" s="327">
        <v>0</v>
      </c>
      <c r="AL4074" s="327">
        <v>0</v>
      </c>
      <c r="AM4074" s="292"/>
    </row>
    <row r="4075" spans="23:39" ht="19.5" customHeight="1" x14ac:dyDescent="0.2">
      <c r="W4075" s="323" t="s">
        <v>216</v>
      </c>
      <c r="X4075" s="323" t="s">
        <v>210</v>
      </c>
      <c r="Y4075" s="323"/>
      <c r="Z4075" s="327">
        <v>340.84689800000001</v>
      </c>
      <c r="AA4075" s="327">
        <v>511.72116599999998</v>
      </c>
      <c r="AB4075" s="327">
        <v>369.267517</v>
      </c>
      <c r="AC4075" s="327">
        <v>1089.691102</v>
      </c>
      <c r="AD4075" s="327">
        <v>612.74205700000005</v>
      </c>
      <c r="AE4075" s="327">
        <v>1192.7967369999999</v>
      </c>
      <c r="AF4075" s="327">
        <v>-268.314052</v>
      </c>
      <c r="AG4075" s="327">
        <v>818.55101500000001</v>
      </c>
      <c r="AH4075" s="327">
        <v>813.27775799999995</v>
      </c>
      <c r="AI4075" s="327">
        <v>632.48186499999997</v>
      </c>
      <c r="AJ4075" s="327">
        <v>701.62841900000001</v>
      </c>
      <c r="AK4075" s="327">
        <v>801.19326000000001</v>
      </c>
      <c r="AL4075" s="327">
        <v>7615.883742</v>
      </c>
      <c r="AM4075" s="292"/>
    </row>
    <row r="4076" spans="23:39" ht="19.5" customHeight="1" x14ac:dyDescent="0.2">
      <c r="W4076" s="321"/>
      <c r="X4076" s="321"/>
      <c r="Y4076" s="321"/>
      <c r="Z4076" s="329"/>
      <c r="AA4076" s="329"/>
      <c r="AB4076" s="329"/>
      <c r="AC4076" s="329"/>
      <c r="AD4076" s="329"/>
      <c r="AE4076" s="329"/>
      <c r="AF4076" s="329"/>
      <c r="AG4076" s="329"/>
      <c r="AH4076" s="329"/>
      <c r="AI4076" s="329"/>
      <c r="AJ4076" s="329"/>
      <c r="AK4076" s="329"/>
      <c r="AL4076" s="329"/>
      <c r="AM4076" s="292"/>
    </row>
    <row r="4077" spans="23:39" ht="19.5" customHeight="1" x14ac:dyDescent="0.2">
      <c r="W4077" s="321"/>
      <c r="X4077" s="321"/>
      <c r="Y4077" s="321"/>
      <c r="Z4077" s="329"/>
      <c r="AA4077" s="329"/>
      <c r="AB4077" s="329"/>
      <c r="AC4077" s="329"/>
      <c r="AD4077" s="329"/>
      <c r="AE4077" s="329"/>
      <c r="AF4077" s="329"/>
      <c r="AG4077" s="329"/>
      <c r="AH4077" s="329"/>
      <c r="AI4077" s="329"/>
      <c r="AJ4077" s="329"/>
      <c r="AK4077" s="329"/>
      <c r="AL4077" s="329"/>
      <c r="AM4077" s="292"/>
    </row>
    <row r="4078" spans="23:39" ht="19.5" customHeight="1" x14ac:dyDescent="0.2">
      <c r="W4078" s="323" t="s">
        <v>3</v>
      </c>
      <c r="X4078" s="323" t="s">
        <v>4</v>
      </c>
      <c r="Y4078" s="323"/>
      <c r="Z4078" s="327" t="s">
        <v>8</v>
      </c>
      <c r="AA4078" s="327" t="s">
        <v>9</v>
      </c>
      <c r="AB4078" s="327" t="s">
        <v>10</v>
      </c>
      <c r="AC4078" s="327" t="s">
        <v>11</v>
      </c>
      <c r="AD4078" s="327" t="s">
        <v>12</v>
      </c>
      <c r="AE4078" s="327" t="s">
        <v>13</v>
      </c>
      <c r="AF4078" s="327" t="s">
        <v>14</v>
      </c>
      <c r="AG4078" s="327" t="s">
        <v>15</v>
      </c>
      <c r="AH4078" s="327" t="s">
        <v>16</v>
      </c>
      <c r="AI4078" s="327" t="s">
        <v>17</v>
      </c>
      <c r="AJ4078" s="327" t="s">
        <v>111</v>
      </c>
      <c r="AK4078" s="327" t="s">
        <v>19</v>
      </c>
      <c r="AL4078" s="327" t="s">
        <v>20</v>
      </c>
      <c r="AM4078" s="292"/>
    </row>
    <row r="4079" spans="23:39" ht="19.5" customHeight="1" x14ac:dyDescent="0.2">
      <c r="W4079" s="323" t="s">
        <v>53</v>
      </c>
      <c r="X4079" s="323" t="s">
        <v>217</v>
      </c>
      <c r="Y4079" s="323"/>
      <c r="Z4079" s="327">
        <v>1.148746</v>
      </c>
      <c r="AA4079" s="327">
        <v>1.4554849999999999</v>
      </c>
      <c r="AB4079" s="327">
        <v>1.1654850000000001</v>
      </c>
      <c r="AC4079" s="327">
        <v>1.1683650000000001</v>
      </c>
      <c r="AD4079" s="327">
        <v>1.3033650000000001</v>
      </c>
      <c r="AE4079" s="327">
        <v>-1.828635</v>
      </c>
      <c r="AF4079" s="327">
        <v>1.5482819999999999</v>
      </c>
      <c r="AG4079" s="327">
        <v>1.5482819999999999</v>
      </c>
      <c r="AH4079" s="327">
        <v>1.5482819999999999</v>
      </c>
      <c r="AI4079" s="327">
        <v>7.8738720000000004</v>
      </c>
      <c r="AJ4079" s="327">
        <v>2.7582819999999999</v>
      </c>
      <c r="AK4079" s="327">
        <v>-8.4517999999999996E-2</v>
      </c>
      <c r="AL4079" s="327">
        <v>19.605293</v>
      </c>
      <c r="AM4079" s="292"/>
    </row>
    <row r="4080" spans="23:39" ht="19.5" customHeight="1" x14ac:dyDescent="0.2">
      <c r="W4080" s="323" t="s">
        <v>53</v>
      </c>
      <c r="X4080" s="323" t="s">
        <v>218</v>
      </c>
      <c r="Y4080" s="323"/>
      <c r="Z4080" s="327">
        <v>0.187726</v>
      </c>
      <c r="AA4080" s="327">
        <v>4.8599999999999997E-2</v>
      </c>
      <c r="AB4080" s="327">
        <v>8.7969000000000006E-2</v>
      </c>
      <c r="AC4080" s="327">
        <v>3.6450000000000003E-2</v>
      </c>
      <c r="AD4080" s="327">
        <v>4.2282E-2</v>
      </c>
      <c r="AE4080" s="327">
        <v>4.7142000000000003E-2</v>
      </c>
      <c r="AF4080" s="327">
        <v>4.9571999999999998E-2</v>
      </c>
      <c r="AG4080" s="327">
        <v>4.9571999999999998E-2</v>
      </c>
      <c r="AH4080" s="327">
        <v>8.1647999999999998E-2</v>
      </c>
      <c r="AI4080" s="327">
        <v>0.108862</v>
      </c>
      <c r="AJ4080" s="327">
        <v>4.5684000000000002E-2</v>
      </c>
      <c r="AK4080" s="327">
        <v>8.3105999999999999E-2</v>
      </c>
      <c r="AL4080" s="327">
        <v>0.86861299999999997</v>
      </c>
      <c r="AM4080" s="292"/>
    </row>
    <row r="4081" spans="23:39" ht="19.5" customHeight="1" x14ac:dyDescent="0.2">
      <c r="W4081" s="323" t="s">
        <v>53</v>
      </c>
      <c r="X4081" s="323" t="s">
        <v>219</v>
      </c>
      <c r="Y4081" s="323"/>
      <c r="Z4081" s="327">
        <v>0.30887999999999999</v>
      </c>
      <c r="AA4081" s="327">
        <v>5.296E-2</v>
      </c>
      <c r="AB4081" s="327">
        <v>9.7919999999999993E-2</v>
      </c>
      <c r="AC4081" s="327">
        <v>0.12304</v>
      </c>
      <c r="AD4081" s="327">
        <v>0.1328</v>
      </c>
      <c r="AE4081" s="327">
        <v>0.15959999999999999</v>
      </c>
      <c r="AF4081" s="327">
        <v>0.18656</v>
      </c>
      <c r="AG4081" s="327">
        <v>0.20824000000000001</v>
      </c>
      <c r="AH4081" s="327">
        <v>0.17304</v>
      </c>
      <c r="AI4081" s="327">
        <v>0.17338000000000001</v>
      </c>
      <c r="AJ4081" s="327">
        <v>0.16302</v>
      </c>
      <c r="AK4081" s="327">
        <v>0.12606500000000001</v>
      </c>
      <c r="AL4081" s="327">
        <v>1.905505</v>
      </c>
      <c r="AM4081" s="292"/>
    </row>
    <row r="4082" spans="23:39" ht="19.5" customHeight="1" x14ac:dyDescent="0.2">
      <c r="W4082" s="323" t="s">
        <v>53</v>
      </c>
      <c r="X4082" s="323" t="s">
        <v>220</v>
      </c>
      <c r="Y4082" s="323"/>
      <c r="Z4082" s="327">
        <v>0.50500800000000001</v>
      </c>
      <c r="AA4082" s="327">
        <v>0.393121</v>
      </c>
      <c r="AB4082" s="327">
        <v>0.19863700000000001</v>
      </c>
      <c r="AC4082" s="327">
        <v>1.982715</v>
      </c>
      <c r="AD4082" s="327">
        <v>0.20556099999999999</v>
      </c>
      <c r="AE4082" s="327">
        <v>0.20632300000000001</v>
      </c>
      <c r="AF4082" s="327">
        <v>0.25452200000000003</v>
      </c>
      <c r="AG4082" s="327">
        <v>0.178816</v>
      </c>
      <c r="AH4082" s="327">
        <v>0.21850900000000001</v>
      </c>
      <c r="AI4082" s="327">
        <v>2.6478739999999998</v>
      </c>
      <c r="AJ4082" s="327">
        <v>0.21713199999999999</v>
      </c>
      <c r="AK4082" s="327">
        <v>1.8320799999999999</v>
      </c>
      <c r="AL4082" s="327">
        <v>8.8402980000000007</v>
      </c>
      <c r="AM4082" s="292"/>
    </row>
    <row r="4083" spans="23:39" ht="19.5" customHeight="1" x14ac:dyDescent="0.2">
      <c r="W4083" s="323" t="s">
        <v>53</v>
      </c>
      <c r="X4083" s="323" t="s">
        <v>211</v>
      </c>
      <c r="Y4083" s="323"/>
      <c r="Z4083" s="327">
        <v>72.707583</v>
      </c>
      <c r="AA4083" s="327">
        <v>384.85862600000002</v>
      </c>
      <c r="AB4083" s="327">
        <v>56.116374999999998</v>
      </c>
      <c r="AC4083" s="327">
        <v>80.657837000000001</v>
      </c>
      <c r="AD4083" s="327">
        <v>64.637634000000006</v>
      </c>
      <c r="AE4083" s="327">
        <v>-343.46925299999998</v>
      </c>
      <c r="AF4083" s="327">
        <v>47.342401000000002</v>
      </c>
      <c r="AG4083" s="327">
        <v>87.152416000000002</v>
      </c>
      <c r="AH4083" s="327">
        <v>66.195114000000004</v>
      </c>
      <c r="AI4083" s="327">
        <v>94.874055999999996</v>
      </c>
      <c r="AJ4083" s="327">
        <v>76.182873000000001</v>
      </c>
      <c r="AK4083" s="327">
        <v>64.071451999999994</v>
      </c>
      <c r="AL4083" s="327">
        <v>751.32711400000005</v>
      </c>
      <c r="AM4083" s="292"/>
    </row>
    <row r="4084" spans="23:39" ht="19.5" customHeight="1" x14ac:dyDescent="0.2">
      <c r="W4084" s="323" t="s">
        <v>53</v>
      </c>
      <c r="X4084" s="323" t="s">
        <v>221</v>
      </c>
      <c r="Y4084" s="323"/>
      <c r="Z4084" s="327">
        <v>9.0141709999999993</v>
      </c>
      <c r="AA4084" s="327">
        <v>9.4950810000000008</v>
      </c>
      <c r="AB4084" s="327">
        <v>5.2523289999999996</v>
      </c>
      <c r="AC4084" s="327">
        <v>5.4821910000000003</v>
      </c>
      <c r="AD4084" s="327">
        <v>3.7943889999999998</v>
      </c>
      <c r="AE4084" s="327">
        <v>6.4908619999999999</v>
      </c>
      <c r="AF4084" s="327">
        <v>6.8744040000000002</v>
      </c>
      <c r="AG4084" s="327">
        <v>5.6573779999999996</v>
      </c>
      <c r="AH4084" s="327">
        <v>5.6123260000000004</v>
      </c>
      <c r="AI4084" s="327">
        <v>6.6439000000000004</v>
      </c>
      <c r="AJ4084" s="327">
        <v>4.9656919999999998</v>
      </c>
      <c r="AK4084" s="327">
        <v>5.1056920000000003</v>
      </c>
      <c r="AL4084" s="327">
        <v>74.388414999999995</v>
      </c>
      <c r="AM4084" s="292"/>
    </row>
    <row r="4085" spans="23:39" ht="19.5" customHeight="1" x14ac:dyDescent="0.2">
      <c r="W4085" s="323" t="s">
        <v>53</v>
      </c>
      <c r="X4085" s="323" t="s">
        <v>222</v>
      </c>
      <c r="Y4085" s="323"/>
      <c r="Z4085" s="327">
        <v>0.19691400000000001</v>
      </c>
      <c r="AA4085" s="327">
        <v>0</v>
      </c>
      <c r="AB4085" s="327">
        <v>0</v>
      </c>
      <c r="AC4085" s="327">
        <v>0</v>
      </c>
      <c r="AD4085" s="327">
        <v>0</v>
      </c>
      <c r="AE4085" s="327">
        <v>0</v>
      </c>
      <c r="AF4085" s="327">
        <v>0</v>
      </c>
      <c r="AG4085" s="327">
        <v>0</v>
      </c>
      <c r="AH4085" s="327">
        <v>0</v>
      </c>
      <c r="AI4085" s="327">
        <v>2.7E-2</v>
      </c>
      <c r="AJ4085" s="327">
        <v>0</v>
      </c>
      <c r="AK4085" s="327">
        <v>1.35E-2</v>
      </c>
      <c r="AL4085" s="327">
        <v>0.23741399999999999</v>
      </c>
      <c r="AM4085" s="292"/>
    </row>
    <row r="4086" spans="23:39" ht="19.5" customHeight="1" x14ac:dyDescent="0.2">
      <c r="W4086" s="323" t="s">
        <v>53</v>
      </c>
      <c r="X4086" s="323" t="s">
        <v>223</v>
      </c>
      <c r="Y4086" s="323"/>
      <c r="Z4086" s="327">
        <v>36.285553999999998</v>
      </c>
      <c r="AA4086" s="327">
        <v>11.494688999999999</v>
      </c>
      <c r="AB4086" s="327">
        <v>34.858955000000002</v>
      </c>
      <c r="AC4086" s="327">
        <v>46.170321000000001</v>
      </c>
      <c r="AD4086" s="327">
        <v>43.177560999999997</v>
      </c>
      <c r="AE4086" s="327">
        <v>60.130052999999997</v>
      </c>
      <c r="AF4086" s="327">
        <v>62.909492999999998</v>
      </c>
      <c r="AG4086" s="327">
        <v>69.239526999999995</v>
      </c>
      <c r="AH4086" s="327">
        <v>73.616035999999994</v>
      </c>
      <c r="AI4086" s="327">
        <v>61.997058000000003</v>
      </c>
      <c r="AJ4086" s="327">
        <v>70.054368999999994</v>
      </c>
      <c r="AK4086" s="327">
        <v>76.668223999999995</v>
      </c>
      <c r="AL4086" s="327">
        <v>646.60184000000004</v>
      </c>
      <c r="AM4086" s="292"/>
    </row>
    <row r="4087" spans="23:39" ht="19.5" customHeight="1" x14ac:dyDescent="0.2">
      <c r="W4087" s="323" t="s">
        <v>53</v>
      </c>
      <c r="X4087" s="323" t="s">
        <v>224</v>
      </c>
      <c r="Y4087" s="323"/>
      <c r="Z4087" s="327">
        <v>36.812703999999997</v>
      </c>
      <c r="AA4087" s="327">
        <v>1.871553</v>
      </c>
      <c r="AB4087" s="327">
        <v>13.38165</v>
      </c>
      <c r="AC4087" s="327">
        <v>41.256352</v>
      </c>
      <c r="AD4087" s="327">
        <v>16.302548999999999</v>
      </c>
      <c r="AE4087" s="327">
        <v>15.291451</v>
      </c>
      <c r="AF4087" s="327">
        <v>41.951219999999999</v>
      </c>
      <c r="AG4087" s="327">
        <v>13.566954000000001</v>
      </c>
      <c r="AH4087" s="327">
        <v>22.934605000000001</v>
      </c>
      <c r="AI4087" s="327">
        <v>24.035654999999998</v>
      </c>
      <c r="AJ4087" s="327">
        <v>22.450071000000001</v>
      </c>
      <c r="AK4087" s="327">
        <v>43.110652000000002</v>
      </c>
      <c r="AL4087" s="327">
        <v>292.965416</v>
      </c>
      <c r="AM4087" s="292"/>
    </row>
    <row r="4088" spans="23:39" ht="19.5" customHeight="1" x14ac:dyDescent="0.2">
      <c r="W4088" s="323" t="s">
        <v>53</v>
      </c>
      <c r="X4088" s="323" t="s">
        <v>225</v>
      </c>
      <c r="Y4088" s="323"/>
      <c r="Z4088" s="327">
        <v>0.122862</v>
      </c>
      <c r="AA4088" s="327">
        <v>0</v>
      </c>
      <c r="AB4088" s="327">
        <v>0.24574399999999999</v>
      </c>
      <c r="AC4088" s="327">
        <v>0.12275700000000001</v>
      </c>
      <c r="AD4088" s="327">
        <v>0.12275700000000001</v>
      </c>
      <c r="AE4088" s="327">
        <v>0.12703999999999999</v>
      </c>
      <c r="AF4088" s="327">
        <v>0.12703999999999999</v>
      </c>
      <c r="AG4088" s="327">
        <v>8.0693000000000001E-2</v>
      </c>
      <c r="AH4088" s="327">
        <v>6.6269999999999996E-2</v>
      </c>
      <c r="AI4088" s="327">
        <v>6.7246E-2</v>
      </c>
      <c r="AJ4088" s="327">
        <v>6.7246E-2</v>
      </c>
      <c r="AK4088" s="327">
        <v>2.9485749999999999</v>
      </c>
      <c r="AL4088" s="327">
        <v>4.09823</v>
      </c>
      <c r="AM4088" s="292"/>
    </row>
    <row r="4089" spans="23:39" ht="19.5" customHeight="1" x14ac:dyDescent="0.2">
      <c r="W4089" s="323" t="s">
        <v>53</v>
      </c>
      <c r="X4089" s="323" t="s">
        <v>226</v>
      </c>
      <c r="Y4089" s="323"/>
      <c r="Z4089" s="327">
        <v>0.13</v>
      </c>
      <c r="AA4089" s="327">
        <v>0</v>
      </c>
      <c r="AB4089" s="327">
        <v>0</v>
      </c>
      <c r="AC4089" s="327">
        <v>0</v>
      </c>
      <c r="AD4089" s="327">
        <v>0.14990000000000001</v>
      </c>
      <c r="AE4089" s="327">
        <v>0</v>
      </c>
      <c r="AF4089" s="327">
        <v>0</v>
      </c>
      <c r="AG4089" s="327">
        <v>0</v>
      </c>
      <c r="AH4089" s="327">
        <v>0</v>
      </c>
      <c r="AI4089" s="327">
        <v>0</v>
      </c>
      <c r="AJ4089" s="327">
        <v>0</v>
      </c>
      <c r="AK4089" s="327">
        <v>0</v>
      </c>
      <c r="AL4089" s="327">
        <v>0.27989999999999998</v>
      </c>
      <c r="AM4089" s="292"/>
    </row>
    <row r="4090" spans="23:39" ht="19.5" customHeight="1" x14ac:dyDescent="0.2">
      <c r="W4090" s="323" t="s">
        <v>53</v>
      </c>
      <c r="X4090" s="323" t="s">
        <v>227</v>
      </c>
      <c r="Y4090" s="323"/>
      <c r="Z4090" s="327">
        <v>-105.92910000000001</v>
      </c>
      <c r="AA4090" s="327">
        <v>0</v>
      </c>
      <c r="AB4090" s="327">
        <v>0</v>
      </c>
      <c r="AC4090" s="327">
        <v>0</v>
      </c>
      <c r="AD4090" s="327">
        <v>0</v>
      </c>
      <c r="AE4090" s="327">
        <v>0</v>
      </c>
      <c r="AF4090" s="327">
        <v>0</v>
      </c>
      <c r="AG4090" s="327">
        <v>0</v>
      </c>
      <c r="AH4090" s="327">
        <v>0</v>
      </c>
      <c r="AI4090" s="327">
        <v>0</v>
      </c>
      <c r="AJ4090" s="327">
        <v>0</v>
      </c>
      <c r="AK4090" s="327">
        <v>54.305799999999998</v>
      </c>
      <c r="AL4090" s="327">
        <v>-51.6233</v>
      </c>
      <c r="AM4090" s="292"/>
    </row>
    <row r="4091" spans="23:39" ht="19.5" customHeight="1" x14ac:dyDescent="0.2">
      <c r="W4091" s="323" t="s">
        <v>53</v>
      </c>
      <c r="X4091" s="323" t="s">
        <v>367</v>
      </c>
      <c r="Y4091" s="323"/>
      <c r="Z4091" s="327">
        <v>80.798955000000007</v>
      </c>
      <c r="AA4091" s="327">
        <v>28.422594</v>
      </c>
      <c r="AB4091" s="327">
        <v>94.799504999999996</v>
      </c>
      <c r="AC4091" s="327">
        <v>114.71114300000001</v>
      </c>
      <c r="AD4091" s="327">
        <v>93.726393999999999</v>
      </c>
      <c r="AE4091" s="327">
        <v>157.789591</v>
      </c>
      <c r="AF4091" s="327">
        <v>150.80094800000001</v>
      </c>
      <c r="AG4091" s="327">
        <v>152.106212</v>
      </c>
      <c r="AH4091" s="327">
        <v>201.161496</v>
      </c>
      <c r="AI4091" s="327">
        <v>129.14354900000001</v>
      </c>
      <c r="AJ4091" s="327">
        <v>161.88235599999999</v>
      </c>
      <c r="AK4091" s="327">
        <v>169.221284</v>
      </c>
      <c r="AL4091" s="327">
        <v>1534.5640269999999</v>
      </c>
      <c r="AM4091" s="292"/>
    </row>
    <row r="4092" spans="23:39" ht="19.5" customHeight="1" x14ac:dyDescent="0.2">
      <c r="W4092" s="323" t="s">
        <v>53</v>
      </c>
      <c r="X4092" s="323" t="s">
        <v>229</v>
      </c>
      <c r="Y4092" s="323"/>
      <c r="Z4092" s="327">
        <v>39.939239000000001</v>
      </c>
      <c r="AA4092" s="327">
        <v>-13.332473999999999</v>
      </c>
      <c r="AB4092" s="327">
        <v>-34.889208000000004</v>
      </c>
      <c r="AC4092" s="327">
        <v>-9.1188719999999996</v>
      </c>
      <c r="AD4092" s="327">
        <v>-43.2387730000004</v>
      </c>
      <c r="AE4092" s="327">
        <v>-35.179228999999999</v>
      </c>
      <c r="AF4092" s="327">
        <v>-14.635230999999999</v>
      </c>
      <c r="AG4092" s="327">
        <v>-35.9573180000002</v>
      </c>
      <c r="AH4092" s="327">
        <v>-29.393510999999901</v>
      </c>
      <c r="AI4092" s="327">
        <v>-22.495118999999999</v>
      </c>
      <c r="AJ4092" s="327">
        <v>-33.808414999999997</v>
      </c>
      <c r="AK4092" s="327">
        <v>-26.375157000000002</v>
      </c>
      <c r="AL4092" s="327">
        <v>-258.48406799999998</v>
      </c>
      <c r="AM4092" s="292"/>
    </row>
    <row r="4093" spans="23:39" ht="19.5" customHeight="1" x14ac:dyDescent="0.2">
      <c r="W4093" s="323" t="s">
        <v>53</v>
      </c>
      <c r="X4093" s="323" t="s">
        <v>230</v>
      </c>
      <c r="Y4093" s="323"/>
      <c r="Z4093" s="327">
        <v>0</v>
      </c>
      <c r="AA4093" s="327">
        <v>0</v>
      </c>
      <c r="AB4093" s="327">
        <v>0</v>
      </c>
      <c r="AC4093" s="327">
        <v>0</v>
      </c>
      <c r="AD4093" s="327">
        <v>0</v>
      </c>
      <c r="AE4093" s="327">
        <v>0</v>
      </c>
      <c r="AF4093" s="327">
        <v>0</v>
      </c>
      <c r="AG4093" s="327">
        <v>0</v>
      </c>
      <c r="AH4093" s="327">
        <v>8.0000000000000002E-3</v>
      </c>
      <c r="AI4093" s="327">
        <v>0.70509999999999995</v>
      </c>
      <c r="AJ4093" s="327">
        <v>1.26</v>
      </c>
      <c r="AK4093" s="327">
        <v>0</v>
      </c>
      <c r="AL4093" s="327">
        <v>1.9731000000000001</v>
      </c>
      <c r="AM4093" s="292"/>
    </row>
    <row r="4094" spans="23:39" ht="19.5" customHeight="1" x14ac:dyDescent="0.2">
      <c r="W4094" s="323" t="s">
        <v>53</v>
      </c>
      <c r="X4094" s="323" t="s">
        <v>231</v>
      </c>
      <c r="Y4094" s="323"/>
      <c r="Z4094" s="327">
        <v>269.924823</v>
      </c>
      <c r="AA4094" s="327">
        <v>86.178711000000007</v>
      </c>
      <c r="AB4094" s="327">
        <v>254.76176000000001</v>
      </c>
      <c r="AC4094" s="327">
        <v>326.25871100000001</v>
      </c>
      <c r="AD4094" s="327">
        <v>310.21937600000001</v>
      </c>
      <c r="AE4094" s="327">
        <v>445.57681700000001</v>
      </c>
      <c r="AF4094" s="327">
        <v>464.52282200000002</v>
      </c>
      <c r="AG4094" s="327">
        <v>507.28946200000001</v>
      </c>
      <c r="AH4094" s="327">
        <v>535.17569500000002</v>
      </c>
      <c r="AI4094" s="327">
        <v>444.583459</v>
      </c>
      <c r="AJ4094" s="327">
        <v>503.13488100000001</v>
      </c>
      <c r="AK4094" s="327">
        <v>538.03006200000004</v>
      </c>
      <c r="AL4094" s="327">
        <v>4685.6565790000004</v>
      </c>
      <c r="AM4094" s="292"/>
    </row>
    <row r="4095" spans="23:39" ht="19.5" customHeight="1" x14ac:dyDescent="0.2">
      <c r="W4095" s="323" t="s">
        <v>53</v>
      </c>
      <c r="X4095" s="323" t="s">
        <v>232</v>
      </c>
      <c r="Y4095" s="323"/>
      <c r="Z4095" s="327">
        <v>1.5083</v>
      </c>
      <c r="AA4095" s="327">
        <v>1.8778999999999999</v>
      </c>
      <c r="AB4095" s="327">
        <v>3.9192999999999998</v>
      </c>
      <c r="AC4095" s="327">
        <v>0.85629999999999995</v>
      </c>
      <c r="AD4095" s="327">
        <v>0.35680000000000001</v>
      </c>
      <c r="AE4095" s="327">
        <v>1.3043</v>
      </c>
      <c r="AF4095" s="327">
        <v>-1.9201999999999999</v>
      </c>
      <c r="AG4095" s="327">
        <v>-0.23150000000000001</v>
      </c>
      <c r="AH4095" s="327">
        <v>0</v>
      </c>
      <c r="AI4095" s="327">
        <v>0.19980000000000001</v>
      </c>
      <c r="AJ4095" s="327">
        <v>2.3494999999999999</v>
      </c>
      <c r="AK4095" s="327">
        <v>0.13109999999999999</v>
      </c>
      <c r="AL4095" s="327">
        <v>10.351599999999999</v>
      </c>
      <c r="AM4095" s="292"/>
    </row>
    <row r="4096" spans="23:39" ht="19.5" customHeight="1" x14ac:dyDescent="0.2">
      <c r="W4096" s="323" t="s">
        <v>53</v>
      </c>
      <c r="X4096" s="323" t="s">
        <v>233</v>
      </c>
      <c r="Y4096" s="323"/>
      <c r="Z4096" s="327">
        <v>4.9200000000000001E-2</v>
      </c>
      <c r="AA4096" s="327">
        <v>3.2800000000000003E-2</v>
      </c>
      <c r="AB4096" s="327">
        <v>0.60550000000000004</v>
      </c>
      <c r="AC4096" s="327">
        <v>0.25540000000000002</v>
      </c>
      <c r="AD4096" s="327">
        <v>0</v>
      </c>
      <c r="AE4096" s="327">
        <v>0</v>
      </c>
      <c r="AF4096" s="327">
        <v>0.47560000000000002</v>
      </c>
      <c r="AG4096" s="327">
        <v>0.20549999999999999</v>
      </c>
      <c r="AH4096" s="327">
        <v>0</v>
      </c>
      <c r="AI4096" s="327">
        <v>0</v>
      </c>
      <c r="AJ4096" s="327">
        <v>0</v>
      </c>
      <c r="AK4096" s="327">
        <v>0</v>
      </c>
      <c r="AL4096" s="327">
        <v>1.6240000000000001</v>
      </c>
      <c r="AM4096" s="292"/>
    </row>
    <row r="4097" spans="23:39" ht="19.5" customHeight="1" x14ac:dyDescent="0.2">
      <c r="W4097" s="323" t="s">
        <v>53</v>
      </c>
      <c r="X4097" s="323" t="s">
        <v>234</v>
      </c>
      <c r="Y4097" s="323"/>
      <c r="Z4097" s="327">
        <v>0.27689999999999998</v>
      </c>
      <c r="AA4097" s="327">
        <v>0</v>
      </c>
      <c r="AB4097" s="327">
        <v>0</v>
      </c>
      <c r="AC4097" s="327">
        <v>0</v>
      </c>
      <c r="AD4097" s="327">
        <v>8.4000000000000005E-2</v>
      </c>
      <c r="AE4097" s="327">
        <v>0</v>
      </c>
      <c r="AF4097" s="327">
        <v>0</v>
      </c>
      <c r="AG4097" s="327">
        <v>0.13744999999999999</v>
      </c>
      <c r="AH4097" s="327">
        <v>0.03</v>
      </c>
      <c r="AI4097" s="327">
        <v>0</v>
      </c>
      <c r="AJ4097" s="327">
        <v>0</v>
      </c>
      <c r="AK4097" s="327">
        <v>0</v>
      </c>
      <c r="AL4097" s="327">
        <v>0.52834999999999999</v>
      </c>
      <c r="AM4097" s="292"/>
    </row>
    <row r="4098" spans="23:39" ht="19.5" customHeight="1" x14ac:dyDescent="0.2">
      <c r="W4098" s="323" t="s">
        <v>53</v>
      </c>
      <c r="X4098" s="323" t="s">
        <v>127</v>
      </c>
      <c r="Y4098" s="323"/>
      <c r="Z4098" s="327">
        <v>4.5989409999999999</v>
      </c>
      <c r="AA4098" s="327">
        <v>-30.936889000000001</v>
      </c>
      <c r="AB4098" s="327">
        <v>2.9695659999999999</v>
      </c>
      <c r="AC4098" s="327">
        <v>518.58099700000002</v>
      </c>
      <c r="AD4098" s="327">
        <v>-0.84163200000000005</v>
      </c>
      <c r="AE4098" s="327">
        <v>6.5629270000000002</v>
      </c>
      <c r="AF4098" s="327">
        <v>-626.13132800000005</v>
      </c>
      <c r="AG4098" s="327">
        <v>2.1238239999999999</v>
      </c>
      <c r="AH4098" s="327">
        <v>2.093861</v>
      </c>
      <c r="AI4098" s="327">
        <v>2.0643940000000001</v>
      </c>
      <c r="AJ4098" s="327">
        <v>1.944847</v>
      </c>
      <c r="AK4098" s="327">
        <v>2.4721199999999999</v>
      </c>
      <c r="AL4098" s="327">
        <v>-114.498372</v>
      </c>
      <c r="AM4098" s="292"/>
    </row>
    <row r="4099" spans="23:39" ht="19.5" customHeight="1" x14ac:dyDescent="0.2">
      <c r="W4099" s="323" t="s">
        <v>53</v>
      </c>
      <c r="X4099" s="323" t="s">
        <v>235</v>
      </c>
      <c r="Y4099" s="323"/>
      <c r="Z4099" s="327">
        <v>0</v>
      </c>
      <c r="AA4099" s="327">
        <v>0</v>
      </c>
      <c r="AB4099" s="327">
        <v>0</v>
      </c>
      <c r="AC4099" s="327">
        <v>0</v>
      </c>
      <c r="AD4099" s="327">
        <v>0</v>
      </c>
      <c r="AE4099" s="327">
        <v>0</v>
      </c>
      <c r="AF4099" s="327">
        <v>0</v>
      </c>
      <c r="AG4099" s="327">
        <v>0</v>
      </c>
      <c r="AH4099" s="327">
        <v>0</v>
      </c>
      <c r="AI4099" s="327">
        <v>0</v>
      </c>
      <c r="AJ4099" s="327">
        <v>0</v>
      </c>
      <c r="AK4099" s="327">
        <v>0</v>
      </c>
      <c r="AL4099" s="327">
        <v>0</v>
      </c>
      <c r="AM4099" s="292"/>
    </row>
    <row r="4100" spans="23:39" ht="19.5" customHeight="1" x14ac:dyDescent="0.2">
      <c r="W4100" s="323" t="s">
        <v>53</v>
      </c>
      <c r="X4100" s="323" t="s">
        <v>236</v>
      </c>
      <c r="Y4100" s="323"/>
      <c r="Z4100" s="327">
        <v>0</v>
      </c>
      <c r="AA4100" s="327">
        <v>0</v>
      </c>
      <c r="AB4100" s="327">
        <v>0</v>
      </c>
      <c r="AC4100" s="327">
        <v>0</v>
      </c>
      <c r="AD4100" s="327">
        <v>0</v>
      </c>
      <c r="AE4100" s="327">
        <v>0</v>
      </c>
      <c r="AF4100" s="327">
        <v>0</v>
      </c>
      <c r="AG4100" s="327">
        <v>0</v>
      </c>
      <c r="AH4100" s="327">
        <v>0</v>
      </c>
      <c r="AI4100" s="327">
        <v>0</v>
      </c>
      <c r="AJ4100" s="327">
        <v>0</v>
      </c>
      <c r="AK4100" s="327">
        <v>0</v>
      </c>
      <c r="AL4100" s="327">
        <v>0</v>
      </c>
      <c r="AM4100" s="292"/>
    </row>
    <row r="4101" spans="23:39" ht="19.5" customHeight="1" x14ac:dyDescent="0.2">
      <c r="W4101" s="323" t="s">
        <v>53</v>
      </c>
      <c r="X4101" s="323" t="s">
        <v>237</v>
      </c>
      <c r="Y4101" s="323"/>
      <c r="Z4101" s="327">
        <v>0</v>
      </c>
      <c r="AA4101" s="327">
        <v>0</v>
      </c>
      <c r="AB4101" s="327">
        <v>0</v>
      </c>
      <c r="AC4101" s="327">
        <v>0</v>
      </c>
      <c r="AD4101" s="327">
        <v>0</v>
      </c>
      <c r="AE4101" s="327">
        <v>0</v>
      </c>
      <c r="AF4101" s="327">
        <v>0</v>
      </c>
      <c r="AG4101" s="327">
        <v>0</v>
      </c>
      <c r="AH4101" s="327">
        <v>0</v>
      </c>
      <c r="AI4101" s="327">
        <v>0</v>
      </c>
      <c r="AJ4101" s="327">
        <v>0</v>
      </c>
      <c r="AK4101" s="327">
        <v>0</v>
      </c>
      <c r="AL4101" s="327">
        <v>0</v>
      </c>
      <c r="AM4101" s="292"/>
    </row>
    <row r="4102" spans="23:39" ht="19.5" customHeight="1" x14ac:dyDescent="0.2">
      <c r="W4102" s="323" t="s">
        <v>53</v>
      </c>
      <c r="X4102" s="323" t="s">
        <v>238</v>
      </c>
      <c r="Y4102" s="323"/>
      <c r="Z4102" s="327">
        <v>0</v>
      </c>
      <c r="AA4102" s="327">
        <v>0</v>
      </c>
      <c r="AB4102" s="327">
        <v>0</v>
      </c>
      <c r="AC4102" s="327">
        <v>0</v>
      </c>
      <c r="AD4102" s="327">
        <v>0</v>
      </c>
      <c r="AE4102" s="327">
        <v>0</v>
      </c>
      <c r="AF4102" s="327">
        <v>0</v>
      </c>
      <c r="AG4102" s="327">
        <v>0</v>
      </c>
      <c r="AH4102" s="327">
        <v>0</v>
      </c>
      <c r="AI4102" s="327">
        <v>0</v>
      </c>
      <c r="AJ4102" s="327">
        <v>0</v>
      </c>
      <c r="AK4102" s="327">
        <v>0</v>
      </c>
      <c r="AL4102" s="327">
        <v>0</v>
      </c>
      <c r="AM4102" s="292"/>
    </row>
    <row r="4103" spans="23:39" ht="19.5" customHeight="1" x14ac:dyDescent="0.2">
      <c r="W4103" s="323" t="s">
        <v>53</v>
      </c>
      <c r="X4103" s="323" t="s">
        <v>239</v>
      </c>
      <c r="Y4103" s="323"/>
      <c r="Z4103" s="327">
        <v>0</v>
      </c>
      <c r="AA4103" s="327">
        <v>0</v>
      </c>
      <c r="AB4103" s="327">
        <v>0</v>
      </c>
      <c r="AC4103" s="327">
        <v>0</v>
      </c>
      <c r="AD4103" s="327">
        <v>0</v>
      </c>
      <c r="AE4103" s="327">
        <v>0</v>
      </c>
      <c r="AF4103" s="327">
        <v>0</v>
      </c>
      <c r="AG4103" s="327">
        <v>0</v>
      </c>
      <c r="AH4103" s="327">
        <v>0</v>
      </c>
      <c r="AI4103" s="327">
        <v>0</v>
      </c>
      <c r="AJ4103" s="327">
        <v>0</v>
      </c>
      <c r="AK4103" s="327">
        <v>0</v>
      </c>
      <c r="AL4103" s="327">
        <v>0</v>
      </c>
      <c r="AM4103" s="292"/>
    </row>
    <row r="4104" spans="23:39" ht="19.5" customHeight="1" x14ac:dyDescent="0.2">
      <c r="W4104" s="323" t="s">
        <v>53</v>
      </c>
      <c r="X4104" s="323" t="s">
        <v>240</v>
      </c>
      <c r="Y4104" s="323"/>
      <c r="Z4104" s="327">
        <v>0</v>
      </c>
      <c r="AA4104" s="327">
        <v>0</v>
      </c>
      <c r="AB4104" s="327">
        <v>0</v>
      </c>
      <c r="AC4104" s="327">
        <v>0</v>
      </c>
      <c r="AD4104" s="327">
        <v>0</v>
      </c>
      <c r="AE4104" s="327">
        <v>0</v>
      </c>
      <c r="AF4104" s="327">
        <v>0</v>
      </c>
      <c r="AG4104" s="327">
        <v>0</v>
      </c>
      <c r="AH4104" s="327">
        <v>0</v>
      </c>
      <c r="AI4104" s="327">
        <v>0</v>
      </c>
      <c r="AJ4104" s="327">
        <v>0</v>
      </c>
      <c r="AK4104" s="327">
        <v>0</v>
      </c>
      <c r="AL4104" s="327">
        <v>0</v>
      </c>
      <c r="AM4104" s="292"/>
    </row>
    <row r="4105" spans="23:39" ht="19.5" customHeight="1" x14ac:dyDescent="0.2">
      <c r="W4105" s="323" t="s">
        <v>53</v>
      </c>
      <c r="X4105" s="323" t="s">
        <v>241</v>
      </c>
      <c r="Y4105" s="323"/>
      <c r="Z4105" s="327">
        <v>0</v>
      </c>
      <c r="AA4105" s="327">
        <v>0</v>
      </c>
      <c r="AB4105" s="327">
        <v>0</v>
      </c>
      <c r="AC4105" s="327">
        <v>0</v>
      </c>
      <c r="AD4105" s="327">
        <v>0</v>
      </c>
      <c r="AE4105" s="327">
        <v>0</v>
      </c>
      <c r="AF4105" s="327">
        <v>0</v>
      </c>
      <c r="AG4105" s="327">
        <v>0</v>
      </c>
      <c r="AH4105" s="327">
        <v>0</v>
      </c>
      <c r="AI4105" s="327">
        <v>0</v>
      </c>
      <c r="AJ4105" s="327">
        <v>0</v>
      </c>
      <c r="AK4105" s="327">
        <v>0</v>
      </c>
      <c r="AL4105" s="327">
        <v>0</v>
      </c>
      <c r="AM4105" s="292"/>
    </row>
    <row r="4106" spans="23:39" ht="19.5" customHeight="1" x14ac:dyDescent="0.2">
      <c r="W4106" s="323" t="s">
        <v>53</v>
      </c>
      <c r="X4106" s="323" t="s">
        <v>242</v>
      </c>
      <c r="Y4106" s="323"/>
      <c r="Z4106" s="327">
        <v>0</v>
      </c>
      <c r="AA4106" s="327">
        <v>0</v>
      </c>
      <c r="AB4106" s="327">
        <v>0</v>
      </c>
      <c r="AC4106" s="327">
        <v>0</v>
      </c>
      <c r="AD4106" s="327">
        <v>0</v>
      </c>
      <c r="AE4106" s="327">
        <v>0</v>
      </c>
      <c r="AF4106" s="327">
        <v>0</v>
      </c>
      <c r="AG4106" s="327">
        <v>0</v>
      </c>
      <c r="AH4106" s="327">
        <v>0</v>
      </c>
      <c r="AI4106" s="327">
        <v>0</v>
      </c>
      <c r="AJ4106" s="327">
        <v>0</v>
      </c>
      <c r="AK4106" s="327">
        <v>0</v>
      </c>
      <c r="AL4106" s="327">
        <v>0</v>
      </c>
      <c r="AM4106" s="292"/>
    </row>
    <row r="4107" spans="23:39" ht="19.5" customHeight="1" x14ac:dyDescent="0.2">
      <c r="W4107" s="323" t="s">
        <v>53</v>
      </c>
      <c r="X4107" s="323" t="s">
        <v>243</v>
      </c>
      <c r="Y4107" s="323"/>
      <c r="Z4107" s="327">
        <v>0</v>
      </c>
      <c r="AA4107" s="327">
        <v>0</v>
      </c>
      <c r="AB4107" s="327">
        <v>8.5145999999999997</v>
      </c>
      <c r="AC4107" s="327">
        <v>11.3232</v>
      </c>
      <c r="AD4107" s="327">
        <v>13.7715</v>
      </c>
      <c r="AE4107" s="327">
        <v>7.944</v>
      </c>
      <c r="AF4107" s="327">
        <v>9.0715000000000003</v>
      </c>
      <c r="AG4107" s="327">
        <v>7.9542000000000002</v>
      </c>
      <c r="AH4107" s="327">
        <v>7.4781000000000004</v>
      </c>
      <c r="AI4107" s="327">
        <v>9.6612589999999994</v>
      </c>
      <c r="AJ4107" s="327">
        <v>7.7712000000000003</v>
      </c>
      <c r="AK4107" s="327">
        <v>8.2157999999999998</v>
      </c>
      <c r="AL4107" s="327">
        <v>91.705359000000001</v>
      </c>
      <c r="AM4107" s="292"/>
    </row>
    <row r="4108" spans="23:39" ht="19.5" customHeight="1" x14ac:dyDescent="0.2">
      <c r="W4108" s="323" t="s">
        <v>53</v>
      </c>
      <c r="X4108" s="323" t="s">
        <v>244</v>
      </c>
      <c r="Y4108" s="323"/>
      <c r="Z4108" s="327">
        <v>0</v>
      </c>
      <c r="AA4108" s="327">
        <v>0</v>
      </c>
      <c r="AB4108" s="327">
        <v>0</v>
      </c>
      <c r="AC4108" s="327">
        <v>0</v>
      </c>
      <c r="AD4108" s="327">
        <v>0</v>
      </c>
      <c r="AE4108" s="327">
        <v>0</v>
      </c>
      <c r="AF4108" s="327">
        <v>0</v>
      </c>
      <c r="AG4108" s="327">
        <v>0</v>
      </c>
      <c r="AH4108" s="327">
        <v>0</v>
      </c>
      <c r="AI4108" s="327">
        <v>0</v>
      </c>
      <c r="AJ4108" s="327">
        <v>0</v>
      </c>
      <c r="AK4108" s="327">
        <v>0</v>
      </c>
      <c r="AL4108" s="327">
        <v>0</v>
      </c>
      <c r="AM4108" s="292"/>
    </row>
    <row r="4109" spans="23:39" ht="19.5" customHeight="1" x14ac:dyDescent="0.2">
      <c r="W4109" s="323" t="s">
        <v>53</v>
      </c>
      <c r="X4109" s="323" t="s">
        <v>245</v>
      </c>
      <c r="Y4109" s="323"/>
      <c r="Z4109" s="327">
        <v>0</v>
      </c>
      <c r="AA4109" s="327">
        <v>0</v>
      </c>
      <c r="AB4109" s="327">
        <v>0</v>
      </c>
      <c r="AC4109" s="327">
        <v>0</v>
      </c>
      <c r="AD4109" s="327">
        <v>0</v>
      </c>
      <c r="AE4109" s="327">
        <v>0</v>
      </c>
      <c r="AF4109" s="327">
        <v>0</v>
      </c>
      <c r="AG4109" s="327">
        <v>0</v>
      </c>
      <c r="AH4109" s="327">
        <v>0</v>
      </c>
      <c r="AI4109" s="327">
        <v>0</v>
      </c>
      <c r="AJ4109" s="327">
        <v>0</v>
      </c>
      <c r="AK4109" s="327">
        <v>0</v>
      </c>
      <c r="AL4109" s="327">
        <v>0</v>
      </c>
      <c r="AM4109" s="292"/>
    </row>
    <row r="4110" spans="23:39" ht="19.5" customHeight="1" x14ac:dyDescent="0.2">
      <c r="W4110" s="323" t="s">
        <v>53</v>
      </c>
      <c r="X4110" s="323" t="s">
        <v>246</v>
      </c>
      <c r="Y4110" s="323"/>
      <c r="Z4110" s="327">
        <v>0</v>
      </c>
      <c r="AA4110" s="327">
        <v>0</v>
      </c>
      <c r="AB4110" s="327">
        <v>0</v>
      </c>
      <c r="AC4110" s="327">
        <v>0</v>
      </c>
      <c r="AD4110" s="327">
        <v>0</v>
      </c>
      <c r="AE4110" s="327">
        <v>0</v>
      </c>
      <c r="AF4110" s="327">
        <v>0</v>
      </c>
      <c r="AG4110" s="327">
        <v>0</v>
      </c>
      <c r="AH4110" s="327">
        <v>0</v>
      </c>
      <c r="AI4110" s="327">
        <v>0</v>
      </c>
      <c r="AJ4110" s="327">
        <v>0</v>
      </c>
      <c r="AK4110" s="327">
        <v>0</v>
      </c>
      <c r="AL4110" s="327">
        <v>0</v>
      </c>
      <c r="AM4110" s="292"/>
    </row>
    <row r="4111" spans="23:39" ht="19.5" customHeight="1" x14ac:dyDescent="0.2">
      <c r="W4111" s="323" t="s">
        <v>53</v>
      </c>
      <c r="X4111" s="323" t="s">
        <v>247</v>
      </c>
      <c r="Y4111" s="323"/>
      <c r="Z4111" s="327">
        <v>0</v>
      </c>
      <c r="AA4111" s="327">
        <v>0</v>
      </c>
      <c r="AB4111" s="327">
        <v>0</v>
      </c>
      <c r="AC4111" s="327">
        <v>0</v>
      </c>
      <c r="AD4111" s="327">
        <v>0</v>
      </c>
      <c r="AE4111" s="327">
        <v>0</v>
      </c>
      <c r="AF4111" s="327">
        <v>0</v>
      </c>
      <c r="AG4111" s="327">
        <v>0</v>
      </c>
      <c r="AH4111" s="327">
        <v>0</v>
      </c>
      <c r="AI4111" s="327">
        <v>0</v>
      </c>
      <c r="AJ4111" s="327">
        <v>0</v>
      </c>
      <c r="AK4111" s="327">
        <v>0</v>
      </c>
      <c r="AL4111" s="327">
        <v>0</v>
      </c>
      <c r="AM4111" s="292"/>
    </row>
    <row r="4112" spans="23:39" ht="19.5" customHeight="1" x14ac:dyDescent="0.2">
      <c r="W4112" s="323" t="s">
        <v>53</v>
      </c>
      <c r="X4112" s="323" t="s">
        <v>248</v>
      </c>
      <c r="Y4112" s="323"/>
      <c r="Z4112" s="327">
        <v>0</v>
      </c>
      <c r="AA4112" s="327">
        <v>0</v>
      </c>
      <c r="AB4112" s="327">
        <v>0</v>
      </c>
      <c r="AC4112" s="327">
        <v>0</v>
      </c>
      <c r="AD4112" s="327">
        <v>0</v>
      </c>
      <c r="AE4112" s="327">
        <v>0</v>
      </c>
      <c r="AF4112" s="327">
        <v>0</v>
      </c>
      <c r="AG4112" s="327">
        <v>0</v>
      </c>
      <c r="AH4112" s="327">
        <v>0</v>
      </c>
      <c r="AI4112" s="327">
        <v>0</v>
      </c>
      <c r="AJ4112" s="327">
        <v>0</v>
      </c>
      <c r="AK4112" s="327">
        <v>0</v>
      </c>
      <c r="AL4112" s="327">
        <v>0</v>
      </c>
      <c r="AM4112" s="292"/>
    </row>
    <row r="4113" spans="23:39" ht="19.5" customHeight="1" x14ac:dyDescent="0.2">
      <c r="W4113" s="323" t="s">
        <v>53</v>
      </c>
      <c r="X4113" s="323" t="s">
        <v>210</v>
      </c>
      <c r="Y4113" s="323"/>
      <c r="Z4113" s="327">
        <v>448.58740599999999</v>
      </c>
      <c r="AA4113" s="327">
        <v>481.912757</v>
      </c>
      <c r="AB4113" s="327">
        <v>442.08608700000002</v>
      </c>
      <c r="AC4113" s="327">
        <v>1139.8669070000001</v>
      </c>
      <c r="AD4113" s="327">
        <v>503.94646299999999</v>
      </c>
      <c r="AE4113" s="327">
        <v>321.15298899999999</v>
      </c>
      <c r="AF4113" s="327">
        <v>143.427605</v>
      </c>
      <c r="AG4113" s="327">
        <v>811.309708</v>
      </c>
      <c r="AH4113" s="327">
        <v>886.99947099999997</v>
      </c>
      <c r="AI4113" s="327">
        <v>762.31134499999996</v>
      </c>
      <c r="AJ4113" s="327">
        <v>821.43873799999994</v>
      </c>
      <c r="AK4113" s="327">
        <v>939.87583700000005</v>
      </c>
      <c r="AL4113" s="327">
        <v>7702.9153130000004</v>
      </c>
      <c r="AM4113" s="292"/>
    </row>
    <row r="4114" spans="23:39" ht="19.5" customHeight="1" x14ac:dyDescent="0.2">
      <c r="W4114" s="321"/>
      <c r="X4114" s="321"/>
      <c r="Y4114" s="321"/>
      <c r="Z4114" s="329"/>
      <c r="AA4114" s="329"/>
      <c r="AB4114" s="329"/>
      <c r="AC4114" s="329"/>
      <c r="AD4114" s="329"/>
      <c r="AE4114" s="329"/>
      <c r="AF4114" s="329"/>
      <c r="AG4114" s="329"/>
      <c r="AH4114" s="329"/>
      <c r="AI4114" s="329"/>
      <c r="AJ4114" s="329"/>
      <c r="AK4114" s="329"/>
      <c r="AL4114" s="329"/>
      <c r="AM4114" s="292"/>
    </row>
    <row r="4115" spans="23:39" ht="19.5" customHeight="1" x14ac:dyDescent="0.2">
      <c r="W4115" s="321"/>
      <c r="X4115" s="321"/>
      <c r="Y4115" s="321"/>
      <c r="Z4115" s="329"/>
      <c r="AA4115" s="329"/>
      <c r="AB4115" s="329"/>
      <c r="AC4115" s="329"/>
      <c r="AD4115" s="329"/>
      <c r="AE4115" s="329"/>
      <c r="AF4115" s="329"/>
      <c r="AG4115" s="329"/>
      <c r="AH4115" s="329"/>
      <c r="AI4115" s="329"/>
      <c r="AJ4115" s="329"/>
      <c r="AK4115" s="329"/>
      <c r="AL4115" s="329"/>
      <c r="AM4115" s="292"/>
    </row>
    <row r="4116" spans="23:39" ht="19.5" customHeight="1" x14ac:dyDescent="0.2">
      <c r="W4116" s="323" t="s">
        <v>3</v>
      </c>
      <c r="X4116" s="323" t="s">
        <v>4</v>
      </c>
      <c r="Y4116" s="323"/>
      <c r="Z4116" s="327" t="s">
        <v>8</v>
      </c>
      <c r="AA4116" s="327" t="s">
        <v>9</v>
      </c>
      <c r="AB4116" s="327" t="s">
        <v>10</v>
      </c>
      <c r="AC4116" s="327" t="s">
        <v>11</v>
      </c>
      <c r="AD4116" s="327" t="s">
        <v>12</v>
      </c>
      <c r="AE4116" s="327" t="s">
        <v>13</v>
      </c>
      <c r="AF4116" s="327" t="s">
        <v>14</v>
      </c>
      <c r="AG4116" s="327" t="s">
        <v>15</v>
      </c>
      <c r="AH4116" s="327" t="s">
        <v>16</v>
      </c>
      <c r="AI4116" s="327" t="s">
        <v>17</v>
      </c>
      <c r="AJ4116" s="327" t="s">
        <v>111</v>
      </c>
      <c r="AK4116" s="327" t="s">
        <v>19</v>
      </c>
      <c r="AL4116" s="327" t="s">
        <v>20</v>
      </c>
      <c r="AM4116" s="292"/>
    </row>
    <row r="4117" spans="23:39" ht="19.5" customHeight="1" x14ac:dyDescent="0.2">
      <c r="W4117" s="323" t="s">
        <v>54</v>
      </c>
      <c r="X4117" s="323" t="s">
        <v>217</v>
      </c>
      <c r="Y4117" s="323"/>
      <c r="Z4117" s="327">
        <v>0</v>
      </c>
      <c r="AA4117" s="327">
        <v>0.123658</v>
      </c>
      <c r="AB4117" s="327">
        <v>0.37684800000000002</v>
      </c>
      <c r="AC4117" s="327">
        <v>0.32653799999999999</v>
      </c>
      <c r="AD4117" s="327">
        <v>0.12653800000000001</v>
      </c>
      <c r="AE4117" s="327">
        <v>5.153238</v>
      </c>
      <c r="AF4117" s="327">
        <v>0.33079799999999998</v>
      </c>
      <c r="AG4117" s="327">
        <v>2.026538</v>
      </c>
      <c r="AH4117" s="327">
        <v>0.50653800000000004</v>
      </c>
      <c r="AI4117" s="327">
        <v>5.0025380000000004</v>
      </c>
      <c r="AJ4117" s="327">
        <v>6.9238379999999999</v>
      </c>
      <c r="AK4117" s="327">
        <v>8.7474050000000005</v>
      </c>
      <c r="AL4117" s="327">
        <v>29.644475</v>
      </c>
      <c r="AM4117" s="292"/>
    </row>
    <row r="4118" spans="23:39" ht="19.5" customHeight="1" x14ac:dyDescent="0.2">
      <c r="W4118" s="323" t="s">
        <v>54</v>
      </c>
      <c r="X4118" s="323" t="s">
        <v>218</v>
      </c>
      <c r="Y4118" s="323"/>
      <c r="Z4118" s="327">
        <v>0</v>
      </c>
      <c r="AA4118" s="327">
        <v>4.4712000000000002E-2</v>
      </c>
      <c r="AB4118" s="327">
        <v>3.5478000000000003E-2</v>
      </c>
      <c r="AC4118" s="327">
        <v>3.3534000000000001E-2</v>
      </c>
      <c r="AD4118" s="327">
        <v>3.8879999999999998E-2</v>
      </c>
      <c r="AE4118" s="327">
        <v>4.3254000000000001E-2</v>
      </c>
      <c r="AF4118" s="327">
        <v>4.6170000000000003E-2</v>
      </c>
      <c r="AG4118" s="327">
        <v>4.6170000000000003E-2</v>
      </c>
      <c r="AH4118" s="327">
        <v>7.5815999999999995E-2</v>
      </c>
      <c r="AI4118" s="327">
        <v>7.0470000000000005E-2</v>
      </c>
      <c r="AJ4118" s="327">
        <v>4.2282E-2</v>
      </c>
      <c r="AK4118" s="327">
        <v>7.6787999999999995E-2</v>
      </c>
      <c r="AL4118" s="327">
        <v>0.55355399999999999</v>
      </c>
      <c r="AM4118" s="292"/>
    </row>
    <row r="4119" spans="23:39" ht="19.5" customHeight="1" x14ac:dyDescent="0.2">
      <c r="W4119" s="323" t="s">
        <v>54</v>
      </c>
      <c r="X4119" s="323" t="s">
        <v>219</v>
      </c>
      <c r="Y4119" s="323"/>
      <c r="Z4119" s="327">
        <v>0</v>
      </c>
      <c r="AA4119" s="327">
        <v>6.0080000000000001E-2</v>
      </c>
      <c r="AB4119" s="327">
        <v>0.11112</v>
      </c>
      <c r="AC4119" s="327">
        <v>0.13919999999999999</v>
      </c>
      <c r="AD4119" s="327">
        <v>0.15024000000000001</v>
      </c>
      <c r="AE4119" s="327">
        <v>0.18056</v>
      </c>
      <c r="AF4119" s="327">
        <v>0.21112</v>
      </c>
      <c r="AG4119" s="327">
        <v>0.2356</v>
      </c>
      <c r="AH4119" s="327">
        <v>0.19575999999999999</v>
      </c>
      <c r="AI4119" s="327">
        <v>0.19112000000000001</v>
      </c>
      <c r="AJ4119" s="327">
        <v>0.184395</v>
      </c>
      <c r="AK4119" s="327">
        <v>0.142595</v>
      </c>
      <c r="AL4119" s="327">
        <v>1.80179</v>
      </c>
      <c r="AM4119" s="292"/>
    </row>
    <row r="4120" spans="23:39" ht="19.5" customHeight="1" x14ac:dyDescent="0.2">
      <c r="W4120" s="323" t="s">
        <v>54</v>
      </c>
      <c r="X4120" s="323" t="s">
        <v>220</v>
      </c>
      <c r="Y4120" s="323"/>
      <c r="Z4120" s="327">
        <v>2.6550000000000001E-2</v>
      </c>
      <c r="AA4120" s="327">
        <v>0.44620399999999999</v>
      </c>
      <c r="AB4120" s="327">
        <v>0.32792199999999999</v>
      </c>
      <c r="AC4120" s="327">
        <v>4.6426790000000002</v>
      </c>
      <c r="AD4120" s="327">
        <v>2.3506</v>
      </c>
      <c r="AE4120" s="327">
        <v>3.7123550000000001</v>
      </c>
      <c r="AF4120" s="327">
        <v>4.7247009999999996</v>
      </c>
      <c r="AG4120" s="327">
        <v>5.0337310000000004</v>
      </c>
      <c r="AH4120" s="327">
        <v>5.6509309999999999</v>
      </c>
      <c r="AI4120" s="327">
        <v>0.30623400000000001</v>
      </c>
      <c r="AJ4120" s="327">
        <v>3.6533150000000001</v>
      </c>
      <c r="AK4120" s="327">
        <v>7.4272330000000002</v>
      </c>
      <c r="AL4120" s="327">
        <v>38.302455000000002</v>
      </c>
      <c r="AM4120" s="292"/>
    </row>
    <row r="4121" spans="23:39" ht="19.5" customHeight="1" x14ac:dyDescent="0.2">
      <c r="W4121" s="323" t="s">
        <v>54</v>
      </c>
      <c r="X4121" s="323" t="s">
        <v>211</v>
      </c>
      <c r="Y4121" s="323"/>
      <c r="Z4121" s="327">
        <v>1.871264</v>
      </c>
      <c r="AA4121" s="327">
        <v>43.807307000000002</v>
      </c>
      <c r="AB4121" s="327">
        <v>98.113349999999997</v>
      </c>
      <c r="AC4121" s="327">
        <v>86.966054999999997</v>
      </c>
      <c r="AD4121" s="327">
        <v>96.598539000000002</v>
      </c>
      <c r="AE4121" s="327">
        <v>672.65532800000005</v>
      </c>
      <c r="AF4121" s="327">
        <v>101.95204</v>
      </c>
      <c r="AG4121" s="327">
        <v>118.97143699999999</v>
      </c>
      <c r="AH4121" s="327">
        <v>80.555958000000004</v>
      </c>
      <c r="AI4121" s="327">
        <v>108.58310400000001</v>
      </c>
      <c r="AJ4121" s="327">
        <v>78.866448000000005</v>
      </c>
      <c r="AK4121" s="327">
        <v>86.420157000000003</v>
      </c>
      <c r="AL4121" s="327">
        <v>1575.360987</v>
      </c>
      <c r="AM4121" s="292"/>
    </row>
    <row r="4122" spans="23:39" ht="19.5" customHeight="1" x14ac:dyDescent="0.2">
      <c r="W4122" s="323" t="s">
        <v>54</v>
      </c>
      <c r="X4122" s="323" t="s">
        <v>221</v>
      </c>
      <c r="Y4122" s="323"/>
      <c r="Z4122" s="327">
        <v>0.12554000000000001</v>
      </c>
      <c r="AA4122" s="327">
        <v>0.12853999999999999</v>
      </c>
      <c r="AB4122" s="327">
        <v>7.1602800000000002</v>
      </c>
      <c r="AC4122" s="327">
        <v>7.3449099999999996</v>
      </c>
      <c r="AD4122" s="327">
        <v>8.5230200000000007</v>
      </c>
      <c r="AE4122" s="327">
        <v>6.968502</v>
      </c>
      <c r="AF4122" s="327">
        <v>8.6816379999999995</v>
      </c>
      <c r="AG4122" s="327">
        <v>11.799908</v>
      </c>
      <c r="AH4122" s="327">
        <v>1.757698</v>
      </c>
      <c r="AI4122" s="327">
        <v>6.2671919999999997</v>
      </c>
      <c r="AJ4122" s="327">
        <v>6.1402979999999996</v>
      </c>
      <c r="AK4122" s="327">
        <v>6.2945840000000004</v>
      </c>
      <c r="AL4122" s="327">
        <v>71.19211</v>
      </c>
      <c r="AM4122" s="292"/>
    </row>
    <row r="4123" spans="23:39" ht="19.5" customHeight="1" x14ac:dyDescent="0.2">
      <c r="W4123" s="323" t="s">
        <v>54</v>
      </c>
      <c r="X4123" s="323" t="s">
        <v>222</v>
      </c>
      <c r="Y4123" s="323"/>
      <c r="Z4123" s="327">
        <v>0.15931400000000001</v>
      </c>
      <c r="AA4123" s="327">
        <v>0</v>
      </c>
      <c r="AB4123" s="327">
        <v>0</v>
      </c>
      <c r="AC4123" s="327">
        <v>0</v>
      </c>
      <c r="AD4123" s="327">
        <v>0</v>
      </c>
      <c r="AE4123" s="327">
        <v>0.108</v>
      </c>
      <c r="AF4123" s="327">
        <v>1.575E-2</v>
      </c>
      <c r="AG4123" s="327">
        <v>0.11025</v>
      </c>
      <c r="AH4123" s="327">
        <v>0</v>
      </c>
      <c r="AI4123" s="327">
        <v>0</v>
      </c>
      <c r="AJ4123" s="327">
        <v>3.0700000000000002E-2</v>
      </c>
      <c r="AK4123" s="327">
        <v>0.28125</v>
      </c>
      <c r="AL4123" s="327">
        <v>0.705264</v>
      </c>
      <c r="AM4123" s="292"/>
    </row>
    <row r="4124" spans="23:39" ht="19.5" customHeight="1" x14ac:dyDescent="0.2">
      <c r="W4124" s="323" t="s">
        <v>54</v>
      </c>
      <c r="X4124" s="323" t="s">
        <v>223</v>
      </c>
      <c r="Y4124" s="323"/>
      <c r="Z4124" s="327">
        <v>51.758076000000003</v>
      </c>
      <c r="AA4124" s="327">
        <v>15.052529</v>
      </c>
      <c r="AB4124" s="327">
        <v>56.978234</v>
      </c>
      <c r="AC4124" s="327">
        <v>71.951763999999997</v>
      </c>
      <c r="AD4124" s="327">
        <v>75.431291999999999</v>
      </c>
      <c r="AE4124" s="327">
        <v>85.553687999999994</v>
      </c>
      <c r="AF4124" s="327">
        <v>95.189503999999999</v>
      </c>
      <c r="AG4124" s="327">
        <v>86.839038000000002</v>
      </c>
      <c r="AH4124" s="327">
        <v>90.027736000000004</v>
      </c>
      <c r="AI4124" s="327">
        <v>74.138296999999994</v>
      </c>
      <c r="AJ4124" s="327">
        <v>80.172711000000007</v>
      </c>
      <c r="AK4124" s="327">
        <v>93.414544000000006</v>
      </c>
      <c r="AL4124" s="327">
        <v>876.50741300000004</v>
      </c>
      <c r="AM4124" s="292"/>
    </row>
    <row r="4125" spans="23:39" ht="19.5" customHeight="1" x14ac:dyDescent="0.2">
      <c r="W4125" s="323" t="s">
        <v>54</v>
      </c>
      <c r="X4125" s="323" t="s">
        <v>224</v>
      </c>
      <c r="Y4125" s="323"/>
      <c r="Z4125" s="327">
        <v>-41.582900000000002</v>
      </c>
      <c r="AA4125" s="327">
        <v>0</v>
      </c>
      <c r="AB4125" s="327">
        <v>28.153452999999999</v>
      </c>
      <c r="AC4125" s="327">
        <v>51.268073000000001</v>
      </c>
      <c r="AD4125" s="327">
        <v>32.969576000000004</v>
      </c>
      <c r="AE4125" s="327">
        <v>8.7628570000000003</v>
      </c>
      <c r="AF4125" s="327">
        <v>46.850360000000002</v>
      </c>
      <c r="AG4125" s="327">
        <v>34.077961000000002</v>
      </c>
      <c r="AH4125" s="327">
        <v>25.398347999999999</v>
      </c>
      <c r="AI4125" s="327">
        <v>19.205234000000001</v>
      </c>
      <c r="AJ4125" s="327">
        <v>41.991695</v>
      </c>
      <c r="AK4125" s="327">
        <v>58.67136</v>
      </c>
      <c r="AL4125" s="327">
        <v>305.76601699999998</v>
      </c>
      <c r="AM4125" s="292"/>
    </row>
    <row r="4126" spans="23:39" ht="19.5" customHeight="1" x14ac:dyDescent="0.2">
      <c r="W4126" s="323" t="s">
        <v>54</v>
      </c>
      <c r="X4126" s="323" t="s">
        <v>225</v>
      </c>
      <c r="Y4126" s="323"/>
      <c r="Z4126" s="327">
        <v>0</v>
      </c>
      <c r="AA4126" s="327">
        <v>0</v>
      </c>
      <c r="AB4126" s="327">
        <v>0</v>
      </c>
      <c r="AC4126" s="327">
        <v>6.9430000000000004E-3</v>
      </c>
      <c r="AD4126" s="327">
        <v>6.9430000000000004E-3</v>
      </c>
      <c r="AE4126" s="327">
        <v>6.9430000000000004E-3</v>
      </c>
      <c r="AF4126" s="327">
        <v>6.9430000000000004E-3</v>
      </c>
      <c r="AG4126" s="327">
        <v>6.3053999999999999E-2</v>
      </c>
      <c r="AH4126" s="327">
        <v>6.3053999999999999E-2</v>
      </c>
      <c r="AI4126" s="327">
        <v>6.3053999999999999E-2</v>
      </c>
      <c r="AJ4126" s="327">
        <v>6.3053999999999999E-2</v>
      </c>
      <c r="AK4126" s="327">
        <v>0.41564099999999998</v>
      </c>
      <c r="AL4126" s="327">
        <v>0.69562900000000005</v>
      </c>
      <c r="AM4126" s="292"/>
    </row>
    <row r="4127" spans="23:39" ht="19.5" customHeight="1" x14ac:dyDescent="0.2">
      <c r="W4127" s="323" t="s">
        <v>54</v>
      </c>
      <c r="X4127" s="323" t="s">
        <v>226</v>
      </c>
      <c r="Y4127" s="323"/>
      <c r="Z4127" s="327">
        <v>0</v>
      </c>
      <c r="AA4127" s="327">
        <v>0</v>
      </c>
      <c r="AB4127" s="327">
        <v>0</v>
      </c>
      <c r="AC4127" s="327">
        <v>0</v>
      </c>
      <c r="AD4127" s="327">
        <v>8.09E-2</v>
      </c>
      <c r="AE4127" s="327">
        <v>0</v>
      </c>
      <c r="AF4127" s="327">
        <v>0</v>
      </c>
      <c r="AG4127" s="327">
        <v>0</v>
      </c>
      <c r="AH4127" s="327">
        <v>0</v>
      </c>
      <c r="AI4127" s="327">
        <v>0</v>
      </c>
      <c r="AJ4127" s="327">
        <v>0</v>
      </c>
      <c r="AK4127" s="327">
        <v>0</v>
      </c>
      <c r="AL4127" s="327">
        <v>8.09E-2</v>
      </c>
      <c r="AM4127" s="292"/>
    </row>
    <row r="4128" spans="23:39" ht="19.5" customHeight="1" x14ac:dyDescent="0.2">
      <c r="W4128" s="323" t="s">
        <v>54</v>
      </c>
      <c r="X4128" s="323" t="s">
        <v>227</v>
      </c>
      <c r="Y4128" s="323"/>
      <c r="Z4128" s="327">
        <v>-127.52606</v>
      </c>
      <c r="AA4128" s="327">
        <v>0</v>
      </c>
      <c r="AB4128" s="327">
        <v>0</v>
      </c>
      <c r="AC4128" s="327">
        <v>0.189</v>
      </c>
      <c r="AD4128" s="327">
        <v>0</v>
      </c>
      <c r="AE4128" s="327">
        <v>0</v>
      </c>
      <c r="AF4128" s="327">
        <v>0</v>
      </c>
      <c r="AG4128" s="327">
        <v>0.312</v>
      </c>
      <c r="AH4128" s="327">
        <v>0</v>
      </c>
      <c r="AI4128" s="327">
        <v>0.3175</v>
      </c>
      <c r="AJ4128" s="327">
        <v>0.19900000000000001</v>
      </c>
      <c r="AK4128" s="327">
        <v>74.121170000000006</v>
      </c>
      <c r="AL4128" s="327">
        <v>-52.387390000000003</v>
      </c>
      <c r="AM4128" s="292"/>
    </row>
    <row r="4129" spans="23:39" ht="19.5" customHeight="1" x14ac:dyDescent="0.2">
      <c r="W4129" s="323" t="s">
        <v>54</v>
      </c>
      <c r="X4129" s="323" t="s">
        <v>367</v>
      </c>
      <c r="Y4129" s="323"/>
      <c r="Z4129" s="327">
        <v>87.938477000000006</v>
      </c>
      <c r="AA4129" s="327">
        <v>30.865068999999998</v>
      </c>
      <c r="AB4129" s="327">
        <v>108.044782</v>
      </c>
      <c r="AC4129" s="327">
        <v>158.85525100000001</v>
      </c>
      <c r="AD4129" s="327">
        <v>151.398402</v>
      </c>
      <c r="AE4129" s="327">
        <v>178.37092200000001</v>
      </c>
      <c r="AF4129" s="327">
        <v>207.27219600000001</v>
      </c>
      <c r="AG4129" s="327">
        <v>152.27115499999999</v>
      </c>
      <c r="AH4129" s="327">
        <v>199.32764800000001</v>
      </c>
      <c r="AI4129" s="327">
        <v>144.496621</v>
      </c>
      <c r="AJ4129" s="327">
        <v>171.29558499999999</v>
      </c>
      <c r="AK4129" s="327">
        <v>174.147233</v>
      </c>
      <c r="AL4129" s="327">
        <v>1764.2833410000001</v>
      </c>
      <c r="AM4129" s="292"/>
    </row>
    <row r="4130" spans="23:39" ht="19.5" customHeight="1" x14ac:dyDescent="0.2">
      <c r="W4130" s="323" t="s">
        <v>54</v>
      </c>
      <c r="X4130" s="323" t="s">
        <v>229</v>
      </c>
      <c r="Y4130" s="323"/>
      <c r="Z4130" s="327">
        <v>7.7144700000000004</v>
      </c>
      <c r="AA4130" s="327">
        <v>20.501602999999999</v>
      </c>
      <c r="AB4130" s="327">
        <v>-55.908245999999998</v>
      </c>
      <c r="AC4130" s="327">
        <v>-62.939442999999997</v>
      </c>
      <c r="AD4130" s="327">
        <v>-43.5092530000002</v>
      </c>
      <c r="AE4130" s="327">
        <v>-36.376561000000002</v>
      </c>
      <c r="AF4130" s="327">
        <v>-57.040689</v>
      </c>
      <c r="AG4130" s="327">
        <v>-48.963614000000298</v>
      </c>
      <c r="AH4130" s="327">
        <v>-44.273235999999798</v>
      </c>
      <c r="AI4130" s="327">
        <v>-41.567103000000003</v>
      </c>
      <c r="AJ4130" s="327">
        <v>-45.347648</v>
      </c>
      <c r="AK4130" s="327">
        <v>-21.307426</v>
      </c>
      <c r="AL4130" s="327">
        <v>-429.01714600000003</v>
      </c>
      <c r="AM4130" s="292"/>
    </row>
    <row r="4131" spans="23:39" ht="19.5" customHeight="1" x14ac:dyDescent="0.2">
      <c r="W4131" s="323" t="s">
        <v>54</v>
      </c>
      <c r="X4131" s="323" t="s">
        <v>230</v>
      </c>
      <c r="Y4131" s="323"/>
      <c r="Z4131" s="327">
        <v>0</v>
      </c>
      <c r="AA4131" s="327">
        <v>0</v>
      </c>
      <c r="AB4131" s="327">
        <v>0</v>
      </c>
      <c r="AC4131" s="327">
        <v>0</v>
      </c>
      <c r="AD4131" s="327">
        <v>0</v>
      </c>
      <c r="AE4131" s="327">
        <v>0</v>
      </c>
      <c r="AF4131" s="327">
        <v>0</v>
      </c>
      <c r="AG4131" s="327">
        <v>3.3000000000000002E-2</v>
      </c>
      <c r="AH4131" s="327">
        <v>0</v>
      </c>
      <c r="AI4131" s="327">
        <v>0</v>
      </c>
      <c r="AJ4131" s="327">
        <v>1.47</v>
      </c>
      <c r="AK4131" s="327">
        <v>0</v>
      </c>
      <c r="AL4131" s="327">
        <v>1.5029999999999999</v>
      </c>
      <c r="AM4131" s="292"/>
    </row>
    <row r="4132" spans="23:39" ht="19.5" customHeight="1" x14ac:dyDescent="0.2">
      <c r="W4132" s="323" t="s">
        <v>54</v>
      </c>
      <c r="X4132" s="323" t="s">
        <v>231</v>
      </c>
      <c r="Y4132" s="323"/>
      <c r="Z4132" s="327">
        <v>361.69764199999997</v>
      </c>
      <c r="AA4132" s="327">
        <v>107.76538499999999</v>
      </c>
      <c r="AB4132" s="327">
        <v>397.86537900000002</v>
      </c>
      <c r="AC4132" s="327">
        <v>481.82455599999997</v>
      </c>
      <c r="AD4132" s="327">
        <v>531.82284000000004</v>
      </c>
      <c r="AE4132" s="327">
        <v>570.184439</v>
      </c>
      <c r="AF4132" s="327">
        <v>644.31817100000001</v>
      </c>
      <c r="AG4132" s="327">
        <v>590.18298100000004</v>
      </c>
      <c r="AH4132" s="327">
        <v>614.74957700000004</v>
      </c>
      <c r="AI4132" s="327">
        <v>501.27828599999998</v>
      </c>
      <c r="AJ4132" s="327">
        <v>530.77061100000003</v>
      </c>
      <c r="AK4132" s="327">
        <v>607.75894600000004</v>
      </c>
      <c r="AL4132" s="327">
        <v>5940.2188130000004</v>
      </c>
      <c r="AM4132" s="292"/>
    </row>
    <row r="4133" spans="23:39" ht="19.5" customHeight="1" x14ac:dyDescent="0.2">
      <c r="W4133" s="323" t="s">
        <v>54</v>
      </c>
      <c r="X4133" s="323" t="s">
        <v>232</v>
      </c>
      <c r="Y4133" s="323"/>
      <c r="Z4133" s="327">
        <v>3.7229000000000001</v>
      </c>
      <c r="AA4133" s="327">
        <v>16.9849</v>
      </c>
      <c r="AB4133" s="327">
        <v>-14.5763</v>
      </c>
      <c r="AC4133" s="327">
        <v>12.1014</v>
      </c>
      <c r="AD4133" s="327">
        <v>6.0331999999999999</v>
      </c>
      <c r="AE4133" s="327">
        <v>1.9359</v>
      </c>
      <c r="AF4133" s="327">
        <v>0.34499999999999997</v>
      </c>
      <c r="AG4133" s="327">
        <v>1.83E-2</v>
      </c>
      <c r="AH4133" s="327">
        <v>1.2999999999999999E-3</v>
      </c>
      <c r="AI4133" s="327">
        <v>0.1132</v>
      </c>
      <c r="AJ4133" s="327">
        <v>1.4695</v>
      </c>
      <c r="AK4133" s="327">
        <v>-0.38469999999999999</v>
      </c>
      <c r="AL4133" s="327">
        <v>27.764600000000002</v>
      </c>
      <c r="AM4133" s="292"/>
    </row>
    <row r="4134" spans="23:39" ht="19.5" customHeight="1" x14ac:dyDescent="0.2">
      <c r="W4134" s="323" t="s">
        <v>54</v>
      </c>
      <c r="X4134" s="323" t="s">
        <v>233</v>
      </c>
      <c r="Y4134" s="323"/>
      <c r="Z4134" s="327">
        <v>0</v>
      </c>
      <c r="AA4134" s="327">
        <v>3.7199999999999997E-2</v>
      </c>
      <c r="AB4134" s="327">
        <v>9.4500000000000001E-2</v>
      </c>
      <c r="AC4134" s="327">
        <v>8.3400000000000002E-2</v>
      </c>
      <c r="AD4134" s="327">
        <v>0.13239999999999999</v>
      </c>
      <c r="AE4134" s="327">
        <v>0</v>
      </c>
      <c r="AF4134" s="327">
        <v>1.46E-2</v>
      </c>
      <c r="AG4134" s="327">
        <v>0.16800000000000001</v>
      </c>
      <c r="AH4134" s="327">
        <v>0.27010000000000001</v>
      </c>
      <c r="AI4134" s="327">
        <v>0.115</v>
      </c>
      <c r="AJ4134" s="327">
        <v>0</v>
      </c>
      <c r="AK4134" s="327">
        <v>0</v>
      </c>
      <c r="AL4134" s="327">
        <v>0.91520000000000001</v>
      </c>
      <c r="AM4134" s="292"/>
    </row>
    <row r="4135" spans="23:39" ht="19.5" customHeight="1" x14ac:dyDescent="0.2">
      <c r="W4135" s="323" t="s">
        <v>54</v>
      </c>
      <c r="X4135" s="323" t="s">
        <v>234</v>
      </c>
      <c r="Y4135" s="323"/>
      <c r="Z4135" s="327">
        <v>0.2147</v>
      </c>
      <c r="AA4135" s="327">
        <v>0</v>
      </c>
      <c r="AB4135" s="327">
        <v>0</v>
      </c>
      <c r="AC4135" s="327">
        <v>6.7000000000000004E-2</v>
      </c>
      <c r="AD4135" s="327">
        <v>0</v>
      </c>
      <c r="AE4135" s="327">
        <v>0</v>
      </c>
      <c r="AF4135" s="327">
        <v>0</v>
      </c>
      <c r="AG4135" s="327">
        <v>0</v>
      </c>
      <c r="AH4135" s="327">
        <v>0</v>
      </c>
      <c r="AI4135" s="327">
        <v>0</v>
      </c>
      <c r="AJ4135" s="327">
        <v>0</v>
      </c>
      <c r="AK4135" s="327">
        <v>0</v>
      </c>
      <c r="AL4135" s="327">
        <v>0.28170000000000001</v>
      </c>
      <c r="AM4135" s="292"/>
    </row>
    <row r="4136" spans="23:39" ht="19.5" customHeight="1" x14ac:dyDescent="0.2">
      <c r="W4136" s="323" t="s">
        <v>54</v>
      </c>
      <c r="X4136" s="323" t="s">
        <v>127</v>
      </c>
      <c r="Y4136" s="323"/>
      <c r="Z4136" s="327">
        <v>0</v>
      </c>
      <c r="AA4136" s="327">
        <v>-57.060369999999999</v>
      </c>
      <c r="AB4136" s="327">
        <v>4.427848</v>
      </c>
      <c r="AC4136" s="327">
        <v>560.83784500000002</v>
      </c>
      <c r="AD4136" s="327">
        <v>1.246353</v>
      </c>
      <c r="AE4136" s="327">
        <v>3.401249</v>
      </c>
      <c r="AF4136" s="327">
        <v>-675.05870900000002</v>
      </c>
      <c r="AG4136" s="327">
        <v>1.9573609999999999</v>
      </c>
      <c r="AH4136" s="327">
        <v>2.0576089999999998</v>
      </c>
      <c r="AI4136" s="327">
        <v>5.7994180000000002</v>
      </c>
      <c r="AJ4136" s="327">
        <v>2.8458169999999998</v>
      </c>
      <c r="AK4136" s="327">
        <v>2.527237</v>
      </c>
      <c r="AL4136" s="327">
        <v>-147.01834199999999</v>
      </c>
      <c r="AM4136" s="292"/>
    </row>
    <row r="4137" spans="23:39" ht="19.5" customHeight="1" x14ac:dyDescent="0.2">
      <c r="W4137" s="323" t="s">
        <v>54</v>
      </c>
      <c r="X4137" s="323" t="s">
        <v>235</v>
      </c>
      <c r="Y4137" s="323"/>
      <c r="Z4137" s="327">
        <v>0</v>
      </c>
      <c r="AA4137" s="327">
        <v>0</v>
      </c>
      <c r="AB4137" s="327">
        <v>0</v>
      </c>
      <c r="AC4137" s="327">
        <v>0</v>
      </c>
      <c r="AD4137" s="327">
        <v>0</v>
      </c>
      <c r="AE4137" s="327">
        <v>0</v>
      </c>
      <c r="AF4137" s="327">
        <v>0</v>
      </c>
      <c r="AG4137" s="327">
        <v>0</v>
      </c>
      <c r="AH4137" s="327">
        <v>0</v>
      </c>
      <c r="AI4137" s="327">
        <v>0</v>
      </c>
      <c r="AJ4137" s="327">
        <v>0</v>
      </c>
      <c r="AK4137" s="327">
        <v>0</v>
      </c>
      <c r="AL4137" s="327">
        <v>0</v>
      </c>
      <c r="AM4137" s="292"/>
    </row>
    <row r="4138" spans="23:39" ht="19.5" customHeight="1" x14ac:dyDescent="0.2">
      <c r="W4138" s="323" t="s">
        <v>54</v>
      </c>
      <c r="X4138" s="323" t="s">
        <v>236</v>
      </c>
      <c r="Y4138" s="323"/>
      <c r="Z4138" s="327">
        <v>0</v>
      </c>
      <c r="AA4138" s="327">
        <v>0</v>
      </c>
      <c r="AB4138" s="327">
        <v>0</v>
      </c>
      <c r="AC4138" s="327">
        <v>0</v>
      </c>
      <c r="AD4138" s="327">
        <v>0</v>
      </c>
      <c r="AE4138" s="327">
        <v>0</v>
      </c>
      <c r="AF4138" s="327">
        <v>0</v>
      </c>
      <c r="AG4138" s="327">
        <v>0</v>
      </c>
      <c r="AH4138" s="327">
        <v>0</v>
      </c>
      <c r="AI4138" s="327">
        <v>0</v>
      </c>
      <c r="AJ4138" s="327">
        <v>0</v>
      </c>
      <c r="AK4138" s="327">
        <v>0</v>
      </c>
      <c r="AL4138" s="327">
        <v>0</v>
      </c>
      <c r="AM4138" s="292"/>
    </row>
    <row r="4139" spans="23:39" ht="19.5" customHeight="1" x14ac:dyDescent="0.2">
      <c r="W4139" s="323" t="s">
        <v>54</v>
      </c>
      <c r="X4139" s="323" t="s">
        <v>237</v>
      </c>
      <c r="Y4139" s="323"/>
      <c r="Z4139" s="327">
        <v>0</v>
      </c>
      <c r="AA4139" s="327">
        <v>0</v>
      </c>
      <c r="AB4139" s="327">
        <v>0</v>
      </c>
      <c r="AC4139" s="327">
        <v>0</v>
      </c>
      <c r="AD4139" s="327">
        <v>0</v>
      </c>
      <c r="AE4139" s="327">
        <v>0</v>
      </c>
      <c r="AF4139" s="327">
        <v>0</v>
      </c>
      <c r="AG4139" s="327">
        <v>0</v>
      </c>
      <c r="AH4139" s="327">
        <v>0</v>
      </c>
      <c r="AI4139" s="327">
        <v>0</v>
      </c>
      <c r="AJ4139" s="327">
        <v>0</v>
      </c>
      <c r="AK4139" s="327">
        <v>0</v>
      </c>
      <c r="AL4139" s="327">
        <v>0</v>
      </c>
      <c r="AM4139" s="292"/>
    </row>
    <row r="4140" spans="23:39" ht="19.5" customHeight="1" x14ac:dyDescent="0.2">
      <c r="W4140" s="323" t="s">
        <v>54</v>
      </c>
      <c r="X4140" s="323" t="s">
        <v>238</v>
      </c>
      <c r="Y4140" s="323"/>
      <c r="Z4140" s="327">
        <v>0</v>
      </c>
      <c r="AA4140" s="327">
        <v>0</v>
      </c>
      <c r="AB4140" s="327">
        <v>0</v>
      </c>
      <c r="AC4140" s="327">
        <v>0</v>
      </c>
      <c r="AD4140" s="327">
        <v>0</v>
      </c>
      <c r="AE4140" s="327">
        <v>0</v>
      </c>
      <c r="AF4140" s="327">
        <v>0</v>
      </c>
      <c r="AG4140" s="327">
        <v>0</v>
      </c>
      <c r="AH4140" s="327">
        <v>0</v>
      </c>
      <c r="AI4140" s="327">
        <v>0</v>
      </c>
      <c r="AJ4140" s="327">
        <v>0</v>
      </c>
      <c r="AK4140" s="327">
        <v>0</v>
      </c>
      <c r="AL4140" s="327">
        <v>0</v>
      </c>
      <c r="AM4140" s="292"/>
    </row>
    <row r="4141" spans="23:39" ht="19.5" customHeight="1" x14ac:dyDescent="0.2">
      <c r="W4141" s="323" t="s">
        <v>54</v>
      </c>
      <c r="X4141" s="323" t="s">
        <v>239</v>
      </c>
      <c r="Y4141" s="323"/>
      <c r="Z4141" s="327">
        <v>0</v>
      </c>
      <c r="AA4141" s="327">
        <v>0</v>
      </c>
      <c r="AB4141" s="327">
        <v>0</v>
      </c>
      <c r="AC4141" s="327">
        <v>0</v>
      </c>
      <c r="AD4141" s="327">
        <v>0</v>
      </c>
      <c r="AE4141" s="327">
        <v>0</v>
      </c>
      <c r="AF4141" s="327">
        <v>0</v>
      </c>
      <c r="AG4141" s="327">
        <v>0</v>
      </c>
      <c r="AH4141" s="327">
        <v>0</v>
      </c>
      <c r="AI4141" s="327">
        <v>0</v>
      </c>
      <c r="AJ4141" s="327">
        <v>0</v>
      </c>
      <c r="AK4141" s="327">
        <v>0</v>
      </c>
      <c r="AL4141" s="327">
        <v>0</v>
      </c>
      <c r="AM4141" s="292"/>
    </row>
    <row r="4142" spans="23:39" ht="19.5" customHeight="1" x14ac:dyDescent="0.2">
      <c r="W4142" s="323" t="s">
        <v>54</v>
      </c>
      <c r="X4142" s="323" t="s">
        <v>240</v>
      </c>
      <c r="Y4142" s="323"/>
      <c r="Z4142" s="327">
        <v>0</v>
      </c>
      <c r="AA4142" s="327">
        <v>0</v>
      </c>
      <c r="AB4142" s="327">
        <v>0</v>
      </c>
      <c r="AC4142" s="327">
        <v>0</v>
      </c>
      <c r="AD4142" s="327">
        <v>0</v>
      </c>
      <c r="AE4142" s="327">
        <v>0</v>
      </c>
      <c r="AF4142" s="327">
        <v>0</v>
      </c>
      <c r="AG4142" s="327">
        <v>0</v>
      </c>
      <c r="AH4142" s="327">
        <v>0</v>
      </c>
      <c r="AI4142" s="327">
        <v>0</v>
      </c>
      <c r="AJ4142" s="327">
        <v>0</v>
      </c>
      <c r="AK4142" s="327">
        <v>0</v>
      </c>
      <c r="AL4142" s="327">
        <v>0</v>
      </c>
      <c r="AM4142" s="292"/>
    </row>
    <row r="4143" spans="23:39" ht="19.5" customHeight="1" x14ac:dyDescent="0.2">
      <c r="W4143" s="323" t="s">
        <v>54</v>
      </c>
      <c r="X4143" s="323" t="s">
        <v>241</v>
      </c>
      <c r="Y4143" s="323"/>
      <c r="Z4143" s="327">
        <v>0</v>
      </c>
      <c r="AA4143" s="327">
        <v>0</v>
      </c>
      <c r="AB4143" s="327">
        <v>0</v>
      </c>
      <c r="AC4143" s="327">
        <v>0</v>
      </c>
      <c r="AD4143" s="327">
        <v>0</v>
      </c>
      <c r="AE4143" s="327">
        <v>0</v>
      </c>
      <c r="AF4143" s="327">
        <v>0</v>
      </c>
      <c r="AG4143" s="327">
        <v>0</v>
      </c>
      <c r="AH4143" s="327">
        <v>0</v>
      </c>
      <c r="AI4143" s="327">
        <v>0</v>
      </c>
      <c r="AJ4143" s="327">
        <v>0</v>
      </c>
      <c r="AK4143" s="327">
        <v>0</v>
      </c>
      <c r="AL4143" s="327">
        <v>0</v>
      </c>
      <c r="AM4143" s="292"/>
    </row>
    <row r="4144" spans="23:39" ht="19.5" customHeight="1" x14ac:dyDescent="0.2">
      <c r="W4144" s="323" t="s">
        <v>54</v>
      </c>
      <c r="X4144" s="323" t="s">
        <v>242</v>
      </c>
      <c r="Y4144" s="323"/>
      <c r="Z4144" s="327">
        <v>0</v>
      </c>
      <c r="AA4144" s="327">
        <v>0</v>
      </c>
      <c r="AB4144" s="327">
        <v>0</v>
      </c>
      <c r="AC4144" s="327">
        <v>0</v>
      </c>
      <c r="AD4144" s="327">
        <v>0</v>
      </c>
      <c r="AE4144" s="327">
        <v>0</v>
      </c>
      <c r="AF4144" s="327">
        <v>0</v>
      </c>
      <c r="AG4144" s="327">
        <v>0</v>
      </c>
      <c r="AH4144" s="327">
        <v>0</v>
      </c>
      <c r="AI4144" s="327">
        <v>0</v>
      </c>
      <c r="AJ4144" s="327">
        <v>0</v>
      </c>
      <c r="AK4144" s="327">
        <v>0</v>
      </c>
      <c r="AL4144" s="327">
        <v>0</v>
      </c>
      <c r="AM4144" s="292"/>
    </row>
    <row r="4145" spans="23:39" ht="19.5" customHeight="1" x14ac:dyDescent="0.2">
      <c r="W4145" s="323" t="s">
        <v>54</v>
      </c>
      <c r="X4145" s="323" t="s">
        <v>243</v>
      </c>
      <c r="Y4145" s="323"/>
      <c r="Z4145" s="327">
        <v>0</v>
      </c>
      <c r="AA4145" s="327">
        <v>0</v>
      </c>
      <c r="AB4145" s="327">
        <v>5.2253999999999996</v>
      </c>
      <c r="AC4145" s="327">
        <v>9.7842000000000002</v>
      </c>
      <c r="AD4145" s="327">
        <v>10.508699999999999</v>
      </c>
      <c r="AE4145" s="327">
        <v>9.7860999999999994</v>
      </c>
      <c r="AF4145" s="327">
        <v>7.6805000000000003</v>
      </c>
      <c r="AG4145" s="327">
        <v>6.9576000000000002</v>
      </c>
      <c r="AH4145" s="327">
        <v>6.8053999999999997</v>
      </c>
      <c r="AI4145" s="327">
        <v>10.635204999999999</v>
      </c>
      <c r="AJ4145" s="327">
        <v>8.0655000000000001</v>
      </c>
      <c r="AK4145" s="327">
        <v>9.8513999999999999</v>
      </c>
      <c r="AL4145" s="327">
        <v>85.300004999999999</v>
      </c>
      <c r="AM4145" s="292"/>
    </row>
    <row r="4146" spans="23:39" ht="19.5" customHeight="1" x14ac:dyDescent="0.2">
      <c r="W4146" s="323" t="s">
        <v>54</v>
      </c>
      <c r="X4146" s="323" t="s">
        <v>244</v>
      </c>
      <c r="Y4146" s="323"/>
      <c r="Z4146" s="327">
        <v>0</v>
      </c>
      <c r="AA4146" s="327">
        <v>0</v>
      </c>
      <c r="AB4146" s="327">
        <v>0</v>
      </c>
      <c r="AC4146" s="327">
        <v>0</v>
      </c>
      <c r="AD4146" s="327">
        <v>0</v>
      </c>
      <c r="AE4146" s="327">
        <v>0</v>
      </c>
      <c r="AF4146" s="327">
        <v>0</v>
      </c>
      <c r="AG4146" s="327">
        <v>0</v>
      </c>
      <c r="AH4146" s="327">
        <v>0</v>
      </c>
      <c r="AI4146" s="327">
        <v>0</v>
      </c>
      <c r="AJ4146" s="327">
        <v>0</v>
      </c>
      <c r="AK4146" s="327">
        <v>0</v>
      </c>
      <c r="AL4146" s="327">
        <v>0</v>
      </c>
      <c r="AM4146" s="292"/>
    </row>
    <row r="4147" spans="23:39" ht="19.5" customHeight="1" x14ac:dyDescent="0.2">
      <c r="W4147" s="323" t="s">
        <v>54</v>
      </c>
      <c r="X4147" s="323" t="s">
        <v>245</v>
      </c>
      <c r="Y4147" s="323"/>
      <c r="Z4147" s="327">
        <v>0</v>
      </c>
      <c r="AA4147" s="327">
        <v>0</v>
      </c>
      <c r="AB4147" s="327">
        <v>0</v>
      </c>
      <c r="AC4147" s="327">
        <v>0</v>
      </c>
      <c r="AD4147" s="327">
        <v>0</v>
      </c>
      <c r="AE4147" s="327">
        <v>0</v>
      </c>
      <c r="AF4147" s="327">
        <v>0</v>
      </c>
      <c r="AG4147" s="327">
        <v>0</v>
      </c>
      <c r="AH4147" s="327">
        <v>0</v>
      </c>
      <c r="AI4147" s="327">
        <v>0</v>
      </c>
      <c r="AJ4147" s="327">
        <v>0</v>
      </c>
      <c r="AK4147" s="327">
        <v>0</v>
      </c>
      <c r="AL4147" s="327">
        <v>0</v>
      </c>
      <c r="AM4147" s="292"/>
    </row>
    <row r="4148" spans="23:39" ht="19.5" customHeight="1" x14ac:dyDescent="0.2">
      <c r="W4148" s="323" t="s">
        <v>54</v>
      </c>
      <c r="X4148" s="323" t="s">
        <v>246</v>
      </c>
      <c r="Y4148" s="323"/>
      <c r="Z4148" s="327">
        <v>0</v>
      </c>
      <c r="AA4148" s="327">
        <v>0</v>
      </c>
      <c r="AB4148" s="327">
        <v>0</v>
      </c>
      <c r="AC4148" s="327">
        <v>0</v>
      </c>
      <c r="AD4148" s="327">
        <v>0</v>
      </c>
      <c r="AE4148" s="327">
        <v>0</v>
      </c>
      <c r="AF4148" s="327">
        <v>0</v>
      </c>
      <c r="AG4148" s="327">
        <v>0</v>
      </c>
      <c r="AH4148" s="327">
        <v>0</v>
      </c>
      <c r="AI4148" s="327">
        <v>0</v>
      </c>
      <c r="AJ4148" s="327">
        <v>0</v>
      </c>
      <c r="AK4148" s="327">
        <v>0</v>
      </c>
      <c r="AL4148" s="327">
        <v>0</v>
      </c>
      <c r="AM4148" s="292"/>
    </row>
    <row r="4149" spans="23:39" ht="19.5" customHeight="1" x14ac:dyDescent="0.2">
      <c r="W4149" s="323" t="s">
        <v>54</v>
      </c>
      <c r="X4149" s="323" t="s">
        <v>247</v>
      </c>
      <c r="Y4149" s="323"/>
      <c r="Z4149" s="327">
        <v>0</v>
      </c>
      <c r="AA4149" s="327">
        <v>0</v>
      </c>
      <c r="AB4149" s="327">
        <v>0</v>
      </c>
      <c r="AC4149" s="327">
        <v>0</v>
      </c>
      <c r="AD4149" s="327">
        <v>0</v>
      </c>
      <c r="AE4149" s="327">
        <v>0</v>
      </c>
      <c r="AF4149" s="327">
        <v>0</v>
      </c>
      <c r="AG4149" s="327">
        <v>0</v>
      </c>
      <c r="AH4149" s="327">
        <v>0</v>
      </c>
      <c r="AI4149" s="327">
        <v>0</v>
      </c>
      <c r="AJ4149" s="327">
        <v>0</v>
      </c>
      <c r="AK4149" s="327">
        <v>6.2515000000000001</v>
      </c>
      <c r="AL4149" s="327">
        <v>6.2515000000000001</v>
      </c>
      <c r="AM4149" s="292"/>
    </row>
    <row r="4150" spans="23:39" ht="19.5" customHeight="1" x14ac:dyDescent="0.2">
      <c r="W4150" s="323" t="s">
        <v>54</v>
      </c>
      <c r="X4150" s="323" t="s">
        <v>248</v>
      </c>
      <c r="Y4150" s="323"/>
      <c r="Z4150" s="327">
        <v>0</v>
      </c>
      <c r="AA4150" s="327">
        <v>0</v>
      </c>
      <c r="AB4150" s="327">
        <v>0</v>
      </c>
      <c r="AC4150" s="327">
        <v>0</v>
      </c>
      <c r="AD4150" s="327">
        <v>0</v>
      </c>
      <c r="AE4150" s="327">
        <v>0</v>
      </c>
      <c r="AF4150" s="327">
        <v>0</v>
      </c>
      <c r="AG4150" s="327">
        <v>0</v>
      </c>
      <c r="AH4150" s="327">
        <v>0</v>
      </c>
      <c r="AI4150" s="327">
        <v>0</v>
      </c>
      <c r="AJ4150" s="327">
        <v>0</v>
      </c>
      <c r="AK4150" s="327">
        <v>0</v>
      </c>
      <c r="AL4150" s="327">
        <v>0</v>
      </c>
      <c r="AM4150" s="292"/>
    </row>
    <row r="4151" spans="23:39" ht="19.5" customHeight="1" x14ac:dyDescent="0.2">
      <c r="W4151" s="323" t="s">
        <v>54</v>
      </c>
      <c r="X4151" s="323" t="s">
        <v>210</v>
      </c>
      <c r="Y4151" s="323"/>
      <c r="Z4151" s="327">
        <v>346.11997300000002</v>
      </c>
      <c r="AA4151" s="327">
        <v>178.75681700000001</v>
      </c>
      <c r="AB4151" s="327">
        <v>636.43004800000006</v>
      </c>
      <c r="AC4151" s="327">
        <v>1383.4829050000001</v>
      </c>
      <c r="AD4151" s="327">
        <v>873.90917000000002</v>
      </c>
      <c r="AE4151" s="327">
        <v>1510.446774</v>
      </c>
      <c r="AF4151" s="327">
        <v>385.54009300000001</v>
      </c>
      <c r="AG4151" s="327">
        <v>962.14047000000005</v>
      </c>
      <c r="AH4151" s="327">
        <v>983.17023700000004</v>
      </c>
      <c r="AI4151" s="327">
        <v>835.01536999999996</v>
      </c>
      <c r="AJ4151" s="327">
        <v>888.83710099999996</v>
      </c>
      <c r="AK4151" s="327">
        <v>1114.8569170000001</v>
      </c>
      <c r="AL4151" s="327">
        <v>10098.705875</v>
      </c>
      <c r="AM4151" s="292"/>
    </row>
    <row r="4152" spans="23:39" ht="19.5" customHeight="1" x14ac:dyDescent="0.2">
      <c r="W4152" s="321"/>
      <c r="X4152" s="321"/>
      <c r="Y4152" s="321"/>
      <c r="Z4152" s="329"/>
      <c r="AA4152" s="329"/>
      <c r="AB4152" s="329"/>
      <c r="AC4152" s="329"/>
      <c r="AD4152" s="329"/>
      <c r="AE4152" s="329"/>
      <c r="AF4152" s="329"/>
      <c r="AG4152" s="329"/>
      <c r="AH4152" s="329"/>
      <c r="AI4152" s="329"/>
      <c r="AJ4152" s="329"/>
      <c r="AK4152" s="329"/>
      <c r="AL4152" s="329"/>
      <c r="AM4152" s="292"/>
    </row>
    <row r="4153" spans="23:39" ht="19.5" customHeight="1" x14ac:dyDescent="0.2">
      <c r="W4153" s="321"/>
      <c r="X4153" s="321"/>
      <c r="Y4153" s="321"/>
      <c r="Z4153" s="329"/>
      <c r="AA4153" s="329"/>
      <c r="AB4153" s="329"/>
      <c r="AC4153" s="329"/>
      <c r="AD4153" s="329"/>
      <c r="AE4153" s="329"/>
      <c r="AF4153" s="329"/>
      <c r="AG4153" s="329"/>
      <c r="AH4153" s="329"/>
      <c r="AI4153" s="329"/>
      <c r="AJ4153" s="329"/>
      <c r="AK4153" s="329"/>
      <c r="AL4153" s="329"/>
      <c r="AM4153" s="292"/>
    </row>
    <row r="4154" spans="23:39" ht="19.5" customHeight="1" x14ac:dyDescent="0.2">
      <c r="W4154" s="323" t="s">
        <v>3</v>
      </c>
      <c r="X4154" s="323" t="s">
        <v>4</v>
      </c>
      <c r="Y4154" s="323"/>
      <c r="Z4154" s="327" t="s">
        <v>8</v>
      </c>
      <c r="AA4154" s="327" t="s">
        <v>9</v>
      </c>
      <c r="AB4154" s="327" t="s">
        <v>10</v>
      </c>
      <c r="AC4154" s="327" t="s">
        <v>11</v>
      </c>
      <c r="AD4154" s="327" t="s">
        <v>12</v>
      </c>
      <c r="AE4154" s="327" t="s">
        <v>13</v>
      </c>
      <c r="AF4154" s="327" t="s">
        <v>14</v>
      </c>
      <c r="AG4154" s="327" t="s">
        <v>15</v>
      </c>
      <c r="AH4154" s="327" t="s">
        <v>16</v>
      </c>
      <c r="AI4154" s="327" t="s">
        <v>17</v>
      </c>
      <c r="AJ4154" s="327" t="s">
        <v>111</v>
      </c>
      <c r="AK4154" s="327" t="s">
        <v>19</v>
      </c>
      <c r="AL4154" s="327" t="s">
        <v>20</v>
      </c>
      <c r="AM4154" s="292"/>
    </row>
    <row r="4155" spans="23:39" ht="19.5" customHeight="1" x14ac:dyDescent="0.2">
      <c r="W4155" s="323" t="s">
        <v>55</v>
      </c>
      <c r="X4155" s="323" t="s">
        <v>217</v>
      </c>
      <c r="Y4155" s="323"/>
      <c r="Z4155" s="327">
        <v>0.99404800000000004</v>
      </c>
      <c r="AA4155" s="327">
        <v>1.1666540000000001</v>
      </c>
      <c r="AB4155" s="327">
        <v>0.61335399999999995</v>
      </c>
      <c r="AC4155" s="327">
        <v>3.966234</v>
      </c>
      <c r="AD4155" s="327">
        <v>1.2862340000000001</v>
      </c>
      <c r="AE4155" s="327">
        <v>1.2862340000000001</v>
      </c>
      <c r="AF4155" s="327">
        <v>1.2862340000000001</v>
      </c>
      <c r="AG4155" s="327">
        <v>10.167204999999999</v>
      </c>
      <c r="AH4155" s="327">
        <v>2.4592860000000001</v>
      </c>
      <c r="AI4155" s="327">
        <v>7.7369370000000002</v>
      </c>
      <c r="AJ4155" s="327">
        <v>2.7021380000000002</v>
      </c>
      <c r="AK4155" s="327">
        <v>2.1103969999999999</v>
      </c>
      <c r="AL4155" s="327">
        <v>35.774954999999999</v>
      </c>
      <c r="AM4155" s="292"/>
    </row>
    <row r="4156" spans="23:39" ht="19.5" customHeight="1" x14ac:dyDescent="0.2">
      <c r="W4156" s="323" t="s">
        <v>55</v>
      </c>
      <c r="X4156" s="323" t="s">
        <v>218</v>
      </c>
      <c r="Y4156" s="323"/>
      <c r="Z4156" s="327">
        <v>0.14968799999999999</v>
      </c>
      <c r="AA4156" s="327">
        <v>4.4712000000000002E-2</v>
      </c>
      <c r="AB4156" s="327">
        <v>3.5478000000000003E-2</v>
      </c>
      <c r="AC4156" s="327">
        <v>3.3534000000000001E-2</v>
      </c>
      <c r="AD4156" s="327">
        <v>3.8879999999999998E-2</v>
      </c>
      <c r="AE4156" s="327">
        <v>4.3254000000000001E-2</v>
      </c>
      <c r="AF4156" s="327">
        <v>4.6170000000000003E-2</v>
      </c>
      <c r="AG4156" s="327">
        <v>4.6170000000000003E-2</v>
      </c>
      <c r="AH4156" s="327">
        <v>7.5815999999999995E-2</v>
      </c>
      <c r="AI4156" s="327">
        <v>7.0470000000000005E-2</v>
      </c>
      <c r="AJ4156" s="327">
        <v>7.5815999999999995E-2</v>
      </c>
      <c r="AK4156" s="327">
        <v>0.13850999999999999</v>
      </c>
      <c r="AL4156" s="327">
        <v>0.79849800000000004</v>
      </c>
      <c r="AM4156" s="292"/>
    </row>
    <row r="4157" spans="23:39" ht="19.5" customHeight="1" x14ac:dyDescent="0.2">
      <c r="W4157" s="323" t="s">
        <v>55</v>
      </c>
      <c r="X4157" s="323" t="s">
        <v>219</v>
      </c>
      <c r="Y4157" s="323"/>
      <c r="Z4157" s="327">
        <v>0.14327999999999999</v>
      </c>
      <c r="AA4157" s="327">
        <v>3.5680000000000003E-2</v>
      </c>
      <c r="AB4157" s="327">
        <v>6.5920000000000006E-2</v>
      </c>
      <c r="AC4157" s="327">
        <v>8.3839999999999998E-2</v>
      </c>
      <c r="AD4157" s="327">
        <v>9.0480000000000005E-2</v>
      </c>
      <c r="AE4157" s="327">
        <v>0.10879999999999999</v>
      </c>
      <c r="AF4157" s="327">
        <v>0.12720000000000001</v>
      </c>
      <c r="AG4157" s="327">
        <v>0.14191999999999999</v>
      </c>
      <c r="AH4157" s="327">
        <v>0.11792</v>
      </c>
      <c r="AI4157" s="327">
        <v>0.11512</v>
      </c>
      <c r="AJ4157" s="327">
        <v>0.21004500000000001</v>
      </c>
      <c r="AK4157" s="327">
        <v>0.16245000000000001</v>
      </c>
      <c r="AL4157" s="327">
        <v>1.402655</v>
      </c>
      <c r="AM4157" s="292"/>
    </row>
    <row r="4158" spans="23:39" ht="19.5" customHeight="1" x14ac:dyDescent="0.2">
      <c r="W4158" s="323" t="s">
        <v>55</v>
      </c>
      <c r="X4158" s="323" t="s">
        <v>220</v>
      </c>
      <c r="Y4158" s="323"/>
      <c r="Z4158" s="327">
        <v>0.87465400000000004</v>
      </c>
      <c r="AA4158" s="327">
        <v>0.43158999999999997</v>
      </c>
      <c r="AB4158" s="327">
        <v>0.17321300000000001</v>
      </c>
      <c r="AC4158" s="327">
        <v>0.48998199999999997</v>
      </c>
      <c r="AD4158" s="327">
        <v>0.175734</v>
      </c>
      <c r="AE4158" s="327">
        <v>0.17499600000000001</v>
      </c>
      <c r="AF4158" s="327">
        <v>3.3895680000000001</v>
      </c>
      <c r="AG4158" s="327">
        <v>0.19133500000000001</v>
      </c>
      <c r="AH4158" s="327">
        <v>0.19048899999999999</v>
      </c>
      <c r="AI4158" s="327">
        <v>5.2197719999999999</v>
      </c>
      <c r="AJ4158" s="327">
        <v>0.14544399999999999</v>
      </c>
      <c r="AK4158" s="327">
        <v>3.3733490000000002</v>
      </c>
      <c r="AL4158" s="327">
        <v>14.830126</v>
      </c>
      <c r="AM4158" s="292"/>
    </row>
    <row r="4159" spans="23:39" ht="19.5" customHeight="1" x14ac:dyDescent="0.2">
      <c r="W4159" s="323" t="s">
        <v>55</v>
      </c>
      <c r="X4159" s="323" t="s">
        <v>211</v>
      </c>
      <c r="Y4159" s="323"/>
      <c r="Z4159" s="327">
        <v>79.995681000000005</v>
      </c>
      <c r="AA4159" s="327">
        <v>347.48283800000002</v>
      </c>
      <c r="AB4159" s="327">
        <v>30.310928000000001</v>
      </c>
      <c r="AC4159" s="327">
        <v>49.601443000000003</v>
      </c>
      <c r="AD4159" s="327">
        <v>55.363680000000002</v>
      </c>
      <c r="AE4159" s="327">
        <v>68.551079000000001</v>
      </c>
      <c r="AF4159" s="327">
        <v>391.774541</v>
      </c>
      <c r="AG4159" s="327">
        <v>85.905620999999996</v>
      </c>
      <c r="AH4159" s="327">
        <v>93.475679</v>
      </c>
      <c r="AI4159" s="327">
        <v>117.90804199999999</v>
      </c>
      <c r="AJ4159" s="327">
        <v>111.895008</v>
      </c>
      <c r="AK4159" s="327">
        <v>49.769565999999998</v>
      </c>
      <c r="AL4159" s="327">
        <v>1482.0341060000001</v>
      </c>
      <c r="AM4159" s="292"/>
    </row>
    <row r="4160" spans="23:39" ht="19.5" customHeight="1" x14ac:dyDescent="0.2">
      <c r="W4160" s="323" t="s">
        <v>55</v>
      </c>
      <c r="X4160" s="323" t="s">
        <v>221</v>
      </c>
      <c r="Y4160" s="323"/>
      <c r="Z4160" s="327">
        <v>9.5645030000000002</v>
      </c>
      <c r="AA4160" s="327">
        <v>8.8393680000000003</v>
      </c>
      <c r="AB4160" s="327">
        <v>5.9829800000000004</v>
      </c>
      <c r="AC4160" s="327">
        <v>3.9577300000000002</v>
      </c>
      <c r="AD4160" s="327">
        <v>4.4565999999999999</v>
      </c>
      <c r="AE4160" s="327">
        <v>3.9237820000000001</v>
      </c>
      <c r="AF4160" s="327">
        <v>4.7931999999999997</v>
      </c>
      <c r="AG4160" s="327">
        <v>3.935616</v>
      </c>
      <c r="AH4160" s="327">
        <v>7.3625109999999996</v>
      </c>
      <c r="AI4160" s="327">
        <v>7.1358790000000001</v>
      </c>
      <c r="AJ4160" s="327">
        <v>7.2404849999999996</v>
      </c>
      <c r="AK4160" s="327">
        <v>7.2410880000000004</v>
      </c>
      <c r="AL4160" s="327">
        <v>74.433741999999995</v>
      </c>
      <c r="AM4160" s="292"/>
    </row>
    <row r="4161" spans="23:39" ht="19.5" customHeight="1" x14ac:dyDescent="0.2">
      <c r="W4161" s="323" t="s">
        <v>55</v>
      </c>
      <c r="X4161" s="323" t="s">
        <v>222</v>
      </c>
      <c r="Y4161" s="323"/>
      <c r="Z4161" s="327">
        <v>0.210315</v>
      </c>
      <c r="AA4161" s="327">
        <v>0</v>
      </c>
      <c r="AB4161" s="327">
        <v>0</v>
      </c>
      <c r="AC4161" s="327">
        <v>0</v>
      </c>
      <c r="AD4161" s="327">
        <v>0</v>
      </c>
      <c r="AE4161" s="327">
        <v>0</v>
      </c>
      <c r="AF4161" s="327">
        <v>0</v>
      </c>
      <c r="AG4161" s="327">
        <v>0</v>
      </c>
      <c r="AH4161" s="327">
        <v>8.9999999999999993E-3</v>
      </c>
      <c r="AI4161" s="327">
        <v>0</v>
      </c>
      <c r="AJ4161" s="327">
        <v>0</v>
      </c>
      <c r="AK4161" s="327">
        <v>1.7999999999999999E-2</v>
      </c>
      <c r="AL4161" s="327">
        <v>0.237315</v>
      </c>
      <c r="AM4161" s="292"/>
    </row>
    <row r="4162" spans="23:39" ht="19.5" customHeight="1" x14ac:dyDescent="0.2">
      <c r="W4162" s="323" t="s">
        <v>55</v>
      </c>
      <c r="X4162" s="323" t="s">
        <v>223</v>
      </c>
      <c r="Y4162" s="323"/>
      <c r="Z4162" s="327">
        <v>24.291233999999999</v>
      </c>
      <c r="AA4162" s="327">
        <v>7.7240330000000004</v>
      </c>
      <c r="AB4162" s="327">
        <v>25.108431</v>
      </c>
      <c r="AC4162" s="327">
        <v>35.458379000000001</v>
      </c>
      <c r="AD4162" s="327">
        <v>32.970787999999999</v>
      </c>
      <c r="AE4162" s="327">
        <v>43.710416000000002</v>
      </c>
      <c r="AF4162" s="327">
        <v>42.784725999999999</v>
      </c>
      <c r="AG4162" s="327">
        <v>43.956938999999998</v>
      </c>
      <c r="AH4162" s="327">
        <v>45.876981000000001</v>
      </c>
      <c r="AI4162" s="327">
        <v>40.524388999999999</v>
      </c>
      <c r="AJ4162" s="327">
        <v>48.425479000000003</v>
      </c>
      <c r="AK4162" s="327">
        <v>50.034851000000003</v>
      </c>
      <c r="AL4162" s="327">
        <v>440.866646</v>
      </c>
      <c r="AM4162" s="292"/>
    </row>
    <row r="4163" spans="23:39" ht="19.5" customHeight="1" x14ac:dyDescent="0.2">
      <c r="W4163" s="323" t="s">
        <v>55</v>
      </c>
      <c r="X4163" s="323" t="s">
        <v>224</v>
      </c>
      <c r="Y4163" s="323"/>
      <c r="Z4163" s="327">
        <v>15.454502</v>
      </c>
      <c r="AA4163" s="327">
        <v>22.164366000000001</v>
      </c>
      <c r="AB4163" s="327">
        <v>8.7581000000000007</v>
      </c>
      <c r="AC4163" s="327">
        <v>28.793102000000001</v>
      </c>
      <c r="AD4163" s="327">
        <v>20.181373000000001</v>
      </c>
      <c r="AE4163" s="327">
        <v>12.331104</v>
      </c>
      <c r="AF4163" s="327">
        <v>30.513455</v>
      </c>
      <c r="AG4163" s="327">
        <v>10.095855</v>
      </c>
      <c r="AH4163" s="327">
        <v>26.8963</v>
      </c>
      <c r="AI4163" s="327">
        <v>32.15005</v>
      </c>
      <c r="AJ4163" s="327">
        <v>39.225499999999997</v>
      </c>
      <c r="AK4163" s="327">
        <v>72.266692000000006</v>
      </c>
      <c r="AL4163" s="327">
        <v>318.830399</v>
      </c>
      <c r="AM4163" s="292"/>
    </row>
    <row r="4164" spans="23:39" ht="19.5" customHeight="1" x14ac:dyDescent="0.2">
      <c r="W4164" s="323" t="s">
        <v>55</v>
      </c>
      <c r="X4164" s="323" t="s">
        <v>225</v>
      </c>
      <c r="Y4164" s="323"/>
      <c r="Z4164" s="327">
        <v>0.12771099999999999</v>
      </c>
      <c r="AA4164" s="327">
        <v>0</v>
      </c>
      <c r="AB4164" s="327">
        <v>0.240728</v>
      </c>
      <c r="AC4164" s="327">
        <v>0.14593999999999999</v>
      </c>
      <c r="AD4164" s="327">
        <v>0.14593999999999999</v>
      </c>
      <c r="AE4164" s="327">
        <v>0.14593999999999999</v>
      </c>
      <c r="AF4164" s="327">
        <v>0.14597499999999999</v>
      </c>
      <c r="AG4164" s="327">
        <v>0.133856</v>
      </c>
      <c r="AH4164" s="327">
        <v>0.15215799999999999</v>
      </c>
      <c r="AI4164" s="327">
        <v>0.162884</v>
      </c>
      <c r="AJ4164" s="327">
        <v>0.235539</v>
      </c>
      <c r="AK4164" s="327">
        <v>0.110875</v>
      </c>
      <c r="AL4164" s="327">
        <v>1.747546</v>
      </c>
      <c r="AM4164" s="292"/>
    </row>
    <row r="4165" spans="23:39" ht="19.5" customHeight="1" x14ac:dyDescent="0.2">
      <c r="W4165" s="323" t="s">
        <v>55</v>
      </c>
      <c r="X4165" s="323" t="s">
        <v>226</v>
      </c>
      <c r="Y4165" s="323"/>
      <c r="Z4165" s="327">
        <v>0</v>
      </c>
      <c r="AA4165" s="327">
        <v>0</v>
      </c>
      <c r="AB4165" s="327">
        <v>0.443</v>
      </c>
      <c r="AC4165" s="327">
        <v>0</v>
      </c>
      <c r="AD4165" s="327">
        <v>0</v>
      </c>
      <c r="AE4165" s="327">
        <v>0</v>
      </c>
      <c r="AF4165" s="327">
        <v>0</v>
      </c>
      <c r="AG4165" s="327">
        <v>0</v>
      </c>
      <c r="AH4165" s="327">
        <v>7.2740000000000001E-3</v>
      </c>
      <c r="AI4165" s="327">
        <v>0</v>
      </c>
      <c r="AJ4165" s="327">
        <v>7.1099999999999997E-2</v>
      </c>
      <c r="AK4165" s="327">
        <v>0</v>
      </c>
      <c r="AL4165" s="327">
        <v>0.521374</v>
      </c>
      <c r="AM4165" s="292"/>
    </row>
    <row r="4166" spans="23:39" ht="19.5" customHeight="1" x14ac:dyDescent="0.2">
      <c r="W4166" s="323" t="s">
        <v>55</v>
      </c>
      <c r="X4166" s="323" t="s">
        <v>227</v>
      </c>
      <c r="Y4166" s="323"/>
      <c r="Z4166" s="327">
        <v>-86.255219999999994</v>
      </c>
      <c r="AA4166" s="327">
        <v>0</v>
      </c>
      <c r="AB4166" s="327">
        <v>0</v>
      </c>
      <c r="AC4166" s="327">
        <v>0.22750000000000001</v>
      </c>
      <c r="AD4166" s="327">
        <v>0</v>
      </c>
      <c r="AE4166" s="327">
        <v>0</v>
      </c>
      <c r="AF4166" s="327">
        <v>0</v>
      </c>
      <c r="AG4166" s="327">
        <v>4.4999999999999998E-2</v>
      </c>
      <c r="AH4166" s="327">
        <v>0</v>
      </c>
      <c r="AI4166" s="327">
        <v>0.20250000000000001</v>
      </c>
      <c r="AJ4166" s="327">
        <v>7.1999999999999995E-2</v>
      </c>
      <c r="AK4166" s="327">
        <v>61.768749999999997</v>
      </c>
      <c r="AL4166" s="327">
        <v>-23.93947</v>
      </c>
      <c r="AM4166" s="292"/>
    </row>
    <row r="4167" spans="23:39" ht="19.5" customHeight="1" x14ac:dyDescent="0.2">
      <c r="W4167" s="323" t="s">
        <v>55</v>
      </c>
      <c r="X4167" s="323" t="s">
        <v>367</v>
      </c>
      <c r="Y4167" s="323"/>
      <c r="Z4167" s="327">
        <v>71.059019000000006</v>
      </c>
      <c r="AA4167" s="327">
        <v>21.16507</v>
      </c>
      <c r="AB4167" s="327">
        <v>85.382576999999998</v>
      </c>
      <c r="AC4167" s="327">
        <v>124.067384</v>
      </c>
      <c r="AD4167" s="327">
        <v>80.430668999999995</v>
      </c>
      <c r="AE4167" s="327">
        <v>132.363339</v>
      </c>
      <c r="AF4167" s="327">
        <v>124.50049</v>
      </c>
      <c r="AG4167" s="327">
        <v>111.32108599999999</v>
      </c>
      <c r="AH4167" s="327">
        <v>130.03378599999999</v>
      </c>
      <c r="AI4167" s="327">
        <v>111.85641800000001</v>
      </c>
      <c r="AJ4167" s="327">
        <v>120.815837</v>
      </c>
      <c r="AK4167" s="327">
        <v>129.63902100000001</v>
      </c>
      <c r="AL4167" s="327">
        <v>1242.6346960000001</v>
      </c>
      <c r="AM4167" s="292"/>
    </row>
    <row r="4168" spans="23:39" ht="19.5" customHeight="1" x14ac:dyDescent="0.2">
      <c r="W4168" s="323" t="s">
        <v>55</v>
      </c>
      <c r="X4168" s="323" t="s">
        <v>229</v>
      </c>
      <c r="Y4168" s="323"/>
      <c r="Z4168" s="327">
        <v>39.719982999999999</v>
      </c>
      <c r="AA4168" s="327">
        <v>-12.791297</v>
      </c>
      <c r="AB4168" s="327">
        <v>-20.415863999999999</v>
      </c>
      <c r="AC4168" s="327">
        <v>-33.102741999999999</v>
      </c>
      <c r="AD4168" s="327">
        <v>-14.7761320000004</v>
      </c>
      <c r="AE4168" s="327">
        <v>-21.290597999999999</v>
      </c>
      <c r="AF4168" s="327">
        <v>-13.689437</v>
      </c>
      <c r="AG4168" s="327">
        <v>-26.584298000000199</v>
      </c>
      <c r="AH4168" s="327">
        <v>-7.7232890000000101</v>
      </c>
      <c r="AI4168" s="327">
        <v>-51.495680999999998</v>
      </c>
      <c r="AJ4168" s="327">
        <v>-42.391834000000102</v>
      </c>
      <c r="AK4168" s="327">
        <v>-57.135297999999999</v>
      </c>
      <c r="AL4168" s="327">
        <v>-261.67648700000098</v>
      </c>
      <c r="AM4168" s="292"/>
    </row>
    <row r="4169" spans="23:39" ht="19.5" customHeight="1" x14ac:dyDescent="0.2">
      <c r="W4169" s="323" t="s">
        <v>55</v>
      </c>
      <c r="X4169" s="323" t="s">
        <v>230</v>
      </c>
      <c r="Y4169" s="323"/>
      <c r="Z4169" s="327">
        <v>0</v>
      </c>
      <c r="AA4169" s="327">
        <v>0</v>
      </c>
      <c r="AB4169" s="327">
        <v>0.20200000000000001</v>
      </c>
      <c r="AC4169" s="327">
        <v>0</v>
      </c>
      <c r="AD4169" s="327">
        <v>0</v>
      </c>
      <c r="AE4169" s="327">
        <v>0</v>
      </c>
      <c r="AF4169" s="327">
        <v>0</v>
      </c>
      <c r="AG4169" s="327">
        <v>0</v>
      </c>
      <c r="AH4169" s="327">
        <v>0</v>
      </c>
      <c r="AI4169" s="327">
        <v>0</v>
      </c>
      <c r="AJ4169" s="327">
        <v>1.84</v>
      </c>
      <c r="AK4169" s="327">
        <v>0</v>
      </c>
      <c r="AL4169" s="327">
        <v>2.0419999999999998</v>
      </c>
      <c r="AM4169" s="292"/>
    </row>
    <row r="4170" spans="23:39" ht="19.5" customHeight="1" x14ac:dyDescent="0.2">
      <c r="W4170" s="323" t="s">
        <v>55</v>
      </c>
      <c r="X4170" s="323" t="s">
        <v>231</v>
      </c>
      <c r="Y4170" s="323"/>
      <c r="Z4170" s="327">
        <v>189.59067999999999</v>
      </c>
      <c r="AA4170" s="327">
        <v>60.609577999999999</v>
      </c>
      <c r="AB4170" s="327">
        <v>195.22234</v>
      </c>
      <c r="AC4170" s="327">
        <v>266.65922999999998</v>
      </c>
      <c r="AD4170" s="327">
        <v>245.83995899999999</v>
      </c>
      <c r="AE4170" s="327">
        <v>318.68075800000003</v>
      </c>
      <c r="AF4170" s="327">
        <v>320.03063300000002</v>
      </c>
      <c r="AG4170" s="327">
        <v>327.75650000000002</v>
      </c>
      <c r="AH4170" s="327">
        <v>331.54319800000002</v>
      </c>
      <c r="AI4170" s="327">
        <v>285.97813300000001</v>
      </c>
      <c r="AJ4170" s="327">
        <v>327.69341900000001</v>
      </c>
      <c r="AK4170" s="327">
        <v>342.83151299999997</v>
      </c>
      <c r="AL4170" s="327">
        <v>3212.4359410000002</v>
      </c>
      <c r="AM4170" s="292"/>
    </row>
    <row r="4171" spans="23:39" ht="19.5" customHeight="1" x14ac:dyDescent="0.2">
      <c r="W4171" s="323" t="s">
        <v>55</v>
      </c>
      <c r="X4171" s="323" t="s">
        <v>232</v>
      </c>
      <c r="Y4171" s="323"/>
      <c r="Z4171" s="327">
        <v>0.16800000000000001</v>
      </c>
      <c r="AA4171" s="327">
        <v>0.71540000000000004</v>
      </c>
      <c r="AB4171" s="327">
        <v>0.32640000000000002</v>
      </c>
      <c r="AC4171" s="327">
        <v>1.7000000000000001E-2</v>
      </c>
      <c r="AD4171" s="327">
        <v>7.9899999999999999E-2</v>
      </c>
      <c r="AE4171" s="327">
        <v>0</v>
      </c>
      <c r="AF4171" s="327">
        <v>0</v>
      </c>
      <c r="AG4171" s="327">
        <v>0</v>
      </c>
      <c r="AH4171" s="327">
        <v>0</v>
      </c>
      <c r="AI4171" s="327">
        <v>0</v>
      </c>
      <c r="AJ4171" s="327">
        <v>3.3818999999999999</v>
      </c>
      <c r="AK4171" s="327">
        <v>8.09E-2</v>
      </c>
      <c r="AL4171" s="327">
        <v>4.7694999999999999</v>
      </c>
      <c r="AM4171" s="292"/>
    </row>
    <row r="4172" spans="23:39" ht="19.5" customHeight="1" x14ac:dyDescent="0.2">
      <c r="W4172" s="323" t="s">
        <v>55</v>
      </c>
      <c r="X4172" s="323" t="s">
        <v>233</v>
      </c>
      <c r="Y4172" s="323"/>
      <c r="Z4172" s="327">
        <v>0.108</v>
      </c>
      <c r="AA4172" s="327">
        <v>0</v>
      </c>
      <c r="AB4172" s="327">
        <v>0.2331</v>
      </c>
      <c r="AC4172" s="327">
        <v>0</v>
      </c>
      <c r="AD4172" s="327">
        <v>0.06</v>
      </c>
      <c r="AE4172" s="327">
        <v>0</v>
      </c>
      <c r="AF4172" s="327">
        <v>0</v>
      </c>
      <c r="AG4172" s="327">
        <v>0</v>
      </c>
      <c r="AH4172" s="327">
        <v>3.8600000000000002E-2</v>
      </c>
      <c r="AI4172" s="327">
        <v>0</v>
      </c>
      <c r="AJ4172" s="327">
        <v>7.2599999999999998E-2</v>
      </c>
      <c r="AK4172" s="327">
        <v>4.99E-2</v>
      </c>
      <c r="AL4172" s="327">
        <v>0.56220000000000003</v>
      </c>
      <c r="AM4172" s="292"/>
    </row>
    <row r="4173" spans="23:39" ht="19.5" customHeight="1" x14ac:dyDescent="0.2">
      <c r="W4173" s="323" t="s">
        <v>55</v>
      </c>
      <c r="X4173" s="323" t="s">
        <v>234</v>
      </c>
      <c r="Y4173" s="323"/>
      <c r="Z4173" s="327">
        <v>3.3000000000000002E-2</v>
      </c>
      <c r="AA4173" s="327">
        <v>0</v>
      </c>
      <c r="AB4173" s="327">
        <v>0</v>
      </c>
      <c r="AC4173" s="327">
        <v>0.69740000000000002</v>
      </c>
      <c r="AD4173" s="327">
        <v>0</v>
      </c>
      <c r="AE4173" s="327">
        <v>1.1860000000000001E-2</v>
      </c>
      <c r="AF4173" s="327">
        <v>0</v>
      </c>
      <c r="AG4173" s="327">
        <v>0</v>
      </c>
      <c r="AH4173" s="327">
        <v>0</v>
      </c>
      <c r="AI4173" s="327">
        <v>0.39300000000000002</v>
      </c>
      <c r="AJ4173" s="327">
        <v>0.57350000000000001</v>
      </c>
      <c r="AK4173" s="327">
        <v>7.0800000000000002E-2</v>
      </c>
      <c r="AL4173" s="327">
        <v>1.77956</v>
      </c>
      <c r="AM4173" s="292"/>
    </row>
    <row r="4174" spans="23:39" ht="19.5" customHeight="1" x14ac:dyDescent="0.2">
      <c r="W4174" s="323" t="s">
        <v>55</v>
      </c>
      <c r="X4174" s="323" t="s">
        <v>127</v>
      </c>
      <c r="Y4174" s="323"/>
      <c r="Z4174" s="327">
        <v>0.17560799999999999</v>
      </c>
      <c r="AA4174" s="327">
        <v>-7.9373370000000003</v>
      </c>
      <c r="AB4174" s="327">
        <v>1.8978839999999999</v>
      </c>
      <c r="AC4174" s="327">
        <v>433.33531099999999</v>
      </c>
      <c r="AD4174" s="327">
        <v>0.66659500000000005</v>
      </c>
      <c r="AE4174" s="327">
        <v>7.5434380000000001</v>
      </c>
      <c r="AF4174" s="327">
        <v>-541.17824599999994</v>
      </c>
      <c r="AG4174" s="327">
        <v>0.670902</v>
      </c>
      <c r="AH4174" s="327">
        <v>1.2746679999999999</v>
      </c>
      <c r="AI4174" s="327">
        <v>0.40500799999999998</v>
      </c>
      <c r="AJ4174" s="327">
        <v>3.804446</v>
      </c>
      <c r="AK4174" s="327">
        <v>1.756872</v>
      </c>
      <c r="AL4174" s="327">
        <v>-97.584851</v>
      </c>
      <c r="AM4174" s="292"/>
    </row>
    <row r="4175" spans="23:39" ht="19.5" customHeight="1" x14ac:dyDescent="0.2">
      <c r="W4175" s="323" t="s">
        <v>55</v>
      </c>
      <c r="X4175" s="323" t="s">
        <v>235</v>
      </c>
      <c r="Y4175" s="323"/>
      <c r="Z4175" s="327">
        <v>0</v>
      </c>
      <c r="AA4175" s="327">
        <v>0</v>
      </c>
      <c r="AB4175" s="327">
        <v>0</v>
      </c>
      <c r="AC4175" s="327">
        <v>0</v>
      </c>
      <c r="AD4175" s="327">
        <v>0</v>
      </c>
      <c r="AE4175" s="327">
        <v>0</v>
      </c>
      <c r="AF4175" s="327">
        <v>0</v>
      </c>
      <c r="AG4175" s="327">
        <v>0</v>
      </c>
      <c r="AH4175" s="327">
        <v>0</v>
      </c>
      <c r="AI4175" s="327">
        <v>0</v>
      </c>
      <c r="AJ4175" s="327">
        <v>0</v>
      </c>
      <c r="AK4175" s="327">
        <v>0</v>
      </c>
      <c r="AL4175" s="327">
        <v>0</v>
      </c>
      <c r="AM4175" s="292"/>
    </row>
    <row r="4176" spans="23:39" ht="19.5" customHeight="1" x14ac:dyDescent="0.2">
      <c r="W4176" s="323" t="s">
        <v>55</v>
      </c>
      <c r="X4176" s="323" t="s">
        <v>236</v>
      </c>
      <c r="Y4176" s="323"/>
      <c r="Z4176" s="327">
        <v>0</v>
      </c>
      <c r="AA4176" s="327">
        <v>0</v>
      </c>
      <c r="AB4176" s="327">
        <v>0</v>
      </c>
      <c r="AC4176" s="327">
        <v>0</v>
      </c>
      <c r="AD4176" s="327">
        <v>0</v>
      </c>
      <c r="AE4176" s="327">
        <v>0</v>
      </c>
      <c r="AF4176" s="327">
        <v>0</v>
      </c>
      <c r="AG4176" s="327">
        <v>0</v>
      </c>
      <c r="AH4176" s="327">
        <v>0</v>
      </c>
      <c r="AI4176" s="327">
        <v>0</v>
      </c>
      <c r="AJ4176" s="327">
        <v>0</v>
      </c>
      <c r="AK4176" s="327">
        <v>0</v>
      </c>
      <c r="AL4176" s="327">
        <v>0</v>
      </c>
      <c r="AM4176" s="292"/>
    </row>
    <row r="4177" spans="23:39" ht="19.5" customHeight="1" x14ac:dyDescent="0.2">
      <c r="W4177" s="323" t="s">
        <v>55</v>
      </c>
      <c r="X4177" s="323" t="s">
        <v>237</v>
      </c>
      <c r="Y4177" s="323"/>
      <c r="Z4177" s="327">
        <v>0</v>
      </c>
      <c r="AA4177" s="327">
        <v>0</v>
      </c>
      <c r="AB4177" s="327">
        <v>0</v>
      </c>
      <c r="AC4177" s="327">
        <v>0</v>
      </c>
      <c r="AD4177" s="327">
        <v>0</v>
      </c>
      <c r="AE4177" s="327">
        <v>0</v>
      </c>
      <c r="AF4177" s="327">
        <v>0</v>
      </c>
      <c r="AG4177" s="327">
        <v>0</v>
      </c>
      <c r="AH4177" s="327">
        <v>0</v>
      </c>
      <c r="AI4177" s="327">
        <v>0</v>
      </c>
      <c r="AJ4177" s="327">
        <v>0</v>
      </c>
      <c r="AK4177" s="327">
        <v>0</v>
      </c>
      <c r="AL4177" s="327">
        <v>0</v>
      </c>
      <c r="AM4177" s="292"/>
    </row>
    <row r="4178" spans="23:39" ht="19.5" customHeight="1" x14ac:dyDescent="0.2">
      <c r="W4178" s="323" t="s">
        <v>55</v>
      </c>
      <c r="X4178" s="323" t="s">
        <v>238</v>
      </c>
      <c r="Y4178" s="323"/>
      <c r="Z4178" s="327">
        <v>0</v>
      </c>
      <c r="AA4178" s="327">
        <v>0</v>
      </c>
      <c r="AB4178" s="327">
        <v>0</v>
      </c>
      <c r="AC4178" s="327">
        <v>0</v>
      </c>
      <c r="AD4178" s="327">
        <v>0</v>
      </c>
      <c r="AE4178" s="327">
        <v>0</v>
      </c>
      <c r="AF4178" s="327">
        <v>0</v>
      </c>
      <c r="AG4178" s="327">
        <v>0</v>
      </c>
      <c r="AH4178" s="327">
        <v>0</v>
      </c>
      <c r="AI4178" s="327">
        <v>0</v>
      </c>
      <c r="AJ4178" s="327">
        <v>0</v>
      </c>
      <c r="AK4178" s="327">
        <v>0</v>
      </c>
      <c r="AL4178" s="327">
        <v>0</v>
      </c>
      <c r="AM4178" s="292"/>
    </row>
    <row r="4179" spans="23:39" ht="19.5" customHeight="1" x14ac:dyDescent="0.2">
      <c r="W4179" s="323" t="s">
        <v>55</v>
      </c>
      <c r="X4179" s="323" t="s">
        <v>239</v>
      </c>
      <c r="Y4179" s="323"/>
      <c r="Z4179" s="327">
        <v>0</v>
      </c>
      <c r="AA4179" s="327">
        <v>0</v>
      </c>
      <c r="AB4179" s="327">
        <v>0</v>
      </c>
      <c r="AC4179" s="327">
        <v>0</v>
      </c>
      <c r="AD4179" s="327">
        <v>0</v>
      </c>
      <c r="AE4179" s="327">
        <v>0</v>
      </c>
      <c r="AF4179" s="327">
        <v>0</v>
      </c>
      <c r="AG4179" s="327">
        <v>0</v>
      </c>
      <c r="AH4179" s="327">
        <v>0</v>
      </c>
      <c r="AI4179" s="327">
        <v>0</v>
      </c>
      <c r="AJ4179" s="327">
        <v>0</v>
      </c>
      <c r="AK4179" s="327">
        <v>0</v>
      </c>
      <c r="AL4179" s="327">
        <v>0</v>
      </c>
      <c r="AM4179" s="292"/>
    </row>
    <row r="4180" spans="23:39" ht="19.5" customHeight="1" x14ac:dyDescent="0.2">
      <c r="W4180" s="323" t="s">
        <v>55</v>
      </c>
      <c r="X4180" s="323" t="s">
        <v>240</v>
      </c>
      <c r="Y4180" s="323"/>
      <c r="Z4180" s="327">
        <v>0</v>
      </c>
      <c r="AA4180" s="327">
        <v>0</v>
      </c>
      <c r="AB4180" s="327">
        <v>0</v>
      </c>
      <c r="AC4180" s="327">
        <v>0</v>
      </c>
      <c r="AD4180" s="327">
        <v>0</v>
      </c>
      <c r="AE4180" s="327">
        <v>0</v>
      </c>
      <c r="AF4180" s="327">
        <v>0</v>
      </c>
      <c r="AG4180" s="327">
        <v>0</v>
      </c>
      <c r="AH4180" s="327">
        <v>0</v>
      </c>
      <c r="AI4180" s="327">
        <v>0</v>
      </c>
      <c r="AJ4180" s="327">
        <v>0</v>
      </c>
      <c r="AK4180" s="327">
        <v>0</v>
      </c>
      <c r="AL4180" s="327">
        <v>0</v>
      </c>
      <c r="AM4180" s="292"/>
    </row>
    <row r="4181" spans="23:39" ht="19.5" customHeight="1" x14ac:dyDescent="0.2">
      <c r="W4181" s="323" t="s">
        <v>55</v>
      </c>
      <c r="X4181" s="323" t="s">
        <v>241</v>
      </c>
      <c r="Y4181" s="323"/>
      <c r="Z4181" s="327">
        <v>0</v>
      </c>
      <c r="AA4181" s="327">
        <v>0</v>
      </c>
      <c r="AB4181" s="327">
        <v>0</v>
      </c>
      <c r="AC4181" s="327">
        <v>0</v>
      </c>
      <c r="AD4181" s="327">
        <v>0</v>
      </c>
      <c r="AE4181" s="327">
        <v>0</v>
      </c>
      <c r="AF4181" s="327">
        <v>0</v>
      </c>
      <c r="AG4181" s="327">
        <v>0</v>
      </c>
      <c r="AH4181" s="327">
        <v>0</v>
      </c>
      <c r="AI4181" s="327">
        <v>0</v>
      </c>
      <c r="AJ4181" s="327">
        <v>0</v>
      </c>
      <c r="AK4181" s="327">
        <v>0</v>
      </c>
      <c r="AL4181" s="327">
        <v>0</v>
      </c>
      <c r="AM4181" s="292"/>
    </row>
    <row r="4182" spans="23:39" ht="19.5" customHeight="1" x14ac:dyDescent="0.2">
      <c r="W4182" s="323" t="s">
        <v>55</v>
      </c>
      <c r="X4182" s="323" t="s">
        <v>242</v>
      </c>
      <c r="Y4182" s="323"/>
      <c r="Z4182" s="327">
        <v>0</v>
      </c>
      <c r="AA4182" s="327">
        <v>0</v>
      </c>
      <c r="AB4182" s="327">
        <v>0</v>
      </c>
      <c r="AC4182" s="327">
        <v>0</v>
      </c>
      <c r="AD4182" s="327">
        <v>0</v>
      </c>
      <c r="AE4182" s="327">
        <v>0</v>
      </c>
      <c r="AF4182" s="327">
        <v>0</v>
      </c>
      <c r="AG4182" s="327">
        <v>0</v>
      </c>
      <c r="AH4182" s="327">
        <v>0</v>
      </c>
      <c r="AI4182" s="327">
        <v>0</v>
      </c>
      <c r="AJ4182" s="327">
        <v>0</v>
      </c>
      <c r="AK4182" s="327">
        <v>0</v>
      </c>
      <c r="AL4182" s="327">
        <v>0</v>
      </c>
      <c r="AM4182" s="292"/>
    </row>
    <row r="4183" spans="23:39" ht="19.5" customHeight="1" x14ac:dyDescent="0.2">
      <c r="W4183" s="323" t="s">
        <v>55</v>
      </c>
      <c r="X4183" s="323" t="s">
        <v>243</v>
      </c>
      <c r="Y4183" s="323"/>
      <c r="Z4183" s="327">
        <v>0</v>
      </c>
      <c r="AA4183" s="327">
        <v>0</v>
      </c>
      <c r="AB4183" s="327">
        <v>2.9809000000000001</v>
      </c>
      <c r="AC4183" s="327">
        <v>0</v>
      </c>
      <c r="AD4183" s="327">
        <v>16.530100000000001</v>
      </c>
      <c r="AE4183" s="327">
        <v>6.8163</v>
      </c>
      <c r="AF4183" s="327">
        <v>11.2773</v>
      </c>
      <c r="AG4183" s="327">
        <v>10.763299999999999</v>
      </c>
      <c r="AH4183" s="327">
        <v>10.4968</v>
      </c>
      <c r="AI4183" s="327">
        <v>10.205128</v>
      </c>
      <c r="AJ4183" s="327">
        <v>9.4916999999999998</v>
      </c>
      <c r="AK4183" s="327">
        <v>14.5587</v>
      </c>
      <c r="AL4183" s="327">
        <v>93.120227999999997</v>
      </c>
      <c r="AM4183" s="292"/>
    </row>
    <row r="4184" spans="23:39" ht="19.5" customHeight="1" x14ac:dyDescent="0.2">
      <c r="W4184" s="323" t="s">
        <v>55</v>
      </c>
      <c r="X4184" s="323" t="s">
        <v>244</v>
      </c>
      <c r="Y4184" s="323"/>
      <c r="Z4184" s="327">
        <v>0</v>
      </c>
      <c r="AA4184" s="327">
        <v>0</v>
      </c>
      <c r="AB4184" s="327">
        <v>0</v>
      </c>
      <c r="AC4184" s="327">
        <v>0</v>
      </c>
      <c r="AD4184" s="327">
        <v>0</v>
      </c>
      <c r="AE4184" s="327">
        <v>0</v>
      </c>
      <c r="AF4184" s="327">
        <v>0</v>
      </c>
      <c r="AG4184" s="327">
        <v>0</v>
      </c>
      <c r="AH4184" s="327">
        <v>0</v>
      </c>
      <c r="AI4184" s="327">
        <v>0</v>
      </c>
      <c r="AJ4184" s="327">
        <v>0</v>
      </c>
      <c r="AK4184" s="327">
        <v>0</v>
      </c>
      <c r="AL4184" s="327">
        <v>0</v>
      </c>
      <c r="AM4184" s="292"/>
    </row>
    <row r="4185" spans="23:39" ht="19.5" customHeight="1" x14ac:dyDescent="0.2">
      <c r="W4185" s="323" t="s">
        <v>55</v>
      </c>
      <c r="X4185" s="323" t="s">
        <v>245</v>
      </c>
      <c r="Y4185" s="323"/>
      <c r="Z4185" s="327">
        <v>0</v>
      </c>
      <c r="AA4185" s="327">
        <v>0</v>
      </c>
      <c r="AB4185" s="327">
        <v>0</v>
      </c>
      <c r="AC4185" s="327">
        <v>0</v>
      </c>
      <c r="AD4185" s="327">
        <v>0</v>
      </c>
      <c r="AE4185" s="327">
        <v>0</v>
      </c>
      <c r="AF4185" s="327">
        <v>0</v>
      </c>
      <c r="AG4185" s="327">
        <v>0</v>
      </c>
      <c r="AH4185" s="327">
        <v>0</v>
      </c>
      <c r="AI4185" s="327">
        <v>0</v>
      </c>
      <c r="AJ4185" s="327">
        <v>0</v>
      </c>
      <c r="AK4185" s="327">
        <v>0</v>
      </c>
      <c r="AL4185" s="327">
        <v>0</v>
      </c>
      <c r="AM4185" s="292"/>
    </row>
    <row r="4186" spans="23:39" ht="19.5" customHeight="1" x14ac:dyDescent="0.2">
      <c r="W4186" s="323" t="s">
        <v>55</v>
      </c>
      <c r="X4186" s="323" t="s">
        <v>246</v>
      </c>
      <c r="Y4186" s="323"/>
      <c r="Z4186" s="327">
        <v>0</v>
      </c>
      <c r="AA4186" s="327">
        <v>0</v>
      </c>
      <c r="AB4186" s="327">
        <v>0</v>
      </c>
      <c r="AC4186" s="327">
        <v>0</v>
      </c>
      <c r="AD4186" s="327">
        <v>0</v>
      </c>
      <c r="AE4186" s="327">
        <v>0</v>
      </c>
      <c r="AF4186" s="327">
        <v>0</v>
      </c>
      <c r="AG4186" s="327">
        <v>0</v>
      </c>
      <c r="AH4186" s="327">
        <v>0</v>
      </c>
      <c r="AI4186" s="327">
        <v>0</v>
      </c>
      <c r="AJ4186" s="327">
        <v>0</v>
      </c>
      <c r="AK4186" s="327">
        <v>0</v>
      </c>
      <c r="AL4186" s="327">
        <v>0</v>
      </c>
      <c r="AM4186" s="292"/>
    </row>
    <row r="4187" spans="23:39" ht="19.5" customHeight="1" x14ac:dyDescent="0.2">
      <c r="W4187" s="323" t="s">
        <v>55</v>
      </c>
      <c r="X4187" s="323" t="s">
        <v>247</v>
      </c>
      <c r="Y4187" s="323"/>
      <c r="Z4187" s="327">
        <v>0</v>
      </c>
      <c r="AA4187" s="327">
        <v>0</v>
      </c>
      <c r="AB4187" s="327">
        <v>0</v>
      </c>
      <c r="AC4187" s="327">
        <v>0</v>
      </c>
      <c r="AD4187" s="327">
        <v>0</v>
      </c>
      <c r="AE4187" s="327">
        <v>0</v>
      </c>
      <c r="AF4187" s="327">
        <v>0</v>
      </c>
      <c r="AG4187" s="327">
        <v>0</v>
      </c>
      <c r="AH4187" s="327">
        <v>0</v>
      </c>
      <c r="AI4187" s="327">
        <v>0</v>
      </c>
      <c r="AJ4187" s="327">
        <v>0</v>
      </c>
      <c r="AK4187" s="327">
        <v>0</v>
      </c>
      <c r="AL4187" s="327">
        <v>0</v>
      </c>
      <c r="AM4187" s="292"/>
    </row>
    <row r="4188" spans="23:39" ht="19.5" customHeight="1" x14ac:dyDescent="0.2">
      <c r="W4188" s="323" t="s">
        <v>55</v>
      </c>
      <c r="X4188" s="323" t="s">
        <v>248</v>
      </c>
      <c r="Y4188" s="323"/>
      <c r="Z4188" s="327">
        <v>0</v>
      </c>
      <c r="AA4188" s="327">
        <v>0</v>
      </c>
      <c r="AB4188" s="327">
        <v>0</v>
      </c>
      <c r="AC4188" s="327">
        <v>0</v>
      </c>
      <c r="AD4188" s="327">
        <v>0</v>
      </c>
      <c r="AE4188" s="327">
        <v>0</v>
      </c>
      <c r="AF4188" s="327">
        <v>0</v>
      </c>
      <c r="AG4188" s="327">
        <v>0</v>
      </c>
      <c r="AH4188" s="327">
        <v>0</v>
      </c>
      <c r="AI4188" s="327">
        <v>0</v>
      </c>
      <c r="AJ4188" s="327">
        <v>0</v>
      </c>
      <c r="AK4188" s="327">
        <v>0</v>
      </c>
      <c r="AL4188" s="327">
        <v>0</v>
      </c>
      <c r="AM4188" s="292"/>
    </row>
    <row r="4189" spans="23:39" ht="19.5" customHeight="1" x14ac:dyDescent="0.2">
      <c r="W4189" s="323" t="s">
        <v>55</v>
      </c>
      <c r="X4189" s="323" t="s">
        <v>210</v>
      </c>
      <c r="Y4189" s="323"/>
      <c r="Z4189" s="327">
        <v>346.40468600000003</v>
      </c>
      <c r="AA4189" s="327">
        <v>449.65065499999997</v>
      </c>
      <c r="AB4189" s="327">
        <v>337.56146899999999</v>
      </c>
      <c r="AC4189" s="327">
        <v>914.43126700000005</v>
      </c>
      <c r="AD4189" s="327">
        <v>443.54079999999999</v>
      </c>
      <c r="AE4189" s="327">
        <v>574.40070200000002</v>
      </c>
      <c r="AF4189" s="327">
        <v>375.80180899999999</v>
      </c>
      <c r="AG4189" s="327">
        <v>578.54700700000001</v>
      </c>
      <c r="AH4189" s="327">
        <v>642.28717700000004</v>
      </c>
      <c r="AI4189" s="327">
        <v>568.56804899999997</v>
      </c>
      <c r="AJ4189" s="327">
        <v>635.58012199999996</v>
      </c>
      <c r="AK4189" s="327">
        <v>678.84693600000003</v>
      </c>
      <c r="AL4189" s="327">
        <v>6545.6206789999997</v>
      </c>
      <c r="AM4189" s="292"/>
    </row>
    <row r="4190" spans="23:39" ht="19.5" customHeight="1" x14ac:dyDescent="0.2">
      <c r="W4190" s="321"/>
      <c r="X4190" s="321"/>
      <c r="Y4190" s="321"/>
      <c r="Z4190" s="329"/>
      <c r="AA4190" s="329"/>
      <c r="AB4190" s="329"/>
      <c r="AC4190" s="329"/>
      <c r="AD4190" s="329"/>
      <c r="AE4190" s="329"/>
      <c r="AF4190" s="329"/>
      <c r="AG4190" s="329"/>
      <c r="AH4190" s="329"/>
      <c r="AI4190" s="329"/>
      <c r="AJ4190" s="329"/>
      <c r="AK4190" s="329"/>
      <c r="AL4190" s="329"/>
      <c r="AM4190" s="292"/>
    </row>
    <row r="4191" spans="23:39" ht="19.5" customHeight="1" x14ac:dyDescent="0.2">
      <c r="W4191" s="321"/>
      <c r="X4191" s="321"/>
      <c r="Y4191" s="321"/>
      <c r="Z4191" s="329"/>
      <c r="AA4191" s="329"/>
      <c r="AB4191" s="329"/>
      <c r="AC4191" s="329"/>
      <c r="AD4191" s="329"/>
      <c r="AE4191" s="329"/>
      <c r="AF4191" s="329"/>
      <c r="AG4191" s="329"/>
      <c r="AH4191" s="329"/>
      <c r="AI4191" s="329"/>
      <c r="AJ4191" s="329"/>
      <c r="AK4191" s="329"/>
      <c r="AL4191" s="329"/>
      <c r="AM4191" s="292"/>
    </row>
    <row r="4192" spans="23:39" ht="19.5" customHeight="1" x14ac:dyDescent="0.2">
      <c r="W4192" s="323" t="s">
        <v>3</v>
      </c>
      <c r="X4192" s="323" t="s">
        <v>4</v>
      </c>
      <c r="Y4192" s="323"/>
      <c r="Z4192" s="327" t="s">
        <v>8</v>
      </c>
      <c r="AA4192" s="327" t="s">
        <v>9</v>
      </c>
      <c r="AB4192" s="327" t="s">
        <v>10</v>
      </c>
      <c r="AC4192" s="327" t="s">
        <v>11</v>
      </c>
      <c r="AD4192" s="327" t="s">
        <v>12</v>
      </c>
      <c r="AE4192" s="327" t="s">
        <v>13</v>
      </c>
      <c r="AF4192" s="327" t="s">
        <v>14</v>
      </c>
      <c r="AG4192" s="327" t="s">
        <v>15</v>
      </c>
      <c r="AH4192" s="327" t="s">
        <v>16</v>
      </c>
      <c r="AI4192" s="327" t="s">
        <v>17</v>
      </c>
      <c r="AJ4192" s="327" t="s">
        <v>111</v>
      </c>
      <c r="AK4192" s="327" t="s">
        <v>19</v>
      </c>
      <c r="AL4192" s="327" t="s">
        <v>20</v>
      </c>
      <c r="AM4192" s="292"/>
    </row>
    <row r="4193" spans="23:39" ht="19.5" customHeight="1" x14ac:dyDescent="0.2">
      <c r="W4193" s="323" t="s">
        <v>365</v>
      </c>
      <c r="X4193" s="323" t="s">
        <v>217</v>
      </c>
      <c r="Y4193" s="323"/>
      <c r="Z4193" s="327">
        <v>0</v>
      </c>
      <c r="AA4193" s="327">
        <v>6.4973000000000003E-2</v>
      </c>
      <c r="AB4193" s="327">
        <v>6.4973000000000003E-2</v>
      </c>
      <c r="AC4193" s="327">
        <v>6.7852999999999997E-2</v>
      </c>
      <c r="AD4193" s="327">
        <v>6.7852999999999997E-2</v>
      </c>
      <c r="AE4193" s="327">
        <v>6.7852999999999997E-2</v>
      </c>
      <c r="AF4193" s="327">
        <v>6.7852999999999997E-2</v>
      </c>
      <c r="AG4193" s="327">
        <v>6.7852999999999997E-2</v>
      </c>
      <c r="AH4193" s="327">
        <v>6.7852999999999997E-2</v>
      </c>
      <c r="AI4193" s="327">
        <v>6.7852999999999997E-2</v>
      </c>
      <c r="AJ4193" s="327">
        <v>0</v>
      </c>
      <c r="AK4193" s="327">
        <v>0</v>
      </c>
      <c r="AL4193" s="327">
        <v>0.60491700000000004</v>
      </c>
      <c r="AM4193" s="292"/>
    </row>
    <row r="4194" spans="23:39" ht="19.5" customHeight="1" x14ac:dyDescent="0.2">
      <c r="W4194" s="323" t="s">
        <v>365</v>
      </c>
      <c r="X4194" s="323" t="s">
        <v>218</v>
      </c>
      <c r="Y4194" s="323"/>
      <c r="Z4194" s="327">
        <v>0</v>
      </c>
      <c r="AA4194" s="327">
        <v>3.5964000000000003E-2</v>
      </c>
      <c r="AB4194" s="327">
        <v>2.8188000000000001E-2</v>
      </c>
      <c r="AC4194" s="327">
        <v>2.7216000000000001E-2</v>
      </c>
      <c r="AD4194" s="327">
        <v>3.1104E-2</v>
      </c>
      <c r="AE4194" s="327">
        <v>3.4992000000000002E-2</v>
      </c>
      <c r="AF4194" s="327">
        <v>3.6935999999999997E-2</v>
      </c>
      <c r="AG4194" s="327">
        <v>3.6935999999999997E-2</v>
      </c>
      <c r="AH4194" s="327">
        <v>6.0263999999999998E-2</v>
      </c>
      <c r="AI4194" s="327">
        <v>5.6376000000000002E-2</v>
      </c>
      <c r="AJ4194" s="327">
        <v>0</v>
      </c>
      <c r="AK4194" s="327">
        <v>0</v>
      </c>
      <c r="AL4194" s="327">
        <v>0.34797600000000001</v>
      </c>
      <c r="AM4194" s="292"/>
    </row>
    <row r="4195" spans="23:39" ht="19.5" customHeight="1" x14ac:dyDescent="0.2">
      <c r="W4195" s="323" t="s">
        <v>365</v>
      </c>
      <c r="X4195" s="323" t="s">
        <v>219</v>
      </c>
      <c r="Y4195" s="323"/>
      <c r="Z4195" s="327">
        <v>0</v>
      </c>
      <c r="AA4195" s="327">
        <v>3.1600000000000003E-2</v>
      </c>
      <c r="AB4195" s="327">
        <v>5.8400000000000001E-2</v>
      </c>
      <c r="AC4195" s="327">
        <v>7.4639999999999998E-2</v>
      </c>
      <c r="AD4195" s="327">
        <v>8.0560000000000007E-2</v>
      </c>
      <c r="AE4195" s="327">
        <v>9.6799999999999997E-2</v>
      </c>
      <c r="AF4195" s="327">
        <v>0.1132</v>
      </c>
      <c r="AG4195" s="327">
        <v>0.12631999999999999</v>
      </c>
      <c r="AH4195" s="327">
        <v>0.10496</v>
      </c>
      <c r="AI4195" s="327">
        <v>0.10248</v>
      </c>
      <c r="AJ4195" s="327">
        <v>0</v>
      </c>
      <c r="AK4195" s="327">
        <v>0</v>
      </c>
      <c r="AL4195" s="327">
        <v>0.78895999999999999</v>
      </c>
      <c r="AM4195" s="292"/>
    </row>
    <row r="4196" spans="23:39" ht="19.5" customHeight="1" x14ac:dyDescent="0.2">
      <c r="W4196" s="323" t="s">
        <v>365</v>
      </c>
      <c r="X4196" s="323" t="s">
        <v>220</v>
      </c>
      <c r="Y4196" s="323"/>
      <c r="Z4196" s="327">
        <v>2.1751E-2</v>
      </c>
      <c r="AA4196" s="327">
        <v>5.7000000000000002E-2</v>
      </c>
      <c r="AB4196" s="327">
        <v>7.0459999999999995E-2</v>
      </c>
      <c r="AC4196" s="327">
        <v>0.41559600000000002</v>
      </c>
      <c r="AD4196" s="327">
        <v>0.107852</v>
      </c>
      <c r="AE4196" s="327">
        <v>0.106698</v>
      </c>
      <c r="AF4196" s="327">
        <v>2.5145019999999998</v>
      </c>
      <c r="AG4196" s="327">
        <v>0.16461799999999999</v>
      </c>
      <c r="AH4196" s="327">
        <v>0.10279000000000001</v>
      </c>
      <c r="AI4196" s="327">
        <v>0.12318800000000001</v>
      </c>
      <c r="AJ4196" s="327">
        <v>0.110675</v>
      </c>
      <c r="AK4196" s="327">
        <v>6.6728999999999997E-2</v>
      </c>
      <c r="AL4196" s="327">
        <v>3.8618589999999999</v>
      </c>
      <c r="AM4196" s="292"/>
    </row>
    <row r="4197" spans="23:39" ht="19.5" customHeight="1" x14ac:dyDescent="0.2">
      <c r="W4197" s="323" t="s">
        <v>365</v>
      </c>
      <c r="X4197" s="323" t="s">
        <v>211</v>
      </c>
      <c r="Y4197" s="323"/>
      <c r="Z4197" s="327">
        <v>1.4466669999999999</v>
      </c>
      <c r="AA4197" s="327">
        <v>54.456398</v>
      </c>
      <c r="AB4197" s="327">
        <v>49.002729000000002</v>
      </c>
      <c r="AC4197" s="327">
        <v>37.715116999999999</v>
      </c>
      <c r="AD4197" s="327">
        <v>36.997432000000003</v>
      </c>
      <c r="AE4197" s="327">
        <v>25.674302000000001</v>
      </c>
      <c r="AF4197" s="327">
        <v>246.938312</v>
      </c>
      <c r="AG4197" s="327">
        <v>38.149894000000003</v>
      </c>
      <c r="AH4197" s="327">
        <v>-7.1634000000000003E-2</v>
      </c>
      <c r="AI4197" s="327">
        <v>0.28357199999999999</v>
      </c>
      <c r="AJ4197" s="327">
        <v>0.59828999999999999</v>
      </c>
      <c r="AK4197" s="327">
        <v>-8.2351779999999994</v>
      </c>
      <c r="AL4197" s="327">
        <v>482.95590099999998</v>
      </c>
      <c r="AM4197" s="292"/>
    </row>
    <row r="4198" spans="23:39" ht="19.5" customHeight="1" x14ac:dyDescent="0.2">
      <c r="W4198" s="323" t="s">
        <v>365</v>
      </c>
      <c r="X4198" s="323" t="s">
        <v>221</v>
      </c>
      <c r="Y4198" s="323"/>
      <c r="Z4198" s="327">
        <v>0.12554000000000001</v>
      </c>
      <c r="AA4198" s="327">
        <v>0.23230000000000001</v>
      </c>
      <c r="AB4198" s="327">
        <v>3.70187</v>
      </c>
      <c r="AC4198" s="327">
        <v>3.45174</v>
      </c>
      <c r="AD4198" s="327">
        <v>3.8988499999999999</v>
      </c>
      <c r="AE4198" s="327">
        <v>3.143262</v>
      </c>
      <c r="AF4198" s="327">
        <v>4.0237179999999997</v>
      </c>
      <c r="AG4198" s="327">
        <v>2.9490180000000001</v>
      </c>
      <c r="AH4198" s="327">
        <v>0.36149999999999999</v>
      </c>
      <c r="AI4198" s="327">
        <v>0.06</v>
      </c>
      <c r="AJ4198" s="327">
        <v>0</v>
      </c>
      <c r="AK4198" s="327">
        <v>0.03</v>
      </c>
      <c r="AL4198" s="327">
        <v>21.977798</v>
      </c>
      <c r="AM4198" s="292"/>
    </row>
    <row r="4199" spans="23:39" ht="19.5" customHeight="1" x14ac:dyDescent="0.2">
      <c r="W4199" s="323" t="s">
        <v>365</v>
      </c>
      <c r="X4199" s="323" t="s">
        <v>222</v>
      </c>
      <c r="Y4199" s="323"/>
      <c r="Z4199" s="327">
        <v>0.15931500000000001</v>
      </c>
      <c r="AA4199" s="327">
        <v>0</v>
      </c>
      <c r="AB4199" s="327">
        <v>0</v>
      </c>
      <c r="AC4199" s="327">
        <v>0</v>
      </c>
      <c r="AD4199" s="327">
        <v>0</v>
      </c>
      <c r="AE4199" s="327">
        <v>0</v>
      </c>
      <c r="AF4199" s="327">
        <v>0</v>
      </c>
      <c r="AG4199" s="327">
        <v>0</v>
      </c>
      <c r="AH4199" s="327">
        <v>0</v>
      </c>
      <c r="AI4199" s="327">
        <v>0</v>
      </c>
      <c r="AJ4199" s="327">
        <v>0</v>
      </c>
      <c r="AK4199" s="327">
        <v>0</v>
      </c>
      <c r="AL4199" s="327">
        <v>0.15931500000000001</v>
      </c>
      <c r="AM4199" s="292"/>
    </row>
    <row r="4200" spans="23:39" ht="19.5" customHeight="1" x14ac:dyDescent="0.2">
      <c r="W4200" s="323" t="s">
        <v>365</v>
      </c>
      <c r="X4200" s="323" t="s">
        <v>223</v>
      </c>
      <c r="Y4200" s="323"/>
      <c r="Z4200" s="327">
        <v>31.418479000000001</v>
      </c>
      <c r="AA4200" s="327">
        <v>8.8549579999999999</v>
      </c>
      <c r="AB4200" s="327">
        <v>20.833334000000001</v>
      </c>
      <c r="AC4200" s="327">
        <v>27.811116999999999</v>
      </c>
      <c r="AD4200" s="327">
        <v>27.398533</v>
      </c>
      <c r="AE4200" s="327">
        <v>36.849463999999998</v>
      </c>
      <c r="AF4200" s="327">
        <v>36.317182000000003</v>
      </c>
      <c r="AG4200" s="327">
        <v>40.504421000000001</v>
      </c>
      <c r="AH4200" s="327">
        <v>40.461660999999999</v>
      </c>
      <c r="AI4200" s="327">
        <v>38.105908999999997</v>
      </c>
      <c r="AJ4200" s="327">
        <v>46.251598999999999</v>
      </c>
      <c r="AK4200" s="327">
        <v>50.688543000000003</v>
      </c>
      <c r="AL4200" s="327">
        <v>405.49520000000001</v>
      </c>
      <c r="AM4200" s="292"/>
    </row>
    <row r="4201" spans="23:39" ht="19.5" customHeight="1" x14ac:dyDescent="0.2">
      <c r="W4201" s="323" t="s">
        <v>365</v>
      </c>
      <c r="X4201" s="323" t="s">
        <v>224</v>
      </c>
      <c r="Y4201" s="323"/>
      <c r="Z4201" s="327">
        <v>-16.200749999999999</v>
      </c>
      <c r="AA4201" s="327">
        <v>0</v>
      </c>
      <c r="AB4201" s="327">
        <v>7.9767000000000001</v>
      </c>
      <c r="AC4201" s="327">
        <v>24.738</v>
      </c>
      <c r="AD4201" s="327">
        <v>16.9742</v>
      </c>
      <c r="AE4201" s="327">
        <v>11.27575</v>
      </c>
      <c r="AF4201" s="327">
        <v>22.207100000000001</v>
      </c>
      <c r="AG4201" s="327">
        <v>10.762600000000001</v>
      </c>
      <c r="AH4201" s="327">
        <v>6.5236499999999999</v>
      </c>
      <c r="AI4201" s="327">
        <v>0.76315</v>
      </c>
      <c r="AJ4201" s="327">
        <v>0</v>
      </c>
      <c r="AK4201" s="327">
        <v>0</v>
      </c>
      <c r="AL4201" s="327">
        <v>85.020399999999995</v>
      </c>
      <c r="AM4201" s="292"/>
    </row>
    <row r="4202" spans="23:39" ht="19.5" customHeight="1" x14ac:dyDescent="0.2">
      <c r="W4202" s="323" t="s">
        <v>365</v>
      </c>
      <c r="X4202" s="323" t="s">
        <v>225</v>
      </c>
      <c r="Y4202" s="323"/>
      <c r="Z4202" s="327">
        <v>0</v>
      </c>
      <c r="AA4202" s="327">
        <v>0</v>
      </c>
      <c r="AB4202" s="327">
        <v>0</v>
      </c>
      <c r="AC4202" s="327">
        <v>2.2342999999999998E-2</v>
      </c>
      <c r="AD4202" s="327">
        <v>2.5576000000000002E-2</v>
      </c>
      <c r="AE4202" s="327">
        <v>2.5576000000000002E-2</v>
      </c>
      <c r="AF4202" s="327">
        <v>2.5576000000000002E-2</v>
      </c>
      <c r="AG4202" s="327">
        <v>2.5576000000000002E-2</v>
      </c>
      <c r="AH4202" s="327">
        <v>0</v>
      </c>
      <c r="AI4202" s="327">
        <v>0</v>
      </c>
      <c r="AJ4202" s="327">
        <v>0</v>
      </c>
      <c r="AK4202" s="327">
        <v>0</v>
      </c>
      <c r="AL4202" s="327">
        <v>0.12464699999999999</v>
      </c>
      <c r="AM4202" s="292"/>
    </row>
    <row r="4203" spans="23:39" ht="19.5" customHeight="1" x14ac:dyDescent="0.2">
      <c r="W4203" s="323" t="s">
        <v>365</v>
      </c>
      <c r="X4203" s="323" t="s">
        <v>226</v>
      </c>
      <c r="Y4203" s="323"/>
      <c r="Z4203" s="327">
        <v>0</v>
      </c>
      <c r="AA4203" s="327">
        <v>0</v>
      </c>
      <c r="AB4203" s="327">
        <v>0.443</v>
      </c>
      <c r="AC4203" s="327">
        <v>0</v>
      </c>
      <c r="AD4203" s="327">
        <v>0</v>
      </c>
      <c r="AE4203" s="327">
        <v>0</v>
      </c>
      <c r="AF4203" s="327">
        <v>0</v>
      </c>
      <c r="AG4203" s="327">
        <v>0</v>
      </c>
      <c r="AH4203" s="327">
        <v>0</v>
      </c>
      <c r="AI4203" s="327">
        <v>0</v>
      </c>
      <c r="AJ4203" s="327">
        <v>0</v>
      </c>
      <c r="AK4203" s="327">
        <v>0</v>
      </c>
      <c r="AL4203" s="327">
        <v>0.443</v>
      </c>
      <c r="AM4203" s="292"/>
    </row>
    <row r="4204" spans="23:39" ht="19.5" customHeight="1" x14ac:dyDescent="0.2">
      <c r="W4204" s="323" t="s">
        <v>365</v>
      </c>
      <c r="X4204" s="323" t="s">
        <v>227</v>
      </c>
      <c r="Y4204" s="323"/>
      <c r="Z4204" s="327">
        <v>-52.757300000000001</v>
      </c>
      <c r="AA4204" s="327">
        <v>0</v>
      </c>
      <c r="AB4204" s="327">
        <v>0.12</v>
      </c>
      <c r="AC4204" s="327">
        <v>0.11899999999999999</v>
      </c>
      <c r="AD4204" s="327">
        <v>0</v>
      </c>
      <c r="AE4204" s="327">
        <v>0</v>
      </c>
      <c r="AF4204" s="327">
        <v>0</v>
      </c>
      <c r="AG4204" s="327">
        <v>0.06</v>
      </c>
      <c r="AH4204" s="327">
        <v>0.03</v>
      </c>
      <c r="AI4204" s="327">
        <v>0</v>
      </c>
      <c r="AJ4204" s="327">
        <v>0</v>
      </c>
      <c r="AK4204" s="327">
        <v>0</v>
      </c>
      <c r="AL4204" s="327">
        <v>-52.4283</v>
      </c>
      <c r="AM4204" s="292"/>
    </row>
    <row r="4205" spans="23:39" ht="19.5" customHeight="1" x14ac:dyDescent="0.2">
      <c r="W4205" s="323" t="s">
        <v>365</v>
      </c>
      <c r="X4205" s="323" t="s">
        <v>367</v>
      </c>
      <c r="Y4205" s="323"/>
      <c r="Z4205" s="327">
        <v>83.296887999999996</v>
      </c>
      <c r="AA4205" s="327">
        <v>17.819417000000001</v>
      </c>
      <c r="AB4205" s="327">
        <v>63.981029999999997</v>
      </c>
      <c r="AC4205" s="327">
        <v>81.252745000000004</v>
      </c>
      <c r="AD4205" s="327">
        <v>69.183795000000003</v>
      </c>
      <c r="AE4205" s="327">
        <v>110.040621</v>
      </c>
      <c r="AF4205" s="327">
        <v>101.96611300000001</v>
      </c>
      <c r="AG4205" s="327">
        <v>105.027215</v>
      </c>
      <c r="AH4205" s="327">
        <v>116.071167</v>
      </c>
      <c r="AI4205" s="327">
        <v>101.96647</v>
      </c>
      <c r="AJ4205" s="327">
        <v>131.99526900000001</v>
      </c>
      <c r="AK4205" s="327">
        <v>133.199882</v>
      </c>
      <c r="AL4205" s="327">
        <v>1115.800612</v>
      </c>
      <c r="AM4205" s="292"/>
    </row>
    <row r="4206" spans="23:39" ht="19.5" customHeight="1" x14ac:dyDescent="0.2">
      <c r="W4206" s="323" t="s">
        <v>365</v>
      </c>
      <c r="X4206" s="323" t="s">
        <v>229</v>
      </c>
      <c r="Y4206" s="323"/>
      <c r="Z4206" s="327">
        <v>2.5029330000000001</v>
      </c>
      <c r="AA4206" s="327">
        <v>-0.69170800000000099</v>
      </c>
      <c r="AB4206" s="327">
        <v>-2.3605909999999999</v>
      </c>
      <c r="AC4206" s="327">
        <v>-46.314748999999999</v>
      </c>
      <c r="AD4206" s="327">
        <v>-18.102642000000099</v>
      </c>
      <c r="AE4206" s="327">
        <v>-12.105731</v>
      </c>
      <c r="AF4206" s="327">
        <v>-13.318754</v>
      </c>
      <c r="AG4206" s="327">
        <v>-18.618872</v>
      </c>
      <c r="AH4206" s="327">
        <v>-25.547370000000001</v>
      </c>
      <c r="AI4206" s="327">
        <v>1.5794520000000001</v>
      </c>
      <c r="AJ4206" s="327">
        <v>-2.8944369999999999</v>
      </c>
      <c r="AK4206" s="327">
        <v>-0.78734399999999904</v>
      </c>
      <c r="AL4206" s="327">
        <v>-136.65981300000001</v>
      </c>
      <c r="AM4206" s="292"/>
    </row>
    <row r="4207" spans="23:39" ht="19.5" customHeight="1" x14ac:dyDescent="0.2">
      <c r="W4207" s="323" t="s">
        <v>365</v>
      </c>
      <c r="X4207" s="323" t="s">
        <v>230</v>
      </c>
      <c r="Y4207" s="323"/>
      <c r="Z4207" s="327">
        <v>0</v>
      </c>
      <c r="AA4207" s="327">
        <v>0</v>
      </c>
      <c r="AB4207" s="327">
        <v>0</v>
      </c>
      <c r="AC4207" s="327">
        <v>0</v>
      </c>
      <c r="AD4207" s="327">
        <v>0</v>
      </c>
      <c r="AE4207" s="327">
        <v>0</v>
      </c>
      <c r="AF4207" s="327">
        <v>0</v>
      </c>
      <c r="AG4207" s="327">
        <v>0</v>
      </c>
      <c r="AH4207" s="327">
        <v>0</v>
      </c>
      <c r="AI4207" s="327">
        <v>0</v>
      </c>
      <c r="AJ4207" s="327">
        <v>0</v>
      </c>
      <c r="AK4207" s="327">
        <v>0</v>
      </c>
      <c r="AL4207" s="327">
        <v>0</v>
      </c>
      <c r="AM4207" s="292"/>
    </row>
    <row r="4208" spans="23:39" ht="19.5" customHeight="1" x14ac:dyDescent="0.2">
      <c r="W4208" s="323" t="s">
        <v>365</v>
      </c>
      <c r="X4208" s="323" t="s">
        <v>231</v>
      </c>
      <c r="Y4208" s="323"/>
      <c r="Z4208" s="327">
        <v>244.083797</v>
      </c>
      <c r="AA4208" s="327">
        <v>69.586046999999994</v>
      </c>
      <c r="AB4208" s="327">
        <v>161.383859</v>
      </c>
      <c r="AC4208" s="327">
        <v>215.51651799999999</v>
      </c>
      <c r="AD4208" s="327">
        <v>209.454037</v>
      </c>
      <c r="AE4208" s="327">
        <v>286.643663</v>
      </c>
      <c r="AF4208" s="327">
        <v>283.902556</v>
      </c>
      <c r="AG4208" s="327">
        <v>315.31727599999999</v>
      </c>
      <c r="AH4208" s="327">
        <v>317.03795500000001</v>
      </c>
      <c r="AI4208" s="327">
        <v>296.65435100000002</v>
      </c>
      <c r="AJ4208" s="327">
        <v>357.72506399999997</v>
      </c>
      <c r="AK4208" s="327">
        <v>390.312254</v>
      </c>
      <c r="AL4208" s="327">
        <v>3147.617377</v>
      </c>
      <c r="AM4208" s="292"/>
    </row>
    <row r="4209" spans="23:39" ht="19.5" customHeight="1" x14ac:dyDescent="0.2">
      <c r="W4209" s="323" t="s">
        <v>365</v>
      </c>
      <c r="X4209" s="323" t="s">
        <v>232</v>
      </c>
      <c r="Y4209" s="323"/>
      <c r="Z4209" s="327">
        <v>6.2773000000000003</v>
      </c>
      <c r="AA4209" s="327">
        <v>6.5858999999999996</v>
      </c>
      <c r="AB4209" s="327">
        <v>-12.749000000000001</v>
      </c>
      <c r="AC4209" s="327">
        <v>8.5344999999999995</v>
      </c>
      <c r="AD4209" s="327">
        <v>8.6762999999999995</v>
      </c>
      <c r="AE4209" s="327">
        <v>0.39479999999999998</v>
      </c>
      <c r="AF4209" s="327">
        <v>2.3187000000000002</v>
      </c>
      <c r="AG4209" s="327">
        <v>0.12820000000000001</v>
      </c>
      <c r="AH4209" s="327">
        <v>0.17430000000000001</v>
      </c>
      <c r="AI4209" s="327">
        <v>0.17430000000000001</v>
      </c>
      <c r="AJ4209" s="327">
        <v>3.3271000000000002</v>
      </c>
      <c r="AK4209" s="327">
        <v>5.6778000000000004</v>
      </c>
      <c r="AL4209" s="327">
        <v>29.520199999999999</v>
      </c>
      <c r="AM4209" s="292"/>
    </row>
    <row r="4210" spans="23:39" ht="19.5" customHeight="1" x14ac:dyDescent="0.2">
      <c r="W4210" s="323" t="s">
        <v>365</v>
      </c>
      <c r="X4210" s="323" t="s">
        <v>233</v>
      </c>
      <c r="Y4210" s="323"/>
      <c r="Z4210" s="327">
        <v>0</v>
      </c>
      <c r="AA4210" s="327">
        <v>0</v>
      </c>
      <c r="AB4210" s="327">
        <v>0</v>
      </c>
      <c r="AC4210" s="327">
        <v>0.27810000000000001</v>
      </c>
      <c r="AD4210" s="327">
        <v>0</v>
      </c>
      <c r="AE4210" s="327">
        <v>3.8399999999999997E-2</v>
      </c>
      <c r="AF4210" s="327">
        <v>0</v>
      </c>
      <c r="AG4210" s="327">
        <v>0</v>
      </c>
      <c r="AH4210" s="327">
        <v>0</v>
      </c>
      <c r="AI4210" s="327">
        <v>0</v>
      </c>
      <c r="AJ4210" s="327">
        <v>0</v>
      </c>
      <c r="AK4210" s="327">
        <v>0</v>
      </c>
      <c r="AL4210" s="327">
        <v>0.3165</v>
      </c>
      <c r="AM4210" s="292"/>
    </row>
    <row r="4211" spans="23:39" ht="19.5" customHeight="1" x14ac:dyDescent="0.2">
      <c r="W4211" s="323" t="s">
        <v>365</v>
      </c>
      <c r="X4211" s="323" t="s">
        <v>234</v>
      </c>
      <c r="Y4211" s="323"/>
      <c r="Z4211" s="327">
        <v>0</v>
      </c>
      <c r="AA4211" s="327">
        <v>0</v>
      </c>
      <c r="AB4211" s="327">
        <v>0.56850000000000001</v>
      </c>
      <c r="AC4211" s="327">
        <v>3.9243999999999999</v>
      </c>
      <c r="AD4211" s="327">
        <v>3.2599999999999997E-2</v>
      </c>
      <c r="AE4211" s="327">
        <v>0.125</v>
      </c>
      <c r="AF4211" s="327">
        <v>6.6500000000000004E-2</v>
      </c>
      <c r="AG4211" s="327">
        <v>0</v>
      </c>
      <c r="AH4211" s="327">
        <v>0</v>
      </c>
      <c r="AI4211" s="327">
        <v>0</v>
      </c>
      <c r="AJ4211" s="327">
        <v>0</v>
      </c>
      <c r="AK4211" s="327">
        <v>0</v>
      </c>
      <c r="AL4211" s="327">
        <v>4.7169999999999996</v>
      </c>
      <c r="AM4211" s="292"/>
    </row>
    <row r="4212" spans="23:39" ht="19.5" customHeight="1" x14ac:dyDescent="0.2">
      <c r="W4212" s="323" t="s">
        <v>365</v>
      </c>
      <c r="X4212" s="323" t="s">
        <v>127</v>
      </c>
      <c r="Y4212" s="323"/>
      <c r="Z4212" s="327">
        <v>-1.5880000000000001</v>
      </c>
      <c r="AA4212" s="327">
        <v>-4.1455039999999999</v>
      </c>
      <c r="AB4212" s="327">
        <v>-0.58738999999999997</v>
      </c>
      <c r="AC4212" s="327">
        <v>290.75815</v>
      </c>
      <c r="AD4212" s="327">
        <v>-0.39861099999999999</v>
      </c>
      <c r="AE4212" s="327">
        <v>4.3490679999999999</v>
      </c>
      <c r="AF4212" s="327">
        <v>-348.64966800000002</v>
      </c>
      <c r="AG4212" s="327">
        <v>1.886422</v>
      </c>
      <c r="AH4212" s="327">
        <v>1.9264220000000001</v>
      </c>
      <c r="AI4212" s="327">
        <v>1.086695</v>
      </c>
      <c r="AJ4212" s="327">
        <v>2.7715589999999999</v>
      </c>
      <c r="AK4212" s="327">
        <v>1.5750820000000001</v>
      </c>
      <c r="AL4212" s="327">
        <v>-51.015774999999998</v>
      </c>
      <c r="AM4212" s="292"/>
    </row>
    <row r="4213" spans="23:39" ht="19.5" customHeight="1" x14ac:dyDescent="0.2">
      <c r="W4213" s="323" t="s">
        <v>365</v>
      </c>
      <c r="X4213" s="323" t="s">
        <v>235</v>
      </c>
      <c r="Y4213" s="323"/>
      <c r="Z4213" s="327">
        <v>0</v>
      </c>
      <c r="AA4213" s="327">
        <v>0</v>
      </c>
      <c r="AB4213" s="327">
        <v>0</v>
      </c>
      <c r="AC4213" s="327">
        <v>0</v>
      </c>
      <c r="AD4213" s="327">
        <v>0</v>
      </c>
      <c r="AE4213" s="327">
        <v>0</v>
      </c>
      <c r="AF4213" s="327">
        <v>0</v>
      </c>
      <c r="AG4213" s="327">
        <v>0</v>
      </c>
      <c r="AH4213" s="327">
        <v>0</v>
      </c>
      <c r="AI4213" s="327">
        <v>0</v>
      </c>
      <c r="AJ4213" s="327">
        <v>0</v>
      </c>
      <c r="AK4213" s="327">
        <v>0</v>
      </c>
      <c r="AL4213" s="327">
        <v>0</v>
      </c>
      <c r="AM4213" s="292"/>
    </row>
    <row r="4214" spans="23:39" ht="19.5" customHeight="1" x14ac:dyDescent="0.2">
      <c r="W4214" s="323" t="s">
        <v>365</v>
      </c>
      <c r="X4214" s="323" t="s">
        <v>236</v>
      </c>
      <c r="Y4214" s="323"/>
      <c r="Z4214" s="327">
        <v>0</v>
      </c>
      <c r="AA4214" s="327">
        <v>0</v>
      </c>
      <c r="AB4214" s="327">
        <v>0</v>
      </c>
      <c r="AC4214" s="327">
        <v>0</v>
      </c>
      <c r="AD4214" s="327">
        <v>0</v>
      </c>
      <c r="AE4214" s="327">
        <v>0</v>
      </c>
      <c r="AF4214" s="327">
        <v>0</v>
      </c>
      <c r="AG4214" s="327">
        <v>0</v>
      </c>
      <c r="AH4214" s="327">
        <v>0</v>
      </c>
      <c r="AI4214" s="327">
        <v>0</v>
      </c>
      <c r="AJ4214" s="327">
        <v>0</v>
      </c>
      <c r="AK4214" s="327">
        <v>0</v>
      </c>
      <c r="AL4214" s="327">
        <v>0</v>
      </c>
      <c r="AM4214" s="292"/>
    </row>
    <row r="4215" spans="23:39" ht="19.5" customHeight="1" x14ac:dyDescent="0.2">
      <c r="W4215" s="323" t="s">
        <v>365</v>
      </c>
      <c r="X4215" s="323" t="s">
        <v>237</v>
      </c>
      <c r="Y4215" s="323"/>
      <c r="Z4215" s="327">
        <v>0</v>
      </c>
      <c r="AA4215" s="327">
        <v>0</v>
      </c>
      <c r="AB4215" s="327">
        <v>0</v>
      </c>
      <c r="AC4215" s="327">
        <v>0</v>
      </c>
      <c r="AD4215" s="327">
        <v>0</v>
      </c>
      <c r="AE4215" s="327">
        <v>0</v>
      </c>
      <c r="AF4215" s="327">
        <v>0</v>
      </c>
      <c r="AG4215" s="327">
        <v>0</v>
      </c>
      <c r="AH4215" s="327">
        <v>0</v>
      </c>
      <c r="AI4215" s="327">
        <v>0</v>
      </c>
      <c r="AJ4215" s="327">
        <v>0</v>
      </c>
      <c r="AK4215" s="327">
        <v>0</v>
      </c>
      <c r="AL4215" s="327">
        <v>0</v>
      </c>
      <c r="AM4215" s="292"/>
    </row>
    <row r="4216" spans="23:39" ht="19.5" customHeight="1" x14ac:dyDescent="0.2">
      <c r="W4216" s="323" t="s">
        <v>365</v>
      </c>
      <c r="X4216" s="323" t="s">
        <v>238</v>
      </c>
      <c r="Y4216" s="323"/>
      <c r="Z4216" s="327">
        <v>0</v>
      </c>
      <c r="AA4216" s="327">
        <v>0</v>
      </c>
      <c r="AB4216" s="327">
        <v>0</v>
      </c>
      <c r="AC4216" s="327">
        <v>0</v>
      </c>
      <c r="AD4216" s="327">
        <v>0</v>
      </c>
      <c r="AE4216" s="327">
        <v>0</v>
      </c>
      <c r="AF4216" s="327">
        <v>0</v>
      </c>
      <c r="AG4216" s="327">
        <v>0</v>
      </c>
      <c r="AH4216" s="327">
        <v>0</v>
      </c>
      <c r="AI4216" s="327">
        <v>0</v>
      </c>
      <c r="AJ4216" s="327">
        <v>0</v>
      </c>
      <c r="AK4216" s="327">
        <v>0</v>
      </c>
      <c r="AL4216" s="327">
        <v>0</v>
      </c>
      <c r="AM4216" s="292"/>
    </row>
    <row r="4217" spans="23:39" ht="19.5" customHeight="1" x14ac:dyDescent="0.2">
      <c r="W4217" s="323" t="s">
        <v>365</v>
      </c>
      <c r="X4217" s="323" t="s">
        <v>239</v>
      </c>
      <c r="Y4217" s="323"/>
      <c r="Z4217" s="327">
        <v>0</v>
      </c>
      <c r="AA4217" s="327">
        <v>0</v>
      </c>
      <c r="AB4217" s="327">
        <v>0</v>
      </c>
      <c r="AC4217" s="327">
        <v>0</v>
      </c>
      <c r="AD4217" s="327">
        <v>0</v>
      </c>
      <c r="AE4217" s="327">
        <v>0</v>
      </c>
      <c r="AF4217" s="327">
        <v>0</v>
      </c>
      <c r="AG4217" s="327">
        <v>0</v>
      </c>
      <c r="AH4217" s="327">
        <v>0</v>
      </c>
      <c r="AI4217" s="327">
        <v>0</v>
      </c>
      <c r="AJ4217" s="327">
        <v>0</v>
      </c>
      <c r="AK4217" s="327">
        <v>0</v>
      </c>
      <c r="AL4217" s="327">
        <v>0</v>
      </c>
      <c r="AM4217" s="292"/>
    </row>
    <row r="4218" spans="23:39" ht="19.5" customHeight="1" x14ac:dyDescent="0.2">
      <c r="W4218" s="323" t="s">
        <v>365</v>
      </c>
      <c r="X4218" s="323" t="s">
        <v>240</v>
      </c>
      <c r="Y4218" s="323"/>
      <c r="Z4218" s="327">
        <v>0</v>
      </c>
      <c r="AA4218" s="327">
        <v>0</v>
      </c>
      <c r="AB4218" s="327">
        <v>0</v>
      </c>
      <c r="AC4218" s="327">
        <v>0</v>
      </c>
      <c r="AD4218" s="327">
        <v>0</v>
      </c>
      <c r="AE4218" s="327">
        <v>0</v>
      </c>
      <c r="AF4218" s="327">
        <v>0</v>
      </c>
      <c r="AG4218" s="327">
        <v>0</v>
      </c>
      <c r="AH4218" s="327">
        <v>0</v>
      </c>
      <c r="AI4218" s="327">
        <v>0</v>
      </c>
      <c r="AJ4218" s="327">
        <v>0</v>
      </c>
      <c r="AK4218" s="327">
        <v>0</v>
      </c>
      <c r="AL4218" s="327">
        <v>0</v>
      </c>
      <c r="AM4218" s="292"/>
    </row>
    <row r="4219" spans="23:39" ht="19.5" customHeight="1" x14ac:dyDescent="0.2">
      <c r="W4219" s="323" t="s">
        <v>365</v>
      </c>
      <c r="X4219" s="323" t="s">
        <v>241</v>
      </c>
      <c r="Y4219" s="323"/>
      <c r="Z4219" s="327">
        <v>0</v>
      </c>
      <c r="AA4219" s="327">
        <v>0</v>
      </c>
      <c r="AB4219" s="327">
        <v>0</v>
      </c>
      <c r="AC4219" s="327">
        <v>0</v>
      </c>
      <c r="AD4219" s="327">
        <v>0</v>
      </c>
      <c r="AE4219" s="327">
        <v>0</v>
      </c>
      <c r="AF4219" s="327">
        <v>0</v>
      </c>
      <c r="AG4219" s="327">
        <v>0</v>
      </c>
      <c r="AH4219" s="327">
        <v>0</v>
      </c>
      <c r="AI4219" s="327">
        <v>0</v>
      </c>
      <c r="AJ4219" s="327">
        <v>0</v>
      </c>
      <c r="AK4219" s="327">
        <v>0</v>
      </c>
      <c r="AL4219" s="327">
        <v>0</v>
      </c>
      <c r="AM4219" s="292"/>
    </row>
    <row r="4220" spans="23:39" ht="19.5" customHeight="1" x14ac:dyDescent="0.2">
      <c r="W4220" s="323" t="s">
        <v>365</v>
      </c>
      <c r="X4220" s="323" t="s">
        <v>242</v>
      </c>
      <c r="Y4220" s="323"/>
      <c r="Z4220" s="327">
        <v>0</v>
      </c>
      <c r="AA4220" s="327">
        <v>0</v>
      </c>
      <c r="AB4220" s="327">
        <v>0</v>
      </c>
      <c r="AC4220" s="327">
        <v>0</v>
      </c>
      <c r="AD4220" s="327">
        <v>0</v>
      </c>
      <c r="AE4220" s="327">
        <v>0</v>
      </c>
      <c r="AF4220" s="327">
        <v>0</v>
      </c>
      <c r="AG4220" s="327">
        <v>0</v>
      </c>
      <c r="AH4220" s="327">
        <v>0</v>
      </c>
      <c r="AI4220" s="327">
        <v>0</v>
      </c>
      <c r="AJ4220" s="327">
        <v>0</v>
      </c>
      <c r="AK4220" s="327">
        <v>0</v>
      </c>
      <c r="AL4220" s="327">
        <v>0</v>
      </c>
      <c r="AM4220" s="292"/>
    </row>
    <row r="4221" spans="23:39" ht="19.5" customHeight="1" x14ac:dyDescent="0.2">
      <c r="W4221" s="323" t="s">
        <v>365</v>
      </c>
      <c r="X4221" s="323" t="s">
        <v>243</v>
      </c>
      <c r="Y4221" s="323"/>
      <c r="Z4221" s="327">
        <v>0</v>
      </c>
      <c r="AA4221" s="327">
        <v>0</v>
      </c>
      <c r="AB4221" s="327">
        <v>3.726</v>
      </c>
      <c r="AC4221" s="327">
        <v>4.6973000000000003</v>
      </c>
      <c r="AD4221" s="327">
        <v>6.8395000000000001</v>
      </c>
      <c r="AE4221" s="327">
        <v>5.2977999999999996</v>
      </c>
      <c r="AF4221" s="327">
        <v>4.7859999999999996</v>
      </c>
      <c r="AG4221" s="327">
        <v>3.9091</v>
      </c>
      <c r="AH4221" s="327">
        <v>2.7439</v>
      </c>
      <c r="AI4221" s="327">
        <v>3.7898000000000001</v>
      </c>
      <c r="AJ4221" s="327">
        <v>0</v>
      </c>
      <c r="AK4221" s="327">
        <v>0</v>
      </c>
      <c r="AL4221" s="327">
        <v>35.789400000000001</v>
      </c>
      <c r="AM4221" s="292"/>
    </row>
    <row r="4222" spans="23:39" ht="19.5" customHeight="1" x14ac:dyDescent="0.2">
      <c r="W4222" s="323" t="s">
        <v>365</v>
      </c>
      <c r="X4222" s="323" t="s">
        <v>244</v>
      </c>
      <c r="Y4222" s="323"/>
      <c r="Z4222" s="327">
        <v>0</v>
      </c>
      <c r="AA4222" s="327">
        <v>0</v>
      </c>
      <c r="AB4222" s="327">
        <v>0</v>
      </c>
      <c r="AC4222" s="327">
        <v>0</v>
      </c>
      <c r="AD4222" s="327">
        <v>0</v>
      </c>
      <c r="AE4222" s="327">
        <v>0</v>
      </c>
      <c r="AF4222" s="327">
        <v>0</v>
      </c>
      <c r="AG4222" s="327">
        <v>0</v>
      </c>
      <c r="AH4222" s="327">
        <v>0</v>
      </c>
      <c r="AI4222" s="327">
        <v>0</v>
      </c>
      <c r="AJ4222" s="327">
        <v>0</v>
      </c>
      <c r="AK4222" s="327">
        <v>0</v>
      </c>
      <c r="AL4222" s="327">
        <v>0</v>
      </c>
      <c r="AM4222" s="292"/>
    </row>
    <row r="4223" spans="23:39" ht="19.5" customHeight="1" x14ac:dyDescent="0.2">
      <c r="W4223" s="323" t="s">
        <v>365</v>
      </c>
      <c r="X4223" s="323" t="s">
        <v>245</v>
      </c>
      <c r="Y4223" s="323"/>
      <c r="Z4223" s="327">
        <v>0</v>
      </c>
      <c r="AA4223" s="327">
        <v>0</v>
      </c>
      <c r="AB4223" s="327">
        <v>0</v>
      </c>
      <c r="AC4223" s="327">
        <v>0</v>
      </c>
      <c r="AD4223" s="327">
        <v>0</v>
      </c>
      <c r="AE4223" s="327">
        <v>0</v>
      </c>
      <c r="AF4223" s="327">
        <v>0</v>
      </c>
      <c r="AG4223" s="327">
        <v>0</v>
      </c>
      <c r="AH4223" s="327">
        <v>0</v>
      </c>
      <c r="AI4223" s="327">
        <v>0</v>
      </c>
      <c r="AJ4223" s="327">
        <v>0</v>
      </c>
      <c r="AK4223" s="327">
        <v>0</v>
      </c>
      <c r="AL4223" s="327">
        <v>0</v>
      </c>
      <c r="AM4223" s="292"/>
    </row>
    <row r="4224" spans="23:39" ht="19.5" customHeight="1" x14ac:dyDescent="0.2">
      <c r="W4224" s="323" t="s">
        <v>365</v>
      </c>
      <c r="X4224" s="323" t="s">
        <v>246</v>
      </c>
      <c r="Y4224" s="323"/>
      <c r="Z4224" s="327">
        <v>0</v>
      </c>
      <c r="AA4224" s="327">
        <v>0</v>
      </c>
      <c r="AB4224" s="327">
        <v>0</v>
      </c>
      <c r="AC4224" s="327">
        <v>0</v>
      </c>
      <c r="AD4224" s="327">
        <v>0</v>
      </c>
      <c r="AE4224" s="327">
        <v>0</v>
      </c>
      <c r="AF4224" s="327">
        <v>0</v>
      </c>
      <c r="AG4224" s="327">
        <v>0</v>
      </c>
      <c r="AH4224" s="327">
        <v>0</v>
      </c>
      <c r="AI4224" s="327">
        <v>0</v>
      </c>
      <c r="AJ4224" s="327">
        <v>0</v>
      </c>
      <c r="AK4224" s="327">
        <v>0</v>
      </c>
      <c r="AL4224" s="327">
        <v>0</v>
      </c>
      <c r="AM4224" s="292"/>
    </row>
    <row r="4225" spans="23:39" ht="19.5" customHeight="1" x14ac:dyDescent="0.2">
      <c r="W4225" s="323" t="s">
        <v>365</v>
      </c>
      <c r="X4225" s="323" t="s">
        <v>247</v>
      </c>
      <c r="Y4225" s="323"/>
      <c r="Z4225" s="327">
        <v>0</v>
      </c>
      <c r="AA4225" s="327">
        <v>0</v>
      </c>
      <c r="AB4225" s="327">
        <v>0</v>
      </c>
      <c r="AC4225" s="327">
        <v>0</v>
      </c>
      <c r="AD4225" s="327">
        <v>0</v>
      </c>
      <c r="AE4225" s="327">
        <v>0</v>
      </c>
      <c r="AF4225" s="327">
        <v>0</v>
      </c>
      <c r="AG4225" s="327">
        <v>0</v>
      </c>
      <c r="AH4225" s="327">
        <v>0</v>
      </c>
      <c r="AI4225" s="327">
        <v>0</v>
      </c>
      <c r="AJ4225" s="327">
        <v>0</v>
      </c>
      <c r="AK4225" s="327">
        <v>0</v>
      </c>
      <c r="AL4225" s="327">
        <v>0</v>
      </c>
      <c r="AM4225" s="292"/>
    </row>
    <row r="4226" spans="23:39" ht="19.5" customHeight="1" x14ac:dyDescent="0.2">
      <c r="W4226" s="323" t="s">
        <v>365</v>
      </c>
      <c r="X4226" s="323" t="s">
        <v>248</v>
      </c>
      <c r="Y4226" s="323"/>
      <c r="Z4226" s="327">
        <v>0</v>
      </c>
      <c r="AA4226" s="327">
        <v>0</v>
      </c>
      <c r="AB4226" s="327">
        <v>0</v>
      </c>
      <c r="AC4226" s="327">
        <v>0</v>
      </c>
      <c r="AD4226" s="327">
        <v>0</v>
      </c>
      <c r="AE4226" s="327">
        <v>0</v>
      </c>
      <c r="AF4226" s="327">
        <v>0</v>
      </c>
      <c r="AG4226" s="327">
        <v>0</v>
      </c>
      <c r="AH4226" s="327">
        <v>0</v>
      </c>
      <c r="AI4226" s="327">
        <v>0</v>
      </c>
      <c r="AJ4226" s="327">
        <v>0</v>
      </c>
      <c r="AK4226" s="327">
        <v>0</v>
      </c>
      <c r="AL4226" s="327">
        <v>0</v>
      </c>
      <c r="AM4226" s="292"/>
    </row>
    <row r="4227" spans="23:39" ht="19.5" customHeight="1" x14ac:dyDescent="0.2">
      <c r="W4227" s="323" t="s">
        <v>365</v>
      </c>
      <c r="X4227" s="323" t="s">
        <v>210</v>
      </c>
      <c r="Y4227" s="323"/>
      <c r="Z4227" s="327">
        <v>298.78662000000003</v>
      </c>
      <c r="AA4227" s="327">
        <v>152.88734500000001</v>
      </c>
      <c r="AB4227" s="327">
        <v>296.26206200000001</v>
      </c>
      <c r="AC4227" s="327">
        <v>653.08958600000005</v>
      </c>
      <c r="AD4227" s="327">
        <v>361.26693899999998</v>
      </c>
      <c r="AE4227" s="327">
        <v>472.05831799999999</v>
      </c>
      <c r="AF4227" s="327">
        <v>343.31582600000002</v>
      </c>
      <c r="AG4227" s="327">
        <v>500.496577</v>
      </c>
      <c r="AH4227" s="327">
        <v>460.04741799999999</v>
      </c>
      <c r="AI4227" s="327">
        <v>444.81359600000002</v>
      </c>
      <c r="AJ4227" s="327">
        <v>539.88511900000003</v>
      </c>
      <c r="AK4227" s="327">
        <v>572.52776800000004</v>
      </c>
      <c r="AL4227" s="327">
        <v>5095.4371739999997</v>
      </c>
      <c r="AM4227" s="292"/>
    </row>
    <row r="4228" spans="23:39" ht="19.5" customHeight="1" x14ac:dyDescent="0.2">
      <c r="W4228" s="321"/>
      <c r="X4228" s="321"/>
      <c r="Y4228" s="321"/>
      <c r="Z4228" s="329"/>
      <c r="AA4228" s="329"/>
      <c r="AB4228" s="329"/>
      <c r="AC4228" s="329"/>
      <c r="AD4228" s="329"/>
      <c r="AE4228" s="329"/>
      <c r="AF4228" s="329"/>
      <c r="AG4228" s="329"/>
      <c r="AH4228" s="329"/>
      <c r="AI4228" s="329"/>
      <c r="AJ4228" s="329"/>
      <c r="AK4228" s="329"/>
      <c r="AL4228" s="329"/>
      <c r="AM4228" s="292"/>
    </row>
    <row r="4229" spans="23:39" ht="19.5" customHeight="1" x14ac:dyDescent="0.2">
      <c r="W4229" s="321"/>
      <c r="X4229" s="321"/>
      <c r="Y4229" s="321"/>
      <c r="Z4229" s="329"/>
      <c r="AA4229" s="329"/>
      <c r="AB4229" s="329"/>
      <c r="AC4229" s="329"/>
      <c r="AD4229" s="329"/>
      <c r="AE4229" s="329"/>
      <c r="AF4229" s="329"/>
      <c r="AG4229" s="329"/>
      <c r="AH4229" s="329"/>
      <c r="AI4229" s="329"/>
      <c r="AJ4229" s="329"/>
      <c r="AK4229" s="329"/>
      <c r="AL4229" s="329"/>
      <c r="AM4229" s="292"/>
    </row>
    <row r="4230" spans="23:39" ht="19.5" customHeight="1" x14ac:dyDescent="0.2">
      <c r="W4230" s="323" t="s">
        <v>3</v>
      </c>
      <c r="X4230" s="323" t="s">
        <v>4</v>
      </c>
      <c r="Y4230" s="323"/>
      <c r="Z4230" s="327" t="s">
        <v>8</v>
      </c>
      <c r="AA4230" s="327" t="s">
        <v>9</v>
      </c>
      <c r="AB4230" s="327" t="s">
        <v>10</v>
      </c>
      <c r="AC4230" s="327" t="s">
        <v>11</v>
      </c>
      <c r="AD4230" s="327" t="s">
        <v>12</v>
      </c>
      <c r="AE4230" s="327" t="s">
        <v>13</v>
      </c>
      <c r="AF4230" s="327" t="s">
        <v>14</v>
      </c>
      <c r="AG4230" s="327" t="s">
        <v>15</v>
      </c>
      <c r="AH4230" s="327" t="s">
        <v>16</v>
      </c>
      <c r="AI4230" s="327" t="s">
        <v>17</v>
      </c>
      <c r="AJ4230" s="327" t="s">
        <v>111</v>
      </c>
      <c r="AK4230" s="327" t="s">
        <v>19</v>
      </c>
      <c r="AL4230" s="327" t="s">
        <v>20</v>
      </c>
      <c r="AM4230" s="292"/>
    </row>
    <row r="4231" spans="23:39" ht="19.5" customHeight="1" x14ac:dyDescent="0.2">
      <c r="W4231" s="323" t="s">
        <v>64</v>
      </c>
      <c r="X4231" s="323" t="s">
        <v>217</v>
      </c>
      <c r="Y4231" s="323"/>
      <c r="Z4231" s="327">
        <v>1.2312959999999999</v>
      </c>
      <c r="AA4231" s="327">
        <v>1.2312959999999999</v>
      </c>
      <c r="AB4231" s="327">
        <v>1.2312959999999999</v>
      </c>
      <c r="AC4231" s="327">
        <v>1.154976</v>
      </c>
      <c r="AD4231" s="327">
        <v>1.154976</v>
      </c>
      <c r="AE4231" s="327">
        <v>1.154976</v>
      </c>
      <c r="AF4231" s="327">
        <v>1.154976</v>
      </c>
      <c r="AG4231" s="327">
        <v>1.154976</v>
      </c>
      <c r="AH4231" s="327">
        <v>1.154976</v>
      </c>
      <c r="AI4231" s="327">
        <v>1.154976</v>
      </c>
      <c r="AJ4231" s="327">
        <v>1.154976</v>
      </c>
      <c r="AK4231" s="327">
        <v>1.154976</v>
      </c>
      <c r="AL4231" s="327">
        <v>1.2312959999999999</v>
      </c>
      <c r="AM4231" s="292"/>
    </row>
    <row r="4232" spans="23:39" ht="19.5" customHeight="1" x14ac:dyDescent="0.2">
      <c r="W4232" s="323" t="s">
        <v>64</v>
      </c>
      <c r="X4232" s="323" t="s">
        <v>218</v>
      </c>
      <c r="Y4232" s="323"/>
      <c r="Z4232" s="327">
        <v>8.4564E-2</v>
      </c>
      <c r="AA4232" s="327">
        <v>5.0057999999999998E-2</v>
      </c>
      <c r="AB4232" s="327">
        <v>9.5255999999999993E-2</v>
      </c>
      <c r="AC4232" s="327">
        <v>0.1215</v>
      </c>
      <c r="AD4232" s="327">
        <v>9.6713999999999994E-2</v>
      </c>
      <c r="AE4232" s="327">
        <v>0.1215</v>
      </c>
      <c r="AF4232" s="327">
        <v>0.127332</v>
      </c>
      <c r="AG4232" s="327">
        <v>0.17058599999999999</v>
      </c>
      <c r="AH4232" s="327">
        <v>0.14288400000000001</v>
      </c>
      <c r="AI4232" s="327">
        <v>0.15551999999999999</v>
      </c>
      <c r="AJ4232" s="327">
        <v>0.17544599999999999</v>
      </c>
      <c r="AK4232" s="327">
        <v>0.15357599999999999</v>
      </c>
      <c r="AL4232" s="327">
        <v>1.494936</v>
      </c>
      <c r="AM4232" s="292"/>
    </row>
    <row r="4233" spans="23:39" ht="19.5" customHeight="1" x14ac:dyDescent="0.2">
      <c r="W4233" s="323" t="s">
        <v>64</v>
      </c>
      <c r="X4233" s="323" t="s">
        <v>219</v>
      </c>
      <c r="Y4233" s="323"/>
      <c r="Z4233" s="327">
        <v>0.65688000000000002</v>
      </c>
      <c r="AA4233" s="327">
        <v>0.34839999999999999</v>
      </c>
      <c r="AB4233" s="327">
        <v>0.65112000000000003</v>
      </c>
      <c r="AC4233" s="327">
        <v>0.76488</v>
      </c>
      <c r="AD4233" s="327">
        <v>0.82599999999999996</v>
      </c>
      <c r="AE4233" s="327">
        <v>1.0276799999999999</v>
      </c>
      <c r="AF4233" s="327">
        <v>1.0888</v>
      </c>
      <c r="AG4233" s="327">
        <v>1.18048</v>
      </c>
      <c r="AH4233" s="327">
        <v>1.1193599999999999</v>
      </c>
      <c r="AI4233" s="327">
        <v>0.93600000000000005</v>
      </c>
      <c r="AJ4233" s="327">
        <v>0.75263999999999998</v>
      </c>
      <c r="AK4233" s="327">
        <v>0.72208000000000006</v>
      </c>
      <c r="AL4233" s="327">
        <v>10.07432</v>
      </c>
      <c r="AM4233" s="292"/>
    </row>
    <row r="4234" spans="23:39" ht="19.5" customHeight="1" x14ac:dyDescent="0.2">
      <c r="W4234" s="323" t="s">
        <v>64</v>
      </c>
      <c r="X4234" s="323" t="s">
        <v>220</v>
      </c>
      <c r="Y4234" s="323"/>
      <c r="Z4234" s="327">
        <v>2.6531259999999999</v>
      </c>
      <c r="AA4234" s="327">
        <v>0.43339</v>
      </c>
      <c r="AB4234" s="327">
        <v>3.8829609999999999</v>
      </c>
      <c r="AC4234" s="327">
        <v>4.5197849999999997</v>
      </c>
      <c r="AD4234" s="327">
        <v>3.0943459999999998</v>
      </c>
      <c r="AE4234" s="327">
        <v>2.6056319999999999</v>
      </c>
      <c r="AF4234" s="327">
        <v>2.324465</v>
      </c>
      <c r="AG4234" s="327">
        <v>2.5049450000000002</v>
      </c>
      <c r="AH4234" s="327">
        <v>1.1686529999999999</v>
      </c>
      <c r="AI4234" s="327">
        <v>3.0013740000000002</v>
      </c>
      <c r="AJ4234" s="327">
        <v>3.450739</v>
      </c>
      <c r="AK4234" s="327">
        <v>4.2303189999999997</v>
      </c>
      <c r="AL4234" s="327">
        <v>33.869734999999999</v>
      </c>
      <c r="AM4234" s="292"/>
    </row>
    <row r="4235" spans="23:39" ht="19.5" customHeight="1" x14ac:dyDescent="0.2">
      <c r="W4235" s="323" t="s">
        <v>64</v>
      </c>
      <c r="X4235" s="323" t="s">
        <v>211</v>
      </c>
      <c r="Y4235" s="323"/>
      <c r="Z4235" s="327">
        <v>110.187736</v>
      </c>
      <c r="AA4235" s="327">
        <v>286.57285300000001</v>
      </c>
      <c r="AB4235" s="327">
        <v>190.799058</v>
      </c>
      <c r="AC4235" s="327">
        <v>184.551041</v>
      </c>
      <c r="AD4235" s="327">
        <v>171.23132699999999</v>
      </c>
      <c r="AE4235" s="327">
        <v>218.74754999999999</v>
      </c>
      <c r="AF4235" s="327">
        <v>164.382385</v>
      </c>
      <c r="AG4235" s="327">
        <v>253.90219500000001</v>
      </c>
      <c r="AH4235" s="327">
        <v>234.598456</v>
      </c>
      <c r="AI4235" s="327">
        <v>201.27341999999999</v>
      </c>
      <c r="AJ4235" s="327">
        <v>217.17719</v>
      </c>
      <c r="AK4235" s="327">
        <v>176.350841</v>
      </c>
      <c r="AL4235" s="327">
        <v>2409.7740520000002</v>
      </c>
      <c r="AM4235" s="292"/>
    </row>
    <row r="4236" spans="23:39" ht="19.5" customHeight="1" x14ac:dyDescent="0.2">
      <c r="W4236" s="323" t="s">
        <v>64</v>
      </c>
      <c r="X4236" s="323" t="s">
        <v>221</v>
      </c>
      <c r="Y4236" s="323"/>
      <c r="Z4236" s="327">
        <v>12.935437</v>
      </c>
      <c r="AA4236" s="327">
        <v>15.18618</v>
      </c>
      <c r="AB4236" s="327">
        <v>16.501449999999998</v>
      </c>
      <c r="AC4236" s="327">
        <v>14.883953999999999</v>
      </c>
      <c r="AD4236" s="327">
        <v>16.539636000000002</v>
      </c>
      <c r="AE4236" s="327">
        <v>15.559867000000001</v>
      </c>
      <c r="AF4236" s="327">
        <v>18.121182000000001</v>
      </c>
      <c r="AG4236" s="327">
        <v>11.984598</v>
      </c>
      <c r="AH4236" s="327">
        <v>17.415963999999999</v>
      </c>
      <c r="AI4236" s="327">
        <v>8.4939699999999991</v>
      </c>
      <c r="AJ4236" s="327">
        <v>15.011184</v>
      </c>
      <c r="AK4236" s="327">
        <v>12.584376000000001</v>
      </c>
      <c r="AL4236" s="327">
        <v>175.21779799999999</v>
      </c>
      <c r="AM4236" s="292"/>
    </row>
    <row r="4237" spans="23:39" ht="19.5" customHeight="1" x14ac:dyDescent="0.2">
      <c r="W4237" s="323" t="s">
        <v>64</v>
      </c>
      <c r="X4237" s="323" t="s">
        <v>222</v>
      </c>
      <c r="Y4237" s="323"/>
      <c r="Z4237" s="327">
        <v>3.6560000000000001</v>
      </c>
      <c r="AA4237" s="327">
        <v>9.2859999999999998E-2</v>
      </c>
      <c r="AB4237" s="327">
        <v>0.23699999999999999</v>
      </c>
      <c r="AC4237" s="327">
        <v>0.36359999999999998</v>
      </c>
      <c r="AD4237" s="327">
        <v>0.21149999999999999</v>
      </c>
      <c r="AE4237" s="327">
        <v>0.41086</v>
      </c>
      <c r="AF4237" s="327">
        <v>0.88959999999999995</v>
      </c>
      <c r="AG4237" s="327">
        <v>2.6164999999999998</v>
      </c>
      <c r="AH4237" s="327">
        <v>1.18</v>
      </c>
      <c r="AI4237" s="327">
        <v>5.2499999999999998E-2</v>
      </c>
      <c r="AJ4237" s="327">
        <v>0.03</v>
      </c>
      <c r="AK4237" s="327">
        <v>1.2787500000000001</v>
      </c>
      <c r="AL4237" s="327">
        <v>11.019170000000001</v>
      </c>
      <c r="AM4237" s="292"/>
    </row>
    <row r="4238" spans="23:39" ht="19.5" customHeight="1" x14ac:dyDescent="0.2">
      <c r="W4238" s="323" t="s">
        <v>64</v>
      </c>
      <c r="X4238" s="323" t="s">
        <v>223</v>
      </c>
      <c r="Y4238" s="323"/>
      <c r="Z4238" s="327">
        <v>0.05</v>
      </c>
      <c r="AA4238" s="327">
        <v>0</v>
      </c>
      <c r="AB4238" s="327">
        <v>0</v>
      </c>
      <c r="AC4238" s="327">
        <v>0</v>
      </c>
      <c r="AD4238" s="327">
        <v>0</v>
      </c>
      <c r="AE4238" s="327">
        <v>0</v>
      </c>
      <c r="AF4238" s="327">
        <v>0</v>
      </c>
      <c r="AG4238" s="327">
        <v>0</v>
      </c>
      <c r="AH4238" s="327">
        <v>0</v>
      </c>
      <c r="AI4238" s="327">
        <v>0.1</v>
      </c>
      <c r="AJ4238" s="327">
        <v>0</v>
      </c>
      <c r="AK4238" s="327">
        <v>0</v>
      </c>
      <c r="AL4238" s="327">
        <v>0.15</v>
      </c>
      <c r="AM4238" s="292"/>
    </row>
    <row r="4239" spans="23:39" ht="19.5" customHeight="1" x14ac:dyDescent="0.2">
      <c r="W4239" s="323" t="s">
        <v>64</v>
      </c>
      <c r="X4239" s="323" t="s">
        <v>224</v>
      </c>
      <c r="Y4239" s="323"/>
      <c r="Z4239" s="327">
        <v>5.3757000000000001</v>
      </c>
      <c r="AA4239" s="327">
        <v>9.8042999999999996</v>
      </c>
      <c r="AB4239" s="327">
        <v>31.021249999999998</v>
      </c>
      <c r="AC4239" s="327">
        <v>62.437452999999998</v>
      </c>
      <c r="AD4239" s="327">
        <v>71.557199999999995</v>
      </c>
      <c r="AE4239" s="327">
        <v>39.181849999999997</v>
      </c>
      <c r="AF4239" s="327">
        <v>93.054000000000002</v>
      </c>
      <c r="AG4239" s="327">
        <v>59.253950000000003</v>
      </c>
      <c r="AH4239" s="327">
        <v>72.342449999999999</v>
      </c>
      <c r="AI4239" s="327">
        <v>43.250340000000001</v>
      </c>
      <c r="AJ4239" s="327">
        <v>89.843670000000003</v>
      </c>
      <c r="AK4239" s="327">
        <v>66.332575000000006</v>
      </c>
      <c r="AL4239" s="327">
        <v>643.45473800000002</v>
      </c>
      <c r="AM4239" s="292"/>
    </row>
    <row r="4240" spans="23:39" ht="19.5" customHeight="1" x14ac:dyDescent="0.2">
      <c r="W4240" s="323" t="s">
        <v>64</v>
      </c>
      <c r="X4240" s="323" t="s">
        <v>225</v>
      </c>
      <c r="Y4240" s="323"/>
      <c r="Z4240" s="327">
        <v>0.82924699999999996</v>
      </c>
      <c r="AA4240" s="327">
        <v>0</v>
      </c>
      <c r="AB4240" s="327">
        <v>1.6584939999999999</v>
      </c>
      <c r="AC4240" s="327">
        <v>0.83396499999999996</v>
      </c>
      <c r="AD4240" s="327">
        <v>0.832561</v>
      </c>
      <c r="AE4240" s="327">
        <v>0.83722399999999997</v>
      </c>
      <c r="AF4240" s="327">
        <v>0.83842099999999997</v>
      </c>
      <c r="AG4240" s="327">
        <v>0.83373299999999995</v>
      </c>
      <c r="AH4240" s="327">
        <v>0.85920600000000003</v>
      </c>
      <c r="AI4240" s="327">
        <v>0.78407000000000004</v>
      </c>
      <c r="AJ4240" s="327">
        <v>0.84043500000000004</v>
      </c>
      <c r="AK4240" s="327">
        <v>3.4722999999999997E-2</v>
      </c>
      <c r="AL4240" s="327">
        <v>9.1820789999999999</v>
      </c>
      <c r="AM4240" s="292"/>
    </row>
    <row r="4241" spans="23:39" ht="19.5" customHeight="1" x14ac:dyDescent="0.2">
      <c r="W4241" s="323" t="s">
        <v>64</v>
      </c>
      <c r="X4241" s="323" t="s">
        <v>226</v>
      </c>
      <c r="Y4241" s="323"/>
      <c r="Z4241" s="327">
        <v>0</v>
      </c>
      <c r="AA4241" s="327">
        <v>0</v>
      </c>
      <c r="AB4241" s="327">
        <v>0</v>
      </c>
      <c r="AC4241" s="327">
        <v>0</v>
      </c>
      <c r="AD4241" s="327">
        <v>0.1948</v>
      </c>
      <c r="AE4241" s="327">
        <v>0.105</v>
      </c>
      <c r="AF4241" s="327">
        <v>1.052</v>
      </c>
      <c r="AG4241" s="327">
        <v>0</v>
      </c>
      <c r="AH4241" s="327">
        <v>0</v>
      </c>
      <c r="AI4241" s="327">
        <v>0</v>
      </c>
      <c r="AJ4241" s="327">
        <v>0</v>
      </c>
      <c r="AK4241" s="327">
        <v>0</v>
      </c>
      <c r="AL4241" s="327">
        <v>1.3517999999999999</v>
      </c>
      <c r="AM4241" s="292"/>
    </row>
    <row r="4242" spans="23:39" ht="19.5" customHeight="1" x14ac:dyDescent="0.2">
      <c r="W4242" s="323" t="s">
        <v>64</v>
      </c>
      <c r="X4242" s="323" t="s">
        <v>227</v>
      </c>
      <c r="Y4242" s="323"/>
      <c r="Z4242" s="327">
        <v>0</v>
      </c>
      <c r="AA4242" s="327">
        <v>0</v>
      </c>
      <c r="AB4242" s="327">
        <v>0</v>
      </c>
      <c r="AC4242" s="327">
        <v>0</v>
      </c>
      <c r="AD4242" s="327">
        <v>0</v>
      </c>
      <c r="AE4242" s="327">
        <v>0</v>
      </c>
      <c r="AF4242" s="327">
        <v>0</v>
      </c>
      <c r="AG4242" s="327">
        <v>2.3488000000000002</v>
      </c>
      <c r="AH4242" s="327">
        <v>0</v>
      </c>
      <c r="AI4242" s="327">
        <v>0</v>
      </c>
      <c r="AJ4242" s="327">
        <v>0</v>
      </c>
      <c r="AK4242" s="327">
        <v>0</v>
      </c>
      <c r="AL4242" s="327">
        <v>2.3488000000000002</v>
      </c>
      <c r="AM4242" s="292"/>
    </row>
    <row r="4243" spans="23:39" ht="19.5" customHeight="1" x14ac:dyDescent="0.2">
      <c r="W4243" s="323" t="s">
        <v>64</v>
      </c>
      <c r="X4243" s="323" t="s">
        <v>367</v>
      </c>
      <c r="Y4243" s="323"/>
      <c r="Z4243" s="327">
        <v>0</v>
      </c>
      <c r="AA4243" s="327">
        <v>0</v>
      </c>
      <c r="AB4243" s="327">
        <v>0</v>
      </c>
      <c r="AC4243" s="327">
        <v>0</v>
      </c>
      <c r="AD4243" s="327">
        <v>0</v>
      </c>
      <c r="AE4243" s="327">
        <v>0</v>
      </c>
      <c r="AF4243" s="327">
        <v>0</v>
      </c>
      <c r="AG4243" s="327">
        <v>0</v>
      </c>
      <c r="AH4243" s="327">
        <v>0</v>
      </c>
      <c r="AI4243" s="327">
        <v>0</v>
      </c>
      <c r="AJ4243" s="327">
        <v>0</v>
      </c>
      <c r="AK4243" s="327">
        <v>0</v>
      </c>
      <c r="AL4243" s="327">
        <v>0</v>
      </c>
      <c r="AM4243" s="292"/>
    </row>
    <row r="4244" spans="23:39" ht="19.5" customHeight="1" x14ac:dyDescent="0.2">
      <c r="W4244" s="323" t="s">
        <v>64</v>
      </c>
      <c r="X4244" s="323" t="s">
        <v>229</v>
      </c>
      <c r="Y4244" s="323"/>
      <c r="Z4244" s="327">
        <v>-199.41695000000001</v>
      </c>
      <c r="AA4244" s="327">
        <v>-129.27160000000001</v>
      </c>
      <c r="AB4244" s="327">
        <v>-107.73569999999999</v>
      </c>
      <c r="AC4244" s="327">
        <v>-376.14780000000002</v>
      </c>
      <c r="AD4244" s="327">
        <v>-173.76419999999999</v>
      </c>
      <c r="AE4244" s="327">
        <v>-162.21610000000001</v>
      </c>
      <c r="AF4244" s="327">
        <v>-214.1557</v>
      </c>
      <c r="AG4244" s="327">
        <v>-146.97800000000001</v>
      </c>
      <c r="AH4244" s="327">
        <v>-248.05520000000001</v>
      </c>
      <c r="AI4244" s="327">
        <v>-173.416</v>
      </c>
      <c r="AJ4244" s="327">
        <v>-224.66569999999999</v>
      </c>
      <c r="AK4244" s="327">
        <v>-432.67219999999998</v>
      </c>
      <c r="AL4244" s="327">
        <v>-2588.4951500000002</v>
      </c>
      <c r="AM4244" s="292"/>
    </row>
    <row r="4245" spans="23:39" ht="19.5" customHeight="1" x14ac:dyDescent="0.2">
      <c r="W4245" s="323" t="s">
        <v>64</v>
      </c>
      <c r="X4245" s="323" t="s">
        <v>230</v>
      </c>
      <c r="Y4245" s="323"/>
      <c r="Z4245" s="327">
        <v>259.40335499999998</v>
      </c>
      <c r="AA4245" s="327">
        <v>19.7392</v>
      </c>
      <c r="AB4245" s="327">
        <v>8.3500000000000005E-2</v>
      </c>
      <c r="AC4245" s="327">
        <v>0</v>
      </c>
      <c r="AD4245" s="327">
        <v>0.18338499999999999</v>
      </c>
      <c r="AE4245" s="327">
        <v>10.0684</v>
      </c>
      <c r="AF4245" s="327">
        <v>19.076979999999999</v>
      </c>
      <c r="AG4245" s="327">
        <v>219.891581</v>
      </c>
      <c r="AH4245" s="327">
        <v>-236.05119999999999</v>
      </c>
      <c r="AI4245" s="327">
        <v>2.0205289999999998</v>
      </c>
      <c r="AJ4245" s="327">
        <v>0</v>
      </c>
      <c r="AK4245" s="327">
        <v>0</v>
      </c>
      <c r="AL4245" s="327">
        <v>294.41573</v>
      </c>
      <c r="AM4245" s="292"/>
    </row>
    <row r="4246" spans="23:39" ht="19.5" customHeight="1" x14ac:dyDescent="0.2">
      <c r="W4246" s="323" t="s">
        <v>64</v>
      </c>
      <c r="X4246" s="323" t="s">
        <v>231</v>
      </c>
      <c r="Y4246" s="323"/>
      <c r="Z4246" s="327">
        <v>0</v>
      </c>
      <c r="AA4246" s="327">
        <v>0</v>
      </c>
      <c r="AB4246" s="327">
        <v>0</v>
      </c>
      <c r="AC4246" s="327">
        <v>0</v>
      </c>
      <c r="AD4246" s="327">
        <v>0</v>
      </c>
      <c r="AE4246" s="327">
        <v>0</v>
      </c>
      <c r="AF4246" s="327">
        <v>0</v>
      </c>
      <c r="AG4246" s="327">
        <v>1.7649999999999999E-2</v>
      </c>
      <c r="AH4246" s="327">
        <v>0</v>
      </c>
      <c r="AI4246" s="327">
        <v>0</v>
      </c>
      <c r="AJ4246" s="327">
        <v>0</v>
      </c>
      <c r="AK4246" s="327">
        <v>0</v>
      </c>
      <c r="AL4246" s="327">
        <v>1.7649999999999999E-2</v>
      </c>
      <c r="AM4246" s="292"/>
    </row>
    <row r="4247" spans="23:39" ht="19.5" customHeight="1" x14ac:dyDescent="0.2">
      <c r="W4247" s="323" t="s">
        <v>64</v>
      </c>
      <c r="X4247" s="323" t="s">
        <v>232</v>
      </c>
      <c r="Y4247" s="323"/>
      <c r="Z4247" s="327">
        <v>0</v>
      </c>
      <c r="AA4247" s="327">
        <v>0</v>
      </c>
      <c r="AB4247" s="327">
        <v>0</v>
      </c>
      <c r="AC4247" s="327">
        <v>0</v>
      </c>
      <c r="AD4247" s="327">
        <v>0</v>
      </c>
      <c r="AE4247" s="327">
        <v>0</v>
      </c>
      <c r="AF4247" s="327">
        <v>0</v>
      </c>
      <c r="AG4247" s="327">
        <v>0</v>
      </c>
      <c r="AH4247" s="327">
        <v>0</v>
      </c>
      <c r="AI4247" s="327">
        <v>0</v>
      </c>
      <c r="AJ4247" s="327">
        <v>0</v>
      </c>
      <c r="AK4247" s="327">
        <v>0</v>
      </c>
      <c r="AL4247" s="327">
        <v>0</v>
      </c>
      <c r="AM4247" s="292"/>
    </row>
    <row r="4248" spans="23:39" ht="19.5" customHeight="1" x14ac:dyDescent="0.2">
      <c r="W4248" s="323" t="s">
        <v>64</v>
      </c>
      <c r="X4248" s="323" t="s">
        <v>233</v>
      </c>
      <c r="Y4248" s="323"/>
      <c r="Z4248" s="327">
        <v>0.27210000000000001</v>
      </c>
      <c r="AA4248" s="327">
        <v>6.5100000000000005E-2</v>
      </c>
      <c r="AB4248" s="327">
        <v>4.7199999999999999E-2</v>
      </c>
      <c r="AC4248" s="327">
        <v>9.69E-2</v>
      </c>
      <c r="AD4248" s="327">
        <v>0</v>
      </c>
      <c r="AE4248" s="327">
        <v>0.1845</v>
      </c>
      <c r="AF4248" s="327">
        <v>0.1225</v>
      </c>
      <c r="AG4248" s="327">
        <v>0.1661</v>
      </c>
      <c r="AH4248" s="327">
        <v>5.7000000000000002E-2</v>
      </c>
      <c r="AI4248" s="327">
        <v>0</v>
      </c>
      <c r="AJ4248" s="327">
        <v>0</v>
      </c>
      <c r="AK4248" s="327">
        <v>0</v>
      </c>
      <c r="AL4248" s="327">
        <v>1.0114000000000001</v>
      </c>
      <c r="AM4248" s="292"/>
    </row>
    <row r="4249" spans="23:39" ht="19.5" customHeight="1" x14ac:dyDescent="0.2">
      <c r="W4249" s="323" t="s">
        <v>64</v>
      </c>
      <c r="X4249" s="323" t="s">
        <v>234</v>
      </c>
      <c r="Y4249" s="323"/>
      <c r="Z4249" s="327">
        <v>0</v>
      </c>
      <c r="AA4249" s="327">
        <v>0</v>
      </c>
      <c r="AB4249" s="327">
        <v>0</v>
      </c>
      <c r="AC4249" s="327">
        <v>0</v>
      </c>
      <c r="AD4249" s="327">
        <v>0</v>
      </c>
      <c r="AE4249" s="327">
        <v>0</v>
      </c>
      <c r="AF4249" s="327">
        <v>0</v>
      </c>
      <c r="AG4249" s="327">
        <v>0</v>
      </c>
      <c r="AH4249" s="327">
        <v>0</v>
      </c>
      <c r="AI4249" s="327">
        <v>0</v>
      </c>
      <c r="AJ4249" s="327">
        <v>0</v>
      </c>
      <c r="AK4249" s="327">
        <v>0</v>
      </c>
      <c r="AL4249" s="327">
        <v>0</v>
      </c>
      <c r="AM4249" s="292"/>
    </row>
    <row r="4250" spans="23:39" ht="19.5" customHeight="1" x14ac:dyDescent="0.2">
      <c r="W4250" s="323" t="s">
        <v>64</v>
      </c>
      <c r="X4250" s="323" t="s">
        <v>127</v>
      </c>
      <c r="Y4250" s="323"/>
      <c r="Z4250" s="327">
        <v>38.654774000000003</v>
      </c>
      <c r="AA4250" s="327">
        <v>1.5193300000000001</v>
      </c>
      <c r="AB4250" s="327">
        <v>-4.1408E-2</v>
      </c>
      <c r="AC4250" s="327">
        <v>1.1719329999999999</v>
      </c>
      <c r="AD4250" s="327">
        <v>0.926014</v>
      </c>
      <c r="AE4250" s="327">
        <v>9.4603269999999995</v>
      </c>
      <c r="AF4250" s="327">
        <v>0.56470200000000004</v>
      </c>
      <c r="AG4250" s="327">
        <v>0.312363</v>
      </c>
      <c r="AH4250" s="327">
        <v>0.29250500000000001</v>
      </c>
      <c r="AI4250" s="327">
        <v>6.2780000000000002E-2</v>
      </c>
      <c r="AJ4250" s="327">
        <v>8.6399600000000003</v>
      </c>
      <c r="AK4250" s="327">
        <v>0.51432</v>
      </c>
      <c r="AL4250" s="327">
        <v>62.077599999999997</v>
      </c>
      <c r="AM4250" s="292"/>
    </row>
    <row r="4251" spans="23:39" ht="19.5" customHeight="1" x14ac:dyDescent="0.2">
      <c r="W4251" s="323" t="s">
        <v>64</v>
      </c>
      <c r="X4251" s="323" t="s">
        <v>235</v>
      </c>
      <c r="Y4251" s="323"/>
      <c r="Z4251" s="327">
        <v>0</v>
      </c>
      <c r="AA4251" s="327">
        <v>0</v>
      </c>
      <c r="AB4251" s="327">
        <v>0</v>
      </c>
      <c r="AC4251" s="327">
        <v>0</v>
      </c>
      <c r="AD4251" s="327">
        <v>0</v>
      </c>
      <c r="AE4251" s="327">
        <v>0</v>
      </c>
      <c r="AF4251" s="327">
        <v>0</v>
      </c>
      <c r="AG4251" s="327">
        <v>0</v>
      </c>
      <c r="AH4251" s="327">
        <v>0</v>
      </c>
      <c r="AI4251" s="327">
        <v>0</v>
      </c>
      <c r="AJ4251" s="327">
        <v>0</v>
      </c>
      <c r="AK4251" s="327">
        <v>0</v>
      </c>
      <c r="AL4251" s="327">
        <v>0</v>
      </c>
      <c r="AM4251" s="292"/>
    </row>
    <row r="4252" spans="23:39" ht="19.5" customHeight="1" x14ac:dyDescent="0.2">
      <c r="W4252" s="323" t="s">
        <v>64</v>
      </c>
      <c r="X4252" s="323" t="s">
        <v>236</v>
      </c>
      <c r="Y4252" s="323"/>
      <c r="Z4252" s="327">
        <v>0</v>
      </c>
      <c r="AA4252" s="327">
        <v>0</v>
      </c>
      <c r="AB4252" s="327">
        <v>0</v>
      </c>
      <c r="AC4252" s="327">
        <v>0</v>
      </c>
      <c r="AD4252" s="327">
        <v>0</v>
      </c>
      <c r="AE4252" s="327">
        <v>0</v>
      </c>
      <c r="AF4252" s="327">
        <v>0</v>
      </c>
      <c r="AG4252" s="327">
        <v>0</v>
      </c>
      <c r="AH4252" s="327">
        <v>0</v>
      </c>
      <c r="AI4252" s="327">
        <v>0</v>
      </c>
      <c r="AJ4252" s="327">
        <v>0</v>
      </c>
      <c r="AK4252" s="327">
        <v>0</v>
      </c>
      <c r="AL4252" s="327">
        <v>0</v>
      </c>
      <c r="AM4252" s="292"/>
    </row>
    <row r="4253" spans="23:39" ht="19.5" customHeight="1" x14ac:dyDescent="0.2">
      <c r="W4253" s="323" t="s">
        <v>64</v>
      </c>
      <c r="X4253" s="323" t="s">
        <v>237</v>
      </c>
      <c r="Y4253" s="323"/>
      <c r="Z4253" s="327">
        <v>0</v>
      </c>
      <c r="AA4253" s="327">
        <v>0</v>
      </c>
      <c r="AB4253" s="327">
        <v>0</v>
      </c>
      <c r="AC4253" s="327">
        <v>0</v>
      </c>
      <c r="AD4253" s="327">
        <v>0</v>
      </c>
      <c r="AE4253" s="327">
        <v>0</v>
      </c>
      <c r="AF4253" s="327">
        <v>0</v>
      </c>
      <c r="AG4253" s="327">
        <v>0</v>
      </c>
      <c r="AH4253" s="327">
        <v>0</v>
      </c>
      <c r="AI4253" s="327">
        <v>0</v>
      </c>
      <c r="AJ4253" s="327">
        <v>0</v>
      </c>
      <c r="AK4253" s="327">
        <v>0</v>
      </c>
      <c r="AL4253" s="327">
        <v>0</v>
      </c>
      <c r="AM4253" s="292"/>
    </row>
    <row r="4254" spans="23:39" ht="19.5" customHeight="1" x14ac:dyDescent="0.2">
      <c r="W4254" s="323" t="s">
        <v>64</v>
      </c>
      <c r="X4254" s="323" t="s">
        <v>238</v>
      </c>
      <c r="Y4254" s="323"/>
      <c r="Z4254" s="327">
        <v>0</v>
      </c>
      <c r="AA4254" s="327">
        <v>0</v>
      </c>
      <c r="AB4254" s="327">
        <v>0</v>
      </c>
      <c r="AC4254" s="327">
        <v>0</v>
      </c>
      <c r="AD4254" s="327">
        <v>0</v>
      </c>
      <c r="AE4254" s="327">
        <v>0</v>
      </c>
      <c r="AF4254" s="327">
        <v>0</v>
      </c>
      <c r="AG4254" s="327">
        <v>0</v>
      </c>
      <c r="AH4254" s="327">
        <v>0</v>
      </c>
      <c r="AI4254" s="327">
        <v>0</v>
      </c>
      <c r="AJ4254" s="327">
        <v>0</v>
      </c>
      <c r="AK4254" s="327">
        <v>0</v>
      </c>
      <c r="AL4254" s="327">
        <v>0</v>
      </c>
      <c r="AM4254" s="292"/>
    </row>
    <row r="4255" spans="23:39" ht="19.5" customHeight="1" x14ac:dyDescent="0.2">
      <c r="W4255" s="323" t="s">
        <v>64</v>
      </c>
      <c r="X4255" s="323" t="s">
        <v>239</v>
      </c>
      <c r="Y4255" s="323"/>
      <c r="Z4255" s="327">
        <v>0</v>
      </c>
      <c r="AA4255" s="327">
        <v>0</v>
      </c>
      <c r="AB4255" s="327">
        <v>0</v>
      </c>
      <c r="AC4255" s="327">
        <v>0</v>
      </c>
      <c r="AD4255" s="327">
        <v>0</v>
      </c>
      <c r="AE4255" s="327">
        <v>0</v>
      </c>
      <c r="AF4255" s="327">
        <v>0</v>
      </c>
      <c r="AG4255" s="327">
        <v>0</v>
      </c>
      <c r="AH4255" s="327">
        <v>0</v>
      </c>
      <c r="AI4255" s="327">
        <v>0</v>
      </c>
      <c r="AJ4255" s="327">
        <v>0</v>
      </c>
      <c r="AK4255" s="327">
        <v>0</v>
      </c>
      <c r="AL4255" s="327">
        <v>0</v>
      </c>
      <c r="AM4255" s="292"/>
    </row>
    <row r="4256" spans="23:39" ht="19.5" customHeight="1" x14ac:dyDescent="0.2">
      <c r="W4256" s="323" t="s">
        <v>64</v>
      </c>
      <c r="X4256" s="323" t="s">
        <v>240</v>
      </c>
      <c r="Y4256" s="323"/>
      <c r="Z4256" s="327">
        <v>0</v>
      </c>
      <c r="AA4256" s="327">
        <v>0</v>
      </c>
      <c r="AB4256" s="327">
        <v>0</v>
      </c>
      <c r="AC4256" s="327">
        <v>0</v>
      </c>
      <c r="AD4256" s="327">
        <v>0</v>
      </c>
      <c r="AE4256" s="327">
        <v>0</v>
      </c>
      <c r="AF4256" s="327">
        <v>0</v>
      </c>
      <c r="AG4256" s="327">
        <v>0</v>
      </c>
      <c r="AH4256" s="327">
        <v>0</v>
      </c>
      <c r="AI4256" s="327">
        <v>0</v>
      </c>
      <c r="AJ4256" s="327">
        <v>0</v>
      </c>
      <c r="AK4256" s="327">
        <v>0</v>
      </c>
      <c r="AL4256" s="327">
        <v>0</v>
      </c>
      <c r="AM4256" s="292"/>
    </row>
    <row r="4257" spans="23:39" ht="19.5" customHeight="1" x14ac:dyDescent="0.2">
      <c r="W4257" s="323" t="s">
        <v>64</v>
      </c>
      <c r="X4257" s="323" t="s">
        <v>241</v>
      </c>
      <c r="Y4257" s="323"/>
      <c r="Z4257" s="327">
        <v>0</v>
      </c>
      <c r="AA4257" s="327">
        <v>0</v>
      </c>
      <c r="AB4257" s="327">
        <v>0</v>
      </c>
      <c r="AC4257" s="327">
        <v>0</v>
      </c>
      <c r="AD4257" s="327">
        <v>0</v>
      </c>
      <c r="AE4257" s="327">
        <v>0</v>
      </c>
      <c r="AF4257" s="327">
        <v>0</v>
      </c>
      <c r="AG4257" s="327">
        <v>0</v>
      </c>
      <c r="AH4257" s="327">
        <v>0</v>
      </c>
      <c r="AI4257" s="327">
        <v>0</v>
      </c>
      <c r="AJ4257" s="327">
        <v>0</v>
      </c>
      <c r="AK4257" s="327">
        <v>0</v>
      </c>
      <c r="AL4257" s="327">
        <v>0</v>
      </c>
      <c r="AM4257" s="292"/>
    </row>
    <row r="4258" spans="23:39" ht="19.5" customHeight="1" x14ac:dyDescent="0.2">
      <c r="W4258" s="323" t="s">
        <v>64</v>
      </c>
      <c r="X4258" s="323" t="s">
        <v>242</v>
      </c>
      <c r="Y4258" s="323"/>
      <c r="Z4258" s="327">
        <v>0</v>
      </c>
      <c r="AA4258" s="327">
        <v>0</v>
      </c>
      <c r="AB4258" s="327">
        <v>0</v>
      </c>
      <c r="AC4258" s="327">
        <v>0</v>
      </c>
      <c r="AD4258" s="327">
        <v>0</v>
      </c>
      <c r="AE4258" s="327">
        <v>0</v>
      </c>
      <c r="AF4258" s="327">
        <v>0</v>
      </c>
      <c r="AG4258" s="327">
        <v>0</v>
      </c>
      <c r="AH4258" s="327">
        <v>0</v>
      </c>
      <c r="AI4258" s="327">
        <v>0</v>
      </c>
      <c r="AJ4258" s="327">
        <v>0</v>
      </c>
      <c r="AK4258" s="327">
        <v>-0.35</v>
      </c>
      <c r="AL4258" s="327">
        <v>-0.35</v>
      </c>
      <c r="AM4258" s="292"/>
    </row>
    <row r="4259" spans="23:39" ht="19.5" customHeight="1" x14ac:dyDescent="0.2">
      <c r="W4259" s="323" t="s">
        <v>64</v>
      </c>
      <c r="X4259" s="323" t="s">
        <v>243</v>
      </c>
      <c r="Y4259" s="323"/>
      <c r="Z4259" s="327">
        <v>0</v>
      </c>
      <c r="AA4259" s="327">
        <v>0</v>
      </c>
      <c r="AB4259" s="327">
        <v>0.16</v>
      </c>
      <c r="AC4259" s="327">
        <v>0.21679999999999999</v>
      </c>
      <c r="AD4259" s="327">
        <v>9.2999999999999999E-2</v>
      </c>
      <c r="AE4259" s="327">
        <v>0</v>
      </c>
      <c r="AF4259" s="327">
        <v>0</v>
      </c>
      <c r="AG4259" s="327">
        <v>0</v>
      </c>
      <c r="AH4259" s="327">
        <v>0</v>
      </c>
      <c r="AI4259" s="327">
        <v>0</v>
      </c>
      <c r="AJ4259" s="327">
        <v>1.7999999999999999E-2</v>
      </c>
      <c r="AK4259" s="327">
        <v>0</v>
      </c>
      <c r="AL4259" s="327">
        <v>0.48780000000000001</v>
      </c>
      <c r="AM4259" s="292"/>
    </row>
    <row r="4260" spans="23:39" ht="19.5" customHeight="1" x14ac:dyDescent="0.2">
      <c r="W4260" s="323" t="s">
        <v>64</v>
      </c>
      <c r="X4260" s="323" t="s">
        <v>244</v>
      </c>
      <c r="Y4260" s="323"/>
      <c r="Z4260" s="327">
        <v>0</v>
      </c>
      <c r="AA4260" s="327">
        <v>0</v>
      </c>
      <c r="AB4260" s="327">
        <v>0</v>
      </c>
      <c r="AC4260" s="327">
        <v>0</v>
      </c>
      <c r="AD4260" s="327">
        <v>0</v>
      </c>
      <c r="AE4260" s="327">
        <v>0</v>
      </c>
      <c r="AF4260" s="327">
        <v>0</v>
      </c>
      <c r="AG4260" s="327">
        <v>0</v>
      </c>
      <c r="AH4260" s="327">
        <v>0</v>
      </c>
      <c r="AI4260" s="327">
        <v>0</v>
      </c>
      <c r="AJ4260" s="327">
        <v>0</v>
      </c>
      <c r="AK4260" s="327">
        <v>0</v>
      </c>
      <c r="AL4260" s="327">
        <v>0</v>
      </c>
      <c r="AM4260" s="292"/>
    </row>
    <row r="4261" spans="23:39" ht="19.5" customHeight="1" x14ac:dyDescent="0.2">
      <c r="W4261" s="323" t="s">
        <v>64</v>
      </c>
      <c r="X4261" s="323" t="s">
        <v>245</v>
      </c>
      <c r="Y4261" s="323"/>
      <c r="Z4261" s="327">
        <v>0</v>
      </c>
      <c r="AA4261" s="327">
        <v>0</v>
      </c>
      <c r="AB4261" s="327">
        <v>0</v>
      </c>
      <c r="AC4261" s="327">
        <v>0</v>
      </c>
      <c r="AD4261" s="327">
        <v>0</v>
      </c>
      <c r="AE4261" s="327">
        <v>0</v>
      </c>
      <c r="AF4261" s="327">
        <v>0</v>
      </c>
      <c r="AG4261" s="327">
        <v>0</v>
      </c>
      <c r="AH4261" s="327">
        <v>0</v>
      </c>
      <c r="AI4261" s="327">
        <v>0</v>
      </c>
      <c r="AJ4261" s="327">
        <v>0</v>
      </c>
      <c r="AK4261" s="327">
        <v>0</v>
      </c>
      <c r="AL4261" s="327">
        <v>0</v>
      </c>
      <c r="AM4261" s="292"/>
    </row>
    <row r="4262" spans="23:39" ht="19.5" customHeight="1" x14ac:dyDescent="0.2">
      <c r="W4262" s="323" t="s">
        <v>64</v>
      </c>
      <c r="X4262" s="323" t="s">
        <v>246</v>
      </c>
      <c r="Y4262" s="323"/>
      <c r="Z4262" s="327">
        <v>0</v>
      </c>
      <c r="AA4262" s="327">
        <v>0</v>
      </c>
      <c r="AB4262" s="327">
        <v>0</v>
      </c>
      <c r="AC4262" s="327">
        <v>0</v>
      </c>
      <c r="AD4262" s="327">
        <v>0</v>
      </c>
      <c r="AE4262" s="327">
        <v>0</v>
      </c>
      <c r="AF4262" s="327">
        <v>0</v>
      </c>
      <c r="AG4262" s="327">
        <v>0</v>
      </c>
      <c r="AH4262" s="327">
        <v>0</v>
      </c>
      <c r="AI4262" s="327">
        <v>0</v>
      </c>
      <c r="AJ4262" s="327">
        <v>0</v>
      </c>
      <c r="AK4262" s="327">
        <v>0</v>
      </c>
      <c r="AL4262" s="327">
        <v>0</v>
      </c>
      <c r="AM4262" s="292"/>
    </row>
    <row r="4263" spans="23:39" ht="19.5" customHeight="1" x14ac:dyDescent="0.2">
      <c r="W4263" s="323" t="s">
        <v>64</v>
      </c>
      <c r="X4263" s="323" t="s">
        <v>247</v>
      </c>
      <c r="Y4263" s="323"/>
      <c r="Z4263" s="327">
        <v>0</v>
      </c>
      <c r="AA4263" s="327">
        <v>0</v>
      </c>
      <c r="AB4263" s="327">
        <v>0</v>
      </c>
      <c r="AC4263" s="327">
        <v>0</v>
      </c>
      <c r="AD4263" s="327">
        <v>0</v>
      </c>
      <c r="AE4263" s="327">
        <v>0</v>
      </c>
      <c r="AF4263" s="327">
        <v>0</v>
      </c>
      <c r="AG4263" s="327">
        <v>0</v>
      </c>
      <c r="AH4263" s="327">
        <v>0</v>
      </c>
      <c r="AI4263" s="327">
        <v>9.7447999999999997</v>
      </c>
      <c r="AJ4263" s="327">
        <v>0</v>
      </c>
      <c r="AK4263" s="327">
        <v>0</v>
      </c>
      <c r="AL4263" s="327">
        <v>9.7447999999999997</v>
      </c>
      <c r="AM4263" s="292"/>
    </row>
    <row r="4264" spans="23:39" ht="19.5" customHeight="1" x14ac:dyDescent="0.2">
      <c r="W4264" s="323" t="s">
        <v>64</v>
      </c>
      <c r="X4264" s="323" t="s">
        <v>248</v>
      </c>
      <c r="Y4264" s="323"/>
      <c r="Z4264" s="327">
        <v>0</v>
      </c>
      <c r="AA4264" s="327">
        <v>0</v>
      </c>
      <c r="AB4264" s="327">
        <v>0</v>
      </c>
      <c r="AC4264" s="327">
        <v>0</v>
      </c>
      <c r="AD4264" s="327">
        <v>0</v>
      </c>
      <c r="AE4264" s="327">
        <v>0</v>
      </c>
      <c r="AF4264" s="327">
        <v>0</v>
      </c>
      <c r="AG4264" s="327">
        <v>0</v>
      </c>
      <c r="AH4264" s="327">
        <v>0</v>
      </c>
      <c r="AI4264" s="327">
        <v>0</v>
      </c>
      <c r="AJ4264" s="327">
        <v>0</v>
      </c>
      <c r="AK4264" s="327">
        <v>0</v>
      </c>
      <c r="AL4264" s="327">
        <v>0</v>
      </c>
      <c r="AM4264" s="292"/>
    </row>
    <row r="4265" spans="23:39" ht="19.5" customHeight="1" x14ac:dyDescent="0.2">
      <c r="W4265" s="323" t="s">
        <v>64</v>
      </c>
      <c r="X4265" s="323" t="s">
        <v>210</v>
      </c>
      <c r="Y4265" s="323"/>
      <c r="Z4265" s="327">
        <v>236.57326499999999</v>
      </c>
      <c r="AA4265" s="327">
        <v>205.771367</v>
      </c>
      <c r="AB4265" s="327">
        <v>138.591477</v>
      </c>
      <c r="AC4265" s="327">
        <v>-105.031013</v>
      </c>
      <c r="AD4265" s="327">
        <v>93.177259000000006</v>
      </c>
      <c r="AE4265" s="327">
        <v>137.24926600000001</v>
      </c>
      <c r="AF4265" s="327">
        <v>88.641643000000002</v>
      </c>
      <c r="AG4265" s="327">
        <v>409.360457</v>
      </c>
      <c r="AH4265" s="327">
        <v>-153.774946</v>
      </c>
      <c r="AI4265" s="327">
        <v>97.614278999999996</v>
      </c>
      <c r="AJ4265" s="327">
        <v>112.42854</v>
      </c>
      <c r="AK4265" s="327">
        <v>-169.66566399999999</v>
      </c>
      <c r="AL4265" s="327">
        <v>1090.9359300000001</v>
      </c>
      <c r="AM4265" s="292"/>
    </row>
    <row r="4266" spans="23:39" ht="19.5" customHeight="1" x14ac:dyDescent="0.2">
      <c r="W4266" s="321"/>
      <c r="X4266" s="321"/>
      <c r="Y4266" s="321"/>
      <c r="Z4266" s="329"/>
      <c r="AA4266" s="329"/>
      <c r="AB4266" s="329"/>
      <c r="AC4266" s="329"/>
      <c r="AD4266" s="329"/>
      <c r="AE4266" s="329"/>
      <c r="AF4266" s="329"/>
      <c r="AG4266" s="329"/>
      <c r="AH4266" s="329"/>
      <c r="AI4266" s="329"/>
      <c r="AJ4266" s="329"/>
      <c r="AK4266" s="329"/>
      <c r="AL4266" s="329"/>
      <c r="AM4266" s="292"/>
    </row>
    <row r="4267" spans="23:39" ht="19.5" customHeight="1" x14ac:dyDescent="0.2">
      <c r="W4267" s="321"/>
      <c r="X4267" s="321"/>
      <c r="Y4267" s="321"/>
      <c r="Z4267" s="329"/>
      <c r="AA4267" s="329"/>
      <c r="AB4267" s="329"/>
      <c r="AC4267" s="329"/>
      <c r="AD4267" s="329"/>
      <c r="AE4267" s="329"/>
      <c r="AF4267" s="329"/>
      <c r="AG4267" s="329"/>
      <c r="AH4267" s="329"/>
      <c r="AI4267" s="329"/>
      <c r="AJ4267" s="329"/>
      <c r="AK4267" s="329"/>
      <c r="AL4267" s="329"/>
      <c r="AM4267" s="292"/>
    </row>
    <row r="4268" spans="23:39" ht="19.5" customHeight="1" x14ac:dyDescent="0.2">
      <c r="W4268" s="323" t="s">
        <v>3</v>
      </c>
      <c r="X4268" s="323" t="s">
        <v>4</v>
      </c>
      <c r="Y4268" s="323"/>
      <c r="Z4268" s="327" t="s">
        <v>8</v>
      </c>
      <c r="AA4268" s="327" t="s">
        <v>9</v>
      </c>
      <c r="AB4268" s="327" t="s">
        <v>10</v>
      </c>
      <c r="AC4268" s="327" t="s">
        <v>11</v>
      </c>
      <c r="AD4268" s="327" t="s">
        <v>12</v>
      </c>
      <c r="AE4268" s="327" t="s">
        <v>13</v>
      </c>
      <c r="AF4268" s="327" t="s">
        <v>14</v>
      </c>
      <c r="AG4268" s="327" t="s">
        <v>15</v>
      </c>
      <c r="AH4268" s="327" t="s">
        <v>16</v>
      </c>
      <c r="AI4268" s="327" t="s">
        <v>17</v>
      </c>
      <c r="AJ4268" s="327" t="s">
        <v>111</v>
      </c>
      <c r="AK4268" s="327" t="s">
        <v>19</v>
      </c>
      <c r="AL4268" s="327" t="s">
        <v>20</v>
      </c>
      <c r="AM4268" s="292"/>
    </row>
    <row r="4269" spans="23:39" ht="19.5" customHeight="1" x14ac:dyDescent="0.2">
      <c r="W4269" s="323" t="s">
        <v>251</v>
      </c>
      <c r="X4269" s="323" t="s">
        <v>217</v>
      </c>
      <c r="Y4269" s="323"/>
      <c r="Z4269" s="327">
        <v>0.31152000000000002</v>
      </c>
      <c r="AA4269" s="327">
        <v>0.31152000000000002</v>
      </c>
      <c r="AB4269" s="327">
        <v>0.31152000000000002</v>
      </c>
      <c r="AC4269" s="327">
        <v>0.26769599999999999</v>
      </c>
      <c r="AD4269" s="327">
        <v>0.27283200000000002</v>
      </c>
      <c r="AE4269" s="327">
        <v>0.27283200000000002</v>
      </c>
      <c r="AF4269" s="327">
        <v>0.27283200000000002</v>
      </c>
      <c r="AG4269" s="327">
        <v>0.27283200000000002</v>
      </c>
      <c r="AH4269" s="327">
        <v>0.27283200000000002</v>
      </c>
      <c r="AI4269" s="327">
        <v>0.27283200000000002</v>
      </c>
      <c r="AJ4269" s="327">
        <v>0.27283200000000002</v>
      </c>
      <c r="AK4269" s="327">
        <v>0.2112</v>
      </c>
      <c r="AL4269" s="327">
        <v>3.32328</v>
      </c>
      <c r="AM4269" s="292"/>
    </row>
    <row r="4270" spans="23:39" ht="19.5" customHeight="1" x14ac:dyDescent="0.2">
      <c r="W4270" s="323" t="s">
        <v>251</v>
      </c>
      <c r="X4270" s="323" t="s">
        <v>218</v>
      </c>
      <c r="Y4270" s="323"/>
      <c r="Z4270" s="327">
        <v>5.6071000000000003E-2</v>
      </c>
      <c r="AA4270" s="327">
        <v>4.5996000000000002E-2</v>
      </c>
      <c r="AB4270" s="327">
        <v>3.5381000000000003E-2</v>
      </c>
      <c r="AC4270" s="327">
        <v>3.3477E-2</v>
      </c>
      <c r="AD4270" s="327">
        <v>3.3259999999999998E-2</v>
      </c>
      <c r="AE4270" s="327">
        <v>3.2374E-2</v>
      </c>
      <c r="AF4270" s="327">
        <v>5.0967999999999999E-2</v>
      </c>
      <c r="AG4270" s="327">
        <v>4.8485E-2</v>
      </c>
      <c r="AH4270" s="327">
        <v>4.7875000000000001E-2</v>
      </c>
      <c r="AI4270" s="327">
        <v>4.2326999999999997E-2</v>
      </c>
      <c r="AJ4270" s="327">
        <v>4.9251999999999997E-2</v>
      </c>
      <c r="AK4270" s="327">
        <v>2.7632E-2</v>
      </c>
      <c r="AL4270" s="327">
        <v>0.50309800000000005</v>
      </c>
      <c r="AM4270" s="292"/>
    </row>
    <row r="4271" spans="23:39" ht="19.5" customHeight="1" x14ac:dyDescent="0.2">
      <c r="W4271" s="323" t="s">
        <v>251</v>
      </c>
      <c r="X4271" s="323" t="s">
        <v>219</v>
      </c>
      <c r="Y4271" s="323"/>
      <c r="Z4271" s="327">
        <v>0.32990999999999998</v>
      </c>
      <c r="AA4271" s="327">
        <v>0.12299</v>
      </c>
      <c r="AB4271" s="327">
        <v>0.22553100000000001</v>
      </c>
      <c r="AC4271" s="327">
        <v>0.32025799999999999</v>
      </c>
      <c r="AD4271" s="327">
        <v>0.358234</v>
      </c>
      <c r="AE4271" s="327">
        <v>0.43023899999999998</v>
      </c>
      <c r="AF4271" s="327">
        <v>0.556091</v>
      </c>
      <c r="AG4271" s="327">
        <v>0.52718200000000004</v>
      </c>
      <c r="AH4271" s="327">
        <v>0.47179300000000002</v>
      </c>
      <c r="AI4271" s="327">
        <v>0.37299100000000002</v>
      </c>
      <c r="AJ4271" s="327">
        <v>0.31093399999999999</v>
      </c>
      <c r="AK4271" s="327">
        <v>0.19792699999999999</v>
      </c>
      <c r="AL4271" s="327">
        <v>4.2240799999999998</v>
      </c>
      <c r="AM4271" s="292"/>
    </row>
    <row r="4272" spans="23:39" ht="19.5" customHeight="1" x14ac:dyDescent="0.2">
      <c r="W4272" s="323" t="s">
        <v>251</v>
      </c>
      <c r="X4272" s="323" t="s">
        <v>220</v>
      </c>
      <c r="Y4272" s="323"/>
      <c r="Z4272" s="327">
        <v>0.64929999999999999</v>
      </c>
      <c r="AA4272" s="327">
        <v>0.85694499999999996</v>
      </c>
      <c r="AB4272" s="327">
        <v>0.897119</v>
      </c>
      <c r="AC4272" s="327">
        <v>0.70082500000000003</v>
      </c>
      <c r="AD4272" s="327">
        <v>0.69411599999999996</v>
      </c>
      <c r="AE4272" s="327">
        <v>0.77020500000000003</v>
      </c>
      <c r="AF4272" s="327">
        <v>0.66344000000000003</v>
      </c>
      <c r="AG4272" s="327">
        <v>0.63682099999999997</v>
      </c>
      <c r="AH4272" s="327">
        <v>1.2424919999999999</v>
      </c>
      <c r="AI4272" s="327">
        <v>0.51674399999999998</v>
      </c>
      <c r="AJ4272" s="327">
        <v>0.82381700000000002</v>
      </c>
      <c r="AK4272" s="327">
        <v>0.57946699999999995</v>
      </c>
      <c r="AL4272" s="327">
        <v>9.0312909999999995</v>
      </c>
      <c r="AM4272" s="292"/>
    </row>
    <row r="4273" spans="23:39" ht="19.5" customHeight="1" x14ac:dyDescent="0.2">
      <c r="W4273" s="323" t="s">
        <v>251</v>
      </c>
      <c r="X4273" s="323" t="s">
        <v>211</v>
      </c>
      <c r="Y4273" s="323"/>
      <c r="Z4273" s="327">
        <v>51.805393000000002</v>
      </c>
      <c r="AA4273" s="327">
        <v>73.711425000000006</v>
      </c>
      <c r="AB4273" s="327">
        <v>27.523613000000001</v>
      </c>
      <c r="AC4273" s="327">
        <v>43.708323</v>
      </c>
      <c r="AD4273" s="327">
        <v>43.964191999999997</v>
      </c>
      <c r="AE4273" s="327">
        <v>47.624550999999997</v>
      </c>
      <c r="AF4273" s="327">
        <v>35.075125999999997</v>
      </c>
      <c r="AG4273" s="327">
        <v>47.848390999999999</v>
      </c>
      <c r="AH4273" s="327">
        <v>34.481212999999997</v>
      </c>
      <c r="AI4273" s="327">
        <v>50.551620999999997</v>
      </c>
      <c r="AJ4273" s="327">
        <v>31.399352</v>
      </c>
      <c r="AK4273" s="327">
        <v>65.293021999999993</v>
      </c>
      <c r="AL4273" s="327">
        <v>552.986222</v>
      </c>
      <c r="AM4273" s="292"/>
    </row>
    <row r="4274" spans="23:39" ht="19.5" customHeight="1" x14ac:dyDescent="0.2">
      <c r="W4274" s="323" t="s">
        <v>251</v>
      </c>
      <c r="X4274" s="323" t="s">
        <v>221</v>
      </c>
      <c r="Y4274" s="323"/>
      <c r="Z4274" s="327">
        <v>6.5951510000000004</v>
      </c>
      <c r="AA4274" s="327">
        <v>6.0312859999999997</v>
      </c>
      <c r="AB4274" s="327">
        <v>5.9511190000000003</v>
      </c>
      <c r="AC4274" s="327">
        <v>5.9661390000000001</v>
      </c>
      <c r="AD4274" s="327">
        <v>6.1363450000000004</v>
      </c>
      <c r="AE4274" s="327">
        <v>5.8401909999999999</v>
      </c>
      <c r="AF4274" s="327">
        <v>6.0569680000000004</v>
      </c>
      <c r="AG4274" s="327">
        <v>5.8567859999999996</v>
      </c>
      <c r="AH4274" s="327">
        <v>5.8876379999999999</v>
      </c>
      <c r="AI4274" s="327">
        <v>6.659815</v>
      </c>
      <c r="AJ4274" s="327">
        <v>5.6810850000000004</v>
      </c>
      <c r="AK4274" s="327">
        <v>5.1700920000000004</v>
      </c>
      <c r="AL4274" s="327">
        <v>71.832615000000004</v>
      </c>
      <c r="AM4274" s="292"/>
    </row>
    <row r="4275" spans="23:39" ht="19.5" customHeight="1" x14ac:dyDescent="0.2">
      <c r="W4275" s="323" t="s">
        <v>251</v>
      </c>
      <c r="X4275" s="323" t="s">
        <v>222</v>
      </c>
      <c r="Y4275" s="323"/>
      <c r="Z4275" s="327">
        <v>1.3982E-2</v>
      </c>
      <c r="AA4275" s="327">
        <v>0.17724799999999999</v>
      </c>
      <c r="AB4275" s="327">
        <v>-0.16767599999999999</v>
      </c>
      <c r="AC4275" s="327">
        <v>1.125E-2</v>
      </c>
      <c r="AD4275" s="327">
        <v>2.86E-2</v>
      </c>
      <c r="AE4275" s="327">
        <v>1.49E-2</v>
      </c>
      <c r="AF4275" s="327">
        <v>5.1869999999999998E-3</v>
      </c>
      <c r="AG4275" s="327">
        <v>0</v>
      </c>
      <c r="AH4275" s="327">
        <v>4.4999999999999998E-2</v>
      </c>
      <c r="AI4275" s="327">
        <v>3.15E-2</v>
      </c>
      <c r="AJ4275" s="327">
        <v>4.0500000000000001E-2</v>
      </c>
      <c r="AK4275" s="327">
        <v>2.4750000000000001E-2</v>
      </c>
      <c r="AL4275" s="327">
        <v>0.225241</v>
      </c>
      <c r="AM4275" s="292"/>
    </row>
    <row r="4276" spans="23:39" ht="19.5" customHeight="1" x14ac:dyDescent="0.2">
      <c r="W4276" s="323" t="s">
        <v>251</v>
      </c>
      <c r="X4276" s="323" t="s">
        <v>223</v>
      </c>
      <c r="Y4276" s="323"/>
      <c r="Z4276" s="327">
        <v>-1.4E-2</v>
      </c>
      <c r="AA4276" s="327">
        <v>-7.0000000000000001E-3</v>
      </c>
      <c r="AB4276" s="327">
        <v>7.0000000000000001E-3</v>
      </c>
      <c r="AC4276" s="327">
        <v>1.8E-3</v>
      </c>
      <c r="AD4276" s="327">
        <v>0</v>
      </c>
      <c r="AE4276" s="327">
        <v>0</v>
      </c>
      <c r="AF4276" s="327">
        <v>0</v>
      </c>
      <c r="AG4276" s="327">
        <v>0</v>
      </c>
      <c r="AH4276" s="327">
        <v>-1.2E-2</v>
      </c>
      <c r="AI4276" s="327">
        <v>1.5E-3</v>
      </c>
      <c r="AJ4276" s="327">
        <v>0</v>
      </c>
      <c r="AK4276" s="327">
        <v>0</v>
      </c>
      <c r="AL4276" s="327">
        <v>-2.2700000000000001E-2</v>
      </c>
      <c r="AM4276" s="292"/>
    </row>
    <row r="4277" spans="23:39" ht="19.5" customHeight="1" x14ac:dyDescent="0.2">
      <c r="W4277" s="323" t="s">
        <v>251</v>
      </c>
      <c r="X4277" s="323" t="s">
        <v>224</v>
      </c>
      <c r="Y4277" s="323"/>
      <c r="Z4277" s="327">
        <v>4.9713E-2</v>
      </c>
      <c r="AA4277" s="327">
        <v>0</v>
      </c>
      <c r="AB4277" s="327">
        <v>0</v>
      </c>
      <c r="AC4277" s="327">
        <v>0</v>
      </c>
      <c r="AD4277" s="327">
        <v>0.47220000000000001</v>
      </c>
      <c r="AE4277" s="327">
        <v>-2.7650000000000001E-2</v>
      </c>
      <c r="AF4277" s="327">
        <v>0</v>
      </c>
      <c r="AG4277" s="327">
        <v>8.0449999999999994E-2</v>
      </c>
      <c r="AH4277" s="327">
        <v>0</v>
      </c>
      <c r="AI4277" s="327">
        <v>0.29435</v>
      </c>
      <c r="AJ4277" s="327">
        <v>0</v>
      </c>
      <c r="AK4277" s="327">
        <v>4.0399999999999998E-2</v>
      </c>
      <c r="AL4277" s="327">
        <v>0.90946300000000002</v>
      </c>
      <c r="AM4277" s="292"/>
    </row>
    <row r="4278" spans="23:39" ht="19.5" customHeight="1" x14ac:dyDescent="0.2">
      <c r="W4278" s="323" t="s">
        <v>251</v>
      </c>
      <c r="X4278" s="323" t="s">
        <v>225</v>
      </c>
      <c r="Y4278" s="323"/>
      <c r="Z4278" s="327">
        <v>0.42432799999999998</v>
      </c>
      <c r="AA4278" s="327">
        <v>4.9616E-2</v>
      </c>
      <c r="AB4278" s="327">
        <v>0.75708900000000001</v>
      </c>
      <c r="AC4278" s="327">
        <v>0.415995</v>
      </c>
      <c r="AD4278" s="327">
        <v>0.38908300000000001</v>
      </c>
      <c r="AE4278" s="327">
        <v>0.38911299999999999</v>
      </c>
      <c r="AF4278" s="327">
        <v>0.38894800000000002</v>
      </c>
      <c r="AG4278" s="327">
        <v>0.39956799999999998</v>
      </c>
      <c r="AH4278" s="327">
        <v>0.43333199999999999</v>
      </c>
      <c r="AI4278" s="327">
        <v>0.42375699999999999</v>
      </c>
      <c r="AJ4278" s="327">
        <v>0.42375699999999999</v>
      </c>
      <c r="AK4278" s="327">
        <v>0.10458099999999999</v>
      </c>
      <c r="AL4278" s="327">
        <v>4.5991669999999996</v>
      </c>
      <c r="AM4278" s="292"/>
    </row>
    <row r="4279" spans="23:39" ht="19.5" customHeight="1" x14ac:dyDescent="0.2">
      <c r="W4279" s="323" t="s">
        <v>251</v>
      </c>
      <c r="X4279" s="323" t="s">
        <v>226</v>
      </c>
      <c r="Y4279" s="323"/>
      <c r="Z4279" s="327">
        <v>0.313</v>
      </c>
      <c r="AA4279" s="327">
        <v>0</v>
      </c>
      <c r="AB4279" s="327">
        <v>0</v>
      </c>
      <c r="AC4279" s="327">
        <v>0</v>
      </c>
      <c r="AD4279" s="327">
        <v>0</v>
      </c>
      <c r="AE4279" s="327">
        <v>0</v>
      </c>
      <c r="AF4279" s="327">
        <v>0</v>
      </c>
      <c r="AG4279" s="327">
        <v>2.0579999999999999E-3</v>
      </c>
      <c r="AH4279" s="327">
        <v>0</v>
      </c>
      <c r="AI4279" s="327">
        <v>0</v>
      </c>
      <c r="AJ4279" s="327">
        <v>0</v>
      </c>
      <c r="AK4279" s="327">
        <v>0</v>
      </c>
      <c r="AL4279" s="327">
        <v>0.315058</v>
      </c>
      <c r="AM4279" s="292"/>
    </row>
    <row r="4280" spans="23:39" ht="19.5" customHeight="1" x14ac:dyDescent="0.2">
      <c r="W4280" s="323" t="s">
        <v>251</v>
      </c>
      <c r="X4280" s="323" t="s">
        <v>227</v>
      </c>
      <c r="Y4280" s="323"/>
      <c r="Z4280" s="327">
        <v>0</v>
      </c>
      <c r="AA4280" s="327">
        <v>0</v>
      </c>
      <c r="AB4280" s="327">
        <v>0</v>
      </c>
      <c r="AC4280" s="327">
        <v>0</v>
      </c>
      <c r="AD4280" s="327">
        <v>0</v>
      </c>
      <c r="AE4280" s="327">
        <v>0</v>
      </c>
      <c r="AF4280" s="327">
        <v>0</v>
      </c>
      <c r="AG4280" s="327">
        <v>0</v>
      </c>
      <c r="AH4280" s="327">
        <v>0</v>
      </c>
      <c r="AI4280" s="327">
        <v>0</v>
      </c>
      <c r="AJ4280" s="327">
        <v>0</v>
      </c>
      <c r="AK4280" s="327">
        <v>0</v>
      </c>
      <c r="AL4280" s="327">
        <v>0</v>
      </c>
      <c r="AM4280" s="292"/>
    </row>
    <row r="4281" spans="23:39" ht="19.5" customHeight="1" x14ac:dyDescent="0.2">
      <c r="W4281" s="323" t="s">
        <v>251</v>
      </c>
      <c r="X4281" s="323" t="s">
        <v>367</v>
      </c>
      <c r="Y4281" s="323"/>
      <c r="Z4281" s="327">
        <v>0</v>
      </c>
      <c r="AA4281" s="327">
        <v>0</v>
      </c>
      <c r="AB4281" s="327">
        <v>0</v>
      </c>
      <c r="AC4281" s="327">
        <v>0</v>
      </c>
      <c r="AD4281" s="327">
        <v>0</v>
      </c>
      <c r="AE4281" s="327">
        <v>0</v>
      </c>
      <c r="AF4281" s="327">
        <v>0</v>
      </c>
      <c r="AG4281" s="327">
        <v>0</v>
      </c>
      <c r="AH4281" s="327">
        <v>0</v>
      </c>
      <c r="AI4281" s="327">
        <v>0</v>
      </c>
      <c r="AJ4281" s="327">
        <v>0</v>
      </c>
      <c r="AK4281" s="327">
        <v>0</v>
      </c>
      <c r="AL4281" s="327">
        <v>0</v>
      </c>
      <c r="AM4281" s="292"/>
    </row>
    <row r="4282" spans="23:39" ht="19.5" customHeight="1" x14ac:dyDescent="0.2">
      <c r="W4282" s="323" t="s">
        <v>251</v>
      </c>
      <c r="X4282" s="323" t="s">
        <v>229</v>
      </c>
      <c r="Y4282" s="323"/>
      <c r="Z4282" s="327">
        <v>0</v>
      </c>
      <c r="AA4282" s="327">
        <v>0</v>
      </c>
      <c r="AB4282" s="327">
        <v>0</v>
      </c>
      <c r="AC4282" s="327">
        <v>0</v>
      </c>
      <c r="AD4282" s="327">
        <v>0</v>
      </c>
      <c r="AE4282" s="327">
        <v>0</v>
      </c>
      <c r="AF4282" s="327">
        <v>0</v>
      </c>
      <c r="AG4282" s="327">
        <v>0</v>
      </c>
      <c r="AH4282" s="327">
        <v>0</v>
      </c>
      <c r="AI4282" s="327">
        <v>0</v>
      </c>
      <c r="AJ4282" s="327">
        <v>0</v>
      </c>
      <c r="AK4282" s="327">
        <v>0</v>
      </c>
      <c r="AL4282" s="327">
        <v>0</v>
      </c>
      <c r="AM4282" s="292"/>
    </row>
    <row r="4283" spans="23:39" ht="19.5" customHeight="1" x14ac:dyDescent="0.2">
      <c r="W4283" s="323" t="s">
        <v>251</v>
      </c>
      <c r="X4283" s="323" t="s">
        <v>230</v>
      </c>
      <c r="Y4283" s="323"/>
      <c r="Z4283" s="327">
        <v>0</v>
      </c>
      <c r="AA4283" s="327">
        <v>0</v>
      </c>
      <c r="AB4283" s="327">
        <v>0</v>
      </c>
      <c r="AC4283" s="327">
        <v>0</v>
      </c>
      <c r="AD4283" s="327">
        <v>0</v>
      </c>
      <c r="AE4283" s="327">
        <v>0</v>
      </c>
      <c r="AF4283" s="327">
        <v>0</v>
      </c>
      <c r="AG4283" s="327">
        <v>0</v>
      </c>
      <c r="AH4283" s="327">
        <v>0</v>
      </c>
      <c r="AI4283" s="327">
        <v>0</v>
      </c>
      <c r="AJ4283" s="327">
        <v>0</v>
      </c>
      <c r="AK4283" s="327">
        <v>0</v>
      </c>
      <c r="AL4283" s="327">
        <v>0</v>
      </c>
      <c r="AM4283" s="292"/>
    </row>
    <row r="4284" spans="23:39" ht="19.5" customHeight="1" x14ac:dyDescent="0.2">
      <c r="W4284" s="323" t="s">
        <v>251</v>
      </c>
      <c r="X4284" s="323" t="s">
        <v>231</v>
      </c>
      <c r="Y4284" s="323"/>
      <c r="Z4284" s="327">
        <v>0</v>
      </c>
      <c r="AA4284" s="327">
        <v>0</v>
      </c>
      <c r="AB4284" s="327">
        <v>0</v>
      </c>
      <c r="AC4284" s="327">
        <v>0</v>
      </c>
      <c r="AD4284" s="327">
        <v>0</v>
      </c>
      <c r="AE4284" s="327">
        <v>0</v>
      </c>
      <c r="AF4284" s="327">
        <v>0</v>
      </c>
      <c r="AG4284" s="327">
        <v>0</v>
      </c>
      <c r="AH4284" s="327">
        <v>0</v>
      </c>
      <c r="AI4284" s="327">
        <v>0</v>
      </c>
      <c r="AJ4284" s="327">
        <v>0</v>
      </c>
      <c r="AK4284" s="327">
        <v>0</v>
      </c>
      <c r="AL4284" s="327">
        <v>0</v>
      </c>
      <c r="AM4284" s="292"/>
    </row>
    <row r="4285" spans="23:39" ht="19.5" customHeight="1" x14ac:dyDescent="0.2">
      <c r="W4285" s="323" t="s">
        <v>251</v>
      </c>
      <c r="X4285" s="323" t="s">
        <v>232</v>
      </c>
      <c r="Y4285" s="323"/>
      <c r="Z4285" s="327">
        <v>0</v>
      </c>
      <c r="AA4285" s="327">
        <v>0</v>
      </c>
      <c r="AB4285" s="327">
        <v>0</v>
      </c>
      <c r="AC4285" s="327">
        <v>0</v>
      </c>
      <c r="AD4285" s="327">
        <v>0</v>
      </c>
      <c r="AE4285" s="327">
        <v>0</v>
      </c>
      <c r="AF4285" s="327">
        <v>0</v>
      </c>
      <c r="AG4285" s="327">
        <v>0</v>
      </c>
      <c r="AH4285" s="327">
        <v>0</v>
      </c>
      <c r="AI4285" s="327">
        <v>0</v>
      </c>
      <c r="AJ4285" s="327">
        <v>0</v>
      </c>
      <c r="AK4285" s="327">
        <v>0</v>
      </c>
      <c r="AL4285" s="327">
        <v>0</v>
      </c>
      <c r="AM4285" s="292"/>
    </row>
    <row r="4286" spans="23:39" ht="19.5" customHeight="1" x14ac:dyDescent="0.2">
      <c r="W4286" s="323" t="s">
        <v>251</v>
      </c>
      <c r="X4286" s="323" t="s">
        <v>233</v>
      </c>
      <c r="Y4286" s="323"/>
      <c r="Z4286" s="327">
        <v>0</v>
      </c>
      <c r="AA4286" s="327">
        <v>0</v>
      </c>
      <c r="AB4286" s="327">
        <v>0.2</v>
      </c>
      <c r="AC4286" s="327">
        <v>0</v>
      </c>
      <c r="AD4286" s="327">
        <v>0</v>
      </c>
      <c r="AE4286" s="327">
        <v>0</v>
      </c>
      <c r="AF4286" s="327">
        <v>0.1358</v>
      </c>
      <c r="AG4286" s="327">
        <v>0</v>
      </c>
      <c r="AH4286" s="327">
        <v>0</v>
      </c>
      <c r="AI4286" s="327">
        <v>0</v>
      </c>
      <c r="AJ4286" s="327">
        <v>0</v>
      </c>
      <c r="AK4286" s="327">
        <v>0</v>
      </c>
      <c r="AL4286" s="327">
        <v>0.33579999999999999</v>
      </c>
      <c r="AM4286" s="292"/>
    </row>
    <row r="4287" spans="23:39" ht="19.5" customHeight="1" x14ac:dyDescent="0.2">
      <c r="W4287" s="323" t="s">
        <v>251</v>
      </c>
      <c r="X4287" s="323" t="s">
        <v>234</v>
      </c>
      <c r="Y4287" s="323"/>
      <c r="Z4287" s="327">
        <v>6.0000000000000001E-3</v>
      </c>
      <c r="AA4287" s="327">
        <v>0</v>
      </c>
      <c r="AB4287" s="327">
        <v>-0.245</v>
      </c>
      <c r="AC4287" s="327">
        <v>0</v>
      </c>
      <c r="AD4287" s="327">
        <v>4.4927999999999999</v>
      </c>
      <c r="AE4287" s="327">
        <v>4.4878999999999998</v>
      </c>
      <c r="AF4287" s="327">
        <v>4.6597999999999997</v>
      </c>
      <c r="AG4287" s="327">
        <v>-11.592119</v>
      </c>
      <c r="AH4287" s="327">
        <v>0.93340000000000001</v>
      </c>
      <c r="AI4287" s="327">
        <v>-0.31659999999999999</v>
      </c>
      <c r="AJ4287" s="327">
        <v>5.2382</v>
      </c>
      <c r="AK4287" s="327">
        <v>8.2694759999999992</v>
      </c>
      <c r="AL4287" s="327">
        <v>15.933857</v>
      </c>
      <c r="AM4287" s="292"/>
    </row>
    <row r="4288" spans="23:39" ht="19.5" customHeight="1" x14ac:dyDescent="0.2">
      <c r="W4288" s="323" t="s">
        <v>251</v>
      </c>
      <c r="X4288" s="323" t="s">
        <v>127</v>
      </c>
      <c r="Y4288" s="323"/>
      <c r="Z4288" s="327">
        <v>-4.6321870000000001</v>
      </c>
      <c r="AA4288" s="327">
        <v>0.40028200000000003</v>
      </c>
      <c r="AB4288" s="327">
        <v>-3.172593</v>
      </c>
      <c r="AC4288" s="327">
        <v>-6.9933999999999996E-2</v>
      </c>
      <c r="AD4288" s="327">
        <v>9.3798860000000008</v>
      </c>
      <c r="AE4288" s="327">
        <v>6.3970890000000002</v>
      </c>
      <c r="AF4288" s="327">
        <v>3.1148959999999999</v>
      </c>
      <c r="AG4288" s="327">
        <v>10.920346</v>
      </c>
      <c r="AH4288" s="327">
        <v>0.33094600000000002</v>
      </c>
      <c r="AI4288" s="327">
        <v>7.3430429999999998</v>
      </c>
      <c r="AJ4288" s="327">
        <v>73.567175000000006</v>
      </c>
      <c r="AK4288" s="327">
        <v>87.861825999999994</v>
      </c>
      <c r="AL4288" s="327">
        <v>191.440775</v>
      </c>
      <c r="AM4288" s="292"/>
    </row>
    <row r="4289" spans="23:39" ht="19.5" customHeight="1" x14ac:dyDescent="0.2">
      <c r="W4289" s="323" t="s">
        <v>251</v>
      </c>
      <c r="X4289" s="323" t="s">
        <v>235</v>
      </c>
      <c r="Y4289" s="323"/>
      <c r="Z4289" s="327">
        <v>0</v>
      </c>
      <c r="AA4289" s="327">
        <v>0</v>
      </c>
      <c r="AB4289" s="327">
        <v>0</v>
      </c>
      <c r="AC4289" s="327">
        <v>0</v>
      </c>
      <c r="AD4289" s="327">
        <v>0</v>
      </c>
      <c r="AE4289" s="327">
        <v>0</v>
      </c>
      <c r="AF4289" s="327">
        <v>0</v>
      </c>
      <c r="AG4289" s="327">
        <v>0</v>
      </c>
      <c r="AH4289" s="327">
        <v>0</v>
      </c>
      <c r="AI4289" s="327">
        <v>0</v>
      </c>
      <c r="AJ4289" s="327">
        <v>0</v>
      </c>
      <c r="AK4289" s="327">
        <v>0</v>
      </c>
      <c r="AL4289" s="327">
        <v>0</v>
      </c>
      <c r="AM4289" s="292"/>
    </row>
    <row r="4290" spans="23:39" ht="19.5" customHeight="1" x14ac:dyDescent="0.2">
      <c r="W4290" s="323" t="s">
        <v>251</v>
      </c>
      <c r="X4290" s="323" t="s">
        <v>236</v>
      </c>
      <c r="Y4290" s="323"/>
      <c r="Z4290" s="327">
        <v>0</v>
      </c>
      <c r="AA4290" s="327">
        <v>0</v>
      </c>
      <c r="AB4290" s="327">
        <v>0</v>
      </c>
      <c r="AC4290" s="327">
        <v>0</v>
      </c>
      <c r="AD4290" s="327">
        <v>0</v>
      </c>
      <c r="AE4290" s="327">
        <v>0</v>
      </c>
      <c r="AF4290" s="327">
        <v>0</v>
      </c>
      <c r="AG4290" s="327">
        <v>0</v>
      </c>
      <c r="AH4290" s="327">
        <v>0</v>
      </c>
      <c r="AI4290" s="327">
        <v>0</v>
      </c>
      <c r="AJ4290" s="327">
        <v>0</v>
      </c>
      <c r="AK4290" s="327">
        <v>0</v>
      </c>
      <c r="AL4290" s="327">
        <v>0</v>
      </c>
      <c r="AM4290" s="292"/>
    </row>
    <row r="4291" spans="23:39" ht="19.5" customHeight="1" x14ac:dyDescent="0.2">
      <c r="W4291" s="323" t="s">
        <v>251</v>
      </c>
      <c r="X4291" s="323" t="s">
        <v>237</v>
      </c>
      <c r="Y4291" s="323"/>
      <c r="Z4291" s="327">
        <v>0</v>
      </c>
      <c r="AA4291" s="327">
        <v>0</v>
      </c>
      <c r="AB4291" s="327">
        <v>0</v>
      </c>
      <c r="AC4291" s="327">
        <v>0</v>
      </c>
      <c r="AD4291" s="327">
        <v>0</v>
      </c>
      <c r="AE4291" s="327">
        <v>0</v>
      </c>
      <c r="AF4291" s="327">
        <v>0</v>
      </c>
      <c r="AG4291" s="327">
        <v>0</v>
      </c>
      <c r="AH4291" s="327">
        <v>0</v>
      </c>
      <c r="AI4291" s="327">
        <v>0</v>
      </c>
      <c r="AJ4291" s="327">
        <v>0</v>
      </c>
      <c r="AK4291" s="327">
        <v>0</v>
      </c>
      <c r="AL4291" s="327">
        <v>0</v>
      </c>
      <c r="AM4291" s="292"/>
    </row>
    <row r="4292" spans="23:39" ht="19.5" customHeight="1" x14ac:dyDescent="0.2">
      <c r="W4292" s="323" t="s">
        <v>251</v>
      </c>
      <c r="X4292" s="323" t="s">
        <v>238</v>
      </c>
      <c r="Y4292" s="323"/>
      <c r="Z4292" s="327">
        <v>0</v>
      </c>
      <c r="AA4292" s="327">
        <v>0</v>
      </c>
      <c r="AB4292" s="327">
        <v>0</v>
      </c>
      <c r="AC4292" s="327">
        <v>0</v>
      </c>
      <c r="AD4292" s="327">
        <v>0</v>
      </c>
      <c r="AE4292" s="327">
        <v>0</v>
      </c>
      <c r="AF4292" s="327">
        <v>0</v>
      </c>
      <c r="AG4292" s="327">
        <v>0</v>
      </c>
      <c r="AH4292" s="327">
        <v>0</v>
      </c>
      <c r="AI4292" s="327">
        <v>0</v>
      </c>
      <c r="AJ4292" s="327">
        <v>0</v>
      </c>
      <c r="AK4292" s="327">
        <v>0</v>
      </c>
      <c r="AL4292" s="327">
        <v>0</v>
      </c>
      <c r="AM4292" s="292"/>
    </row>
    <row r="4293" spans="23:39" ht="19.5" customHeight="1" x14ac:dyDescent="0.2">
      <c r="W4293" s="323" t="s">
        <v>251</v>
      </c>
      <c r="X4293" s="323" t="s">
        <v>239</v>
      </c>
      <c r="Y4293" s="323"/>
      <c r="Z4293" s="327">
        <v>0</v>
      </c>
      <c r="AA4293" s="327">
        <v>0</v>
      </c>
      <c r="AB4293" s="327">
        <v>0</v>
      </c>
      <c r="AC4293" s="327">
        <v>0</v>
      </c>
      <c r="AD4293" s="327">
        <v>0</v>
      </c>
      <c r="AE4293" s="327">
        <v>0</v>
      </c>
      <c r="AF4293" s="327">
        <v>0</v>
      </c>
      <c r="AG4293" s="327">
        <v>0</v>
      </c>
      <c r="AH4293" s="327">
        <v>0</v>
      </c>
      <c r="AI4293" s="327">
        <v>0</v>
      </c>
      <c r="AJ4293" s="327">
        <v>0</v>
      </c>
      <c r="AK4293" s="327">
        <v>0</v>
      </c>
      <c r="AL4293" s="327">
        <v>0</v>
      </c>
      <c r="AM4293" s="292"/>
    </row>
    <row r="4294" spans="23:39" ht="19.5" customHeight="1" x14ac:dyDescent="0.2">
      <c r="W4294" s="323" t="s">
        <v>251</v>
      </c>
      <c r="X4294" s="323" t="s">
        <v>240</v>
      </c>
      <c r="Y4294" s="323"/>
      <c r="Z4294" s="327">
        <v>0</v>
      </c>
      <c r="AA4294" s="327">
        <v>0</v>
      </c>
      <c r="AB4294" s="327">
        <v>0</v>
      </c>
      <c r="AC4294" s="327">
        <v>0</v>
      </c>
      <c r="AD4294" s="327">
        <v>0</v>
      </c>
      <c r="AE4294" s="327">
        <v>0</v>
      </c>
      <c r="AF4294" s="327">
        <v>0</v>
      </c>
      <c r="AG4294" s="327">
        <v>0</v>
      </c>
      <c r="AH4294" s="327">
        <v>0</v>
      </c>
      <c r="AI4294" s="327">
        <v>0</v>
      </c>
      <c r="AJ4294" s="327">
        <v>0</v>
      </c>
      <c r="AK4294" s="327">
        <v>0</v>
      </c>
      <c r="AL4294" s="327">
        <v>0</v>
      </c>
      <c r="AM4294" s="292"/>
    </row>
    <row r="4295" spans="23:39" ht="19.5" customHeight="1" x14ac:dyDescent="0.2">
      <c r="W4295" s="323" t="s">
        <v>251</v>
      </c>
      <c r="X4295" s="323" t="s">
        <v>241</v>
      </c>
      <c r="Y4295" s="323"/>
      <c r="Z4295" s="327">
        <v>0</v>
      </c>
      <c r="AA4295" s="327">
        <v>0</v>
      </c>
      <c r="AB4295" s="327">
        <v>0</v>
      </c>
      <c r="AC4295" s="327">
        <v>0</v>
      </c>
      <c r="AD4295" s="327">
        <v>0</v>
      </c>
      <c r="AE4295" s="327">
        <v>0</v>
      </c>
      <c r="AF4295" s="327">
        <v>0</v>
      </c>
      <c r="AG4295" s="327">
        <v>0</v>
      </c>
      <c r="AH4295" s="327">
        <v>0</v>
      </c>
      <c r="AI4295" s="327">
        <v>0</v>
      </c>
      <c r="AJ4295" s="327">
        <v>0</v>
      </c>
      <c r="AK4295" s="327">
        <v>0</v>
      </c>
      <c r="AL4295" s="327">
        <v>0</v>
      </c>
      <c r="AM4295" s="292"/>
    </row>
    <row r="4296" spans="23:39" ht="19.5" customHeight="1" x14ac:dyDescent="0.2">
      <c r="W4296" s="323" t="s">
        <v>251</v>
      </c>
      <c r="X4296" s="323" t="s">
        <v>242</v>
      </c>
      <c r="Y4296" s="323"/>
      <c r="Z4296" s="327">
        <v>0</v>
      </c>
      <c r="AA4296" s="327">
        <v>0</v>
      </c>
      <c r="AB4296" s="327">
        <v>0</v>
      </c>
      <c r="AC4296" s="327">
        <v>0</v>
      </c>
      <c r="AD4296" s="327">
        <v>0</v>
      </c>
      <c r="AE4296" s="327">
        <v>0</v>
      </c>
      <c r="AF4296" s="327">
        <v>0</v>
      </c>
      <c r="AG4296" s="327">
        <v>0</v>
      </c>
      <c r="AH4296" s="327">
        <v>0</v>
      </c>
      <c r="AI4296" s="327">
        <v>0</v>
      </c>
      <c r="AJ4296" s="327">
        <v>0</v>
      </c>
      <c r="AK4296" s="327">
        <v>0</v>
      </c>
      <c r="AL4296" s="327">
        <v>0</v>
      </c>
      <c r="AM4296" s="292"/>
    </row>
    <row r="4297" spans="23:39" ht="19.5" customHeight="1" x14ac:dyDescent="0.2">
      <c r="W4297" s="323" t="s">
        <v>251</v>
      </c>
      <c r="X4297" s="323" t="s">
        <v>243</v>
      </c>
      <c r="Y4297" s="323"/>
      <c r="Z4297" s="327">
        <v>0</v>
      </c>
      <c r="AA4297" s="327">
        <v>0</v>
      </c>
      <c r="AB4297" s="327">
        <v>0</v>
      </c>
      <c r="AC4297" s="327">
        <v>0</v>
      </c>
      <c r="AD4297" s="327">
        <v>-21.055700000000002</v>
      </c>
      <c r="AE4297" s="327">
        <v>-11.337300000000001</v>
      </c>
      <c r="AF4297" s="327">
        <v>-14.8209</v>
      </c>
      <c r="AG4297" s="327">
        <v>-13.9276</v>
      </c>
      <c r="AH4297" s="327">
        <v>-0.98424999999999996</v>
      </c>
      <c r="AI4297" s="327">
        <v>-11.2224</v>
      </c>
      <c r="AJ4297" s="327">
        <v>-76.781400000000005</v>
      </c>
      <c r="AK4297" s="327">
        <v>-91.027199999999993</v>
      </c>
      <c r="AL4297" s="327">
        <v>-241.15674999999999</v>
      </c>
      <c r="AM4297" s="292"/>
    </row>
    <row r="4298" spans="23:39" ht="19.5" customHeight="1" x14ac:dyDescent="0.2">
      <c r="W4298" s="323" t="s">
        <v>251</v>
      </c>
      <c r="X4298" s="323" t="s">
        <v>244</v>
      </c>
      <c r="Y4298" s="323"/>
      <c r="Z4298" s="327">
        <v>0</v>
      </c>
      <c r="AA4298" s="327">
        <v>0</v>
      </c>
      <c r="AB4298" s="327">
        <v>0</v>
      </c>
      <c r="AC4298" s="327">
        <v>0</v>
      </c>
      <c r="AD4298" s="327">
        <v>0</v>
      </c>
      <c r="AE4298" s="327">
        <v>0</v>
      </c>
      <c r="AF4298" s="327">
        <v>0</v>
      </c>
      <c r="AG4298" s="327">
        <v>0</v>
      </c>
      <c r="AH4298" s="327">
        <v>0</v>
      </c>
      <c r="AI4298" s="327">
        <v>0</v>
      </c>
      <c r="AJ4298" s="327">
        <v>0</v>
      </c>
      <c r="AK4298" s="327">
        <v>0</v>
      </c>
      <c r="AL4298" s="327">
        <v>0</v>
      </c>
      <c r="AM4298" s="292"/>
    </row>
    <row r="4299" spans="23:39" ht="19.5" customHeight="1" x14ac:dyDescent="0.2">
      <c r="W4299" s="323" t="s">
        <v>251</v>
      </c>
      <c r="X4299" s="323" t="s">
        <v>245</v>
      </c>
      <c r="Y4299" s="323"/>
      <c r="Z4299" s="327">
        <v>0</v>
      </c>
      <c r="AA4299" s="327">
        <v>0</v>
      </c>
      <c r="AB4299" s="327">
        <v>0</v>
      </c>
      <c r="AC4299" s="327">
        <v>0</v>
      </c>
      <c r="AD4299" s="327">
        <v>0</v>
      </c>
      <c r="AE4299" s="327">
        <v>0</v>
      </c>
      <c r="AF4299" s="327">
        <v>0</v>
      </c>
      <c r="AG4299" s="327">
        <v>0</v>
      </c>
      <c r="AH4299" s="327">
        <v>0</v>
      </c>
      <c r="AI4299" s="327">
        <v>0</v>
      </c>
      <c r="AJ4299" s="327">
        <v>0</v>
      </c>
      <c r="AK4299" s="327">
        <v>0</v>
      </c>
      <c r="AL4299" s="327">
        <v>0</v>
      </c>
      <c r="AM4299" s="292"/>
    </row>
    <row r="4300" spans="23:39" ht="19.5" customHeight="1" x14ac:dyDescent="0.2">
      <c r="W4300" s="323" t="s">
        <v>251</v>
      </c>
      <c r="X4300" s="323" t="s">
        <v>246</v>
      </c>
      <c r="Y4300" s="323"/>
      <c r="Z4300" s="327">
        <v>0</v>
      </c>
      <c r="AA4300" s="327">
        <v>0</v>
      </c>
      <c r="AB4300" s="327">
        <v>0</v>
      </c>
      <c r="AC4300" s="327">
        <v>0</v>
      </c>
      <c r="AD4300" s="327">
        <v>0</v>
      </c>
      <c r="AE4300" s="327">
        <v>0</v>
      </c>
      <c r="AF4300" s="327">
        <v>0</v>
      </c>
      <c r="AG4300" s="327">
        <v>0</v>
      </c>
      <c r="AH4300" s="327">
        <v>0</v>
      </c>
      <c r="AI4300" s="327">
        <v>0</v>
      </c>
      <c r="AJ4300" s="327">
        <v>0</v>
      </c>
      <c r="AK4300" s="327">
        <v>0</v>
      </c>
      <c r="AL4300" s="327">
        <v>0</v>
      </c>
      <c r="AM4300" s="292"/>
    </row>
    <row r="4301" spans="23:39" ht="19.5" customHeight="1" x14ac:dyDescent="0.2">
      <c r="W4301" s="323" t="s">
        <v>251</v>
      </c>
      <c r="X4301" s="323" t="s">
        <v>247</v>
      </c>
      <c r="Y4301" s="323"/>
      <c r="Z4301" s="327">
        <v>0</v>
      </c>
      <c r="AA4301" s="327">
        <v>0</v>
      </c>
      <c r="AB4301" s="327">
        <v>0</v>
      </c>
      <c r="AC4301" s="327">
        <v>0</v>
      </c>
      <c r="AD4301" s="327">
        <v>0</v>
      </c>
      <c r="AE4301" s="327">
        <v>9.641</v>
      </c>
      <c r="AF4301" s="327">
        <v>0</v>
      </c>
      <c r="AG4301" s="327">
        <v>19.125</v>
      </c>
      <c r="AH4301" s="327">
        <v>0</v>
      </c>
      <c r="AI4301" s="327">
        <v>0</v>
      </c>
      <c r="AJ4301" s="327">
        <v>0</v>
      </c>
      <c r="AK4301" s="327">
        <v>0</v>
      </c>
      <c r="AL4301" s="327">
        <v>28.765999999999998</v>
      </c>
      <c r="AM4301" s="292"/>
    </row>
    <row r="4302" spans="23:39" ht="19.5" customHeight="1" x14ac:dyDescent="0.2">
      <c r="W4302" s="323" t="s">
        <v>251</v>
      </c>
      <c r="X4302" s="323" t="s">
        <v>248</v>
      </c>
      <c r="Y4302" s="323"/>
      <c r="Z4302" s="327">
        <v>0</v>
      </c>
      <c r="AA4302" s="327">
        <v>0</v>
      </c>
      <c r="AB4302" s="327">
        <v>0</v>
      </c>
      <c r="AC4302" s="327">
        <v>0</v>
      </c>
      <c r="AD4302" s="327">
        <v>0</v>
      </c>
      <c r="AE4302" s="327">
        <v>0</v>
      </c>
      <c r="AF4302" s="327">
        <v>0</v>
      </c>
      <c r="AG4302" s="327">
        <v>0</v>
      </c>
      <c r="AH4302" s="327">
        <v>0</v>
      </c>
      <c r="AI4302" s="327">
        <v>0</v>
      </c>
      <c r="AJ4302" s="327">
        <v>0</v>
      </c>
      <c r="AK4302" s="327">
        <v>0</v>
      </c>
      <c r="AL4302" s="327">
        <v>0</v>
      </c>
      <c r="AM4302" s="292"/>
    </row>
    <row r="4303" spans="23:39" ht="19.5" customHeight="1" x14ac:dyDescent="0.2">
      <c r="W4303" s="323" t="s">
        <v>251</v>
      </c>
      <c r="X4303" s="323" t="s">
        <v>210</v>
      </c>
      <c r="Y4303" s="323"/>
      <c r="Z4303" s="327">
        <v>55.908180999999999</v>
      </c>
      <c r="AA4303" s="327">
        <v>81.700308000000007</v>
      </c>
      <c r="AB4303" s="327">
        <v>32.323103000000003</v>
      </c>
      <c r="AC4303" s="327">
        <v>51.355829</v>
      </c>
      <c r="AD4303" s="327">
        <v>45.165847999999997</v>
      </c>
      <c r="AE4303" s="327">
        <v>64.535443999999998</v>
      </c>
      <c r="AF4303" s="327">
        <v>36.159156000000003</v>
      </c>
      <c r="AG4303" s="327">
        <v>60.1982</v>
      </c>
      <c r="AH4303" s="327">
        <v>43.150270999999996</v>
      </c>
      <c r="AI4303" s="327">
        <v>54.97148</v>
      </c>
      <c r="AJ4303" s="327">
        <v>41.025503999999998</v>
      </c>
      <c r="AK4303" s="327">
        <v>76.753173000000004</v>
      </c>
      <c r="AL4303" s="327">
        <v>643.24649699999998</v>
      </c>
      <c r="AM4303" s="292"/>
    </row>
    <row r="4304" spans="23:39" ht="19.5" customHeight="1" x14ac:dyDescent="0.2">
      <c r="W4304" s="321"/>
      <c r="X4304" s="321"/>
      <c r="Y4304" s="321"/>
      <c r="Z4304" s="329"/>
      <c r="AA4304" s="329"/>
      <c r="AB4304" s="329"/>
      <c r="AC4304" s="329"/>
      <c r="AD4304" s="329"/>
      <c r="AE4304" s="329"/>
      <c r="AF4304" s="329"/>
      <c r="AG4304" s="329"/>
      <c r="AH4304" s="329"/>
      <c r="AI4304" s="329"/>
      <c r="AJ4304" s="329"/>
      <c r="AK4304" s="329"/>
      <c r="AL4304" s="329"/>
      <c r="AM4304" s="292"/>
    </row>
    <row r="4305" spans="23:39" ht="19.5" customHeight="1" x14ac:dyDescent="0.2">
      <c r="W4305" s="321"/>
      <c r="X4305" s="321"/>
      <c r="Y4305" s="321"/>
      <c r="Z4305" s="329"/>
      <c r="AA4305" s="329"/>
      <c r="AB4305" s="329"/>
      <c r="AC4305" s="329"/>
      <c r="AD4305" s="329"/>
      <c r="AE4305" s="329"/>
      <c r="AF4305" s="329"/>
      <c r="AG4305" s="329"/>
      <c r="AH4305" s="329"/>
      <c r="AI4305" s="329"/>
      <c r="AJ4305" s="329"/>
      <c r="AK4305" s="329"/>
      <c r="AL4305" s="329"/>
      <c r="AM4305" s="292"/>
    </row>
    <row r="4306" spans="23:39" ht="19.5" customHeight="1" x14ac:dyDescent="0.2">
      <c r="W4306" s="323" t="s">
        <v>3</v>
      </c>
      <c r="X4306" s="323" t="s">
        <v>4</v>
      </c>
      <c r="Y4306" s="323"/>
      <c r="Z4306" s="327" t="s">
        <v>8</v>
      </c>
      <c r="AA4306" s="327" t="s">
        <v>9</v>
      </c>
      <c r="AB4306" s="327" t="s">
        <v>10</v>
      </c>
      <c r="AC4306" s="327" t="s">
        <v>11</v>
      </c>
      <c r="AD4306" s="327" t="s">
        <v>12</v>
      </c>
      <c r="AE4306" s="327" t="s">
        <v>13</v>
      </c>
      <c r="AF4306" s="327" t="s">
        <v>14</v>
      </c>
      <c r="AG4306" s="327" t="s">
        <v>15</v>
      </c>
      <c r="AH4306" s="327" t="s">
        <v>16</v>
      </c>
      <c r="AI4306" s="327" t="s">
        <v>17</v>
      </c>
      <c r="AJ4306" s="327" t="s">
        <v>111</v>
      </c>
      <c r="AK4306" s="327" t="s">
        <v>19</v>
      </c>
      <c r="AL4306" s="327" t="s">
        <v>20</v>
      </c>
      <c r="AM4306" s="292"/>
    </row>
    <row r="4307" spans="23:39" ht="19.5" customHeight="1" x14ac:dyDescent="0.2">
      <c r="W4307" s="323" t="s">
        <v>66</v>
      </c>
      <c r="X4307" s="323" t="s">
        <v>217</v>
      </c>
      <c r="Y4307" s="323"/>
      <c r="Z4307" s="327">
        <v>0.65012300000000001</v>
      </c>
      <c r="AA4307" s="327">
        <v>0.65012300000000001</v>
      </c>
      <c r="AB4307" s="327">
        <v>0.65012300000000001</v>
      </c>
      <c r="AC4307" s="327">
        <v>0.65012300000000001</v>
      </c>
      <c r="AD4307" s="327">
        <v>0.65012300000000001</v>
      </c>
      <c r="AE4307" s="327">
        <v>0.65012300000000001</v>
      </c>
      <c r="AF4307" s="327">
        <v>0.65012300000000001</v>
      </c>
      <c r="AG4307" s="327">
        <v>0.65012300000000001</v>
      </c>
      <c r="AH4307" s="327">
        <v>0.65012300000000001</v>
      </c>
      <c r="AI4307" s="327">
        <v>0.65012300000000001</v>
      </c>
      <c r="AJ4307" s="327">
        <v>0.65012300000000001</v>
      </c>
      <c r="AK4307" s="327">
        <v>0.76675700000000002</v>
      </c>
      <c r="AL4307" s="327">
        <v>7.9181100000000004</v>
      </c>
      <c r="AM4307" s="292"/>
    </row>
    <row r="4308" spans="23:39" ht="19.5" customHeight="1" x14ac:dyDescent="0.2">
      <c r="W4308" s="323" t="s">
        <v>66</v>
      </c>
      <c r="X4308" s="323" t="s">
        <v>218</v>
      </c>
      <c r="Y4308" s="323"/>
      <c r="Z4308" s="327">
        <v>2.8674000000000002E-2</v>
      </c>
      <c r="AA4308" s="327">
        <v>3.2076E-2</v>
      </c>
      <c r="AB4308" s="327">
        <v>2.5758E-2</v>
      </c>
      <c r="AC4308" s="327">
        <v>2.4299999999999999E-2</v>
      </c>
      <c r="AD4308" s="327">
        <v>2.8188000000000001E-2</v>
      </c>
      <c r="AE4308" s="327">
        <v>3.1104E-2</v>
      </c>
      <c r="AF4308" s="327">
        <v>3.3048000000000001E-2</v>
      </c>
      <c r="AG4308" s="327">
        <v>3.3048000000000001E-2</v>
      </c>
      <c r="AH4308" s="327">
        <v>5.4432000000000001E-2</v>
      </c>
      <c r="AI4308" s="327">
        <v>5.1029999999999999E-2</v>
      </c>
      <c r="AJ4308" s="327">
        <v>3.0617999999999999E-2</v>
      </c>
      <c r="AK4308" s="327">
        <v>5.5404000000000002E-2</v>
      </c>
      <c r="AL4308" s="327">
        <v>0.42768</v>
      </c>
      <c r="AM4308" s="292"/>
    </row>
    <row r="4309" spans="23:39" ht="19.5" customHeight="1" x14ac:dyDescent="0.2">
      <c r="W4309" s="323" t="s">
        <v>66</v>
      </c>
      <c r="X4309" s="323" t="s">
        <v>219</v>
      </c>
      <c r="Y4309" s="323"/>
      <c r="Z4309" s="327">
        <v>0.13288</v>
      </c>
      <c r="AA4309" s="327">
        <v>9.6799999999999997E-2</v>
      </c>
      <c r="AB4309" s="327">
        <v>0.15256</v>
      </c>
      <c r="AC4309" s="327">
        <v>0.20616000000000001</v>
      </c>
      <c r="AD4309" s="327">
        <v>0.27592</v>
      </c>
      <c r="AE4309" s="327">
        <v>0.36808000000000002</v>
      </c>
      <c r="AF4309" s="327">
        <v>0.47576000000000002</v>
      </c>
      <c r="AG4309" s="327">
        <v>0.57935999999999999</v>
      </c>
      <c r="AH4309" s="327">
        <v>0.43143999999999999</v>
      </c>
      <c r="AI4309" s="327">
        <v>0.36903999999999998</v>
      </c>
      <c r="AJ4309" s="327">
        <v>0.22344</v>
      </c>
      <c r="AK4309" s="327">
        <v>0.20453499999999999</v>
      </c>
      <c r="AL4309" s="327">
        <v>3.5159750000000001</v>
      </c>
      <c r="AM4309" s="292"/>
    </row>
    <row r="4310" spans="23:39" ht="19.5" customHeight="1" x14ac:dyDescent="0.2">
      <c r="W4310" s="323" t="s">
        <v>66</v>
      </c>
      <c r="X4310" s="323" t="s">
        <v>220</v>
      </c>
      <c r="Y4310" s="323"/>
      <c r="Z4310" s="327">
        <v>0.51452600000000004</v>
      </c>
      <c r="AA4310" s="327">
        <v>0.267903</v>
      </c>
      <c r="AB4310" s="327">
        <v>0.50491900000000001</v>
      </c>
      <c r="AC4310" s="327">
        <v>1.221393</v>
      </c>
      <c r="AD4310" s="327">
        <v>-11.727048</v>
      </c>
      <c r="AE4310" s="327">
        <v>12.624126</v>
      </c>
      <c r="AF4310" s="327">
        <v>0.24746000000000001</v>
      </c>
      <c r="AG4310" s="327">
        <v>0.35003899999999999</v>
      </c>
      <c r="AH4310" s="327">
        <v>0.28878300000000001</v>
      </c>
      <c r="AI4310" s="327">
        <v>0.25465399999999999</v>
      </c>
      <c r="AJ4310" s="327">
        <v>3.016454</v>
      </c>
      <c r="AK4310" s="327">
        <v>0.339001</v>
      </c>
      <c r="AL4310" s="327">
        <v>7.9022100000000002</v>
      </c>
      <c r="AM4310" s="292"/>
    </row>
    <row r="4311" spans="23:39" ht="19.5" customHeight="1" x14ac:dyDescent="0.2">
      <c r="W4311" s="323" t="s">
        <v>66</v>
      </c>
      <c r="X4311" s="323" t="s">
        <v>211</v>
      </c>
      <c r="Y4311" s="323"/>
      <c r="Z4311" s="327">
        <v>90.407286999999997</v>
      </c>
      <c r="AA4311" s="327">
        <v>81.903289999999998</v>
      </c>
      <c r="AB4311" s="327">
        <v>76.699731</v>
      </c>
      <c r="AC4311" s="327">
        <v>100.500365</v>
      </c>
      <c r="AD4311" s="327">
        <v>91.136083999999997</v>
      </c>
      <c r="AE4311" s="327">
        <v>85.214338999999995</v>
      </c>
      <c r="AF4311" s="327">
        <v>93.901624999999996</v>
      </c>
      <c r="AG4311" s="327">
        <v>93.999667000000002</v>
      </c>
      <c r="AH4311" s="327">
        <v>87.799661</v>
      </c>
      <c r="AI4311" s="327">
        <v>112.16506200000001</v>
      </c>
      <c r="AJ4311" s="327">
        <v>102.80627200000001</v>
      </c>
      <c r="AK4311" s="327">
        <v>148.41282100000001</v>
      </c>
      <c r="AL4311" s="327">
        <v>1164.9462040000001</v>
      </c>
      <c r="AM4311" s="292"/>
    </row>
    <row r="4312" spans="23:39" ht="19.5" customHeight="1" x14ac:dyDescent="0.2">
      <c r="W4312" s="323" t="s">
        <v>66</v>
      </c>
      <c r="X4312" s="323" t="s">
        <v>221</v>
      </c>
      <c r="Y4312" s="323"/>
      <c r="Z4312" s="327">
        <v>10.585820999999999</v>
      </c>
      <c r="AA4312" s="327">
        <v>11.311014</v>
      </c>
      <c r="AB4312" s="327">
        <v>12.224271</v>
      </c>
      <c r="AC4312" s="327">
        <v>10.524243999999999</v>
      </c>
      <c r="AD4312" s="327">
        <v>10.746408000000001</v>
      </c>
      <c r="AE4312" s="327">
        <v>10.391524</v>
      </c>
      <c r="AF4312" s="327">
        <v>10.417315</v>
      </c>
      <c r="AG4312" s="327">
        <v>10.344215</v>
      </c>
      <c r="AH4312" s="327">
        <v>12.091543</v>
      </c>
      <c r="AI4312" s="327">
        <v>10.782239000000001</v>
      </c>
      <c r="AJ4312" s="327">
        <v>10.644199</v>
      </c>
      <c r="AK4312" s="327">
        <v>10.688162999999999</v>
      </c>
      <c r="AL4312" s="327">
        <v>130.750956</v>
      </c>
      <c r="AM4312" s="292"/>
    </row>
    <row r="4313" spans="23:39" ht="19.5" customHeight="1" x14ac:dyDescent="0.2">
      <c r="W4313" s="323" t="s">
        <v>66</v>
      </c>
      <c r="X4313" s="323" t="s">
        <v>222</v>
      </c>
      <c r="Y4313" s="323"/>
      <c r="Z4313" s="327">
        <v>0.28983999999999999</v>
      </c>
      <c r="AA4313" s="327">
        <v>0</v>
      </c>
      <c r="AB4313" s="327">
        <v>0.17513999999999999</v>
      </c>
      <c r="AC4313" s="327">
        <v>0.16944999999999999</v>
      </c>
      <c r="AD4313" s="327">
        <v>0.33640999999999999</v>
      </c>
      <c r="AE4313" s="327">
        <v>0.59763999999999995</v>
      </c>
      <c r="AF4313" s="327">
        <v>7.8750000000000001E-2</v>
      </c>
      <c r="AG4313" s="327">
        <v>0.47199000000000002</v>
      </c>
      <c r="AH4313" s="327">
        <v>0.20504</v>
      </c>
      <c r="AI4313" s="327">
        <v>0.98716999999999999</v>
      </c>
      <c r="AJ4313" s="327">
        <v>0.77388999999999997</v>
      </c>
      <c r="AK4313" s="327">
        <v>0.51888000000000001</v>
      </c>
      <c r="AL4313" s="327">
        <v>4.6041999999999996</v>
      </c>
      <c r="AM4313" s="292"/>
    </row>
    <row r="4314" spans="23:39" ht="19.5" customHeight="1" x14ac:dyDescent="0.2">
      <c r="W4314" s="323" t="s">
        <v>66</v>
      </c>
      <c r="X4314" s="323" t="s">
        <v>223</v>
      </c>
      <c r="Y4314" s="323"/>
      <c r="Z4314" s="327">
        <v>0</v>
      </c>
      <c r="AA4314" s="327">
        <v>2.4E-2</v>
      </c>
      <c r="AB4314" s="327">
        <v>0</v>
      </c>
      <c r="AC4314" s="327">
        <v>0</v>
      </c>
      <c r="AD4314" s="327">
        <v>0</v>
      </c>
      <c r="AE4314" s="327">
        <v>1.71</v>
      </c>
      <c r="AF4314" s="327">
        <v>0</v>
      </c>
      <c r="AG4314" s="327">
        <v>0</v>
      </c>
      <c r="AH4314" s="327">
        <v>0</v>
      </c>
      <c r="AI4314" s="327">
        <v>0</v>
      </c>
      <c r="AJ4314" s="327">
        <v>0</v>
      </c>
      <c r="AK4314" s="327">
        <v>0</v>
      </c>
      <c r="AL4314" s="327">
        <v>1.734</v>
      </c>
      <c r="AM4314" s="292"/>
    </row>
    <row r="4315" spans="23:39" ht="19.5" customHeight="1" x14ac:dyDescent="0.2">
      <c r="W4315" s="323" t="s">
        <v>66</v>
      </c>
      <c r="X4315" s="323" t="s">
        <v>224</v>
      </c>
      <c r="Y4315" s="323"/>
      <c r="Z4315" s="327">
        <v>12.581768</v>
      </c>
      <c r="AA4315" s="327">
        <v>11.723853</v>
      </c>
      <c r="AB4315" s="327">
        <v>10.951955999999999</v>
      </c>
      <c r="AC4315" s="327">
        <v>6.6521309999999998</v>
      </c>
      <c r="AD4315" s="327">
        <v>18.882867000000001</v>
      </c>
      <c r="AE4315" s="327">
        <v>20.632186000000001</v>
      </c>
      <c r="AF4315" s="327">
        <v>15.152587</v>
      </c>
      <c r="AG4315" s="327">
        <v>16.202777999999999</v>
      </c>
      <c r="AH4315" s="327">
        <v>15.660587</v>
      </c>
      <c r="AI4315" s="327">
        <v>16.875060000000001</v>
      </c>
      <c r="AJ4315" s="327">
        <v>15.546296</v>
      </c>
      <c r="AK4315" s="327">
        <v>11.429143</v>
      </c>
      <c r="AL4315" s="327">
        <v>172.291212</v>
      </c>
      <c r="AM4315" s="292"/>
    </row>
    <row r="4316" spans="23:39" ht="19.5" customHeight="1" x14ac:dyDescent="0.2">
      <c r="W4316" s="323" t="s">
        <v>66</v>
      </c>
      <c r="X4316" s="323" t="s">
        <v>225</v>
      </c>
      <c r="Y4316" s="323"/>
      <c r="Z4316" s="327">
        <v>0.69252000000000002</v>
      </c>
      <c r="AA4316" s="327">
        <v>0</v>
      </c>
      <c r="AB4316" s="327">
        <v>1.3785590000000001</v>
      </c>
      <c r="AC4316" s="327">
        <v>1.0505150000000001</v>
      </c>
      <c r="AD4316" s="327">
        <v>1.419119</v>
      </c>
      <c r="AE4316" s="327">
        <v>1.419119</v>
      </c>
      <c r="AF4316" s="327">
        <v>-4.5882300000000003</v>
      </c>
      <c r="AG4316" s="327">
        <v>0.19444600000000001</v>
      </c>
      <c r="AH4316" s="327">
        <v>0</v>
      </c>
      <c r="AI4316" s="327">
        <v>0.34877000000000002</v>
      </c>
      <c r="AJ4316" s="327">
        <v>0.11884400000000001</v>
      </c>
      <c r="AK4316" s="327">
        <v>0.109474</v>
      </c>
      <c r="AL4316" s="327">
        <v>2.1431360000000002</v>
      </c>
      <c r="AM4316" s="292"/>
    </row>
    <row r="4317" spans="23:39" ht="19.5" customHeight="1" x14ac:dyDescent="0.2">
      <c r="W4317" s="323" t="s">
        <v>66</v>
      </c>
      <c r="X4317" s="323" t="s">
        <v>226</v>
      </c>
      <c r="Y4317" s="323"/>
      <c r="Z4317" s="327">
        <v>0</v>
      </c>
      <c r="AA4317" s="327">
        <v>0</v>
      </c>
      <c r="AB4317" s="327">
        <v>0</v>
      </c>
      <c r="AC4317" s="327">
        <v>0</v>
      </c>
      <c r="AD4317" s="327">
        <v>0</v>
      </c>
      <c r="AE4317" s="327">
        <v>0</v>
      </c>
      <c r="AF4317" s="327">
        <v>0</v>
      </c>
      <c r="AG4317" s="327">
        <v>0</v>
      </c>
      <c r="AH4317" s="327">
        <v>3.5569999999999998E-3</v>
      </c>
      <c r="AI4317" s="327">
        <v>0</v>
      </c>
      <c r="AJ4317" s="327">
        <v>0</v>
      </c>
      <c r="AK4317" s="327">
        <v>0</v>
      </c>
      <c r="AL4317" s="327">
        <v>3.5569999999999998E-3</v>
      </c>
      <c r="AM4317" s="292"/>
    </row>
    <row r="4318" spans="23:39" ht="19.5" customHeight="1" x14ac:dyDescent="0.2">
      <c r="W4318" s="323" t="s">
        <v>66</v>
      </c>
      <c r="X4318" s="323" t="s">
        <v>227</v>
      </c>
      <c r="Y4318" s="323"/>
      <c r="Z4318" s="327">
        <v>0</v>
      </c>
      <c r="AA4318" s="327">
        <v>0</v>
      </c>
      <c r="AB4318" s="327">
        <v>0</v>
      </c>
      <c r="AC4318" s="327">
        <v>0</v>
      </c>
      <c r="AD4318" s="327">
        <v>0</v>
      </c>
      <c r="AE4318" s="327">
        <v>0</v>
      </c>
      <c r="AF4318" s="327">
        <v>0</v>
      </c>
      <c r="AG4318" s="327">
        <v>0</v>
      </c>
      <c r="AH4318" s="327">
        <v>0</v>
      </c>
      <c r="AI4318" s="327">
        <v>0</v>
      </c>
      <c r="AJ4318" s="327">
        <v>0</v>
      </c>
      <c r="AK4318" s="327">
        <v>-392.09769</v>
      </c>
      <c r="AL4318" s="327">
        <v>-392.09769</v>
      </c>
      <c r="AM4318" s="292"/>
    </row>
    <row r="4319" spans="23:39" ht="19.5" customHeight="1" x14ac:dyDescent="0.2">
      <c r="W4319" s="323" t="s">
        <v>66</v>
      </c>
      <c r="X4319" s="323" t="s">
        <v>367</v>
      </c>
      <c r="Y4319" s="323"/>
      <c r="Z4319" s="327">
        <v>0</v>
      </c>
      <c r="AA4319" s="327">
        <v>0</v>
      </c>
      <c r="AB4319" s="327">
        <v>0</v>
      </c>
      <c r="AC4319" s="327">
        <v>0</v>
      </c>
      <c r="AD4319" s="327">
        <v>0</v>
      </c>
      <c r="AE4319" s="327">
        <v>0</v>
      </c>
      <c r="AF4319" s="327">
        <v>0</v>
      </c>
      <c r="AG4319" s="327">
        <v>0</v>
      </c>
      <c r="AH4319" s="327">
        <v>0</v>
      </c>
      <c r="AI4319" s="327">
        <v>0</v>
      </c>
      <c r="AJ4319" s="327">
        <v>0</v>
      </c>
      <c r="AK4319" s="327">
        <v>0</v>
      </c>
      <c r="AL4319" s="327">
        <v>0</v>
      </c>
      <c r="AM4319" s="292"/>
    </row>
    <row r="4320" spans="23:39" ht="19.5" customHeight="1" x14ac:dyDescent="0.2">
      <c r="W4320" s="323" t="s">
        <v>66</v>
      </c>
      <c r="X4320" s="323" t="s">
        <v>229</v>
      </c>
      <c r="Y4320" s="323"/>
      <c r="Z4320" s="327">
        <v>-28.910582999999999</v>
      </c>
      <c r="AA4320" s="327">
        <v>-246.03146599999999</v>
      </c>
      <c r="AB4320" s="327">
        <v>-65.961416999999997</v>
      </c>
      <c r="AC4320" s="327">
        <v>-274.48494699999998</v>
      </c>
      <c r="AD4320" s="327">
        <v>-125.153008</v>
      </c>
      <c r="AE4320" s="327">
        <v>-81.812766999999994</v>
      </c>
      <c r="AF4320" s="327">
        <v>-231.858634</v>
      </c>
      <c r="AG4320" s="327">
        <v>-5.8916230000000001</v>
      </c>
      <c r="AH4320" s="327">
        <v>-72.654820000000001</v>
      </c>
      <c r="AI4320" s="327">
        <v>-121.984048</v>
      </c>
      <c r="AJ4320" s="327">
        <v>-99.077036000000007</v>
      </c>
      <c r="AK4320" s="327">
        <v>-166.021534</v>
      </c>
      <c r="AL4320" s="327">
        <v>-1519.8418830000001</v>
      </c>
      <c r="AM4320" s="292"/>
    </row>
    <row r="4321" spans="23:39" ht="19.5" customHeight="1" x14ac:dyDescent="0.2">
      <c r="W4321" s="323" t="s">
        <v>66</v>
      </c>
      <c r="X4321" s="323" t="s">
        <v>230</v>
      </c>
      <c r="Y4321" s="323"/>
      <c r="Z4321" s="327">
        <v>0</v>
      </c>
      <c r="AA4321" s="327">
        <v>0</v>
      </c>
      <c r="AB4321" s="327">
        <v>0.1152</v>
      </c>
      <c r="AC4321" s="327">
        <v>0</v>
      </c>
      <c r="AD4321" s="327">
        <v>0</v>
      </c>
      <c r="AE4321" s="327">
        <v>0</v>
      </c>
      <c r="AF4321" s="327">
        <v>0</v>
      </c>
      <c r="AG4321" s="327">
        <v>0.21360000000000001</v>
      </c>
      <c r="AH4321" s="327">
        <v>0</v>
      </c>
      <c r="AI4321" s="327">
        <v>0</v>
      </c>
      <c r="AJ4321" s="327">
        <v>0</v>
      </c>
      <c r="AK4321" s="327">
        <v>0</v>
      </c>
      <c r="AL4321" s="327">
        <v>0.32879999999999998</v>
      </c>
      <c r="AM4321" s="292"/>
    </row>
    <row r="4322" spans="23:39" ht="19.5" customHeight="1" x14ac:dyDescent="0.2">
      <c r="W4322" s="323" t="s">
        <v>66</v>
      </c>
      <c r="X4322" s="323" t="s">
        <v>231</v>
      </c>
      <c r="Y4322" s="323"/>
      <c r="Z4322" s="327">
        <v>0</v>
      </c>
      <c r="AA4322" s="327">
        <v>0</v>
      </c>
      <c r="AB4322" s="327">
        <v>0</v>
      </c>
      <c r="AC4322" s="327">
        <v>0</v>
      </c>
      <c r="AD4322" s="327">
        <v>0</v>
      </c>
      <c r="AE4322" s="327">
        <v>0</v>
      </c>
      <c r="AF4322" s="327">
        <v>0</v>
      </c>
      <c r="AG4322" s="327">
        <v>0</v>
      </c>
      <c r="AH4322" s="327">
        <v>0</v>
      </c>
      <c r="AI4322" s="327">
        <v>0</v>
      </c>
      <c r="AJ4322" s="327">
        <v>0</v>
      </c>
      <c r="AK4322" s="327">
        <v>0</v>
      </c>
      <c r="AL4322" s="327">
        <v>0</v>
      </c>
      <c r="AM4322" s="292"/>
    </row>
    <row r="4323" spans="23:39" ht="19.5" customHeight="1" x14ac:dyDescent="0.2">
      <c r="W4323" s="323" t="s">
        <v>66</v>
      </c>
      <c r="X4323" s="323" t="s">
        <v>232</v>
      </c>
      <c r="Y4323" s="323"/>
      <c r="Z4323" s="327">
        <v>0</v>
      </c>
      <c r="AA4323" s="327">
        <v>0</v>
      </c>
      <c r="AB4323" s="327">
        <v>0</v>
      </c>
      <c r="AC4323" s="327">
        <v>0</v>
      </c>
      <c r="AD4323" s="327">
        <v>0</v>
      </c>
      <c r="AE4323" s="327">
        <v>0</v>
      </c>
      <c r="AF4323" s="327">
        <v>0</v>
      </c>
      <c r="AG4323" s="327">
        <v>0</v>
      </c>
      <c r="AH4323" s="327">
        <v>0</v>
      </c>
      <c r="AI4323" s="327">
        <v>0</v>
      </c>
      <c r="AJ4323" s="327">
        <v>0</v>
      </c>
      <c r="AK4323" s="327">
        <v>0</v>
      </c>
      <c r="AL4323" s="327">
        <v>0</v>
      </c>
      <c r="AM4323" s="292"/>
    </row>
    <row r="4324" spans="23:39" ht="19.5" customHeight="1" x14ac:dyDescent="0.2">
      <c r="W4324" s="323" t="s">
        <v>66</v>
      </c>
      <c r="X4324" s="323" t="s">
        <v>233</v>
      </c>
      <c r="Y4324" s="323"/>
      <c r="Z4324" s="327">
        <v>7.0999999999999994E-2</v>
      </c>
      <c r="AA4324" s="327">
        <v>0</v>
      </c>
      <c r="AB4324" s="327">
        <v>0</v>
      </c>
      <c r="AC4324" s="327">
        <v>0</v>
      </c>
      <c r="AD4324" s="327">
        <v>5.2999999999999999E-2</v>
      </c>
      <c r="AE4324" s="327">
        <v>0</v>
      </c>
      <c r="AF4324" s="327">
        <v>0</v>
      </c>
      <c r="AG4324" s="327">
        <v>0</v>
      </c>
      <c r="AH4324" s="327">
        <v>3.8300000000000001E-2</v>
      </c>
      <c r="AI4324" s="327">
        <v>0</v>
      </c>
      <c r="AJ4324" s="327">
        <v>0</v>
      </c>
      <c r="AK4324" s="327">
        <v>0</v>
      </c>
      <c r="AL4324" s="327">
        <v>0.1623</v>
      </c>
      <c r="AM4324" s="292"/>
    </row>
    <row r="4325" spans="23:39" ht="19.5" customHeight="1" x14ac:dyDescent="0.2">
      <c r="W4325" s="323" t="s">
        <v>66</v>
      </c>
      <c r="X4325" s="323" t="s">
        <v>234</v>
      </c>
      <c r="Y4325" s="323"/>
      <c r="Z4325" s="327">
        <v>0</v>
      </c>
      <c r="AA4325" s="327">
        <v>0</v>
      </c>
      <c r="AB4325" s="327">
        <v>0</v>
      </c>
      <c r="AC4325" s="327">
        <v>0</v>
      </c>
      <c r="AD4325" s="327">
        <v>0</v>
      </c>
      <c r="AE4325" s="327">
        <v>0</v>
      </c>
      <c r="AF4325" s="327">
        <v>0</v>
      </c>
      <c r="AG4325" s="327">
        <v>0</v>
      </c>
      <c r="AH4325" s="327">
        <v>0</v>
      </c>
      <c r="AI4325" s="327">
        <v>0</v>
      </c>
      <c r="AJ4325" s="327">
        <v>0</v>
      </c>
      <c r="AK4325" s="327">
        <v>0</v>
      </c>
      <c r="AL4325" s="327">
        <v>0</v>
      </c>
      <c r="AM4325" s="292"/>
    </row>
    <row r="4326" spans="23:39" ht="19.5" customHeight="1" x14ac:dyDescent="0.2">
      <c r="W4326" s="323" t="s">
        <v>66</v>
      </c>
      <c r="X4326" s="323" t="s">
        <v>127</v>
      </c>
      <c r="Y4326" s="323"/>
      <c r="Z4326" s="327">
        <v>126.720676</v>
      </c>
      <c r="AA4326" s="327">
        <v>8.1376790000000003</v>
      </c>
      <c r="AB4326" s="327">
        <v>24.72</v>
      </c>
      <c r="AC4326" s="327">
        <v>4.7078000000000002E-2</v>
      </c>
      <c r="AD4326" s="327">
        <v>-3.3835600000000001</v>
      </c>
      <c r="AE4326" s="327">
        <v>7.5510429999999999</v>
      </c>
      <c r="AF4326" s="327">
        <v>115.329854</v>
      </c>
      <c r="AG4326" s="327">
        <v>3.6765089999999998</v>
      </c>
      <c r="AH4326" s="327">
        <v>3.5999999999999997E-2</v>
      </c>
      <c r="AI4326" s="327">
        <v>1.7600000000000001E-2</v>
      </c>
      <c r="AJ4326" s="327">
        <v>0</v>
      </c>
      <c r="AK4326" s="327">
        <v>30.551694000000001</v>
      </c>
      <c r="AL4326" s="327">
        <v>313.40457300000003</v>
      </c>
      <c r="AM4326" s="292"/>
    </row>
    <row r="4327" spans="23:39" ht="19.5" customHeight="1" x14ac:dyDescent="0.2">
      <c r="W4327" s="323" t="s">
        <v>66</v>
      </c>
      <c r="X4327" s="323" t="s">
        <v>235</v>
      </c>
      <c r="Y4327" s="323"/>
      <c r="Z4327" s="327">
        <v>0</v>
      </c>
      <c r="AA4327" s="327">
        <v>0</v>
      </c>
      <c r="AB4327" s="327">
        <v>0</v>
      </c>
      <c r="AC4327" s="327">
        <v>0</v>
      </c>
      <c r="AD4327" s="327">
        <v>0</v>
      </c>
      <c r="AE4327" s="327">
        <v>0</v>
      </c>
      <c r="AF4327" s="327">
        <v>0</v>
      </c>
      <c r="AG4327" s="327">
        <v>0</v>
      </c>
      <c r="AH4327" s="327">
        <v>0</v>
      </c>
      <c r="AI4327" s="327">
        <v>0</v>
      </c>
      <c r="AJ4327" s="327">
        <v>0</v>
      </c>
      <c r="AK4327" s="327">
        <v>0</v>
      </c>
      <c r="AL4327" s="327">
        <v>0</v>
      </c>
      <c r="AM4327" s="292"/>
    </row>
    <row r="4328" spans="23:39" ht="19.5" customHeight="1" x14ac:dyDescent="0.2">
      <c r="W4328" s="323" t="s">
        <v>66</v>
      </c>
      <c r="X4328" s="323" t="s">
        <v>236</v>
      </c>
      <c r="Y4328" s="323"/>
      <c r="Z4328" s="327">
        <v>0</v>
      </c>
      <c r="AA4328" s="327">
        <v>0</v>
      </c>
      <c r="AB4328" s="327">
        <v>0</v>
      </c>
      <c r="AC4328" s="327">
        <v>0</v>
      </c>
      <c r="AD4328" s="327">
        <v>6.3750000000000001E-2</v>
      </c>
      <c r="AE4328" s="327">
        <v>0</v>
      </c>
      <c r="AF4328" s="327">
        <v>0</v>
      </c>
      <c r="AG4328" s="327">
        <v>0</v>
      </c>
      <c r="AH4328" s="327">
        <v>0</v>
      </c>
      <c r="AI4328" s="327">
        <v>0</v>
      </c>
      <c r="AJ4328" s="327">
        <v>0</v>
      </c>
      <c r="AK4328" s="327">
        <v>0</v>
      </c>
      <c r="AL4328" s="327">
        <v>6.3750000000000001E-2</v>
      </c>
      <c r="AM4328" s="292"/>
    </row>
    <row r="4329" spans="23:39" ht="19.5" customHeight="1" x14ac:dyDescent="0.2">
      <c r="W4329" s="323" t="s">
        <v>66</v>
      </c>
      <c r="X4329" s="323" t="s">
        <v>237</v>
      </c>
      <c r="Y4329" s="323"/>
      <c r="Z4329" s="327">
        <v>0</v>
      </c>
      <c r="AA4329" s="327">
        <v>0</v>
      </c>
      <c r="AB4329" s="327">
        <v>0</v>
      </c>
      <c r="AC4329" s="327">
        <v>0</v>
      </c>
      <c r="AD4329" s="327">
        <v>0</v>
      </c>
      <c r="AE4329" s="327">
        <v>0</v>
      </c>
      <c r="AF4329" s="327">
        <v>0</v>
      </c>
      <c r="AG4329" s="327">
        <v>0</v>
      </c>
      <c r="AH4329" s="327">
        <v>0</v>
      </c>
      <c r="AI4329" s="327">
        <v>0</v>
      </c>
      <c r="AJ4329" s="327">
        <v>0</v>
      </c>
      <c r="AK4329" s="327">
        <v>0</v>
      </c>
      <c r="AL4329" s="327">
        <v>0</v>
      </c>
      <c r="AM4329" s="292"/>
    </row>
    <row r="4330" spans="23:39" ht="19.5" customHeight="1" x14ac:dyDescent="0.2">
      <c r="W4330" s="323" t="s">
        <v>66</v>
      </c>
      <c r="X4330" s="323" t="s">
        <v>238</v>
      </c>
      <c r="Y4330" s="323"/>
      <c r="Z4330" s="327">
        <v>0</v>
      </c>
      <c r="AA4330" s="327">
        <v>0</v>
      </c>
      <c r="AB4330" s="327">
        <v>0</v>
      </c>
      <c r="AC4330" s="327">
        <v>0</v>
      </c>
      <c r="AD4330" s="327">
        <v>0</v>
      </c>
      <c r="AE4330" s="327">
        <v>0</v>
      </c>
      <c r="AF4330" s="327">
        <v>0</v>
      </c>
      <c r="AG4330" s="327">
        <v>0</v>
      </c>
      <c r="AH4330" s="327">
        <v>0</v>
      </c>
      <c r="AI4330" s="327">
        <v>0</v>
      </c>
      <c r="AJ4330" s="327">
        <v>0</v>
      </c>
      <c r="AK4330" s="327">
        <v>0</v>
      </c>
      <c r="AL4330" s="327">
        <v>0</v>
      </c>
      <c r="AM4330" s="292"/>
    </row>
    <row r="4331" spans="23:39" ht="19.5" customHeight="1" x14ac:dyDescent="0.2">
      <c r="W4331" s="323" t="s">
        <v>66</v>
      </c>
      <c r="X4331" s="323" t="s">
        <v>239</v>
      </c>
      <c r="Y4331" s="323"/>
      <c r="Z4331" s="327">
        <v>0</v>
      </c>
      <c r="AA4331" s="327">
        <v>0</v>
      </c>
      <c r="AB4331" s="327">
        <v>0</v>
      </c>
      <c r="AC4331" s="327">
        <v>0</v>
      </c>
      <c r="AD4331" s="327">
        <v>0</v>
      </c>
      <c r="AE4331" s="327">
        <v>0</v>
      </c>
      <c r="AF4331" s="327">
        <v>0</v>
      </c>
      <c r="AG4331" s="327">
        <v>0</v>
      </c>
      <c r="AH4331" s="327">
        <v>0</v>
      </c>
      <c r="AI4331" s="327">
        <v>0</v>
      </c>
      <c r="AJ4331" s="327">
        <v>0</v>
      </c>
      <c r="AK4331" s="327">
        <v>0</v>
      </c>
      <c r="AL4331" s="327">
        <v>0</v>
      </c>
      <c r="AM4331" s="292"/>
    </row>
    <row r="4332" spans="23:39" ht="19.5" customHeight="1" x14ac:dyDescent="0.2">
      <c r="W4332" s="323" t="s">
        <v>66</v>
      </c>
      <c r="X4332" s="323" t="s">
        <v>240</v>
      </c>
      <c r="Y4332" s="323"/>
      <c r="Z4332" s="327">
        <v>0</v>
      </c>
      <c r="AA4332" s="327">
        <v>0</v>
      </c>
      <c r="AB4332" s="327">
        <v>0</v>
      </c>
      <c r="AC4332" s="327">
        <v>0</v>
      </c>
      <c r="AD4332" s="327">
        <v>0</v>
      </c>
      <c r="AE4332" s="327">
        <v>0</v>
      </c>
      <c r="AF4332" s="327">
        <v>0</v>
      </c>
      <c r="AG4332" s="327">
        <v>0</v>
      </c>
      <c r="AH4332" s="327">
        <v>0</v>
      </c>
      <c r="AI4332" s="327">
        <v>0</v>
      </c>
      <c r="AJ4332" s="327">
        <v>0</v>
      </c>
      <c r="AK4332" s="327">
        <v>0</v>
      </c>
      <c r="AL4332" s="327">
        <v>0</v>
      </c>
      <c r="AM4332" s="292"/>
    </row>
    <row r="4333" spans="23:39" ht="19.5" customHeight="1" x14ac:dyDescent="0.2">
      <c r="W4333" s="323" t="s">
        <v>66</v>
      </c>
      <c r="X4333" s="323" t="s">
        <v>241</v>
      </c>
      <c r="Y4333" s="323"/>
      <c r="Z4333" s="327">
        <v>0</v>
      </c>
      <c r="AA4333" s="327">
        <v>0</v>
      </c>
      <c r="AB4333" s="327">
        <v>0</v>
      </c>
      <c r="AC4333" s="327">
        <v>0</v>
      </c>
      <c r="AD4333" s="327">
        <v>0</v>
      </c>
      <c r="AE4333" s="327">
        <v>0</v>
      </c>
      <c r="AF4333" s="327">
        <v>0</v>
      </c>
      <c r="AG4333" s="327">
        <v>0</v>
      </c>
      <c r="AH4333" s="327">
        <v>0</v>
      </c>
      <c r="AI4333" s="327">
        <v>0</v>
      </c>
      <c r="AJ4333" s="327">
        <v>0</v>
      </c>
      <c r="AK4333" s="327">
        <v>0</v>
      </c>
      <c r="AL4333" s="327">
        <v>0</v>
      </c>
      <c r="AM4333" s="292"/>
    </row>
    <row r="4334" spans="23:39" ht="19.5" customHeight="1" x14ac:dyDescent="0.2">
      <c r="W4334" s="323" t="s">
        <v>66</v>
      </c>
      <c r="X4334" s="323" t="s">
        <v>242</v>
      </c>
      <c r="Y4334" s="323"/>
      <c r="Z4334" s="327">
        <v>0</v>
      </c>
      <c r="AA4334" s="327">
        <v>0</v>
      </c>
      <c r="AB4334" s="327">
        <v>0</v>
      </c>
      <c r="AC4334" s="327">
        <v>0</v>
      </c>
      <c r="AD4334" s="327">
        <v>0</v>
      </c>
      <c r="AE4334" s="327">
        <v>0</v>
      </c>
      <c r="AF4334" s="327">
        <v>0</v>
      </c>
      <c r="AG4334" s="327">
        <v>0</v>
      </c>
      <c r="AH4334" s="327">
        <v>0</v>
      </c>
      <c r="AI4334" s="327">
        <v>-8.8120000000000004E-2</v>
      </c>
      <c r="AJ4334" s="327">
        <v>0</v>
      </c>
      <c r="AK4334" s="327">
        <v>0</v>
      </c>
      <c r="AL4334" s="327">
        <v>-8.8120000000000004E-2</v>
      </c>
      <c r="AM4334" s="292"/>
    </row>
    <row r="4335" spans="23:39" ht="19.5" customHeight="1" x14ac:dyDescent="0.2">
      <c r="W4335" s="323" t="s">
        <v>66</v>
      </c>
      <c r="X4335" s="323" t="s">
        <v>243</v>
      </c>
      <c r="Y4335" s="323"/>
      <c r="Z4335" s="327">
        <v>0</v>
      </c>
      <c r="AA4335" s="327">
        <v>0</v>
      </c>
      <c r="AB4335" s="327">
        <v>15.192346000000001</v>
      </c>
      <c r="AC4335" s="327">
        <v>3.1817000000000002</v>
      </c>
      <c r="AD4335" s="327">
        <v>0.52435399999999999</v>
      </c>
      <c r="AE4335" s="327">
        <v>1.5568</v>
      </c>
      <c r="AF4335" s="327">
        <v>25.901515</v>
      </c>
      <c r="AG4335" s="327">
        <v>0.37869999999999998</v>
      </c>
      <c r="AH4335" s="327">
        <v>0</v>
      </c>
      <c r="AI4335" s="327">
        <v>0</v>
      </c>
      <c r="AJ4335" s="327">
        <v>0</v>
      </c>
      <c r="AK4335" s="327">
        <v>4.2038770000000003</v>
      </c>
      <c r="AL4335" s="327">
        <v>50.939292000000002</v>
      </c>
      <c r="AM4335" s="292"/>
    </row>
    <row r="4336" spans="23:39" ht="19.5" customHeight="1" x14ac:dyDescent="0.2">
      <c r="W4336" s="323" t="s">
        <v>66</v>
      </c>
      <c r="X4336" s="323" t="s">
        <v>244</v>
      </c>
      <c r="Y4336" s="323"/>
      <c r="Z4336" s="327">
        <v>0</v>
      </c>
      <c r="AA4336" s="327">
        <v>0</v>
      </c>
      <c r="AB4336" s="327">
        <v>0</v>
      </c>
      <c r="AC4336" s="327">
        <v>0</v>
      </c>
      <c r="AD4336" s="327">
        <v>0</v>
      </c>
      <c r="AE4336" s="327">
        <v>0</v>
      </c>
      <c r="AF4336" s="327">
        <v>0</v>
      </c>
      <c r="AG4336" s="327">
        <v>0</v>
      </c>
      <c r="AH4336" s="327">
        <v>0</v>
      </c>
      <c r="AI4336" s="327">
        <v>0</v>
      </c>
      <c r="AJ4336" s="327">
        <v>0</v>
      </c>
      <c r="AK4336" s="327">
        <v>0</v>
      </c>
      <c r="AL4336" s="327">
        <v>0</v>
      </c>
      <c r="AM4336" s="292"/>
    </row>
    <row r="4337" spans="23:39" ht="19.5" customHeight="1" x14ac:dyDescent="0.2">
      <c r="W4337" s="323" t="s">
        <v>66</v>
      </c>
      <c r="X4337" s="323" t="s">
        <v>245</v>
      </c>
      <c r="Y4337" s="323"/>
      <c r="Z4337" s="327">
        <v>0</v>
      </c>
      <c r="AA4337" s="327">
        <v>0</v>
      </c>
      <c r="AB4337" s="327">
        <v>0</v>
      </c>
      <c r="AC4337" s="327">
        <v>0</v>
      </c>
      <c r="AD4337" s="327">
        <v>0</v>
      </c>
      <c r="AE4337" s="327">
        <v>0</v>
      </c>
      <c r="AF4337" s="327">
        <v>0</v>
      </c>
      <c r="AG4337" s="327">
        <v>0</v>
      </c>
      <c r="AH4337" s="327">
        <v>0</v>
      </c>
      <c r="AI4337" s="327">
        <v>0</v>
      </c>
      <c r="AJ4337" s="327">
        <v>0</v>
      </c>
      <c r="AK4337" s="327">
        <v>0</v>
      </c>
      <c r="AL4337" s="327">
        <v>0</v>
      </c>
      <c r="AM4337" s="292"/>
    </row>
    <row r="4338" spans="23:39" ht="19.5" customHeight="1" x14ac:dyDescent="0.2">
      <c r="W4338" s="323" t="s">
        <v>66</v>
      </c>
      <c r="X4338" s="323" t="s">
        <v>246</v>
      </c>
      <c r="Y4338" s="323"/>
      <c r="Z4338" s="327">
        <v>0</v>
      </c>
      <c r="AA4338" s="327">
        <v>0</v>
      </c>
      <c r="AB4338" s="327">
        <v>0</v>
      </c>
      <c r="AC4338" s="327">
        <v>0</v>
      </c>
      <c r="AD4338" s="327">
        <v>0</v>
      </c>
      <c r="AE4338" s="327">
        <v>0</v>
      </c>
      <c r="AF4338" s="327">
        <v>0</v>
      </c>
      <c r="AG4338" s="327">
        <v>0</v>
      </c>
      <c r="AH4338" s="327">
        <v>0</v>
      </c>
      <c r="AI4338" s="327">
        <v>0</v>
      </c>
      <c r="AJ4338" s="327">
        <v>0</v>
      </c>
      <c r="AK4338" s="327">
        <v>0</v>
      </c>
      <c r="AL4338" s="327">
        <v>0</v>
      </c>
      <c r="AM4338" s="292"/>
    </row>
    <row r="4339" spans="23:39" ht="19.5" customHeight="1" x14ac:dyDescent="0.2">
      <c r="W4339" s="323" t="s">
        <v>66</v>
      </c>
      <c r="X4339" s="323" t="s">
        <v>247</v>
      </c>
      <c r="Y4339" s="323"/>
      <c r="Z4339" s="327">
        <v>0</v>
      </c>
      <c r="AA4339" s="327">
        <v>0</v>
      </c>
      <c r="AB4339" s="327">
        <v>0</v>
      </c>
      <c r="AC4339" s="327">
        <v>0</v>
      </c>
      <c r="AD4339" s="327">
        <v>0</v>
      </c>
      <c r="AE4339" s="327">
        <v>0</v>
      </c>
      <c r="AF4339" s="327">
        <v>0</v>
      </c>
      <c r="AG4339" s="327">
        <v>0</v>
      </c>
      <c r="AH4339" s="327">
        <v>0</v>
      </c>
      <c r="AI4339" s="327">
        <v>0</v>
      </c>
      <c r="AJ4339" s="327">
        <v>0</v>
      </c>
      <c r="AK4339" s="327">
        <v>0</v>
      </c>
      <c r="AL4339" s="327">
        <v>0</v>
      </c>
      <c r="AM4339" s="292"/>
    </row>
    <row r="4340" spans="23:39" ht="19.5" customHeight="1" x14ac:dyDescent="0.2">
      <c r="W4340" s="323" t="s">
        <v>66</v>
      </c>
      <c r="X4340" s="323" t="s">
        <v>248</v>
      </c>
      <c r="Y4340" s="323"/>
      <c r="Z4340" s="327">
        <v>0</v>
      </c>
      <c r="AA4340" s="327">
        <v>0</v>
      </c>
      <c r="AB4340" s="327">
        <v>0</v>
      </c>
      <c r="AC4340" s="327">
        <v>0</v>
      </c>
      <c r="AD4340" s="327">
        <v>0</v>
      </c>
      <c r="AE4340" s="327">
        <v>0</v>
      </c>
      <c r="AF4340" s="327">
        <v>0</v>
      </c>
      <c r="AG4340" s="327">
        <v>0</v>
      </c>
      <c r="AH4340" s="327">
        <v>0</v>
      </c>
      <c r="AI4340" s="327">
        <v>0</v>
      </c>
      <c r="AJ4340" s="327">
        <v>0</v>
      </c>
      <c r="AK4340" s="327">
        <v>0</v>
      </c>
      <c r="AL4340" s="327">
        <v>0</v>
      </c>
      <c r="AM4340" s="292"/>
    </row>
    <row r="4341" spans="23:39" ht="19.5" customHeight="1" x14ac:dyDescent="0.2">
      <c r="W4341" s="323" t="s">
        <v>66</v>
      </c>
      <c r="X4341" s="323" t="s">
        <v>210</v>
      </c>
      <c r="Y4341" s="323"/>
      <c r="Z4341" s="327">
        <v>213.764532</v>
      </c>
      <c r="AA4341" s="327">
        <v>-131.884728</v>
      </c>
      <c r="AB4341" s="327">
        <v>76.829145999999994</v>
      </c>
      <c r="AC4341" s="327">
        <v>-150.257488</v>
      </c>
      <c r="AD4341" s="327">
        <v>-16.147393000000001</v>
      </c>
      <c r="AE4341" s="327">
        <v>60.933317000000002</v>
      </c>
      <c r="AF4341" s="327">
        <v>25.741173</v>
      </c>
      <c r="AG4341" s="327">
        <v>121.20285199999999</v>
      </c>
      <c r="AH4341" s="327">
        <v>44.604646000000002</v>
      </c>
      <c r="AI4341" s="327">
        <v>20.42858</v>
      </c>
      <c r="AJ4341" s="327">
        <v>34.7331</v>
      </c>
      <c r="AK4341" s="327">
        <v>-350.83947499999999</v>
      </c>
      <c r="AL4341" s="327">
        <v>-50.891737999999997</v>
      </c>
      <c r="AM4341" s="292"/>
    </row>
    <row r="4342" spans="23:39" ht="19.5" customHeight="1" x14ac:dyDescent="0.2">
      <c r="W4342" s="321"/>
      <c r="X4342" s="321"/>
      <c r="Y4342" s="321"/>
      <c r="Z4342" s="329"/>
      <c r="AA4342" s="329"/>
      <c r="AB4342" s="329"/>
      <c r="AC4342" s="329"/>
      <c r="AD4342" s="329"/>
      <c r="AE4342" s="329"/>
      <c r="AF4342" s="329"/>
      <c r="AG4342" s="329"/>
      <c r="AH4342" s="329"/>
      <c r="AI4342" s="329"/>
      <c r="AJ4342" s="329"/>
      <c r="AK4342" s="329"/>
      <c r="AL4342" s="329"/>
      <c r="AM4342" s="292"/>
    </row>
    <row r="4343" spans="23:39" ht="19.5" customHeight="1" x14ac:dyDescent="0.2">
      <c r="W4343" s="321"/>
      <c r="X4343" s="321"/>
      <c r="Y4343" s="321"/>
      <c r="Z4343" s="329"/>
      <c r="AA4343" s="329"/>
      <c r="AB4343" s="329"/>
      <c r="AC4343" s="329"/>
      <c r="AD4343" s="329"/>
      <c r="AE4343" s="329"/>
      <c r="AF4343" s="329"/>
      <c r="AG4343" s="329"/>
      <c r="AH4343" s="329"/>
      <c r="AI4343" s="329"/>
      <c r="AJ4343" s="329"/>
      <c r="AK4343" s="329"/>
      <c r="AL4343" s="329"/>
      <c r="AM4343" s="292"/>
    </row>
    <row r="4344" spans="23:39" ht="19.5" customHeight="1" x14ac:dyDescent="0.2">
      <c r="W4344" s="323" t="s">
        <v>3</v>
      </c>
      <c r="X4344" s="323" t="s">
        <v>4</v>
      </c>
      <c r="Y4344" s="323"/>
      <c r="Z4344" s="327" t="s">
        <v>8</v>
      </c>
      <c r="AA4344" s="327" t="s">
        <v>9</v>
      </c>
      <c r="AB4344" s="327" t="s">
        <v>10</v>
      </c>
      <c r="AC4344" s="327" t="s">
        <v>11</v>
      </c>
      <c r="AD4344" s="327" t="s">
        <v>12</v>
      </c>
      <c r="AE4344" s="327" t="s">
        <v>13</v>
      </c>
      <c r="AF4344" s="327" t="s">
        <v>14</v>
      </c>
      <c r="AG4344" s="327" t="s">
        <v>15</v>
      </c>
      <c r="AH4344" s="327" t="s">
        <v>16</v>
      </c>
      <c r="AI4344" s="327" t="s">
        <v>17</v>
      </c>
      <c r="AJ4344" s="327" t="s">
        <v>111</v>
      </c>
      <c r="AK4344" s="327" t="s">
        <v>19</v>
      </c>
      <c r="AL4344" s="327" t="s">
        <v>20</v>
      </c>
      <c r="AM4344" s="292"/>
    </row>
    <row r="4345" spans="23:39" ht="19.5" customHeight="1" x14ac:dyDescent="0.2">
      <c r="W4345" s="323" t="s">
        <v>252</v>
      </c>
      <c r="X4345" s="323" t="s">
        <v>217</v>
      </c>
      <c r="Y4345" s="323"/>
      <c r="Z4345" s="327">
        <v>-3.590487</v>
      </c>
      <c r="AA4345" s="327">
        <v>6.7102729999999999</v>
      </c>
      <c r="AB4345" s="327">
        <v>5.3425130000000003</v>
      </c>
      <c r="AC4345" s="327">
        <v>10.990632</v>
      </c>
      <c r="AD4345" s="327">
        <v>4.8333680000000001</v>
      </c>
      <c r="AE4345" s="327">
        <v>4.1638229999999998</v>
      </c>
      <c r="AF4345" s="327">
        <v>3.8576009999999998</v>
      </c>
      <c r="AG4345" s="327">
        <v>3.8076020000000002</v>
      </c>
      <c r="AH4345" s="327">
        <v>3.247601</v>
      </c>
      <c r="AI4345" s="327">
        <v>2.9176009999999999</v>
      </c>
      <c r="AJ4345" s="327">
        <v>2.9176009999999999</v>
      </c>
      <c r="AK4345" s="327">
        <v>-23.470768</v>
      </c>
      <c r="AL4345" s="327">
        <v>21.727360000000001</v>
      </c>
      <c r="AM4345" s="292"/>
    </row>
    <row r="4346" spans="23:39" ht="19.5" customHeight="1" x14ac:dyDescent="0.2">
      <c r="W4346" s="323" t="s">
        <v>252</v>
      </c>
      <c r="X4346" s="323" t="s">
        <v>218</v>
      </c>
      <c r="Y4346" s="323"/>
      <c r="Z4346" s="327">
        <v>-0.28892499999999999</v>
      </c>
      <c r="AA4346" s="327">
        <v>6.3483999999999999E-2</v>
      </c>
      <c r="AB4346" s="327">
        <v>5.2624999999999998E-2</v>
      </c>
      <c r="AC4346" s="327">
        <v>0.39235199999999998</v>
      </c>
      <c r="AD4346" s="327">
        <v>9.7239000000000006E-2</v>
      </c>
      <c r="AE4346" s="327">
        <v>2.1229999999999999E-2</v>
      </c>
      <c r="AF4346" s="327">
        <v>6.6653000000000004E-2</v>
      </c>
      <c r="AG4346" s="327">
        <v>6.6436999999999996E-2</v>
      </c>
      <c r="AH4346" s="327">
        <v>0.10738200000000001</v>
      </c>
      <c r="AI4346" s="327">
        <v>9.9854999999999999E-2</v>
      </c>
      <c r="AJ4346" s="327">
        <v>6.087E-2</v>
      </c>
      <c r="AK4346" s="327">
        <v>0.118612</v>
      </c>
      <c r="AL4346" s="327">
        <v>0.85781399999999997</v>
      </c>
      <c r="AM4346" s="292"/>
    </row>
    <row r="4347" spans="23:39" ht="19.5" customHeight="1" x14ac:dyDescent="0.2">
      <c r="W4347" s="323" t="s">
        <v>252</v>
      </c>
      <c r="X4347" s="323" t="s">
        <v>219</v>
      </c>
      <c r="Y4347" s="323"/>
      <c r="Z4347" s="327">
        <v>0.39650299999999999</v>
      </c>
      <c r="AA4347" s="327">
        <v>0.21759999999999999</v>
      </c>
      <c r="AB4347" s="327">
        <v>0.43083900000000003</v>
      </c>
      <c r="AC4347" s="327">
        <v>-0.126468</v>
      </c>
      <c r="AD4347" s="327">
        <v>0.64318399999999998</v>
      </c>
      <c r="AE4347" s="327">
        <v>0.38569199999999998</v>
      </c>
      <c r="AF4347" s="327">
        <v>0.70959799999999995</v>
      </c>
      <c r="AG4347" s="327">
        <v>0.85864600000000002</v>
      </c>
      <c r="AH4347" s="327">
        <v>0.20538699999999999</v>
      </c>
      <c r="AI4347" s="327">
        <v>0.60161200000000004</v>
      </c>
      <c r="AJ4347" s="327">
        <v>0.43975999999999998</v>
      </c>
      <c r="AK4347" s="327">
        <v>0.24660799999999999</v>
      </c>
      <c r="AL4347" s="327">
        <v>5.0089610000000002</v>
      </c>
      <c r="AM4347" s="292"/>
    </row>
    <row r="4348" spans="23:39" ht="19.5" customHeight="1" x14ac:dyDescent="0.2">
      <c r="W4348" s="323" t="s">
        <v>252</v>
      </c>
      <c r="X4348" s="323" t="s">
        <v>220</v>
      </c>
      <c r="Y4348" s="323"/>
      <c r="Z4348" s="327">
        <v>-5.7349129999999997</v>
      </c>
      <c r="AA4348" s="327">
        <v>20.353763000000001</v>
      </c>
      <c r="AB4348" s="327">
        <v>72.279752000000002</v>
      </c>
      <c r="AC4348" s="327">
        <v>-79.156333000000004</v>
      </c>
      <c r="AD4348" s="327">
        <v>35.490563000000002</v>
      </c>
      <c r="AE4348" s="327">
        <v>-9.0123069999995398</v>
      </c>
      <c r="AF4348" s="327">
        <v>-55.370499000000997</v>
      </c>
      <c r="AG4348" s="327">
        <v>0.62018699999996696</v>
      </c>
      <c r="AH4348" s="327">
        <v>-4.7269999999731901E-3</v>
      </c>
      <c r="AI4348" s="327">
        <v>2.6532950000000199</v>
      </c>
      <c r="AJ4348" s="327">
        <v>18.831741999999998</v>
      </c>
      <c r="AK4348" s="327">
        <v>-0.44275599999995502</v>
      </c>
      <c r="AL4348" s="327">
        <v>0.50776699999952801</v>
      </c>
      <c r="AM4348" s="292"/>
    </row>
    <row r="4349" spans="23:39" ht="19.5" customHeight="1" x14ac:dyDescent="0.2">
      <c r="W4349" s="323" t="s">
        <v>252</v>
      </c>
      <c r="X4349" s="323" t="s">
        <v>211</v>
      </c>
      <c r="Y4349" s="323"/>
      <c r="Z4349" s="327">
        <v>78.021384999999995</v>
      </c>
      <c r="AA4349" s="327">
        <v>112.994867</v>
      </c>
      <c r="AB4349" s="327">
        <v>77.700678999999994</v>
      </c>
      <c r="AC4349" s="327">
        <v>83.845129999999997</v>
      </c>
      <c r="AD4349" s="327">
        <v>119.13216300000001</v>
      </c>
      <c r="AE4349" s="327">
        <v>89.545366999999999</v>
      </c>
      <c r="AF4349" s="327">
        <v>81.909079000000006</v>
      </c>
      <c r="AG4349" s="327">
        <v>97.102001999999999</v>
      </c>
      <c r="AH4349" s="327">
        <v>125.517261</v>
      </c>
      <c r="AI4349" s="327">
        <v>82.036100000000005</v>
      </c>
      <c r="AJ4349" s="327">
        <v>80.541590999999997</v>
      </c>
      <c r="AK4349" s="327">
        <v>-580.31252500000005</v>
      </c>
      <c r="AL4349" s="327">
        <v>448.03309899999999</v>
      </c>
      <c r="AM4349" s="292"/>
    </row>
    <row r="4350" spans="23:39" ht="19.5" customHeight="1" x14ac:dyDescent="0.2">
      <c r="W4350" s="323" t="s">
        <v>252</v>
      </c>
      <c r="X4350" s="323" t="s">
        <v>221</v>
      </c>
      <c r="Y4350" s="323"/>
      <c r="Z4350" s="327">
        <v>9.829008</v>
      </c>
      <c r="AA4350" s="327">
        <v>10.431616999999999</v>
      </c>
      <c r="AB4350" s="327">
        <v>10.764843000000001</v>
      </c>
      <c r="AC4350" s="327">
        <v>11.638766</v>
      </c>
      <c r="AD4350" s="327">
        <v>11.501799999999999</v>
      </c>
      <c r="AE4350" s="327">
        <v>6.7197240000000003</v>
      </c>
      <c r="AF4350" s="327">
        <v>13.298855</v>
      </c>
      <c r="AG4350" s="327">
        <v>13.363167000000001</v>
      </c>
      <c r="AH4350" s="327">
        <v>9.1543880000000009</v>
      </c>
      <c r="AI4350" s="327">
        <v>12.624741</v>
      </c>
      <c r="AJ4350" s="327">
        <v>13.816409</v>
      </c>
      <c r="AK4350" s="327">
        <v>-70.771786000000006</v>
      </c>
      <c r="AL4350" s="327">
        <v>52.371532000000002</v>
      </c>
      <c r="AM4350" s="292"/>
    </row>
    <row r="4351" spans="23:39" ht="19.5" customHeight="1" x14ac:dyDescent="0.2">
      <c r="W4351" s="323" t="s">
        <v>252</v>
      </c>
      <c r="X4351" s="323" t="s">
        <v>222</v>
      </c>
      <c r="Y4351" s="323"/>
      <c r="Z4351" s="327">
        <v>4.9116E-2</v>
      </c>
      <c r="AA4351" s="327">
        <v>5.1117000000000003E-2</v>
      </c>
      <c r="AB4351" s="327">
        <v>2.1378000000000001E-2</v>
      </c>
      <c r="AC4351" s="327">
        <v>4.8849999999999998E-2</v>
      </c>
      <c r="AD4351" s="327">
        <v>2.6800000000000001E-2</v>
      </c>
      <c r="AE4351" s="327">
        <v>9.0759999999999993E-2</v>
      </c>
      <c r="AF4351" s="327">
        <v>0</v>
      </c>
      <c r="AG4351" s="327">
        <v>0</v>
      </c>
      <c r="AH4351" s="327">
        <v>3.3750000000000002E-2</v>
      </c>
      <c r="AI4351" s="327">
        <v>1.125E-2</v>
      </c>
      <c r="AJ4351" s="327">
        <v>9.3649999999999997E-2</v>
      </c>
      <c r="AK4351" s="327">
        <v>2.7699999999999999E-2</v>
      </c>
      <c r="AL4351" s="327">
        <v>0.45437100000000002</v>
      </c>
      <c r="AM4351" s="292"/>
    </row>
    <row r="4352" spans="23:39" ht="19.5" customHeight="1" x14ac:dyDescent="0.2">
      <c r="W4352" s="323" t="s">
        <v>252</v>
      </c>
      <c r="X4352" s="323" t="s">
        <v>223</v>
      </c>
      <c r="Y4352" s="323"/>
      <c r="Z4352" s="327">
        <v>0.61050000000000004</v>
      </c>
      <c r="AA4352" s="327">
        <v>0.3</v>
      </c>
      <c r="AB4352" s="327">
        <v>0.3</v>
      </c>
      <c r="AC4352" s="327">
        <v>0.3</v>
      </c>
      <c r="AD4352" s="327">
        <v>0.3</v>
      </c>
      <c r="AE4352" s="327">
        <v>0.3</v>
      </c>
      <c r="AF4352" s="327">
        <v>0</v>
      </c>
      <c r="AG4352" s="327">
        <v>0</v>
      </c>
      <c r="AH4352" s="327">
        <v>0</v>
      </c>
      <c r="AI4352" s="327">
        <v>0</v>
      </c>
      <c r="AJ4352" s="327">
        <v>0</v>
      </c>
      <c r="AK4352" s="327">
        <v>0.27510000000000001</v>
      </c>
      <c r="AL4352" s="327">
        <v>2.3856000000000002</v>
      </c>
      <c r="AM4352" s="292"/>
    </row>
    <row r="4353" spans="23:39" ht="19.5" customHeight="1" x14ac:dyDescent="0.2">
      <c r="W4353" s="323" t="s">
        <v>252</v>
      </c>
      <c r="X4353" s="323" t="s">
        <v>224</v>
      </c>
      <c r="Y4353" s="323"/>
      <c r="Z4353" s="327">
        <v>0.13055</v>
      </c>
      <c r="AA4353" s="327">
        <v>0.74809999999999999</v>
      </c>
      <c r="AB4353" s="327">
        <v>1.1816</v>
      </c>
      <c r="AC4353" s="327">
        <v>-1.5618000000000001</v>
      </c>
      <c r="AD4353" s="327">
        <v>3.7782</v>
      </c>
      <c r="AE4353" s="327">
        <v>3.8247499999999999</v>
      </c>
      <c r="AF4353" s="327">
        <v>10.950900000000001</v>
      </c>
      <c r="AG4353" s="327">
        <v>-0.25459999999999999</v>
      </c>
      <c r="AH4353" s="327">
        <v>0.22944999999999999</v>
      </c>
      <c r="AI4353" s="327">
        <v>1.6795</v>
      </c>
      <c r="AJ4353" s="327">
        <v>-0.41639999999999999</v>
      </c>
      <c r="AK4353" s="327">
        <v>1.38245</v>
      </c>
      <c r="AL4353" s="327">
        <v>21.672699999999999</v>
      </c>
      <c r="AM4353" s="292"/>
    </row>
    <row r="4354" spans="23:39" ht="19.5" customHeight="1" x14ac:dyDescent="0.2">
      <c r="W4354" s="323" t="s">
        <v>252</v>
      </c>
      <c r="X4354" s="323" t="s">
        <v>225</v>
      </c>
      <c r="Y4354" s="323"/>
      <c r="Z4354" s="327">
        <v>0.27622200000000002</v>
      </c>
      <c r="AA4354" s="327">
        <v>0.27386500000000003</v>
      </c>
      <c r="AB4354" s="327">
        <v>0.27386500000000003</v>
      </c>
      <c r="AC4354" s="327">
        <v>0.28280499999999997</v>
      </c>
      <c r="AD4354" s="327">
        <v>0.28280499999999997</v>
      </c>
      <c r="AE4354" s="327">
        <v>14.282805</v>
      </c>
      <c r="AF4354" s="327">
        <v>-13.717269999999999</v>
      </c>
      <c r="AG4354" s="327">
        <v>1.077375</v>
      </c>
      <c r="AH4354" s="327">
        <v>1.0936680000000001</v>
      </c>
      <c r="AI4354" s="327">
        <v>-1.2235149999999999</v>
      </c>
      <c r="AJ4354" s="327">
        <v>0.36316999999999999</v>
      </c>
      <c r="AK4354" s="327">
        <v>1.1050530000000001</v>
      </c>
      <c r="AL4354" s="327">
        <v>4.3708479999999996</v>
      </c>
      <c r="AM4354" s="292"/>
    </row>
    <row r="4355" spans="23:39" ht="19.5" customHeight="1" x14ac:dyDescent="0.2">
      <c r="W4355" s="323" t="s">
        <v>252</v>
      </c>
      <c r="X4355" s="323" t="s">
        <v>226</v>
      </c>
      <c r="Y4355" s="323"/>
      <c r="Z4355" s="327">
        <v>0</v>
      </c>
      <c r="AA4355" s="327">
        <v>0</v>
      </c>
      <c r="AB4355" s="327">
        <v>0</v>
      </c>
      <c r="AC4355" s="327">
        <v>0.1948</v>
      </c>
      <c r="AD4355" s="327">
        <v>0</v>
      </c>
      <c r="AE4355" s="327">
        <v>0</v>
      </c>
      <c r="AF4355" s="327">
        <v>0</v>
      </c>
      <c r="AG4355" s="327">
        <v>0</v>
      </c>
      <c r="AH4355" s="327">
        <v>0.71457800000000005</v>
      </c>
      <c r="AI4355" s="327">
        <v>-3.8800000000000002E-3</v>
      </c>
      <c r="AJ4355" s="327">
        <v>0.312</v>
      </c>
      <c r="AK4355" s="327">
        <v>0</v>
      </c>
      <c r="AL4355" s="327">
        <v>1.217498</v>
      </c>
      <c r="AM4355" s="292"/>
    </row>
    <row r="4356" spans="23:39" ht="19.5" customHeight="1" x14ac:dyDescent="0.2">
      <c r="W4356" s="323" t="s">
        <v>252</v>
      </c>
      <c r="X4356" s="323" t="s">
        <v>227</v>
      </c>
      <c r="Y4356" s="323"/>
      <c r="Z4356" s="327">
        <v>0</v>
      </c>
      <c r="AA4356" s="327">
        <v>-0.1</v>
      </c>
      <c r="AB4356" s="327">
        <v>0</v>
      </c>
      <c r="AC4356" s="327">
        <v>0</v>
      </c>
      <c r="AD4356" s="327">
        <v>0</v>
      </c>
      <c r="AE4356" s="327">
        <v>0</v>
      </c>
      <c r="AF4356" s="327">
        <v>0</v>
      </c>
      <c r="AG4356" s="327">
        <v>0</v>
      </c>
      <c r="AH4356" s="327">
        <v>0</v>
      </c>
      <c r="AI4356" s="327">
        <v>0</v>
      </c>
      <c r="AJ4356" s="327">
        <v>0</v>
      </c>
      <c r="AK4356" s="327">
        <v>0</v>
      </c>
      <c r="AL4356" s="327">
        <v>-0.1</v>
      </c>
      <c r="AM4356" s="292"/>
    </row>
    <row r="4357" spans="23:39" ht="19.5" customHeight="1" x14ac:dyDescent="0.2">
      <c r="W4357" s="323" t="s">
        <v>252</v>
      </c>
      <c r="X4357" s="323" t="s">
        <v>367</v>
      </c>
      <c r="Y4357" s="323"/>
      <c r="Z4357" s="327">
        <v>0</v>
      </c>
      <c r="AA4357" s="327">
        <v>0</v>
      </c>
      <c r="AB4357" s="327">
        <v>0</v>
      </c>
      <c r="AC4357" s="327">
        <v>0</v>
      </c>
      <c r="AD4357" s="327">
        <v>0</v>
      </c>
      <c r="AE4357" s="327">
        <v>0</v>
      </c>
      <c r="AF4357" s="327">
        <v>0</v>
      </c>
      <c r="AG4357" s="327">
        <v>0</v>
      </c>
      <c r="AH4357" s="327">
        <v>0</v>
      </c>
      <c r="AI4357" s="327">
        <v>0</v>
      </c>
      <c r="AJ4357" s="327">
        <v>0</v>
      </c>
      <c r="AK4357" s="327">
        <v>0</v>
      </c>
      <c r="AL4357" s="327">
        <v>0</v>
      </c>
      <c r="AM4357" s="292"/>
    </row>
    <row r="4358" spans="23:39" ht="19.5" customHeight="1" x14ac:dyDescent="0.2">
      <c r="W4358" s="323" t="s">
        <v>252</v>
      </c>
      <c r="X4358" s="323" t="s">
        <v>229</v>
      </c>
      <c r="Y4358" s="323"/>
      <c r="Z4358" s="327">
        <v>-42.773859999999999</v>
      </c>
      <c r="AA4358" s="327">
        <v>-32.410424999999996</v>
      </c>
      <c r="AB4358" s="327">
        <v>-25.735571</v>
      </c>
      <c r="AC4358" s="327">
        <v>82.957016999999894</v>
      </c>
      <c r="AD4358" s="327">
        <v>-38.520353</v>
      </c>
      <c r="AE4358" s="327">
        <v>52.333379999999998</v>
      </c>
      <c r="AF4358" s="327">
        <v>0.61192600000000397</v>
      </c>
      <c r="AG4358" s="327">
        <v>-1.94503300000001</v>
      </c>
      <c r="AH4358" s="327">
        <v>-11.229187</v>
      </c>
      <c r="AI4358" s="327">
        <v>13.313043</v>
      </c>
      <c r="AJ4358" s="327">
        <v>-18.003518</v>
      </c>
      <c r="AK4358" s="327">
        <v>-15.969635999999999</v>
      </c>
      <c r="AL4358" s="327">
        <v>-37.372217000000099</v>
      </c>
      <c r="AM4358" s="292"/>
    </row>
    <row r="4359" spans="23:39" ht="19.5" customHeight="1" x14ac:dyDescent="0.2">
      <c r="W4359" s="323" t="s">
        <v>252</v>
      </c>
      <c r="X4359" s="323" t="s">
        <v>230</v>
      </c>
      <c r="Y4359" s="323"/>
      <c r="Z4359" s="327">
        <v>0</v>
      </c>
      <c r="AA4359" s="327">
        <v>0</v>
      </c>
      <c r="AB4359" s="327">
        <v>0</v>
      </c>
      <c r="AC4359" s="327">
        <v>0</v>
      </c>
      <c r="AD4359" s="327">
        <v>0</v>
      </c>
      <c r="AE4359" s="327">
        <v>0</v>
      </c>
      <c r="AF4359" s="327">
        <v>0</v>
      </c>
      <c r="AG4359" s="327">
        <v>0.1008</v>
      </c>
      <c r="AH4359" s="327">
        <v>0</v>
      </c>
      <c r="AI4359" s="327">
        <v>0</v>
      </c>
      <c r="AJ4359" s="327">
        <v>0</v>
      </c>
      <c r="AK4359" s="327">
        <v>0</v>
      </c>
      <c r="AL4359" s="327">
        <v>0.1008</v>
      </c>
      <c r="AM4359" s="292"/>
    </row>
    <row r="4360" spans="23:39" ht="19.5" customHeight="1" x14ac:dyDescent="0.2">
      <c r="W4360" s="323" t="s">
        <v>252</v>
      </c>
      <c r="X4360" s="323" t="s">
        <v>231</v>
      </c>
      <c r="Y4360" s="323"/>
      <c r="Z4360" s="327">
        <v>0</v>
      </c>
      <c r="AA4360" s="327">
        <v>0</v>
      </c>
      <c r="AB4360" s="327">
        <v>0</v>
      </c>
      <c r="AC4360" s="327">
        <v>0</v>
      </c>
      <c r="AD4360" s="327">
        <v>0</v>
      </c>
      <c r="AE4360" s="327">
        <v>0</v>
      </c>
      <c r="AF4360" s="327">
        <v>0</v>
      </c>
      <c r="AG4360" s="327">
        <v>0</v>
      </c>
      <c r="AH4360" s="327">
        <v>0</v>
      </c>
      <c r="AI4360" s="327">
        <v>0</v>
      </c>
      <c r="AJ4360" s="327">
        <v>0</v>
      </c>
      <c r="AK4360" s="327">
        <v>0</v>
      </c>
      <c r="AL4360" s="327">
        <v>0</v>
      </c>
      <c r="AM4360" s="292"/>
    </row>
    <row r="4361" spans="23:39" ht="19.5" customHeight="1" x14ac:dyDescent="0.2">
      <c r="W4361" s="323" t="s">
        <v>252</v>
      </c>
      <c r="X4361" s="323" t="s">
        <v>232</v>
      </c>
      <c r="Y4361" s="323"/>
      <c r="Z4361" s="327">
        <v>0</v>
      </c>
      <c r="AA4361" s="327">
        <v>0</v>
      </c>
      <c r="AB4361" s="327">
        <v>0</v>
      </c>
      <c r="AC4361" s="327">
        <v>0</v>
      </c>
      <c r="AD4361" s="327">
        <v>0</v>
      </c>
      <c r="AE4361" s="327">
        <v>0</v>
      </c>
      <c r="AF4361" s="327">
        <v>0</v>
      </c>
      <c r="AG4361" s="327">
        <v>0</v>
      </c>
      <c r="AH4361" s="327">
        <v>0</v>
      </c>
      <c r="AI4361" s="327">
        <v>0</v>
      </c>
      <c r="AJ4361" s="327">
        <v>0</v>
      </c>
      <c r="AK4361" s="327">
        <v>0</v>
      </c>
      <c r="AL4361" s="327">
        <v>0</v>
      </c>
      <c r="AM4361" s="292"/>
    </row>
    <row r="4362" spans="23:39" ht="19.5" customHeight="1" x14ac:dyDescent="0.2">
      <c r="W4362" s="323" t="s">
        <v>252</v>
      </c>
      <c r="X4362" s="323" t="s">
        <v>233</v>
      </c>
      <c r="Y4362" s="323"/>
      <c r="Z4362" s="327">
        <v>0</v>
      </c>
      <c r="AA4362" s="327">
        <v>0</v>
      </c>
      <c r="AB4362" s="327">
        <v>0</v>
      </c>
      <c r="AC4362" s="327">
        <v>0</v>
      </c>
      <c r="AD4362" s="327">
        <v>1.47E-2</v>
      </c>
      <c r="AE4362" s="327">
        <v>2.4899999999999999E-2</v>
      </c>
      <c r="AF4362" s="327">
        <v>0</v>
      </c>
      <c r="AG4362" s="327">
        <v>0</v>
      </c>
      <c r="AH4362" s="327">
        <v>0.15509999999999999</v>
      </c>
      <c r="AI4362" s="327">
        <v>3.04E-2</v>
      </c>
      <c r="AJ4362" s="327">
        <v>0</v>
      </c>
      <c r="AK4362" s="327">
        <v>4.1500000000000002E-2</v>
      </c>
      <c r="AL4362" s="327">
        <v>0.2666</v>
      </c>
      <c r="AM4362" s="292"/>
    </row>
    <row r="4363" spans="23:39" ht="19.5" customHeight="1" x14ac:dyDescent="0.2">
      <c r="W4363" s="323" t="s">
        <v>252</v>
      </c>
      <c r="X4363" s="323" t="s">
        <v>234</v>
      </c>
      <c r="Y4363" s="323"/>
      <c r="Z4363" s="327">
        <v>-83.786299999999997</v>
      </c>
      <c r="AA4363" s="327">
        <v>-3.1739999999999999</v>
      </c>
      <c r="AB4363" s="327">
        <v>5.54</v>
      </c>
      <c r="AC4363" s="327">
        <v>-11.6729</v>
      </c>
      <c r="AD4363" s="327">
        <v>-27.525986</v>
      </c>
      <c r="AE4363" s="327">
        <v>5.3821000000000003</v>
      </c>
      <c r="AF4363" s="327">
        <v>27.2439</v>
      </c>
      <c r="AG4363" s="327">
        <v>17.679400000000001</v>
      </c>
      <c r="AH4363" s="327">
        <v>-131.02789999999999</v>
      </c>
      <c r="AI4363" s="327">
        <v>0.30790000000000001</v>
      </c>
      <c r="AJ4363" s="327">
        <v>-1.4697</v>
      </c>
      <c r="AK4363" s="327">
        <v>324.36430000000001</v>
      </c>
      <c r="AL4363" s="327">
        <v>121.860814</v>
      </c>
      <c r="AM4363" s="292"/>
    </row>
    <row r="4364" spans="23:39" ht="19.5" customHeight="1" x14ac:dyDescent="0.2">
      <c r="W4364" s="323" t="s">
        <v>252</v>
      </c>
      <c r="X4364" s="323" t="s">
        <v>127</v>
      </c>
      <c r="Y4364" s="323"/>
      <c r="Z4364" s="327">
        <v>-1089.3176020000001</v>
      </c>
      <c r="AA4364" s="327">
        <v>-6.5362539999999996</v>
      </c>
      <c r="AB4364" s="327">
        <v>-8.3610039999999994</v>
      </c>
      <c r="AC4364" s="327">
        <v>1065.4034899999999</v>
      </c>
      <c r="AD4364" s="327">
        <v>-14.263626</v>
      </c>
      <c r="AE4364" s="327">
        <v>2.7877519999999998</v>
      </c>
      <c r="AF4364" s="327">
        <v>-6.9645190000000001</v>
      </c>
      <c r="AG4364" s="327">
        <v>-11.580674999999999</v>
      </c>
      <c r="AH4364" s="327">
        <v>-8.5558700000000005</v>
      </c>
      <c r="AI4364" s="327">
        <v>-6.1148999999999996</v>
      </c>
      <c r="AJ4364" s="327">
        <v>-11.270189999999999</v>
      </c>
      <c r="AK4364" s="327">
        <v>13.325101</v>
      </c>
      <c r="AL4364" s="327">
        <v>-81.448296999999698</v>
      </c>
      <c r="AM4364" s="292"/>
    </row>
    <row r="4365" spans="23:39" ht="19.5" customHeight="1" x14ac:dyDescent="0.2">
      <c r="W4365" s="323" t="s">
        <v>252</v>
      </c>
      <c r="X4365" s="323" t="s">
        <v>235</v>
      </c>
      <c r="Y4365" s="323"/>
      <c r="Z4365" s="327">
        <v>28.948934000000001</v>
      </c>
      <c r="AA4365" s="327">
        <v>12.470454999999999</v>
      </c>
      <c r="AB4365" s="327">
        <v>30.916511</v>
      </c>
      <c r="AC4365" s="327">
        <v>-10.262366</v>
      </c>
      <c r="AD4365" s="327">
        <v>28.489229000000002</v>
      </c>
      <c r="AE4365" s="327">
        <v>60.496775</v>
      </c>
      <c r="AF4365" s="327">
        <v>12.290474</v>
      </c>
      <c r="AG4365" s="327">
        <v>52.654857999999997</v>
      </c>
      <c r="AH4365" s="327">
        <v>35.844586999999997</v>
      </c>
      <c r="AI4365" s="327">
        <v>47.372660000000003</v>
      </c>
      <c r="AJ4365" s="327">
        <v>38.507606000000003</v>
      </c>
      <c r="AK4365" s="327">
        <v>50.489246000000001</v>
      </c>
      <c r="AL4365" s="327">
        <v>388.21896900000002</v>
      </c>
      <c r="AM4365" s="292"/>
    </row>
    <row r="4366" spans="23:39" ht="19.5" customHeight="1" x14ac:dyDescent="0.2">
      <c r="W4366" s="323" t="s">
        <v>252</v>
      </c>
      <c r="X4366" s="323" t="s">
        <v>236</v>
      </c>
      <c r="Y4366" s="323"/>
      <c r="Z4366" s="327">
        <v>0</v>
      </c>
      <c r="AA4366" s="327">
        <v>0</v>
      </c>
      <c r="AB4366" s="327">
        <v>0</v>
      </c>
      <c r="AC4366" s="327">
        <v>0</v>
      </c>
      <c r="AD4366" s="327">
        <v>0</v>
      </c>
      <c r="AE4366" s="327">
        <v>0</v>
      </c>
      <c r="AF4366" s="327">
        <v>0</v>
      </c>
      <c r="AG4366" s="327">
        <v>0</v>
      </c>
      <c r="AH4366" s="327">
        <v>0</v>
      </c>
      <c r="AI4366" s="327">
        <v>0</v>
      </c>
      <c r="AJ4366" s="327">
        <v>0</v>
      </c>
      <c r="AK4366" s="327">
        <v>0</v>
      </c>
      <c r="AL4366" s="327">
        <v>0</v>
      </c>
      <c r="AM4366" s="292"/>
    </row>
    <row r="4367" spans="23:39" ht="19.5" customHeight="1" x14ac:dyDescent="0.2">
      <c r="W4367" s="323" t="s">
        <v>252</v>
      </c>
      <c r="X4367" s="323" t="s">
        <v>237</v>
      </c>
      <c r="Y4367" s="323"/>
      <c r="Z4367" s="327">
        <v>0</v>
      </c>
      <c r="AA4367" s="327">
        <v>0</v>
      </c>
      <c r="AB4367" s="327">
        <v>0</v>
      </c>
      <c r="AC4367" s="327">
        <v>0</v>
      </c>
      <c r="AD4367" s="327">
        <v>0</v>
      </c>
      <c r="AE4367" s="327">
        <v>0</v>
      </c>
      <c r="AF4367" s="327">
        <v>0</v>
      </c>
      <c r="AG4367" s="327">
        <v>0</v>
      </c>
      <c r="AH4367" s="327">
        <v>0</v>
      </c>
      <c r="AI4367" s="327">
        <v>0</v>
      </c>
      <c r="AJ4367" s="327">
        <v>0</v>
      </c>
      <c r="AK4367" s="327">
        <v>0</v>
      </c>
      <c r="AL4367" s="327">
        <v>0</v>
      </c>
      <c r="AM4367" s="292"/>
    </row>
    <row r="4368" spans="23:39" ht="19.5" customHeight="1" x14ac:dyDescent="0.2">
      <c r="W4368" s="323" t="s">
        <v>252</v>
      </c>
      <c r="X4368" s="323" t="s">
        <v>238</v>
      </c>
      <c r="Y4368" s="323"/>
      <c r="Z4368" s="327">
        <v>0</v>
      </c>
      <c r="AA4368" s="327">
        <v>0</v>
      </c>
      <c r="AB4368" s="327">
        <v>0</v>
      </c>
      <c r="AC4368" s="327">
        <v>0</v>
      </c>
      <c r="AD4368" s="327">
        <v>0</v>
      </c>
      <c r="AE4368" s="327">
        <v>0</v>
      </c>
      <c r="AF4368" s="327">
        <v>0</v>
      </c>
      <c r="AG4368" s="327">
        <v>0</v>
      </c>
      <c r="AH4368" s="327">
        <v>0</v>
      </c>
      <c r="AI4368" s="327">
        <v>0</v>
      </c>
      <c r="AJ4368" s="327">
        <v>0</v>
      </c>
      <c r="AK4368" s="327">
        <v>0</v>
      </c>
      <c r="AL4368" s="327">
        <v>0</v>
      </c>
      <c r="AM4368" s="292"/>
    </row>
    <row r="4369" spans="23:39" ht="19.5" customHeight="1" x14ac:dyDescent="0.2">
      <c r="W4369" s="323" t="s">
        <v>252</v>
      </c>
      <c r="X4369" s="323" t="s">
        <v>239</v>
      </c>
      <c r="Y4369" s="323"/>
      <c r="Z4369" s="327">
        <v>0</v>
      </c>
      <c r="AA4369" s="327">
        <v>0</v>
      </c>
      <c r="AB4369" s="327">
        <v>0</v>
      </c>
      <c r="AC4369" s="327">
        <v>0</v>
      </c>
      <c r="AD4369" s="327">
        <v>0</v>
      </c>
      <c r="AE4369" s="327">
        <v>0</v>
      </c>
      <c r="AF4369" s="327">
        <v>0</v>
      </c>
      <c r="AG4369" s="327">
        <v>0</v>
      </c>
      <c r="AH4369" s="327">
        <v>0</v>
      </c>
      <c r="AI4369" s="327">
        <v>0</v>
      </c>
      <c r="AJ4369" s="327">
        <v>0</v>
      </c>
      <c r="AK4369" s="327">
        <v>0</v>
      </c>
      <c r="AL4369" s="327">
        <v>0</v>
      </c>
      <c r="AM4369" s="292"/>
    </row>
    <row r="4370" spans="23:39" ht="19.5" customHeight="1" x14ac:dyDescent="0.2">
      <c r="W4370" s="323" t="s">
        <v>252</v>
      </c>
      <c r="X4370" s="323" t="s">
        <v>240</v>
      </c>
      <c r="Y4370" s="323"/>
      <c r="Z4370" s="327">
        <v>0</v>
      </c>
      <c r="AA4370" s="327">
        <v>0</v>
      </c>
      <c r="AB4370" s="327">
        <v>0.82989199999999996</v>
      </c>
      <c r="AC4370" s="327">
        <v>-2.014402</v>
      </c>
      <c r="AD4370" s="327">
        <v>-1.0510000000000001E-3</v>
      </c>
      <c r="AE4370" s="327">
        <v>-0.15507199999999999</v>
      </c>
      <c r="AF4370" s="327">
        <v>-0.53371199999999996</v>
      </c>
      <c r="AG4370" s="327">
        <v>-7.9999999999999996E-6</v>
      </c>
      <c r="AH4370" s="327">
        <v>-0.19927600000000001</v>
      </c>
      <c r="AI4370" s="327">
        <v>-5.6059999999999999E-2</v>
      </c>
      <c r="AJ4370" s="327">
        <v>-7.2477E-2</v>
      </c>
      <c r="AK4370" s="327">
        <v>-6.4391970000000001</v>
      </c>
      <c r="AL4370" s="327">
        <v>-8.6413630000000001</v>
      </c>
      <c r="AM4370" s="292"/>
    </row>
    <row r="4371" spans="23:39" ht="19.5" customHeight="1" x14ac:dyDescent="0.2">
      <c r="W4371" s="323" t="s">
        <v>252</v>
      </c>
      <c r="X4371" s="323" t="s">
        <v>241</v>
      </c>
      <c r="Y4371" s="323"/>
      <c r="Z4371" s="327">
        <v>0</v>
      </c>
      <c r="AA4371" s="327">
        <v>0</v>
      </c>
      <c r="AB4371" s="327">
        <v>0</v>
      </c>
      <c r="AC4371" s="327">
        <v>0</v>
      </c>
      <c r="AD4371" s="327">
        <v>0</v>
      </c>
      <c r="AE4371" s="327">
        <v>0</v>
      </c>
      <c r="AF4371" s="327">
        <v>0</v>
      </c>
      <c r="AG4371" s="327">
        <v>0</v>
      </c>
      <c r="AH4371" s="327">
        <v>0</v>
      </c>
      <c r="AI4371" s="327">
        <v>0</v>
      </c>
      <c r="AJ4371" s="327">
        <v>0</v>
      </c>
      <c r="AK4371" s="327">
        <v>0</v>
      </c>
      <c r="AL4371" s="327">
        <v>0</v>
      </c>
      <c r="AM4371" s="292"/>
    </row>
    <row r="4372" spans="23:39" ht="19.5" customHeight="1" x14ac:dyDescent="0.2">
      <c r="W4372" s="323" t="s">
        <v>252</v>
      </c>
      <c r="X4372" s="323" t="s">
        <v>242</v>
      </c>
      <c r="Y4372" s="323"/>
      <c r="Z4372" s="327">
        <v>0</v>
      </c>
      <c r="AA4372" s="327">
        <v>0</v>
      </c>
      <c r="AB4372" s="327">
        <v>2.7030000000000001E-3</v>
      </c>
      <c r="AC4372" s="327">
        <v>-4.4090999999999996</v>
      </c>
      <c r="AD4372" s="327">
        <v>0</v>
      </c>
      <c r="AE4372" s="327">
        <v>-0.01</v>
      </c>
      <c r="AF4372" s="327">
        <v>-1.8107000000000002E-2</v>
      </c>
      <c r="AG4372" s="327">
        <v>-5.0000000000000001E-3</v>
      </c>
      <c r="AH4372" s="327">
        <v>0</v>
      </c>
      <c r="AI4372" s="327">
        <v>-4.5058930000000004</v>
      </c>
      <c r="AJ4372" s="327">
        <v>0</v>
      </c>
      <c r="AK4372" s="327">
        <v>-1.4537500000000001</v>
      </c>
      <c r="AL4372" s="327">
        <v>-10.399146999999999</v>
      </c>
      <c r="AM4372" s="292"/>
    </row>
    <row r="4373" spans="23:39" ht="19.5" customHeight="1" x14ac:dyDescent="0.2">
      <c r="W4373" s="323" t="s">
        <v>252</v>
      </c>
      <c r="X4373" s="323" t="s">
        <v>243</v>
      </c>
      <c r="Y4373" s="323"/>
      <c r="Z4373" s="327">
        <v>0</v>
      </c>
      <c r="AA4373" s="327">
        <v>0</v>
      </c>
      <c r="AB4373" s="327">
        <v>0</v>
      </c>
      <c r="AC4373" s="327">
        <v>0</v>
      </c>
      <c r="AD4373" s="327">
        <v>0</v>
      </c>
      <c r="AE4373" s="327">
        <v>0</v>
      </c>
      <c r="AF4373" s="327">
        <v>0</v>
      </c>
      <c r="AG4373" s="327">
        <v>0</v>
      </c>
      <c r="AH4373" s="327">
        <v>0</v>
      </c>
      <c r="AI4373" s="327">
        <v>0</v>
      </c>
      <c r="AJ4373" s="327">
        <v>0</v>
      </c>
      <c r="AK4373" s="327">
        <v>0</v>
      </c>
      <c r="AL4373" s="327">
        <v>0</v>
      </c>
      <c r="AM4373" s="292"/>
    </row>
    <row r="4374" spans="23:39" ht="19.5" customHeight="1" x14ac:dyDescent="0.2">
      <c r="W4374" s="323" t="s">
        <v>252</v>
      </c>
      <c r="X4374" s="323" t="s">
        <v>244</v>
      </c>
      <c r="Y4374" s="323"/>
      <c r="Z4374" s="327">
        <v>0</v>
      </c>
      <c r="AA4374" s="327">
        <v>0</v>
      </c>
      <c r="AB4374" s="327">
        <v>0</v>
      </c>
      <c r="AC4374" s="327">
        <v>0</v>
      </c>
      <c r="AD4374" s="327">
        <v>0</v>
      </c>
      <c r="AE4374" s="327">
        <v>0</v>
      </c>
      <c r="AF4374" s="327">
        <v>0</v>
      </c>
      <c r="AG4374" s="327">
        <v>0</v>
      </c>
      <c r="AH4374" s="327">
        <v>0</v>
      </c>
      <c r="AI4374" s="327">
        <v>0</v>
      </c>
      <c r="AJ4374" s="327">
        <v>0</v>
      </c>
      <c r="AK4374" s="327">
        <v>0</v>
      </c>
      <c r="AL4374" s="327">
        <v>0</v>
      </c>
      <c r="AM4374" s="292"/>
    </row>
    <row r="4375" spans="23:39" ht="19.5" customHeight="1" x14ac:dyDescent="0.2">
      <c r="W4375" s="323" t="s">
        <v>252</v>
      </c>
      <c r="X4375" s="323" t="s">
        <v>245</v>
      </c>
      <c r="Y4375" s="323"/>
      <c r="Z4375" s="327">
        <v>0</v>
      </c>
      <c r="AA4375" s="327">
        <v>0</v>
      </c>
      <c r="AB4375" s="327">
        <v>0</v>
      </c>
      <c r="AC4375" s="327">
        <v>0</v>
      </c>
      <c r="AD4375" s="327">
        <v>0</v>
      </c>
      <c r="AE4375" s="327">
        <v>0</v>
      </c>
      <c r="AF4375" s="327">
        <v>0</v>
      </c>
      <c r="AG4375" s="327">
        <v>0</v>
      </c>
      <c r="AH4375" s="327">
        <v>0</v>
      </c>
      <c r="AI4375" s="327">
        <v>0</v>
      </c>
      <c r="AJ4375" s="327">
        <v>0</v>
      </c>
      <c r="AK4375" s="327">
        <v>0</v>
      </c>
      <c r="AL4375" s="327">
        <v>0</v>
      </c>
      <c r="AM4375" s="292"/>
    </row>
    <row r="4376" spans="23:39" ht="19.5" customHeight="1" x14ac:dyDescent="0.2">
      <c r="W4376" s="323" t="s">
        <v>252</v>
      </c>
      <c r="X4376" s="323" t="s">
        <v>246</v>
      </c>
      <c r="Y4376" s="323"/>
      <c r="Z4376" s="327">
        <v>0</v>
      </c>
      <c r="AA4376" s="327">
        <v>0</v>
      </c>
      <c r="AB4376" s="327">
        <v>0</v>
      </c>
      <c r="AC4376" s="327">
        <v>0</v>
      </c>
      <c r="AD4376" s="327">
        <v>0</v>
      </c>
      <c r="AE4376" s="327">
        <v>0</v>
      </c>
      <c r="AF4376" s="327">
        <v>0</v>
      </c>
      <c r="AG4376" s="327">
        <v>0</v>
      </c>
      <c r="AH4376" s="327">
        <v>0</v>
      </c>
      <c r="AI4376" s="327">
        <v>0</v>
      </c>
      <c r="AJ4376" s="327">
        <v>0</v>
      </c>
      <c r="AK4376" s="327">
        <v>0</v>
      </c>
      <c r="AL4376" s="327">
        <v>0</v>
      </c>
      <c r="AM4376" s="292"/>
    </row>
    <row r="4377" spans="23:39" ht="19.5" customHeight="1" x14ac:dyDescent="0.2">
      <c r="W4377" s="323" t="s">
        <v>252</v>
      </c>
      <c r="X4377" s="323" t="s">
        <v>247</v>
      </c>
      <c r="Y4377" s="323"/>
      <c r="Z4377" s="327">
        <v>0</v>
      </c>
      <c r="AA4377" s="327">
        <v>0</v>
      </c>
      <c r="AB4377" s="327">
        <v>0</v>
      </c>
      <c r="AC4377" s="327">
        <v>0</v>
      </c>
      <c r="AD4377" s="327">
        <v>0</v>
      </c>
      <c r="AE4377" s="327">
        <v>-3.9575999999999998</v>
      </c>
      <c r="AF4377" s="327">
        <v>0</v>
      </c>
      <c r="AG4377" s="327">
        <v>0</v>
      </c>
      <c r="AH4377" s="327">
        <v>3.3530000000000002</v>
      </c>
      <c r="AI4377" s="327">
        <v>-3.3530000000000002</v>
      </c>
      <c r="AJ4377" s="327">
        <v>3.9575999999999998</v>
      </c>
      <c r="AK4377" s="327">
        <v>0</v>
      </c>
      <c r="AL4377" s="327">
        <v>0</v>
      </c>
      <c r="AM4377" s="292"/>
    </row>
    <row r="4378" spans="23:39" ht="19.5" customHeight="1" x14ac:dyDescent="0.2">
      <c r="W4378" s="323" t="s">
        <v>252</v>
      </c>
      <c r="X4378" s="323" t="s">
        <v>248</v>
      </c>
      <c r="Y4378" s="323"/>
      <c r="Z4378" s="327">
        <v>0</v>
      </c>
      <c r="AA4378" s="327">
        <v>0</v>
      </c>
      <c r="AB4378" s="327">
        <v>0</v>
      </c>
      <c r="AC4378" s="327">
        <v>0</v>
      </c>
      <c r="AD4378" s="327">
        <v>0</v>
      </c>
      <c r="AE4378" s="327">
        <v>0</v>
      </c>
      <c r="AF4378" s="327">
        <v>0</v>
      </c>
      <c r="AG4378" s="327">
        <v>0</v>
      </c>
      <c r="AH4378" s="327">
        <v>0</v>
      </c>
      <c r="AI4378" s="327">
        <v>0</v>
      </c>
      <c r="AJ4378" s="327">
        <v>0</v>
      </c>
      <c r="AK4378" s="327">
        <v>0</v>
      </c>
      <c r="AL4378" s="327">
        <v>0</v>
      </c>
      <c r="AM4378" s="292"/>
    </row>
    <row r="4379" spans="23:39" ht="19.5" customHeight="1" x14ac:dyDescent="0.2">
      <c r="W4379" s="323" t="s">
        <v>252</v>
      </c>
      <c r="X4379" s="323" t="s">
        <v>210</v>
      </c>
      <c r="Y4379" s="323"/>
      <c r="Z4379" s="327">
        <v>-1107.229869</v>
      </c>
      <c r="AA4379" s="327">
        <v>122.394462</v>
      </c>
      <c r="AB4379" s="327">
        <v>171.54062500000001</v>
      </c>
      <c r="AC4379" s="327">
        <v>1146.850473</v>
      </c>
      <c r="AD4379" s="327">
        <v>124.27903499999999</v>
      </c>
      <c r="AE4379" s="327">
        <v>227.22407899999999</v>
      </c>
      <c r="AF4379" s="327">
        <v>74.334878999999006</v>
      </c>
      <c r="AG4379" s="327">
        <v>173.54515799999999</v>
      </c>
      <c r="AH4379" s="327">
        <v>28.639192000000001</v>
      </c>
      <c r="AI4379" s="327">
        <v>148.39070899999999</v>
      </c>
      <c r="AJ4379" s="327">
        <v>128.609714</v>
      </c>
      <c r="AK4379" s="327">
        <v>-307.48474800000002</v>
      </c>
      <c r="AL4379" s="327">
        <v>931.09370899999897</v>
      </c>
      <c r="AM4379" s="292"/>
    </row>
    <row r="4380" spans="23:39" ht="19.5" customHeight="1" x14ac:dyDescent="0.2">
      <c r="W4380" s="321"/>
      <c r="X4380" s="321"/>
      <c r="Y4380" s="321"/>
      <c r="Z4380" s="321"/>
      <c r="AA4380" s="329"/>
      <c r="AB4380" s="329"/>
      <c r="AC4380" s="329"/>
      <c r="AD4380" s="329"/>
      <c r="AE4380" s="329"/>
      <c r="AF4380" s="329"/>
      <c r="AG4380" s="329"/>
      <c r="AH4380" s="329"/>
      <c r="AI4380" s="329"/>
      <c r="AJ4380" s="329"/>
      <c r="AK4380" s="329"/>
      <c r="AL4380" s="329"/>
      <c r="AM4380" s="292"/>
    </row>
    <row r="4381" spans="23:39" ht="19.5" customHeight="1" x14ac:dyDescent="0.2">
      <c r="W4381" s="321"/>
      <c r="X4381" s="321"/>
      <c r="Y4381" s="321"/>
      <c r="Z4381" s="329"/>
      <c r="AA4381" s="329"/>
      <c r="AB4381" s="329"/>
      <c r="AC4381" s="329"/>
      <c r="AD4381" s="329"/>
      <c r="AE4381" s="329"/>
      <c r="AF4381" s="329"/>
      <c r="AG4381" s="329"/>
      <c r="AH4381" s="329"/>
      <c r="AI4381" s="329"/>
      <c r="AJ4381" s="329"/>
      <c r="AK4381" s="329"/>
      <c r="AL4381" s="329"/>
      <c r="AM4381" s="292"/>
    </row>
    <row r="4382" spans="23:39" ht="19.5" customHeight="1" x14ac:dyDescent="0.2">
      <c r="W4382" s="323" t="s">
        <v>3</v>
      </c>
      <c r="X4382" s="323" t="s">
        <v>4</v>
      </c>
      <c r="Y4382" s="323"/>
      <c r="Z4382" s="327" t="s">
        <v>8</v>
      </c>
      <c r="AA4382" s="327" t="s">
        <v>9</v>
      </c>
      <c r="AB4382" s="327" t="s">
        <v>10</v>
      </c>
      <c r="AC4382" s="327" t="s">
        <v>11</v>
      </c>
      <c r="AD4382" s="327" t="s">
        <v>12</v>
      </c>
      <c r="AE4382" s="327" t="s">
        <v>13</v>
      </c>
      <c r="AF4382" s="327" t="s">
        <v>14</v>
      </c>
      <c r="AG4382" s="327" t="s">
        <v>15</v>
      </c>
      <c r="AH4382" s="327" t="s">
        <v>16</v>
      </c>
      <c r="AI4382" s="327" t="s">
        <v>17</v>
      </c>
      <c r="AJ4382" s="327" t="s">
        <v>111</v>
      </c>
      <c r="AK4382" s="327" t="s">
        <v>19</v>
      </c>
      <c r="AL4382" s="327" t="s">
        <v>20</v>
      </c>
      <c r="AM4382" s="292"/>
    </row>
    <row r="4383" spans="23:39" ht="19.5" customHeight="1" x14ac:dyDescent="0.2">
      <c r="W4383" s="323" t="s">
        <v>68</v>
      </c>
      <c r="X4383" s="323" t="s">
        <v>217</v>
      </c>
      <c r="Y4383" s="323"/>
      <c r="Z4383" s="327">
        <v>0.12864</v>
      </c>
      <c r="AA4383" s="327">
        <v>0.12864</v>
      </c>
      <c r="AB4383" s="327">
        <v>0.12864</v>
      </c>
      <c r="AC4383" s="327">
        <v>0.150528</v>
      </c>
      <c r="AD4383" s="327">
        <v>0.150528</v>
      </c>
      <c r="AE4383" s="327">
        <v>0.150528</v>
      </c>
      <c r="AF4383" s="327">
        <v>0.150528</v>
      </c>
      <c r="AG4383" s="327">
        <v>0.150528</v>
      </c>
      <c r="AH4383" s="327">
        <v>0.150528</v>
      </c>
      <c r="AI4383" s="327">
        <v>0.150528</v>
      </c>
      <c r="AJ4383" s="327">
        <v>0.150528</v>
      </c>
      <c r="AK4383" s="327">
        <v>0.150528</v>
      </c>
      <c r="AL4383" s="327">
        <v>1.740672</v>
      </c>
      <c r="AM4383" s="292"/>
    </row>
    <row r="4384" spans="23:39" ht="19.5" customHeight="1" x14ac:dyDescent="0.2">
      <c r="W4384" s="323" t="s">
        <v>68</v>
      </c>
      <c r="X4384" s="323" t="s">
        <v>218</v>
      </c>
      <c r="Y4384" s="323"/>
      <c r="Z4384" s="327">
        <v>3.3534000000000001E-2</v>
      </c>
      <c r="AA4384" s="327">
        <v>7.2899999999999996E-3</v>
      </c>
      <c r="AB4384" s="327">
        <v>5.8320000000000004E-3</v>
      </c>
      <c r="AC4384" s="327">
        <v>5.3460000000000001E-3</v>
      </c>
      <c r="AD4384" s="327">
        <v>6.3179999999999998E-3</v>
      </c>
      <c r="AE4384" s="327">
        <v>6.8040000000000002E-3</v>
      </c>
      <c r="AF4384" s="327">
        <v>7.2899999999999996E-3</v>
      </c>
      <c r="AG4384" s="327">
        <v>7.2899999999999996E-3</v>
      </c>
      <c r="AH4384" s="327">
        <v>1.2149999999999999E-2</v>
      </c>
      <c r="AI4384" s="327">
        <v>1.1178E-2</v>
      </c>
      <c r="AJ4384" s="327">
        <v>6.8040000000000002E-3</v>
      </c>
      <c r="AK4384" s="327">
        <v>1.2149999999999999E-2</v>
      </c>
      <c r="AL4384" s="327">
        <v>0.121986</v>
      </c>
      <c r="AM4384" s="292"/>
    </row>
    <row r="4385" spans="23:39" ht="19.5" customHeight="1" x14ac:dyDescent="0.2">
      <c r="W4385" s="323" t="s">
        <v>68</v>
      </c>
      <c r="X4385" s="323" t="s">
        <v>219</v>
      </c>
      <c r="Y4385" s="323"/>
      <c r="Z4385" s="327">
        <v>0.10607999999999999</v>
      </c>
      <c r="AA4385" s="327">
        <v>6.2560000000000004E-2</v>
      </c>
      <c r="AB4385" s="327">
        <v>0.11559999999999999</v>
      </c>
      <c r="AC4385" s="327">
        <v>0.1656</v>
      </c>
      <c r="AD4385" s="327">
        <v>0.17871999999999999</v>
      </c>
      <c r="AE4385" s="327">
        <v>0.21471999999999999</v>
      </c>
      <c r="AF4385" s="327">
        <v>0.25112000000000001</v>
      </c>
      <c r="AG4385" s="327">
        <v>0.28023999999999999</v>
      </c>
      <c r="AH4385" s="327">
        <v>0.23288</v>
      </c>
      <c r="AI4385" s="327">
        <v>0.22736000000000001</v>
      </c>
      <c r="AJ4385" s="327">
        <v>0.21945000000000001</v>
      </c>
      <c r="AK4385" s="327">
        <v>0.16966999999999999</v>
      </c>
      <c r="AL4385" s="327">
        <v>2.2240000000000002</v>
      </c>
      <c r="AM4385" s="292"/>
    </row>
    <row r="4386" spans="23:39" ht="19.5" customHeight="1" x14ac:dyDescent="0.2">
      <c r="W4386" s="323" t="s">
        <v>68</v>
      </c>
      <c r="X4386" s="323" t="s">
        <v>220</v>
      </c>
      <c r="Y4386" s="323"/>
      <c r="Z4386" s="327">
        <v>-0.125196</v>
      </c>
      <c r="AA4386" s="327">
        <v>0.30121199999999998</v>
      </c>
      <c r="AB4386" s="327">
        <v>0.31862099999999999</v>
      </c>
      <c r="AC4386" s="327">
        <v>0.218442</v>
      </c>
      <c r="AD4386" s="327">
        <v>0.31365100000000001</v>
      </c>
      <c r="AE4386" s="327">
        <v>0.171709</v>
      </c>
      <c r="AF4386" s="327">
        <v>0.50023600000000001</v>
      </c>
      <c r="AG4386" s="327">
        <v>0.257714</v>
      </c>
      <c r="AH4386" s="327">
        <v>0.57396100000000005</v>
      </c>
      <c r="AI4386" s="327">
        <v>0.115423</v>
      </c>
      <c r="AJ4386" s="327">
        <v>0.122965</v>
      </c>
      <c r="AK4386" s="327">
        <v>0.165717</v>
      </c>
      <c r="AL4386" s="327">
        <v>2.9344549999999998</v>
      </c>
      <c r="AM4386" s="292"/>
    </row>
    <row r="4387" spans="23:39" ht="19.5" customHeight="1" x14ac:dyDescent="0.2">
      <c r="W4387" s="323" t="s">
        <v>68</v>
      </c>
      <c r="X4387" s="323" t="s">
        <v>211</v>
      </c>
      <c r="Y4387" s="323"/>
      <c r="Z4387" s="327">
        <v>41.924306000000001</v>
      </c>
      <c r="AA4387" s="327">
        <v>104.40221200000001</v>
      </c>
      <c r="AB4387" s="327">
        <v>52.825012000000001</v>
      </c>
      <c r="AC4387" s="327">
        <v>64.963083999999995</v>
      </c>
      <c r="AD4387" s="327">
        <v>67.113990000000001</v>
      </c>
      <c r="AE4387" s="327">
        <v>63.218217000000003</v>
      </c>
      <c r="AF4387" s="327">
        <v>59.716348000000004</v>
      </c>
      <c r="AG4387" s="327">
        <v>56.323608</v>
      </c>
      <c r="AH4387" s="327">
        <v>59.533659</v>
      </c>
      <c r="AI4387" s="327">
        <v>134.921018</v>
      </c>
      <c r="AJ4387" s="327">
        <v>82.338708999999994</v>
      </c>
      <c r="AK4387" s="327">
        <v>84.055997000000005</v>
      </c>
      <c r="AL4387" s="327">
        <v>871.33615999999995</v>
      </c>
      <c r="AM4387" s="292"/>
    </row>
    <row r="4388" spans="23:39" ht="19.5" customHeight="1" x14ac:dyDescent="0.2">
      <c r="W4388" s="323" t="s">
        <v>68</v>
      </c>
      <c r="X4388" s="323" t="s">
        <v>221</v>
      </c>
      <c r="Y4388" s="323"/>
      <c r="Z4388" s="327">
        <v>3.3944220000000001</v>
      </c>
      <c r="AA4388" s="327">
        <v>5.2043520000000001</v>
      </c>
      <c r="AB4388" s="327">
        <v>4.1292020000000003</v>
      </c>
      <c r="AC4388" s="327">
        <v>4.2882220000000002</v>
      </c>
      <c r="AD4388" s="327">
        <v>4.7793720000000004</v>
      </c>
      <c r="AE4388" s="327">
        <v>4.5386639999999998</v>
      </c>
      <c r="AF4388" s="327">
        <v>4.7935879999999997</v>
      </c>
      <c r="AG4388" s="327">
        <v>4.6764960000000002</v>
      </c>
      <c r="AH4388" s="327">
        <v>4.8253579999999996</v>
      </c>
      <c r="AI4388" s="327">
        <v>6.4676159999999996</v>
      </c>
      <c r="AJ4388" s="327">
        <v>4.7315959999999997</v>
      </c>
      <c r="AK4388" s="327">
        <v>4.7080159999999998</v>
      </c>
      <c r="AL4388" s="327">
        <v>56.536904</v>
      </c>
      <c r="AM4388" s="292"/>
    </row>
    <row r="4389" spans="23:39" ht="19.5" customHeight="1" x14ac:dyDescent="0.2">
      <c r="W4389" s="323" t="s">
        <v>68</v>
      </c>
      <c r="X4389" s="323" t="s">
        <v>222</v>
      </c>
      <c r="Y4389" s="323"/>
      <c r="Z4389" s="327">
        <v>0.57240000000000002</v>
      </c>
      <c r="AA4389" s="327">
        <v>0.1065</v>
      </c>
      <c r="AB4389" s="327">
        <v>0.3075</v>
      </c>
      <c r="AC4389" s="327">
        <v>0.23849999999999999</v>
      </c>
      <c r="AD4389" s="327">
        <v>0.17549999999999999</v>
      </c>
      <c r="AE4389" s="327">
        <v>0.15986300000000001</v>
      </c>
      <c r="AF4389" s="327">
        <v>0.71099999999999997</v>
      </c>
      <c r="AG4389" s="327">
        <v>1.26875</v>
      </c>
      <c r="AH4389" s="327">
        <v>0.47249999999999998</v>
      </c>
      <c r="AI4389" s="327">
        <v>0.29025000000000001</v>
      </c>
      <c r="AJ4389" s="327">
        <v>0.26</v>
      </c>
      <c r="AK4389" s="327">
        <v>0.3105</v>
      </c>
      <c r="AL4389" s="327">
        <v>4.8732629999999997</v>
      </c>
      <c r="AM4389" s="292"/>
    </row>
    <row r="4390" spans="23:39" ht="19.5" customHeight="1" x14ac:dyDescent="0.2">
      <c r="W4390" s="323" t="s">
        <v>68</v>
      </c>
      <c r="X4390" s="323" t="s">
        <v>223</v>
      </c>
      <c r="Y4390" s="323"/>
      <c r="Z4390" s="327">
        <v>0</v>
      </c>
      <c r="AA4390" s="327">
        <v>0</v>
      </c>
      <c r="AB4390" s="327">
        <v>0</v>
      </c>
      <c r="AC4390" s="327">
        <v>0</v>
      </c>
      <c r="AD4390" s="327">
        <v>0</v>
      </c>
      <c r="AE4390" s="327">
        <v>0</v>
      </c>
      <c r="AF4390" s="327">
        <v>0</v>
      </c>
      <c r="AG4390" s="327">
        <v>0</v>
      </c>
      <c r="AH4390" s="327">
        <v>0</v>
      </c>
      <c r="AI4390" s="327">
        <v>0</v>
      </c>
      <c r="AJ4390" s="327">
        <v>0</v>
      </c>
      <c r="AK4390" s="327">
        <v>0</v>
      </c>
      <c r="AL4390" s="327">
        <v>0</v>
      </c>
      <c r="AM4390" s="292"/>
    </row>
    <row r="4391" spans="23:39" ht="19.5" customHeight="1" x14ac:dyDescent="0.2">
      <c r="W4391" s="323" t="s">
        <v>68</v>
      </c>
      <c r="X4391" s="323" t="s">
        <v>224</v>
      </c>
      <c r="Y4391" s="323"/>
      <c r="Z4391" s="327">
        <v>-7.1515250000000004</v>
      </c>
      <c r="AA4391" s="327">
        <v>0</v>
      </c>
      <c r="AB4391" s="327">
        <v>29.2514</v>
      </c>
      <c r="AC4391" s="327">
        <v>19.808399999999999</v>
      </c>
      <c r="AD4391" s="327">
        <v>36.131349999999998</v>
      </c>
      <c r="AE4391" s="327">
        <v>22.2454</v>
      </c>
      <c r="AF4391" s="327">
        <v>2.4557500000000001</v>
      </c>
      <c r="AG4391" s="327">
        <v>68.686300000000003</v>
      </c>
      <c r="AH4391" s="327">
        <v>31.076779999999999</v>
      </c>
      <c r="AI4391" s="327">
        <v>45.267249999999997</v>
      </c>
      <c r="AJ4391" s="327">
        <v>13.9808</v>
      </c>
      <c r="AK4391" s="327">
        <v>90.459850000000003</v>
      </c>
      <c r="AL4391" s="327">
        <v>352.21175499999998</v>
      </c>
      <c r="AM4391" s="292"/>
    </row>
    <row r="4392" spans="23:39" ht="19.5" customHeight="1" x14ac:dyDescent="0.2">
      <c r="W4392" s="323" t="s">
        <v>68</v>
      </c>
      <c r="X4392" s="323" t="s">
        <v>225</v>
      </c>
      <c r="Y4392" s="323"/>
      <c r="Z4392" s="327">
        <v>5.8071999999999999E-2</v>
      </c>
      <c r="AA4392" s="327">
        <v>0</v>
      </c>
      <c r="AB4392" s="327">
        <v>0.119377</v>
      </c>
      <c r="AC4392" s="327">
        <v>6.1304999999999998E-2</v>
      </c>
      <c r="AD4392" s="327">
        <v>6.1304999999999998E-2</v>
      </c>
      <c r="AE4392" s="327">
        <v>6.1304999999999998E-2</v>
      </c>
      <c r="AF4392" s="327">
        <v>6.1315000000000001E-2</v>
      </c>
      <c r="AG4392" s="327">
        <v>5.7603000000000001E-2</v>
      </c>
      <c r="AH4392" s="327">
        <v>5.4045999999999997E-2</v>
      </c>
      <c r="AI4392" s="327">
        <v>7.3749999999999996E-2</v>
      </c>
      <c r="AJ4392" s="327">
        <v>4.4184000000000001E-2</v>
      </c>
      <c r="AK4392" s="327">
        <v>4.6843000000000003E-2</v>
      </c>
      <c r="AL4392" s="327">
        <v>0.69910499999999998</v>
      </c>
      <c r="AM4392" s="292"/>
    </row>
    <row r="4393" spans="23:39" ht="19.5" customHeight="1" x14ac:dyDescent="0.2">
      <c r="W4393" s="323" t="s">
        <v>68</v>
      </c>
      <c r="X4393" s="323" t="s">
        <v>226</v>
      </c>
      <c r="Y4393" s="323"/>
      <c r="Z4393" s="327">
        <v>0</v>
      </c>
      <c r="AA4393" s="327">
        <v>0</v>
      </c>
      <c r="AB4393" s="327">
        <v>0</v>
      </c>
      <c r="AC4393" s="327">
        <v>0</v>
      </c>
      <c r="AD4393" s="327">
        <v>0</v>
      </c>
      <c r="AE4393" s="327">
        <v>0</v>
      </c>
      <c r="AF4393" s="327">
        <v>0</v>
      </c>
      <c r="AG4393" s="327">
        <v>0.378</v>
      </c>
      <c r="AH4393" s="327">
        <v>0</v>
      </c>
      <c r="AI4393" s="327">
        <v>0</v>
      </c>
      <c r="AJ4393" s="327">
        <v>0</v>
      </c>
      <c r="AK4393" s="327">
        <v>0</v>
      </c>
      <c r="AL4393" s="327">
        <v>0.378</v>
      </c>
      <c r="AM4393" s="292"/>
    </row>
    <row r="4394" spans="23:39" ht="19.5" customHeight="1" x14ac:dyDescent="0.2">
      <c r="W4394" s="323" t="s">
        <v>68</v>
      </c>
      <c r="X4394" s="323" t="s">
        <v>227</v>
      </c>
      <c r="Y4394" s="323"/>
      <c r="Z4394" s="327">
        <v>0</v>
      </c>
      <c r="AA4394" s="327">
        <v>0</v>
      </c>
      <c r="AB4394" s="327">
        <v>0</v>
      </c>
      <c r="AC4394" s="327">
        <v>0.06</v>
      </c>
      <c r="AD4394" s="327">
        <v>0.06</v>
      </c>
      <c r="AE4394" s="327">
        <v>0</v>
      </c>
      <c r="AF4394" s="327">
        <v>0.14749999999999999</v>
      </c>
      <c r="AG4394" s="327">
        <v>4.0000000000000001E-3</v>
      </c>
      <c r="AH4394" s="327">
        <v>0.06</v>
      </c>
      <c r="AI4394" s="327">
        <v>0.3695</v>
      </c>
      <c r="AJ4394" s="327">
        <v>0</v>
      </c>
      <c r="AK4394" s="327">
        <v>0</v>
      </c>
      <c r="AL4394" s="327">
        <v>0.70099999999999996</v>
      </c>
      <c r="AM4394" s="292"/>
    </row>
    <row r="4395" spans="23:39" ht="19.5" customHeight="1" x14ac:dyDescent="0.2">
      <c r="W4395" s="323" t="s">
        <v>68</v>
      </c>
      <c r="X4395" s="323" t="s">
        <v>367</v>
      </c>
      <c r="Y4395" s="323"/>
      <c r="Z4395" s="327">
        <v>0</v>
      </c>
      <c r="AA4395" s="327">
        <v>0</v>
      </c>
      <c r="AB4395" s="327">
        <v>0</v>
      </c>
      <c r="AC4395" s="327">
        <v>0</v>
      </c>
      <c r="AD4395" s="327">
        <v>0</v>
      </c>
      <c r="AE4395" s="327">
        <v>0</v>
      </c>
      <c r="AF4395" s="327">
        <v>0</v>
      </c>
      <c r="AG4395" s="327">
        <v>0</v>
      </c>
      <c r="AH4395" s="327">
        <v>0</v>
      </c>
      <c r="AI4395" s="327">
        <v>0</v>
      </c>
      <c r="AJ4395" s="327">
        <v>0</v>
      </c>
      <c r="AK4395" s="327">
        <v>0</v>
      </c>
      <c r="AL4395" s="327">
        <v>0</v>
      </c>
      <c r="AM4395" s="292"/>
    </row>
    <row r="4396" spans="23:39" ht="19.5" customHeight="1" x14ac:dyDescent="0.2">
      <c r="W4396" s="323" t="s">
        <v>68</v>
      </c>
      <c r="X4396" s="323" t="s">
        <v>229</v>
      </c>
      <c r="Y4396" s="323"/>
      <c r="Z4396" s="327">
        <v>0</v>
      </c>
      <c r="AA4396" s="327">
        <v>0</v>
      </c>
      <c r="AB4396" s="327">
        <v>0</v>
      </c>
      <c r="AC4396" s="327">
        <v>0</v>
      </c>
      <c r="AD4396" s="327">
        <v>0</v>
      </c>
      <c r="AE4396" s="327">
        <v>0</v>
      </c>
      <c r="AF4396" s="327">
        <v>0</v>
      </c>
      <c r="AG4396" s="327">
        <v>0</v>
      </c>
      <c r="AH4396" s="327">
        <v>0</v>
      </c>
      <c r="AI4396" s="327">
        <v>0</v>
      </c>
      <c r="AJ4396" s="327">
        <v>0</v>
      </c>
      <c r="AK4396" s="327">
        <v>0</v>
      </c>
      <c r="AL4396" s="327">
        <v>0</v>
      </c>
      <c r="AM4396" s="292"/>
    </row>
    <row r="4397" spans="23:39" ht="19.5" customHeight="1" x14ac:dyDescent="0.2">
      <c r="W4397" s="323" t="s">
        <v>68</v>
      </c>
      <c r="X4397" s="323" t="s">
        <v>230</v>
      </c>
      <c r="Y4397" s="323"/>
      <c r="Z4397" s="327">
        <v>0</v>
      </c>
      <c r="AA4397" s="327">
        <v>0.11</v>
      </c>
      <c r="AB4397" s="327">
        <v>0.16320000000000001</v>
      </c>
      <c r="AC4397" s="327">
        <v>0</v>
      </c>
      <c r="AD4397" s="327">
        <v>0</v>
      </c>
      <c r="AE4397" s="327">
        <v>0</v>
      </c>
      <c r="AF4397" s="327">
        <v>0</v>
      </c>
      <c r="AG4397" s="327">
        <v>0.16320000000000001</v>
      </c>
      <c r="AH4397" s="327">
        <v>0</v>
      </c>
      <c r="AI4397" s="327">
        <v>0</v>
      </c>
      <c r="AJ4397" s="327">
        <v>0</v>
      </c>
      <c r="AK4397" s="327">
        <v>0</v>
      </c>
      <c r="AL4397" s="327">
        <v>0.43640000000000001</v>
      </c>
      <c r="AM4397" s="292"/>
    </row>
    <row r="4398" spans="23:39" ht="19.5" customHeight="1" x14ac:dyDescent="0.2">
      <c r="W4398" s="323" t="s">
        <v>68</v>
      </c>
      <c r="X4398" s="323" t="s">
        <v>231</v>
      </c>
      <c r="Y4398" s="323"/>
      <c r="Z4398" s="327">
        <v>0</v>
      </c>
      <c r="AA4398" s="327">
        <v>0</v>
      </c>
      <c r="AB4398" s="327">
        <v>0</v>
      </c>
      <c r="AC4398" s="327">
        <v>1.0125E-2</v>
      </c>
      <c r="AD4398" s="327">
        <v>0</v>
      </c>
      <c r="AE4398" s="327">
        <v>0</v>
      </c>
      <c r="AF4398" s="327">
        <v>0</v>
      </c>
      <c r="AG4398" s="327">
        <v>0</v>
      </c>
      <c r="AH4398" s="327">
        <v>0</v>
      </c>
      <c r="AI4398" s="327">
        <v>0</v>
      </c>
      <c r="AJ4398" s="327">
        <v>0</v>
      </c>
      <c r="AK4398" s="327">
        <v>0</v>
      </c>
      <c r="AL4398" s="327">
        <v>1.0125E-2</v>
      </c>
      <c r="AM4398" s="292"/>
    </row>
    <row r="4399" spans="23:39" ht="19.5" customHeight="1" x14ac:dyDescent="0.2">
      <c r="W4399" s="323" t="s">
        <v>68</v>
      </c>
      <c r="X4399" s="323" t="s">
        <v>232</v>
      </c>
      <c r="Y4399" s="323"/>
      <c r="Z4399" s="327">
        <v>0</v>
      </c>
      <c r="AA4399" s="327">
        <v>0</v>
      </c>
      <c r="AB4399" s="327">
        <v>0</v>
      </c>
      <c r="AC4399" s="327">
        <v>0</v>
      </c>
      <c r="AD4399" s="327">
        <v>0</v>
      </c>
      <c r="AE4399" s="327">
        <v>0</v>
      </c>
      <c r="AF4399" s="327">
        <v>0</v>
      </c>
      <c r="AG4399" s="327">
        <v>0</v>
      </c>
      <c r="AH4399" s="327">
        <v>0</v>
      </c>
      <c r="AI4399" s="327">
        <v>0</v>
      </c>
      <c r="AJ4399" s="327">
        <v>0</v>
      </c>
      <c r="AK4399" s="327">
        <v>0</v>
      </c>
      <c r="AL4399" s="327">
        <v>0</v>
      </c>
      <c r="AM4399" s="292"/>
    </row>
    <row r="4400" spans="23:39" ht="19.5" customHeight="1" x14ac:dyDescent="0.2">
      <c r="W4400" s="323" t="s">
        <v>68</v>
      </c>
      <c r="X4400" s="323" t="s">
        <v>233</v>
      </c>
      <c r="Y4400" s="323"/>
      <c r="Z4400" s="327">
        <v>0.34279999999999999</v>
      </c>
      <c r="AA4400" s="327">
        <v>0.1832</v>
      </c>
      <c r="AB4400" s="327">
        <v>0.2397</v>
      </c>
      <c r="AC4400" s="327">
        <v>0.78029999999999999</v>
      </c>
      <c r="AD4400" s="327">
        <v>0.29509999999999997</v>
      </c>
      <c r="AE4400" s="327">
        <v>0.28860000000000002</v>
      </c>
      <c r="AF4400" s="327">
        <v>0.47389999999999999</v>
      </c>
      <c r="AG4400" s="327">
        <v>0.24909999999999999</v>
      </c>
      <c r="AH4400" s="327">
        <v>0.68024899999999999</v>
      </c>
      <c r="AI4400" s="327">
        <v>3.0300000000000001E-2</v>
      </c>
      <c r="AJ4400" s="327">
        <v>0.5161</v>
      </c>
      <c r="AK4400" s="327">
        <v>0.25740000000000002</v>
      </c>
      <c r="AL4400" s="327">
        <v>4.3367490000000002</v>
      </c>
      <c r="AM4400" s="292"/>
    </row>
    <row r="4401" spans="23:39" ht="19.5" customHeight="1" x14ac:dyDescent="0.2">
      <c r="W4401" s="323" t="s">
        <v>68</v>
      </c>
      <c r="X4401" s="323" t="s">
        <v>234</v>
      </c>
      <c r="Y4401" s="323"/>
      <c r="Z4401" s="327">
        <v>0</v>
      </c>
      <c r="AA4401" s="327">
        <v>0</v>
      </c>
      <c r="AB4401" s="327">
        <v>0</v>
      </c>
      <c r="AC4401" s="327">
        <v>0</v>
      </c>
      <c r="AD4401" s="327">
        <v>0</v>
      </c>
      <c r="AE4401" s="327">
        <v>0</v>
      </c>
      <c r="AF4401" s="327">
        <v>0</v>
      </c>
      <c r="AG4401" s="327">
        <v>0</v>
      </c>
      <c r="AH4401" s="327">
        <v>0</v>
      </c>
      <c r="AI4401" s="327">
        <v>0</v>
      </c>
      <c r="AJ4401" s="327">
        <v>0</v>
      </c>
      <c r="AK4401" s="327">
        <v>0</v>
      </c>
      <c r="AL4401" s="327">
        <v>0</v>
      </c>
      <c r="AM4401" s="292"/>
    </row>
    <row r="4402" spans="23:39" ht="19.5" customHeight="1" x14ac:dyDescent="0.2">
      <c r="W4402" s="323" t="s">
        <v>68</v>
      </c>
      <c r="X4402" s="323" t="s">
        <v>127</v>
      </c>
      <c r="Y4402" s="323"/>
      <c r="Z4402" s="327">
        <v>-3.384204</v>
      </c>
      <c r="AA4402" s="327">
        <v>0.13500000000000001</v>
      </c>
      <c r="AB4402" s="327">
        <v>3.7260000000000001E-2</v>
      </c>
      <c r="AC4402" s="327">
        <v>0.03</v>
      </c>
      <c r="AD4402" s="327">
        <v>0.10780000000000001</v>
      </c>
      <c r="AE4402" s="327">
        <v>1.523298</v>
      </c>
      <c r="AF4402" s="327">
        <v>0.38397500000000001</v>
      </c>
      <c r="AG4402" s="327">
        <v>4.8857140000000001</v>
      </c>
      <c r="AH4402" s="327">
        <v>1</v>
      </c>
      <c r="AI4402" s="327">
        <v>0.104</v>
      </c>
      <c r="AJ4402" s="327">
        <v>0.34360000000000002</v>
      </c>
      <c r="AK4402" s="327">
        <v>2.0702999999999999E-2</v>
      </c>
      <c r="AL4402" s="327">
        <v>5.1871460000000003</v>
      </c>
      <c r="AM4402" s="292"/>
    </row>
    <row r="4403" spans="23:39" ht="19.5" customHeight="1" x14ac:dyDescent="0.2">
      <c r="W4403" s="323" t="s">
        <v>68</v>
      </c>
      <c r="X4403" s="323" t="s">
        <v>235</v>
      </c>
      <c r="Y4403" s="323"/>
      <c r="Z4403" s="327">
        <v>0</v>
      </c>
      <c r="AA4403" s="327">
        <v>0</v>
      </c>
      <c r="AB4403" s="327">
        <v>0</v>
      </c>
      <c r="AC4403" s="327">
        <v>0</v>
      </c>
      <c r="AD4403" s="327">
        <v>0</v>
      </c>
      <c r="AE4403" s="327">
        <v>0</v>
      </c>
      <c r="AF4403" s="327">
        <v>0</v>
      </c>
      <c r="AG4403" s="327">
        <v>0</v>
      </c>
      <c r="AH4403" s="327">
        <v>0</v>
      </c>
      <c r="AI4403" s="327">
        <v>0</v>
      </c>
      <c r="AJ4403" s="327">
        <v>0</v>
      </c>
      <c r="AK4403" s="327">
        <v>0</v>
      </c>
      <c r="AL4403" s="327">
        <v>0</v>
      </c>
      <c r="AM4403" s="292"/>
    </row>
    <row r="4404" spans="23:39" ht="19.5" customHeight="1" x14ac:dyDescent="0.2">
      <c r="W4404" s="323" t="s">
        <v>68</v>
      </c>
      <c r="X4404" s="323" t="s">
        <v>236</v>
      </c>
      <c r="Y4404" s="323"/>
      <c r="Z4404" s="327">
        <v>0</v>
      </c>
      <c r="AA4404" s="327">
        <v>0</v>
      </c>
      <c r="AB4404" s="327">
        <v>0</v>
      </c>
      <c r="AC4404" s="327">
        <v>0</v>
      </c>
      <c r="AD4404" s="327">
        <v>0</v>
      </c>
      <c r="AE4404" s="327">
        <v>0</v>
      </c>
      <c r="AF4404" s="327">
        <v>0</v>
      </c>
      <c r="AG4404" s="327">
        <v>0</v>
      </c>
      <c r="AH4404" s="327">
        <v>0</v>
      </c>
      <c r="AI4404" s="327">
        <v>0</v>
      </c>
      <c r="AJ4404" s="327">
        <v>0</v>
      </c>
      <c r="AK4404" s="327">
        <v>0</v>
      </c>
      <c r="AL4404" s="327">
        <v>0</v>
      </c>
      <c r="AM4404" s="292"/>
    </row>
    <row r="4405" spans="23:39" ht="19.5" customHeight="1" x14ac:dyDescent="0.2">
      <c r="W4405" s="323" t="s">
        <v>68</v>
      </c>
      <c r="X4405" s="323" t="s">
        <v>237</v>
      </c>
      <c r="Y4405" s="323"/>
      <c r="Z4405" s="327">
        <v>0</v>
      </c>
      <c r="AA4405" s="327">
        <v>0</v>
      </c>
      <c r="AB4405" s="327">
        <v>0</v>
      </c>
      <c r="AC4405" s="327">
        <v>0</v>
      </c>
      <c r="AD4405" s="327">
        <v>0</v>
      </c>
      <c r="AE4405" s="327">
        <v>0</v>
      </c>
      <c r="AF4405" s="327">
        <v>0</v>
      </c>
      <c r="AG4405" s="327">
        <v>0</v>
      </c>
      <c r="AH4405" s="327">
        <v>0</v>
      </c>
      <c r="AI4405" s="327">
        <v>0</v>
      </c>
      <c r="AJ4405" s="327">
        <v>0</v>
      </c>
      <c r="AK4405" s="327">
        <v>0</v>
      </c>
      <c r="AL4405" s="327">
        <v>0</v>
      </c>
      <c r="AM4405" s="292"/>
    </row>
    <row r="4406" spans="23:39" ht="19.5" customHeight="1" x14ac:dyDescent="0.2">
      <c r="W4406" s="323" t="s">
        <v>68</v>
      </c>
      <c r="X4406" s="323" t="s">
        <v>238</v>
      </c>
      <c r="Y4406" s="323"/>
      <c r="Z4406" s="327">
        <v>0</v>
      </c>
      <c r="AA4406" s="327">
        <v>0</v>
      </c>
      <c r="AB4406" s="327">
        <v>0</v>
      </c>
      <c r="AC4406" s="327">
        <v>0</v>
      </c>
      <c r="AD4406" s="327">
        <v>0</v>
      </c>
      <c r="AE4406" s="327">
        <v>0</v>
      </c>
      <c r="AF4406" s="327">
        <v>0</v>
      </c>
      <c r="AG4406" s="327">
        <v>0</v>
      </c>
      <c r="AH4406" s="327">
        <v>0</v>
      </c>
      <c r="AI4406" s="327">
        <v>0</v>
      </c>
      <c r="AJ4406" s="327">
        <v>0</v>
      </c>
      <c r="AK4406" s="327">
        <v>0</v>
      </c>
      <c r="AL4406" s="327">
        <v>0</v>
      </c>
      <c r="AM4406" s="292"/>
    </row>
    <row r="4407" spans="23:39" ht="19.5" customHeight="1" x14ac:dyDescent="0.2">
      <c r="W4407" s="323" t="s">
        <v>68</v>
      </c>
      <c r="X4407" s="323" t="s">
        <v>239</v>
      </c>
      <c r="Y4407" s="323"/>
      <c r="Z4407" s="327">
        <v>0</v>
      </c>
      <c r="AA4407" s="327">
        <v>0</v>
      </c>
      <c r="AB4407" s="327">
        <v>0</v>
      </c>
      <c r="AC4407" s="327">
        <v>0</v>
      </c>
      <c r="AD4407" s="327">
        <v>0</v>
      </c>
      <c r="AE4407" s="327">
        <v>0</v>
      </c>
      <c r="AF4407" s="327">
        <v>0</v>
      </c>
      <c r="AG4407" s="327">
        <v>0</v>
      </c>
      <c r="AH4407" s="327">
        <v>0</v>
      </c>
      <c r="AI4407" s="327">
        <v>0</v>
      </c>
      <c r="AJ4407" s="327">
        <v>0</v>
      </c>
      <c r="AK4407" s="327">
        <v>0</v>
      </c>
      <c r="AL4407" s="327">
        <v>0</v>
      </c>
      <c r="AM4407" s="292"/>
    </row>
    <row r="4408" spans="23:39" ht="19.5" customHeight="1" x14ac:dyDescent="0.2">
      <c r="W4408" s="323" t="s">
        <v>68</v>
      </c>
      <c r="X4408" s="323" t="s">
        <v>240</v>
      </c>
      <c r="Y4408" s="323"/>
      <c r="Z4408" s="327">
        <v>0</v>
      </c>
      <c r="AA4408" s="327">
        <v>0</v>
      </c>
      <c r="AB4408" s="327">
        <v>0</v>
      </c>
      <c r="AC4408" s="327">
        <v>0</v>
      </c>
      <c r="AD4408" s="327">
        <v>0</v>
      </c>
      <c r="AE4408" s="327">
        <v>0</v>
      </c>
      <c r="AF4408" s="327">
        <v>0</v>
      </c>
      <c r="AG4408" s="327">
        <v>0</v>
      </c>
      <c r="AH4408" s="327">
        <v>0</v>
      </c>
      <c r="AI4408" s="327">
        <v>0</v>
      </c>
      <c r="AJ4408" s="327">
        <v>0</v>
      </c>
      <c r="AK4408" s="327">
        <v>0</v>
      </c>
      <c r="AL4408" s="327">
        <v>0</v>
      </c>
      <c r="AM4408" s="292"/>
    </row>
    <row r="4409" spans="23:39" ht="19.5" customHeight="1" x14ac:dyDescent="0.2">
      <c r="W4409" s="323" t="s">
        <v>68</v>
      </c>
      <c r="X4409" s="323" t="s">
        <v>241</v>
      </c>
      <c r="Y4409" s="323"/>
      <c r="Z4409" s="327">
        <v>0</v>
      </c>
      <c r="AA4409" s="327">
        <v>0</v>
      </c>
      <c r="AB4409" s="327">
        <v>0</v>
      </c>
      <c r="AC4409" s="327">
        <v>0</v>
      </c>
      <c r="AD4409" s="327">
        <v>0</v>
      </c>
      <c r="AE4409" s="327">
        <v>0</v>
      </c>
      <c r="AF4409" s="327">
        <v>0</v>
      </c>
      <c r="AG4409" s="327">
        <v>0</v>
      </c>
      <c r="AH4409" s="327">
        <v>0</v>
      </c>
      <c r="AI4409" s="327">
        <v>0</v>
      </c>
      <c r="AJ4409" s="327">
        <v>0</v>
      </c>
      <c r="AK4409" s="327">
        <v>0</v>
      </c>
      <c r="AL4409" s="327">
        <v>0</v>
      </c>
      <c r="AM4409" s="292"/>
    </row>
    <row r="4410" spans="23:39" ht="19.5" customHeight="1" x14ac:dyDescent="0.2">
      <c r="W4410" s="323" t="s">
        <v>68</v>
      </c>
      <c r="X4410" s="323" t="s">
        <v>242</v>
      </c>
      <c r="Y4410" s="323"/>
      <c r="Z4410" s="327">
        <v>0</v>
      </c>
      <c r="AA4410" s="327">
        <v>0</v>
      </c>
      <c r="AB4410" s="327">
        <v>0</v>
      </c>
      <c r="AC4410" s="327">
        <v>0</v>
      </c>
      <c r="AD4410" s="327">
        <v>0</v>
      </c>
      <c r="AE4410" s="327">
        <v>0</v>
      </c>
      <c r="AF4410" s="327">
        <v>0</v>
      </c>
      <c r="AG4410" s="327">
        <v>0</v>
      </c>
      <c r="AH4410" s="327">
        <v>0</v>
      </c>
      <c r="AI4410" s="327">
        <v>0</v>
      </c>
      <c r="AJ4410" s="327">
        <v>0</v>
      </c>
      <c r="AK4410" s="327">
        <v>0</v>
      </c>
      <c r="AL4410" s="327">
        <v>0</v>
      </c>
      <c r="AM4410" s="292"/>
    </row>
    <row r="4411" spans="23:39" ht="19.5" customHeight="1" x14ac:dyDescent="0.2">
      <c r="W4411" s="323" t="s">
        <v>68</v>
      </c>
      <c r="X4411" s="323" t="s">
        <v>243</v>
      </c>
      <c r="Y4411" s="323"/>
      <c r="Z4411" s="327">
        <v>0</v>
      </c>
      <c r="AA4411" s="327">
        <v>0</v>
      </c>
      <c r="AB4411" s="327">
        <v>0</v>
      </c>
      <c r="AC4411" s="327">
        <v>0</v>
      </c>
      <c r="AD4411" s="327">
        <v>0</v>
      </c>
      <c r="AE4411" s="327">
        <v>0</v>
      </c>
      <c r="AF4411" s="327">
        <v>0</v>
      </c>
      <c r="AG4411" s="327">
        <v>0</v>
      </c>
      <c r="AH4411" s="327">
        <v>0</v>
      </c>
      <c r="AI4411" s="327">
        <v>0</v>
      </c>
      <c r="AJ4411" s="327">
        <v>0</v>
      </c>
      <c r="AK4411" s="327">
        <v>0</v>
      </c>
      <c r="AL4411" s="327">
        <v>0</v>
      </c>
      <c r="AM4411" s="292"/>
    </row>
    <row r="4412" spans="23:39" ht="19.5" customHeight="1" x14ac:dyDescent="0.2">
      <c r="W4412" s="323" t="s">
        <v>68</v>
      </c>
      <c r="X4412" s="323" t="s">
        <v>244</v>
      </c>
      <c r="Y4412" s="323"/>
      <c r="Z4412" s="327">
        <v>0</v>
      </c>
      <c r="AA4412" s="327">
        <v>0</v>
      </c>
      <c r="AB4412" s="327">
        <v>0</v>
      </c>
      <c r="AC4412" s="327">
        <v>0</v>
      </c>
      <c r="AD4412" s="327">
        <v>0</v>
      </c>
      <c r="AE4412" s="327">
        <v>0</v>
      </c>
      <c r="AF4412" s="327">
        <v>0</v>
      </c>
      <c r="AG4412" s="327">
        <v>0</v>
      </c>
      <c r="AH4412" s="327">
        <v>0</v>
      </c>
      <c r="AI4412" s="327">
        <v>0</v>
      </c>
      <c r="AJ4412" s="327">
        <v>0</v>
      </c>
      <c r="AK4412" s="327">
        <v>0</v>
      </c>
      <c r="AL4412" s="327">
        <v>0</v>
      </c>
      <c r="AM4412" s="292"/>
    </row>
    <row r="4413" spans="23:39" ht="19.5" customHeight="1" x14ac:dyDescent="0.2">
      <c r="W4413" s="323" t="s">
        <v>68</v>
      </c>
      <c r="X4413" s="323" t="s">
        <v>245</v>
      </c>
      <c r="Y4413" s="323"/>
      <c r="Z4413" s="327">
        <v>0</v>
      </c>
      <c r="AA4413" s="327">
        <v>0</v>
      </c>
      <c r="AB4413" s="327">
        <v>0</v>
      </c>
      <c r="AC4413" s="327">
        <v>0</v>
      </c>
      <c r="AD4413" s="327">
        <v>0</v>
      </c>
      <c r="AE4413" s="327">
        <v>0</v>
      </c>
      <c r="AF4413" s="327">
        <v>0</v>
      </c>
      <c r="AG4413" s="327">
        <v>0</v>
      </c>
      <c r="AH4413" s="327">
        <v>0</v>
      </c>
      <c r="AI4413" s="327">
        <v>0</v>
      </c>
      <c r="AJ4413" s="327">
        <v>0</v>
      </c>
      <c r="AK4413" s="327">
        <v>0</v>
      </c>
      <c r="AL4413" s="327">
        <v>0</v>
      </c>
      <c r="AM4413" s="292"/>
    </row>
    <row r="4414" spans="23:39" ht="19.5" customHeight="1" x14ac:dyDescent="0.2">
      <c r="W4414" s="323" t="s">
        <v>68</v>
      </c>
      <c r="X4414" s="323" t="s">
        <v>246</v>
      </c>
      <c r="Y4414" s="323"/>
      <c r="Z4414" s="327">
        <v>0</v>
      </c>
      <c r="AA4414" s="327">
        <v>0</v>
      </c>
      <c r="AB4414" s="327">
        <v>0</v>
      </c>
      <c r="AC4414" s="327">
        <v>0</v>
      </c>
      <c r="AD4414" s="327">
        <v>0</v>
      </c>
      <c r="AE4414" s="327">
        <v>0</v>
      </c>
      <c r="AF4414" s="327">
        <v>0</v>
      </c>
      <c r="AG4414" s="327">
        <v>0</v>
      </c>
      <c r="AH4414" s="327">
        <v>0</v>
      </c>
      <c r="AI4414" s="327">
        <v>0</v>
      </c>
      <c r="AJ4414" s="327">
        <v>0</v>
      </c>
      <c r="AK4414" s="327">
        <v>0</v>
      </c>
      <c r="AL4414" s="327">
        <v>0</v>
      </c>
      <c r="AM4414" s="292"/>
    </row>
    <row r="4415" spans="23:39" ht="19.5" customHeight="1" x14ac:dyDescent="0.2">
      <c r="W4415" s="323" t="s">
        <v>68</v>
      </c>
      <c r="X4415" s="323" t="s">
        <v>247</v>
      </c>
      <c r="Y4415" s="323"/>
      <c r="Z4415" s="327">
        <v>0</v>
      </c>
      <c r="AA4415" s="327">
        <v>0</v>
      </c>
      <c r="AB4415" s="327">
        <v>0</v>
      </c>
      <c r="AC4415" s="327">
        <v>0</v>
      </c>
      <c r="AD4415" s="327">
        <v>0</v>
      </c>
      <c r="AE4415" s="327">
        <v>0</v>
      </c>
      <c r="AF4415" s="327">
        <v>0</v>
      </c>
      <c r="AG4415" s="327">
        <v>0</v>
      </c>
      <c r="AH4415" s="327">
        <v>0</v>
      </c>
      <c r="AI4415" s="327">
        <v>0</v>
      </c>
      <c r="AJ4415" s="327">
        <v>0</v>
      </c>
      <c r="AK4415" s="327">
        <v>0</v>
      </c>
      <c r="AL4415" s="327">
        <v>0</v>
      </c>
      <c r="AM4415" s="292"/>
    </row>
    <row r="4416" spans="23:39" ht="19.5" customHeight="1" x14ac:dyDescent="0.2">
      <c r="W4416" s="323" t="s">
        <v>68</v>
      </c>
      <c r="X4416" s="323" t="s">
        <v>248</v>
      </c>
      <c r="Y4416" s="323"/>
      <c r="Z4416" s="327">
        <v>0</v>
      </c>
      <c r="AA4416" s="327">
        <v>0</v>
      </c>
      <c r="AB4416" s="327">
        <v>0</v>
      </c>
      <c r="AC4416" s="327">
        <v>0</v>
      </c>
      <c r="AD4416" s="327">
        <v>0</v>
      </c>
      <c r="AE4416" s="327">
        <v>0</v>
      </c>
      <c r="AF4416" s="327">
        <v>0</v>
      </c>
      <c r="AG4416" s="327">
        <v>0</v>
      </c>
      <c r="AH4416" s="327">
        <v>0</v>
      </c>
      <c r="AI4416" s="327">
        <v>0</v>
      </c>
      <c r="AJ4416" s="327">
        <v>0</v>
      </c>
      <c r="AK4416" s="327">
        <v>0</v>
      </c>
      <c r="AL4416" s="327">
        <v>0</v>
      </c>
      <c r="AM4416" s="292"/>
    </row>
    <row r="4417" spans="23:39" ht="19.5" customHeight="1" x14ac:dyDescent="0.2">
      <c r="W4417" s="323" t="s">
        <v>68</v>
      </c>
      <c r="X4417" s="323" t="s">
        <v>210</v>
      </c>
      <c r="Y4417" s="323"/>
      <c r="Z4417" s="327">
        <v>35.899329000000002</v>
      </c>
      <c r="AA4417" s="327">
        <v>110.64096600000001</v>
      </c>
      <c r="AB4417" s="327">
        <v>87.641344000000004</v>
      </c>
      <c r="AC4417" s="327">
        <v>90.779852000000005</v>
      </c>
      <c r="AD4417" s="327">
        <v>109.373634</v>
      </c>
      <c r="AE4417" s="327">
        <v>92.579108000000005</v>
      </c>
      <c r="AF4417" s="327">
        <v>69.652550000000005</v>
      </c>
      <c r="AG4417" s="327">
        <v>137.388543</v>
      </c>
      <c r="AH4417" s="327">
        <v>98.672111000000001</v>
      </c>
      <c r="AI4417" s="327">
        <v>188.02817300000001</v>
      </c>
      <c r="AJ4417" s="327">
        <v>102.714736</v>
      </c>
      <c r="AK4417" s="327">
        <v>180.35737399999999</v>
      </c>
      <c r="AL4417" s="327">
        <v>1303.7277200000001</v>
      </c>
      <c r="AM4417" s="292"/>
    </row>
    <row r="4418" spans="23:39" ht="19.5" customHeight="1" x14ac:dyDescent="0.2">
      <c r="W4418" s="321"/>
      <c r="X4418" s="321"/>
      <c r="Y4418" s="321"/>
      <c r="Z4418" s="329"/>
      <c r="AA4418" s="329"/>
      <c r="AB4418" s="329"/>
      <c r="AC4418" s="329"/>
      <c r="AD4418" s="329"/>
      <c r="AE4418" s="329"/>
      <c r="AF4418" s="329"/>
      <c r="AG4418" s="329"/>
      <c r="AH4418" s="329"/>
      <c r="AI4418" s="329"/>
      <c r="AJ4418" s="329"/>
      <c r="AK4418" s="329"/>
      <c r="AL4418" s="329"/>
      <c r="AM4418" s="292"/>
    </row>
    <row r="4419" spans="23:39" ht="19.5" customHeight="1" x14ac:dyDescent="0.2">
      <c r="W4419" s="321"/>
      <c r="X4419" s="321"/>
      <c r="Y4419" s="321"/>
      <c r="Z4419" s="329"/>
      <c r="AA4419" s="329"/>
      <c r="AB4419" s="329"/>
      <c r="AC4419" s="329"/>
      <c r="AD4419" s="329"/>
      <c r="AE4419" s="329"/>
      <c r="AF4419" s="329"/>
      <c r="AG4419" s="329"/>
      <c r="AH4419" s="329"/>
      <c r="AI4419" s="329"/>
      <c r="AJ4419" s="329"/>
      <c r="AK4419" s="329"/>
      <c r="AL4419" s="329"/>
      <c r="AM4419" s="292"/>
    </row>
    <row r="4420" spans="23:39" ht="19.5" customHeight="1" x14ac:dyDescent="0.2">
      <c r="W4420" s="323" t="s">
        <v>3</v>
      </c>
      <c r="X4420" s="323" t="s">
        <v>4</v>
      </c>
      <c r="Y4420" s="323"/>
      <c r="Z4420" s="327" t="s">
        <v>8</v>
      </c>
      <c r="AA4420" s="327" t="s">
        <v>9</v>
      </c>
      <c r="AB4420" s="327" t="s">
        <v>10</v>
      </c>
      <c r="AC4420" s="327" t="s">
        <v>11</v>
      </c>
      <c r="AD4420" s="327" t="s">
        <v>12</v>
      </c>
      <c r="AE4420" s="327" t="s">
        <v>13</v>
      </c>
      <c r="AF4420" s="327" t="s">
        <v>14</v>
      </c>
      <c r="AG4420" s="327" t="s">
        <v>15</v>
      </c>
      <c r="AH4420" s="327" t="s">
        <v>16</v>
      </c>
      <c r="AI4420" s="327" t="s">
        <v>17</v>
      </c>
      <c r="AJ4420" s="327" t="s">
        <v>111</v>
      </c>
      <c r="AK4420" s="327" t="s">
        <v>19</v>
      </c>
      <c r="AL4420" s="327" t="s">
        <v>20</v>
      </c>
      <c r="AM4420" s="292"/>
    </row>
    <row r="4421" spans="23:39" ht="19.5" customHeight="1" x14ac:dyDescent="0.2">
      <c r="W4421" s="323" t="s">
        <v>253</v>
      </c>
      <c r="X4421" s="323" t="s">
        <v>217</v>
      </c>
      <c r="Y4421" s="323"/>
      <c r="Z4421" s="327">
        <v>33.535955000000001</v>
      </c>
      <c r="AA4421" s="327">
        <v>33.535955000000001</v>
      </c>
      <c r="AB4421" s="327">
        <v>19.071451</v>
      </c>
      <c r="AC4421" s="327">
        <v>16.161722000000001</v>
      </c>
      <c r="AD4421" s="327">
        <v>16.168277</v>
      </c>
      <c r="AE4421" s="327">
        <v>24.419816999999998</v>
      </c>
      <c r="AF4421" s="327">
        <v>17.024516999999999</v>
      </c>
      <c r="AG4421" s="327">
        <v>17.398077000000001</v>
      </c>
      <c r="AH4421" s="327">
        <v>16.266300999999999</v>
      </c>
      <c r="AI4421" s="327">
        <v>18.529862999999999</v>
      </c>
      <c r="AJ4421" s="327">
        <v>17.662087</v>
      </c>
      <c r="AK4421" s="327">
        <v>17.398087</v>
      </c>
      <c r="AL4421" s="327">
        <v>247.17210900000001</v>
      </c>
      <c r="AM4421" s="292"/>
    </row>
    <row r="4422" spans="23:39" ht="19.5" customHeight="1" x14ac:dyDescent="0.2">
      <c r="W4422" s="323" t="s">
        <v>253</v>
      </c>
      <c r="X4422" s="323" t="s">
        <v>218</v>
      </c>
      <c r="Y4422" s="323"/>
      <c r="Z4422" s="327">
        <v>0.13545599999999999</v>
      </c>
      <c r="AA4422" s="327">
        <v>0.10874499999999999</v>
      </c>
      <c r="AB4422" s="327">
        <v>1.0432110000000001</v>
      </c>
      <c r="AC4422" s="327">
        <v>0.10434499999999999</v>
      </c>
      <c r="AD4422" s="327">
        <v>0.11568299999999999</v>
      </c>
      <c r="AE4422" s="327">
        <v>0.17027900000000001</v>
      </c>
      <c r="AF4422" s="327">
        <v>0.12989200000000001</v>
      </c>
      <c r="AG4422" s="327">
        <v>0.14222899999999999</v>
      </c>
      <c r="AH4422" s="327">
        <v>0.209701</v>
      </c>
      <c r="AI4422" s="327">
        <v>0.19697100000000001</v>
      </c>
      <c r="AJ4422" s="327">
        <v>0.143544</v>
      </c>
      <c r="AK4422" s="327">
        <v>0.218475</v>
      </c>
      <c r="AL4422" s="327">
        <v>2.718531</v>
      </c>
      <c r="AM4422" s="292"/>
    </row>
    <row r="4423" spans="23:39" ht="19.5" customHeight="1" x14ac:dyDescent="0.2">
      <c r="W4423" s="323" t="s">
        <v>253</v>
      </c>
      <c r="X4423" s="323" t="s">
        <v>219</v>
      </c>
      <c r="Y4423" s="323"/>
      <c r="Z4423" s="327">
        <v>1.0153220000000001</v>
      </c>
      <c r="AA4423" s="327">
        <v>0.49149700000000002</v>
      </c>
      <c r="AB4423" s="327">
        <v>0.54417599999999999</v>
      </c>
      <c r="AC4423" s="327">
        <v>1.8450580000000001</v>
      </c>
      <c r="AD4423" s="327">
        <v>2.412407</v>
      </c>
      <c r="AE4423" s="327">
        <v>4.5212159999999999</v>
      </c>
      <c r="AF4423" s="327">
        <v>3.1029270000000002</v>
      </c>
      <c r="AG4423" s="327">
        <v>2.9277329999999999</v>
      </c>
      <c r="AH4423" s="327">
        <v>2.0833529999999998</v>
      </c>
      <c r="AI4423" s="327">
        <v>1.953338</v>
      </c>
      <c r="AJ4423" s="327">
        <v>2.2796910000000001</v>
      </c>
      <c r="AK4423" s="327">
        <v>2.0180720000000001</v>
      </c>
      <c r="AL4423" s="327">
        <v>25.194790000000001</v>
      </c>
      <c r="AM4423" s="292"/>
    </row>
    <row r="4424" spans="23:39" ht="19.5" customHeight="1" x14ac:dyDescent="0.2">
      <c r="W4424" s="323" t="s">
        <v>253</v>
      </c>
      <c r="X4424" s="323" t="s">
        <v>220</v>
      </c>
      <c r="Y4424" s="323"/>
      <c r="Z4424" s="327">
        <v>8.8809109999999993</v>
      </c>
      <c r="AA4424" s="327">
        <v>0.27645799999999998</v>
      </c>
      <c r="AB4424" s="327">
        <v>7.124028</v>
      </c>
      <c r="AC4424" s="327">
        <v>9.7783540000000002</v>
      </c>
      <c r="AD4424" s="327">
        <v>0.43477199999999999</v>
      </c>
      <c r="AE4424" s="327">
        <v>1.1546799999999999</v>
      </c>
      <c r="AF4424" s="327">
        <v>3.1051899999999999</v>
      </c>
      <c r="AG4424" s="327">
        <v>0.36385400000000001</v>
      </c>
      <c r="AH4424" s="327">
        <v>5.7561239999999998</v>
      </c>
      <c r="AI4424" s="327">
        <v>0.63276100000000002</v>
      </c>
      <c r="AJ4424" s="327">
        <v>8.9233809999999991</v>
      </c>
      <c r="AK4424" s="327">
        <v>4.6403670000000004</v>
      </c>
      <c r="AL4424" s="327">
        <v>51.070880000000002</v>
      </c>
      <c r="AM4424" s="292"/>
    </row>
    <row r="4425" spans="23:39" ht="19.5" customHeight="1" x14ac:dyDescent="0.2">
      <c r="W4425" s="323" t="s">
        <v>253</v>
      </c>
      <c r="X4425" s="323" t="s">
        <v>211</v>
      </c>
      <c r="Y4425" s="323"/>
      <c r="Z4425" s="327">
        <v>61.813737000000003</v>
      </c>
      <c r="AA4425" s="327">
        <v>87.569996000000003</v>
      </c>
      <c r="AB4425" s="327">
        <v>63.089643000000002</v>
      </c>
      <c r="AC4425" s="327">
        <v>59.936298000000001</v>
      </c>
      <c r="AD4425" s="327">
        <v>89.515270999999998</v>
      </c>
      <c r="AE4425" s="327">
        <v>95.160495999999995</v>
      </c>
      <c r="AF4425" s="327">
        <v>77.912079000000006</v>
      </c>
      <c r="AG4425" s="327">
        <v>84.564853999999997</v>
      </c>
      <c r="AH4425" s="327">
        <v>97.389900999999995</v>
      </c>
      <c r="AI4425" s="327">
        <v>66.787890000000004</v>
      </c>
      <c r="AJ4425" s="327">
        <v>69.692138</v>
      </c>
      <c r="AK4425" s="327">
        <v>124.08669999999999</v>
      </c>
      <c r="AL4425" s="327">
        <v>977.519003</v>
      </c>
      <c r="AM4425" s="292"/>
    </row>
    <row r="4426" spans="23:39" ht="19.5" customHeight="1" x14ac:dyDescent="0.2">
      <c r="W4426" s="323" t="s">
        <v>253</v>
      </c>
      <c r="X4426" s="323" t="s">
        <v>221</v>
      </c>
      <c r="Y4426" s="323"/>
      <c r="Z4426" s="327">
        <v>10.695076</v>
      </c>
      <c r="AA4426" s="327">
        <v>12.455992999999999</v>
      </c>
      <c r="AB4426" s="327">
        <v>10.601103999999999</v>
      </c>
      <c r="AC4426" s="327">
        <v>11.636683</v>
      </c>
      <c r="AD4426" s="327">
        <v>16.659354</v>
      </c>
      <c r="AE4426" s="327">
        <v>12.813727999999999</v>
      </c>
      <c r="AF4426" s="327">
        <v>12.029427</v>
      </c>
      <c r="AG4426" s="327">
        <v>8.9175350000000009</v>
      </c>
      <c r="AH4426" s="327">
        <v>12.800801999999999</v>
      </c>
      <c r="AI4426" s="327">
        <v>15.978781</v>
      </c>
      <c r="AJ4426" s="327">
        <v>10.66413</v>
      </c>
      <c r="AK4426" s="327">
        <v>14.669476</v>
      </c>
      <c r="AL4426" s="327">
        <v>149.922089</v>
      </c>
      <c r="AM4426" s="292"/>
    </row>
    <row r="4427" spans="23:39" ht="19.5" customHeight="1" x14ac:dyDescent="0.2">
      <c r="W4427" s="323" t="s">
        <v>253</v>
      </c>
      <c r="X4427" s="323" t="s">
        <v>222</v>
      </c>
      <c r="Y4427" s="323"/>
      <c r="Z4427" s="327">
        <v>8.8780000000000005E-3</v>
      </c>
      <c r="AA4427" s="327">
        <v>6.8028000000000005E-2</v>
      </c>
      <c r="AB4427" s="327">
        <v>7.208E-3</v>
      </c>
      <c r="AC4427" s="327">
        <v>0.13546</v>
      </c>
      <c r="AD4427" s="327">
        <v>1.37E-2</v>
      </c>
      <c r="AE4427" s="327">
        <v>0.17760000000000001</v>
      </c>
      <c r="AF4427" s="327">
        <v>0.23608199999999999</v>
      </c>
      <c r="AG4427" s="327">
        <v>3.6510000000000001E-2</v>
      </c>
      <c r="AH4427" s="327">
        <v>8.3680000000000004E-2</v>
      </c>
      <c r="AI4427" s="327">
        <v>0</v>
      </c>
      <c r="AJ4427" s="327">
        <v>1.125E-2</v>
      </c>
      <c r="AK4427" s="327">
        <v>0.18926000000000001</v>
      </c>
      <c r="AL4427" s="327">
        <v>0.96765599999999996</v>
      </c>
      <c r="AM4427" s="292"/>
    </row>
    <row r="4428" spans="23:39" ht="19.5" customHeight="1" x14ac:dyDescent="0.2">
      <c r="W4428" s="323" t="s">
        <v>253</v>
      </c>
      <c r="X4428" s="323" t="s">
        <v>223</v>
      </c>
      <c r="Y4428" s="323"/>
      <c r="Z4428" s="327">
        <v>28.710923000000001</v>
      </c>
      <c r="AA4428" s="327">
        <v>-3.9840779999999998</v>
      </c>
      <c r="AB4428" s="327">
        <v>18.732762999999998</v>
      </c>
      <c r="AC4428" s="327">
        <v>28.233720000000002</v>
      </c>
      <c r="AD4428" s="327">
        <v>52.373674999999999</v>
      </c>
      <c r="AE4428" s="327">
        <v>22.313358000000001</v>
      </c>
      <c r="AF4428" s="327">
        <v>69.511200000000002</v>
      </c>
      <c r="AG4428" s="327">
        <v>83.353481000000002</v>
      </c>
      <c r="AH4428" s="327">
        <v>58.621378</v>
      </c>
      <c r="AI4428" s="327">
        <v>68.062019000000006</v>
      </c>
      <c r="AJ4428" s="327">
        <v>55.076819</v>
      </c>
      <c r="AK4428" s="327">
        <v>70.138790999999998</v>
      </c>
      <c r="AL4428" s="327">
        <v>551.144049</v>
      </c>
      <c r="AM4428" s="292"/>
    </row>
    <row r="4429" spans="23:39" ht="19.5" customHeight="1" x14ac:dyDescent="0.2">
      <c r="W4429" s="323" t="s">
        <v>253</v>
      </c>
      <c r="X4429" s="323" t="s">
        <v>224</v>
      </c>
      <c r="Y4429" s="323"/>
      <c r="Z4429" s="327">
        <v>5.2999999999999999E-2</v>
      </c>
      <c r="AA4429" s="327">
        <v>0</v>
      </c>
      <c r="AB4429" s="327">
        <v>0</v>
      </c>
      <c r="AC4429" s="327">
        <v>0</v>
      </c>
      <c r="AD4429" s="327">
        <v>0.11119999999999999</v>
      </c>
      <c r="AE4429" s="327">
        <v>0.55569999999999997</v>
      </c>
      <c r="AF4429" s="327">
        <v>6.7999999999999996E-3</v>
      </c>
      <c r="AG4429" s="327">
        <v>0</v>
      </c>
      <c r="AH4429" s="327">
        <v>0.29110000000000003</v>
      </c>
      <c r="AI4429" s="327">
        <v>0.12920000000000001</v>
      </c>
      <c r="AJ4429" s="327">
        <v>0</v>
      </c>
      <c r="AK4429" s="327">
        <v>0</v>
      </c>
      <c r="AL4429" s="327">
        <v>1.147</v>
      </c>
      <c r="AM4429" s="292"/>
    </row>
    <row r="4430" spans="23:39" ht="19.5" customHeight="1" x14ac:dyDescent="0.2">
      <c r="W4430" s="323" t="s">
        <v>253</v>
      </c>
      <c r="X4430" s="323" t="s">
        <v>225</v>
      </c>
      <c r="Y4430" s="323"/>
      <c r="Z4430" s="327">
        <v>1.0789550000000001</v>
      </c>
      <c r="AA4430" s="327">
        <v>1.547024</v>
      </c>
      <c r="AB4430" s="327">
        <v>1.071852</v>
      </c>
      <c r="AC4430" s="327">
        <v>2.0303640000000001</v>
      </c>
      <c r="AD4430" s="327">
        <v>0.59587100000000004</v>
      </c>
      <c r="AE4430" s="327">
        <v>0.59587100000000004</v>
      </c>
      <c r="AF4430" s="327">
        <v>0.59572099999999995</v>
      </c>
      <c r="AG4430" s="327">
        <v>0.89083100000000004</v>
      </c>
      <c r="AH4430" s="327">
        <v>1.5074209999999999</v>
      </c>
      <c r="AI4430" s="327">
        <v>3.9175789999999999</v>
      </c>
      <c r="AJ4430" s="327">
        <v>2.3583310000000002</v>
      </c>
      <c r="AK4430" s="327">
        <v>1.583666</v>
      </c>
      <c r="AL4430" s="327">
        <v>17.773485999999998</v>
      </c>
      <c r="AM4430" s="292"/>
    </row>
    <row r="4431" spans="23:39" ht="19.5" customHeight="1" x14ac:dyDescent="0.2">
      <c r="W4431" s="323" t="s">
        <v>253</v>
      </c>
      <c r="X4431" s="323" t="s">
        <v>226</v>
      </c>
      <c r="Y4431" s="323"/>
      <c r="Z4431" s="327">
        <v>0</v>
      </c>
      <c r="AA4431" s="327">
        <v>0</v>
      </c>
      <c r="AB4431" s="327">
        <v>0</v>
      </c>
      <c r="AC4431" s="327">
        <v>0</v>
      </c>
      <c r="AD4431" s="327">
        <v>0</v>
      </c>
      <c r="AE4431" s="327">
        <v>0</v>
      </c>
      <c r="AF4431" s="327">
        <v>0</v>
      </c>
      <c r="AG4431" s="327">
        <v>0</v>
      </c>
      <c r="AH4431" s="327">
        <v>0</v>
      </c>
      <c r="AI4431" s="327">
        <v>3.8800000000000002E-3</v>
      </c>
      <c r="AJ4431" s="327">
        <v>0</v>
      </c>
      <c r="AK4431" s="327">
        <v>0</v>
      </c>
      <c r="AL4431" s="327">
        <v>3.8800000000000002E-3</v>
      </c>
      <c r="AM4431" s="292"/>
    </row>
    <row r="4432" spans="23:39" ht="19.5" customHeight="1" x14ac:dyDescent="0.2">
      <c r="W4432" s="323" t="s">
        <v>253</v>
      </c>
      <c r="X4432" s="323" t="s">
        <v>227</v>
      </c>
      <c r="Y4432" s="323"/>
      <c r="Z4432" s="327">
        <v>0</v>
      </c>
      <c r="AA4432" s="327">
        <v>0</v>
      </c>
      <c r="AB4432" s="327">
        <v>0</v>
      </c>
      <c r="AC4432" s="327">
        <v>0</v>
      </c>
      <c r="AD4432" s="327">
        <v>0</v>
      </c>
      <c r="AE4432" s="327">
        <v>0</v>
      </c>
      <c r="AF4432" s="327">
        <v>0</v>
      </c>
      <c r="AG4432" s="327">
        <v>0</v>
      </c>
      <c r="AH4432" s="327">
        <v>0</v>
      </c>
      <c r="AI4432" s="327">
        <v>0</v>
      </c>
      <c r="AJ4432" s="327">
        <v>0</v>
      </c>
      <c r="AK4432" s="327">
        <v>0</v>
      </c>
      <c r="AL4432" s="327">
        <v>0</v>
      </c>
      <c r="AM4432" s="292"/>
    </row>
    <row r="4433" spans="23:39" ht="19.5" customHeight="1" x14ac:dyDescent="0.2">
      <c r="W4433" s="323" t="s">
        <v>253</v>
      </c>
      <c r="X4433" s="323" t="s">
        <v>367</v>
      </c>
      <c r="Y4433" s="323"/>
      <c r="Z4433" s="327">
        <v>0</v>
      </c>
      <c r="AA4433" s="327">
        <v>0</v>
      </c>
      <c r="AB4433" s="327">
        <v>0</v>
      </c>
      <c r="AC4433" s="327">
        <v>0</v>
      </c>
      <c r="AD4433" s="327">
        <v>0</v>
      </c>
      <c r="AE4433" s="327">
        <v>0</v>
      </c>
      <c r="AF4433" s="327">
        <v>0</v>
      </c>
      <c r="AG4433" s="327">
        <v>0</v>
      </c>
      <c r="AH4433" s="327">
        <v>0</v>
      </c>
      <c r="AI4433" s="327">
        <v>0</v>
      </c>
      <c r="AJ4433" s="327">
        <v>0</v>
      </c>
      <c r="AK4433" s="327">
        <v>0</v>
      </c>
      <c r="AL4433" s="327">
        <v>0</v>
      </c>
      <c r="AM4433" s="292"/>
    </row>
    <row r="4434" spans="23:39" ht="19.5" customHeight="1" x14ac:dyDescent="0.2">
      <c r="W4434" s="323" t="s">
        <v>253</v>
      </c>
      <c r="X4434" s="323" t="s">
        <v>229</v>
      </c>
      <c r="Y4434" s="323"/>
      <c r="Z4434" s="327">
        <v>-1.346759</v>
      </c>
      <c r="AA4434" s="327">
        <v>-1.412269</v>
      </c>
      <c r="AB4434" s="327">
        <v>-1.4923040000000001</v>
      </c>
      <c r="AC4434" s="327">
        <v>-1.588014</v>
      </c>
      <c r="AD4434" s="327">
        <v>-1.5271779999999999</v>
      </c>
      <c r="AE4434" s="327">
        <v>-1.9275679999999999</v>
      </c>
      <c r="AF4434" s="327">
        <v>-1.8714010000000001</v>
      </c>
      <c r="AG4434" s="327">
        <v>-1.6984429999999999</v>
      </c>
      <c r="AH4434" s="327">
        <v>-1.5451520000000001</v>
      </c>
      <c r="AI4434" s="327">
        <v>-2.2495430000000001</v>
      </c>
      <c r="AJ4434" s="327">
        <v>-2.1383190000000001</v>
      </c>
      <c r="AK4434" s="327">
        <v>-2.817453</v>
      </c>
      <c r="AL4434" s="327">
        <v>-21.614402999999999</v>
      </c>
      <c r="AM4434" s="292"/>
    </row>
    <row r="4435" spans="23:39" ht="19.5" customHeight="1" x14ac:dyDescent="0.2">
      <c r="W4435" s="323" t="s">
        <v>253</v>
      </c>
      <c r="X4435" s="323" t="s">
        <v>230</v>
      </c>
      <c r="Y4435" s="323"/>
      <c r="Z4435" s="327">
        <v>0</v>
      </c>
      <c r="AA4435" s="327">
        <v>0</v>
      </c>
      <c r="AB4435" s="327">
        <v>0.26</v>
      </c>
      <c r="AC4435" s="327">
        <v>0</v>
      </c>
      <c r="AD4435" s="327">
        <v>0</v>
      </c>
      <c r="AE4435" s="327">
        <v>0</v>
      </c>
      <c r="AF4435" s="327">
        <v>0</v>
      </c>
      <c r="AG4435" s="327">
        <v>0</v>
      </c>
      <c r="AH4435" s="327">
        <v>0</v>
      </c>
      <c r="AI4435" s="327">
        <v>0.34</v>
      </c>
      <c r="AJ4435" s="327">
        <v>0</v>
      </c>
      <c r="AK4435" s="327">
        <v>0</v>
      </c>
      <c r="AL4435" s="327">
        <v>0.6</v>
      </c>
      <c r="AM4435" s="292"/>
    </row>
    <row r="4436" spans="23:39" ht="19.5" customHeight="1" x14ac:dyDescent="0.2">
      <c r="W4436" s="323" t="s">
        <v>253</v>
      </c>
      <c r="X4436" s="323" t="s">
        <v>231</v>
      </c>
      <c r="Y4436" s="323"/>
      <c r="Z4436" s="327">
        <v>0</v>
      </c>
      <c r="AA4436" s="327">
        <v>0</v>
      </c>
      <c r="AB4436" s="327">
        <v>0</v>
      </c>
      <c r="AC4436" s="327">
        <v>0</v>
      </c>
      <c r="AD4436" s="327">
        <v>0</v>
      </c>
      <c r="AE4436" s="327">
        <v>0</v>
      </c>
      <c r="AF4436" s="327">
        <v>0</v>
      </c>
      <c r="AG4436" s="327">
        <v>0</v>
      </c>
      <c r="AH4436" s="327">
        <v>0</v>
      </c>
      <c r="AI4436" s="327">
        <v>0</v>
      </c>
      <c r="AJ4436" s="327">
        <v>0</v>
      </c>
      <c r="AK4436" s="327">
        <v>0</v>
      </c>
      <c r="AL4436" s="327">
        <v>0</v>
      </c>
      <c r="AM4436" s="292"/>
    </row>
    <row r="4437" spans="23:39" ht="19.5" customHeight="1" x14ac:dyDescent="0.2">
      <c r="W4437" s="323" t="s">
        <v>253</v>
      </c>
      <c r="X4437" s="323" t="s">
        <v>232</v>
      </c>
      <c r="Y4437" s="323"/>
      <c r="Z4437" s="327">
        <v>34.457808</v>
      </c>
      <c r="AA4437" s="327">
        <v>32.676332000000002</v>
      </c>
      <c r="AB4437" s="327">
        <v>31.434100000000001</v>
      </c>
      <c r="AC4437" s="327">
        <v>32.379900999999997</v>
      </c>
      <c r="AD4437" s="327">
        <v>34.632978000000001</v>
      </c>
      <c r="AE4437" s="327">
        <v>38.383778</v>
      </c>
      <c r="AF4437" s="327">
        <v>39.488906</v>
      </c>
      <c r="AG4437" s="327">
        <v>38.963830999999999</v>
      </c>
      <c r="AH4437" s="327">
        <v>40.19529</v>
      </c>
      <c r="AI4437" s="327">
        <v>38.601697000000001</v>
      </c>
      <c r="AJ4437" s="327">
        <v>39.085872999999999</v>
      </c>
      <c r="AK4437" s="327">
        <v>42.062215999999999</v>
      </c>
      <c r="AL4437" s="327">
        <v>442.36270999999999</v>
      </c>
      <c r="AM4437" s="292"/>
    </row>
    <row r="4438" spans="23:39" ht="19.5" customHeight="1" x14ac:dyDescent="0.2">
      <c r="W4438" s="323" t="s">
        <v>253</v>
      </c>
      <c r="X4438" s="323" t="s">
        <v>233</v>
      </c>
      <c r="Y4438" s="323"/>
      <c r="Z4438" s="327">
        <v>0</v>
      </c>
      <c r="AA4438" s="327">
        <v>0</v>
      </c>
      <c r="AB4438" s="327">
        <v>0</v>
      </c>
      <c r="AC4438" s="327">
        <v>0</v>
      </c>
      <c r="AD4438" s="327">
        <v>0</v>
      </c>
      <c r="AE4438" s="327">
        <v>0</v>
      </c>
      <c r="AF4438" s="327">
        <v>1.83E-2</v>
      </c>
      <c r="AG4438" s="327">
        <v>0</v>
      </c>
      <c r="AH4438" s="327">
        <v>0</v>
      </c>
      <c r="AI4438" s="327">
        <v>0</v>
      </c>
      <c r="AJ4438" s="327">
        <v>0</v>
      </c>
      <c r="AK4438" s="327">
        <v>1.9199999999999998E-2</v>
      </c>
      <c r="AL4438" s="327">
        <v>3.7499999999999999E-2</v>
      </c>
      <c r="AM4438" s="292"/>
    </row>
    <row r="4439" spans="23:39" ht="19.5" customHeight="1" x14ac:dyDescent="0.2">
      <c r="W4439" s="323" t="s">
        <v>253</v>
      </c>
      <c r="X4439" s="323" t="s">
        <v>234</v>
      </c>
      <c r="Y4439" s="323"/>
      <c r="Z4439" s="327">
        <v>-3.2857240000000001</v>
      </c>
      <c r="AA4439" s="327">
        <v>-1.935279</v>
      </c>
      <c r="AB4439" s="327">
        <v>-4.3935810000000002</v>
      </c>
      <c r="AC4439" s="327">
        <v>-0.86382899999999996</v>
      </c>
      <c r="AD4439" s="327">
        <v>-26.699189000000001</v>
      </c>
      <c r="AE4439" s="327">
        <v>-6.861059</v>
      </c>
      <c r="AF4439" s="327">
        <v>-4.2998989999999999</v>
      </c>
      <c r="AG4439" s="327">
        <v>-2.317904</v>
      </c>
      <c r="AH4439" s="327">
        <v>-30.895132</v>
      </c>
      <c r="AI4439" s="327">
        <v>-23.775397000000002</v>
      </c>
      <c r="AJ4439" s="327">
        <v>-4.4474210000000003</v>
      </c>
      <c r="AK4439" s="327">
        <v>-7.5910520000000004</v>
      </c>
      <c r="AL4439" s="327">
        <v>-117.365466</v>
      </c>
      <c r="AM4439" s="292"/>
    </row>
    <row r="4440" spans="23:39" ht="19.5" customHeight="1" x14ac:dyDescent="0.2">
      <c r="W4440" s="323" t="s">
        <v>253</v>
      </c>
      <c r="X4440" s="323" t="s">
        <v>127</v>
      </c>
      <c r="Y4440" s="323"/>
      <c r="Z4440" s="327">
        <v>-50.681568999999698</v>
      </c>
      <c r="AA4440" s="327">
        <v>-17.070489999999999</v>
      </c>
      <c r="AB4440" s="327">
        <v>65.724127000000493</v>
      </c>
      <c r="AC4440" s="327">
        <v>9.8219500000009194</v>
      </c>
      <c r="AD4440" s="327">
        <v>40.623043999998998</v>
      </c>
      <c r="AE4440" s="327">
        <v>11.440007000000699</v>
      </c>
      <c r="AF4440" s="327">
        <v>51.130498999999602</v>
      </c>
      <c r="AG4440" s="327">
        <v>-14.4563669999993</v>
      </c>
      <c r="AH4440" s="327">
        <v>-26.038698999999198</v>
      </c>
      <c r="AI4440" s="327">
        <v>-4.7237659999999098</v>
      </c>
      <c r="AJ4440" s="327">
        <v>8.1927550000002398</v>
      </c>
      <c r="AK4440" s="327">
        <v>-2634.8128160000001</v>
      </c>
      <c r="AL4440" s="327">
        <v>-2560.8513250000001</v>
      </c>
      <c r="AM4440" s="292"/>
    </row>
    <row r="4441" spans="23:39" ht="19.5" customHeight="1" x14ac:dyDescent="0.2">
      <c r="W4441" s="323" t="s">
        <v>253</v>
      </c>
      <c r="X4441" s="323" t="s">
        <v>235</v>
      </c>
      <c r="Y4441" s="323"/>
      <c r="Z4441" s="327">
        <v>10.501236</v>
      </c>
      <c r="AA4441" s="327">
        <v>-7.0577580000000104</v>
      </c>
      <c r="AB4441" s="327">
        <v>1.6519429999999999</v>
      </c>
      <c r="AC4441" s="327">
        <v>-6.5366949999999999</v>
      </c>
      <c r="AD4441" s="327">
        <v>-113.797438</v>
      </c>
      <c r="AE4441" s="327">
        <v>-128.568017</v>
      </c>
      <c r="AF4441" s="327">
        <v>-155.67077599999999</v>
      </c>
      <c r="AG4441" s="327">
        <v>3.28284400000007</v>
      </c>
      <c r="AH4441" s="327">
        <v>-37.725054</v>
      </c>
      <c r="AI4441" s="327">
        <v>-66.730380999999994</v>
      </c>
      <c r="AJ4441" s="327">
        <v>-31.891814</v>
      </c>
      <c r="AK4441" s="327">
        <v>2767.3432630000002</v>
      </c>
      <c r="AL4441" s="327">
        <v>2234.8013529999998</v>
      </c>
      <c r="AM4441" s="292"/>
    </row>
    <row r="4442" spans="23:39" ht="19.5" customHeight="1" x14ac:dyDescent="0.2">
      <c r="W4442" s="323" t="s">
        <v>253</v>
      </c>
      <c r="X4442" s="323" t="s">
        <v>236</v>
      </c>
      <c r="Y4442" s="323"/>
      <c r="Z4442" s="327">
        <v>0</v>
      </c>
      <c r="AA4442" s="327">
        <v>0</v>
      </c>
      <c r="AB4442" s="327">
        <v>0</v>
      </c>
      <c r="AC4442" s="327">
        <v>0</v>
      </c>
      <c r="AD4442" s="327">
        <v>0</v>
      </c>
      <c r="AE4442" s="327">
        <v>0</v>
      </c>
      <c r="AF4442" s="327">
        <v>0</v>
      </c>
      <c r="AG4442" s="327">
        <v>0</v>
      </c>
      <c r="AH4442" s="327">
        <v>0</v>
      </c>
      <c r="AI4442" s="327">
        <v>0</v>
      </c>
      <c r="AJ4442" s="327">
        <v>0</v>
      </c>
      <c r="AK4442" s="327">
        <v>0</v>
      </c>
      <c r="AL4442" s="327">
        <v>0</v>
      </c>
      <c r="AM4442" s="292"/>
    </row>
    <row r="4443" spans="23:39" ht="19.5" customHeight="1" x14ac:dyDescent="0.2">
      <c r="W4443" s="323" t="s">
        <v>253</v>
      </c>
      <c r="X4443" s="323" t="s">
        <v>237</v>
      </c>
      <c r="Y4443" s="323"/>
      <c r="Z4443" s="327">
        <v>0</v>
      </c>
      <c r="AA4443" s="327">
        <v>0</v>
      </c>
      <c r="AB4443" s="327">
        <v>0</v>
      </c>
      <c r="AC4443" s="327">
        <v>0</v>
      </c>
      <c r="AD4443" s="327">
        <v>0</v>
      </c>
      <c r="AE4443" s="327">
        <v>0</v>
      </c>
      <c r="AF4443" s="327">
        <v>0</v>
      </c>
      <c r="AG4443" s="327">
        <v>0</v>
      </c>
      <c r="AH4443" s="327">
        <v>0</v>
      </c>
      <c r="AI4443" s="327">
        <v>0</v>
      </c>
      <c r="AJ4443" s="327">
        <v>0</v>
      </c>
      <c r="AK4443" s="327">
        <v>0</v>
      </c>
      <c r="AL4443" s="327">
        <v>0</v>
      </c>
      <c r="AM4443" s="292"/>
    </row>
    <row r="4444" spans="23:39" ht="19.5" customHeight="1" x14ac:dyDescent="0.2">
      <c r="W4444" s="323" t="s">
        <v>253</v>
      </c>
      <c r="X4444" s="323" t="s">
        <v>238</v>
      </c>
      <c r="Y4444" s="323"/>
      <c r="Z4444" s="327">
        <v>0</v>
      </c>
      <c r="AA4444" s="327">
        <v>0</v>
      </c>
      <c r="AB4444" s="327">
        <v>0</v>
      </c>
      <c r="AC4444" s="327">
        <v>0</v>
      </c>
      <c r="AD4444" s="327">
        <v>0</v>
      </c>
      <c r="AE4444" s="327">
        <v>0</v>
      </c>
      <c r="AF4444" s="327">
        <v>0</v>
      </c>
      <c r="AG4444" s="327">
        <v>0</v>
      </c>
      <c r="AH4444" s="327">
        <v>0</v>
      </c>
      <c r="AI4444" s="327">
        <v>0</v>
      </c>
      <c r="AJ4444" s="327">
        <v>0</v>
      </c>
      <c r="AK4444" s="327">
        <v>0</v>
      </c>
      <c r="AL4444" s="327">
        <v>0</v>
      </c>
      <c r="AM4444" s="292"/>
    </row>
    <row r="4445" spans="23:39" ht="19.5" customHeight="1" x14ac:dyDescent="0.2">
      <c r="W4445" s="323" t="s">
        <v>253</v>
      </c>
      <c r="X4445" s="323" t="s">
        <v>239</v>
      </c>
      <c r="Y4445" s="323"/>
      <c r="Z4445" s="327">
        <v>0</v>
      </c>
      <c r="AA4445" s="327">
        <v>0</v>
      </c>
      <c r="AB4445" s="327">
        <v>0</v>
      </c>
      <c r="AC4445" s="327">
        <v>0</v>
      </c>
      <c r="AD4445" s="327">
        <v>0</v>
      </c>
      <c r="AE4445" s="327">
        <v>0</v>
      </c>
      <c r="AF4445" s="327">
        <v>0</v>
      </c>
      <c r="AG4445" s="327">
        <v>0</v>
      </c>
      <c r="AH4445" s="327">
        <v>0</v>
      </c>
      <c r="AI4445" s="327">
        <v>0</v>
      </c>
      <c r="AJ4445" s="327">
        <v>0</v>
      </c>
      <c r="AK4445" s="327">
        <v>0</v>
      </c>
      <c r="AL4445" s="327">
        <v>0</v>
      </c>
      <c r="AM4445" s="292"/>
    </row>
    <row r="4446" spans="23:39" ht="19.5" customHeight="1" x14ac:dyDescent="0.2">
      <c r="W4446" s="323" t="s">
        <v>253</v>
      </c>
      <c r="X4446" s="323" t="s">
        <v>240</v>
      </c>
      <c r="Y4446" s="323"/>
      <c r="Z4446" s="327">
        <v>0</v>
      </c>
      <c r="AA4446" s="327">
        <v>0</v>
      </c>
      <c r="AB4446" s="327">
        <v>-59.874068000000001</v>
      </c>
      <c r="AC4446" s="327">
        <v>-325.00878599999999</v>
      </c>
      <c r="AD4446" s="327">
        <v>-113.055565</v>
      </c>
      <c r="AE4446" s="327">
        <v>-2.007479</v>
      </c>
      <c r="AF4446" s="327">
        <v>33.275995000000002</v>
      </c>
      <c r="AG4446" s="327">
        <v>-5.4586449999999997</v>
      </c>
      <c r="AH4446" s="327">
        <v>-5.6052429999999998</v>
      </c>
      <c r="AI4446" s="327">
        <v>-14.949387</v>
      </c>
      <c r="AJ4446" s="327">
        <v>-15.317211</v>
      </c>
      <c r="AK4446" s="327">
        <v>-412.66336100000001</v>
      </c>
      <c r="AL4446" s="327">
        <v>-920.66375000000005</v>
      </c>
      <c r="AM4446" s="292"/>
    </row>
    <row r="4447" spans="23:39" ht="19.5" customHeight="1" x14ac:dyDescent="0.2">
      <c r="W4447" s="323" t="s">
        <v>253</v>
      </c>
      <c r="X4447" s="323" t="s">
        <v>241</v>
      </c>
      <c r="Y4447" s="323"/>
      <c r="Z4447" s="327">
        <v>0</v>
      </c>
      <c r="AA4447" s="327">
        <v>0</v>
      </c>
      <c r="AB4447" s="327">
        <v>0.71384599999999998</v>
      </c>
      <c r="AC4447" s="327">
        <v>0</v>
      </c>
      <c r="AD4447" s="327">
        <v>3.7072579999999999</v>
      </c>
      <c r="AE4447" s="327">
        <v>4.2900179999999999</v>
      </c>
      <c r="AF4447" s="327">
        <v>1.6</v>
      </c>
      <c r="AG4447" s="327">
        <v>3.367251</v>
      </c>
      <c r="AH4447" s="327">
        <v>1.5755300000000001</v>
      </c>
      <c r="AI4447" s="327">
        <v>2.4837609999999999</v>
      </c>
      <c r="AJ4447" s="327">
        <v>0.73575900000000005</v>
      </c>
      <c r="AK4447" s="327">
        <v>0.33222499999999999</v>
      </c>
      <c r="AL4447" s="327">
        <v>18.805648000000001</v>
      </c>
      <c r="AM4447" s="292"/>
    </row>
    <row r="4448" spans="23:39" ht="19.5" customHeight="1" x14ac:dyDescent="0.2">
      <c r="W4448" s="323" t="s">
        <v>253</v>
      </c>
      <c r="X4448" s="323" t="s">
        <v>242</v>
      </c>
      <c r="Y4448" s="323"/>
      <c r="Z4448" s="327">
        <v>0</v>
      </c>
      <c r="AA4448" s="327">
        <v>0</v>
      </c>
      <c r="AB4448" s="327">
        <v>3.540737</v>
      </c>
      <c r="AC4448" s="327">
        <v>-15.230286</v>
      </c>
      <c r="AD4448" s="327">
        <v>-1.932167</v>
      </c>
      <c r="AE4448" s="327">
        <v>3.2738160000000001</v>
      </c>
      <c r="AF4448" s="327">
        <v>4.7594209999999997</v>
      </c>
      <c r="AG4448" s="327">
        <v>-8.7179199999999994</v>
      </c>
      <c r="AH4448" s="327">
        <v>-3.7791920000000001</v>
      </c>
      <c r="AI4448" s="327">
        <v>-5.1453350000000002</v>
      </c>
      <c r="AJ4448" s="327">
        <v>-8.1529039999999995</v>
      </c>
      <c r="AK4448" s="327">
        <v>-3.3243079999999998</v>
      </c>
      <c r="AL4448" s="327">
        <v>-34.708137999999998</v>
      </c>
      <c r="AM4448" s="292"/>
    </row>
    <row r="4449" spans="23:39" ht="19.5" customHeight="1" x14ac:dyDescent="0.2">
      <c r="W4449" s="323" t="s">
        <v>253</v>
      </c>
      <c r="X4449" s="323" t="s">
        <v>243</v>
      </c>
      <c r="Y4449" s="323"/>
      <c r="Z4449" s="327">
        <v>0</v>
      </c>
      <c r="AA4449" s="327">
        <v>0</v>
      </c>
      <c r="AB4449" s="327">
        <v>0</v>
      </c>
      <c r="AC4449" s="327">
        <v>8.0962000000000006E-2</v>
      </c>
      <c r="AD4449" s="327">
        <v>0</v>
      </c>
      <c r="AE4449" s="327">
        <v>0</v>
      </c>
      <c r="AF4449" s="327">
        <v>15.663816000000001</v>
      </c>
      <c r="AG4449" s="327">
        <v>0</v>
      </c>
      <c r="AH4449" s="327">
        <v>0</v>
      </c>
      <c r="AI4449" s="327">
        <v>0</v>
      </c>
      <c r="AJ4449" s="327">
        <v>0</v>
      </c>
      <c r="AK4449" s="327">
        <v>0</v>
      </c>
      <c r="AL4449" s="327">
        <v>15.744778</v>
      </c>
      <c r="AM4449" s="292"/>
    </row>
    <row r="4450" spans="23:39" ht="19.5" customHeight="1" x14ac:dyDescent="0.2">
      <c r="W4450" s="323" t="s">
        <v>253</v>
      </c>
      <c r="X4450" s="323" t="s">
        <v>244</v>
      </c>
      <c r="Y4450" s="323"/>
      <c r="Z4450" s="327">
        <v>0</v>
      </c>
      <c r="AA4450" s="327">
        <v>0</v>
      </c>
      <c r="AB4450" s="327">
        <v>0</v>
      </c>
      <c r="AC4450" s="327">
        <v>0</v>
      </c>
      <c r="AD4450" s="327">
        <v>0</v>
      </c>
      <c r="AE4450" s="327">
        <v>0</v>
      </c>
      <c r="AF4450" s="327">
        <v>0</v>
      </c>
      <c r="AG4450" s="327">
        <v>0</v>
      </c>
      <c r="AH4450" s="327">
        <v>0</v>
      </c>
      <c r="AI4450" s="327">
        <v>0</v>
      </c>
      <c r="AJ4450" s="327">
        <v>0</v>
      </c>
      <c r="AK4450" s="327">
        <v>0</v>
      </c>
      <c r="AL4450" s="327">
        <v>0</v>
      </c>
      <c r="AM4450" s="292"/>
    </row>
    <row r="4451" spans="23:39" ht="19.5" customHeight="1" x14ac:dyDescent="0.2">
      <c r="W4451" s="323" t="s">
        <v>253</v>
      </c>
      <c r="X4451" s="323" t="s">
        <v>245</v>
      </c>
      <c r="Y4451" s="323"/>
      <c r="Z4451" s="327">
        <v>0</v>
      </c>
      <c r="AA4451" s="327">
        <v>0</v>
      </c>
      <c r="AB4451" s="327">
        <v>0</v>
      </c>
      <c r="AC4451" s="327">
        <v>0</v>
      </c>
      <c r="AD4451" s="327">
        <v>0</v>
      </c>
      <c r="AE4451" s="327">
        <v>0</v>
      </c>
      <c r="AF4451" s="327">
        <v>0</v>
      </c>
      <c r="AG4451" s="327">
        <v>0</v>
      </c>
      <c r="AH4451" s="327">
        <v>0</v>
      </c>
      <c r="AI4451" s="327">
        <v>0</v>
      </c>
      <c r="AJ4451" s="327">
        <v>0</v>
      </c>
      <c r="AK4451" s="327">
        <v>0</v>
      </c>
      <c r="AL4451" s="327">
        <v>0</v>
      </c>
      <c r="AM4451" s="292"/>
    </row>
    <row r="4452" spans="23:39" ht="19.5" customHeight="1" x14ac:dyDescent="0.2">
      <c r="W4452" s="323" t="s">
        <v>253</v>
      </c>
      <c r="X4452" s="323" t="s">
        <v>246</v>
      </c>
      <c r="Y4452" s="323"/>
      <c r="Z4452" s="327">
        <v>0</v>
      </c>
      <c r="AA4452" s="327">
        <v>0</v>
      </c>
      <c r="AB4452" s="327">
        <v>0</v>
      </c>
      <c r="AC4452" s="327">
        <v>0</v>
      </c>
      <c r="AD4452" s="327">
        <v>0</v>
      </c>
      <c r="AE4452" s="327">
        <v>0</v>
      </c>
      <c r="AF4452" s="327">
        <v>0</v>
      </c>
      <c r="AG4452" s="327">
        <v>0</v>
      </c>
      <c r="AH4452" s="327">
        <v>0</v>
      </c>
      <c r="AI4452" s="327">
        <v>0</v>
      </c>
      <c r="AJ4452" s="327">
        <v>0</v>
      </c>
      <c r="AK4452" s="327">
        <v>0</v>
      </c>
      <c r="AL4452" s="327">
        <v>0</v>
      </c>
      <c r="AM4452" s="292"/>
    </row>
    <row r="4453" spans="23:39" ht="19.5" customHeight="1" x14ac:dyDescent="0.2">
      <c r="W4453" s="323" t="s">
        <v>253</v>
      </c>
      <c r="X4453" s="323" t="s">
        <v>247</v>
      </c>
      <c r="Y4453" s="323"/>
      <c r="Z4453" s="327">
        <v>0</v>
      </c>
      <c r="AA4453" s="327">
        <v>0</v>
      </c>
      <c r="AB4453" s="327">
        <v>0</v>
      </c>
      <c r="AC4453" s="327">
        <v>0</v>
      </c>
      <c r="AD4453" s="327">
        <v>0</v>
      </c>
      <c r="AE4453" s="327">
        <v>0</v>
      </c>
      <c r="AF4453" s="327">
        <v>0</v>
      </c>
      <c r="AG4453" s="327">
        <v>0</v>
      </c>
      <c r="AH4453" s="327">
        <v>0</v>
      </c>
      <c r="AI4453" s="327">
        <v>2.9285999999999999</v>
      </c>
      <c r="AJ4453" s="327">
        <v>0</v>
      </c>
      <c r="AK4453" s="327">
        <v>0</v>
      </c>
      <c r="AL4453" s="327">
        <v>2.9285999999999999</v>
      </c>
      <c r="AM4453" s="292"/>
    </row>
    <row r="4454" spans="23:39" ht="19.5" customHeight="1" x14ac:dyDescent="0.2">
      <c r="W4454" s="323" t="s">
        <v>253</v>
      </c>
      <c r="X4454" s="323" t="s">
        <v>248</v>
      </c>
      <c r="Y4454" s="323"/>
      <c r="Z4454" s="327">
        <v>0</v>
      </c>
      <c r="AA4454" s="327">
        <v>0</v>
      </c>
      <c r="AB4454" s="327">
        <v>0</v>
      </c>
      <c r="AC4454" s="327">
        <v>0</v>
      </c>
      <c r="AD4454" s="327">
        <v>0</v>
      </c>
      <c r="AE4454" s="327">
        <v>0</v>
      </c>
      <c r="AF4454" s="327">
        <v>0</v>
      </c>
      <c r="AG4454" s="327">
        <v>0</v>
      </c>
      <c r="AH4454" s="327">
        <v>0</v>
      </c>
      <c r="AI4454" s="327">
        <v>0</v>
      </c>
      <c r="AJ4454" s="327">
        <v>0</v>
      </c>
      <c r="AK4454" s="327">
        <v>0</v>
      </c>
      <c r="AL4454" s="327">
        <v>0</v>
      </c>
      <c r="AM4454" s="292"/>
    </row>
    <row r="4455" spans="23:39" ht="19.5" customHeight="1" x14ac:dyDescent="0.2">
      <c r="W4455" s="323" t="s">
        <v>253</v>
      </c>
      <c r="X4455" s="323" t="s">
        <v>210</v>
      </c>
      <c r="Y4455" s="323"/>
      <c r="Z4455" s="327">
        <v>135.573205</v>
      </c>
      <c r="AA4455" s="327">
        <v>137.27015399999999</v>
      </c>
      <c r="AB4455" s="327">
        <v>158.850236</v>
      </c>
      <c r="AC4455" s="327">
        <v>-177.08279299999899</v>
      </c>
      <c r="AD4455" s="327">
        <v>0.35195299999903201</v>
      </c>
      <c r="AE4455" s="327">
        <v>79.906241000000605</v>
      </c>
      <c r="AF4455" s="327">
        <v>167.748696</v>
      </c>
      <c r="AG4455" s="327">
        <v>211.559751000001</v>
      </c>
      <c r="AH4455" s="327">
        <v>131.19210900000101</v>
      </c>
      <c r="AI4455" s="327">
        <v>102.972531</v>
      </c>
      <c r="AJ4455" s="327">
        <v>152.87808899999999</v>
      </c>
      <c r="AK4455" s="327">
        <v>-16.5091920000005</v>
      </c>
      <c r="AL4455" s="327">
        <v>1084.7109800000001</v>
      </c>
      <c r="AM4455" s="292"/>
    </row>
    <row r="4456" spans="23:39" ht="19.5" customHeight="1" x14ac:dyDescent="0.2">
      <c r="W4456" s="321"/>
      <c r="X4456" s="321"/>
      <c r="Y4456" s="321"/>
      <c r="Z4456" s="329"/>
      <c r="AA4456" s="329"/>
      <c r="AB4456" s="329"/>
      <c r="AC4456" s="329"/>
      <c r="AD4456" s="329"/>
      <c r="AE4456" s="329"/>
      <c r="AF4456" s="329"/>
      <c r="AG4456" s="329"/>
      <c r="AH4456" s="329"/>
      <c r="AI4456" s="329"/>
      <c r="AJ4456" s="329"/>
      <c r="AK4456" s="329"/>
      <c r="AL4456" s="329"/>
      <c r="AM4456" s="292"/>
    </row>
    <row r="4457" spans="23:39" ht="19.5" customHeight="1" x14ac:dyDescent="0.2">
      <c r="W4457" s="321"/>
      <c r="X4457" s="321"/>
      <c r="Y4457" s="321"/>
      <c r="Z4457" s="329"/>
      <c r="AA4457" s="329"/>
      <c r="AB4457" s="329"/>
      <c r="AC4457" s="329"/>
      <c r="AD4457" s="329"/>
      <c r="AE4457" s="329"/>
      <c r="AF4457" s="329"/>
      <c r="AG4457" s="329"/>
      <c r="AH4457" s="329"/>
      <c r="AI4457" s="329"/>
      <c r="AJ4457" s="329"/>
      <c r="AK4457" s="329"/>
      <c r="AL4457" s="329"/>
      <c r="AM4457" s="292"/>
    </row>
    <row r="4458" spans="23:39" ht="19.5" customHeight="1" x14ac:dyDescent="0.2">
      <c r="W4458" s="323" t="s">
        <v>3</v>
      </c>
      <c r="X4458" s="323" t="s">
        <v>4</v>
      </c>
      <c r="Y4458" s="323"/>
      <c r="Z4458" s="327" t="s">
        <v>8</v>
      </c>
      <c r="AA4458" s="327" t="s">
        <v>9</v>
      </c>
      <c r="AB4458" s="327" t="s">
        <v>10</v>
      </c>
      <c r="AC4458" s="327" t="s">
        <v>11</v>
      </c>
      <c r="AD4458" s="327" t="s">
        <v>12</v>
      </c>
      <c r="AE4458" s="327" t="s">
        <v>13</v>
      </c>
      <c r="AF4458" s="327" t="s">
        <v>14</v>
      </c>
      <c r="AG4458" s="327" t="s">
        <v>15</v>
      </c>
      <c r="AH4458" s="327" t="s">
        <v>16</v>
      </c>
      <c r="AI4458" s="327" t="s">
        <v>17</v>
      </c>
      <c r="AJ4458" s="327" t="s">
        <v>111</v>
      </c>
      <c r="AK4458" s="327" t="s">
        <v>19</v>
      </c>
      <c r="AL4458" s="327" t="s">
        <v>20</v>
      </c>
      <c r="AM4458" s="292"/>
    </row>
    <row r="4459" spans="23:39" ht="19.5" customHeight="1" x14ac:dyDescent="0.2">
      <c r="W4459" s="323" t="s">
        <v>254</v>
      </c>
      <c r="X4459" s="323" t="s">
        <v>217</v>
      </c>
      <c r="Y4459" s="323"/>
      <c r="Z4459" s="327">
        <v>1.8815999999999999E-2</v>
      </c>
      <c r="AA4459" s="327">
        <v>1.8815999999999999E-2</v>
      </c>
      <c r="AB4459" s="327">
        <v>1.8815999999999999E-2</v>
      </c>
      <c r="AC4459" s="327">
        <v>6.5280000000000005E-2</v>
      </c>
      <c r="AD4459" s="327">
        <v>6.5280000000000005E-2</v>
      </c>
      <c r="AE4459" s="327">
        <v>6.5280000000000005E-2</v>
      </c>
      <c r="AF4459" s="327">
        <v>6.5280000000000005E-2</v>
      </c>
      <c r="AG4459" s="327">
        <v>6.5280000000000005E-2</v>
      </c>
      <c r="AH4459" s="327">
        <v>6.5280000000000005E-2</v>
      </c>
      <c r="AI4459" s="327">
        <v>6.5280000000000005E-2</v>
      </c>
      <c r="AJ4459" s="327">
        <v>6.5280000000000005E-2</v>
      </c>
      <c r="AK4459" s="327">
        <v>6.5280000000000005E-2</v>
      </c>
      <c r="AL4459" s="327">
        <v>0.64396799999999998</v>
      </c>
      <c r="AM4459" s="292"/>
    </row>
    <row r="4460" spans="23:39" ht="19.5" customHeight="1" x14ac:dyDescent="0.2">
      <c r="W4460" s="323" t="s">
        <v>254</v>
      </c>
      <c r="X4460" s="323" t="s">
        <v>218</v>
      </c>
      <c r="Y4460" s="323"/>
      <c r="Z4460" s="327">
        <v>9.7199999999999995E-3</v>
      </c>
      <c r="AA4460" s="327">
        <v>1.0692E-2</v>
      </c>
      <c r="AB4460" s="327">
        <v>8.7480000000000006E-3</v>
      </c>
      <c r="AC4460" s="327">
        <v>8.2620000000000002E-3</v>
      </c>
      <c r="AD4460" s="327">
        <v>9.2339999999999992E-3</v>
      </c>
      <c r="AE4460" s="327">
        <v>1.0206E-2</v>
      </c>
      <c r="AF4460" s="327">
        <v>1.1178E-2</v>
      </c>
      <c r="AG4460" s="327">
        <v>1.1178E-2</v>
      </c>
      <c r="AH4460" s="327">
        <v>1.7982000000000001E-2</v>
      </c>
      <c r="AI4460" s="327">
        <v>1.7010000000000001E-2</v>
      </c>
      <c r="AJ4460" s="327">
        <v>1.0206E-2</v>
      </c>
      <c r="AK4460" s="327">
        <v>1.8467999999999998E-2</v>
      </c>
      <c r="AL4460" s="327">
        <v>0.14288400000000001</v>
      </c>
      <c r="AM4460" s="292"/>
    </row>
    <row r="4461" spans="23:39" ht="19.5" customHeight="1" x14ac:dyDescent="0.2">
      <c r="W4461" s="323" t="s">
        <v>254</v>
      </c>
      <c r="X4461" s="323" t="s">
        <v>219</v>
      </c>
      <c r="Y4461" s="323"/>
      <c r="Z4461" s="327">
        <v>1.584E-2</v>
      </c>
      <c r="AA4461" s="327">
        <v>9.3600000000000003E-3</v>
      </c>
      <c r="AB4461" s="327">
        <v>1.728E-2</v>
      </c>
      <c r="AC4461" s="327">
        <v>7.1840000000000001E-2</v>
      </c>
      <c r="AD4461" s="327">
        <v>7.7520000000000006E-2</v>
      </c>
      <c r="AE4461" s="327">
        <v>9.3119999999999994E-2</v>
      </c>
      <c r="AF4461" s="327">
        <v>0.10888</v>
      </c>
      <c r="AG4461" s="327">
        <v>0.12152</v>
      </c>
      <c r="AH4461" s="327">
        <v>0.10095999999999999</v>
      </c>
      <c r="AI4461" s="327">
        <v>9.8640000000000005E-2</v>
      </c>
      <c r="AJ4461" s="327">
        <v>9.5189999999999997E-2</v>
      </c>
      <c r="AK4461" s="327">
        <v>7.3624999999999996E-2</v>
      </c>
      <c r="AL4461" s="327">
        <v>0.88377499999999998</v>
      </c>
      <c r="AM4461" s="292"/>
    </row>
    <row r="4462" spans="23:39" ht="19.5" customHeight="1" x14ac:dyDescent="0.2">
      <c r="W4462" s="323" t="s">
        <v>254</v>
      </c>
      <c r="X4462" s="323" t="s">
        <v>220</v>
      </c>
      <c r="Y4462" s="323"/>
      <c r="Z4462" s="327">
        <v>1.6995E-2</v>
      </c>
      <c r="AA4462" s="327">
        <v>1.5854E-2</v>
      </c>
      <c r="AB4462" s="327">
        <v>2.1158E-2</v>
      </c>
      <c r="AC4462" s="327">
        <v>5.4781999999999997E-2</v>
      </c>
      <c r="AD4462" s="327">
        <v>1.5148999999999999E-2</v>
      </c>
      <c r="AE4462" s="327">
        <v>2.2880999999999999E-2</v>
      </c>
      <c r="AF4462" s="327">
        <v>5.0684E-2</v>
      </c>
      <c r="AG4462" s="327">
        <v>4.4056999999999999E-2</v>
      </c>
      <c r="AH4462" s="327">
        <v>3.2341000000000002E-2</v>
      </c>
      <c r="AI4462" s="327">
        <v>1.5077999999999999E-2</v>
      </c>
      <c r="AJ4462" s="327">
        <v>2.5795999999999999E-2</v>
      </c>
      <c r="AK4462" s="327">
        <v>2.6783999999999999E-2</v>
      </c>
      <c r="AL4462" s="327">
        <v>0.341559</v>
      </c>
      <c r="AM4462" s="292"/>
    </row>
    <row r="4463" spans="23:39" ht="19.5" customHeight="1" x14ac:dyDescent="0.2">
      <c r="W4463" s="323" t="s">
        <v>254</v>
      </c>
      <c r="X4463" s="323" t="s">
        <v>211</v>
      </c>
      <c r="Y4463" s="323"/>
      <c r="Z4463" s="327">
        <v>6.621327</v>
      </c>
      <c r="AA4463" s="327">
        <v>20.074667999999999</v>
      </c>
      <c r="AB4463" s="327">
        <v>4.3318209999999997</v>
      </c>
      <c r="AC4463" s="327">
        <v>5.0650000000000004</v>
      </c>
      <c r="AD4463" s="327">
        <v>8.8371949999999995</v>
      </c>
      <c r="AE4463" s="327">
        <v>6.0030729999999997</v>
      </c>
      <c r="AF4463" s="327">
        <v>5.4082080000000001</v>
      </c>
      <c r="AG4463" s="327">
        <v>8.9691790000000005</v>
      </c>
      <c r="AH4463" s="327">
        <v>9.7049769999999995</v>
      </c>
      <c r="AI4463" s="327">
        <v>5.5800070000000002</v>
      </c>
      <c r="AJ4463" s="327">
        <v>5.5370309999999998</v>
      </c>
      <c r="AK4463" s="327">
        <v>12.800568</v>
      </c>
      <c r="AL4463" s="327">
        <v>98.933053999999998</v>
      </c>
      <c r="AM4463" s="292"/>
    </row>
    <row r="4464" spans="23:39" ht="19.5" customHeight="1" x14ac:dyDescent="0.2">
      <c r="W4464" s="323" t="s">
        <v>254</v>
      </c>
      <c r="X4464" s="323" t="s">
        <v>221</v>
      </c>
      <c r="Y4464" s="323"/>
      <c r="Z4464" s="327">
        <v>0.92769000000000001</v>
      </c>
      <c r="AA4464" s="327">
        <v>0.85568999999999995</v>
      </c>
      <c r="AB4464" s="327">
        <v>0.83969000000000005</v>
      </c>
      <c r="AC4464" s="327">
        <v>0.82569000000000004</v>
      </c>
      <c r="AD4464" s="327">
        <v>0.82569000000000004</v>
      </c>
      <c r="AE4464" s="327">
        <v>0.82745000000000002</v>
      </c>
      <c r="AF4464" s="327">
        <v>0.94190399999999996</v>
      </c>
      <c r="AG4464" s="327">
        <v>0.95690399999999998</v>
      </c>
      <c r="AH4464" s="327">
        <v>0.95690399999999998</v>
      </c>
      <c r="AI4464" s="327">
        <v>1.0942480000000001</v>
      </c>
      <c r="AJ4464" s="327">
        <v>0.95424799999999999</v>
      </c>
      <c r="AK4464" s="327">
        <v>1.049248</v>
      </c>
      <c r="AL4464" s="327">
        <v>11.055356</v>
      </c>
      <c r="AM4464" s="292"/>
    </row>
    <row r="4465" spans="23:39" ht="19.5" customHeight="1" x14ac:dyDescent="0.2">
      <c r="W4465" s="323" t="s">
        <v>254</v>
      </c>
      <c r="X4465" s="323" t="s">
        <v>222</v>
      </c>
      <c r="Y4465" s="323"/>
      <c r="Z4465" s="327">
        <v>0</v>
      </c>
      <c r="AA4465" s="327">
        <v>0</v>
      </c>
      <c r="AB4465" s="327">
        <v>0</v>
      </c>
      <c r="AC4465" s="327">
        <v>0</v>
      </c>
      <c r="AD4465" s="327">
        <v>0</v>
      </c>
      <c r="AE4465" s="327">
        <v>0</v>
      </c>
      <c r="AF4465" s="327">
        <v>0</v>
      </c>
      <c r="AG4465" s="327">
        <v>0</v>
      </c>
      <c r="AH4465" s="327">
        <v>0</v>
      </c>
      <c r="AI4465" s="327">
        <v>0</v>
      </c>
      <c r="AJ4465" s="327">
        <v>0</v>
      </c>
      <c r="AK4465" s="327">
        <v>0</v>
      </c>
      <c r="AL4465" s="327">
        <v>0</v>
      </c>
      <c r="AM4465" s="292"/>
    </row>
    <row r="4466" spans="23:39" ht="19.5" customHeight="1" x14ac:dyDescent="0.2">
      <c r="W4466" s="323" t="s">
        <v>254</v>
      </c>
      <c r="X4466" s="323" t="s">
        <v>223</v>
      </c>
      <c r="Y4466" s="323"/>
      <c r="Z4466" s="327">
        <v>0</v>
      </c>
      <c r="AA4466" s="327">
        <v>0</v>
      </c>
      <c r="AB4466" s="327">
        <v>0</v>
      </c>
      <c r="AC4466" s="327">
        <v>0</v>
      </c>
      <c r="AD4466" s="327">
        <v>0</v>
      </c>
      <c r="AE4466" s="327">
        <v>0</v>
      </c>
      <c r="AF4466" s="327">
        <v>0</v>
      </c>
      <c r="AG4466" s="327">
        <v>0</v>
      </c>
      <c r="AH4466" s="327">
        <v>0</v>
      </c>
      <c r="AI4466" s="327">
        <v>0</v>
      </c>
      <c r="AJ4466" s="327">
        <v>0</v>
      </c>
      <c r="AK4466" s="327">
        <v>0</v>
      </c>
      <c r="AL4466" s="327">
        <v>0</v>
      </c>
      <c r="AM4466" s="292"/>
    </row>
    <row r="4467" spans="23:39" ht="19.5" customHeight="1" x14ac:dyDescent="0.2">
      <c r="W4467" s="323" t="s">
        <v>254</v>
      </c>
      <c r="X4467" s="323" t="s">
        <v>224</v>
      </c>
      <c r="Y4467" s="323"/>
      <c r="Z4467" s="327">
        <v>0</v>
      </c>
      <c r="AA4467" s="327">
        <v>0</v>
      </c>
      <c r="AB4467" s="327">
        <v>0</v>
      </c>
      <c r="AC4467" s="327">
        <v>0</v>
      </c>
      <c r="AD4467" s="327">
        <v>0</v>
      </c>
      <c r="AE4467" s="327">
        <v>0</v>
      </c>
      <c r="AF4467" s="327">
        <v>0</v>
      </c>
      <c r="AG4467" s="327">
        <v>0</v>
      </c>
      <c r="AH4467" s="327">
        <v>0</v>
      </c>
      <c r="AI4467" s="327">
        <v>0</v>
      </c>
      <c r="AJ4467" s="327">
        <v>0</v>
      </c>
      <c r="AK4467" s="327">
        <v>0</v>
      </c>
      <c r="AL4467" s="327">
        <v>0</v>
      </c>
      <c r="AM4467" s="292"/>
    </row>
    <row r="4468" spans="23:39" ht="19.5" customHeight="1" x14ac:dyDescent="0.2">
      <c r="W4468" s="323" t="s">
        <v>254</v>
      </c>
      <c r="X4468" s="323" t="s">
        <v>225</v>
      </c>
      <c r="Y4468" s="323"/>
      <c r="Z4468" s="327">
        <v>3.6172000000000003E-2</v>
      </c>
      <c r="AA4468" s="327">
        <v>3.6172000000000003E-2</v>
      </c>
      <c r="AB4468" s="327">
        <v>3.6172000000000003E-2</v>
      </c>
      <c r="AC4468" s="327">
        <v>3.6172000000000003E-2</v>
      </c>
      <c r="AD4468" s="327">
        <v>3.6172000000000003E-2</v>
      </c>
      <c r="AE4468" s="327">
        <v>3.6172000000000003E-2</v>
      </c>
      <c r="AF4468" s="327">
        <v>4.0513E-2</v>
      </c>
      <c r="AG4468" s="327">
        <v>4.0513E-2</v>
      </c>
      <c r="AH4468" s="327">
        <v>4.0513E-2</v>
      </c>
      <c r="AI4468" s="327">
        <v>4.0513E-2</v>
      </c>
      <c r="AJ4468" s="327">
        <v>4.0513E-2</v>
      </c>
      <c r="AK4468" s="327">
        <v>5.9859000000000002E-2</v>
      </c>
      <c r="AL4468" s="327">
        <v>0.47945599999999999</v>
      </c>
      <c r="AM4468" s="292"/>
    </row>
    <row r="4469" spans="23:39" ht="19.5" customHeight="1" x14ac:dyDescent="0.2">
      <c r="W4469" s="323" t="s">
        <v>254</v>
      </c>
      <c r="X4469" s="323" t="s">
        <v>226</v>
      </c>
      <c r="Y4469" s="323"/>
      <c r="Z4469" s="327">
        <v>0</v>
      </c>
      <c r="AA4469" s="327">
        <v>0</v>
      </c>
      <c r="AB4469" s="327">
        <v>0</v>
      </c>
      <c r="AC4469" s="327">
        <v>0</v>
      </c>
      <c r="AD4469" s="327">
        <v>0</v>
      </c>
      <c r="AE4469" s="327">
        <v>0</v>
      </c>
      <c r="AF4469" s="327">
        <v>0</v>
      </c>
      <c r="AG4469" s="327">
        <v>0</v>
      </c>
      <c r="AH4469" s="327">
        <v>0</v>
      </c>
      <c r="AI4469" s="327">
        <v>0</v>
      </c>
      <c r="AJ4469" s="327">
        <v>2.1399999999999999E-2</v>
      </c>
      <c r="AK4469" s="327">
        <v>0</v>
      </c>
      <c r="AL4469" s="327">
        <v>2.1399999999999999E-2</v>
      </c>
      <c r="AM4469" s="292"/>
    </row>
    <row r="4470" spans="23:39" ht="19.5" customHeight="1" x14ac:dyDescent="0.2">
      <c r="W4470" s="323" t="s">
        <v>254</v>
      </c>
      <c r="X4470" s="323" t="s">
        <v>227</v>
      </c>
      <c r="Y4470" s="323"/>
      <c r="Z4470" s="327">
        <v>0</v>
      </c>
      <c r="AA4470" s="327">
        <v>0</v>
      </c>
      <c r="AB4470" s="327">
        <v>0</v>
      </c>
      <c r="AC4470" s="327">
        <v>0</v>
      </c>
      <c r="AD4470" s="327">
        <v>0</v>
      </c>
      <c r="AE4470" s="327">
        <v>0</v>
      </c>
      <c r="AF4470" s="327">
        <v>0</v>
      </c>
      <c r="AG4470" s="327">
        <v>0</v>
      </c>
      <c r="AH4470" s="327">
        <v>0</v>
      </c>
      <c r="AI4470" s="327">
        <v>0</v>
      </c>
      <c r="AJ4470" s="327">
        <v>0</v>
      </c>
      <c r="AK4470" s="327">
        <v>0</v>
      </c>
      <c r="AL4470" s="327">
        <v>0</v>
      </c>
      <c r="AM4470" s="292"/>
    </row>
    <row r="4471" spans="23:39" ht="19.5" customHeight="1" x14ac:dyDescent="0.2">
      <c r="W4471" s="323" t="s">
        <v>254</v>
      </c>
      <c r="X4471" s="323" t="s">
        <v>367</v>
      </c>
      <c r="Y4471" s="323"/>
      <c r="Z4471" s="327">
        <v>0</v>
      </c>
      <c r="AA4471" s="327">
        <v>0</v>
      </c>
      <c r="AB4471" s="327">
        <v>0</v>
      </c>
      <c r="AC4471" s="327">
        <v>0</v>
      </c>
      <c r="AD4471" s="327">
        <v>0</v>
      </c>
      <c r="AE4471" s="327">
        <v>0</v>
      </c>
      <c r="AF4471" s="327">
        <v>0</v>
      </c>
      <c r="AG4471" s="327">
        <v>0</v>
      </c>
      <c r="AH4471" s="327">
        <v>0</v>
      </c>
      <c r="AI4471" s="327">
        <v>0</v>
      </c>
      <c r="AJ4471" s="327">
        <v>0</v>
      </c>
      <c r="AK4471" s="327">
        <v>0</v>
      </c>
      <c r="AL4471" s="327">
        <v>0</v>
      </c>
      <c r="AM4471" s="292"/>
    </row>
    <row r="4472" spans="23:39" ht="19.5" customHeight="1" x14ac:dyDescent="0.2">
      <c r="W4472" s="323" t="s">
        <v>254</v>
      </c>
      <c r="X4472" s="323" t="s">
        <v>229</v>
      </c>
      <c r="Y4472" s="323"/>
      <c r="Z4472" s="327">
        <v>0</v>
      </c>
      <c r="AA4472" s="327">
        <v>0</v>
      </c>
      <c r="AB4472" s="327">
        <v>0</v>
      </c>
      <c r="AC4472" s="327">
        <v>0</v>
      </c>
      <c r="AD4472" s="327">
        <v>0</v>
      </c>
      <c r="AE4472" s="327">
        <v>0</v>
      </c>
      <c r="AF4472" s="327">
        <v>0</v>
      </c>
      <c r="AG4472" s="327">
        <v>0</v>
      </c>
      <c r="AH4472" s="327">
        <v>0</v>
      </c>
      <c r="AI4472" s="327">
        <v>0</v>
      </c>
      <c r="AJ4472" s="327">
        <v>0</v>
      </c>
      <c r="AK4472" s="327">
        <v>0</v>
      </c>
      <c r="AL4472" s="327">
        <v>0</v>
      </c>
      <c r="AM4472" s="292"/>
    </row>
    <row r="4473" spans="23:39" ht="19.5" customHeight="1" x14ac:dyDescent="0.2">
      <c r="W4473" s="323" t="s">
        <v>254</v>
      </c>
      <c r="X4473" s="323" t="s">
        <v>230</v>
      </c>
      <c r="Y4473" s="323"/>
      <c r="Z4473" s="327">
        <v>0</v>
      </c>
      <c r="AA4473" s="327">
        <v>0</v>
      </c>
      <c r="AB4473" s="327">
        <v>0</v>
      </c>
      <c r="AC4473" s="327">
        <v>0</v>
      </c>
      <c r="AD4473" s="327">
        <v>0</v>
      </c>
      <c r="AE4473" s="327">
        <v>3.5999999999999997E-2</v>
      </c>
      <c r="AF4473" s="327">
        <v>0</v>
      </c>
      <c r="AG4473" s="327">
        <v>0</v>
      </c>
      <c r="AH4473" s="327">
        <v>0</v>
      </c>
      <c r="AI4473" s="327">
        <v>0</v>
      </c>
      <c r="AJ4473" s="327">
        <v>0</v>
      </c>
      <c r="AK4473" s="327">
        <v>0</v>
      </c>
      <c r="AL4473" s="327">
        <v>3.5999999999999997E-2</v>
      </c>
      <c r="AM4473" s="292"/>
    </row>
    <row r="4474" spans="23:39" ht="19.5" customHeight="1" x14ac:dyDescent="0.2">
      <c r="W4474" s="323" t="s">
        <v>254</v>
      </c>
      <c r="X4474" s="323" t="s">
        <v>231</v>
      </c>
      <c r="Y4474" s="323"/>
      <c r="Z4474" s="327">
        <v>0</v>
      </c>
      <c r="AA4474" s="327">
        <v>0</v>
      </c>
      <c r="AB4474" s="327">
        <v>0</v>
      </c>
      <c r="AC4474" s="327">
        <v>0</v>
      </c>
      <c r="AD4474" s="327">
        <v>0</v>
      </c>
      <c r="AE4474" s="327">
        <v>0</v>
      </c>
      <c r="AF4474" s="327">
        <v>0</v>
      </c>
      <c r="AG4474" s="327">
        <v>0</v>
      </c>
      <c r="AH4474" s="327">
        <v>0</v>
      </c>
      <c r="AI4474" s="327">
        <v>0</v>
      </c>
      <c r="AJ4474" s="327">
        <v>0</v>
      </c>
      <c r="AK4474" s="327">
        <v>0</v>
      </c>
      <c r="AL4474" s="327">
        <v>0</v>
      </c>
      <c r="AM4474" s="292"/>
    </row>
    <row r="4475" spans="23:39" ht="19.5" customHeight="1" x14ac:dyDescent="0.2">
      <c r="W4475" s="323" t="s">
        <v>254</v>
      </c>
      <c r="X4475" s="323" t="s">
        <v>232</v>
      </c>
      <c r="Y4475" s="323"/>
      <c r="Z4475" s="327">
        <v>0</v>
      </c>
      <c r="AA4475" s="327">
        <v>0</v>
      </c>
      <c r="AB4475" s="327">
        <v>0</v>
      </c>
      <c r="AC4475" s="327">
        <v>0</v>
      </c>
      <c r="AD4475" s="327">
        <v>0</v>
      </c>
      <c r="AE4475" s="327">
        <v>0</v>
      </c>
      <c r="AF4475" s="327">
        <v>0</v>
      </c>
      <c r="AG4475" s="327">
        <v>0</v>
      </c>
      <c r="AH4475" s="327">
        <v>0</v>
      </c>
      <c r="AI4475" s="327">
        <v>0</v>
      </c>
      <c r="AJ4475" s="327">
        <v>0</v>
      </c>
      <c r="AK4475" s="327">
        <v>0</v>
      </c>
      <c r="AL4475" s="327">
        <v>0</v>
      </c>
      <c r="AM4475" s="292"/>
    </row>
    <row r="4476" spans="23:39" ht="19.5" customHeight="1" x14ac:dyDescent="0.2">
      <c r="W4476" s="323" t="s">
        <v>254</v>
      </c>
      <c r="X4476" s="323" t="s">
        <v>233</v>
      </c>
      <c r="Y4476" s="323"/>
      <c r="Z4476" s="327">
        <v>0</v>
      </c>
      <c r="AA4476" s="327">
        <v>0</v>
      </c>
      <c r="AB4476" s="327">
        <v>0</v>
      </c>
      <c r="AC4476" s="327">
        <v>0</v>
      </c>
      <c r="AD4476" s="327">
        <v>0</v>
      </c>
      <c r="AE4476" s="327">
        <v>0</v>
      </c>
      <c r="AF4476" s="327">
        <v>0</v>
      </c>
      <c r="AG4476" s="327">
        <v>0</v>
      </c>
      <c r="AH4476" s="327">
        <v>0</v>
      </c>
      <c r="AI4476" s="327">
        <v>0</v>
      </c>
      <c r="AJ4476" s="327">
        <v>0</v>
      </c>
      <c r="AK4476" s="327">
        <v>0</v>
      </c>
      <c r="AL4476" s="327">
        <v>0</v>
      </c>
      <c r="AM4476" s="292"/>
    </row>
    <row r="4477" spans="23:39" ht="19.5" customHeight="1" x14ac:dyDescent="0.2">
      <c r="W4477" s="323" t="s">
        <v>254</v>
      </c>
      <c r="X4477" s="323" t="s">
        <v>234</v>
      </c>
      <c r="Y4477" s="323"/>
      <c r="Z4477" s="327">
        <v>0</v>
      </c>
      <c r="AA4477" s="327">
        <v>0</v>
      </c>
      <c r="AB4477" s="327">
        <v>0</v>
      </c>
      <c r="AC4477" s="327">
        <v>0</v>
      </c>
      <c r="AD4477" s="327">
        <v>0</v>
      </c>
      <c r="AE4477" s="327">
        <v>0</v>
      </c>
      <c r="AF4477" s="327">
        <v>0</v>
      </c>
      <c r="AG4477" s="327">
        <v>0</v>
      </c>
      <c r="AH4477" s="327">
        <v>0</v>
      </c>
      <c r="AI4477" s="327">
        <v>0</v>
      </c>
      <c r="AJ4477" s="327">
        <v>0</v>
      </c>
      <c r="AK4477" s="327">
        <v>0</v>
      </c>
      <c r="AL4477" s="327">
        <v>0</v>
      </c>
      <c r="AM4477" s="292"/>
    </row>
    <row r="4478" spans="23:39" ht="19.5" customHeight="1" x14ac:dyDescent="0.2">
      <c r="W4478" s="323" t="s">
        <v>254</v>
      </c>
      <c r="X4478" s="323" t="s">
        <v>127</v>
      </c>
      <c r="Y4478" s="323"/>
      <c r="Z4478" s="327">
        <v>0</v>
      </c>
      <c r="AA4478" s="327">
        <v>1.145E-2</v>
      </c>
      <c r="AB4478" s="327">
        <v>1.0499999999999999E-3</v>
      </c>
      <c r="AC4478" s="327">
        <v>8.6E-3</v>
      </c>
      <c r="AD4478" s="327">
        <v>1.5270000000000001E-2</v>
      </c>
      <c r="AE4478" s="327">
        <v>1.7654019999999999</v>
      </c>
      <c r="AF4478" s="327">
        <v>0.13</v>
      </c>
      <c r="AG4478" s="327">
        <v>0</v>
      </c>
      <c r="AH4478" s="327">
        <v>0</v>
      </c>
      <c r="AI4478" s="327">
        <v>0</v>
      </c>
      <c r="AJ4478" s="327">
        <v>0</v>
      </c>
      <c r="AK4478" s="327">
        <v>0</v>
      </c>
      <c r="AL4478" s="327">
        <v>1.931772</v>
      </c>
      <c r="AM4478" s="292"/>
    </row>
    <row r="4479" spans="23:39" ht="19.5" customHeight="1" x14ac:dyDescent="0.2">
      <c r="W4479" s="323" t="s">
        <v>254</v>
      </c>
      <c r="X4479" s="323" t="s">
        <v>235</v>
      </c>
      <c r="Y4479" s="323"/>
      <c r="Z4479" s="327">
        <v>0</v>
      </c>
      <c r="AA4479" s="327">
        <v>0</v>
      </c>
      <c r="AB4479" s="327">
        <v>0</v>
      </c>
      <c r="AC4479" s="327">
        <v>0</v>
      </c>
      <c r="AD4479" s="327">
        <v>0</v>
      </c>
      <c r="AE4479" s="327">
        <v>0</v>
      </c>
      <c r="AF4479" s="327">
        <v>0</v>
      </c>
      <c r="AG4479" s="327">
        <v>0</v>
      </c>
      <c r="AH4479" s="327">
        <v>0</v>
      </c>
      <c r="AI4479" s="327">
        <v>0</v>
      </c>
      <c r="AJ4479" s="327">
        <v>0</v>
      </c>
      <c r="AK4479" s="327">
        <v>0</v>
      </c>
      <c r="AL4479" s="327">
        <v>0</v>
      </c>
      <c r="AM4479" s="292"/>
    </row>
    <row r="4480" spans="23:39" ht="19.5" customHeight="1" x14ac:dyDescent="0.2">
      <c r="W4480" s="323" t="s">
        <v>254</v>
      </c>
      <c r="X4480" s="323" t="s">
        <v>236</v>
      </c>
      <c r="Y4480" s="323"/>
      <c r="Z4480" s="327">
        <v>0</v>
      </c>
      <c r="AA4480" s="327">
        <v>0</v>
      </c>
      <c r="AB4480" s="327">
        <v>0</v>
      </c>
      <c r="AC4480" s="327">
        <v>0</v>
      </c>
      <c r="AD4480" s="327">
        <v>0</v>
      </c>
      <c r="AE4480" s="327">
        <v>0</v>
      </c>
      <c r="AF4480" s="327">
        <v>0</v>
      </c>
      <c r="AG4480" s="327">
        <v>0</v>
      </c>
      <c r="AH4480" s="327">
        <v>0</v>
      </c>
      <c r="AI4480" s="327">
        <v>0</v>
      </c>
      <c r="AJ4480" s="327">
        <v>0</v>
      </c>
      <c r="AK4480" s="327">
        <v>0</v>
      </c>
      <c r="AL4480" s="327">
        <v>0</v>
      </c>
      <c r="AM4480" s="292"/>
    </row>
    <row r="4481" spans="23:39" ht="19.5" customHeight="1" x14ac:dyDescent="0.2">
      <c r="W4481" s="323" t="s">
        <v>254</v>
      </c>
      <c r="X4481" s="323" t="s">
        <v>237</v>
      </c>
      <c r="Y4481" s="323"/>
      <c r="Z4481" s="327">
        <v>0</v>
      </c>
      <c r="AA4481" s="327">
        <v>0</v>
      </c>
      <c r="AB4481" s="327">
        <v>0</v>
      </c>
      <c r="AC4481" s="327">
        <v>0</v>
      </c>
      <c r="AD4481" s="327">
        <v>0</v>
      </c>
      <c r="AE4481" s="327">
        <v>0</v>
      </c>
      <c r="AF4481" s="327">
        <v>0</v>
      </c>
      <c r="AG4481" s="327">
        <v>0</v>
      </c>
      <c r="AH4481" s="327">
        <v>0</v>
      </c>
      <c r="AI4481" s="327">
        <v>0</v>
      </c>
      <c r="AJ4481" s="327">
        <v>0</v>
      </c>
      <c r="AK4481" s="327">
        <v>0</v>
      </c>
      <c r="AL4481" s="327">
        <v>0</v>
      </c>
      <c r="AM4481" s="292"/>
    </row>
    <row r="4482" spans="23:39" ht="19.5" customHeight="1" x14ac:dyDescent="0.2">
      <c r="W4482" s="323" t="s">
        <v>254</v>
      </c>
      <c r="X4482" s="323" t="s">
        <v>238</v>
      </c>
      <c r="Y4482" s="323"/>
      <c r="Z4482" s="327">
        <v>0</v>
      </c>
      <c r="AA4482" s="327">
        <v>0</v>
      </c>
      <c r="AB4482" s="327">
        <v>0</v>
      </c>
      <c r="AC4482" s="327">
        <v>0</v>
      </c>
      <c r="AD4482" s="327">
        <v>0</v>
      </c>
      <c r="AE4482" s="327">
        <v>0</v>
      </c>
      <c r="AF4482" s="327">
        <v>0</v>
      </c>
      <c r="AG4482" s="327">
        <v>0</v>
      </c>
      <c r="AH4482" s="327">
        <v>0</v>
      </c>
      <c r="AI4482" s="327">
        <v>0</v>
      </c>
      <c r="AJ4482" s="327">
        <v>0</v>
      </c>
      <c r="AK4482" s="327">
        <v>0</v>
      </c>
      <c r="AL4482" s="327">
        <v>0</v>
      </c>
      <c r="AM4482" s="292"/>
    </row>
    <row r="4483" spans="23:39" ht="19.5" customHeight="1" x14ac:dyDescent="0.2">
      <c r="W4483" s="323" t="s">
        <v>254</v>
      </c>
      <c r="X4483" s="323" t="s">
        <v>239</v>
      </c>
      <c r="Y4483" s="323"/>
      <c r="Z4483" s="327">
        <v>0</v>
      </c>
      <c r="AA4483" s="327">
        <v>0</v>
      </c>
      <c r="AB4483" s="327">
        <v>0</v>
      </c>
      <c r="AC4483" s="327">
        <v>0</v>
      </c>
      <c r="AD4483" s="327">
        <v>0</v>
      </c>
      <c r="AE4483" s="327">
        <v>0</v>
      </c>
      <c r="AF4483" s="327">
        <v>0</v>
      </c>
      <c r="AG4483" s="327">
        <v>0</v>
      </c>
      <c r="AH4483" s="327">
        <v>0</v>
      </c>
      <c r="AI4483" s="327">
        <v>0</v>
      </c>
      <c r="AJ4483" s="327">
        <v>0</v>
      </c>
      <c r="AK4483" s="327">
        <v>0</v>
      </c>
      <c r="AL4483" s="327">
        <v>0</v>
      </c>
      <c r="AM4483" s="292"/>
    </row>
    <row r="4484" spans="23:39" ht="19.5" customHeight="1" x14ac:dyDescent="0.2">
      <c r="W4484" s="323" t="s">
        <v>254</v>
      </c>
      <c r="X4484" s="323" t="s">
        <v>240</v>
      </c>
      <c r="Y4484" s="323"/>
      <c r="Z4484" s="327">
        <v>0</v>
      </c>
      <c r="AA4484" s="327">
        <v>0</v>
      </c>
      <c r="AB4484" s="327">
        <v>0</v>
      </c>
      <c r="AC4484" s="327">
        <v>0</v>
      </c>
      <c r="AD4484" s="327">
        <v>0</v>
      </c>
      <c r="AE4484" s="327">
        <v>0</v>
      </c>
      <c r="AF4484" s="327">
        <v>0</v>
      </c>
      <c r="AG4484" s="327">
        <v>0</v>
      </c>
      <c r="AH4484" s="327">
        <v>0</v>
      </c>
      <c r="AI4484" s="327">
        <v>0</v>
      </c>
      <c r="AJ4484" s="327">
        <v>0</v>
      </c>
      <c r="AK4484" s="327">
        <v>0</v>
      </c>
      <c r="AL4484" s="327">
        <v>0</v>
      </c>
      <c r="AM4484" s="292"/>
    </row>
    <row r="4485" spans="23:39" ht="19.5" customHeight="1" x14ac:dyDescent="0.2">
      <c r="W4485" s="323" t="s">
        <v>254</v>
      </c>
      <c r="X4485" s="323" t="s">
        <v>241</v>
      </c>
      <c r="Y4485" s="323"/>
      <c r="Z4485" s="327">
        <v>0</v>
      </c>
      <c r="AA4485" s="327">
        <v>0</v>
      </c>
      <c r="AB4485" s="327">
        <v>0</v>
      </c>
      <c r="AC4485" s="327">
        <v>0</v>
      </c>
      <c r="AD4485" s="327">
        <v>0</v>
      </c>
      <c r="AE4485" s="327">
        <v>0</v>
      </c>
      <c r="AF4485" s="327">
        <v>0</v>
      </c>
      <c r="AG4485" s="327">
        <v>0</v>
      </c>
      <c r="AH4485" s="327">
        <v>0</v>
      </c>
      <c r="AI4485" s="327">
        <v>0</v>
      </c>
      <c r="AJ4485" s="327">
        <v>0</v>
      </c>
      <c r="AK4485" s="327">
        <v>0</v>
      </c>
      <c r="AL4485" s="327">
        <v>0</v>
      </c>
      <c r="AM4485" s="292"/>
    </row>
    <row r="4486" spans="23:39" ht="19.5" customHeight="1" x14ac:dyDescent="0.2">
      <c r="W4486" s="323" t="s">
        <v>254</v>
      </c>
      <c r="X4486" s="323" t="s">
        <v>242</v>
      </c>
      <c r="Y4486" s="323"/>
      <c r="Z4486" s="327">
        <v>0</v>
      </c>
      <c r="AA4486" s="327">
        <v>0</v>
      </c>
      <c r="AB4486" s="327">
        <v>0</v>
      </c>
      <c r="AC4486" s="327">
        <v>0</v>
      </c>
      <c r="AD4486" s="327">
        <v>0</v>
      </c>
      <c r="AE4486" s="327">
        <v>0</v>
      </c>
      <c r="AF4486" s="327">
        <v>0</v>
      </c>
      <c r="AG4486" s="327">
        <v>0</v>
      </c>
      <c r="AH4486" s="327">
        <v>0</v>
      </c>
      <c r="AI4486" s="327">
        <v>0</v>
      </c>
      <c r="AJ4486" s="327">
        <v>0</v>
      </c>
      <c r="AK4486" s="327">
        <v>0</v>
      </c>
      <c r="AL4486" s="327">
        <v>0</v>
      </c>
      <c r="AM4486" s="292"/>
    </row>
    <row r="4487" spans="23:39" ht="19.5" customHeight="1" x14ac:dyDescent="0.2">
      <c r="W4487" s="323" t="s">
        <v>254</v>
      </c>
      <c r="X4487" s="323" t="s">
        <v>243</v>
      </c>
      <c r="Y4487" s="323"/>
      <c r="Z4487" s="327">
        <v>0</v>
      </c>
      <c r="AA4487" s="327">
        <v>0</v>
      </c>
      <c r="AB4487" s="327">
        <v>0</v>
      </c>
      <c r="AC4487" s="327">
        <v>0</v>
      </c>
      <c r="AD4487" s="327">
        <v>0</v>
      </c>
      <c r="AE4487" s="327">
        <v>0</v>
      </c>
      <c r="AF4487" s="327">
        <v>0</v>
      </c>
      <c r="AG4487" s="327">
        <v>0</v>
      </c>
      <c r="AH4487" s="327">
        <v>0</v>
      </c>
      <c r="AI4487" s="327">
        <v>0</v>
      </c>
      <c r="AJ4487" s="327">
        <v>0</v>
      </c>
      <c r="AK4487" s="327">
        <v>0</v>
      </c>
      <c r="AL4487" s="327">
        <v>0</v>
      </c>
      <c r="AM4487" s="292"/>
    </row>
    <row r="4488" spans="23:39" ht="19.5" customHeight="1" x14ac:dyDescent="0.2">
      <c r="W4488" s="323" t="s">
        <v>254</v>
      </c>
      <c r="X4488" s="323" t="s">
        <v>244</v>
      </c>
      <c r="Y4488" s="323"/>
      <c r="Z4488" s="327">
        <v>0</v>
      </c>
      <c r="AA4488" s="327">
        <v>0</v>
      </c>
      <c r="AB4488" s="327">
        <v>0</v>
      </c>
      <c r="AC4488" s="327">
        <v>0</v>
      </c>
      <c r="AD4488" s="327">
        <v>0</v>
      </c>
      <c r="AE4488" s="327">
        <v>0</v>
      </c>
      <c r="AF4488" s="327">
        <v>0</v>
      </c>
      <c r="AG4488" s="327">
        <v>0</v>
      </c>
      <c r="AH4488" s="327">
        <v>0</v>
      </c>
      <c r="AI4488" s="327">
        <v>0</v>
      </c>
      <c r="AJ4488" s="327">
        <v>0</v>
      </c>
      <c r="AK4488" s="327">
        <v>0</v>
      </c>
      <c r="AL4488" s="327">
        <v>0</v>
      </c>
      <c r="AM4488" s="292"/>
    </row>
    <row r="4489" spans="23:39" ht="19.5" customHeight="1" x14ac:dyDescent="0.2">
      <c r="W4489" s="323" t="s">
        <v>254</v>
      </c>
      <c r="X4489" s="323" t="s">
        <v>245</v>
      </c>
      <c r="Y4489" s="323"/>
      <c r="Z4489" s="327">
        <v>0</v>
      </c>
      <c r="AA4489" s="327">
        <v>0</v>
      </c>
      <c r="AB4489" s="327">
        <v>0</v>
      </c>
      <c r="AC4489" s="327">
        <v>0</v>
      </c>
      <c r="AD4489" s="327">
        <v>0</v>
      </c>
      <c r="AE4489" s="327">
        <v>0</v>
      </c>
      <c r="AF4489" s="327">
        <v>0</v>
      </c>
      <c r="AG4489" s="327">
        <v>0</v>
      </c>
      <c r="AH4489" s="327">
        <v>0</v>
      </c>
      <c r="AI4489" s="327">
        <v>0</v>
      </c>
      <c r="AJ4489" s="327">
        <v>0</v>
      </c>
      <c r="AK4489" s="327">
        <v>0</v>
      </c>
      <c r="AL4489" s="327">
        <v>0</v>
      </c>
      <c r="AM4489" s="292"/>
    </row>
    <row r="4490" spans="23:39" ht="19.5" customHeight="1" x14ac:dyDescent="0.2">
      <c r="W4490" s="323" t="s">
        <v>254</v>
      </c>
      <c r="X4490" s="323" t="s">
        <v>246</v>
      </c>
      <c r="Y4490" s="323"/>
      <c r="Z4490" s="327">
        <v>0</v>
      </c>
      <c r="AA4490" s="327">
        <v>0</v>
      </c>
      <c r="AB4490" s="327">
        <v>0</v>
      </c>
      <c r="AC4490" s="327">
        <v>0</v>
      </c>
      <c r="AD4490" s="327">
        <v>0</v>
      </c>
      <c r="AE4490" s="327">
        <v>0</v>
      </c>
      <c r="AF4490" s="327">
        <v>0</v>
      </c>
      <c r="AG4490" s="327">
        <v>0</v>
      </c>
      <c r="AH4490" s="327">
        <v>0</v>
      </c>
      <c r="AI4490" s="327">
        <v>0</v>
      </c>
      <c r="AJ4490" s="327">
        <v>0</v>
      </c>
      <c r="AK4490" s="327">
        <v>0</v>
      </c>
      <c r="AL4490" s="327">
        <v>0</v>
      </c>
      <c r="AM4490" s="292"/>
    </row>
    <row r="4491" spans="23:39" ht="19.5" customHeight="1" x14ac:dyDescent="0.2">
      <c r="W4491" s="323" t="s">
        <v>254</v>
      </c>
      <c r="X4491" s="323" t="s">
        <v>247</v>
      </c>
      <c r="Y4491" s="323"/>
      <c r="Z4491" s="327">
        <v>0</v>
      </c>
      <c r="AA4491" s="327">
        <v>0</v>
      </c>
      <c r="AB4491" s="327">
        <v>0</v>
      </c>
      <c r="AC4491" s="327">
        <v>0</v>
      </c>
      <c r="AD4491" s="327">
        <v>0</v>
      </c>
      <c r="AE4491" s="327">
        <v>0</v>
      </c>
      <c r="AF4491" s="327">
        <v>0</v>
      </c>
      <c r="AG4491" s="327">
        <v>0</v>
      </c>
      <c r="AH4491" s="327">
        <v>0</v>
      </c>
      <c r="AI4491" s="327">
        <v>0</v>
      </c>
      <c r="AJ4491" s="327">
        <v>0</v>
      </c>
      <c r="AK4491" s="327">
        <v>0</v>
      </c>
      <c r="AL4491" s="327">
        <v>0</v>
      </c>
      <c r="AM4491" s="292"/>
    </row>
    <row r="4492" spans="23:39" ht="19.5" customHeight="1" x14ac:dyDescent="0.2">
      <c r="W4492" s="323" t="s">
        <v>254</v>
      </c>
      <c r="X4492" s="323" t="s">
        <v>248</v>
      </c>
      <c r="Y4492" s="323"/>
      <c r="Z4492" s="327">
        <v>0</v>
      </c>
      <c r="AA4492" s="327">
        <v>0</v>
      </c>
      <c r="AB4492" s="327">
        <v>0</v>
      </c>
      <c r="AC4492" s="327">
        <v>0</v>
      </c>
      <c r="AD4492" s="327">
        <v>0</v>
      </c>
      <c r="AE4492" s="327">
        <v>0</v>
      </c>
      <c r="AF4492" s="327">
        <v>0</v>
      </c>
      <c r="AG4492" s="327">
        <v>0</v>
      </c>
      <c r="AH4492" s="327">
        <v>0</v>
      </c>
      <c r="AI4492" s="327">
        <v>0</v>
      </c>
      <c r="AJ4492" s="327">
        <v>0</v>
      </c>
      <c r="AK4492" s="327">
        <v>0</v>
      </c>
      <c r="AL4492" s="327">
        <v>0</v>
      </c>
      <c r="AM4492" s="292"/>
    </row>
    <row r="4493" spans="23:39" ht="19.5" customHeight="1" x14ac:dyDescent="0.2">
      <c r="W4493" s="323" t="s">
        <v>254</v>
      </c>
      <c r="X4493" s="323" t="s">
        <v>210</v>
      </c>
      <c r="Y4493" s="323"/>
      <c r="Z4493" s="327">
        <v>7.64656</v>
      </c>
      <c r="AA4493" s="327">
        <v>21.032702</v>
      </c>
      <c r="AB4493" s="327">
        <v>5.2747349999999997</v>
      </c>
      <c r="AC4493" s="327">
        <v>6.1356260000000002</v>
      </c>
      <c r="AD4493" s="327">
        <v>9.8815100000000005</v>
      </c>
      <c r="AE4493" s="327">
        <v>8.8595839999999999</v>
      </c>
      <c r="AF4493" s="327">
        <v>6.7566470000000001</v>
      </c>
      <c r="AG4493" s="327">
        <v>10.208631</v>
      </c>
      <c r="AH4493" s="327">
        <v>10.918957000000001</v>
      </c>
      <c r="AI4493" s="327">
        <v>6.9107760000000003</v>
      </c>
      <c r="AJ4493" s="327">
        <v>6.7496640000000001</v>
      </c>
      <c r="AK4493" s="327">
        <v>14.093832000000001</v>
      </c>
      <c r="AL4493" s="327">
        <v>114.469224</v>
      </c>
      <c r="AM4493" s="292"/>
    </row>
    <row r="4494" spans="23:39" ht="19.5" customHeight="1" x14ac:dyDescent="0.2">
      <c r="W4494" s="321"/>
      <c r="X4494" s="321"/>
      <c r="Y4494" s="321"/>
      <c r="Z4494" s="329"/>
      <c r="AA4494" s="329"/>
      <c r="AB4494" s="329"/>
      <c r="AC4494" s="329"/>
      <c r="AD4494" s="329"/>
      <c r="AE4494" s="329"/>
      <c r="AF4494" s="329"/>
      <c r="AG4494" s="329"/>
      <c r="AH4494" s="329"/>
      <c r="AI4494" s="329"/>
      <c r="AJ4494" s="329"/>
      <c r="AK4494" s="329"/>
      <c r="AL4494" s="329"/>
      <c r="AM4494" s="292"/>
    </row>
    <row r="4495" spans="23:39" ht="19.5" customHeight="1" x14ac:dyDescent="0.2">
      <c r="W4495" s="321"/>
      <c r="X4495" s="321"/>
      <c r="Y4495" s="321"/>
      <c r="Z4495" s="329"/>
      <c r="AA4495" s="329"/>
      <c r="AB4495" s="329"/>
      <c r="AC4495" s="329"/>
      <c r="AD4495" s="329"/>
      <c r="AE4495" s="329"/>
      <c r="AF4495" s="329"/>
      <c r="AG4495" s="329"/>
      <c r="AH4495" s="329"/>
      <c r="AI4495" s="329"/>
      <c r="AJ4495" s="329"/>
      <c r="AK4495" s="329"/>
      <c r="AL4495" s="329"/>
      <c r="AM4495" s="292"/>
    </row>
    <row r="4496" spans="23:39" ht="19.5" customHeight="1" x14ac:dyDescent="0.2">
      <c r="W4496" s="323" t="s">
        <v>3</v>
      </c>
      <c r="X4496" s="323" t="s">
        <v>4</v>
      </c>
      <c r="Y4496" s="323"/>
      <c r="Z4496" s="327" t="s">
        <v>8</v>
      </c>
      <c r="AA4496" s="327" t="s">
        <v>9</v>
      </c>
      <c r="AB4496" s="327" t="s">
        <v>10</v>
      </c>
      <c r="AC4496" s="327" t="s">
        <v>11</v>
      </c>
      <c r="AD4496" s="327" t="s">
        <v>12</v>
      </c>
      <c r="AE4496" s="327" t="s">
        <v>13</v>
      </c>
      <c r="AF4496" s="327" t="s">
        <v>14</v>
      </c>
      <c r="AG4496" s="327" t="s">
        <v>15</v>
      </c>
      <c r="AH4496" s="327" t="s">
        <v>16</v>
      </c>
      <c r="AI4496" s="327" t="s">
        <v>17</v>
      </c>
      <c r="AJ4496" s="327" t="s">
        <v>111</v>
      </c>
      <c r="AK4496" s="327" t="s">
        <v>19</v>
      </c>
      <c r="AL4496" s="327" t="s">
        <v>20</v>
      </c>
      <c r="AM4496" s="292"/>
    </row>
    <row r="4497" spans="23:39" ht="19.5" customHeight="1" x14ac:dyDescent="0.2">
      <c r="W4497" s="323" t="s">
        <v>71</v>
      </c>
      <c r="X4497" s="323" t="s">
        <v>217</v>
      </c>
      <c r="Y4497" s="323"/>
      <c r="Z4497" s="327">
        <v>0.18048</v>
      </c>
      <c r="AA4497" s="327">
        <v>0.18048</v>
      </c>
      <c r="AB4497" s="327">
        <v>0.18048</v>
      </c>
      <c r="AC4497" s="327">
        <v>0.18048</v>
      </c>
      <c r="AD4497" s="327">
        <v>0.18048</v>
      </c>
      <c r="AE4497" s="327">
        <v>0.18048</v>
      </c>
      <c r="AF4497" s="327">
        <v>0.18048</v>
      </c>
      <c r="AG4497" s="327">
        <v>0.18048</v>
      </c>
      <c r="AH4497" s="327">
        <v>0.18048</v>
      </c>
      <c r="AI4497" s="327">
        <v>0.18048</v>
      </c>
      <c r="AJ4497" s="327">
        <v>0.18048</v>
      </c>
      <c r="AK4497" s="327">
        <v>0.18048</v>
      </c>
      <c r="AL4497" s="327">
        <v>2.1657600000000001</v>
      </c>
      <c r="AM4497" s="292"/>
    </row>
    <row r="4498" spans="23:39" ht="19.5" customHeight="1" x14ac:dyDescent="0.2">
      <c r="W4498" s="323" t="s">
        <v>71</v>
      </c>
      <c r="X4498" s="323" t="s">
        <v>218</v>
      </c>
      <c r="Y4498" s="323"/>
      <c r="Z4498" s="327">
        <v>4.1309999999999999E-2</v>
      </c>
      <c r="AA4498" s="327">
        <v>4.6656000000000003E-2</v>
      </c>
      <c r="AB4498" s="327">
        <v>3.6935999999999997E-2</v>
      </c>
      <c r="AC4498" s="327">
        <v>3.4992000000000002E-2</v>
      </c>
      <c r="AD4498" s="327">
        <v>4.0823999999999999E-2</v>
      </c>
      <c r="AE4498" s="327">
        <v>4.5198000000000002E-2</v>
      </c>
      <c r="AF4498" s="327">
        <v>4.8113999999999997E-2</v>
      </c>
      <c r="AG4498" s="327">
        <v>4.8113999999999997E-2</v>
      </c>
      <c r="AH4498" s="327">
        <v>7.8731999999999996E-2</v>
      </c>
      <c r="AI4498" s="327">
        <v>7.3386000000000007E-2</v>
      </c>
      <c r="AJ4498" s="327">
        <v>4.3740000000000001E-2</v>
      </c>
      <c r="AK4498" s="327">
        <v>8.0189999999999997E-2</v>
      </c>
      <c r="AL4498" s="327">
        <v>0.61819199999999996</v>
      </c>
      <c r="AM4498" s="292"/>
    </row>
    <row r="4499" spans="23:39" ht="19.5" customHeight="1" x14ac:dyDescent="0.2">
      <c r="W4499" s="323" t="s">
        <v>71</v>
      </c>
      <c r="X4499" s="323" t="s">
        <v>219</v>
      </c>
      <c r="Y4499" s="323"/>
      <c r="Z4499" s="327">
        <v>0.14879999999999999</v>
      </c>
      <c r="AA4499" s="327">
        <v>8.7760000000000005E-2</v>
      </c>
      <c r="AB4499" s="327">
        <v>0.16216</v>
      </c>
      <c r="AC4499" s="327">
        <v>0.19855999999999999</v>
      </c>
      <c r="AD4499" s="327">
        <v>0.21424000000000001</v>
      </c>
      <c r="AE4499" s="327">
        <v>0.25752000000000003</v>
      </c>
      <c r="AF4499" s="327">
        <v>0.30103999999999997</v>
      </c>
      <c r="AG4499" s="327">
        <v>0.33600000000000002</v>
      </c>
      <c r="AH4499" s="327">
        <v>0.2792</v>
      </c>
      <c r="AI4499" s="327">
        <v>0.27263999999999999</v>
      </c>
      <c r="AJ4499" s="327">
        <v>0.26305499999999998</v>
      </c>
      <c r="AK4499" s="327">
        <v>0.20339499999999999</v>
      </c>
      <c r="AL4499" s="327">
        <v>2.72437</v>
      </c>
      <c r="AM4499" s="292"/>
    </row>
    <row r="4500" spans="23:39" ht="19.5" customHeight="1" x14ac:dyDescent="0.2">
      <c r="W4500" s="323" t="s">
        <v>71</v>
      </c>
      <c r="X4500" s="323" t="s">
        <v>220</v>
      </c>
      <c r="Y4500" s="323"/>
      <c r="Z4500" s="327">
        <v>-0.12489400000000001</v>
      </c>
      <c r="AA4500" s="327">
        <v>4.4714999999999998E-2</v>
      </c>
      <c r="AB4500" s="327">
        <v>0.61957099999999998</v>
      </c>
      <c r="AC4500" s="327">
        <v>-1.1029679999999999</v>
      </c>
      <c r="AD4500" s="327">
        <v>-0.52424700000000002</v>
      </c>
      <c r="AE4500" s="327">
        <v>7.636755</v>
      </c>
      <c r="AF4500" s="327">
        <v>-8.0927699999999998</v>
      </c>
      <c r="AG4500" s="327">
        <v>0.282553</v>
      </c>
      <c r="AH4500" s="327">
        <v>-0.21795500000000001</v>
      </c>
      <c r="AI4500" s="327">
        <v>0.31227300000000002</v>
      </c>
      <c r="AJ4500" s="327">
        <v>0.97000799999999998</v>
      </c>
      <c r="AK4500" s="327">
        <v>0.34694799999999998</v>
      </c>
      <c r="AL4500" s="327">
        <v>0.14998900000000101</v>
      </c>
      <c r="AM4500" s="292"/>
    </row>
    <row r="4501" spans="23:39" ht="19.5" customHeight="1" x14ac:dyDescent="0.2">
      <c r="W4501" s="323" t="s">
        <v>71</v>
      </c>
      <c r="X4501" s="323" t="s">
        <v>211</v>
      </c>
      <c r="Y4501" s="323"/>
      <c r="Z4501" s="327">
        <v>30.867616000000002</v>
      </c>
      <c r="AA4501" s="327">
        <v>95.116962000000001</v>
      </c>
      <c r="AB4501" s="327">
        <v>27.333307000000001</v>
      </c>
      <c r="AC4501" s="327">
        <v>34.911062999999999</v>
      </c>
      <c r="AD4501" s="327">
        <v>41.368211000000002</v>
      </c>
      <c r="AE4501" s="327">
        <v>42.228194000000002</v>
      </c>
      <c r="AF4501" s="327">
        <v>52.005588000000003</v>
      </c>
      <c r="AG4501" s="327">
        <v>59.603467000000002</v>
      </c>
      <c r="AH4501" s="327">
        <v>46.239058</v>
      </c>
      <c r="AI4501" s="327">
        <v>30.362919999999999</v>
      </c>
      <c r="AJ4501" s="327">
        <v>36.481251</v>
      </c>
      <c r="AK4501" s="327">
        <v>59.965305000000001</v>
      </c>
      <c r="AL4501" s="327">
        <v>556.48294199999998</v>
      </c>
      <c r="AM4501" s="292"/>
    </row>
    <row r="4502" spans="23:39" ht="19.5" customHeight="1" x14ac:dyDescent="0.2">
      <c r="W4502" s="323" t="s">
        <v>71</v>
      </c>
      <c r="X4502" s="323" t="s">
        <v>221</v>
      </c>
      <c r="Y4502" s="323"/>
      <c r="Z4502" s="327">
        <v>4.1864140000000001</v>
      </c>
      <c r="AA4502" s="327">
        <v>4.429284</v>
      </c>
      <c r="AB4502" s="327">
        <v>2.1755140000000002</v>
      </c>
      <c r="AC4502" s="327">
        <v>4.8506039999999997</v>
      </c>
      <c r="AD4502" s="327">
        <v>1.8571340000000001</v>
      </c>
      <c r="AE4502" s="327">
        <v>5.2789460000000004</v>
      </c>
      <c r="AF4502" s="327">
        <v>3.510923</v>
      </c>
      <c r="AG4502" s="327">
        <v>4.0309229999999996</v>
      </c>
      <c r="AH4502" s="327">
        <v>3.4894229999999999</v>
      </c>
      <c r="AI4502" s="327">
        <v>3.7795550000000002</v>
      </c>
      <c r="AJ4502" s="327">
        <v>3.4460549999999999</v>
      </c>
      <c r="AK4502" s="327">
        <v>2.310953</v>
      </c>
      <c r="AL4502" s="327">
        <v>43.345728000000001</v>
      </c>
      <c r="AM4502" s="292"/>
    </row>
    <row r="4503" spans="23:39" ht="19.5" customHeight="1" x14ac:dyDescent="0.2">
      <c r="W4503" s="323" t="s">
        <v>71</v>
      </c>
      <c r="X4503" s="323" t="s">
        <v>222</v>
      </c>
      <c r="Y4503" s="323"/>
      <c r="Z4503" s="327">
        <v>0.1343</v>
      </c>
      <c r="AA4503" s="327">
        <v>7.4999999999999997E-3</v>
      </c>
      <c r="AB4503" s="327">
        <v>4.3499999999999997E-2</v>
      </c>
      <c r="AC4503" s="327">
        <v>0.18225</v>
      </c>
      <c r="AD4503" s="327">
        <v>5.2650000000000002E-2</v>
      </c>
      <c r="AE4503" s="327">
        <v>6.7500000000000004E-2</v>
      </c>
      <c r="AF4503" s="327">
        <v>0.1057</v>
      </c>
      <c r="AG4503" s="327">
        <v>2.9250000000000002E-2</v>
      </c>
      <c r="AH4503" s="327">
        <v>0.14174999999999999</v>
      </c>
      <c r="AI4503" s="327">
        <v>8.9999999999999993E-3</v>
      </c>
      <c r="AJ4503" s="327">
        <v>0.1105</v>
      </c>
      <c r="AK4503" s="327">
        <v>0.82799999999999996</v>
      </c>
      <c r="AL4503" s="327">
        <v>1.7119</v>
      </c>
      <c r="AM4503" s="292"/>
    </row>
    <row r="4504" spans="23:39" ht="19.5" customHeight="1" x14ac:dyDescent="0.2">
      <c r="W4504" s="323" t="s">
        <v>71</v>
      </c>
      <c r="X4504" s="323" t="s">
        <v>223</v>
      </c>
      <c r="Y4504" s="323"/>
      <c r="Z4504" s="327">
        <v>0</v>
      </c>
      <c r="AA4504" s="327">
        <v>0</v>
      </c>
      <c r="AB4504" s="327">
        <v>0</v>
      </c>
      <c r="AC4504" s="327">
        <v>0</v>
      </c>
      <c r="AD4504" s="327">
        <v>0</v>
      </c>
      <c r="AE4504" s="327">
        <v>0</v>
      </c>
      <c r="AF4504" s="327">
        <v>0.59499999999999997</v>
      </c>
      <c r="AG4504" s="327">
        <v>0</v>
      </c>
      <c r="AH4504" s="327">
        <v>0</v>
      </c>
      <c r="AI4504" s="327">
        <v>0</v>
      </c>
      <c r="AJ4504" s="327">
        <v>0</v>
      </c>
      <c r="AK4504" s="327">
        <v>0</v>
      </c>
      <c r="AL4504" s="327">
        <v>0.59499999999999997</v>
      </c>
      <c r="AM4504" s="292"/>
    </row>
    <row r="4505" spans="23:39" ht="19.5" customHeight="1" x14ac:dyDescent="0.2">
      <c r="W4505" s="323" t="s">
        <v>71</v>
      </c>
      <c r="X4505" s="323" t="s">
        <v>224</v>
      </c>
      <c r="Y4505" s="323"/>
      <c r="Z4505" s="327">
        <v>0</v>
      </c>
      <c r="AA4505" s="327">
        <v>0</v>
      </c>
      <c r="AB4505" s="327">
        <v>3.0756999999999999</v>
      </c>
      <c r="AC4505" s="327">
        <v>3.9726499999999998</v>
      </c>
      <c r="AD4505" s="327">
        <v>1.5535000000000001</v>
      </c>
      <c r="AE4505" s="327">
        <v>1.8356209999999999</v>
      </c>
      <c r="AF4505" s="327">
        <v>0.74550000000000005</v>
      </c>
      <c r="AG4505" s="327">
        <v>0</v>
      </c>
      <c r="AH4505" s="327">
        <v>0</v>
      </c>
      <c r="AI4505" s="327">
        <v>0.56110000000000004</v>
      </c>
      <c r="AJ4505" s="327">
        <v>3.76085</v>
      </c>
      <c r="AK4505" s="327">
        <v>0.1075</v>
      </c>
      <c r="AL4505" s="327">
        <v>15.612420999999999</v>
      </c>
      <c r="AM4505" s="292"/>
    </row>
    <row r="4506" spans="23:39" ht="19.5" customHeight="1" x14ac:dyDescent="0.2">
      <c r="W4506" s="323" t="s">
        <v>71</v>
      </c>
      <c r="X4506" s="323" t="s">
        <v>225</v>
      </c>
      <c r="Y4506" s="323"/>
      <c r="Z4506" s="327">
        <v>0.41746100000000003</v>
      </c>
      <c r="AA4506" s="327">
        <v>0</v>
      </c>
      <c r="AB4506" s="327">
        <v>0.83994999999999997</v>
      </c>
      <c r="AC4506" s="327">
        <v>0.422489</v>
      </c>
      <c r="AD4506" s="327">
        <v>0.42507499999999998</v>
      </c>
      <c r="AE4506" s="327">
        <v>0.42507499999999998</v>
      </c>
      <c r="AF4506" s="327">
        <v>0.42500500000000002</v>
      </c>
      <c r="AG4506" s="327">
        <v>0.41658400000000001</v>
      </c>
      <c r="AH4506" s="327">
        <v>0.43066900000000002</v>
      </c>
      <c r="AI4506" s="327">
        <v>0.41508600000000001</v>
      </c>
      <c r="AJ4506" s="327">
        <v>0.41401900000000003</v>
      </c>
      <c r="AK4506" s="327">
        <v>8.6931999999999995E-2</v>
      </c>
      <c r="AL4506" s="327">
        <v>4.7183450000000002</v>
      </c>
      <c r="AM4506" s="292"/>
    </row>
    <row r="4507" spans="23:39" ht="19.5" customHeight="1" x14ac:dyDescent="0.2">
      <c r="W4507" s="323" t="s">
        <v>71</v>
      </c>
      <c r="X4507" s="323" t="s">
        <v>226</v>
      </c>
      <c r="Y4507" s="323"/>
      <c r="Z4507" s="327">
        <v>0</v>
      </c>
      <c r="AA4507" s="327">
        <v>0</v>
      </c>
      <c r="AB4507" s="327">
        <v>0</v>
      </c>
      <c r="AC4507" s="327">
        <v>0</v>
      </c>
      <c r="AD4507" s="327">
        <v>0</v>
      </c>
      <c r="AE4507" s="327">
        <v>0</v>
      </c>
      <c r="AF4507" s="327">
        <v>0</v>
      </c>
      <c r="AG4507" s="327">
        <v>0</v>
      </c>
      <c r="AH4507" s="327">
        <v>0</v>
      </c>
      <c r="AI4507" s="327">
        <v>0</v>
      </c>
      <c r="AJ4507" s="327">
        <v>0</v>
      </c>
      <c r="AK4507" s="327">
        <v>0</v>
      </c>
      <c r="AL4507" s="327">
        <v>0</v>
      </c>
      <c r="AM4507" s="292"/>
    </row>
    <row r="4508" spans="23:39" ht="19.5" customHeight="1" x14ac:dyDescent="0.2">
      <c r="W4508" s="323" t="s">
        <v>71</v>
      </c>
      <c r="X4508" s="323" t="s">
        <v>227</v>
      </c>
      <c r="Y4508" s="323"/>
      <c r="Z4508" s="327">
        <v>0</v>
      </c>
      <c r="AA4508" s="327">
        <v>0</v>
      </c>
      <c r="AB4508" s="327">
        <v>0</v>
      </c>
      <c r="AC4508" s="327">
        <v>-2.2126999999999999</v>
      </c>
      <c r="AD4508" s="327">
        <v>-0.58299999999999996</v>
      </c>
      <c r="AE4508" s="327">
        <v>0</v>
      </c>
      <c r="AF4508" s="327">
        <v>7.0000000000000007E-2</v>
      </c>
      <c r="AG4508" s="327">
        <v>0</v>
      </c>
      <c r="AH4508" s="327">
        <v>0</v>
      </c>
      <c r="AI4508" s="327">
        <v>0</v>
      </c>
      <c r="AJ4508" s="327">
        <v>2.633</v>
      </c>
      <c r="AK4508" s="327">
        <v>-2.3929999999999998</v>
      </c>
      <c r="AL4508" s="327">
        <v>-2.4857</v>
      </c>
      <c r="AM4508" s="292"/>
    </row>
    <row r="4509" spans="23:39" ht="19.5" customHeight="1" x14ac:dyDescent="0.2">
      <c r="W4509" s="323" t="s">
        <v>71</v>
      </c>
      <c r="X4509" s="323" t="s">
        <v>367</v>
      </c>
      <c r="Y4509" s="323"/>
      <c r="Z4509" s="327">
        <v>0</v>
      </c>
      <c r="AA4509" s="327">
        <v>0</v>
      </c>
      <c r="AB4509" s="327">
        <v>0</v>
      </c>
      <c r="AC4509" s="327">
        <v>0</v>
      </c>
      <c r="AD4509" s="327">
        <v>0</v>
      </c>
      <c r="AE4509" s="327">
        <v>0</v>
      </c>
      <c r="AF4509" s="327">
        <v>0</v>
      </c>
      <c r="AG4509" s="327">
        <v>0</v>
      </c>
      <c r="AH4509" s="327">
        <v>0</v>
      </c>
      <c r="AI4509" s="327">
        <v>0</v>
      </c>
      <c r="AJ4509" s="327">
        <v>0</v>
      </c>
      <c r="AK4509" s="327">
        <v>0</v>
      </c>
      <c r="AL4509" s="327">
        <v>0</v>
      </c>
      <c r="AM4509" s="292"/>
    </row>
    <row r="4510" spans="23:39" ht="19.5" customHeight="1" x14ac:dyDescent="0.2">
      <c r="W4510" s="323" t="s">
        <v>71</v>
      </c>
      <c r="X4510" s="323" t="s">
        <v>229</v>
      </c>
      <c r="Y4510" s="323"/>
      <c r="Z4510" s="327">
        <v>-2.6230000000000002</v>
      </c>
      <c r="AA4510" s="327">
        <v>-2.4329999999999998</v>
      </c>
      <c r="AB4510" s="327">
        <v>-0.18</v>
      </c>
      <c r="AC4510" s="327">
        <v>-0.26350000000000001</v>
      </c>
      <c r="AD4510" s="327">
        <v>0</v>
      </c>
      <c r="AE4510" s="327">
        <v>-9.8080999999999996</v>
      </c>
      <c r="AF4510" s="327">
        <v>-1.8759999999999999</v>
      </c>
      <c r="AG4510" s="327">
        <v>-5.7153</v>
      </c>
      <c r="AH4510" s="327">
        <v>-0.189</v>
      </c>
      <c r="AI4510" s="327">
        <v>-3.286</v>
      </c>
      <c r="AJ4510" s="327">
        <v>-2.2160000000000002</v>
      </c>
      <c r="AK4510" s="327">
        <v>-0.95450000000000002</v>
      </c>
      <c r="AL4510" s="327">
        <v>-29.5444</v>
      </c>
      <c r="AM4510" s="292"/>
    </row>
    <row r="4511" spans="23:39" ht="19.5" customHeight="1" x14ac:dyDescent="0.2">
      <c r="W4511" s="323" t="s">
        <v>71</v>
      </c>
      <c r="X4511" s="323" t="s">
        <v>230</v>
      </c>
      <c r="Y4511" s="323"/>
      <c r="Z4511" s="327">
        <v>-1.4025000000000001</v>
      </c>
      <c r="AA4511" s="327">
        <v>0</v>
      </c>
      <c r="AB4511" s="327">
        <v>-0.1842</v>
      </c>
      <c r="AC4511" s="327">
        <v>-0.27200000000000002</v>
      </c>
      <c r="AD4511" s="327">
        <v>-0.01</v>
      </c>
      <c r="AE4511" s="327">
        <v>0</v>
      </c>
      <c r="AF4511" s="327">
        <v>0</v>
      </c>
      <c r="AG4511" s="327">
        <v>0.9456</v>
      </c>
      <c r="AH4511" s="327">
        <v>0</v>
      </c>
      <c r="AI4511" s="327">
        <v>0</v>
      </c>
      <c r="AJ4511" s="327">
        <v>0</v>
      </c>
      <c r="AK4511" s="327">
        <v>0</v>
      </c>
      <c r="AL4511" s="327">
        <v>-0.92310000000000003</v>
      </c>
      <c r="AM4511" s="292"/>
    </row>
    <row r="4512" spans="23:39" ht="19.5" customHeight="1" x14ac:dyDescent="0.2">
      <c r="W4512" s="323" t="s">
        <v>71</v>
      </c>
      <c r="X4512" s="323" t="s">
        <v>231</v>
      </c>
      <c r="Y4512" s="323"/>
      <c r="Z4512" s="327">
        <v>0</v>
      </c>
      <c r="AA4512" s="327">
        <v>0</v>
      </c>
      <c r="AB4512" s="327">
        <v>0</v>
      </c>
      <c r="AC4512" s="327">
        <v>1.6897200000000001</v>
      </c>
      <c r="AD4512" s="327">
        <v>0</v>
      </c>
      <c r="AE4512" s="327">
        <v>1.2365139999999999</v>
      </c>
      <c r="AF4512" s="327">
        <v>0.67362</v>
      </c>
      <c r="AG4512" s="327">
        <v>0.39064399999999999</v>
      </c>
      <c r="AH4512" s="327">
        <v>0.37862099999999999</v>
      </c>
      <c r="AI4512" s="327">
        <v>0</v>
      </c>
      <c r="AJ4512" s="327">
        <v>0</v>
      </c>
      <c r="AK4512" s="327">
        <v>1.2669170000000001</v>
      </c>
      <c r="AL4512" s="327">
        <v>5.6360359999999998</v>
      </c>
      <c r="AM4512" s="292"/>
    </row>
    <row r="4513" spans="23:39" ht="19.5" customHeight="1" x14ac:dyDescent="0.2">
      <c r="W4513" s="323" t="s">
        <v>71</v>
      </c>
      <c r="X4513" s="323" t="s">
        <v>232</v>
      </c>
      <c r="Y4513" s="323"/>
      <c r="Z4513" s="327">
        <v>0</v>
      </c>
      <c r="AA4513" s="327">
        <v>0</v>
      </c>
      <c r="AB4513" s="327">
        <v>0</v>
      </c>
      <c r="AC4513" s="327">
        <v>0</v>
      </c>
      <c r="AD4513" s="327">
        <v>0</v>
      </c>
      <c r="AE4513" s="327">
        <v>0</v>
      </c>
      <c r="AF4513" s="327">
        <v>0</v>
      </c>
      <c r="AG4513" s="327">
        <v>0</v>
      </c>
      <c r="AH4513" s="327">
        <v>0</v>
      </c>
      <c r="AI4513" s="327">
        <v>0</v>
      </c>
      <c r="AJ4513" s="327">
        <v>0</v>
      </c>
      <c r="AK4513" s="327">
        <v>0</v>
      </c>
      <c r="AL4513" s="327">
        <v>0</v>
      </c>
      <c r="AM4513" s="292"/>
    </row>
    <row r="4514" spans="23:39" ht="19.5" customHeight="1" x14ac:dyDescent="0.2">
      <c r="W4514" s="323" t="s">
        <v>71</v>
      </c>
      <c r="X4514" s="323" t="s">
        <v>233</v>
      </c>
      <c r="Y4514" s="323"/>
      <c r="Z4514" s="327">
        <v>0.1426</v>
      </c>
      <c r="AA4514" s="327">
        <v>0</v>
      </c>
      <c r="AB4514" s="327">
        <v>0</v>
      </c>
      <c r="AC4514" s="327">
        <v>0</v>
      </c>
      <c r="AD4514" s="327">
        <v>4.24E-2</v>
      </c>
      <c r="AE4514" s="327">
        <v>0</v>
      </c>
      <c r="AF4514" s="327">
        <v>0.13100000000000001</v>
      </c>
      <c r="AG4514" s="327">
        <v>0.15359999999999999</v>
      </c>
      <c r="AH4514" s="327">
        <v>0</v>
      </c>
      <c r="AI4514" s="327">
        <v>9.98E-2</v>
      </c>
      <c r="AJ4514" s="327">
        <v>5.79E-2</v>
      </c>
      <c r="AK4514" s="327">
        <v>0</v>
      </c>
      <c r="AL4514" s="327">
        <v>0.62729999999999997</v>
      </c>
      <c r="AM4514" s="292"/>
    </row>
    <row r="4515" spans="23:39" ht="19.5" customHeight="1" x14ac:dyDescent="0.2">
      <c r="W4515" s="323" t="s">
        <v>71</v>
      </c>
      <c r="X4515" s="323" t="s">
        <v>234</v>
      </c>
      <c r="Y4515" s="323"/>
      <c r="Z4515" s="327">
        <v>0</v>
      </c>
      <c r="AA4515" s="327">
        <v>0</v>
      </c>
      <c r="AB4515" s="327">
        <v>0</v>
      </c>
      <c r="AC4515" s="327">
        <v>0</v>
      </c>
      <c r="AD4515" s="327">
        <v>0</v>
      </c>
      <c r="AE4515" s="327">
        <v>0</v>
      </c>
      <c r="AF4515" s="327">
        <v>0</v>
      </c>
      <c r="AG4515" s="327">
        <v>5.9900000000000002E-2</v>
      </c>
      <c r="AH4515" s="327">
        <v>0</v>
      </c>
      <c r="AI4515" s="327">
        <v>0</v>
      </c>
      <c r="AJ4515" s="327">
        <v>0</v>
      </c>
      <c r="AK4515" s="327">
        <v>0</v>
      </c>
      <c r="AL4515" s="327">
        <v>5.9900000000000002E-2</v>
      </c>
      <c r="AM4515" s="292"/>
    </row>
    <row r="4516" spans="23:39" ht="19.5" customHeight="1" x14ac:dyDescent="0.2">
      <c r="W4516" s="323" t="s">
        <v>71</v>
      </c>
      <c r="X4516" s="323" t="s">
        <v>127</v>
      </c>
      <c r="Y4516" s="323"/>
      <c r="Z4516" s="327">
        <v>-0.1502</v>
      </c>
      <c r="AA4516" s="327">
        <v>-1.6814</v>
      </c>
      <c r="AB4516" s="327">
        <v>-1.1409659999999999</v>
      </c>
      <c r="AC4516" s="327">
        <v>1.3588210000000001</v>
      </c>
      <c r="AD4516" s="327">
        <v>-1.4011450000000001</v>
      </c>
      <c r="AE4516" s="327">
        <v>8.3627409999999998</v>
      </c>
      <c r="AF4516" s="327">
        <v>0.2</v>
      </c>
      <c r="AG4516" s="327">
        <v>-0.77895000000000003</v>
      </c>
      <c r="AH4516" s="327">
        <v>3.3340000000000001</v>
      </c>
      <c r="AI4516" s="327">
        <v>0</v>
      </c>
      <c r="AJ4516" s="327">
        <v>5.85</v>
      </c>
      <c r="AK4516" s="327">
        <v>-3.98</v>
      </c>
      <c r="AL4516" s="327">
        <v>9.9729010000000002</v>
      </c>
      <c r="AM4516" s="292"/>
    </row>
    <row r="4517" spans="23:39" ht="19.5" customHeight="1" x14ac:dyDescent="0.2">
      <c r="W4517" s="323" t="s">
        <v>71</v>
      </c>
      <c r="X4517" s="323" t="s">
        <v>235</v>
      </c>
      <c r="Y4517" s="323"/>
      <c r="Z4517" s="327">
        <v>0</v>
      </c>
      <c r="AA4517" s="327">
        <v>0</v>
      </c>
      <c r="AB4517" s="327">
        <v>0</v>
      </c>
      <c r="AC4517" s="327">
        <v>0</v>
      </c>
      <c r="AD4517" s="327">
        <v>0</v>
      </c>
      <c r="AE4517" s="327">
        <v>0</v>
      </c>
      <c r="AF4517" s="327">
        <v>0</v>
      </c>
      <c r="AG4517" s="327">
        <v>0</v>
      </c>
      <c r="AH4517" s="327">
        <v>0</v>
      </c>
      <c r="AI4517" s="327">
        <v>0</v>
      </c>
      <c r="AJ4517" s="327">
        <v>0</v>
      </c>
      <c r="AK4517" s="327">
        <v>0</v>
      </c>
      <c r="AL4517" s="327">
        <v>0</v>
      </c>
      <c r="AM4517" s="292"/>
    </row>
    <row r="4518" spans="23:39" ht="19.5" customHeight="1" x14ac:dyDescent="0.2">
      <c r="W4518" s="323" t="s">
        <v>71</v>
      </c>
      <c r="X4518" s="323" t="s">
        <v>236</v>
      </c>
      <c r="Y4518" s="323"/>
      <c r="Z4518" s="327">
        <v>0</v>
      </c>
      <c r="AA4518" s="327">
        <v>0</v>
      </c>
      <c r="AB4518" s="327">
        <v>0</v>
      </c>
      <c r="AC4518" s="327">
        <v>0</v>
      </c>
      <c r="AD4518" s="327">
        <v>0</v>
      </c>
      <c r="AE4518" s="327">
        <v>0</v>
      </c>
      <c r="AF4518" s="327">
        <v>0</v>
      </c>
      <c r="AG4518" s="327">
        <v>0</v>
      </c>
      <c r="AH4518" s="327">
        <v>0</v>
      </c>
      <c r="AI4518" s="327">
        <v>0</v>
      </c>
      <c r="AJ4518" s="327">
        <v>0</v>
      </c>
      <c r="AK4518" s="327">
        <v>0</v>
      </c>
      <c r="AL4518" s="327">
        <v>0</v>
      </c>
      <c r="AM4518" s="292"/>
    </row>
    <row r="4519" spans="23:39" ht="19.5" customHeight="1" x14ac:dyDescent="0.2">
      <c r="W4519" s="323" t="s">
        <v>71</v>
      </c>
      <c r="X4519" s="323" t="s">
        <v>237</v>
      </c>
      <c r="Y4519" s="323"/>
      <c r="Z4519" s="327">
        <v>0</v>
      </c>
      <c r="AA4519" s="327">
        <v>0</v>
      </c>
      <c r="AB4519" s="327">
        <v>0</v>
      </c>
      <c r="AC4519" s="327">
        <v>0</v>
      </c>
      <c r="AD4519" s="327">
        <v>0</v>
      </c>
      <c r="AE4519" s="327">
        <v>0</v>
      </c>
      <c r="AF4519" s="327">
        <v>0</v>
      </c>
      <c r="AG4519" s="327">
        <v>0</v>
      </c>
      <c r="AH4519" s="327">
        <v>0</v>
      </c>
      <c r="AI4519" s="327">
        <v>0</v>
      </c>
      <c r="AJ4519" s="327">
        <v>0</v>
      </c>
      <c r="AK4519" s="327">
        <v>0</v>
      </c>
      <c r="AL4519" s="327">
        <v>0</v>
      </c>
      <c r="AM4519" s="292"/>
    </row>
    <row r="4520" spans="23:39" ht="19.5" customHeight="1" x14ac:dyDescent="0.2">
      <c r="W4520" s="323" t="s">
        <v>71</v>
      </c>
      <c r="X4520" s="323" t="s">
        <v>238</v>
      </c>
      <c r="Y4520" s="323"/>
      <c r="Z4520" s="327">
        <v>0</v>
      </c>
      <c r="AA4520" s="327">
        <v>0</v>
      </c>
      <c r="AB4520" s="327">
        <v>-1.0309999999999999</v>
      </c>
      <c r="AC4520" s="327">
        <v>0</v>
      </c>
      <c r="AD4520" s="327">
        <v>0</v>
      </c>
      <c r="AE4520" s="327">
        <v>0</v>
      </c>
      <c r="AF4520" s="327">
        <v>0</v>
      </c>
      <c r="AG4520" s="327">
        <v>0</v>
      </c>
      <c r="AH4520" s="327">
        <v>0</v>
      </c>
      <c r="AI4520" s="327">
        <v>0</v>
      </c>
      <c r="AJ4520" s="327">
        <v>0</v>
      </c>
      <c r="AK4520" s="327">
        <v>0</v>
      </c>
      <c r="AL4520" s="327">
        <v>-1.0309999999999999</v>
      </c>
      <c r="AM4520" s="292"/>
    </row>
    <row r="4521" spans="23:39" ht="19.5" customHeight="1" x14ac:dyDescent="0.2">
      <c r="W4521" s="323" t="s">
        <v>71</v>
      </c>
      <c r="X4521" s="323" t="s">
        <v>239</v>
      </c>
      <c r="Y4521" s="323"/>
      <c r="Z4521" s="327">
        <v>0</v>
      </c>
      <c r="AA4521" s="327">
        <v>0</v>
      </c>
      <c r="AB4521" s="327">
        <v>0</v>
      </c>
      <c r="AC4521" s="327">
        <v>0</v>
      </c>
      <c r="AD4521" s="327">
        <v>0</v>
      </c>
      <c r="AE4521" s="327">
        <v>0</v>
      </c>
      <c r="AF4521" s="327">
        <v>0</v>
      </c>
      <c r="AG4521" s="327">
        <v>0</v>
      </c>
      <c r="AH4521" s="327">
        <v>0</v>
      </c>
      <c r="AI4521" s="327">
        <v>0</v>
      </c>
      <c r="AJ4521" s="327">
        <v>0</v>
      </c>
      <c r="AK4521" s="327">
        <v>0</v>
      </c>
      <c r="AL4521" s="327">
        <v>0</v>
      </c>
      <c r="AM4521" s="292"/>
    </row>
    <row r="4522" spans="23:39" ht="19.5" customHeight="1" x14ac:dyDescent="0.2">
      <c r="W4522" s="323" t="s">
        <v>71</v>
      </c>
      <c r="X4522" s="323" t="s">
        <v>240</v>
      </c>
      <c r="Y4522" s="323"/>
      <c r="Z4522" s="327">
        <v>0</v>
      </c>
      <c r="AA4522" s="327">
        <v>0</v>
      </c>
      <c r="AB4522" s="327">
        <v>0</v>
      </c>
      <c r="AC4522" s="327">
        <v>0</v>
      </c>
      <c r="AD4522" s="327">
        <v>0</v>
      </c>
      <c r="AE4522" s="327">
        <v>0</v>
      </c>
      <c r="AF4522" s="327">
        <v>0</v>
      </c>
      <c r="AG4522" s="327">
        <v>0</v>
      </c>
      <c r="AH4522" s="327">
        <v>0</v>
      </c>
      <c r="AI4522" s="327">
        <v>0</v>
      </c>
      <c r="AJ4522" s="327">
        <v>0</v>
      </c>
      <c r="AK4522" s="327">
        <v>0</v>
      </c>
      <c r="AL4522" s="327">
        <v>0</v>
      </c>
      <c r="AM4522" s="292"/>
    </row>
    <row r="4523" spans="23:39" ht="19.5" customHeight="1" x14ac:dyDescent="0.2">
      <c r="W4523" s="323" t="s">
        <v>71</v>
      </c>
      <c r="X4523" s="323" t="s">
        <v>241</v>
      </c>
      <c r="Y4523" s="323"/>
      <c r="Z4523" s="327">
        <v>0</v>
      </c>
      <c r="AA4523" s="327">
        <v>0</v>
      </c>
      <c r="AB4523" s="327">
        <v>0</v>
      </c>
      <c r="AC4523" s="327">
        <v>0</v>
      </c>
      <c r="AD4523" s="327">
        <v>0</v>
      </c>
      <c r="AE4523" s="327">
        <v>0</v>
      </c>
      <c r="AF4523" s="327">
        <v>0</v>
      </c>
      <c r="AG4523" s="327">
        <v>0</v>
      </c>
      <c r="AH4523" s="327">
        <v>0</v>
      </c>
      <c r="AI4523" s="327">
        <v>0</v>
      </c>
      <c r="AJ4523" s="327">
        <v>0</v>
      </c>
      <c r="AK4523" s="327">
        <v>0</v>
      </c>
      <c r="AL4523" s="327">
        <v>0</v>
      </c>
      <c r="AM4523" s="292"/>
    </row>
    <row r="4524" spans="23:39" ht="19.5" customHeight="1" x14ac:dyDescent="0.2">
      <c r="W4524" s="323" t="s">
        <v>71</v>
      </c>
      <c r="X4524" s="323" t="s">
        <v>242</v>
      </c>
      <c r="Y4524" s="323"/>
      <c r="Z4524" s="327">
        <v>0</v>
      </c>
      <c r="AA4524" s="327">
        <v>0</v>
      </c>
      <c r="AB4524" s="327">
        <v>0</v>
      </c>
      <c r="AC4524" s="327">
        <v>0</v>
      </c>
      <c r="AD4524" s="327">
        <v>0</v>
      </c>
      <c r="AE4524" s="327">
        <v>0</v>
      </c>
      <c r="AF4524" s="327">
        <v>0</v>
      </c>
      <c r="AG4524" s="327">
        <v>0</v>
      </c>
      <c r="AH4524" s="327">
        <v>0</v>
      </c>
      <c r="AI4524" s="327">
        <v>0</v>
      </c>
      <c r="AJ4524" s="327">
        <v>0</v>
      </c>
      <c r="AK4524" s="327">
        <v>0</v>
      </c>
      <c r="AL4524" s="327">
        <v>0</v>
      </c>
      <c r="AM4524" s="292"/>
    </row>
    <row r="4525" spans="23:39" ht="19.5" customHeight="1" x14ac:dyDescent="0.2">
      <c r="W4525" s="323" t="s">
        <v>71</v>
      </c>
      <c r="X4525" s="323" t="s">
        <v>243</v>
      </c>
      <c r="Y4525" s="323"/>
      <c r="Z4525" s="327">
        <v>0</v>
      </c>
      <c r="AA4525" s="327">
        <v>0</v>
      </c>
      <c r="AB4525" s="327">
        <v>0</v>
      </c>
      <c r="AC4525" s="327">
        <v>0.15373999999999999</v>
      </c>
      <c r="AD4525" s="327">
        <v>0</v>
      </c>
      <c r="AE4525" s="327">
        <v>0.1389</v>
      </c>
      <c r="AF4525" s="327">
        <v>0</v>
      </c>
      <c r="AG4525" s="327">
        <v>0</v>
      </c>
      <c r="AH4525" s="327">
        <v>0</v>
      </c>
      <c r="AI4525" s="327">
        <v>0</v>
      </c>
      <c r="AJ4525" s="327">
        <v>0</v>
      </c>
      <c r="AK4525" s="327">
        <v>0</v>
      </c>
      <c r="AL4525" s="327">
        <v>0.29264000000000001</v>
      </c>
      <c r="AM4525" s="292"/>
    </row>
    <row r="4526" spans="23:39" ht="19.5" customHeight="1" x14ac:dyDescent="0.2">
      <c r="W4526" s="323" t="s">
        <v>71</v>
      </c>
      <c r="X4526" s="323" t="s">
        <v>244</v>
      </c>
      <c r="Y4526" s="323"/>
      <c r="Z4526" s="327">
        <v>0</v>
      </c>
      <c r="AA4526" s="327">
        <v>0</v>
      </c>
      <c r="AB4526" s="327">
        <v>0</v>
      </c>
      <c r="AC4526" s="327">
        <v>0</v>
      </c>
      <c r="AD4526" s="327">
        <v>0</v>
      </c>
      <c r="AE4526" s="327">
        <v>0</v>
      </c>
      <c r="AF4526" s="327">
        <v>0</v>
      </c>
      <c r="AG4526" s="327">
        <v>0</v>
      </c>
      <c r="AH4526" s="327">
        <v>0</v>
      </c>
      <c r="AI4526" s="327">
        <v>0</v>
      </c>
      <c r="AJ4526" s="327">
        <v>0</v>
      </c>
      <c r="AK4526" s="327">
        <v>0</v>
      </c>
      <c r="AL4526" s="327">
        <v>0</v>
      </c>
      <c r="AM4526" s="292"/>
    </row>
    <row r="4527" spans="23:39" ht="19.5" customHeight="1" x14ac:dyDescent="0.2">
      <c r="W4527" s="323" t="s">
        <v>71</v>
      </c>
      <c r="X4527" s="323" t="s">
        <v>245</v>
      </c>
      <c r="Y4527" s="323"/>
      <c r="Z4527" s="327">
        <v>0</v>
      </c>
      <c r="AA4527" s="327">
        <v>0</v>
      </c>
      <c r="AB4527" s="327">
        <v>0</v>
      </c>
      <c r="AC4527" s="327">
        <v>0</v>
      </c>
      <c r="AD4527" s="327">
        <v>0</v>
      </c>
      <c r="AE4527" s="327">
        <v>0</v>
      </c>
      <c r="AF4527" s="327">
        <v>0</v>
      </c>
      <c r="AG4527" s="327">
        <v>0</v>
      </c>
      <c r="AH4527" s="327">
        <v>0</v>
      </c>
      <c r="AI4527" s="327">
        <v>0</v>
      </c>
      <c r="AJ4527" s="327">
        <v>0</v>
      </c>
      <c r="AK4527" s="327">
        <v>0</v>
      </c>
      <c r="AL4527" s="327">
        <v>0</v>
      </c>
      <c r="AM4527" s="292"/>
    </row>
    <row r="4528" spans="23:39" ht="19.5" customHeight="1" x14ac:dyDescent="0.2">
      <c r="W4528" s="323" t="s">
        <v>71</v>
      </c>
      <c r="X4528" s="323" t="s">
        <v>246</v>
      </c>
      <c r="Y4528" s="323"/>
      <c r="Z4528" s="327">
        <v>0</v>
      </c>
      <c r="AA4528" s="327">
        <v>0</v>
      </c>
      <c r="AB4528" s="327">
        <v>0</v>
      </c>
      <c r="AC4528" s="327">
        <v>0</v>
      </c>
      <c r="AD4528" s="327">
        <v>0</v>
      </c>
      <c r="AE4528" s="327">
        <v>0</v>
      </c>
      <c r="AF4528" s="327">
        <v>0</v>
      </c>
      <c r="AG4528" s="327">
        <v>0</v>
      </c>
      <c r="AH4528" s="327">
        <v>0</v>
      </c>
      <c r="AI4528" s="327">
        <v>0</v>
      </c>
      <c r="AJ4528" s="327">
        <v>0</v>
      </c>
      <c r="AK4528" s="327">
        <v>0</v>
      </c>
      <c r="AL4528" s="327">
        <v>0</v>
      </c>
      <c r="AM4528" s="292"/>
    </row>
    <row r="4529" spans="23:39" ht="19.5" customHeight="1" x14ac:dyDescent="0.2">
      <c r="W4529" s="323" t="s">
        <v>71</v>
      </c>
      <c r="X4529" s="323" t="s">
        <v>247</v>
      </c>
      <c r="Y4529" s="323"/>
      <c r="Z4529" s="327">
        <v>0</v>
      </c>
      <c r="AA4529" s="327">
        <v>0</v>
      </c>
      <c r="AB4529" s="327">
        <v>0</v>
      </c>
      <c r="AC4529" s="327">
        <v>0</v>
      </c>
      <c r="AD4529" s="327">
        <v>11.660399999999999</v>
      </c>
      <c r="AE4529" s="327">
        <v>0</v>
      </c>
      <c r="AF4529" s="327">
        <v>0</v>
      </c>
      <c r="AG4529" s="327">
        <v>0</v>
      </c>
      <c r="AH4529" s="327">
        <v>0</v>
      </c>
      <c r="AI4529" s="327">
        <v>0</v>
      </c>
      <c r="AJ4529" s="327">
        <v>0</v>
      </c>
      <c r="AK4529" s="327">
        <v>0</v>
      </c>
      <c r="AL4529" s="327">
        <v>11.660399999999999</v>
      </c>
      <c r="AM4529" s="292"/>
    </row>
    <row r="4530" spans="23:39" ht="19.5" customHeight="1" x14ac:dyDescent="0.2">
      <c r="W4530" s="323" t="s">
        <v>71</v>
      </c>
      <c r="X4530" s="323" t="s">
        <v>248</v>
      </c>
      <c r="Y4530" s="323"/>
      <c r="Z4530" s="327">
        <v>0</v>
      </c>
      <c r="AA4530" s="327">
        <v>0</v>
      </c>
      <c r="AB4530" s="327">
        <v>0</v>
      </c>
      <c r="AC4530" s="327">
        <v>0</v>
      </c>
      <c r="AD4530" s="327">
        <v>0</v>
      </c>
      <c r="AE4530" s="327">
        <v>0</v>
      </c>
      <c r="AF4530" s="327">
        <v>0</v>
      </c>
      <c r="AG4530" s="327">
        <v>0</v>
      </c>
      <c r="AH4530" s="327">
        <v>0</v>
      </c>
      <c r="AI4530" s="327">
        <v>0</v>
      </c>
      <c r="AJ4530" s="327">
        <v>0</v>
      </c>
      <c r="AK4530" s="327">
        <v>0</v>
      </c>
      <c r="AL4530" s="327">
        <v>0</v>
      </c>
      <c r="AM4530" s="292"/>
    </row>
    <row r="4531" spans="23:39" ht="19.5" customHeight="1" x14ac:dyDescent="0.2">
      <c r="W4531" s="323" t="s">
        <v>71</v>
      </c>
      <c r="X4531" s="323" t="s">
        <v>210</v>
      </c>
      <c r="Y4531" s="323"/>
      <c r="Z4531" s="327">
        <v>31.818387000000001</v>
      </c>
      <c r="AA4531" s="327">
        <v>95.798957000000001</v>
      </c>
      <c r="AB4531" s="327">
        <v>31.930952000000001</v>
      </c>
      <c r="AC4531" s="327">
        <v>44.104201000000003</v>
      </c>
      <c r="AD4531" s="327">
        <v>54.876522000000001</v>
      </c>
      <c r="AE4531" s="327">
        <v>57.885344000000003</v>
      </c>
      <c r="AF4531" s="327">
        <v>49.023200000000003</v>
      </c>
      <c r="AG4531" s="327">
        <v>59.982864999999997</v>
      </c>
      <c r="AH4531" s="327">
        <v>54.144978000000002</v>
      </c>
      <c r="AI4531" s="327">
        <v>32.780239999999999</v>
      </c>
      <c r="AJ4531" s="327">
        <v>51.994858000000001</v>
      </c>
      <c r="AK4531" s="327">
        <v>58.049120000000002</v>
      </c>
      <c r="AL4531" s="327">
        <v>622.38962400000003</v>
      </c>
      <c r="AM4531" s="292"/>
    </row>
    <row r="4532" spans="23:39" ht="19.5" customHeight="1" x14ac:dyDescent="0.2">
      <c r="W4532" s="321"/>
      <c r="X4532" s="321"/>
      <c r="Y4532" s="321"/>
      <c r="Z4532" s="329"/>
      <c r="AA4532" s="329"/>
      <c r="AB4532" s="329"/>
      <c r="AC4532" s="329"/>
      <c r="AD4532" s="329"/>
      <c r="AE4532" s="329"/>
      <c r="AF4532" s="329"/>
      <c r="AG4532" s="329"/>
      <c r="AH4532" s="329"/>
      <c r="AI4532" s="329"/>
      <c r="AJ4532" s="329"/>
      <c r="AK4532" s="329"/>
      <c r="AL4532" s="329"/>
      <c r="AM4532" s="292"/>
    </row>
    <row r="4533" spans="23:39" ht="19.5" customHeight="1" x14ac:dyDescent="0.2">
      <c r="W4533" s="321"/>
      <c r="X4533" s="321"/>
      <c r="Y4533" s="321"/>
      <c r="Z4533" s="329"/>
      <c r="AA4533" s="329"/>
      <c r="AB4533" s="329"/>
      <c r="AC4533" s="329"/>
      <c r="AD4533" s="329"/>
      <c r="AE4533" s="329"/>
      <c r="AF4533" s="329"/>
      <c r="AG4533" s="329"/>
      <c r="AH4533" s="329"/>
      <c r="AI4533" s="329"/>
      <c r="AJ4533" s="329"/>
      <c r="AK4533" s="329"/>
      <c r="AL4533" s="329"/>
      <c r="AM4533" s="292"/>
    </row>
    <row r="4534" spans="23:39" ht="19.5" customHeight="1" x14ac:dyDescent="0.2">
      <c r="W4534" s="323" t="s">
        <v>3</v>
      </c>
      <c r="X4534" s="323" t="s">
        <v>4</v>
      </c>
      <c r="Y4534" s="323"/>
      <c r="Z4534" s="327" t="s">
        <v>8</v>
      </c>
      <c r="AA4534" s="327" t="s">
        <v>9</v>
      </c>
      <c r="AB4534" s="327" t="s">
        <v>10</v>
      </c>
      <c r="AC4534" s="327" t="s">
        <v>11</v>
      </c>
      <c r="AD4534" s="327" t="s">
        <v>12</v>
      </c>
      <c r="AE4534" s="327" t="s">
        <v>13</v>
      </c>
      <c r="AF4534" s="327" t="s">
        <v>14</v>
      </c>
      <c r="AG4534" s="327" t="s">
        <v>15</v>
      </c>
      <c r="AH4534" s="327" t="s">
        <v>16</v>
      </c>
      <c r="AI4534" s="327" t="s">
        <v>17</v>
      </c>
      <c r="AJ4534" s="327" t="s">
        <v>111</v>
      </c>
      <c r="AK4534" s="327" t="s">
        <v>19</v>
      </c>
      <c r="AL4534" s="327" t="s">
        <v>20</v>
      </c>
      <c r="AM4534" s="292"/>
    </row>
    <row r="4535" spans="23:39" ht="19.5" customHeight="1" x14ac:dyDescent="0.2">
      <c r="W4535" s="323" t="s">
        <v>72</v>
      </c>
      <c r="X4535" s="323" t="s">
        <v>217</v>
      </c>
      <c r="Y4535" s="323"/>
      <c r="Z4535" s="327">
        <v>9.5808000000000004E-2</v>
      </c>
      <c r="AA4535" s="327">
        <v>4.7904000000000002E-2</v>
      </c>
      <c r="AB4535" s="327">
        <v>4.7904000000000002E-2</v>
      </c>
      <c r="AC4535" s="327">
        <v>9.5808000000000004E-2</v>
      </c>
      <c r="AD4535" s="327">
        <v>9.5808000000000004E-2</v>
      </c>
      <c r="AE4535" s="327">
        <v>9.5808000000000004E-2</v>
      </c>
      <c r="AF4535" s="327">
        <v>9.5808000000000004E-2</v>
      </c>
      <c r="AG4535" s="327">
        <v>9.5808000000000004E-2</v>
      </c>
      <c r="AH4535" s="327">
        <v>9.5808000000000004E-2</v>
      </c>
      <c r="AI4535" s="327">
        <v>9.5808000000000004E-2</v>
      </c>
      <c r="AJ4535" s="327">
        <v>9.5808000000000004E-2</v>
      </c>
      <c r="AK4535" s="327">
        <v>9.5808000000000004E-2</v>
      </c>
      <c r="AL4535" s="327">
        <v>1.0538879999999999</v>
      </c>
      <c r="AM4535" s="292"/>
    </row>
    <row r="4536" spans="23:39" ht="19.5" customHeight="1" x14ac:dyDescent="0.2">
      <c r="W4536" s="323" t="s">
        <v>72</v>
      </c>
      <c r="X4536" s="323" t="s">
        <v>218</v>
      </c>
      <c r="Y4536" s="323"/>
      <c r="Z4536" s="327">
        <v>5.1029999999999999E-2</v>
      </c>
      <c r="AA4536" s="327">
        <v>0</v>
      </c>
      <c r="AB4536" s="327">
        <v>7.2899999999999996E-3</v>
      </c>
      <c r="AC4536" s="327">
        <v>1.3608E-2</v>
      </c>
      <c r="AD4536" s="327">
        <v>1.5552E-2</v>
      </c>
      <c r="AE4536" s="327">
        <v>1.7496000000000001E-2</v>
      </c>
      <c r="AF4536" s="327">
        <v>1.8467999999999998E-2</v>
      </c>
      <c r="AG4536" s="327">
        <v>1.8467999999999998E-2</v>
      </c>
      <c r="AH4536" s="327">
        <v>3.0131999999999999E-2</v>
      </c>
      <c r="AI4536" s="327">
        <v>2.8188000000000001E-2</v>
      </c>
      <c r="AJ4536" s="327">
        <v>1.7010000000000001E-2</v>
      </c>
      <c r="AK4536" s="327">
        <v>3.0617999999999999E-2</v>
      </c>
      <c r="AL4536" s="327">
        <v>0.24786</v>
      </c>
      <c r="AM4536" s="292"/>
    </row>
    <row r="4537" spans="23:39" ht="19.5" customHeight="1" x14ac:dyDescent="0.2">
      <c r="W4537" s="323" t="s">
        <v>72</v>
      </c>
      <c r="X4537" s="323" t="s">
        <v>219</v>
      </c>
      <c r="Y4537" s="323"/>
      <c r="Z4537" s="327">
        <v>7.8320000000000001E-2</v>
      </c>
      <c r="AA4537" s="327">
        <v>0</v>
      </c>
      <c r="AB4537" s="327">
        <v>4.3040000000000002E-2</v>
      </c>
      <c r="AC4537" s="327">
        <v>0.10544000000000001</v>
      </c>
      <c r="AD4537" s="327">
        <v>0.11376</v>
      </c>
      <c r="AE4537" s="327">
        <v>0.13672000000000001</v>
      </c>
      <c r="AF4537" s="327">
        <v>0.15984000000000001</v>
      </c>
      <c r="AG4537" s="327">
        <v>0.1784</v>
      </c>
      <c r="AH4537" s="327">
        <v>0.14824000000000001</v>
      </c>
      <c r="AI4537" s="327">
        <v>0.14471999999999999</v>
      </c>
      <c r="AJ4537" s="327">
        <v>0.13965</v>
      </c>
      <c r="AK4537" s="327">
        <v>0.108015</v>
      </c>
      <c r="AL4537" s="327">
        <v>1.3561449999999999</v>
      </c>
      <c r="AM4537" s="292"/>
    </row>
    <row r="4538" spans="23:39" ht="19.5" customHeight="1" x14ac:dyDescent="0.2">
      <c r="W4538" s="323" t="s">
        <v>72</v>
      </c>
      <c r="X4538" s="323" t="s">
        <v>220</v>
      </c>
      <c r="Y4538" s="323"/>
      <c r="Z4538" s="327">
        <v>0.107905</v>
      </c>
      <c r="AA4538" s="327">
        <v>0.22289300000000001</v>
      </c>
      <c r="AB4538" s="327">
        <v>3.6413000000000001E-2</v>
      </c>
      <c r="AC4538" s="327">
        <v>-6.0213999999999997E-2</v>
      </c>
      <c r="AD4538" s="327">
        <v>6.7874000000000004E-2</v>
      </c>
      <c r="AE4538" s="327">
        <v>4.496E-2</v>
      </c>
      <c r="AF4538" s="327">
        <v>6.6552E-2</v>
      </c>
      <c r="AG4538" s="327">
        <v>6.6355999999999998E-2</v>
      </c>
      <c r="AH4538" s="327">
        <v>2.9516000000000001E-2</v>
      </c>
      <c r="AI4538" s="327">
        <v>6.2502000000000002E-2</v>
      </c>
      <c r="AJ4538" s="327">
        <v>3.1444E-2</v>
      </c>
      <c r="AK4538" s="327">
        <v>2.4645E-2</v>
      </c>
      <c r="AL4538" s="327">
        <v>0.70084599999999997</v>
      </c>
      <c r="AM4538" s="292"/>
    </row>
    <row r="4539" spans="23:39" ht="19.5" customHeight="1" x14ac:dyDescent="0.2">
      <c r="W4539" s="323" t="s">
        <v>72</v>
      </c>
      <c r="X4539" s="323" t="s">
        <v>211</v>
      </c>
      <c r="Y4539" s="323"/>
      <c r="Z4539" s="327">
        <v>34.232564000000004</v>
      </c>
      <c r="AA4539" s="327">
        <v>203.25188399999999</v>
      </c>
      <c r="AB4539" s="327">
        <v>15.443873999999999</v>
      </c>
      <c r="AC4539" s="327">
        <v>-125.824279</v>
      </c>
      <c r="AD4539" s="327">
        <v>60.816777999999999</v>
      </c>
      <c r="AE4539" s="327">
        <v>60.109135000000002</v>
      </c>
      <c r="AF4539" s="327">
        <v>95.742902999999998</v>
      </c>
      <c r="AG4539" s="327">
        <v>21.842676999999998</v>
      </c>
      <c r="AH4539" s="327">
        <v>16.435502</v>
      </c>
      <c r="AI4539" s="327">
        <v>17.743281</v>
      </c>
      <c r="AJ4539" s="327">
        <v>13.447267999999999</v>
      </c>
      <c r="AK4539" s="327">
        <v>6.1783919999999997</v>
      </c>
      <c r="AL4539" s="327">
        <v>419.41997900000001</v>
      </c>
      <c r="AM4539" s="292"/>
    </row>
    <row r="4540" spans="23:39" ht="19.5" customHeight="1" x14ac:dyDescent="0.2">
      <c r="W4540" s="323" t="s">
        <v>72</v>
      </c>
      <c r="X4540" s="323" t="s">
        <v>221</v>
      </c>
      <c r="Y4540" s="323"/>
      <c r="Z4540" s="327">
        <v>4.7701339999999997</v>
      </c>
      <c r="AA4540" s="327">
        <v>4.6171340000000001</v>
      </c>
      <c r="AB4540" s="327">
        <v>1.3308489999999999</v>
      </c>
      <c r="AC4540" s="327">
        <v>3.0907990000000001</v>
      </c>
      <c r="AD4540" s="327">
        <v>3.6845789999999998</v>
      </c>
      <c r="AE4540" s="327">
        <v>3.439943</v>
      </c>
      <c r="AF4540" s="327">
        <v>3.5671279999999999</v>
      </c>
      <c r="AG4540" s="327">
        <v>2.978564</v>
      </c>
      <c r="AH4540" s="327">
        <v>1.2284360000000001</v>
      </c>
      <c r="AI4540" s="327">
        <v>0.82065200000000005</v>
      </c>
      <c r="AJ4540" s="327">
        <v>0.76065199999999999</v>
      </c>
      <c r="AK4540" s="327">
        <v>0.56086800000000003</v>
      </c>
      <c r="AL4540" s="327">
        <v>30.849737999999999</v>
      </c>
      <c r="AM4540" s="292"/>
    </row>
    <row r="4541" spans="23:39" ht="19.5" customHeight="1" x14ac:dyDescent="0.2">
      <c r="W4541" s="323" t="s">
        <v>72</v>
      </c>
      <c r="X4541" s="323" t="s">
        <v>222</v>
      </c>
      <c r="Y4541" s="323"/>
      <c r="Z4541" s="327">
        <v>8.3099999999999993E-2</v>
      </c>
      <c r="AA4541" s="327">
        <v>0</v>
      </c>
      <c r="AB4541" s="327">
        <v>6.0000000000000001E-3</v>
      </c>
      <c r="AC4541" s="327">
        <v>0</v>
      </c>
      <c r="AD4541" s="327">
        <v>0</v>
      </c>
      <c r="AE4541" s="327">
        <v>1.35E-2</v>
      </c>
      <c r="AF4541" s="327">
        <v>0</v>
      </c>
      <c r="AG4541" s="327">
        <v>1.02</v>
      </c>
      <c r="AH4541" s="327">
        <v>0</v>
      </c>
      <c r="AI4541" s="327">
        <v>8.9999999999999993E-3</v>
      </c>
      <c r="AJ4541" s="327">
        <v>0</v>
      </c>
      <c r="AK4541" s="327">
        <v>0</v>
      </c>
      <c r="AL4541" s="327">
        <v>1.1315999999999999</v>
      </c>
      <c r="AM4541" s="292"/>
    </row>
    <row r="4542" spans="23:39" ht="19.5" customHeight="1" x14ac:dyDescent="0.2">
      <c r="W4542" s="323" t="s">
        <v>72</v>
      </c>
      <c r="X4542" s="323" t="s">
        <v>223</v>
      </c>
      <c r="Y4542" s="323"/>
      <c r="Z4542" s="327">
        <v>0</v>
      </c>
      <c r="AA4542" s="327">
        <v>0</v>
      </c>
      <c r="AB4542" s="327">
        <v>0</v>
      </c>
      <c r="AC4542" s="327">
        <v>0</v>
      </c>
      <c r="AD4542" s="327">
        <v>0</v>
      </c>
      <c r="AE4542" s="327">
        <v>0</v>
      </c>
      <c r="AF4542" s="327">
        <v>0</v>
      </c>
      <c r="AG4542" s="327">
        <v>0</v>
      </c>
      <c r="AH4542" s="327">
        <v>0</v>
      </c>
      <c r="AI4542" s="327">
        <v>0</v>
      </c>
      <c r="AJ4542" s="327">
        <v>0</v>
      </c>
      <c r="AK4542" s="327">
        <v>0</v>
      </c>
      <c r="AL4542" s="327">
        <v>0</v>
      </c>
      <c r="AM4542" s="292"/>
    </row>
    <row r="4543" spans="23:39" ht="19.5" customHeight="1" x14ac:dyDescent="0.2">
      <c r="W4543" s="323" t="s">
        <v>72</v>
      </c>
      <c r="X4543" s="323" t="s">
        <v>224</v>
      </c>
      <c r="Y4543" s="323"/>
      <c r="Z4543" s="327">
        <v>15.648949999999999</v>
      </c>
      <c r="AA4543" s="327">
        <v>11.641500000000001</v>
      </c>
      <c r="AB4543" s="327">
        <v>4.0464000000000002</v>
      </c>
      <c r="AC4543" s="327">
        <v>-24.512699999999999</v>
      </c>
      <c r="AD4543" s="327">
        <v>18.032050999999999</v>
      </c>
      <c r="AE4543" s="327">
        <v>24.892702</v>
      </c>
      <c r="AF4543" s="327">
        <v>6.4026019999999999</v>
      </c>
      <c r="AG4543" s="327">
        <v>29.890094999999999</v>
      </c>
      <c r="AH4543" s="327">
        <v>26.607126999999998</v>
      </c>
      <c r="AI4543" s="327">
        <v>4.9432499999999999</v>
      </c>
      <c r="AJ4543" s="327">
        <v>2.8054000000000001</v>
      </c>
      <c r="AK4543" s="327">
        <v>1.6254</v>
      </c>
      <c r="AL4543" s="327">
        <v>122.022777</v>
      </c>
      <c r="AM4543" s="292"/>
    </row>
    <row r="4544" spans="23:39" ht="19.5" customHeight="1" x14ac:dyDescent="0.2">
      <c r="W4544" s="323" t="s">
        <v>72</v>
      </c>
      <c r="X4544" s="323" t="s">
        <v>225</v>
      </c>
      <c r="Y4544" s="323"/>
      <c r="Z4544" s="327">
        <v>4.1935E-2</v>
      </c>
      <c r="AA4544" s="327">
        <v>0</v>
      </c>
      <c r="AB4544" s="327">
        <v>8.387E-2</v>
      </c>
      <c r="AC4544" s="327">
        <v>3.7716E-2</v>
      </c>
      <c r="AD4544" s="327">
        <v>3.7726000000000003E-2</v>
      </c>
      <c r="AE4544" s="327">
        <v>3.4014000000000003E-2</v>
      </c>
      <c r="AF4544" s="327">
        <v>3.4014000000000003E-2</v>
      </c>
      <c r="AG4544" s="327">
        <v>3.4014000000000003E-2</v>
      </c>
      <c r="AH4544" s="327">
        <v>3.4014000000000003E-2</v>
      </c>
      <c r="AI4544" s="327">
        <v>3.4014000000000003E-2</v>
      </c>
      <c r="AJ4544" s="327">
        <v>3.4014000000000003E-2</v>
      </c>
      <c r="AK4544" s="327">
        <v>0.146118</v>
      </c>
      <c r="AL4544" s="327">
        <v>0.55144899999999997</v>
      </c>
      <c r="AM4544" s="292"/>
    </row>
    <row r="4545" spans="23:39" ht="19.5" customHeight="1" x14ac:dyDescent="0.2">
      <c r="W4545" s="323" t="s">
        <v>72</v>
      </c>
      <c r="X4545" s="323" t="s">
        <v>226</v>
      </c>
      <c r="Y4545" s="323"/>
      <c r="Z4545" s="327">
        <v>0</v>
      </c>
      <c r="AA4545" s="327">
        <v>0</v>
      </c>
      <c r="AB4545" s="327">
        <v>0</v>
      </c>
      <c r="AC4545" s="327">
        <v>0</v>
      </c>
      <c r="AD4545" s="327">
        <v>0</v>
      </c>
      <c r="AE4545" s="327">
        <v>0</v>
      </c>
      <c r="AF4545" s="327">
        <v>0</v>
      </c>
      <c r="AG4545" s="327">
        <v>0</v>
      </c>
      <c r="AH4545" s="327">
        <v>0</v>
      </c>
      <c r="AI4545" s="327">
        <v>0</v>
      </c>
      <c r="AJ4545" s="327">
        <v>0</v>
      </c>
      <c r="AK4545" s="327">
        <v>0</v>
      </c>
      <c r="AL4545" s="327">
        <v>0</v>
      </c>
      <c r="AM4545" s="292"/>
    </row>
    <row r="4546" spans="23:39" ht="19.5" customHeight="1" x14ac:dyDescent="0.2">
      <c r="W4546" s="323" t="s">
        <v>72</v>
      </c>
      <c r="X4546" s="323" t="s">
        <v>227</v>
      </c>
      <c r="Y4546" s="323"/>
      <c r="Z4546" s="327">
        <v>0.06</v>
      </c>
      <c r="AA4546" s="327">
        <v>0</v>
      </c>
      <c r="AB4546" s="327">
        <v>0</v>
      </c>
      <c r="AC4546" s="327">
        <v>39.42</v>
      </c>
      <c r="AD4546" s="327">
        <v>0</v>
      </c>
      <c r="AE4546" s="327">
        <v>0</v>
      </c>
      <c r="AF4546" s="327">
        <v>0</v>
      </c>
      <c r="AG4546" s="327">
        <v>0.36499999999999999</v>
      </c>
      <c r="AH4546" s="327">
        <v>0</v>
      </c>
      <c r="AI4546" s="327">
        <v>0</v>
      </c>
      <c r="AJ4546" s="327">
        <v>0</v>
      </c>
      <c r="AK4546" s="327">
        <v>0</v>
      </c>
      <c r="AL4546" s="327">
        <v>39.844999999999999</v>
      </c>
      <c r="AM4546" s="292"/>
    </row>
    <row r="4547" spans="23:39" ht="19.5" customHeight="1" x14ac:dyDescent="0.2">
      <c r="W4547" s="323" t="s">
        <v>72</v>
      </c>
      <c r="X4547" s="323" t="s">
        <v>367</v>
      </c>
      <c r="Y4547" s="323"/>
      <c r="Z4547" s="327">
        <v>0</v>
      </c>
      <c r="AA4547" s="327">
        <v>0</v>
      </c>
      <c r="AB4547" s="327">
        <v>0</v>
      </c>
      <c r="AC4547" s="327">
        <v>0</v>
      </c>
      <c r="AD4547" s="327">
        <v>0</v>
      </c>
      <c r="AE4547" s="327">
        <v>0</v>
      </c>
      <c r="AF4547" s="327">
        <v>0</v>
      </c>
      <c r="AG4547" s="327">
        <v>0</v>
      </c>
      <c r="AH4547" s="327">
        <v>0</v>
      </c>
      <c r="AI4547" s="327">
        <v>0</v>
      </c>
      <c r="AJ4547" s="327">
        <v>0</v>
      </c>
      <c r="AK4547" s="327">
        <v>0</v>
      </c>
      <c r="AL4547" s="327">
        <v>0</v>
      </c>
      <c r="AM4547" s="292"/>
    </row>
    <row r="4548" spans="23:39" ht="19.5" customHeight="1" x14ac:dyDescent="0.2">
      <c r="W4548" s="323" t="s">
        <v>72</v>
      </c>
      <c r="X4548" s="323" t="s">
        <v>229</v>
      </c>
      <c r="Y4548" s="323"/>
      <c r="Z4548" s="327">
        <v>-29.06</v>
      </c>
      <c r="AA4548" s="327">
        <v>-0.6</v>
      </c>
      <c r="AB4548" s="327">
        <v>-9.82</v>
      </c>
      <c r="AC4548" s="327">
        <v>0</v>
      </c>
      <c r="AD4548" s="327">
        <v>-53.915999999999997</v>
      </c>
      <c r="AE4548" s="327">
        <v>-55.2</v>
      </c>
      <c r="AF4548" s="327">
        <v>-57</v>
      </c>
      <c r="AG4548" s="327">
        <v>-43.257530000000003</v>
      </c>
      <c r="AH4548" s="327">
        <v>-9.7698</v>
      </c>
      <c r="AI4548" s="327">
        <v>-11.46748</v>
      </c>
      <c r="AJ4548" s="327">
        <v>-12.31692</v>
      </c>
      <c r="AK4548" s="327">
        <v>0</v>
      </c>
      <c r="AL4548" s="327">
        <v>-282.40773000000002</v>
      </c>
      <c r="AM4548" s="292"/>
    </row>
    <row r="4549" spans="23:39" ht="19.5" customHeight="1" x14ac:dyDescent="0.2">
      <c r="W4549" s="323" t="s">
        <v>72</v>
      </c>
      <c r="X4549" s="323" t="s">
        <v>230</v>
      </c>
      <c r="Y4549" s="323"/>
      <c r="Z4549" s="327">
        <v>0.24</v>
      </c>
      <c r="AA4549" s="327">
        <v>0</v>
      </c>
      <c r="AB4549" s="327">
        <v>0.28079999999999999</v>
      </c>
      <c r="AC4549" s="327">
        <v>0.34</v>
      </c>
      <c r="AD4549" s="327">
        <v>0</v>
      </c>
      <c r="AE4549" s="327">
        <v>0</v>
      </c>
      <c r="AF4549" s="327">
        <v>0</v>
      </c>
      <c r="AG4549" s="327">
        <v>0.16320000000000001</v>
      </c>
      <c r="AH4549" s="327">
        <v>-54.392359999999996</v>
      </c>
      <c r="AI4549" s="327">
        <v>0</v>
      </c>
      <c r="AJ4549" s="327">
        <v>0</v>
      </c>
      <c r="AK4549" s="327">
        <v>0</v>
      </c>
      <c r="AL4549" s="327">
        <v>-53.368360000000003</v>
      </c>
      <c r="AM4549" s="292"/>
    </row>
    <row r="4550" spans="23:39" ht="19.5" customHeight="1" x14ac:dyDescent="0.2">
      <c r="W4550" s="323" t="s">
        <v>72</v>
      </c>
      <c r="X4550" s="323" t="s">
        <v>231</v>
      </c>
      <c r="Y4550" s="323"/>
      <c r="Z4550" s="327">
        <v>0</v>
      </c>
      <c r="AA4550" s="327">
        <v>0</v>
      </c>
      <c r="AB4550" s="327">
        <v>0</v>
      </c>
      <c r="AC4550" s="327">
        <v>0</v>
      </c>
      <c r="AD4550" s="327">
        <v>0</v>
      </c>
      <c r="AE4550" s="327">
        <v>0</v>
      </c>
      <c r="AF4550" s="327">
        <v>0</v>
      </c>
      <c r="AG4550" s="327">
        <v>0</v>
      </c>
      <c r="AH4550" s="327">
        <v>0</v>
      </c>
      <c r="AI4550" s="327">
        <v>0</v>
      </c>
      <c r="AJ4550" s="327">
        <v>0</v>
      </c>
      <c r="AK4550" s="327">
        <v>0</v>
      </c>
      <c r="AL4550" s="327">
        <v>0</v>
      </c>
      <c r="AM4550" s="292"/>
    </row>
    <row r="4551" spans="23:39" ht="19.5" customHeight="1" x14ac:dyDescent="0.2">
      <c r="W4551" s="323" t="s">
        <v>72</v>
      </c>
      <c r="X4551" s="323" t="s">
        <v>232</v>
      </c>
      <c r="Y4551" s="323"/>
      <c r="Z4551" s="327">
        <v>0</v>
      </c>
      <c r="AA4551" s="327">
        <v>0</v>
      </c>
      <c r="AB4551" s="327">
        <v>0</v>
      </c>
      <c r="AC4551" s="327">
        <v>0</v>
      </c>
      <c r="AD4551" s="327">
        <v>0</v>
      </c>
      <c r="AE4551" s="327">
        <v>0</v>
      </c>
      <c r="AF4551" s="327">
        <v>0</v>
      </c>
      <c r="AG4551" s="327">
        <v>0</v>
      </c>
      <c r="AH4551" s="327">
        <v>0</v>
      </c>
      <c r="AI4551" s="327">
        <v>0</v>
      </c>
      <c r="AJ4551" s="327">
        <v>0</v>
      </c>
      <c r="AK4551" s="327">
        <v>0</v>
      </c>
      <c r="AL4551" s="327">
        <v>0</v>
      </c>
      <c r="AM4551" s="292"/>
    </row>
    <row r="4552" spans="23:39" ht="19.5" customHeight="1" x14ac:dyDescent="0.2">
      <c r="W4552" s="323" t="s">
        <v>72</v>
      </c>
      <c r="X4552" s="323" t="s">
        <v>233</v>
      </c>
      <c r="Y4552" s="323"/>
      <c r="Z4552" s="327">
        <v>0.1406</v>
      </c>
      <c r="AA4552" s="327">
        <v>0</v>
      </c>
      <c r="AB4552" s="327">
        <v>0</v>
      </c>
      <c r="AC4552" s="327">
        <v>-0.1406</v>
      </c>
      <c r="AD4552" s="327">
        <v>0</v>
      </c>
      <c r="AE4552" s="327">
        <v>0</v>
      </c>
      <c r="AF4552" s="327">
        <v>2.46E-2</v>
      </c>
      <c r="AG4552" s="327">
        <v>8.6999999999999994E-2</v>
      </c>
      <c r="AH4552" s="327">
        <v>9.7500000000000003E-2</v>
      </c>
      <c r="AI4552" s="327">
        <v>0</v>
      </c>
      <c r="AJ4552" s="327">
        <v>0</v>
      </c>
      <c r="AK4552" s="327">
        <v>0</v>
      </c>
      <c r="AL4552" s="327">
        <v>0.20910000000000001</v>
      </c>
      <c r="AM4552" s="292"/>
    </row>
    <row r="4553" spans="23:39" ht="19.5" customHeight="1" x14ac:dyDescent="0.2">
      <c r="W4553" s="323" t="s">
        <v>72</v>
      </c>
      <c r="X4553" s="323" t="s">
        <v>234</v>
      </c>
      <c r="Y4553" s="323"/>
      <c r="Z4553" s="327">
        <v>0</v>
      </c>
      <c r="AA4553" s="327">
        <v>0</v>
      </c>
      <c r="AB4553" s="327">
        <v>0</v>
      </c>
      <c r="AC4553" s="327">
        <v>0</v>
      </c>
      <c r="AD4553" s="327">
        <v>0</v>
      </c>
      <c r="AE4553" s="327">
        <v>0</v>
      </c>
      <c r="AF4553" s="327">
        <v>0</v>
      </c>
      <c r="AG4553" s="327">
        <v>0</v>
      </c>
      <c r="AH4553" s="327">
        <v>0</v>
      </c>
      <c r="AI4553" s="327">
        <v>0</v>
      </c>
      <c r="AJ4553" s="327">
        <v>0</v>
      </c>
      <c r="AK4553" s="327">
        <v>0</v>
      </c>
      <c r="AL4553" s="327">
        <v>0</v>
      </c>
      <c r="AM4553" s="292"/>
    </row>
    <row r="4554" spans="23:39" ht="19.5" customHeight="1" x14ac:dyDescent="0.2">
      <c r="W4554" s="323" t="s">
        <v>72</v>
      </c>
      <c r="X4554" s="323" t="s">
        <v>127</v>
      </c>
      <c r="Y4554" s="323"/>
      <c r="Z4554" s="327">
        <v>0.45500000000000002</v>
      </c>
      <c r="AA4554" s="327">
        <v>0.47045300000000001</v>
      </c>
      <c r="AB4554" s="327">
        <v>2.5585E-2</v>
      </c>
      <c r="AC4554" s="327">
        <v>2.1166999999999998E-2</v>
      </c>
      <c r="AD4554" s="327">
        <v>3.7499999999999999E-2</v>
      </c>
      <c r="AE4554" s="327">
        <v>1.523298</v>
      </c>
      <c r="AF4554" s="327">
        <v>0</v>
      </c>
      <c r="AG4554" s="327">
        <v>29.956499999999998</v>
      </c>
      <c r="AH4554" s="327">
        <v>2.8652839999999999</v>
      </c>
      <c r="AI4554" s="327">
        <v>0</v>
      </c>
      <c r="AJ4554" s="327">
        <v>0</v>
      </c>
      <c r="AK4554" s="327">
        <v>0</v>
      </c>
      <c r="AL4554" s="327">
        <v>35.354787000000002</v>
      </c>
      <c r="AM4554" s="292"/>
    </row>
    <row r="4555" spans="23:39" ht="19.5" customHeight="1" x14ac:dyDescent="0.2">
      <c r="W4555" s="323" t="s">
        <v>72</v>
      </c>
      <c r="X4555" s="323" t="s">
        <v>235</v>
      </c>
      <c r="Y4555" s="323"/>
      <c r="Z4555" s="327">
        <v>0</v>
      </c>
      <c r="AA4555" s="327">
        <v>0</v>
      </c>
      <c r="AB4555" s="327">
        <v>0</v>
      </c>
      <c r="AC4555" s="327">
        <v>0</v>
      </c>
      <c r="AD4555" s="327">
        <v>0</v>
      </c>
      <c r="AE4555" s="327">
        <v>0</v>
      </c>
      <c r="AF4555" s="327">
        <v>0</v>
      </c>
      <c r="AG4555" s="327">
        <v>0</v>
      </c>
      <c r="AH4555" s="327">
        <v>0</v>
      </c>
      <c r="AI4555" s="327">
        <v>0</v>
      </c>
      <c r="AJ4555" s="327">
        <v>0</v>
      </c>
      <c r="AK4555" s="327">
        <v>0</v>
      </c>
      <c r="AL4555" s="327">
        <v>0</v>
      </c>
      <c r="AM4555" s="292"/>
    </row>
    <row r="4556" spans="23:39" ht="19.5" customHeight="1" x14ac:dyDescent="0.2">
      <c r="W4556" s="323" t="s">
        <v>72</v>
      </c>
      <c r="X4556" s="323" t="s">
        <v>236</v>
      </c>
      <c r="Y4556" s="323"/>
      <c r="Z4556" s="327">
        <v>0</v>
      </c>
      <c r="AA4556" s="327">
        <v>0</v>
      </c>
      <c r="AB4556" s="327">
        <v>0</v>
      </c>
      <c r="AC4556" s="327">
        <v>0</v>
      </c>
      <c r="AD4556" s="327">
        <v>0</v>
      </c>
      <c r="AE4556" s="327">
        <v>0</v>
      </c>
      <c r="AF4556" s="327">
        <v>0</v>
      </c>
      <c r="AG4556" s="327">
        <v>0</v>
      </c>
      <c r="AH4556" s="327">
        <v>0</v>
      </c>
      <c r="AI4556" s="327">
        <v>0</v>
      </c>
      <c r="AJ4556" s="327">
        <v>0</v>
      </c>
      <c r="AK4556" s="327">
        <v>0</v>
      </c>
      <c r="AL4556" s="327">
        <v>0</v>
      </c>
      <c r="AM4556" s="292"/>
    </row>
    <row r="4557" spans="23:39" ht="19.5" customHeight="1" x14ac:dyDescent="0.2">
      <c r="W4557" s="323" t="s">
        <v>72</v>
      </c>
      <c r="X4557" s="323" t="s">
        <v>237</v>
      </c>
      <c r="Y4557" s="323"/>
      <c r="Z4557" s="327">
        <v>0</v>
      </c>
      <c r="AA4557" s="327">
        <v>0</v>
      </c>
      <c r="AB4557" s="327">
        <v>0</v>
      </c>
      <c r="AC4557" s="327">
        <v>0</v>
      </c>
      <c r="AD4557" s="327">
        <v>0</v>
      </c>
      <c r="AE4557" s="327">
        <v>0</v>
      </c>
      <c r="AF4557" s="327">
        <v>0</v>
      </c>
      <c r="AG4557" s="327">
        <v>0</v>
      </c>
      <c r="AH4557" s="327">
        <v>0</v>
      </c>
      <c r="AI4557" s="327">
        <v>0</v>
      </c>
      <c r="AJ4557" s="327">
        <v>0</v>
      </c>
      <c r="AK4557" s="327">
        <v>0</v>
      </c>
      <c r="AL4557" s="327">
        <v>0</v>
      </c>
      <c r="AM4557" s="292"/>
    </row>
    <row r="4558" spans="23:39" ht="19.5" customHeight="1" x14ac:dyDescent="0.2">
      <c r="W4558" s="323" t="s">
        <v>72</v>
      </c>
      <c r="X4558" s="323" t="s">
        <v>238</v>
      </c>
      <c r="Y4558" s="323"/>
      <c r="Z4558" s="327">
        <v>0</v>
      </c>
      <c r="AA4558" s="327">
        <v>0</v>
      </c>
      <c r="AB4558" s="327">
        <v>0</v>
      </c>
      <c r="AC4558" s="327">
        <v>0</v>
      </c>
      <c r="AD4558" s="327">
        <v>0</v>
      </c>
      <c r="AE4558" s="327">
        <v>0</v>
      </c>
      <c r="AF4558" s="327">
        <v>0</v>
      </c>
      <c r="AG4558" s="327">
        <v>0</v>
      </c>
      <c r="AH4558" s="327">
        <v>0</v>
      </c>
      <c r="AI4558" s="327">
        <v>0</v>
      </c>
      <c r="AJ4558" s="327">
        <v>0</v>
      </c>
      <c r="AK4558" s="327">
        <v>0</v>
      </c>
      <c r="AL4558" s="327">
        <v>0</v>
      </c>
      <c r="AM4558" s="292"/>
    </row>
    <row r="4559" spans="23:39" ht="19.5" customHeight="1" x14ac:dyDescent="0.2">
      <c r="W4559" s="323" t="s">
        <v>72</v>
      </c>
      <c r="X4559" s="323" t="s">
        <v>239</v>
      </c>
      <c r="Y4559" s="323"/>
      <c r="Z4559" s="327">
        <v>0</v>
      </c>
      <c r="AA4559" s="327">
        <v>0</v>
      </c>
      <c r="AB4559" s="327">
        <v>0</v>
      </c>
      <c r="AC4559" s="327">
        <v>0</v>
      </c>
      <c r="AD4559" s="327">
        <v>0</v>
      </c>
      <c r="AE4559" s="327">
        <v>0</v>
      </c>
      <c r="AF4559" s="327">
        <v>0</v>
      </c>
      <c r="AG4559" s="327">
        <v>0</v>
      </c>
      <c r="AH4559" s="327">
        <v>0</v>
      </c>
      <c r="AI4559" s="327">
        <v>0</v>
      </c>
      <c r="AJ4559" s="327">
        <v>0</v>
      </c>
      <c r="AK4559" s="327">
        <v>0</v>
      </c>
      <c r="AL4559" s="327">
        <v>0</v>
      </c>
      <c r="AM4559" s="292"/>
    </row>
    <row r="4560" spans="23:39" ht="19.5" customHeight="1" x14ac:dyDescent="0.2">
      <c r="W4560" s="323" t="s">
        <v>72</v>
      </c>
      <c r="X4560" s="323" t="s">
        <v>240</v>
      </c>
      <c r="Y4560" s="323"/>
      <c r="Z4560" s="327">
        <v>0</v>
      </c>
      <c r="AA4560" s="327">
        <v>0</v>
      </c>
      <c r="AB4560" s="327">
        <v>0</v>
      </c>
      <c r="AC4560" s="327">
        <v>0</v>
      </c>
      <c r="AD4560" s="327">
        <v>0</v>
      </c>
      <c r="AE4560" s="327">
        <v>0</v>
      </c>
      <c r="AF4560" s="327">
        <v>0</v>
      </c>
      <c r="AG4560" s="327">
        <v>0</v>
      </c>
      <c r="AH4560" s="327">
        <v>0</v>
      </c>
      <c r="AI4560" s="327">
        <v>0</v>
      </c>
      <c r="AJ4560" s="327">
        <v>0</v>
      </c>
      <c r="AK4560" s="327">
        <v>0</v>
      </c>
      <c r="AL4560" s="327">
        <v>0</v>
      </c>
      <c r="AM4560" s="292"/>
    </row>
    <row r="4561" spans="23:39" ht="19.5" customHeight="1" x14ac:dyDescent="0.2">
      <c r="W4561" s="323" t="s">
        <v>72</v>
      </c>
      <c r="X4561" s="323" t="s">
        <v>241</v>
      </c>
      <c r="Y4561" s="323"/>
      <c r="Z4561" s="327">
        <v>0</v>
      </c>
      <c r="AA4561" s="327">
        <v>0</v>
      </c>
      <c r="AB4561" s="327">
        <v>0</v>
      </c>
      <c r="AC4561" s="327">
        <v>0</v>
      </c>
      <c r="AD4561" s="327">
        <v>0</v>
      </c>
      <c r="AE4561" s="327">
        <v>0</v>
      </c>
      <c r="AF4561" s="327">
        <v>0</v>
      </c>
      <c r="AG4561" s="327">
        <v>0</v>
      </c>
      <c r="AH4561" s="327">
        <v>0</v>
      </c>
      <c r="AI4561" s="327">
        <v>0</v>
      </c>
      <c r="AJ4561" s="327">
        <v>0</v>
      </c>
      <c r="AK4561" s="327">
        <v>0</v>
      </c>
      <c r="AL4561" s="327">
        <v>0</v>
      </c>
      <c r="AM4561" s="292"/>
    </row>
    <row r="4562" spans="23:39" ht="19.5" customHeight="1" x14ac:dyDescent="0.2">
      <c r="W4562" s="323" t="s">
        <v>72</v>
      </c>
      <c r="X4562" s="323" t="s">
        <v>242</v>
      </c>
      <c r="Y4562" s="323"/>
      <c r="Z4562" s="327">
        <v>0</v>
      </c>
      <c r="AA4562" s="327">
        <v>0</v>
      </c>
      <c r="AB4562" s="327">
        <v>0</v>
      </c>
      <c r="AC4562" s="327">
        <v>0</v>
      </c>
      <c r="AD4562" s="327">
        <v>0</v>
      </c>
      <c r="AE4562" s="327">
        <v>0</v>
      </c>
      <c r="AF4562" s="327">
        <v>0</v>
      </c>
      <c r="AG4562" s="327">
        <v>0</v>
      </c>
      <c r="AH4562" s="327">
        <v>0</v>
      </c>
      <c r="AI4562" s="327">
        <v>0</v>
      </c>
      <c r="AJ4562" s="327">
        <v>0</v>
      </c>
      <c r="AK4562" s="327">
        <v>0</v>
      </c>
      <c r="AL4562" s="327">
        <v>0</v>
      </c>
      <c r="AM4562" s="292"/>
    </row>
    <row r="4563" spans="23:39" ht="19.5" customHeight="1" x14ac:dyDescent="0.2">
      <c r="W4563" s="323" t="s">
        <v>72</v>
      </c>
      <c r="X4563" s="323" t="s">
        <v>243</v>
      </c>
      <c r="Y4563" s="323"/>
      <c r="Z4563" s="327">
        <v>0</v>
      </c>
      <c r="AA4563" s="327">
        <v>0</v>
      </c>
      <c r="AB4563" s="327">
        <v>0</v>
      </c>
      <c r="AC4563" s="327">
        <v>0</v>
      </c>
      <c r="AD4563" s="327">
        <v>0</v>
      </c>
      <c r="AE4563" s="327">
        <v>0</v>
      </c>
      <c r="AF4563" s="327">
        <v>0</v>
      </c>
      <c r="AG4563" s="327">
        <v>0</v>
      </c>
      <c r="AH4563" s="327">
        <v>0</v>
      </c>
      <c r="AI4563" s="327">
        <v>0</v>
      </c>
      <c r="AJ4563" s="327">
        <v>0</v>
      </c>
      <c r="AK4563" s="327">
        <v>0</v>
      </c>
      <c r="AL4563" s="327">
        <v>0</v>
      </c>
      <c r="AM4563" s="292"/>
    </row>
    <row r="4564" spans="23:39" ht="19.5" customHeight="1" x14ac:dyDescent="0.2">
      <c r="W4564" s="323" t="s">
        <v>72</v>
      </c>
      <c r="X4564" s="323" t="s">
        <v>244</v>
      </c>
      <c r="Y4564" s="323"/>
      <c r="Z4564" s="327">
        <v>0</v>
      </c>
      <c r="AA4564" s="327">
        <v>0</v>
      </c>
      <c r="AB4564" s="327">
        <v>0</v>
      </c>
      <c r="AC4564" s="327">
        <v>0</v>
      </c>
      <c r="AD4564" s="327">
        <v>0</v>
      </c>
      <c r="AE4564" s="327">
        <v>0</v>
      </c>
      <c r="AF4564" s="327">
        <v>0</v>
      </c>
      <c r="AG4564" s="327">
        <v>0</v>
      </c>
      <c r="AH4564" s="327">
        <v>0</v>
      </c>
      <c r="AI4564" s="327">
        <v>0</v>
      </c>
      <c r="AJ4564" s="327">
        <v>0</v>
      </c>
      <c r="AK4564" s="327">
        <v>0</v>
      </c>
      <c r="AL4564" s="327">
        <v>0</v>
      </c>
      <c r="AM4564" s="292"/>
    </row>
    <row r="4565" spans="23:39" ht="19.5" customHeight="1" x14ac:dyDescent="0.2">
      <c r="W4565" s="323" t="s">
        <v>72</v>
      </c>
      <c r="X4565" s="323" t="s">
        <v>245</v>
      </c>
      <c r="Y4565" s="323"/>
      <c r="Z4565" s="327">
        <v>0</v>
      </c>
      <c r="AA4565" s="327">
        <v>0</v>
      </c>
      <c r="AB4565" s="327">
        <v>0</v>
      </c>
      <c r="AC4565" s="327">
        <v>0</v>
      </c>
      <c r="AD4565" s="327">
        <v>0</v>
      </c>
      <c r="AE4565" s="327">
        <v>0</v>
      </c>
      <c r="AF4565" s="327">
        <v>0</v>
      </c>
      <c r="AG4565" s="327">
        <v>0</v>
      </c>
      <c r="AH4565" s="327">
        <v>0</v>
      </c>
      <c r="AI4565" s="327">
        <v>0</v>
      </c>
      <c r="AJ4565" s="327">
        <v>0</v>
      </c>
      <c r="AK4565" s="327">
        <v>0</v>
      </c>
      <c r="AL4565" s="327">
        <v>0</v>
      </c>
      <c r="AM4565" s="292"/>
    </row>
    <row r="4566" spans="23:39" ht="19.5" customHeight="1" x14ac:dyDescent="0.2">
      <c r="W4566" s="323" t="s">
        <v>72</v>
      </c>
      <c r="X4566" s="323" t="s">
        <v>246</v>
      </c>
      <c r="Y4566" s="323"/>
      <c r="Z4566" s="327">
        <v>0</v>
      </c>
      <c r="AA4566" s="327">
        <v>0</v>
      </c>
      <c r="AB4566" s="327">
        <v>0</v>
      </c>
      <c r="AC4566" s="327">
        <v>0</v>
      </c>
      <c r="AD4566" s="327">
        <v>0</v>
      </c>
      <c r="AE4566" s="327">
        <v>0</v>
      </c>
      <c r="AF4566" s="327">
        <v>0</v>
      </c>
      <c r="AG4566" s="327">
        <v>0</v>
      </c>
      <c r="AH4566" s="327">
        <v>0</v>
      </c>
      <c r="AI4566" s="327">
        <v>0</v>
      </c>
      <c r="AJ4566" s="327">
        <v>0</v>
      </c>
      <c r="AK4566" s="327">
        <v>0</v>
      </c>
      <c r="AL4566" s="327">
        <v>0</v>
      </c>
      <c r="AM4566" s="292"/>
    </row>
    <row r="4567" spans="23:39" ht="19.5" customHeight="1" x14ac:dyDescent="0.2">
      <c r="W4567" s="323" t="s">
        <v>72</v>
      </c>
      <c r="X4567" s="323" t="s">
        <v>247</v>
      </c>
      <c r="Y4567" s="323"/>
      <c r="Z4567" s="327">
        <v>0</v>
      </c>
      <c r="AA4567" s="327">
        <v>0</v>
      </c>
      <c r="AB4567" s="327">
        <v>0</v>
      </c>
      <c r="AC4567" s="327">
        <v>0</v>
      </c>
      <c r="AD4567" s="327">
        <v>0</v>
      </c>
      <c r="AE4567" s="327">
        <v>0</v>
      </c>
      <c r="AF4567" s="327">
        <v>0</v>
      </c>
      <c r="AG4567" s="327">
        <v>0</v>
      </c>
      <c r="AH4567" s="327">
        <v>0</v>
      </c>
      <c r="AI4567" s="327">
        <v>0</v>
      </c>
      <c r="AJ4567" s="327">
        <v>0</v>
      </c>
      <c r="AK4567" s="327">
        <v>0</v>
      </c>
      <c r="AL4567" s="327">
        <v>0</v>
      </c>
      <c r="AM4567" s="292"/>
    </row>
    <row r="4568" spans="23:39" ht="19.5" customHeight="1" x14ac:dyDescent="0.2">
      <c r="W4568" s="323" t="s">
        <v>72</v>
      </c>
      <c r="X4568" s="323" t="s">
        <v>248</v>
      </c>
      <c r="Y4568" s="323"/>
      <c r="Z4568" s="327">
        <v>0</v>
      </c>
      <c r="AA4568" s="327">
        <v>0</v>
      </c>
      <c r="AB4568" s="327">
        <v>0</v>
      </c>
      <c r="AC4568" s="327">
        <v>0</v>
      </c>
      <c r="AD4568" s="327">
        <v>0</v>
      </c>
      <c r="AE4568" s="327">
        <v>0</v>
      </c>
      <c r="AF4568" s="327">
        <v>0</v>
      </c>
      <c r="AG4568" s="327">
        <v>0</v>
      </c>
      <c r="AH4568" s="327">
        <v>0</v>
      </c>
      <c r="AI4568" s="327">
        <v>0</v>
      </c>
      <c r="AJ4568" s="327">
        <v>0</v>
      </c>
      <c r="AK4568" s="327">
        <v>0</v>
      </c>
      <c r="AL4568" s="327">
        <v>0</v>
      </c>
      <c r="AM4568" s="292"/>
    </row>
    <row r="4569" spans="23:39" ht="19.5" customHeight="1" x14ac:dyDescent="0.2">
      <c r="W4569" s="323" t="s">
        <v>72</v>
      </c>
      <c r="X4569" s="323" t="s">
        <v>210</v>
      </c>
      <c r="Y4569" s="323"/>
      <c r="Z4569" s="327">
        <v>26.945346000000001</v>
      </c>
      <c r="AA4569" s="327">
        <v>219.651768</v>
      </c>
      <c r="AB4569" s="327">
        <v>11.532025000000001</v>
      </c>
      <c r="AC4569" s="327">
        <v>-107.41325500000001</v>
      </c>
      <c r="AD4569" s="327">
        <v>28.985627999999998</v>
      </c>
      <c r="AE4569" s="327">
        <v>35.107576000000002</v>
      </c>
      <c r="AF4569" s="327">
        <v>49.111915000000003</v>
      </c>
      <c r="AG4569" s="327">
        <v>43.438552000000001</v>
      </c>
      <c r="AH4569" s="327">
        <v>-16.590600999999999</v>
      </c>
      <c r="AI4569" s="327">
        <v>12.413935</v>
      </c>
      <c r="AJ4569" s="327">
        <v>5.0143259999999996</v>
      </c>
      <c r="AK4569" s="327">
        <v>8.7698640000000001</v>
      </c>
      <c r="AL4569" s="327">
        <v>316.96707900000001</v>
      </c>
      <c r="AM4569" s="292"/>
    </row>
    <row r="4570" spans="23:39" ht="19.5" customHeight="1" x14ac:dyDescent="0.2">
      <c r="W4570" s="321"/>
      <c r="X4570" s="321"/>
      <c r="Y4570" s="321"/>
      <c r="Z4570" s="329"/>
      <c r="AA4570" s="329"/>
      <c r="AB4570" s="329"/>
      <c r="AC4570" s="329"/>
      <c r="AD4570" s="329"/>
      <c r="AE4570" s="329"/>
      <c r="AF4570" s="329"/>
      <c r="AG4570" s="329"/>
      <c r="AH4570" s="329"/>
      <c r="AI4570" s="329"/>
      <c r="AJ4570" s="329"/>
      <c r="AK4570" s="329"/>
      <c r="AL4570" s="329"/>
      <c r="AM4570" s="292"/>
    </row>
    <row r="4571" spans="23:39" ht="19.5" customHeight="1" x14ac:dyDescent="0.2">
      <c r="W4571" s="321"/>
      <c r="X4571" s="321"/>
      <c r="Y4571" s="321"/>
      <c r="Z4571" s="329"/>
      <c r="AA4571" s="329"/>
      <c r="AB4571" s="329"/>
      <c r="AC4571" s="329"/>
      <c r="AD4571" s="329"/>
      <c r="AE4571" s="329"/>
      <c r="AF4571" s="329"/>
      <c r="AG4571" s="329"/>
      <c r="AH4571" s="329"/>
      <c r="AI4571" s="329"/>
      <c r="AJ4571" s="329"/>
      <c r="AK4571" s="329"/>
      <c r="AL4571" s="329"/>
      <c r="AM4571" s="292"/>
    </row>
    <row r="4572" spans="23:39" ht="19.5" customHeight="1" x14ac:dyDescent="0.2">
      <c r="W4572" s="323" t="s">
        <v>3</v>
      </c>
      <c r="X4572" s="323" t="s">
        <v>4</v>
      </c>
      <c r="Y4572" s="323"/>
      <c r="Z4572" s="327" t="s">
        <v>8</v>
      </c>
      <c r="AA4572" s="327" t="s">
        <v>9</v>
      </c>
      <c r="AB4572" s="327" t="s">
        <v>10</v>
      </c>
      <c r="AC4572" s="327" t="s">
        <v>11</v>
      </c>
      <c r="AD4572" s="327" t="s">
        <v>12</v>
      </c>
      <c r="AE4572" s="327" t="s">
        <v>13</v>
      </c>
      <c r="AF4572" s="327" t="s">
        <v>14</v>
      </c>
      <c r="AG4572" s="327" t="s">
        <v>15</v>
      </c>
      <c r="AH4572" s="327" t="s">
        <v>16</v>
      </c>
      <c r="AI4572" s="327" t="s">
        <v>17</v>
      </c>
      <c r="AJ4572" s="327" t="s">
        <v>111</v>
      </c>
      <c r="AK4572" s="327" t="s">
        <v>19</v>
      </c>
      <c r="AL4572" s="327" t="s">
        <v>20</v>
      </c>
      <c r="AM4572" s="292"/>
    </row>
    <row r="4573" spans="23:39" ht="19.5" customHeight="1" x14ac:dyDescent="0.2">
      <c r="W4573" s="323" t="s">
        <v>255</v>
      </c>
      <c r="X4573" s="323" t="s">
        <v>217</v>
      </c>
      <c r="Y4573" s="323"/>
      <c r="Z4573" s="327">
        <v>0</v>
      </c>
      <c r="AA4573" s="327">
        <v>4.7904000000000002E-2</v>
      </c>
      <c r="AB4573" s="327">
        <v>4.7904000000000002E-2</v>
      </c>
      <c r="AC4573" s="327">
        <v>0.12864</v>
      </c>
      <c r="AD4573" s="327">
        <v>0.12864</v>
      </c>
      <c r="AE4573" s="327">
        <v>0.12864</v>
      </c>
      <c r="AF4573" s="327">
        <v>0.12864</v>
      </c>
      <c r="AG4573" s="327">
        <v>0.12864</v>
      </c>
      <c r="AH4573" s="327">
        <v>0.12864</v>
      </c>
      <c r="AI4573" s="327">
        <v>0.12864</v>
      </c>
      <c r="AJ4573" s="327">
        <v>0.12864</v>
      </c>
      <c r="AK4573" s="327">
        <v>0.12864</v>
      </c>
      <c r="AL4573" s="327">
        <v>1.253568</v>
      </c>
      <c r="AM4573" s="292"/>
    </row>
    <row r="4574" spans="23:39" ht="19.5" customHeight="1" x14ac:dyDescent="0.2">
      <c r="W4574" s="323" t="s">
        <v>255</v>
      </c>
      <c r="X4574" s="323" t="s">
        <v>218</v>
      </c>
      <c r="Y4574" s="323"/>
      <c r="Z4574" s="327">
        <v>0</v>
      </c>
      <c r="AA4574" s="327">
        <v>8.7480000000000006E-3</v>
      </c>
      <c r="AB4574" s="327">
        <v>1.7010000000000001E-2</v>
      </c>
      <c r="AC4574" s="327">
        <v>1.6038E-2</v>
      </c>
      <c r="AD4574" s="327">
        <v>1.8953999999999999E-2</v>
      </c>
      <c r="AE4574" s="327">
        <v>2.0898E-2</v>
      </c>
      <c r="AF4574" s="327">
        <v>2.2356000000000001E-2</v>
      </c>
      <c r="AG4574" s="327">
        <v>2.2356000000000001E-2</v>
      </c>
      <c r="AH4574" s="327">
        <v>0.11469600000000001</v>
      </c>
      <c r="AI4574" s="327">
        <v>0.107406</v>
      </c>
      <c r="AJ4574" s="327">
        <v>6.4152000000000001E-2</v>
      </c>
      <c r="AK4574" s="327">
        <v>0.11712599999999999</v>
      </c>
      <c r="AL4574" s="327">
        <v>0.52973999999999999</v>
      </c>
      <c r="AM4574" s="292"/>
    </row>
    <row r="4575" spans="23:39" ht="19.5" customHeight="1" x14ac:dyDescent="0.2">
      <c r="W4575" s="323" t="s">
        <v>255</v>
      </c>
      <c r="X4575" s="323" t="s">
        <v>219</v>
      </c>
      <c r="Y4575" s="323"/>
      <c r="Z4575" s="327">
        <v>0</v>
      </c>
      <c r="AA4575" s="327">
        <v>2.3279999999999999E-2</v>
      </c>
      <c r="AB4575" s="327">
        <v>4.3040000000000002E-2</v>
      </c>
      <c r="AC4575" s="327">
        <v>0.14152000000000001</v>
      </c>
      <c r="AD4575" s="327">
        <v>0.15271999999999999</v>
      </c>
      <c r="AE4575" s="327">
        <v>0.18351999999999999</v>
      </c>
      <c r="AF4575" s="327">
        <v>0.21456</v>
      </c>
      <c r="AG4575" s="327">
        <v>0.23952000000000001</v>
      </c>
      <c r="AH4575" s="327">
        <v>0.19903999999999999</v>
      </c>
      <c r="AI4575" s="327">
        <v>0.19431999999999999</v>
      </c>
      <c r="AJ4575" s="327">
        <v>0.18753</v>
      </c>
      <c r="AK4575" s="327">
        <v>0.14496999999999999</v>
      </c>
      <c r="AL4575" s="327">
        <v>1.7240200000000001</v>
      </c>
      <c r="AM4575" s="292"/>
    </row>
    <row r="4576" spans="23:39" ht="19.5" customHeight="1" x14ac:dyDescent="0.2">
      <c r="W4576" s="323" t="s">
        <v>255</v>
      </c>
      <c r="X4576" s="323" t="s">
        <v>220</v>
      </c>
      <c r="Y4576" s="323"/>
      <c r="Z4576" s="327">
        <v>0</v>
      </c>
      <c r="AA4576" s="327">
        <v>0</v>
      </c>
      <c r="AB4576" s="327">
        <v>9.1303999999999996E-2</v>
      </c>
      <c r="AC4576" s="327">
        <v>1.2396370000000001</v>
      </c>
      <c r="AD4576" s="327">
        <v>0.30835499999999999</v>
      </c>
      <c r="AE4576" s="327">
        <v>8.0734E-2</v>
      </c>
      <c r="AF4576" s="327">
        <v>0.36919299999999999</v>
      </c>
      <c r="AG4576" s="327">
        <v>0.17952099999999999</v>
      </c>
      <c r="AH4576" s="327">
        <v>8.8402999999999995E-2</v>
      </c>
      <c r="AI4576" s="327">
        <v>1.145926</v>
      </c>
      <c r="AJ4576" s="327">
        <v>0.11181199999999999</v>
      </c>
      <c r="AK4576" s="327">
        <v>8.8220000000000007E-2</v>
      </c>
      <c r="AL4576" s="327">
        <v>3.7031049999999999</v>
      </c>
      <c r="AM4576" s="292"/>
    </row>
    <row r="4577" spans="23:39" ht="19.5" customHeight="1" x14ac:dyDescent="0.2">
      <c r="W4577" s="323" t="s">
        <v>255</v>
      </c>
      <c r="X4577" s="323" t="s">
        <v>211</v>
      </c>
      <c r="Y4577" s="323"/>
      <c r="Z4577" s="327">
        <v>4.2124969999999999</v>
      </c>
      <c r="AA4577" s="327">
        <v>34.732557</v>
      </c>
      <c r="AB4577" s="327">
        <v>50.351815999999999</v>
      </c>
      <c r="AC4577" s="327">
        <v>244.01282399999999</v>
      </c>
      <c r="AD4577" s="327">
        <v>51.512225999999998</v>
      </c>
      <c r="AE4577" s="327">
        <v>45.424185000000001</v>
      </c>
      <c r="AF4577" s="327">
        <v>61.78275</v>
      </c>
      <c r="AG4577" s="327">
        <v>49.363906</v>
      </c>
      <c r="AH4577" s="327">
        <v>25.754331000000001</v>
      </c>
      <c r="AI4577" s="327">
        <v>30.775905999999999</v>
      </c>
      <c r="AJ4577" s="327">
        <v>25.475860000000001</v>
      </c>
      <c r="AK4577" s="327">
        <v>26.615873000000001</v>
      </c>
      <c r="AL4577" s="327">
        <v>650.01473099999998</v>
      </c>
      <c r="AM4577" s="292"/>
    </row>
    <row r="4578" spans="23:39" ht="19.5" customHeight="1" x14ac:dyDescent="0.2">
      <c r="W4578" s="323" t="s">
        <v>255</v>
      </c>
      <c r="X4578" s="323" t="s">
        <v>221</v>
      </c>
      <c r="Y4578" s="323"/>
      <c r="Z4578" s="327">
        <v>0.35284700000000002</v>
      </c>
      <c r="AA4578" s="327">
        <v>0.35284700000000002</v>
      </c>
      <c r="AB4578" s="327">
        <v>3.8274879999999998</v>
      </c>
      <c r="AC4578" s="327">
        <v>3.869748</v>
      </c>
      <c r="AD4578" s="327">
        <v>4.2951680000000003</v>
      </c>
      <c r="AE4578" s="327">
        <v>4.3536380000000001</v>
      </c>
      <c r="AF4578" s="327">
        <v>5.6717979999999999</v>
      </c>
      <c r="AG4578" s="327">
        <v>3.5234179999999999</v>
      </c>
      <c r="AH4578" s="327">
        <v>1.8433200000000001</v>
      </c>
      <c r="AI4578" s="327">
        <v>4.6664380000000003</v>
      </c>
      <c r="AJ4578" s="327">
        <v>3.0896659999999998</v>
      </c>
      <c r="AK4578" s="327">
        <v>3.2277719999999999</v>
      </c>
      <c r="AL4578" s="327">
        <v>39.074148000000001</v>
      </c>
      <c r="AM4578" s="292"/>
    </row>
    <row r="4579" spans="23:39" ht="19.5" customHeight="1" x14ac:dyDescent="0.2">
      <c r="W4579" s="323" t="s">
        <v>255</v>
      </c>
      <c r="X4579" s="323" t="s">
        <v>222</v>
      </c>
      <c r="Y4579" s="323"/>
      <c r="Z4579" s="327">
        <v>0</v>
      </c>
      <c r="AA4579" s="327">
        <v>0</v>
      </c>
      <c r="AB4579" s="327">
        <v>4.0800000000000003E-2</v>
      </c>
      <c r="AC4579" s="327">
        <v>2.7E-2</v>
      </c>
      <c r="AD4579" s="327">
        <v>8.9999999999999993E-3</v>
      </c>
      <c r="AE4579" s="327">
        <v>3.15E-2</v>
      </c>
      <c r="AF4579" s="327">
        <v>0</v>
      </c>
      <c r="AG4579" s="327">
        <v>1.575E-2</v>
      </c>
      <c r="AH4579" s="327">
        <v>8.9999999999999993E-3</v>
      </c>
      <c r="AI4579" s="327">
        <v>8.4809999999999997E-2</v>
      </c>
      <c r="AJ4579" s="327">
        <v>3.15E-2</v>
      </c>
      <c r="AK4579" s="327">
        <v>0</v>
      </c>
      <c r="AL4579" s="327">
        <v>0.24936</v>
      </c>
      <c r="AM4579" s="292"/>
    </row>
    <row r="4580" spans="23:39" ht="19.5" customHeight="1" x14ac:dyDescent="0.2">
      <c r="W4580" s="323" t="s">
        <v>255</v>
      </c>
      <c r="X4580" s="323" t="s">
        <v>223</v>
      </c>
      <c r="Y4580" s="323"/>
      <c r="Z4580" s="327">
        <v>0</v>
      </c>
      <c r="AA4580" s="327">
        <v>0</v>
      </c>
      <c r="AB4580" s="327">
        <v>0</v>
      </c>
      <c r="AC4580" s="327">
        <v>0</v>
      </c>
      <c r="AD4580" s="327">
        <v>0</v>
      </c>
      <c r="AE4580" s="327">
        <v>0</v>
      </c>
      <c r="AF4580" s="327">
        <v>0</v>
      </c>
      <c r="AG4580" s="327">
        <v>0</v>
      </c>
      <c r="AH4580" s="327">
        <v>0</v>
      </c>
      <c r="AI4580" s="327">
        <v>0</v>
      </c>
      <c r="AJ4580" s="327">
        <v>0</v>
      </c>
      <c r="AK4580" s="327">
        <v>0</v>
      </c>
      <c r="AL4580" s="327">
        <v>0</v>
      </c>
      <c r="AM4580" s="292"/>
    </row>
    <row r="4581" spans="23:39" ht="19.5" customHeight="1" x14ac:dyDescent="0.2">
      <c r="W4581" s="323" t="s">
        <v>255</v>
      </c>
      <c r="X4581" s="323" t="s">
        <v>224</v>
      </c>
      <c r="Y4581" s="323"/>
      <c r="Z4581" s="327">
        <v>-21.308</v>
      </c>
      <c r="AA4581" s="327">
        <v>0</v>
      </c>
      <c r="AB4581" s="327">
        <v>14.58841</v>
      </c>
      <c r="AC4581" s="327">
        <v>51.306950000000001</v>
      </c>
      <c r="AD4581" s="327">
        <v>21.490349999999999</v>
      </c>
      <c r="AE4581" s="327">
        <v>27.909659999999999</v>
      </c>
      <c r="AF4581" s="327">
        <v>15.999599999999999</v>
      </c>
      <c r="AG4581" s="327">
        <v>27.997992</v>
      </c>
      <c r="AH4581" s="327">
        <v>22.644109</v>
      </c>
      <c r="AI4581" s="327">
        <v>19.624324000000001</v>
      </c>
      <c r="AJ4581" s="327">
        <v>19.83643</v>
      </c>
      <c r="AK4581" s="327">
        <v>22.494858000000001</v>
      </c>
      <c r="AL4581" s="327">
        <v>222.58468300000001</v>
      </c>
      <c r="AM4581" s="292"/>
    </row>
    <row r="4582" spans="23:39" ht="19.5" customHeight="1" x14ac:dyDescent="0.2">
      <c r="W4582" s="323" t="s">
        <v>255</v>
      </c>
      <c r="X4582" s="323" t="s">
        <v>225</v>
      </c>
      <c r="Y4582" s="323"/>
      <c r="Z4582" s="327">
        <v>0</v>
      </c>
      <c r="AA4582" s="327">
        <v>0</v>
      </c>
      <c r="AB4582" s="327">
        <v>0</v>
      </c>
      <c r="AC4582" s="327">
        <v>4.2189999999999997E-3</v>
      </c>
      <c r="AD4582" s="327">
        <v>3.2461999999999998E-2</v>
      </c>
      <c r="AE4582" s="327">
        <v>3.2461999999999998E-2</v>
      </c>
      <c r="AF4582" s="327">
        <v>3.2461999999999998E-2</v>
      </c>
      <c r="AG4582" s="327">
        <v>3.2461999999999998E-2</v>
      </c>
      <c r="AH4582" s="327">
        <v>3.2461999999999998E-2</v>
      </c>
      <c r="AI4582" s="327">
        <v>3.2461999999999998E-2</v>
      </c>
      <c r="AJ4582" s="327">
        <v>4.0930000000000001E-2</v>
      </c>
      <c r="AK4582" s="327">
        <v>0.299954</v>
      </c>
      <c r="AL4582" s="327">
        <v>0.53987499999999999</v>
      </c>
      <c r="AM4582" s="292"/>
    </row>
    <row r="4583" spans="23:39" ht="19.5" customHeight="1" x14ac:dyDescent="0.2">
      <c r="W4583" s="323" t="s">
        <v>255</v>
      </c>
      <c r="X4583" s="323" t="s">
        <v>226</v>
      </c>
      <c r="Y4583" s="323"/>
      <c r="Z4583" s="327">
        <v>0</v>
      </c>
      <c r="AA4583" s="327">
        <v>0</v>
      </c>
      <c r="AB4583" s="327">
        <v>0</v>
      </c>
      <c r="AC4583" s="327">
        <v>0</v>
      </c>
      <c r="AD4583" s="327">
        <v>0</v>
      </c>
      <c r="AE4583" s="327">
        <v>0</v>
      </c>
      <c r="AF4583" s="327">
        <v>0</v>
      </c>
      <c r="AG4583" s="327">
        <v>0.1948</v>
      </c>
      <c r="AH4583" s="327">
        <v>0</v>
      </c>
      <c r="AI4583" s="327">
        <v>0.97799999999999998</v>
      </c>
      <c r="AJ4583" s="327">
        <v>0</v>
      </c>
      <c r="AK4583" s="327">
        <v>0</v>
      </c>
      <c r="AL4583" s="327">
        <v>1.1728000000000001</v>
      </c>
      <c r="AM4583" s="292"/>
    </row>
    <row r="4584" spans="23:39" ht="19.5" customHeight="1" x14ac:dyDescent="0.2">
      <c r="W4584" s="323" t="s">
        <v>255</v>
      </c>
      <c r="X4584" s="323" t="s">
        <v>227</v>
      </c>
      <c r="Y4584" s="323"/>
      <c r="Z4584" s="327">
        <v>0</v>
      </c>
      <c r="AA4584" s="327">
        <v>0</v>
      </c>
      <c r="AB4584" s="327">
        <v>0</v>
      </c>
      <c r="AC4584" s="327">
        <v>-39.42</v>
      </c>
      <c r="AD4584" s="327">
        <v>0</v>
      </c>
      <c r="AE4584" s="327">
        <v>0</v>
      </c>
      <c r="AF4584" s="327">
        <v>0</v>
      </c>
      <c r="AG4584" s="327">
        <v>0</v>
      </c>
      <c r="AH4584" s="327">
        <v>0.189</v>
      </c>
      <c r="AI4584" s="327">
        <v>0</v>
      </c>
      <c r="AJ4584" s="327">
        <v>0.108</v>
      </c>
      <c r="AK4584" s="327">
        <v>0</v>
      </c>
      <c r="AL4584" s="327">
        <v>-39.122999999999998</v>
      </c>
      <c r="AM4584" s="292"/>
    </row>
    <row r="4585" spans="23:39" ht="19.5" customHeight="1" x14ac:dyDescent="0.2">
      <c r="W4585" s="323" t="s">
        <v>255</v>
      </c>
      <c r="X4585" s="323" t="s">
        <v>367</v>
      </c>
      <c r="Y4585" s="323"/>
      <c r="Z4585" s="327">
        <v>0</v>
      </c>
      <c r="AA4585" s="327">
        <v>0</v>
      </c>
      <c r="AB4585" s="327">
        <v>0</v>
      </c>
      <c r="AC4585" s="327">
        <v>0</v>
      </c>
      <c r="AD4585" s="327">
        <v>0</v>
      </c>
      <c r="AE4585" s="327">
        <v>0</v>
      </c>
      <c r="AF4585" s="327">
        <v>0</v>
      </c>
      <c r="AG4585" s="327">
        <v>0</v>
      </c>
      <c r="AH4585" s="327">
        <v>0</v>
      </c>
      <c r="AI4585" s="327">
        <v>0</v>
      </c>
      <c r="AJ4585" s="327">
        <v>0</v>
      </c>
      <c r="AK4585" s="327">
        <v>0</v>
      </c>
      <c r="AL4585" s="327">
        <v>0</v>
      </c>
      <c r="AM4585" s="292"/>
    </row>
    <row r="4586" spans="23:39" ht="19.5" customHeight="1" x14ac:dyDescent="0.2">
      <c r="W4586" s="323" t="s">
        <v>255</v>
      </c>
      <c r="X4586" s="323" t="s">
        <v>229</v>
      </c>
      <c r="Y4586" s="323"/>
      <c r="Z4586" s="327">
        <v>0</v>
      </c>
      <c r="AA4586" s="327">
        <v>0</v>
      </c>
      <c r="AB4586" s="327">
        <v>-11.76</v>
      </c>
      <c r="AC4586" s="327">
        <v>-39.78</v>
      </c>
      <c r="AD4586" s="327">
        <v>-34.979999999999997</v>
      </c>
      <c r="AE4586" s="327">
        <v>-29.52</v>
      </c>
      <c r="AF4586" s="327">
        <v>-37.68</v>
      </c>
      <c r="AG4586" s="327">
        <v>-23.58</v>
      </c>
      <c r="AH4586" s="327">
        <v>-0.72</v>
      </c>
      <c r="AI4586" s="327">
        <v>0</v>
      </c>
      <c r="AJ4586" s="327">
        <v>-0.3</v>
      </c>
      <c r="AK4586" s="327">
        <v>0</v>
      </c>
      <c r="AL4586" s="327">
        <v>-178.32</v>
      </c>
      <c r="AM4586" s="292"/>
    </row>
    <row r="4587" spans="23:39" ht="19.5" customHeight="1" x14ac:dyDescent="0.2">
      <c r="W4587" s="323" t="s">
        <v>255</v>
      </c>
      <c r="X4587" s="323" t="s">
        <v>230</v>
      </c>
      <c r="Y4587" s="323"/>
      <c r="Z4587" s="327">
        <v>0</v>
      </c>
      <c r="AA4587" s="327">
        <v>0</v>
      </c>
      <c r="AB4587" s="327">
        <v>0.49919999999999998</v>
      </c>
      <c r="AC4587" s="327">
        <v>0</v>
      </c>
      <c r="AD4587" s="327">
        <v>0</v>
      </c>
      <c r="AE4587" s="327">
        <v>0</v>
      </c>
      <c r="AF4587" s="327">
        <v>0</v>
      </c>
      <c r="AG4587" s="327">
        <v>0.76739999999999997</v>
      </c>
      <c r="AH4587" s="327">
        <v>0</v>
      </c>
      <c r="AI4587" s="327">
        <v>0</v>
      </c>
      <c r="AJ4587" s="327">
        <v>0</v>
      </c>
      <c r="AK4587" s="327">
        <v>0</v>
      </c>
      <c r="AL4587" s="327">
        <v>1.2665999999999999</v>
      </c>
      <c r="AM4587" s="292"/>
    </row>
    <row r="4588" spans="23:39" ht="19.5" customHeight="1" x14ac:dyDescent="0.2">
      <c r="W4588" s="323" t="s">
        <v>255</v>
      </c>
      <c r="X4588" s="323" t="s">
        <v>231</v>
      </c>
      <c r="Y4588" s="323"/>
      <c r="Z4588" s="327">
        <v>0</v>
      </c>
      <c r="AA4588" s="327">
        <v>0</v>
      </c>
      <c r="AB4588" s="327">
        <v>0</v>
      </c>
      <c r="AC4588" s="327">
        <v>0</v>
      </c>
      <c r="AD4588" s="327">
        <v>0</v>
      </c>
      <c r="AE4588" s="327">
        <v>0</v>
      </c>
      <c r="AF4588" s="327">
        <v>0</v>
      </c>
      <c r="AG4588" s="327">
        <v>0</v>
      </c>
      <c r="AH4588" s="327">
        <v>0</v>
      </c>
      <c r="AI4588" s="327">
        <v>0</v>
      </c>
      <c r="AJ4588" s="327">
        <v>0</v>
      </c>
      <c r="AK4588" s="327">
        <v>0</v>
      </c>
      <c r="AL4588" s="327">
        <v>0</v>
      </c>
      <c r="AM4588" s="292"/>
    </row>
    <row r="4589" spans="23:39" ht="19.5" customHeight="1" x14ac:dyDescent="0.2">
      <c r="W4589" s="323" t="s">
        <v>255</v>
      </c>
      <c r="X4589" s="323" t="s">
        <v>232</v>
      </c>
      <c r="Y4589" s="323"/>
      <c r="Z4589" s="327">
        <v>0</v>
      </c>
      <c r="AA4589" s="327">
        <v>0</v>
      </c>
      <c r="AB4589" s="327">
        <v>0</v>
      </c>
      <c r="AC4589" s="327">
        <v>0</v>
      </c>
      <c r="AD4589" s="327">
        <v>0</v>
      </c>
      <c r="AE4589" s="327">
        <v>0</v>
      </c>
      <c r="AF4589" s="327">
        <v>0</v>
      </c>
      <c r="AG4589" s="327">
        <v>0</v>
      </c>
      <c r="AH4589" s="327">
        <v>0</v>
      </c>
      <c r="AI4589" s="327">
        <v>0</v>
      </c>
      <c r="AJ4589" s="327">
        <v>0</v>
      </c>
      <c r="AK4589" s="327">
        <v>0</v>
      </c>
      <c r="AL4589" s="327">
        <v>0</v>
      </c>
      <c r="AM4589" s="292"/>
    </row>
    <row r="4590" spans="23:39" ht="19.5" customHeight="1" x14ac:dyDescent="0.2">
      <c r="W4590" s="323" t="s">
        <v>255</v>
      </c>
      <c r="X4590" s="323" t="s">
        <v>233</v>
      </c>
      <c r="Y4590" s="323"/>
      <c r="Z4590" s="327">
        <v>0</v>
      </c>
      <c r="AA4590" s="327">
        <v>0</v>
      </c>
      <c r="AB4590" s="327">
        <v>0</v>
      </c>
      <c r="AC4590" s="327">
        <v>0.24660000000000001</v>
      </c>
      <c r="AD4590" s="327">
        <v>0</v>
      </c>
      <c r="AE4590" s="327">
        <v>4.82E-2</v>
      </c>
      <c r="AF4590" s="327">
        <v>0</v>
      </c>
      <c r="AG4590" s="327">
        <v>0</v>
      </c>
      <c r="AH4590" s="327">
        <v>0</v>
      </c>
      <c r="AI4590" s="327">
        <v>0</v>
      </c>
      <c r="AJ4590" s="327">
        <v>0</v>
      </c>
      <c r="AK4590" s="327">
        <v>0</v>
      </c>
      <c r="AL4590" s="327">
        <v>0.29480000000000001</v>
      </c>
      <c r="AM4590" s="292"/>
    </row>
    <row r="4591" spans="23:39" ht="19.5" customHeight="1" x14ac:dyDescent="0.2">
      <c r="W4591" s="323" t="s">
        <v>255</v>
      </c>
      <c r="X4591" s="323" t="s">
        <v>234</v>
      </c>
      <c r="Y4591" s="323"/>
      <c r="Z4591" s="327">
        <v>0</v>
      </c>
      <c r="AA4591" s="327">
        <v>0</v>
      </c>
      <c r="AB4591" s="327">
        <v>0</v>
      </c>
      <c r="AC4591" s="327">
        <v>0</v>
      </c>
      <c r="AD4591" s="327">
        <v>0</v>
      </c>
      <c r="AE4591" s="327">
        <v>0</v>
      </c>
      <c r="AF4591" s="327">
        <v>0</v>
      </c>
      <c r="AG4591" s="327">
        <v>0</v>
      </c>
      <c r="AH4591" s="327">
        <v>0</v>
      </c>
      <c r="AI4591" s="327">
        <v>0</v>
      </c>
      <c r="AJ4591" s="327">
        <v>0</v>
      </c>
      <c r="AK4591" s="327">
        <v>0</v>
      </c>
      <c r="AL4591" s="327">
        <v>0</v>
      </c>
      <c r="AM4591" s="292"/>
    </row>
    <row r="4592" spans="23:39" ht="19.5" customHeight="1" x14ac:dyDescent="0.2">
      <c r="W4592" s="323" t="s">
        <v>255</v>
      </c>
      <c r="X4592" s="323" t="s">
        <v>127</v>
      </c>
      <c r="Y4592" s="323"/>
      <c r="Z4592" s="327">
        <v>0</v>
      </c>
      <c r="AA4592" s="327">
        <v>3.1757000000000001E-2</v>
      </c>
      <c r="AB4592" s="327">
        <v>2.4785000000000001E-2</v>
      </c>
      <c r="AC4592" s="327">
        <v>5.3532000000000003E-2</v>
      </c>
      <c r="AD4592" s="327">
        <v>0.279808</v>
      </c>
      <c r="AE4592" s="327">
        <v>1.1106609999999999</v>
      </c>
      <c r="AF4592" s="327">
        <v>4.4999999999999997E-3</v>
      </c>
      <c r="AG4592" s="327">
        <v>2.1037400000000002</v>
      </c>
      <c r="AH4592" s="327">
        <v>0.01</v>
      </c>
      <c r="AI4592" s="327">
        <v>0.13638</v>
      </c>
      <c r="AJ4592" s="327">
        <v>0</v>
      </c>
      <c r="AK4592" s="327">
        <v>0</v>
      </c>
      <c r="AL4592" s="327">
        <v>3.755163</v>
      </c>
      <c r="AM4592" s="292"/>
    </row>
    <row r="4593" spans="23:39" ht="19.5" customHeight="1" x14ac:dyDescent="0.2">
      <c r="W4593" s="323" t="s">
        <v>255</v>
      </c>
      <c r="X4593" s="323" t="s">
        <v>235</v>
      </c>
      <c r="Y4593" s="323"/>
      <c r="Z4593" s="327">
        <v>0</v>
      </c>
      <c r="AA4593" s="327">
        <v>0</v>
      </c>
      <c r="AB4593" s="327">
        <v>0</v>
      </c>
      <c r="AC4593" s="327">
        <v>0</v>
      </c>
      <c r="AD4593" s="327">
        <v>0</v>
      </c>
      <c r="AE4593" s="327">
        <v>0</v>
      </c>
      <c r="AF4593" s="327">
        <v>0</v>
      </c>
      <c r="AG4593" s="327">
        <v>0</v>
      </c>
      <c r="AH4593" s="327">
        <v>0</v>
      </c>
      <c r="AI4593" s="327">
        <v>0</v>
      </c>
      <c r="AJ4593" s="327">
        <v>0</v>
      </c>
      <c r="AK4593" s="327">
        <v>0</v>
      </c>
      <c r="AL4593" s="327">
        <v>0</v>
      </c>
      <c r="AM4593" s="292"/>
    </row>
    <row r="4594" spans="23:39" ht="19.5" customHeight="1" x14ac:dyDescent="0.2">
      <c r="W4594" s="323" t="s">
        <v>255</v>
      </c>
      <c r="X4594" s="323" t="s">
        <v>236</v>
      </c>
      <c r="Y4594" s="323"/>
      <c r="Z4594" s="327">
        <v>0</v>
      </c>
      <c r="AA4594" s="327">
        <v>0</v>
      </c>
      <c r="AB4594" s="327">
        <v>0</v>
      </c>
      <c r="AC4594" s="327">
        <v>0</v>
      </c>
      <c r="AD4594" s="327">
        <v>0</v>
      </c>
      <c r="AE4594" s="327">
        <v>0</v>
      </c>
      <c r="AF4594" s="327">
        <v>0</v>
      </c>
      <c r="AG4594" s="327">
        <v>0</v>
      </c>
      <c r="AH4594" s="327">
        <v>0</v>
      </c>
      <c r="AI4594" s="327">
        <v>0</v>
      </c>
      <c r="AJ4594" s="327">
        <v>0</v>
      </c>
      <c r="AK4594" s="327">
        <v>0</v>
      </c>
      <c r="AL4594" s="327">
        <v>0</v>
      </c>
      <c r="AM4594" s="292"/>
    </row>
    <row r="4595" spans="23:39" ht="19.5" customHeight="1" x14ac:dyDescent="0.2">
      <c r="W4595" s="323" t="s">
        <v>255</v>
      </c>
      <c r="X4595" s="323" t="s">
        <v>237</v>
      </c>
      <c r="Y4595" s="323"/>
      <c r="Z4595" s="327">
        <v>0</v>
      </c>
      <c r="AA4595" s="327">
        <v>0</v>
      </c>
      <c r="AB4595" s="327">
        <v>0</v>
      </c>
      <c r="AC4595" s="327">
        <v>0</v>
      </c>
      <c r="AD4595" s="327">
        <v>0</v>
      </c>
      <c r="AE4595" s="327">
        <v>0</v>
      </c>
      <c r="AF4595" s="327">
        <v>0</v>
      </c>
      <c r="AG4595" s="327">
        <v>0</v>
      </c>
      <c r="AH4595" s="327">
        <v>0</v>
      </c>
      <c r="AI4595" s="327">
        <v>0</v>
      </c>
      <c r="AJ4595" s="327">
        <v>0</v>
      </c>
      <c r="AK4595" s="327">
        <v>0</v>
      </c>
      <c r="AL4595" s="327">
        <v>0</v>
      </c>
      <c r="AM4595" s="292"/>
    </row>
    <row r="4596" spans="23:39" ht="19.5" customHeight="1" x14ac:dyDescent="0.2">
      <c r="W4596" s="323" t="s">
        <v>255</v>
      </c>
      <c r="X4596" s="323" t="s">
        <v>238</v>
      </c>
      <c r="Y4596" s="323"/>
      <c r="Z4596" s="327">
        <v>0</v>
      </c>
      <c r="AA4596" s="327">
        <v>0</v>
      </c>
      <c r="AB4596" s="327">
        <v>0</v>
      </c>
      <c r="AC4596" s="327">
        <v>0</v>
      </c>
      <c r="AD4596" s="327">
        <v>0</v>
      </c>
      <c r="AE4596" s="327">
        <v>0</v>
      </c>
      <c r="AF4596" s="327">
        <v>0</v>
      </c>
      <c r="AG4596" s="327">
        <v>0</v>
      </c>
      <c r="AH4596" s="327">
        <v>0</v>
      </c>
      <c r="AI4596" s="327">
        <v>0</v>
      </c>
      <c r="AJ4596" s="327">
        <v>0</v>
      </c>
      <c r="AK4596" s="327">
        <v>0</v>
      </c>
      <c r="AL4596" s="327">
        <v>0</v>
      </c>
      <c r="AM4596" s="292"/>
    </row>
    <row r="4597" spans="23:39" ht="19.5" customHeight="1" x14ac:dyDescent="0.2">
      <c r="W4597" s="323" t="s">
        <v>255</v>
      </c>
      <c r="X4597" s="323" t="s">
        <v>239</v>
      </c>
      <c r="Y4597" s="323"/>
      <c r="Z4597" s="327">
        <v>0</v>
      </c>
      <c r="AA4597" s="327">
        <v>0</v>
      </c>
      <c r="AB4597" s="327">
        <v>0</v>
      </c>
      <c r="AC4597" s="327">
        <v>0</v>
      </c>
      <c r="AD4597" s="327">
        <v>0</v>
      </c>
      <c r="AE4597" s="327">
        <v>0</v>
      </c>
      <c r="AF4597" s="327">
        <v>0</v>
      </c>
      <c r="AG4597" s="327">
        <v>0</v>
      </c>
      <c r="AH4597" s="327">
        <v>0</v>
      </c>
      <c r="AI4597" s="327">
        <v>0</v>
      </c>
      <c r="AJ4597" s="327">
        <v>0</v>
      </c>
      <c r="AK4597" s="327">
        <v>0</v>
      </c>
      <c r="AL4597" s="327">
        <v>0</v>
      </c>
      <c r="AM4597" s="292"/>
    </row>
    <row r="4598" spans="23:39" ht="19.5" customHeight="1" x14ac:dyDescent="0.2">
      <c r="W4598" s="323" t="s">
        <v>255</v>
      </c>
      <c r="X4598" s="323" t="s">
        <v>240</v>
      </c>
      <c r="Y4598" s="323"/>
      <c r="Z4598" s="327">
        <v>0</v>
      </c>
      <c r="AA4598" s="327">
        <v>0</v>
      </c>
      <c r="AB4598" s="327">
        <v>0</v>
      </c>
      <c r="AC4598" s="327">
        <v>0</v>
      </c>
      <c r="AD4598" s="327">
        <v>0</v>
      </c>
      <c r="AE4598" s="327">
        <v>0</v>
      </c>
      <c r="AF4598" s="327">
        <v>0</v>
      </c>
      <c r="AG4598" s="327">
        <v>0</v>
      </c>
      <c r="AH4598" s="327">
        <v>0</v>
      </c>
      <c r="AI4598" s="327">
        <v>0</v>
      </c>
      <c r="AJ4598" s="327">
        <v>0</v>
      </c>
      <c r="AK4598" s="327">
        <v>0</v>
      </c>
      <c r="AL4598" s="327">
        <v>0</v>
      </c>
      <c r="AM4598" s="292"/>
    </row>
    <row r="4599" spans="23:39" ht="19.5" customHeight="1" x14ac:dyDescent="0.2">
      <c r="W4599" s="323" t="s">
        <v>255</v>
      </c>
      <c r="X4599" s="323" t="s">
        <v>241</v>
      </c>
      <c r="Y4599" s="323"/>
      <c r="Z4599" s="327">
        <v>0</v>
      </c>
      <c r="AA4599" s="327">
        <v>0</v>
      </c>
      <c r="AB4599" s="327">
        <v>0</v>
      </c>
      <c r="AC4599" s="327">
        <v>0</v>
      </c>
      <c r="AD4599" s="327">
        <v>0</v>
      </c>
      <c r="AE4599" s="327">
        <v>0</v>
      </c>
      <c r="AF4599" s="327">
        <v>0</v>
      </c>
      <c r="AG4599" s="327">
        <v>0</v>
      </c>
      <c r="AH4599" s="327">
        <v>0</v>
      </c>
      <c r="AI4599" s="327">
        <v>0</v>
      </c>
      <c r="AJ4599" s="327">
        <v>0</v>
      </c>
      <c r="AK4599" s="327">
        <v>0</v>
      </c>
      <c r="AL4599" s="327">
        <v>0</v>
      </c>
      <c r="AM4599" s="292"/>
    </row>
    <row r="4600" spans="23:39" ht="19.5" customHeight="1" x14ac:dyDescent="0.2">
      <c r="W4600" s="323" t="s">
        <v>255</v>
      </c>
      <c r="X4600" s="323" t="s">
        <v>242</v>
      </c>
      <c r="Y4600" s="323"/>
      <c r="Z4600" s="327">
        <v>0</v>
      </c>
      <c r="AA4600" s="327">
        <v>0</v>
      </c>
      <c r="AB4600" s="327">
        <v>0</v>
      </c>
      <c r="AC4600" s="327">
        <v>0</v>
      </c>
      <c r="AD4600" s="327">
        <v>0</v>
      </c>
      <c r="AE4600" s="327">
        <v>0</v>
      </c>
      <c r="AF4600" s="327">
        <v>0</v>
      </c>
      <c r="AG4600" s="327">
        <v>0</v>
      </c>
      <c r="AH4600" s="327">
        <v>0</v>
      </c>
      <c r="AI4600" s="327">
        <v>0</v>
      </c>
      <c r="AJ4600" s="327">
        <v>0</v>
      </c>
      <c r="AK4600" s="327">
        <v>0</v>
      </c>
      <c r="AL4600" s="327">
        <v>0</v>
      </c>
      <c r="AM4600" s="292"/>
    </row>
    <row r="4601" spans="23:39" ht="19.5" customHeight="1" x14ac:dyDescent="0.2">
      <c r="W4601" s="323" t="s">
        <v>255</v>
      </c>
      <c r="X4601" s="323" t="s">
        <v>243</v>
      </c>
      <c r="Y4601" s="323"/>
      <c r="Z4601" s="327">
        <v>0</v>
      </c>
      <c r="AA4601" s="327">
        <v>0</v>
      </c>
      <c r="AB4601" s="327">
        <v>0</v>
      </c>
      <c r="AC4601" s="327">
        <v>0</v>
      </c>
      <c r="AD4601" s="327">
        <v>0.21649399999999999</v>
      </c>
      <c r="AE4601" s="327">
        <v>0</v>
      </c>
      <c r="AF4601" s="327">
        <v>0.503</v>
      </c>
      <c r="AG4601" s="327">
        <v>0</v>
      </c>
      <c r="AH4601" s="327">
        <v>0</v>
      </c>
      <c r="AI4601" s="327">
        <v>0</v>
      </c>
      <c r="AJ4601" s="327">
        <v>0</v>
      </c>
      <c r="AK4601" s="327">
        <v>0</v>
      </c>
      <c r="AL4601" s="327">
        <v>0.71949399999999997</v>
      </c>
      <c r="AM4601" s="292"/>
    </row>
    <row r="4602" spans="23:39" ht="19.5" customHeight="1" x14ac:dyDescent="0.2">
      <c r="W4602" s="323" t="s">
        <v>255</v>
      </c>
      <c r="X4602" s="323" t="s">
        <v>244</v>
      </c>
      <c r="Y4602" s="323"/>
      <c r="Z4602" s="327">
        <v>0</v>
      </c>
      <c r="AA4602" s="327">
        <v>0</v>
      </c>
      <c r="AB4602" s="327">
        <v>0</v>
      </c>
      <c r="AC4602" s="327">
        <v>0</v>
      </c>
      <c r="AD4602" s="327">
        <v>0</v>
      </c>
      <c r="AE4602" s="327">
        <v>0</v>
      </c>
      <c r="AF4602" s="327">
        <v>0</v>
      </c>
      <c r="AG4602" s="327">
        <v>0</v>
      </c>
      <c r="AH4602" s="327">
        <v>0</v>
      </c>
      <c r="AI4602" s="327">
        <v>0</v>
      </c>
      <c r="AJ4602" s="327">
        <v>0</v>
      </c>
      <c r="AK4602" s="327">
        <v>0</v>
      </c>
      <c r="AL4602" s="327">
        <v>0</v>
      </c>
      <c r="AM4602" s="292"/>
    </row>
    <row r="4603" spans="23:39" ht="19.5" customHeight="1" x14ac:dyDescent="0.2">
      <c r="W4603" s="323" t="s">
        <v>255</v>
      </c>
      <c r="X4603" s="323" t="s">
        <v>245</v>
      </c>
      <c r="Y4603" s="323"/>
      <c r="Z4603" s="327">
        <v>0</v>
      </c>
      <c r="AA4603" s="327">
        <v>0</v>
      </c>
      <c r="AB4603" s="327">
        <v>0</v>
      </c>
      <c r="AC4603" s="327">
        <v>0</v>
      </c>
      <c r="AD4603" s="327">
        <v>0</v>
      </c>
      <c r="AE4603" s="327">
        <v>0</v>
      </c>
      <c r="AF4603" s="327">
        <v>0</v>
      </c>
      <c r="AG4603" s="327">
        <v>0</v>
      </c>
      <c r="AH4603" s="327">
        <v>0</v>
      </c>
      <c r="AI4603" s="327">
        <v>0</v>
      </c>
      <c r="AJ4603" s="327">
        <v>0</v>
      </c>
      <c r="AK4603" s="327">
        <v>0</v>
      </c>
      <c r="AL4603" s="327">
        <v>0</v>
      </c>
      <c r="AM4603" s="292"/>
    </row>
    <row r="4604" spans="23:39" ht="19.5" customHeight="1" x14ac:dyDescent="0.2">
      <c r="W4604" s="323" t="s">
        <v>255</v>
      </c>
      <c r="X4604" s="323" t="s">
        <v>246</v>
      </c>
      <c r="Y4604" s="323"/>
      <c r="Z4604" s="327">
        <v>0</v>
      </c>
      <c r="AA4604" s="327">
        <v>0</v>
      </c>
      <c r="AB4604" s="327">
        <v>0</v>
      </c>
      <c r="AC4604" s="327">
        <v>0</v>
      </c>
      <c r="AD4604" s="327">
        <v>0</v>
      </c>
      <c r="AE4604" s="327">
        <v>0</v>
      </c>
      <c r="AF4604" s="327">
        <v>0</v>
      </c>
      <c r="AG4604" s="327">
        <v>0</v>
      </c>
      <c r="AH4604" s="327">
        <v>0</v>
      </c>
      <c r="AI4604" s="327">
        <v>0</v>
      </c>
      <c r="AJ4604" s="327">
        <v>0</v>
      </c>
      <c r="AK4604" s="327">
        <v>0</v>
      </c>
      <c r="AL4604" s="327">
        <v>0</v>
      </c>
      <c r="AM4604" s="292"/>
    </row>
    <row r="4605" spans="23:39" ht="19.5" customHeight="1" x14ac:dyDescent="0.2">
      <c r="W4605" s="323" t="s">
        <v>255</v>
      </c>
      <c r="X4605" s="323" t="s">
        <v>247</v>
      </c>
      <c r="Y4605" s="323"/>
      <c r="Z4605" s="327">
        <v>0</v>
      </c>
      <c r="AA4605" s="327">
        <v>0</v>
      </c>
      <c r="AB4605" s="327">
        <v>0</v>
      </c>
      <c r="AC4605" s="327">
        <v>0</v>
      </c>
      <c r="AD4605" s="327">
        <v>0</v>
      </c>
      <c r="AE4605" s="327">
        <v>0</v>
      </c>
      <c r="AF4605" s="327">
        <v>0</v>
      </c>
      <c r="AG4605" s="327">
        <v>0</v>
      </c>
      <c r="AH4605" s="327">
        <v>0</v>
      </c>
      <c r="AI4605" s="327">
        <v>0</v>
      </c>
      <c r="AJ4605" s="327">
        <v>0</v>
      </c>
      <c r="AK4605" s="327">
        <v>0</v>
      </c>
      <c r="AL4605" s="327">
        <v>0</v>
      </c>
      <c r="AM4605" s="292"/>
    </row>
    <row r="4606" spans="23:39" ht="19.5" customHeight="1" x14ac:dyDescent="0.2">
      <c r="W4606" s="323" t="s">
        <v>255</v>
      </c>
      <c r="X4606" s="323" t="s">
        <v>248</v>
      </c>
      <c r="Y4606" s="323"/>
      <c r="Z4606" s="327">
        <v>0</v>
      </c>
      <c r="AA4606" s="327">
        <v>0</v>
      </c>
      <c r="AB4606" s="327">
        <v>0</v>
      </c>
      <c r="AC4606" s="327">
        <v>0</v>
      </c>
      <c r="AD4606" s="327">
        <v>0</v>
      </c>
      <c r="AE4606" s="327">
        <v>0</v>
      </c>
      <c r="AF4606" s="327">
        <v>0</v>
      </c>
      <c r="AG4606" s="327">
        <v>0</v>
      </c>
      <c r="AH4606" s="327">
        <v>0</v>
      </c>
      <c r="AI4606" s="327">
        <v>0</v>
      </c>
      <c r="AJ4606" s="327">
        <v>0</v>
      </c>
      <c r="AK4606" s="327">
        <v>0</v>
      </c>
      <c r="AL4606" s="327">
        <v>0</v>
      </c>
      <c r="AM4606" s="292"/>
    </row>
    <row r="4607" spans="23:39" ht="19.5" customHeight="1" x14ac:dyDescent="0.2">
      <c r="W4607" s="323" t="s">
        <v>255</v>
      </c>
      <c r="X4607" s="323" t="s">
        <v>210</v>
      </c>
      <c r="Y4607" s="323"/>
      <c r="Z4607" s="327">
        <v>-16.742656</v>
      </c>
      <c r="AA4607" s="327">
        <v>35.197093000000002</v>
      </c>
      <c r="AB4607" s="327">
        <v>57.771757000000001</v>
      </c>
      <c r="AC4607" s="327">
        <v>221.84670800000001</v>
      </c>
      <c r="AD4607" s="327">
        <v>43.464176999999999</v>
      </c>
      <c r="AE4607" s="327">
        <v>49.804098000000003</v>
      </c>
      <c r="AF4607" s="327">
        <v>47.048859</v>
      </c>
      <c r="AG4607" s="327">
        <v>60.989505000000001</v>
      </c>
      <c r="AH4607" s="327">
        <v>50.293000999999997</v>
      </c>
      <c r="AI4607" s="327">
        <v>57.874611999999999</v>
      </c>
      <c r="AJ4607" s="327">
        <v>48.774520000000003</v>
      </c>
      <c r="AK4607" s="327">
        <v>53.117412999999999</v>
      </c>
      <c r="AL4607" s="327">
        <v>709.43908699999997</v>
      </c>
      <c r="AM4607" s="292"/>
    </row>
    <row r="4608" spans="23:39" ht="19.5" customHeight="1" x14ac:dyDescent="0.2">
      <c r="W4608" s="321"/>
      <c r="X4608" s="321"/>
      <c r="Y4608" s="321"/>
      <c r="Z4608" s="329"/>
      <c r="AA4608" s="329"/>
      <c r="AB4608" s="329"/>
      <c r="AC4608" s="329"/>
      <c r="AD4608" s="329"/>
      <c r="AE4608" s="329"/>
      <c r="AF4608" s="329"/>
      <c r="AG4608" s="329"/>
      <c r="AH4608" s="329"/>
      <c r="AI4608" s="329"/>
      <c r="AJ4608" s="329"/>
      <c r="AK4608" s="329"/>
      <c r="AL4608" s="329"/>
      <c r="AM4608" s="292"/>
    </row>
    <row r="4609" spans="23:39" ht="19.5" customHeight="1" x14ac:dyDescent="0.2">
      <c r="W4609" s="321"/>
      <c r="X4609" s="321"/>
      <c r="Y4609" s="321"/>
      <c r="Z4609" s="329"/>
      <c r="AA4609" s="329"/>
      <c r="AB4609" s="329"/>
      <c r="AC4609" s="329"/>
      <c r="AD4609" s="329"/>
      <c r="AE4609" s="329"/>
      <c r="AF4609" s="329"/>
      <c r="AG4609" s="329"/>
      <c r="AH4609" s="329"/>
      <c r="AI4609" s="329"/>
      <c r="AJ4609" s="329"/>
      <c r="AK4609" s="329"/>
      <c r="AL4609" s="329"/>
      <c r="AM4609" s="292"/>
    </row>
    <row r="4610" spans="23:39" ht="19.5" customHeight="1" x14ac:dyDescent="0.2">
      <c r="W4610" s="323" t="s">
        <v>3</v>
      </c>
      <c r="X4610" s="323" t="s">
        <v>4</v>
      </c>
      <c r="Y4610" s="323"/>
      <c r="Z4610" s="327" t="s">
        <v>8</v>
      </c>
      <c r="AA4610" s="327" t="s">
        <v>9</v>
      </c>
      <c r="AB4610" s="327" t="s">
        <v>10</v>
      </c>
      <c r="AC4610" s="327" t="s">
        <v>11</v>
      </c>
      <c r="AD4610" s="327" t="s">
        <v>12</v>
      </c>
      <c r="AE4610" s="327" t="s">
        <v>13</v>
      </c>
      <c r="AF4610" s="327" t="s">
        <v>14</v>
      </c>
      <c r="AG4610" s="327" t="s">
        <v>15</v>
      </c>
      <c r="AH4610" s="327" t="s">
        <v>16</v>
      </c>
      <c r="AI4610" s="327" t="s">
        <v>17</v>
      </c>
      <c r="AJ4610" s="327" t="s">
        <v>111</v>
      </c>
      <c r="AK4610" s="327" t="s">
        <v>19</v>
      </c>
      <c r="AL4610" s="327" t="s">
        <v>20</v>
      </c>
      <c r="AM4610" s="292"/>
    </row>
    <row r="4611" spans="23:39" ht="19.5" customHeight="1" x14ac:dyDescent="0.2">
      <c r="W4611" s="323" t="s">
        <v>256</v>
      </c>
      <c r="X4611" s="323" t="s">
        <v>217</v>
      </c>
      <c r="Y4611" s="323"/>
      <c r="Z4611" s="327">
        <v>0</v>
      </c>
      <c r="AA4611" s="327">
        <v>0</v>
      </c>
      <c r="AB4611" s="327">
        <v>0</v>
      </c>
      <c r="AC4611" s="327">
        <v>0</v>
      </c>
      <c r="AD4611" s="327">
        <v>0</v>
      </c>
      <c r="AE4611" s="327">
        <v>0</v>
      </c>
      <c r="AF4611" s="327">
        <v>0</v>
      </c>
      <c r="AG4611" s="327">
        <v>0</v>
      </c>
      <c r="AH4611" s="327">
        <v>0</v>
      </c>
      <c r="AI4611" s="327">
        <v>0</v>
      </c>
      <c r="AJ4611" s="327">
        <v>0</v>
      </c>
      <c r="AK4611" s="327">
        <v>0</v>
      </c>
      <c r="AL4611" s="327">
        <v>0</v>
      </c>
      <c r="AM4611" s="292"/>
    </row>
    <row r="4612" spans="23:39" ht="19.5" customHeight="1" x14ac:dyDescent="0.2">
      <c r="W4612" s="323" t="s">
        <v>256</v>
      </c>
      <c r="X4612" s="323" t="s">
        <v>218</v>
      </c>
      <c r="Y4612" s="323"/>
      <c r="Z4612" s="327">
        <v>0</v>
      </c>
      <c r="AA4612" s="327">
        <v>0</v>
      </c>
      <c r="AB4612" s="327">
        <v>0</v>
      </c>
      <c r="AC4612" s="327">
        <v>0</v>
      </c>
      <c r="AD4612" s="327">
        <v>0</v>
      </c>
      <c r="AE4612" s="327">
        <v>0</v>
      </c>
      <c r="AF4612" s="327">
        <v>0</v>
      </c>
      <c r="AG4612" s="327">
        <v>0</v>
      </c>
      <c r="AH4612" s="327">
        <v>0</v>
      </c>
      <c r="AI4612" s="327">
        <v>0</v>
      </c>
      <c r="AJ4612" s="327">
        <v>0</v>
      </c>
      <c r="AK4612" s="327">
        <v>0</v>
      </c>
      <c r="AL4612" s="327">
        <v>0</v>
      </c>
      <c r="AM4612" s="292"/>
    </row>
    <row r="4613" spans="23:39" ht="19.5" customHeight="1" x14ac:dyDescent="0.2">
      <c r="W4613" s="323" t="s">
        <v>256</v>
      </c>
      <c r="X4613" s="323" t="s">
        <v>219</v>
      </c>
      <c r="Y4613" s="323"/>
      <c r="Z4613" s="327">
        <v>0</v>
      </c>
      <c r="AA4613" s="327">
        <v>0</v>
      </c>
      <c r="AB4613" s="327">
        <v>0</v>
      </c>
      <c r="AC4613" s="327">
        <v>0</v>
      </c>
      <c r="AD4613" s="327">
        <v>0</v>
      </c>
      <c r="AE4613" s="327">
        <v>0</v>
      </c>
      <c r="AF4613" s="327">
        <v>0</v>
      </c>
      <c r="AG4613" s="327">
        <v>0</v>
      </c>
      <c r="AH4613" s="327">
        <v>0</v>
      </c>
      <c r="AI4613" s="327">
        <v>0</v>
      </c>
      <c r="AJ4613" s="327">
        <v>0</v>
      </c>
      <c r="AK4613" s="327">
        <v>0</v>
      </c>
      <c r="AL4613" s="327">
        <v>0</v>
      </c>
      <c r="AM4613" s="292"/>
    </row>
    <row r="4614" spans="23:39" ht="19.5" customHeight="1" x14ac:dyDescent="0.2">
      <c r="W4614" s="323" t="s">
        <v>256</v>
      </c>
      <c r="X4614" s="323" t="s">
        <v>220</v>
      </c>
      <c r="Y4614" s="323"/>
      <c r="Z4614" s="327">
        <v>1.1815000000000001E-2</v>
      </c>
      <c r="AA4614" s="327">
        <v>1.2171E-2</v>
      </c>
      <c r="AB4614" s="327">
        <v>0.11766500000000001</v>
      </c>
      <c r="AC4614" s="327">
        <v>9.0129140000000003</v>
      </c>
      <c r="AD4614" s="327">
        <v>1.0324E-2</v>
      </c>
      <c r="AE4614" s="327">
        <v>1.810856</v>
      </c>
      <c r="AF4614" s="327">
        <v>-0.52923200000000004</v>
      </c>
      <c r="AG4614" s="327">
        <v>9.1750000000000009E-3</v>
      </c>
      <c r="AH4614" s="327">
        <v>2.7300999999999999E-2</v>
      </c>
      <c r="AI4614" s="327">
        <v>3.1883000000000002E-2</v>
      </c>
      <c r="AJ4614" s="327">
        <v>1.0584E-2</v>
      </c>
      <c r="AK4614" s="327">
        <v>-1.9216789999999999</v>
      </c>
      <c r="AL4614" s="327">
        <v>8.6037769999999991</v>
      </c>
      <c r="AM4614" s="292"/>
    </row>
    <row r="4615" spans="23:39" ht="19.5" customHeight="1" x14ac:dyDescent="0.2">
      <c r="W4615" s="323" t="s">
        <v>256</v>
      </c>
      <c r="X4615" s="323" t="s">
        <v>211</v>
      </c>
      <c r="Y4615" s="323"/>
      <c r="Z4615" s="327">
        <v>4.0150329999999999</v>
      </c>
      <c r="AA4615" s="327">
        <v>10.613205000000001</v>
      </c>
      <c r="AB4615" s="327">
        <v>3.8686669999999999</v>
      </c>
      <c r="AC4615" s="327">
        <v>5.0537830000000001</v>
      </c>
      <c r="AD4615" s="327">
        <v>4.1838150000000001</v>
      </c>
      <c r="AE4615" s="327">
        <v>3.526024</v>
      </c>
      <c r="AF4615" s="327">
        <v>4.1330650000000002</v>
      </c>
      <c r="AG4615" s="327">
        <v>6.1409710000000004</v>
      </c>
      <c r="AH4615" s="327">
        <v>2.0858430000000001</v>
      </c>
      <c r="AI4615" s="327">
        <v>2.5043869999999999</v>
      </c>
      <c r="AJ4615" s="327">
        <v>2.3311799999999998</v>
      </c>
      <c r="AK4615" s="327">
        <v>5.0053960000000002</v>
      </c>
      <c r="AL4615" s="327">
        <v>53.461368999999998</v>
      </c>
      <c r="AM4615" s="292"/>
    </row>
    <row r="4616" spans="23:39" ht="19.5" customHeight="1" x14ac:dyDescent="0.2">
      <c r="W4616" s="323" t="s">
        <v>256</v>
      </c>
      <c r="X4616" s="323" t="s">
        <v>221</v>
      </c>
      <c r="Y4616" s="323"/>
      <c r="Z4616" s="327">
        <v>0.57448600000000005</v>
      </c>
      <c r="AA4616" s="327">
        <v>0.50648599999999999</v>
      </c>
      <c r="AB4616" s="327">
        <v>0.513486</v>
      </c>
      <c r="AC4616" s="327">
        <v>0.56648600000000005</v>
      </c>
      <c r="AD4616" s="327">
        <v>0.56648600000000005</v>
      </c>
      <c r="AE4616" s="327">
        <v>0.56476599999999999</v>
      </c>
      <c r="AF4616" s="327">
        <v>0.57707600000000003</v>
      </c>
      <c r="AG4616" s="327">
        <v>0.423184</v>
      </c>
      <c r="AH4616" s="327">
        <v>0.33545599999999998</v>
      </c>
      <c r="AI4616" s="327">
        <v>0.56228199999999995</v>
      </c>
      <c r="AJ4616" s="327">
        <v>0.65728200000000003</v>
      </c>
      <c r="AK4616" s="327">
        <v>0.60228199999999998</v>
      </c>
      <c r="AL4616" s="327">
        <v>6.4497580000000001</v>
      </c>
      <c r="AM4616" s="292"/>
    </row>
    <row r="4617" spans="23:39" ht="19.5" customHeight="1" x14ac:dyDescent="0.2">
      <c r="W4617" s="323" t="s">
        <v>256</v>
      </c>
      <c r="X4617" s="323" t="s">
        <v>222</v>
      </c>
      <c r="Y4617" s="323"/>
      <c r="Z4617" s="327">
        <v>7.4700000000000003E-2</v>
      </c>
      <c r="AA4617" s="327">
        <v>0</v>
      </c>
      <c r="AB4617" s="327">
        <v>3.4500000000000003E-2</v>
      </c>
      <c r="AC4617" s="327">
        <v>1.35E-2</v>
      </c>
      <c r="AD4617" s="327">
        <v>0</v>
      </c>
      <c r="AE4617" s="327">
        <v>4.0500000000000001E-2</v>
      </c>
      <c r="AF4617" s="327">
        <v>0.14680000000000001</v>
      </c>
      <c r="AG4617" s="327">
        <v>0</v>
      </c>
      <c r="AH4617" s="327">
        <v>0.126</v>
      </c>
      <c r="AI4617" s="327">
        <v>4.0500000000000001E-2</v>
      </c>
      <c r="AJ4617" s="327">
        <v>0.41643000000000002</v>
      </c>
      <c r="AK4617" s="327">
        <v>0.14660000000000001</v>
      </c>
      <c r="AL4617" s="327">
        <v>1.0395300000000001</v>
      </c>
      <c r="AM4617" s="292"/>
    </row>
    <row r="4618" spans="23:39" ht="19.5" customHeight="1" x14ac:dyDescent="0.2">
      <c r="W4618" s="323" t="s">
        <v>256</v>
      </c>
      <c r="X4618" s="323" t="s">
        <v>223</v>
      </c>
      <c r="Y4618" s="323"/>
      <c r="Z4618" s="327">
        <v>0</v>
      </c>
      <c r="AA4618" s="327">
        <v>0</v>
      </c>
      <c r="AB4618" s="327">
        <v>0</v>
      </c>
      <c r="AC4618" s="327">
        <v>0</v>
      </c>
      <c r="AD4618" s="327">
        <v>0</v>
      </c>
      <c r="AE4618" s="327">
        <v>0</v>
      </c>
      <c r="AF4618" s="327">
        <v>0</v>
      </c>
      <c r="AG4618" s="327">
        <v>0</v>
      </c>
      <c r="AH4618" s="327">
        <v>0</v>
      </c>
      <c r="AI4618" s="327">
        <v>0</v>
      </c>
      <c r="AJ4618" s="327">
        <v>0</v>
      </c>
      <c r="AK4618" s="327">
        <v>0</v>
      </c>
      <c r="AL4618" s="327">
        <v>0</v>
      </c>
      <c r="AM4618" s="292"/>
    </row>
    <row r="4619" spans="23:39" ht="19.5" customHeight="1" x14ac:dyDescent="0.2">
      <c r="W4619" s="323" t="s">
        <v>256</v>
      </c>
      <c r="X4619" s="323" t="s">
        <v>224</v>
      </c>
      <c r="Y4619" s="323"/>
      <c r="Z4619" s="327">
        <v>0.2445</v>
      </c>
      <c r="AA4619" s="327">
        <v>0</v>
      </c>
      <c r="AB4619" s="327">
        <v>0</v>
      </c>
      <c r="AC4619" s="327">
        <v>0.88129999999999997</v>
      </c>
      <c r="AD4619" s="327">
        <v>0</v>
      </c>
      <c r="AE4619" s="327">
        <v>0</v>
      </c>
      <c r="AF4619" s="327">
        <v>0</v>
      </c>
      <c r="AG4619" s="327">
        <v>0</v>
      </c>
      <c r="AH4619" s="327">
        <v>6.5299999999999997E-2</v>
      </c>
      <c r="AI4619" s="327">
        <v>0.16470000000000001</v>
      </c>
      <c r="AJ4619" s="327">
        <v>0.10085</v>
      </c>
      <c r="AK4619" s="327">
        <v>0</v>
      </c>
      <c r="AL4619" s="327">
        <v>1.45665</v>
      </c>
      <c r="AM4619" s="292"/>
    </row>
    <row r="4620" spans="23:39" ht="19.5" customHeight="1" x14ac:dyDescent="0.2">
      <c r="W4620" s="323" t="s">
        <v>256</v>
      </c>
      <c r="X4620" s="323" t="s">
        <v>225</v>
      </c>
      <c r="Y4620" s="323"/>
      <c r="Z4620" s="327">
        <v>3.4722999999999997E-2</v>
      </c>
      <c r="AA4620" s="327">
        <v>3.4722999999999997E-2</v>
      </c>
      <c r="AB4620" s="327">
        <v>3.4722999999999997E-2</v>
      </c>
      <c r="AC4620" s="327">
        <v>3.4722999999999997E-2</v>
      </c>
      <c r="AD4620" s="327">
        <v>3.4722999999999997E-2</v>
      </c>
      <c r="AE4620" s="327">
        <v>1.8347230000000001</v>
      </c>
      <c r="AF4620" s="327">
        <v>3.4722999999999997E-2</v>
      </c>
      <c r="AG4620" s="327">
        <v>3.4722999999999997E-2</v>
      </c>
      <c r="AH4620" s="327">
        <v>3.4722999999999997E-2</v>
      </c>
      <c r="AI4620" s="327">
        <v>3.4722999999999997E-2</v>
      </c>
      <c r="AJ4620" s="327">
        <v>3.4722999999999997E-2</v>
      </c>
      <c r="AK4620" s="327">
        <v>4.4184000000000001E-2</v>
      </c>
      <c r="AL4620" s="327">
        <v>2.226137</v>
      </c>
      <c r="AM4620" s="292"/>
    </row>
    <row r="4621" spans="23:39" ht="19.5" customHeight="1" x14ac:dyDescent="0.2">
      <c r="W4621" s="323" t="s">
        <v>256</v>
      </c>
      <c r="X4621" s="323" t="s">
        <v>226</v>
      </c>
      <c r="Y4621" s="323"/>
      <c r="Z4621" s="327">
        <v>0</v>
      </c>
      <c r="AA4621" s="327">
        <v>0</v>
      </c>
      <c r="AB4621" s="327">
        <v>0</v>
      </c>
      <c r="AC4621" s="327">
        <v>0</v>
      </c>
      <c r="AD4621" s="327">
        <v>0</v>
      </c>
      <c r="AE4621" s="327">
        <v>0</v>
      </c>
      <c r="AF4621" s="327">
        <v>0</v>
      </c>
      <c r="AG4621" s="327">
        <v>0</v>
      </c>
      <c r="AH4621" s="327">
        <v>0</v>
      </c>
      <c r="AI4621" s="327">
        <v>0</v>
      </c>
      <c r="AJ4621" s="327">
        <v>0</v>
      </c>
      <c r="AK4621" s="327">
        <v>0</v>
      </c>
      <c r="AL4621" s="327">
        <v>0</v>
      </c>
      <c r="AM4621" s="292"/>
    </row>
    <row r="4622" spans="23:39" ht="19.5" customHeight="1" x14ac:dyDescent="0.2">
      <c r="W4622" s="323" t="s">
        <v>256</v>
      </c>
      <c r="X4622" s="323" t="s">
        <v>227</v>
      </c>
      <c r="Y4622" s="323"/>
      <c r="Z4622" s="327">
        <v>0</v>
      </c>
      <c r="AA4622" s="327">
        <v>0</v>
      </c>
      <c r="AB4622" s="327">
        <v>0</v>
      </c>
      <c r="AC4622" s="327">
        <v>0</v>
      </c>
      <c r="AD4622" s="327">
        <v>0</v>
      </c>
      <c r="AE4622" s="327">
        <v>0</v>
      </c>
      <c r="AF4622" s="327">
        <v>0</v>
      </c>
      <c r="AG4622" s="327">
        <v>0</v>
      </c>
      <c r="AH4622" s="327">
        <v>0</v>
      </c>
      <c r="AI4622" s="327">
        <v>0</v>
      </c>
      <c r="AJ4622" s="327">
        <v>0</v>
      </c>
      <c r="AK4622" s="327">
        <v>0</v>
      </c>
      <c r="AL4622" s="327">
        <v>0</v>
      </c>
      <c r="AM4622" s="292"/>
    </row>
    <row r="4623" spans="23:39" ht="19.5" customHeight="1" x14ac:dyDescent="0.2">
      <c r="W4623" s="323" t="s">
        <v>256</v>
      </c>
      <c r="X4623" s="323" t="s">
        <v>367</v>
      </c>
      <c r="Y4623" s="323"/>
      <c r="Z4623" s="327">
        <v>0</v>
      </c>
      <c r="AA4623" s="327">
        <v>0</v>
      </c>
      <c r="AB4623" s="327">
        <v>0</v>
      </c>
      <c r="AC4623" s="327">
        <v>0</v>
      </c>
      <c r="AD4623" s="327">
        <v>0</v>
      </c>
      <c r="AE4623" s="327">
        <v>0</v>
      </c>
      <c r="AF4623" s="327">
        <v>0</v>
      </c>
      <c r="AG4623" s="327">
        <v>0</v>
      </c>
      <c r="AH4623" s="327">
        <v>0</v>
      </c>
      <c r="AI4623" s="327">
        <v>0</v>
      </c>
      <c r="AJ4623" s="327">
        <v>0</v>
      </c>
      <c r="AK4623" s="327">
        <v>0</v>
      </c>
      <c r="AL4623" s="327">
        <v>0</v>
      </c>
      <c r="AM4623" s="292"/>
    </row>
    <row r="4624" spans="23:39" ht="19.5" customHeight="1" x14ac:dyDescent="0.2">
      <c r="W4624" s="323" t="s">
        <v>256</v>
      </c>
      <c r="X4624" s="323" t="s">
        <v>229</v>
      </c>
      <c r="Y4624" s="323"/>
      <c r="Z4624" s="327">
        <v>0</v>
      </c>
      <c r="AA4624" s="327">
        <v>0</v>
      </c>
      <c r="AB4624" s="327">
        <v>0</v>
      </c>
      <c r="AC4624" s="327">
        <v>0</v>
      </c>
      <c r="AD4624" s="327">
        <v>0</v>
      </c>
      <c r="AE4624" s="327">
        <v>0</v>
      </c>
      <c r="AF4624" s="327">
        <v>0</v>
      </c>
      <c r="AG4624" s="327">
        <v>0</v>
      </c>
      <c r="AH4624" s="327">
        <v>0</v>
      </c>
      <c r="AI4624" s="327">
        <v>0</v>
      </c>
      <c r="AJ4624" s="327">
        <v>0</v>
      </c>
      <c r="AK4624" s="327">
        <v>0</v>
      </c>
      <c r="AL4624" s="327">
        <v>0</v>
      </c>
      <c r="AM4624" s="292"/>
    </row>
    <row r="4625" spans="23:39" ht="19.5" customHeight="1" x14ac:dyDescent="0.2">
      <c r="W4625" s="323" t="s">
        <v>256</v>
      </c>
      <c r="X4625" s="323" t="s">
        <v>230</v>
      </c>
      <c r="Y4625" s="323"/>
      <c r="Z4625" s="327">
        <v>0</v>
      </c>
      <c r="AA4625" s="327">
        <v>0</v>
      </c>
      <c r="AB4625" s="327">
        <v>0</v>
      </c>
      <c r="AC4625" s="327">
        <v>0</v>
      </c>
      <c r="AD4625" s="327">
        <v>0</v>
      </c>
      <c r="AE4625" s="327">
        <v>0</v>
      </c>
      <c r="AF4625" s="327">
        <v>0</v>
      </c>
      <c r="AG4625" s="327">
        <v>0</v>
      </c>
      <c r="AH4625" s="327">
        <v>0.32640000000000002</v>
      </c>
      <c r="AI4625" s="327">
        <v>0</v>
      </c>
      <c r="AJ4625" s="327">
        <v>0</v>
      </c>
      <c r="AK4625" s="327">
        <v>0</v>
      </c>
      <c r="AL4625" s="327">
        <v>0.32640000000000002</v>
      </c>
      <c r="AM4625" s="292"/>
    </row>
    <row r="4626" spans="23:39" ht="19.5" customHeight="1" x14ac:dyDescent="0.2">
      <c r="W4626" s="323" t="s">
        <v>256</v>
      </c>
      <c r="X4626" s="323" t="s">
        <v>231</v>
      </c>
      <c r="Y4626" s="323"/>
      <c r="Z4626" s="327">
        <v>0</v>
      </c>
      <c r="AA4626" s="327">
        <v>0</v>
      </c>
      <c r="AB4626" s="327">
        <v>0</v>
      </c>
      <c r="AC4626" s="327">
        <v>0</v>
      </c>
      <c r="AD4626" s="327">
        <v>0</v>
      </c>
      <c r="AE4626" s="327">
        <v>0</v>
      </c>
      <c r="AF4626" s="327">
        <v>0</v>
      </c>
      <c r="AG4626" s="327">
        <v>0</v>
      </c>
      <c r="AH4626" s="327">
        <v>0</v>
      </c>
      <c r="AI4626" s="327">
        <v>0</v>
      </c>
      <c r="AJ4626" s="327">
        <v>0</v>
      </c>
      <c r="AK4626" s="327">
        <v>0</v>
      </c>
      <c r="AL4626" s="327">
        <v>0</v>
      </c>
      <c r="AM4626" s="292"/>
    </row>
    <row r="4627" spans="23:39" ht="19.5" customHeight="1" x14ac:dyDescent="0.2">
      <c r="W4627" s="323" t="s">
        <v>256</v>
      </c>
      <c r="X4627" s="323" t="s">
        <v>232</v>
      </c>
      <c r="Y4627" s="323"/>
      <c r="Z4627" s="327">
        <v>0</v>
      </c>
      <c r="AA4627" s="327">
        <v>0</v>
      </c>
      <c r="AB4627" s="327">
        <v>0</v>
      </c>
      <c r="AC4627" s="327">
        <v>0</v>
      </c>
      <c r="AD4627" s="327">
        <v>0</v>
      </c>
      <c r="AE4627" s="327">
        <v>0</v>
      </c>
      <c r="AF4627" s="327">
        <v>0</v>
      </c>
      <c r="AG4627" s="327">
        <v>0</v>
      </c>
      <c r="AH4627" s="327">
        <v>0</v>
      </c>
      <c r="AI4627" s="327">
        <v>0</v>
      </c>
      <c r="AJ4627" s="327">
        <v>0</v>
      </c>
      <c r="AK4627" s="327">
        <v>0</v>
      </c>
      <c r="AL4627" s="327">
        <v>0</v>
      </c>
      <c r="AM4627" s="292"/>
    </row>
    <row r="4628" spans="23:39" ht="19.5" customHeight="1" x14ac:dyDescent="0.2">
      <c r="W4628" s="323" t="s">
        <v>256</v>
      </c>
      <c r="X4628" s="323" t="s">
        <v>233</v>
      </c>
      <c r="Y4628" s="323"/>
      <c r="Z4628" s="327">
        <v>0</v>
      </c>
      <c r="AA4628" s="327">
        <v>0</v>
      </c>
      <c r="AB4628" s="327">
        <v>0</v>
      </c>
      <c r="AC4628" s="327">
        <v>0</v>
      </c>
      <c r="AD4628" s="327">
        <v>0</v>
      </c>
      <c r="AE4628" s="327">
        <v>0</v>
      </c>
      <c r="AF4628" s="327">
        <v>0</v>
      </c>
      <c r="AG4628" s="327">
        <v>0</v>
      </c>
      <c r="AH4628" s="327">
        <v>0</v>
      </c>
      <c r="AI4628" s="327">
        <v>0.13880000000000001</v>
      </c>
      <c r="AJ4628" s="327">
        <v>0</v>
      </c>
      <c r="AK4628" s="327">
        <v>0</v>
      </c>
      <c r="AL4628" s="327">
        <v>0.13880000000000001</v>
      </c>
      <c r="AM4628" s="292"/>
    </row>
    <row r="4629" spans="23:39" ht="19.5" customHeight="1" x14ac:dyDescent="0.2">
      <c r="W4629" s="323" t="s">
        <v>256</v>
      </c>
      <c r="X4629" s="323" t="s">
        <v>234</v>
      </c>
      <c r="Y4629" s="323"/>
      <c r="Z4629" s="327">
        <v>0</v>
      </c>
      <c r="AA4629" s="327">
        <v>0</v>
      </c>
      <c r="AB4629" s="327">
        <v>0</v>
      </c>
      <c r="AC4629" s="327">
        <v>0</v>
      </c>
      <c r="AD4629" s="327">
        <v>0</v>
      </c>
      <c r="AE4629" s="327">
        <v>0</v>
      </c>
      <c r="AF4629" s="327">
        <v>0</v>
      </c>
      <c r="AG4629" s="327">
        <v>0</v>
      </c>
      <c r="AH4629" s="327">
        <v>0</v>
      </c>
      <c r="AI4629" s="327">
        <v>0</v>
      </c>
      <c r="AJ4629" s="327">
        <v>0</v>
      </c>
      <c r="AK4629" s="327">
        <v>0</v>
      </c>
      <c r="AL4629" s="327">
        <v>0</v>
      </c>
      <c r="AM4629" s="292"/>
    </row>
    <row r="4630" spans="23:39" ht="19.5" customHeight="1" x14ac:dyDescent="0.2">
      <c r="W4630" s="323" t="s">
        <v>256</v>
      </c>
      <c r="X4630" s="323" t="s">
        <v>127</v>
      </c>
      <c r="Y4630" s="323"/>
      <c r="Z4630" s="327">
        <v>0</v>
      </c>
      <c r="AA4630" s="327">
        <v>4.4999999999999997E-3</v>
      </c>
      <c r="AB4630" s="327">
        <v>0</v>
      </c>
      <c r="AC4630" s="327">
        <v>0</v>
      </c>
      <c r="AD4630" s="327">
        <v>0</v>
      </c>
      <c r="AE4630" s="327">
        <v>0.92329799999999995</v>
      </c>
      <c r="AF4630" s="327">
        <v>0</v>
      </c>
      <c r="AG4630" s="327">
        <v>2.9119999999999999</v>
      </c>
      <c r="AH4630" s="327">
        <v>0</v>
      </c>
      <c r="AI4630" s="327">
        <v>0</v>
      </c>
      <c r="AJ4630" s="327">
        <v>0</v>
      </c>
      <c r="AK4630" s="327">
        <v>0</v>
      </c>
      <c r="AL4630" s="327">
        <v>3.839798</v>
      </c>
      <c r="AM4630" s="292"/>
    </row>
    <row r="4631" spans="23:39" ht="19.5" customHeight="1" x14ac:dyDescent="0.2">
      <c r="W4631" s="323" t="s">
        <v>256</v>
      </c>
      <c r="X4631" s="323" t="s">
        <v>235</v>
      </c>
      <c r="Y4631" s="323"/>
      <c r="Z4631" s="327">
        <v>0</v>
      </c>
      <c r="AA4631" s="327">
        <v>0</v>
      </c>
      <c r="AB4631" s="327">
        <v>0</v>
      </c>
      <c r="AC4631" s="327">
        <v>0</v>
      </c>
      <c r="AD4631" s="327">
        <v>0</v>
      </c>
      <c r="AE4631" s="327">
        <v>0</v>
      </c>
      <c r="AF4631" s="327">
        <v>0</v>
      </c>
      <c r="AG4631" s="327">
        <v>0</v>
      </c>
      <c r="AH4631" s="327">
        <v>0</v>
      </c>
      <c r="AI4631" s="327">
        <v>0</v>
      </c>
      <c r="AJ4631" s="327">
        <v>0</v>
      </c>
      <c r="AK4631" s="327">
        <v>0</v>
      </c>
      <c r="AL4631" s="327">
        <v>0</v>
      </c>
      <c r="AM4631" s="292"/>
    </row>
    <row r="4632" spans="23:39" ht="19.5" customHeight="1" x14ac:dyDescent="0.2">
      <c r="W4632" s="323" t="s">
        <v>256</v>
      </c>
      <c r="X4632" s="323" t="s">
        <v>236</v>
      </c>
      <c r="Y4632" s="323"/>
      <c r="Z4632" s="327">
        <v>0</v>
      </c>
      <c r="AA4632" s="327">
        <v>0</v>
      </c>
      <c r="AB4632" s="327">
        <v>0</v>
      </c>
      <c r="AC4632" s="327">
        <v>0</v>
      </c>
      <c r="AD4632" s="327">
        <v>0</v>
      </c>
      <c r="AE4632" s="327">
        <v>0</v>
      </c>
      <c r="AF4632" s="327">
        <v>0</v>
      </c>
      <c r="AG4632" s="327">
        <v>0</v>
      </c>
      <c r="AH4632" s="327">
        <v>0</v>
      </c>
      <c r="AI4632" s="327">
        <v>0</v>
      </c>
      <c r="AJ4632" s="327">
        <v>0</v>
      </c>
      <c r="AK4632" s="327">
        <v>0</v>
      </c>
      <c r="AL4632" s="327">
        <v>0</v>
      </c>
      <c r="AM4632" s="292"/>
    </row>
    <row r="4633" spans="23:39" ht="19.5" customHeight="1" x14ac:dyDescent="0.2">
      <c r="W4633" s="323" t="s">
        <v>256</v>
      </c>
      <c r="X4633" s="323" t="s">
        <v>237</v>
      </c>
      <c r="Y4633" s="323"/>
      <c r="Z4633" s="327">
        <v>0</v>
      </c>
      <c r="AA4633" s="327">
        <v>0</v>
      </c>
      <c r="AB4633" s="327">
        <v>0</v>
      </c>
      <c r="AC4633" s="327">
        <v>0</v>
      </c>
      <c r="AD4633" s="327">
        <v>0</v>
      </c>
      <c r="AE4633" s="327">
        <v>0</v>
      </c>
      <c r="AF4633" s="327">
        <v>0</v>
      </c>
      <c r="AG4633" s="327">
        <v>0</v>
      </c>
      <c r="AH4633" s="327">
        <v>0</v>
      </c>
      <c r="AI4633" s="327">
        <v>0</v>
      </c>
      <c r="AJ4633" s="327">
        <v>0</v>
      </c>
      <c r="AK4633" s="327">
        <v>0</v>
      </c>
      <c r="AL4633" s="327">
        <v>0</v>
      </c>
      <c r="AM4633" s="292"/>
    </row>
    <row r="4634" spans="23:39" ht="19.5" customHeight="1" x14ac:dyDescent="0.2">
      <c r="W4634" s="323" t="s">
        <v>256</v>
      </c>
      <c r="X4634" s="323" t="s">
        <v>238</v>
      </c>
      <c r="Y4634" s="323"/>
      <c r="Z4634" s="327">
        <v>0</v>
      </c>
      <c r="AA4634" s="327">
        <v>0</v>
      </c>
      <c r="AB4634" s="327">
        <v>0</v>
      </c>
      <c r="AC4634" s="327">
        <v>0</v>
      </c>
      <c r="AD4634" s="327">
        <v>0</v>
      </c>
      <c r="AE4634" s="327">
        <v>0</v>
      </c>
      <c r="AF4634" s="327">
        <v>0</v>
      </c>
      <c r="AG4634" s="327">
        <v>0</v>
      </c>
      <c r="AH4634" s="327">
        <v>0</v>
      </c>
      <c r="AI4634" s="327">
        <v>0</v>
      </c>
      <c r="AJ4634" s="327">
        <v>0</v>
      </c>
      <c r="AK4634" s="327">
        <v>0</v>
      </c>
      <c r="AL4634" s="327">
        <v>0</v>
      </c>
      <c r="AM4634" s="292"/>
    </row>
    <row r="4635" spans="23:39" ht="19.5" customHeight="1" x14ac:dyDescent="0.2">
      <c r="W4635" s="323" t="s">
        <v>256</v>
      </c>
      <c r="X4635" s="323" t="s">
        <v>239</v>
      </c>
      <c r="Y4635" s="323"/>
      <c r="Z4635" s="327">
        <v>0</v>
      </c>
      <c r="AA4635" s="327">
        <v>0</v>
      </c>
      <c r="AB4635" s="327">
        <v>0</v>
      </c>
      <c r="AC4635" s="327">
        <v>0</v>
      </c>
      <c r="AD4635" s="327">
        <v>0</v>
      </c>
      <c r="AE4635" s="327">
        <v>0</v>
      </c>
      <c r="AF4635" s="327">
        <v>0</v>
      </c>
      <c r="AG4635" s="327">
        <v>0</v>
      </c>
      <c r="AH4635" s="327">
        <v>0</v>
      </c>
      <c r="AI4635" s="327">
        <v>0</v>
      </c>
      <c r="AJ4635" s="327">
        <v>0</v>
      </c>
      <c r="AK4635" s="327">
        <v>0</v>
      </c>
      <c r="AL4635" s="327">
        <v>0</v>
      </c>
      <c r="AM4635" s="292"/>
    </row>
    <row r="4636" spans="23:39" ht="19.5" customHeight="1" x14ac:dyDescent="0.2">
      <c r="W4636" s="323" t="s">
        <v>256</v>
      </c>
      <c r="X4636" s="323" t="s">
        <v>240</v>
      </c>
      <c r="Y4636" s="323"/>
      <c r="Z4636" s="327">
        <v>0</v>
      </c>
      <c r="AA4636" s="327">
        <v>0</v>
      </c>
      <c r="AB4636" s="327">
        <v>0</v>
      </c>
      <c r="AC4636" s="327">
        <v>0</v>
      </c>
      <c r="AD4636" s="327">
        <v>0</v>
      </c>
      <c r="AE4636" s="327">
        <v>0</v>
      </c>
      <c r="AF4636" s="327">
        <v>0</v>
      </c>
      <c r="AG4636" s="327">
        <v>0</v>
      </c>
      <c r="AH4636" s="327">
        <v>0</v>
      </c>
      <c r="AI4636" s="327">
        <v>0</v>
      </c>
      <c r="AJ4636" s="327">
        <v>0</v>
      </c>
      <c r="AK4636" s="327">
        <v>0</v>
      </c>
      <c r="AL4636" s="327">
        <v>0</v>
      </c>
      <c r="AM4636" s="292"/>
    </row>
    <row r="4637" spans="23:39" ht="19.5" customHeight="1" x14ac:dyDescent="0.2">
      <c r="W4637" s="323" t="s">
        <v>256</v>
      </c>
      <c r="X4637" s="323" t="s">
        <v>241</v>
      </c>
      <c r="Y4637" s="323"/>
      <c r="Z4637" s="327">
        <v>0</v>
      </c>
      <c r="AA4637" s="327">
        <v>0</v>
      </c>
      <c r="AB4637" s="327">
        <v>0</v>
      </c>
      <c r="AC4637" s="327">
        <v>0</v>
      </c>
      <c r="AD4637" s="327">
        <v>0</v>
      </c>
      <c r="AE4637" s="327">
        <v>0</v>
      </c>
      <c r="AF4637" s="327">
        <v>0</v>
      </c>
      <c r="AG4637" s="327">
        <v>0</v>
      </c>
      <c r="AH4637" s="327">
        <v>0</v>
      </c>
      <c r="AI4637" s="327">
        <v>0</v>
      </c>
      <c r="AJ4637" s="327">
        <v>0</v>
      </c>
      <c r="AK4637" s="327">
        <v>0</v>
      </c>
      <c r="AL4637" s="327">
        <v>0</v>
      </c>
      <c r="AM4637" s="292"/>
    </row>
    <row r="4638" spans="23:39" ht="19.5" customHeight="1" x14ac:dyDescent="0.2">
      <c r="W4638" s="323" t="s">
        <v>256</v>
      </c>
      <c r="X4638" s="323" t="s">
        <v>242</v>
      </c>
      <c r="Y4638" s="323"/>
      <c r="Z4638" s="327">
        <v>0</v>
      </c>
      <c r="AA4638" s="327">
        <v>0</v>
      </c>
      <c r="AB4638" s="327">
        <v>0</v>
      </c>
      <c r="AC4638" s="327">
        <v>0</v>
      </c>
      <c r="AD4638" s="327">
        <v>0</v>
      </c>
      <c r="AE4638" s="327">
        <v>0</v>
      </c>
      <c r="AF4638" s="327">
        <v>0</v>
      </c>
      <c r="AG4638" s="327">
        <v>0</v>
      </c>
      <c r="AH4638" s="327">
        <v>0</v>
      </c>
      <c r="AI4638" s="327">
        <v>0</v>
      </c>
      <c r="AJ4638" s="327">
        <v>0</v>
      </c>
      <c r="AK4638" s="327">
        <v>0</v>
      </c>
      <c r="AL4638" s="327">
        <v>0</v>
      </c>
      <c r="AM4638" s="292"/>
    </row>
    <row r="4639" spans="23:39" ht="19.5" customHeight="1" x14ac:dyDescent="0.2">
      <c r="W4639" s="323" t="s">
        <v>256</v>
      </c>
      <c r="X4639" s="323" t="s">
        <v>243</v>
      </c>
      <c r="Y4639" s="323"/>
      <c r="Z4639" s="327">
        <v>0</v>
      </c>
      <c r="AA4639" s="327">
        <v>0</v>
      </c>
      <c r="AB4639" s="327">
        <v>0</v>
      </c>
      <c r="AC4639" s="327">
        <v>0</v>
      </c>
      <c r="AD4639" s="327">
        <v>0</v>
      </c>
      <c r="AE4639" s="327">
        <v>0</v>
      </c>
      <c r="AF4639" s="327">
        <v>0</v>
      </c>
      <c r="AG4639" s="327">
        <v>0</v>
      </c>
      <c r="AH4639" s="327">
        <v>0</v>
      </c>
      <c r="AI4639" s="327">
        <v>0</v>
      </c>
      <c r="AJ4639" s="327">
        <v>0</v>
      </c>
      <c r="AK4639" s="327">
        <v>0</v>
      </c>
      <c r="AL4639" s="327">
        <v>0</v>
      </c>
      <c r="AM4639" s="292"/>
    </row>
    <row r="4640" spans="23:39" ht="19.5" customHeight="1" x14ac:dyDescent="0.2">
      <c r="W4640" s="323" t="s">
        <v>256</v>
      </c>
      <c r="X4640" s="323" t="s">
        <v>244</v>
      </c>
      <c r="Y4640" s="323"/>
      <c r="Z4640" s="327">
        <v>0</v>
      </c>
      <c r="AA4640" s="327">
        <v>0</v>
      </c>
      <c r="AB4640" s="327">
        <v>0</v>
      </c>
      <c r="AC4640" s="327">
        <v>0</v>
      </c>
      <c r="AD4640" s="327">
        <v>0</v>
      </c>
      <c r="AE4640" s="327">
        <v>0</v>
      </c>
      <c r="AF4640" s="327">
        <v>0</v>
      </c>
      <c r="AG4640" s="327">
        <v>0</v>
      </c>
      <c r="AH4640" s="327">
        <v>0</v>
      </c>
      <c r="AI4640" s="327">
        <v>0</v>
      </c>
      <c r="AJ4640" s="327">
        <v>0</v>
      </c>
      <c r="AK4640" s="327">
        <v>0</v>
      </c>
      <c r="AL4640" s="327">
        <v>0</v>
      </c>
      <c r="AM4640" s="292"/>
    </row>
    <row r="4641" spans="23:39" ht="19.5" customHeight="1" x14ac:dyDescent="0.2">
      <c r="W4641" s="323" t="s">
        <v>256</v>
      </c>
      <c r="X4641" s="323" t="s">
        <v>245</v>
      </c>
      <c r="Y4641" s="323"/>
      <c r="Z4641" s="327">
        <v>0</v>
      </c>
      <c r="AA4641" s="327">
        <v>0</v>
      </c>
      <c r="AB4641" s="327">
        <v>0</v>
      </c>
      <c r="AC4641" s="327">
        <v>0</v>
      </c>
      <c r="AD4641" s="327">
        <v>0</v>
      </c>
      <c r="AE4641" s="327">
        <v>0</v>
      </c>
      <c r="AF4641" s="327">
        <v>0</v>
      </c>
      <c r="AG4641" s="327">
        <v>0</v>
      </c>
      <c r="AH4641" s="327">
        <v>0</v>
      </c>
      <c r="AI4641" s="327">
        <v>0</v>
      </c>
      <c r="AJ4641" s="327">
        <v>0</v>
      </c>
      <c r="AK4641" s="327">
        <v>0</v>
      </c>
      <c r="AL4641" s="327">
        <v>0</v>
      </c>
      <c r="AM4641" s="292"/>
    </row>
    <row r="4642" spans="23:39" ht="19.5" customHeight="1" x14ac:dyDescent="0.2">
      <c r="W4642" s="323" t="s">
        <v>256</v>
      </c>
      <c r="X4642" s="323" t="s">
        <v>246</v>
      </c>
      <c r="Y4642" s="323"/>
      <c r="Z4642" s="327">
        <v>0</v>
      </c>
      <c r="AA4642" s="327">
        <v>0</v>
      </c>
      <c r="AB4642" s="327">
        <v>0</v>
      </c>
      <c r="AC4642" s="327">
        <v>0</v>
      </c>
      <c r="AD4642" s="327">
        <v>0</v>
      </c>
      <c r="AE4642" s="327">
        <v>0</v>
      </c>
      <c r="AF4642" s="327">
        <v>0</v>
      </c>
      <c r="AG4642" s="327">
        <v>0</v>
      </c>
      <c r="AH4642" s="327">
        <v>0</v>
      </c>
      <c r="AI4642" s="327">
        <v>0</v>
      </c>
      <c r="AJ4642" s="327">
        <v>0</v>
      </c>
      <c r="AK4642" s="327">
        <v>0</v>
      </c>
      <c r="AL4642" s="327">
        <v>0</v>
      </c>
      <c r="AM4642" s="292"/>
    </row>
    <row r="4643" spans="23:39" ht="19.5" customHeight="1" x14ac:dyDescent="0.2">
      <c r="W4643" s="323" t="s">
        <v>256</v>
      </c>
      <c r="X4643" s="323" t="s">
        <v>247</v>
      </c>
      <c r="Y4643" s="323"/>
      <c r="Z4643" s="327">
        <v>0</v>
      </c>
      <c r="AA4643" s="327">
        <v>0</v>
      </c>
      <c r="AB4643" s="327">
        <v>0</v>
      </c>
      <c r="AC4643" s="327">
        <v>0</v>
      </c>
      <c r="AD4643" s="327">
        <v>0</v>
      </c>
      <c r="AE4643" s="327">
        <v>0</v>
      </c>
      <c r="AF4643" s="327">
        <v>0</v>
      </c>
      <c r="AG4643" s="327">
        <v>0</v>
      </c>
      <c r="AH4643" s="327">
        <v>0</v>
      </c>
      <c r="AI4643" s="327">
        <v>0</v>
      </c>
      <c r="AJ4643" s="327">
        <v>0</v>
      </c>
      <c r="AK4643" s="327">
        <v>0</v>
      </c>
      <c r="AL4643" s="327">
        <v>0</v>
      </c>
      <c r="AM4643" s="292"/>
    </row>
    <row r="4644" spans="23:39" ht="19.5" customHeight="1" x14ac:dyDescent="0.2">
      <c r="W4644" s="323" t="s">
        <v>256</v>
      </c>
      <c r="X4644" s="323" t="s">
        <v>248</v>
      </c>
      <c r="Y4644" s="323"/>
      <c r="Z4644" s="327">
        <v>0</v>
      </c>
      <c r="AA4644" s="327">
        <v>0</v>
      </c>
      <c r="AB4644" s="327">
        <v>0</v>
      </c>
      <c r="AC4644" s="327">
        <v>0</v>
      </c>
      <c r="AD4644" s="327">
        <v>0</v>
      </c>
      <c r="AE4644" s="327">
        <v>0</v>
      </c>
      <c r="AF4644" s="327">
        <v>0</v>
      </c>
      <c r="AG4644" s="327">
        <v>0</v>
      </c>
      <c r="AH4644" s="327">
        <v>0</v>
      </c>
      <c r="AI4644" s="327">
        <v>0</v>
      </c>
      <c r="AJ4644" s="327">
        <v>0</v>
      </c>
      <c r="AK4644" s="327">
        <v>0</v>
      </c>
      <c r="AL4644" s="327">
        <v>0</v>
      </c>
      <c r="AM4644" s="292"/>
    </row>
    <row r="4645" spans="23:39" ht="19.5" customHeight="1" x14ac:dyDescent="0.2">
      <c r="W4645" s="323" t="s">
        <v>256</v>
      </c>
      <c r="X4645" s="323" t="s">
        <v>210</v>
      </c>
      <c r="Y4645" s="323"/>
      <c r="Z4645" s="327">
        <v>4.9552569999999996</v>
      </c>
      <c r="AA4645" s="327">
        <v>11.171085</v>
      </c>
      <c r="AB4645" s="327">
        <v>4.5690410000000004</v>
      </c>
      <c r="AC4645" s="327">
        <v>15.562706</v>
      </c>
      <c r="AD4645" s="327">
        <v>4.7953479999999997</v>
      </c>
      <c r="AE4645" s="327">
        <v>8.7001670000000004</v>
      </c>
      <c r="AF4645" s="327">
        <v>4.3624320000000001</v>
      </c>
      <c r="AG4645" s="327">
        <v>9.5200530000000008</v>
      </c>
      <c r="AH4645" s="327">
        <v>3.001023</v>
      </c>
      <c r="AI4645" s="327">
        <v>3.4772750000000001</v>
      </c>
      <c r="AJ4645" s="327">
        <v>3.5510489999999999</v>
      </c>
      <c r="AK4645" s="327">
        <v>3.8767830000000001</v>
      </c>
      <c r="AL4645" s="327">
        <v>77.542219000000003</v>
      </c>
      <c r="AM4645" s="292"/>
    </row>
    <row r="4646" spans="23:39" ht="19.5" customHeight="1" x14ac:dyDescent="0.2">
      <c r="W4646" s="321"/>
      <c r="X4646" s="321"/>
      <c r="Y4646" s="321"/>
      <c r="Z4646" s="329"/>
      <c r="AA4646" s="329"/>
      <c r="AB4646" s="329"/>
      <c r="AC4646" s="329"/>
      <c r="AD4646" s="329"/>
      <c r="AE4646" s="329"/>
      <c r="AF4646" s="329"/>
      <c r="AG4646" s="329"/>
      <c r="AH4646" s="329"/>
      <c r="AI4646" s="329"/>
      <c r="AJ4646" s="329"/>
      <c r="AK4646" s="329"/>
      <c r="AL4646" s="329"/>
      <c r="AM4646" s="292"/>
    </row>
    <row r="4647" spans="23:39" ht="19.5" customHeight="1" x14ac:dyDescent="0.2">
      <c r="W4647" s="321"/>
      <c r="X4647" s="321"/>
      <c r="Y4647" s="321"/>
      <c r="Z4647" s="329"/>
      <c r="AA4647" s="329"/>
      <c r="AB4647" s="329"/>
      <c r="AC4647" s="329"/>
      <c r="AD4647" s="329"/>
      <c r="AE4647" s="329"/>
      <c r="AF4647" s="329"/>
      <c r="AG4647" s="329"/>
      <c r="AH4647" s="329"/>
      <c r="AI4647" s="329"/>
      <c r="AJ4647" s="329"/>
      <c r="AK4647" s="329"/>
      <c r="AL4647" s="329"/>
      <c r="AM4647" s="292"/>
    </row>
    <row r="4648" spans="23:39" ht="19.5" customHeight="1" x14ac:dyDescent="0.2">
      <c r="W4648" s="323" t="s">
        <v>3</v>
      </c>
      <c r="X4648" s="323" t="s">
        <v>4</v>
      </c>
      <c r="Y4648" s="323"/>
      <c r="Z4648" s="327" t="s">
        <v>8</v>
      </c>
      <c r="AA4648" s="327" t="s">
        <v>9</v>
      </c>
      <c r="AB4648" s="327" t="s">
        <v>10</v>
      </c>
      <c r="AC4648" s="327" t="s">
        <v>11</v>
      </c>
      <c r="AD4648" s="327" t="s">
        <v>12</v>
      </c>
      <c r="AE4648" s="327" t="s">
        <v>13</v>
      </c>
      <c r="AF4648" s="327" t="s">
        <v>14</v>
      </c>
      <c r="AG4648" s="327" t="s">
        <v>15</v>
      </c>
      <c r="AH4648" s="327" t="s">
        <v>16</v>
      </c>
      <c r="AI4648" s="327" t="s">
        <v>17</v>
      </c>
      <c r="AJ4648" s="327" t="s">
        <v>111</v>
      </c>
      <c r="AK4648" s="327" t="s">
        <v>19</v>
      </c>
      <c r="AL4648" s="327" t="s">
        <v>20</v>
      </c>
      <c r="AM4648" s="292"/>
    </row>
    <row r="4649" spans="23:39" ht="19.5" customHeight="1" x14ac:dyDescent="0.2">
      <c r="W4649" s="323" t="s">
        <v>406</v>
      </c>
      <c r="X4649" s="323" t="s">
        <v>217</v>
      </c>
      <c r="Y4649" s="323"/>
      <c r="Z4649" s="327">
        <v>0.78169599999999995</v>
      </c>
      <c r="AA4649" s="327">
        <v>0.78169599999999995</v>
      </c>
      <c r="AB4649" s="327">
        <v>0.215808</v>
      </c>
      <c r="AC4649" s="327">
        <v>0.56588799999999995</v>
      </c>
      <c r="AD4649" s="327">
        <v>0.56588799999999995</v>
      </c>
      <c r="AE4649" s="327">
        <v>0.56588799999999995</v>
      </c>
      <c r="AF4649" s="327">
        <v>0.56588799999999995</v>
      </c>
      <c r="AG4649" s="327">
        <v>0.56588799999999995</v>
      </c>
      <c r="AH4649" s="327">
        <v>0.56588799999999995</v>
      </c>
      <c r="AI4649" s="327">
        <v>0.56588799999999995</v>
      </c>
      <c r="AJ4649" s="327">
        <v>0.56588799999999995</v>
      </c>
      <c r="AK4649" s="327">
        <v>0.56588799999999995</v>
      </c>
      <c r="AL4649" s="327">
        <v>6.8721920000000001</v>
      </c>
      <c r="AM4649" s="292"/>
    </row>
    <row r="4650" spans="23:39" ht="19.5" customHeight="1" x14ac:dyDescent="0.2">
      <c r="W4650" s="323" t="s">
        <v>406</v>
      </c>
      <c r="X4650" s="323" t="s">
        <v>218</v>
      </c>
      <c r="Y4650" s="323"/>
      <c r="Z4650" s="327">
        <v>5.1029999999999999E-2</v>
      </c>
      <c r="AA4650" s="327">
        <v>2.5271999999999999E-2</v>
      </c>
      <c r="AB4650" s="327">
        <v>1.9925999999999999E-2</v>
      </c>
      <c r="AC4650" s="327">
        <v>1.8953999999999999E-2</v>
      </c>
      <c r="AD4650" s="327">
        <v>2.1870000000000001E-2</v>
      </c>
      <c r="AE4650" s="327">
        <v>2.4299999999999999E-2</v>
      </c>
      <c r="AF4650" s="327">
        <v>2.5758E-2</v>
      </c>
      <c r="AG4650" s="327">
        <v>2.5758E-2</v>
      </c>
      <c r="AH4650" s="327">
        <v>4.2282E-2</v>
      </c>
      <c r="AI4650" s="327">
        <v>3.9365999999999998E-2</v>
      </c>
      <c r="AJ4650" s="327">
        <v>2.3813999999999998E-2</v>
      </c>
      <c r="AK4650" s="327">
        <v>4.3254000000000001E-2</v>
      </c>
      <c r="AL4650" s="327">
        <v>0.36158400000000002</v>
      </c>
      <c r="AM4650" s="292"/>
    </row>
    <row r="4651" spans="23:39" ht="19.5" customHeight="1" x14ac:dyDescent="0.2">
      <c r="W4651" s="323" t="s">
        <v>406</v>
      </c>
      <c r="X4651" s="323" t="s">
        <v>219</v>
      </c>
      <c r="Y4651" s="323"/>
      <c r="Z4651" s="327">
        <v>0.12823999999999999</v>
      </c>
      <c r="AA4651" s="327">
        <v>0.10488</v>
      </c>
      <c r="AB4651" s="327">
        <v>0.19392000000000001</v>
      </c>
      <c r="AC4651" s="327">
        <v>0.17943999999999999</v>
      </c>
      <c r="AD4651" s="327">
        <v>0.24016000000000001</v>
      </c>
      <c r="AE4651" s="327">
        <v>0.32040000000000002</v>
      </c>
      <c r="AF4651" s="327">
        <v>0.41415999999999997</v>
      </c>
      <c r="AG4651" s="327">
        <v>0.50431999999999999</v>
      </c>
      <c r="AH4651" s="327">
        <v>0.37552000000000002</v>
      </c>
      <c r="AI4651" s="327">
        <v>0.32119999999999999</v>
      </c>
      <c r="AJ4651" s="327">
        <v>0.194465</v>
      </c>
      <c r="AK4651" s="327">
        <v>0.16444500000000001</v>
      </c>
      <c r="AL4651" s="327">
        <v>3.1411500000000001</v>
      </c>
      <c r="AM4651" s="292"/>
    </row>
    <row r="4652" spans="23:39" ht="19.5" customHeight="1" x14ac:dyDescent="0.2">
      <c r="W4652" s="323" t="s">
        <v>406</v>
      </c>
      <c r="X4652" s="323" t="s">
        <v>220</v>
      </c>
      <c r="Y4652" s="323"/>
      <c r="Z4652" s="327">
        <v>-2.1574900000000001</v>
      </c>
      <c r="AA4652" s="327">
        <v>4.269107</v>
      </c>
      <c r="AB4652" s="327">
        <v>0.25356699999999999</v>
      </c>
      <c r="AC4652" s="327">
        <v>2.2715930000000002</v>
      </c>
      <c r="AD4652" s="327">
        <v>0.76522199999999996</v>
      </c>
      <c r="AE4652" s="327">
        <v>0.33239600000000002</v>
      </c>
      <c r="AF4652" s="327">
        <v>7.5855560000000004</v>
      </c>
      <c r="AG4652" s="327">
        <v>-3.2684899999999999</v>
      </c>
      <c r="AH4652" s="327">
        <v>0.26244200000000001</v>
      </c>
      <c r="AI4652" s="327">
        <v>0.25417000000000001</v>
      </c>
      <c r="AJ4652" s="327">
        <v>6.6172890000000004</v>
      </c>
      <c r="AK4652" s="327">
        <v>24.895820000000001</v>
      </c>
      <c r="AL4652" s="327">
        <v>42.081181999999998</v>
      </c>
      <c r="AM4652" s="292"/>
    </row>
    <row r="4653" spans="23:39" ht="19.5" customHeight="1" x14ac:dyDescent="0.2">
      <c r="W4653" s="323" t="s">
        <v>406</v>
      </c>
      <c r="X4653" s="323" t="s">
        <v>211</v>
      </c>
      <c r="Y4653" s="323"/>
      <c r="Z4653" s="327">
        <v>53.554378</v>
      </c>
      <c r="AA4653" s="327">
        <v>499.13011999999998</v>
      </c>
      <c r="AB4653" s="327">
        <v>4.4367710000000002</v>
      </c>
      <c r="AC4653" s="327">
        <v>40.311213000000002</v>
      </c>
      <c r="AD4653" s="327">
        <v>72.469170000000005</v>
      </c>
      <c r="AE4653" s="327">
        <v>-55.149827999999999</v>
      </c>
      <c r="AF4653" s="327">
        <v>64.078091000000001</v>
      </c>
      <c r="AG4653" s="327">
        <v>97.355341999999993</v>
      </c>
      <c r="AH4653" s="327">
        <v>68.036326000000003</v>
      </c>
      <c r="AI4653" s="327">
        <v>90.733941999999999</v>
      </c>
      <c r="AJ4653" s="327">
        <v>61.071195000000003</v>
      </c>
      <c r="AK4653" s="327">
        <v>47.082098000000002</v>
      </c>
      <c r="AL4653" s="327">
        <v>1043.1088179999999</v>
      </c>
      <c r="AM4653" s="292"/>
    </row>
    <row r="4654" spans="23:39" ht="19.5" customHeight="1" x14ac:dyDescent="0.2">
      <c r="W4654" s="323" t="s">
        <v>406</v>
      </c>
      <c r="X4654" s="323" t="s">
        <v>221</v>
      </c>
      <c r="Y4654" s="323"/>
      <c r="Z4654" s="327">
        <v>6.407527</v>
      </c>
      <c r="AA4654" s="327">
        <v>9.4409469999999995</v>
      </c>
      <c r="AB4654" s="327">
        <v>7.3080600000000002</v>
      </c>
      <c r="AC4654" s="327">
        <v>3.8117999999999999</v>
      </c>
      <c r="AD4654" s="327">
        <v>5.8308600000000004</v>
      </c>
      <c r="AE4654" s="327">
        <v>5.6285439999999998</v>
      </c>
      <c r="AF4654" s="327">
        <v>6.4814429999999996</v>
      </c>
      <c r="AG4654" s="327">
        <v>6.913011</v>
      </c>
      <c r="AH4654" s="327">
        <v>7.4001270000000003</v>
      </c>
      <c r="AI4654" s="327">
        <v>6.3737729999999999</v>
      </c>
      <c r="AJ4654" s="327">
        <v>6.2253790000000002</v>
      </c>
      <c r="AK4654" s="327">
        <v>7.4017730000000004</v>
      </c>
      <c r="AL4654" s="327">
        <v>79.223243999999994</v>
      </c>
      <c r="AM4654" s="292"/>
    </row>
    <row r="4655" spans="23:39" ht="19.5" customHeight="1" x14ac:dyDescent="0.2">
      <c r="W4655" s="323" t="s">
        <v>406</v>
      </c>
      <c r="X4655" s="323" t="s">
        <v>222</v>
      </c>
      <c r="Y4655" s="323"/>
      <c r="Z4655" s="327">
        <v>1.2E-2</v>
      </c>
      <c r="AA4655" s="327">
        <v>5.7000000000000002E-2</v>
      </c>
      <c r="AB4655" s="327">
        <v>0</v>
      </c>
      <c r="AC4655" s="327">
        <v>2.4750000000000001E-2</v>
      </c>
      <c r="AD4655" s="327">
        <v>0</v>
      </c>
      <c r="AE4655" s="327">
        <v>0.1196</v>
      </c>
      <c r="AF4655" s="327">
        <v>6.5799999999999997E-2</v>
      </c>
      <c r="AG4655" s="327">
        <v>6.7900000000000002E-2</v>
      </c>
      <c r="AH4655" s="327">
        <v>1.4999999999999999E-2</v>
      </c>
      <c r="AI4655" s="327">
        <v>0</v>
      </c>
      <c r="AJ4655" s="327">
        <v>3.5999999999999997E-2</v>
      </c>
      <c r="AK4655" s="327">
        <v>6.7500000000000004E-2</v>
      </c>
      <c r="AL4655" s="327">
        <v>0.46555000000000002</v>
      </c>
      <c r="AM4655" s="292"/>
    </row>
    <row r="4656" spans="23:39" ht="19.5" customHeight="1" x14ac:dyDescent="0.2">
      <c r="W4656" s="323" t="s">
        <v>406</v>
      </c>
      <c r="X4656" s="323" t="s">
        <v>223</v>
      </c>
      <c r="Y4656" s="323"/>
      <c r="Z4656" s="327">
        <v>1.8282750000000001</v>
      </c>
      <c r="AA4656" s="327">
        <v>0</v>
      </c>
      <c r="AB4656" s="327">
        <v>0.65737999999999996</v>
      </c>
      <c r="AC4656" s="327">
        <v>0.67522000000000004</v>
      </c>
      <c r="AD4656" s="327">
        <v>4.0771300000000004</v>
      </c>
      <c r="AE4656" s="327">
        <v>0.32100000000000001</v>
      </c>
      <c r="AF4656" s="327">
        <v>10.533709999999999</v>
      </c>
      <c r="AG4656" s="327">
        <v>5.5785999999999998</v>
      </c>
      <c r="AH4656" s="327">
        <v>19.734660000000002</v>
      </c>
      <c r="AI4656" s="327">
        <v>0</v>
      </c>
      <c r="AJ4656" s="327">
        <v>11.192399999999999</v>
      </c>
      <c r="AK4656" s="327">
        <v>27.112210000000001</v>
      </c>
      <c r="AL4656" s="327">
        <v>81.710584999999995</v>
      </c>
      <c r="AM4656" s="292"/>
    </row>
    <row r="4657" spans="23:39" ht="19.5" customHeight="1" x14ac:dyDescent="0.2">
      <c r="W4657" s="323" t="s">
        <v>406</v>
      </c>
      <c r="X4657" s="323" t="s">
        <v>224</v>
      </c>
      <c r="Y4657" s="323"/>
      <c r="Z4657" s="327">
        <v>-0.3483</v>
      </c>
      <c r="AA4657" s="327">
        <v>0</v>
      </c>
      <c r="AB4657" s="327">
        <v>25.33135</v>
      </c>
      <c r="AC4657" s="327">
        <v>25.849699999999999</v>
      </c>
      <c r="AD4657" s="327">
        <v>29.836745000000001</v>
      </c>
      <c r="AE4657" s="327">
        <v>34.034058999999999</v>
      </c>
      <c r="AF4657" s="327">
        <v>36.224801999999997</v>
      </c>
      <c r="AG4657" s="327">
        <v>26.481712000000002</v>
      </c>
      <c r="AH4657" s="327">
        <v>37.702551</v>
      </c>
      <c r="AI4657" s="327">
        <v>33.815050999999997</v>
      </c>
      <c r="AJ4657" s="327">
        <v>37.134650000000001</v>
      </c>
      <c r="AK4657" s="327">
        <v>27.226500999999999</v>
      </c>
      <c r="AL4657" s="327">
        <v>313.28882099999998</v>
      </c>
      <c r="AM4657" s="292"/>
    </row>
    <row r="4658" spans="23:39" ht="19.5" customHeight="1" x14ac:dyDescent="0.2">
      <c r="W4658" s="323" t="s">
        <v>406</v>
      </c>
      <c r="X4658" s="323" t="s">
        <v>225</v>
      </c>
      <c r="Y4658" s="323"/>
      <c r="Z4658" s="327">
        <v>0.198044</v>
      </c>
      <c r="AA4658" s="327">
        <v>0.198044</v>
      </c>
      <c r="AB4658" s="327">
        <v>0.198044</v>
      </c>
      <c r="AC4658" s="327">
        <v>0.198044</v>
      </c>
      <c r="AD4658" s="327">
        <v>0.23888100000000001</v>
      </c>
      <c r="AE4658" s="327">
        <v>0.23888100000000001</v>
      </c>
      <c r="AF4658" s="327">
        <v>2.2898800000000001</v>
      </c>
      <c r="AG4658" s="327">
        <v>-1.7101200000000001</v>
      </c>
      <c r="AH4658" s="327">
        <v>0.28988000000000003</v>
      </c>
      <c r="AI4658" s="327">
        <v>0.28988000000000003</v>
      </c>
      <c r="AJ4658" s="327">
        <v>0.30138900000000002</v>
      </c>
      <c r="AK4658" s="327">
        <v>0.46376099999999998</v>
      </c>
      <c r="AL4658" s="327">
        <v>3.1946080000000001</v>
      </c>
      <c r="AM4658" s="292"/>
    </row>
    <row r="4659" spans="23:39" ht="19.5" customHeight="1" x14ac:dyDescent="0.2">
      <c r="W4659" s="323" t="s">
        <v>406</v>
      </c>
      <c r="X4659" s="323" t="s">
        <v>226</v>
      </c>
      <c r="Y4659" s="323"/>
      <c r="Z4659" s="327">
        <v>0</v>
      </c>
      <c r="AA4659" s="327">
        <v>0</v>
      </c>
      <c r="AB4659" s="327">
        <v>0</v>
      </c>
      <c r="AC4659" s="327">
        <v>0</v>
      </c>
      <c r="AD4659" s="327">
        <v>0</v>
      </c>
      <c r="AE4659" s="327">
        <v>0.39549699999999999</v>
      </c>
      <c r="AF4659" s="327">
        <v>0</v>
      </c>
      <c r="AG4659" s="327">
        <v>0</v>
      </c>
      <c r="AH4659" s="327">
        <v>0</v>
      </c>
      <c r="AI4659" s="327">
        <v>0</v>
      </c>
      <c r="AJ4659" s="327">
        <v>0</v>
      </c>
      <c r="AK4659" s="327">
        <v>0</v>
      </c>
      <c r="AL4659" s="327">
        <v>0.39549699999999999</v>
      </c>
      <c r="AM4659" s="292"/>
    </row>
    <row r="4660" spans="23:39" ht="19.5" customHeight="1" x14ac:dyDescent="0.2">
      <c r="W4660" s="323" t="s">
        <v>406</v>
      </c>
      <c r="X4660" s="323" t="s">
        <v>227</v>
      </c>
      <c r="Y4660" s="323"/>
      <c r="Z4660" s="327">
        <v>0</v>
      </c>
      <c r="AA4660" s="327">
        <v>0</v>
      </c>
      <c r="AB4660" s="327">
        <v>0</v>
      </c>
      <c r="AC4660" s="327">
        <v>0.25</v>
      </c>
      <c r="AD4660" s="327">
        <v>0</v>
      </c>
      <c r="AE4660" s="327">
        <v>0</v>
      </c>
      <c r="AF4660" s="327">
        <v>1.5725</v>
      </c>
      <c r="AG4660" s="327">
        <v>-3.5000000000000003E-2</v>
      </c>
      <c r="AH4660" s="327">
        <v>0</v>
      </c>
      <c r="AI4660" s="327">
        <v>0.90769999999999995</v>
      </c>
      <c r="AJ4660" s="327">
        <v>0.94510000000000005</v>
      </c>
      <c r="AK4660" s="327">
        <v>0.2175</v>
      </c>
      <c r="AL4660" s="327">
        <v>3.8578000000000001</v>
      </c>
      <c r="AM4660" s="292"/>
    </row>
    <row r="4661" spans="23:39" ht="19.5" customHeight="1" x14ac:dyDescent="0.2">
      <c r="W4661" s="323" t="s">
        <v>406</v>
      </c>
      <c r="X4661" s="323" t="s">
        <v>367</v>
      </c>
      <c r="Y4661" s="323"/>
      <c r="Z4661" s="327">
        <v>0</v>
      </c>
      <c r="AA4661" s="327">
        <v>0</v>
      </c>
      <c r="AB4661" s="327">
        <v>0</v>
      </c>
      <c r="AC4661" s="327">
        <v>0</v>
      </c>
      <c r="AD4661" s="327">
        <v>0</v>
      </c>
      <c r="AE4661" s="327">
        <v>0</v>
      </c>
      <c r="AF4661" s="327">
        <v>0</v>
      </c>
      <c r="AG4661" s="327">
        <v>0</v>
      </c>
      <c r="AH4661" s="327">
        <v>0</v>
      </c>
      <c r="AI4661" s="327">
        <v>0</v>
      </c>
      <c r="AJ4661" s="327">
        <v>0</v>
      </c>
      <c r="AK4661" s="327">
        <v>0</v>
      </c>
      <c r="AL4661" s="327">
        <v>0</v>
      </c>
      <c r="AM4661" s="292"/>
    </row>
    <row r="4662" spans="23:39" ht="19.5" customHeight="1" x14ac:dyDescent="0.2">
      <c r="W4662" s="323" t="s">
        <v>406</v>
      </c>
      <c r="X4662" s="323" t="s">
        <v>229</v>
      </c>
      <c r="Y4662" s="323"/>
      <c r="Z4662" s="327">
        <v>-2.4</v>
      </c>
      <c r="AA4662" s="327">
        <v>0</v>
      </c>
      <c r="AB4662" s="327">
        <v>-0.72</v>
      </c>
      <c r="AC4662" s="327">
        <v>0</v>
      </c>
      <c r="AD4662" s="327">
        <v>0</v>
      </c>
      <c r="AE4662" s="327">
        <v>-3.2216999999999998</v>
      </c>
      <c r="AF4662" s="327">
        <v>-4.5</v>
      </c>
      <c r="AG4662" s="327">
        <v>-2.91</v>
      </c>
      <c r="AH4662" s="327">
        <v>-6.6976000000000004</v>
      </c>
      <c r="AI4662" s="327">
        <v>-4.6399999999999997</v>
      </c>
      <c r="AJ4662" s="327">
        <v>-5.8</v>
      </c>
      <c r="AK4662" s="327">
        <v>-4.83</v>
      </c>
      <c r="AL4662" s="327">
        <v>-35.719299999999997</v>
      </c>
      <c r="AM4662" s="292"/>
    </row>
    <row r="4663" spans="23:39" ht="19.5" customHeight="1" x14ac:dyDescent="0.2">
      <c r="W4663" s="323" t="s">
        <v>406</v>
      </c>
      <c r="X4663" s="323" t="s">
        <v>230</v>
      </c>
      <c r="Y4663" s="323"/>
      <c r="Z4663" s="327">
        <v>0.36</v>
      </c>
      <c r="AA4663" s="327">
        <v>0.197854</v>
      </c>
      <c r="AB4663" s="327">
        <v>0.79920000000000002</v>
      </c>
      <c r="AC4663" s="327">
        <v>0</v>
      </c>
      <c r="AD4663" s="327">
        <v>0</v>
      </c>
      <c r="AE4663" s="327">
        <v>0</v>
      </c>
      <c r="AF4663" s="327">
        <v>0</v>
      </c>
      <c r="AG4663" s="327">
        <v>3.6968369999999999</v>
      </c>
      <c r="AH4663" s="327">
        <v>-0.37886399999999998</v>
      </c>
      <c r="AI4663" s="327">
        <v>0</v>
      </c>
      <c r="AJ4663" s="327">
        <v>0</v>
      </c>
      <c r="AK4663" s="327">
        <v>0</v>
      </c>
      <c r="AL4663" s="327">
        <v>4.675027</v>
      </c>
      <c r="AM4663" s="292"/>
    </row>
    <row r="4664" spans="23:39" ht="19.5" customHeight="1" x14ac:dyDescent="0.2">
      <c r="W4664" s="323" t="s">
        <v>406</v>
      </c>
      <c r="X4664" s="323" t="s">
        <v>231</v>
      </c>
      <c r="Y4664" s="323"/>
      <c r="Z4664" s="327">
        <v>0</v>
      </c>
      <c r="AA4664" s="327">
        <v>0</v>
      </c>
      <c r="AB4664" s="327">
        <v>1.4897800000000001</v>
      </c>
      <c r="AC4664" s="327">
        <v>3.094373</v>
      </c>
      <c r="AD4664" s="327">
        <v>4.428445</v>
      </c>
      <c r="AE4664" s="327">
        <v>6.7623009999999999</v>
      </c>
      <c r="AF4664" s="327">
        <v>5.7899529999999997</v>
      </c>
      <c r="AG4664" s="327">
        <v>6.5223589999999998</v>
      </c>
      <c r="AH4664" s="327">
        <v>7.8512680000000001</v>
      </c>
      <c r="AI4664" s="327">
        <v>7.5103650000000002</v>
      </c>
      <c r="AJ4664" s="327">
        <v>11.151797999999999</v>
      </c>
      <c r="AK4664" s="327">
        <v>16.247619</v>
      </c>
      <c r="AL4664" s="327">
        <v>70.848260999999994</v>
      </c>
      <c r="AM4664" s="292"/>
    </row>
    <row r="4665" spans="23:39" ht="19.5" customHeight="1" x14ac:dyDescent="0.2">
      <c r="W4665" s="323" t="s">
        <v>406</v>
      </c>
      <c r="X4665" s="323" t="s">
        <v>232</v>
      </c>
      <c r="Y4665" s="323"/>
      <c r="Z4665" s="327">
        <v>0</v>
      </c>
      <c r="AA4665" s="327">
        <v>0</v>
      </c>
      <c r="AB4665" s="327">
        <v>0</v>
      </c>
      <c r="AC4665" s="327">
        <v>0</v>
      </c>
      <c r="AD4665" s="327">
        <v>0</v>
      </c>
      <c r="AE4665" s="327">
        <v>0</v>
      </c>
      <c r="AF4665" s="327">
        <v>0</v>
      </c>
      <c r="AG4665" s="327">
        <v>0</v>
      </c>
      <c r="AH4665" s="327">
        <v>0</v>
      </c>
      <c r="AI4665" s="327">
        <v>0</v>
      </c>
      <c r="AJ4665" s="327">
        <v>0</v>
      </c>
      <c r="AK4665" s="327">
        <v>0</v>
      </c>
      <c r="AL4665" s="327">
        <v>0</v>
      </c>
      <c r="AM4665" s="292"/>
    </row>
    <row r="4666" spans="23:39" ht="19.5" customHeight="1" x14ac:dyDescent="0.2">
      <c r="W4666" s="323" t="s">
        <v>406</v>
      </c>
      <c r="X4666" s="323" t="s">
        <v>233</v>
      </c>
      <c r="Y4666" s="323"/>
      <c r="Z4666" s="327">
        <v>0.15659999999999999</v>
      </c>
      <c r="AA4666" s="327">
        <v>0</v>
      </c>
      <c r="AB4666" s="327">
        <v>0</v>
      </c>
      <c r="AC4666" s="327">
        <v>0.19620000000000001</v>
      </c>
      <c r="AD4666" s="327">
        <v>4.5199999999999997E-2</v>
      </c>
      <c r="AE4666" s="327">
        <v>0</v>
      </c>
      <c r="AF4666" s="327">
        <v>0.21299999999999999</v>
      </c>
      <c r="AG4666" s="327">
        <v>0.12189999999999999</v>
      </c>
      <c r="AH4666" s="327">
        <v>3.5000000000000003E-2</v>
      </c>
      <c r="AI4666" s="327">
        <v>0</v>
      </c>
      <c r="AJ4666" s="327">
        <v>0.28120000000000001</v>
      </c>
      <c r="AK4666" s="327">
        <v>0.28520000000000001</v>
      </c>
      <c r="AL4666" s="327">
        <v>1.3343</v>
      </c>
      <c r="AM4666" s="292"/>
    </row>
    <row r="4667" spans="23:39" ht="19.5" customHeight="1" x14ac:dyDescent="0.2">
      <c r="W4667" s="323" t="s">
        <v>406</v>
      </c>
      <c r="X4667" s="323" t="s">
        <v>234</v>
      </c>
      <c r="Y4667" s="323"/>
      <c r="Z4667" s="327">
        <v>0</v>
      </c>
      <c r="AA4667" s="327">
        <v>0</v>
      </c>
      <c r="AB4667" s="327">
        <v>0</v>
      </c>
      <c r="AC4667" s="327">
        <v>0</v>
      </c>
      <c r="AD4667" s="327">
        <v>-8.6E-3</v>
      </c>
      <c r="AE4667" s="327">
        <v>0</v>
      </c>
      <c r="AF4667" s="327">
        <v>0</v>
      </c>
      <c r="AG4667" s="327">
        <v>0</v>
      </c>
      <c r="AH4667" s="327">
        <v>0</v>
      </c>
      <c r="AI4667" s="327">
        <v>0</v>
      </c>
      <c r="AJ4667" s="327">
        <v>0</v>
      </c>
      <c r="AK4667" s="327">
        <v>0</v>
      </c>
      <c r="AL4667" s="327">
        <v>-8.6E-3</v>
      </c>
      <c r="AM4667" s="292"/>
    </row>
    <row r="4668" spans="23:39" ht="19.5" customHeight="1" x14ac:dyDescent="0.2">
      <c r="W4668" s="323" t="s">
        <v>406</v>
      </c>
      <c r="X4668" s="323" t="s">
        <v>127</v>
      </c>
      <c r="Y4668" s="323"/>
      <c r="Z4668" s="327">
        <v>3.2286190000000001</v>
      </c>
      <c r="AA4668" s="327">
        <v>109.253806</v>
      </c>
      <c r="AB4668" s="327">
        <v>2.3865460000000001</v>
      </c>
      <c r="AC4668" s="327">
        <v>1.113021</v>
      </c>
      <c r="AD4668" s="327">
        <v>20.995742</v>
      </c>
      <c r="AE4668" s="327">
        <v>31.164338999999998</v>
      </c>
      <c r="AF4668" s="327">
        <v>32.335628</v>
      </c>
      <c r="AG4668" s="327">
        <v>8.237762</v>
      </c>
      <c r="AH4668" s="327">
        <v>37.498541000000003</v>
      </c>
      <c r="AI4668" s="327">
        <v>105.58907600000001</v>
      </c>
      <c r="AJ4668" s="327">
        <v>53.858327000000003</v>
      </c>
      <c r="AK4668" s="327">
        <v>-18.542390999999999</v>
      </c>
      <c r="AL4668" s="327">
        <v>387.11901599999999</v>
      </c>
      <c r="AM4668" s="292"/>
    </row>
    <row r="4669" spans="23:39" ht="19.5" customHeight="1" x14ac:dyDescent="0.2">
      <c r="W4669" s="323" t="s">
        <v>406</v>
      </c>
      <c r="X4669" s="323" t="s">
        <v>235</v>
      </c>
      <c r="Y4669" s="323"/>
      <c r="Z4669" s="327">
        <v>0</v>
      </c>
      <c r="AA4669" s="327">
        <v>0</v>
      </c>
      <c r="AB4669" s="327">
        <v>0</v>
      </c>
      <c r="AC4669" s="327">
        <v>0</v>
      </c>
      <c r="AD4669" s="327">
        <v>0</v>
      </c>
      <c r="AE4669" s="327">
        <v>0</v>
      </c>
      <c r="AF4669" s="327">
        <v>0</v>
      </c>
      <c r="AG4669" s="327">
        <v>0</v>
      </c>
      <c r="AH4669" s="327">
        <v>0</v>
      </c>
      <c r="AI4669" s="327">
        <v>0</v>
      </c>
      <c r="AJ4669" s="327">
        <v>0</v>
      </c>
      <c r="AK4669" s="327">
        <v>0</v>
      </c>
      <c r="AL4669" s="327">
        <v>0</v>
      </c>
      <c r="AM4669" s="292"/>
    </row>
    <row r="4670" spans="23:39" ht="19.5" customHeight="1" x14ac:dyDescent="0.2">
      <c r="W4670" s="323" t="s">
        <v>406</v>
      </c>
      <c r="X4670" s="323" t="s">
        <v>236</v>
      </c>
      <c r="Y4670" s="323"/>
      <c r="Z4670" s="327">
        <v>0</v>
      </c>
      <c r="AA4670" s="327">
        <v>0</v>
      </c>
      <c r="AB4670" s="327">
        <v>0</v>
      </c>
      <c r="AC4670" s="327">
        <v>0</v>
      </c>
      <c r="AD4670" s="327">
        <v>0</v>
      </c>
      <c r="AE4670" s="327">
        <v>0</v>
      </c>
      <c r="AF4670" s="327">
        <v>0</v>
      </c>
      <c r="AG4670" s="327">
        <v>0</v>
      </c>
      <c r="AH4670" s="327">
        <v>0</v>
      </c>
      <c r="AI4670" s="327">
        <v>0</v>
      </c>
      <c r="AJ4670" s="327">
        <v>0</v>
      </c>
      <c r="AK4670" s="327">
        <v>0</v>
      </c>
      <c r="AL4670" s="327">
        <v>0</v>
      </c>
      <c r="AM4670" s="292"/>
    </row>
    <row r="4671" spans="23:39" ht="19.5" customHeight="1" x14ac:dyDescent="0.2">
      <c r="W4671" s="323" t="s">
        <v>406</v>
      </c>
      <c r="X4671" s="323" t="s">
        <v>237</v>
      </c>
      <c r="Y4671" s="323"/>
      <c r="Z4671" s="327">
        <v>0</v>
      </c>
      <c r="AA4671" s="327">
        <v>0</v>
      </c>
      <c r="AB4671" s="327">
        <v>0</v>
      </c>
      <c r="AC4671" s="327">
        <v>0</v>
      </c>
      <c r="AD4671" s="327">
        <v>0</v>
      </c>
      <c r="AE4671" s="327">
        <v>0</v>
      </c>
      <c r="AF4671" s="327">
        <v>0</v>
      </c>
      <c r="AG4671" s="327">
        <v>0</v>
      </c>
      <c r="AH4671" s="327">
        <v>0</v>
      </c>
      <c r="AI4671" s="327">
        <v>0</v>
      </c>
      <c r="AJ4671" s="327">
        <v>0</v>
      </c>
      <c r="AK4671" s="327">
        <v>0</v>
      </c>
      <c r="AL4671" s="327">
        <v>0</v>
      </c>
      <c r="AM4671" s="292"/>
    </row>
    <row r="4672" spans="23:39" ht="19.5" customHeight="1" x14ac:dyDescent="0.2">
      <c r="W4672" s="323" t="s">
        <v>406</v>
      </c>
      <c r="X4672" s="323" t="s">
        <v>238</v>
      </c>
      <c r="Y4672" s="323"/>
      <c r="Z4672" s="327">
        <v>0</v>
      </c>
      <c r="AA4672" s="327">
        <v>0</v>
      </c>
      <c r="AB4672" s="327">
        <v>0</v>
      </c>
      <c r="AC4672" s="327">
        <v>0</v>
      </c>
      <c r="AD4672" s="327">
        <v>0</v>
      </c>
      <c r="AE4672" s="327">
        <v>0</v>
      </c>
      <c r="AF4672" s="327">
        <v>0</v>
      </c>
      <c r="AG4672" s="327">
        <v>0</v>
      </c>
      <c r="AH4672" s="327">
        <v>0</v>
      </c>
      <c r="AI4672" s="327">
        <v>0</v>
      </c>
      <c r="AJ4672" s="327">
        <v>0</v>
      </c>
      <c r="AK4672" s="327">
        <v>0</v>
      </c>
      <c r="AL4672" s="327">
        <v>0</v>
      </c>
      <c r="AM4672" s="292"/>
    </row>
    <row r="4673" spans="23:39" ht="19.5" customHeight="1" x14ac:dyDescent="0.2">
      <c r="W4673" s="323" t="s">
        <v>406</v>
      </c>
      <c r="X4673" s="323" t="s">
        <v>239</v>
      </c>
      <c r="Y4673" s="323"/>
      <c r="Z4673" s="327">
        <v>0</v>
      </c>
      <c r="AA4673" s="327">
        <v>0</v>
      </c>
      <c r="AB4673" s="327">
        <v>0</v>
      </c>
      <c r="AC4673" s="327">
        <v>0</v>
      </c>
      <c r="AD4673" s="327">
        <v>0</v>
      </c>
      <c r="AE4673" s="327">
        <v>0</v>
      </c>
      <c r="AF4673" s="327">
        <v>0</v>
      </c>
      <c r="AG4673" s="327">
        <v>0</v>
      </c>
      <c r="AH4673" s="327">
        <v>0</v>
      </c>
      <c r="AI4673" s="327">
        <v>0</v>
      </c>
      <c r="AJ4673" s="327">
        <v>0</v>
      </c>
      <c r="AK4673" s="327">
        <v>0</v>
      </c>
      <c r="AL4673" s="327">
        <v>0</v>
      </c>
      <c r="AM4673" s="292"/>
    </row>
    <row r="4674" spans="23:39" ht="19.5" customHeight="1" x14ac:dyDescent="0.2">
      <c r="W4674" s="323" t="s">
        <v>406</v>
      </c>
      <c r="X4674" s="323" t="s">
        <v>240</v>
      </c>
      <c r="Y4674" s="323"/>
      <c r="Z4674" s="327">
        <v>0</v>
      </c>
      <c r="AA4674" s="327">
        <v>0</v>
      </c>
      <c r="AB4674" s="327">
        <v>0</v>
      </c>
      <c r="AC4674" s="327">
        <v>0</v>
      </c>
      <c r="AD4674" s="327">
        <v>0</v>
      </c>
      <c r="AE4674" s="327">
        <v>0</v>
      </c>
      <c r="AF4674" s="327">
        <v>0</v>
      </c>
      <c r="AG4674" s="327">
        <v>0</v>
      </c>
      <c r="AH4674" s="327">
        <v>0</v>
      </c>
      <c r="AI4674" s="327">
        <v>0</v>
      </c>
      <c r="AJ4674" s="327">
        <v>0</v>
      </c>
      <c r="AK4674" s="327">
        <v>0</v>
      </c>
      <c r="AL4674" s="327">
        <v>0</v>
      </c>
      <c r="AM4674" s="292"/>
    </row>
    <row r="4675" spans="23:39" ht="19.5" customHeight="1" x14ac:dyDescent="0.2">
      <c r="W4675" s="323" t="s">
        <v>406</v>
      </c>
      <c r="X4675" s="323" t="s">
        <v>241</v>
      </c>
      <c r="Y4675" s="323"/>
      <c r="Z4675" s="327">
        <v>0</v>
      </c>
      <c r="AA4675" s="327">
        <v>0</v>
      </c>
      <c r="AB4675" s="327">
        <v>0</v>
      </c>
      <c r="AC4675" s="327">
        <v>0</v>
      </c>
      <c r="AD4675" s="327">
        <v>0</v>
      </c>
      <c r="AE4675" s="327">
        <v>0</v>
      </c>
      <c r="AF4675" s="327">
        <v>0</v>
      </c>
      <c r="AG4675" s="327">
        <v>0</v>
      </c>
      <c r="AH4675" s="327">
        <v>0</v>
      </c>
      <c r="AI4675" s="327">
        <v>0</v>
      </c>
      <c r="AJ4675" s="327">
        <v>0</v>
      </c>
      <c r="AK4675" s="327">
        <v>0</v>
      </c>
      <c r="AL4675" s="327">
        <v>0</v>
      </c>
      <c r="AM4675" s="292"/>
    </row>
    <row r="4676" spans="23:39" ht="19.5" customHeight="1" x14ac:dyDescent="0.2">
      <c r="W4676" s="323" t="s">
        <v>406</v>
      </c>
      <c r="X4676" s="323" t="s">
        <v>242</v>
      </c>
      <c r="Y4676" s="323"/>
      <c r="Z4676" s="327">
        <v>0</v>
      </c>
      <c r="AA4676" s="327">
        <v>0</v>
      </c>
      <c r="AB4676" s="327">
        <v>0</v>
      </c>
      <c r="AC4676" s="327">
        <v>0.64398599999999995</v>
      </c>
      <c r="AD4676" s="327">
        <v>-1.7111780000000001</v>
      </c>
      <c r="AE4676" s="327">
        <v>-11.702420999999999</v>
      </c>
      <c r="AF4676" s="327">
        <v>-2.3159920000000001</v>
      </c>
      <c r="AG4676" s="327">
        <v>84.631760999999997</v>
      </c>
      <c r="AH4676" s="327">
        <v>8.7644409999999997</v>
      </c>
      <c r="AI4676" s="327">
        <v>3.6184799999999999</v>
      </c>
      <c r="AJ4676" s="327">
        <v>0.1651</v>
      </c>
      <c r="AK4676" s="327">
        <v>-0.90964100000000003</v>
      </c>
      <c r="AL4676" s="327">
        <v>81.184535999999994</v>
      </c>
      <c r="AM4676" s="292"/>
    </row>
    <row r="4677" spans="23:39" ht="19.5" customHeight="1" x14ac:dyDescent="0.2">
      <c r="W4677" s="323" t="s">
        <v>406</v>
      </c>
      <c r="X4677" s="323" t="s">
        <v>243</v>
      </c>
      <c r="Y4677" s="323"/>
      <c r="Z4677" s="327">
        <v>0</v>
      </c>
      <c r="AA4677" s="327">
        <v>0</v>
      </c>
      <c r="AB4677" s="327">
        <v>0</v>
      </c>
      <c r="AC4677" s="327">
        <v>0</v>
      </c>
      <c r="AD4677" s="327">
        <v>0</v>
      </c>
      <c r="AE4677" s="327">
        <v>0</v>
      </c>
      <c r="AF4677" s="327">
        <v>1.890404</v>
      </c>
      <c r="AG4677" s="327">
        <v>-1.26027</v>
      </c>
      <c r="AH4677" s="327">
        <v>0</v>
      </c>
      <c r="AI4677" s="327">
        <v>0</v>
      </c>
      <c r="AJ4677" s="327">
        <v>0</v>
      </c>
      <c r="AK4677" s="327">
        <v>0</v>
      </c>
      <c r="AL4677" s="327">
        <v>0.63013399999999997</v>
      </c>
      <c r="AM4677" s="292"/>
    </row>
    <row r="4678" spans="23:39" ht="19.5" customHeight="1" x14ac:dyDescent="0.2">
      <c r="W4678" s="323" t="s">
        <v>406</v>
      </c>
      <c r="X4678" s="323" t="s">
        <v>244</v>
      </c>
      <c r="Y4678" s="323"/>
      <c r="Z4678" s="327">
        <v>0</v>
      </c>
      <c r="AA4678" s="327">
        <v>0</v>
      </c>
      <c r="AB4678" s="327">
        <v>0</v>
      </c>
      <c r="AC4678" s="327">
        <v>1.1793180000000001</v>
      </c>
      <c r="AD4678" s="327">
        <v>2.6883159999999999</v>
      </c>
      <c r="AE4678" s="327">
        <v>4.1734410000000004</v>
      </c>
      <c r="AF4678" s="327">
        <v>4.514564</v>
      </c>
      <c r="AG4678" s="327">
        <v>3.0770710000000001</v>
      </c>
      <c r="AH4678" s="327">
        <v>1.986472</v>
      </c>
      <c r="AI4678" s="327">
        <v>1.5948770000000001</v>
      </c>
      <c r="AJ4678" s="327">
        <v>3.2534679999999998</v>
      </c>
      <c r="AK4678" s="327">
        <v>6.2501600000000002</v>
      </c>
      <c r="AL4678" s="327">
        <v>28.717687000000002</v>
      </c>
      <c r="AM4678" s="292"/>
    </row>
    <row r="4679" spans="23:39" ht="19.5" customHeight="1" x14ac:dyDescent="0.2">
      <c r="W4679" s="323" t="s">
        <v>406</v>
      </c>
      <c r="X4679" s="323" t="s">
        <v>245</v>
      </c>
      <c r="Y4679" s="323"/>
      <c r="Z4679" s="327">
        <v>0</v>
      </c>
      <c r="AA4679" s="327">
        <v>0</v>
      </c>
      <c r="AB4679" s="327">
        <v>0</v>
      </c>
      <c r="AC4679" s="327">
        <v>0</v>
      </c>
      <c r="AD4679" s="327">
        <v>0</v>
      </c>
      <c r="AE4679" s="327">
        <v>0</v>
      </c>
      <c r="AF4679" s="327">
        <v>0</v>
      </c>
      <c r="AG4679" s="327">
        <v>0</v>
      </c>
      <c r="AH4679" s="327">
        <v>0</v>
      </c>
      <c r="AI4679" s="327">
        <v>0</v>
      </c>
      <c r="AJ4679" s="327">
        <v>0</v>
      </c>
      <c r="AK4679" s="327">
        <v>0</v>
      </c>
      <c r="AL4679" s="327">
        <v>0</v>
      </c>
      <c r="AM4679" s="292"/>
    </row>
    <row r="4680" spans="23:39" ht="19.5" customHeight="1" x14ac:dyDescent="0.2">
      <c r="W4680" s="323" t="s">
        <v>406</v>
      </c>
      <c r="X4680" s="323" t="s">
        <v>246</v>
      </c>
      <c r="Y4680" s="323"/>
      <c r="Z4680" s="327">
        <v>0</v>
      </c>
      <c r="AA4680" s="327">
        <v>0</v>
      </c>
      <c r="AB4680" s="327">
        <v>0</v>
      </c>
      <c r="AC4680" s="327">
        <v>0</v>
      </c>
      <c r="AD4680" s="327">
        <v>0</v>
      </c>
      <c r="AE4680" s="327">
        <v>0</v>
      </c>
      <c r="AF4680" s="327">
        <v>0</v>
      </c>
      <c r="AG4680" s="327">
        <v>0</v>
      </c>
      <c r="AH4680" s="327">
        <v>0</v>
      </c>
      <c r="AI4680" s="327">
        <v>0</v>
      </c>
      <c r="AJ4680" s="327">
        <v>0</v>
      </c>
      <c r="AK4680" s="327">
        <v>0</v>
      </c>
      <c r="AL4680" s="327">
        <v>0</v>
      </c>
      <c r="AM4680" s="292"/>
    </row>
    <row r="4681" spans="23:39" ht="19.5" customHeight="1" x14ac:dyDescent="0.2">
      <c r="W4681" s="323" t="s">
        <v>406</v>
      </c>
      <c r="X4681" s="323" t="s">
        <v>247</v>
      </c>
      <c r="Y4681" s="323"/>
      <c r="Z4681" s="327">
        <v>0</v>
      </c>
      <c r="AA4681" s="327">
        <v>0</v>
      </c>
      <c r="AB4681" s="327">
        <v>24.654</v>
      </c>
      <c r="AC4681" s="327">
        <v>0</v>
      </c>
      <c r="AD4681" s="327">
        <v>0</v>
      </c>
      <c r="AE4681" s="327">
        <v>0</v>
      </c>
      <c r="AF4681" s="327">
        <v>0</v>
      </c>
      <c r="AG4681" s="327">
        <v>0</v>
      </c>
      <c r="AH4681" s="327">
        <v>0</v>
      </c>
      <c r="AI4681" s="327">
        <v>6.1764000000000001</v>
      </c>
      <c r="AJ4681" s="327">
        <v>0</v>
      </c>
      <c r="AK4681" s="327">
        <v>0</v>
      </c>
      <c r="AL4681" s="327">
        <v>30.830400000000001</v>
      </c>
      <c r="AM4681" s="292"/>
    </row>
    <row r="4682" spans="23:39" ht="19.5" customHeight="1" x14ac:dyDescent="0.2">
      <c r="W4682" s="323" t="s">
        <v>406</v>
      </c>
      <c r="X4682" s="323" t="s">
        <v>248</v>
      </c>
      <c r="Y4682" s="323"/>
      <c r="Z4682" s="327">
        <v>0</v>
      </c>
      <c r="AA4682" s="327">
        <v>0</v>
      </c>
      <c r="AB4682" s="327">
        <v>0</v>
      </c>
      <c r="AC4682" s="327">
        <v>0</v>
      </c>
      <c r="AD4682" s="327">
        <v>0</v>
      </c>
      <c r="AE4682" s="327">
        <v>0</v>
      </c>
      <c r="AF4682" s="327">
        <v>0</v>
      </c>
      <c r="AG4682" s="327">
        <v>0</v>
      </c>
      <c r="AH4682" s="327">
        <v>0</v>
      </c>
      <c r="AI4682" s="327">
        <v>0</v>
      </c>
      <c r="AJ4682" s="327">
        <v>0</v>
      </c>
      <c r="AK4682" s="327">
        <v>0</v>
      </c>
      <c r="AL4682" s="327">
        <v>0</v>
      </c>
      <c r="AM4682" s="292"/>
    </row>
    <row r="4683" spans="23:39" ht="19.5" customHeight="1" x14ac:dyDescent="0.2">
      <c r="W4683" s="323" t="s">
        <v>406</v>
      </c>
      <c r="X4683" s="323" t="s">
        <v>210</v>
      </c>
      <c r="Y4683" s="323"/>
      <c r="Z4683" s="327">
        <v>61.800618999999998</v>
      </c>
      <c r="AA4683" s="327">
        <v>623.45872599999996</v>
      </c>
      <c r="AB4683" s="327">
        <v>67.224351999999996</v>
      </c>
      <c r="AC4683" s="327">
        <v>80.383499999999998</v>
      </c>
      <c r="AD4683" s="327">
        <v>140.48385099999999</v>
      </c>
      <c r="AE4683" s="327">
        <v>14.006697000000001</v>
      </c>
      <c r="AF4683" s="327">
        <v>167.76514499999999</v>
      </c>
      <c r="AG4683" s="327">
        <v>234.596341</v>
      </c>
      <c r="AH4683" s="327">
        <v>183.483934</v>
      </c>
      <c r="AI4683" s="327">
        <v>253.15016800000001</v>
      </c>
      <c r="AJ4683" s="327">
        <v>187.21746200000001</v>
      </c>
      <c r="AK4683" s="327">
        <v>133.74169699999999</v>
      </c>
      <c r="AL4683" s="327">
        <v>2147.312492</v>
      </c>
      <c r="AM4683" s="292"/>
    </row>
    <row r="4684" spans="23:39" ht="19.5" customHeight="1" x14ac:dyDescent="0.2">
      <c r="W4684" s="321"/>
      <c r="X4684" s="321"/>
      <c r="Y4684" s="321"/>
      <c r="Z4684" s="329"/>
      <c r="AA4684" s="329"/>
      <c r="AB4684" s="329"/>
      <c r="AC4684" s="329"/>
      <c r="AD4684" s="329"/>
      <c r="AE4684" s="329"/>
      <c r="AF4684" s="329"/>
      <c r="AG4684" s="329"/>
      <c r="AH4684" s="329"/>
      <c r="AI4684" s="329"/>
      <c r="AJ4684" s="329"/>
      <c r="AK4684" s="329"/>
      <c r="AL4684" s="329"/>
      <c r="AM4684" s="292"/>
    </row>
    <row r="4685" spans="23:39" ht="19.5" customHeight="1" x14ac:dyDescent="0.2">
      <c r="W4685" s="321"/>
      <c r="X4685" s="321"/>
      <c r="Y4685" s="321"/>
      <c r="Z4685" s="329"/>
      <c r="AA4685" s="329"/>
      <c r="AB4685" s="329"/>
      <c r="AC4685" s="329"/>
      <c r="AD4685" s="329"/>
      <c r="AE4685" s="329"/>
      <c r="AF4685" s="329"/>
      <c r="AG4685" s="329"/>
      <c r="AH4685" s="329"/>
      <c r="AI4685" s="329"/>
      <c r="AJ4685" s="329"/>
      <c r="AK4685" s="329"/>
      <c r="AL4685" s="329"/>
      <c r="AM4685" s="292"/>
    </row>
    <row r="4686" spans="23:39" ht="19.5" customHeight="1" x14ac:dyDescent="0.2">
      <c r="W4686" s="323" t="s">
        <v>3</v>
      </c>
      <c r="X4686" s="323" t="s">
        <v>4</v>
      </c>
      <c r="Y4686" s="323"/>
      <c r="Z4686" s="327" t="s">
        <v>8</v>
      </c>
      <c r="AA4686" s="327" t="s">
        <v>9</v>
      </c>
      <c r="AB4686" s="327" t="s">
        <v>10</v>
      </c>
      <c r="AC4686" s="327" t="s">
        <v>11</v>
      </c>
      <c r="AD4686" s="327" t="s">
        <v>12</v>
      </c>
      <c r="AE4686" s="327" t="s">
        <v>13</v>
      </c>
      <c r="AF4686" s="327" t="s">
        <v>14</v>
      </c>
      <c r="AG4686" s="327" t="s">
        <v>15</v>
      </c>
      <c r="AH4686" s="327" t="s">
        <v>16</v>
      </c>
      <c r="AI4686" s="327" t="s">
        <v>17</v>
      </c>
      <c r="AJ4686" s="327" t="s">
        <v>111</v>
      </c>
      <c r="AK4686" s="327" t="s">
        <v>19</v>
      </c>
      <c r="AL4686" s="327" t="s">
        <v>20</v>
      </c>
      <c r="AM4686" s="292"/>
    </row>
    <row r="4687" spans="23:39" ht="19.5" customHeight="1" x14ac:dyDescent="0.2">
      <c r="W4687" s="323" t="s">
        <v>257</v>
      </c>
      <c r="X4687" s="323" t="s">
        <v>217</v>
      </c>
      <c r="Y4687" s="323"/>
      <c r="Z4687" s="327">
        <v>0.19800000000000001</v>
      </c>
      <c r="AA4687" s="327">
        <v>7.4706999999999996E-2</v>
      </c>
      <c r="AB4687" s="327">
        <v>7.4706999999999996E-2</v>
      </c>
      <c r="AC4687" s="327">
        <v>8.6025000000000004E-2</v>
      </c>
      <c r="AD4687" s="327">
        <v>8.6025000000000004E-2</v>
      </c>
      <c r="AE4687" s="327">
        <v>8.6025000000000004E-2</v>
      </c>
      <c r="AF4687" s="327">
        <v>8.6025000000000004E-2</v>
      </c>
      <c r="AG4687" s="327">
        <v>8.6025000000000004E-2</v>
      </c>
      <c r="AH4687" s="327">
        <v>8.6025000000000004E-2</v>
      </c>
      <c r="AI4687" s="327">
        <v>8.6025000000000004E-2</v>
      </c>
      <c r="AJ4687" s="327">
        <v>8.6025000000000004E-2</v>
      </c>
      <c r="AK4687" s="327">
        <v>8.6025000000000004E-2</v>
      </c>
      <c r="AL4687" s="327">
        <v>1.1216390000000001</v>
      </c>
      <c r="AM4687" s="292"/>
    </row>
    <row r="4688" spans="23:39" ht="19.5" customHeight="1" x14ac:dyDescent="0.2">
      <c r="W4688" s="323" t="s">
        <v>257</v>
      </c>
      <c r="X4688" s="323" t="s">
        <v>218</v>
      </c>
      <c r="Y4688" s="323"/>
      <c r="Z4688" s="327">
        <v>0</v>
      </c>
      <c r="AA4688" s="327">
        <v>1.2636E-2</v>
      </c>
      <c r="AB4688" s="327">
        <v>9.7199999999999995E-3</v>
      </c>
      <c r="AC4688" s="327">
        <v>9.2339999999999992E-3</v>
      </c>
      <c r="AD4688" s="327">
        <v>1.1178E-2</v>
      </c>
      <c r="AE4688" s="327">
        <v>1.2149999999999999E-2</v>
      </c>
      <c r="AF4688" s="327">
        <v>1.3122E-2</v>
      </c>
      <c r="AG4688" s="327">
        <v>1.3122E-2</v>
      </c>
      <c r="AH4688" s="327">
        <v>2.1384E-2</v>
      </c>
      <c r="AI4688" s="327">
        <v>1.9925999999999999E-2</v>
      </c>
      <c r="AJ4688" s="327">
        <v>1.1664000000000001E-2</v>
      </c>
      <c r="AK4688" s="327">
        <v>2.1384E-2</v>
      </c>
      <c r="AL4688" s="327">
        <v>0.15551999999999999</v>
      </c>
      <c r="AM4688" s="292"/>
    </row>
    <row r="4689" spans="23:39" ht="19.5" customHeight="1" x14ac:dyDescent="0.2">
      <c r="W4689" s="323" t="s">
        <v>257</v>
      </c>
      <c r="X4689" s="323" t="s">
        <v>219</v>
      </c>
      <c r="Y4689" s="323"/>
      <c r="Z4689" s="327">
        <v>0.2132</v>
      </c>
      <c r="AA4689" s="327">
        <v>6.2640000000000001E-2</v>
      </c>
      <c r="AB4689" s="327">
        <v>0.15967999999999999</v>
      </c>
      <c r="AC4689" s="327">
        <v>0.16936000000000001</v>
      </c>
      <c r="AD4689" s="327">
        <v>0.24024000000000001</v>
      </c>
      <c r="AE4689" s="327">
        <v>0.31440000000000001</v>
      </c>
      <c r="AF4689" s="327">
        <v>0.28344000000000003</v>
      </c>
      <c r="AG4689" s="327">
        <v>0.35632000000000003</v>
      </c>
      <c r="AH4689" s="327">
        <v>0.33872000000000002</v>
      </c>
      <c r="AI4689" s="327">
        <v>0.28727999999999998</v>
      </c>
      <c r="AJ4689" s="327">
        <v>0.28129500000000002</v>
      </c>
      <c r="AK4689" s="327">
        <v>0.36536999999999997</v>
      </c>
      <c r="AL4689" s="327">
        <v>3.0719449999999999</v>
      </c>
      <c r="AM4689" s="292"/>
    </row>
    <row r="4690" spans="23:39" ht="19.5" customHeight="1" x14ac:dyDescent="0.2">
      <c r="W4690" s="323" t="s">
        <v>257</v>
      </c>
      <c r="X4690" s="323" t="s">
        <v>220</v>
      </c>
      <c r="Y4690" s="323"/>
      <c r="Z4690" s="327">
        <v>4.0739999999999998E-2</v>
      </c>
      <c r="AA4690" s="327">
        <v>2.7862000000000001E-2</v>
      </c>
      <c r="AB4690" s="327">
        <v>0.17565800000000001</v>
      </c>
      <c r="AC4690" s="327">
        <v>0.110541</v>
      </c>
      <c r="AD4690" s="327">
        <v>9.3470999999999999E-2</v>
      </c>
      <c r="AE4690" s="327">
        <v>0.26849699999999999</v>
      </c>
      <c r="AF4690" s="327">
        <v>7.6518000000000003E-2</v>
      </c>
      <c r="AG4690" s="327">
        <v>-0.15348600000000001</v>
      </c>
      <c r="AH4690" s="327">
        <v>7.3294999999999999E-2</v>
      </c>
      <c r="AI4690" s="327">
        <v>0.122408</v>
      </c>
      <c r="AJ4690" s="327">
        <v>5.9434000000000001E-2</v>
      </c>
      <c r="AK4690" s="327">
        <v>0.15076800000000001</v>
      </c>
      <c r="AL4690" s="327">
        <v>1.045706</v>
      </c>
      <c r="AM4690" s="292"/>
    </row>
    <row r="4691" spans="23:39" ht="19.5" customHeight="1" x14ac:dyDescent="0.2">
      <c r="W4691" s="323" t="s">
        <v>257</v>
      </c>
      <c r="X4691" s="323" t="s">
        <v>211</v>
      </c>
      <c r="Y4691" s="323"/>
      <c r="Z4691" s="327">
        <v>4.9178420000000003</v>
      </c>
      <c r="AA4691" s="327">
        <v>10.233565</v>
      </c>
      <c r="AB4691" s="327">
        <v>3.2422460000000002</v>
      </c>
      <c r="AC4691" s="327">
        <v>6.8125720000000003</v>
      </c>
      <c r="AD4691" s="327">
        <v>5.8141410000000002</v>
      </c>
      <c r="AE4691" s="327">
        <v>4.9092169999999999</v>
      </c>
      <c r="AF4691" s="327">
        <v>4.3780279999999996</v>
      </c>
      <c r="AG4691" s="327">
        <v>5.5344879999999996</v>
      </c>
      <c r="AH4691" s="327">
        <v>8.3027619999999995</v>
      </c>
      <c r="AI4691" s="327">
        <v>4.4671669999999999</v>
      </c>
      <c r="AJ4691" s="327">
        <v>4.9360280000000003</v>
      </c>
      <c r="AK4691" s="327">
        <v>9.2428419999999996</v>
      </c>
      <c r="AL4691" s="327">
        <v>72.790897999999999</v>
      </c>
      <c r="AM4691" s="292"/>
    </row>
    <row r="4692" spans="23:39" ht="19.5" customHeight="1" x14ac:dyDescent="0.2">
      <c r="W4692" s="323" t="s">
        <v>257</v>
      </c>
      <c r="X4692" s="323" t="s">
        <v>221</v>
      </c>
      <c r="Y4692" s="323"/>
      <c r="Z4692" s="327">
        <v>1.0805800000000001</v>
      </c>
      <c r="AA4692" s="327">
        <v>1.1285799999999999</v>
      </c>
      <c r="AB4692" s="327">
        <v>0.73555999999999999</v>
      </c>
      <c r="AC4692" s="327">
        <v>0.72245999999999999</v>
      </c>
      <c r="AD4692" s="327">
        <v>0.75068999999999997</v>
      </c>
      <c r="AE4692" s="327">
        <v>0.81484400000000001</v>
      </c>
      <c r="AF4692" s="327">
        <v>0.84390399999999999</v>
      </c>
      <c r="AG4692" s="327">
        <v>0.71546200000000004</v>
      </c>
      <c r="AH4692" s="327">
        <v>3.593404</v>
      </c>
      <c r="AI4692" s="327">
        <v>4.2512480000000004</v>
      </c>
      <c r="AJ4692" s="327">
        <v>0.89824800000000005</v>
      </c>
      <c r="AK4692" s="327">
        <v>-4.8977459999999997</v>
      </c>
      <c r="AL4692" s="327">
        <v>10.637233999999999</v>
      </c>
      <c r="AM4692" s="292"/>
    </row>
    <row r="4693" spans="23:39" ht="19.5" customHeight="1" x14ac:dyDescent="0.2">
      <c r="W4693" s="323" t="s">
        <v>257</v>
      </c>
      <c r="X4693" s="323" t="s">
        <v>222</v>
      </c>
      <c r="Y4693" s="323"/>
      <c r="Z4693" s="327">
        <v>0.15659999999999999</v>
      </c>
      <c r="AA4693" s="327">
        <v>1.4999999999999999E-2</v>
      </c>
      <c r="AB4693" s="327">
        <v>3.5999999999999997E-2</v>
      </c>
      <c r="AC4693" s="327">
        <v>0.12662999999999999</v>
      </c>
      <c r="AD4693" s="327">
        <v>0</v>
      </c>
      <c r="AE4693" s="327">
        <v>0</v>
      </c>
      <c r="AF4693" s="327">
        <v>0.16125</v>
      </c>
      <c r="AG4693" s="327">
        <v>5.8500000000000003E-2</v>
      </c>
      <c r="AH4693" s="327">
        <v>6.7500000000000004E-2</v>
      </c>
      <c r="AI4693" s="327">
        <v>8.5680000000000006E-2</v>
      </c>
      <c r="AJ4693" s="327">
        <v>0.19800000000000001</v>
      </c>
      <c r="AK4693" s="327">
        <v>8.3699999999999997E-2</v>
      </c>
      <c r="AL4693" s="327">
        <v>0.98885999999999996</v>
      </c>
      <c r="AM4693" s="292"/>
    </row>
    <row r="4694" spans="23:39" ht="19.5" customHeight="1" x14ac:dyDescent="0.2">
      <c r="W4694" s="323" t="s">
        <v>257</v>
      </c>
      <c r="X4694" s="323" t="s">
        <v>223</v>
      </c>
      <c r="Y4694" s="323"/>
      <c r="Z4694" s="327">
        <v>0</v>
      </c>
      <c r="AA4694" s="327">
        <v>0</v>
      </c>
      <c r="AB4694" s="327">
        <v>0</v>
      </c>
      <c r="AC4694" s="327">
        <v>0</v>
      </c>
      <c r="AD4694" s="327">
        <v>0</v>
      </c>
      <c r="AE4694" s="327">
        <v>0</v>
      </c>
      <c r="AF4694" s="327">
        <v>0</v>
      </c>
      <c r="AG4694" s="327">
        <v>0</v>
      </c>
      <c r="AH4694" s="327">
        <v>0</v>
      </c>
      <c r="AI4694" s="327">
        <v>0</v>
      </c>
      <c r="AJ4694" s="327">
        <v>0</v>
      </c>
      <c r="AK4694" s="327">
        <v>0</v>
      </c>
      <c r="AL4694" s="327">
        <v>0</v>
      </c>
      <c r="AM4694" s="292"/>
    </row>
    <row r="4695" spans="23:39" ht="19.5" customHeight="1" x14ac:dyDescent="0.2">
      <c r="W4695" s="323" t="s">
        <v>257</v>
      </c>
      <c r="X4695" s="323" t="s">
        <v>224</v>
      </c>
      <c r="Y4695" s="323"/>
      <c r="Z4695" s="327">
        <v>0</v>
      </c>
      <c r="AA4695" s="327">
        <v>0</v>
      </c>
      <c r="AB4695" s="327">
        <v>0</v>
      </c>
      <c r="AC4695" s="327">
        <v>0</v>
      </c>
      <c r="AD4695" s="327">
        <v>0</v>
      </c>
      <c r="AE4695" s="327">
        <v>0</v>
      </c>
      <c r="AF4695" s="327">
        <v>0</v>
      </c>
      <c r="AG4695" s="327">
        <v>0</v>
      </c>
      <c r="AH4695" s="327">
        <v>0</v>
      </c>
      <c r="AI4695" s="327">
        <v>0</v>
      </c>
      <c r="AJ4695" s="327">
        <v>0</v>
      </c>
      <c r="AK4695" s="327">
        <v>0</v>
      </c>
      <c r="AL4695" s="327">
        <v>0</v>
      </c>
      <c r="AM4695" s="292"/>
    </row>
    <row r="4696" spans="23:39" ht="19.5" customHeight="1" x14ac:dyDescent="0.2">
      <c r="W4696" s="323" t="s">
        <v>257</v>
      </c>
      <c r="X4696" s="323" t="s">
        <v>225</v>
      </c>
      <c r="Y4696" s="323"/>
      <c r="Z4696" s="327">
        <v>3.1380999999999999E-2</v>
      </c>
      <c r="AA4696" s="327">
        <v>3.1380999999999999E-2</v>
      </c>
      <c r="AB4696" s="327">
        <v>3.1380999999999999E-2</v>
      </c>
      <c r="AC4696" s="327">
        <v>3.1391000000000002E-2</v>
      </c>
      <c r="AD4696" s="327">
        <v>2.7678999999999999E-2</v>
      </c>
      <c r="AE4696" s="327">
        <v>2.7678999999999999E-2</v>
      </c>
      <c r="AF4696" s="327">
        <v>2.7678999999999999E-2</v>
      </c>
      <c r="AG4696" s="327">
        <v>2.7678999999999999E-2</v>
      </c>
      <c r="AH4696" s="327">
        <v>2.7678999999999999E-2</v>
      </c>
      <c r="AI4696" s="327">
        <v>2.7678999999999999E-2</v>
      </c>
      <c r="AJ4696" s="327">
        <v>2.7678999999999999E-2</v>
      </c>
      <c r="AK4696" s="327">
        <v>0.28413300000000002</v>
      </c>
      <c r="AL4696" s="327">
        <v>0.60341999999999996</v>
      </c>
      <c r="AM4696" s="292"/>
    </row>
    <row r="4697" spans="23:39" ht="19.5" customHeight="1" x14ac:dyDescent="0.2">
      <c r="W4697" s="323" t="s">
        <v>257</v>
      </c>
      <c r="X4697" s="323" t="s">
        <v>226</v>
      </c>
      <c r="Y4697" s="323"/>
      <c r="Z4697" s="327">
        <v>0</v>
      </c>
      <c r="AA4697" s="327">
        <v>0</v>
      </c>
      <c r="AB4697" s="327">
        <v>0</v>
      </c>
      <c r="AC4697" s="327">
        <v>0</v>
      </c>
      <c r="AD4697" s="327">
        <v>0</v>
      </c>
      <c r="AE4697" s="327">
        <v>0</v>
      </c>
      <c r="AF4697" s="327">
        <v>0</v>
      </c>
      <c r="AG4697" s="327">
        <v>0</v>
      </c>
      <c r="AH4697" s="327">
        <v>0</v>
      </c>
      <c r="AI4697" s="327">
        <v>0</v>
      </c>
      <c r="AJ4697" s="327">
        <v>0</v>
      </c>
      <c r="AK4697" s="327">
        <v>0</v>
      </c>
      <c r="AL4697" s="327">
        <v>0</v>
      </c>
      <c r="AM4697" s="292"/>
    </row>
    <row r="4698" spans="23:39" ht="19.5" customHeight="1" x14ac:dyDescent="0.2">
      <c r="W4698" s="323" t="s">
        <v>257</v>
      </c>
      <c r="X4698" s="323" t="s">
        <v>227</v>
      </c>
      <c r="Y4698" s="323"/>
      <c r="Z4698" s="327">
        <v>0</v>
      </c>
      <c r="AA4698" s="327">
        <v>0</v>
      </c>
      <c r="AB4698" s="327">
        <v>0</v>
      </c>
      <c r="AC4698" s="327">
        <v>0</v>
      </c>
      <c r="AD4698" s="327">
        <v>0</v>
      </c>
      <c r="AE4698" s="327">
        <v>0</v>
      </c>
      <c r="AF4698" s="327">
        <v>0</v>
      </c>
      <c r="AG4698" s="327">
        <v>0</v>
      </c>
      <c r="AH4698" s="327">
        <v>0</v>
      </c>
      <c r="AI4698" s="327">
        <v>0</v>
      </c>
      <c r="AJ4698" s="327">
        <v>0</v>
      </c>
      <c r="AK4698" s="327">
        <v>0</v>
      </c>
      <c r="AL4698" s="327">
        <v>0</v>
      </c>
      <c r="AM4698" s="292"/>
    </row>
    <row r="4699" spans="23:39" ht="19.5" customHeight="1" x14ac:dyDescent="0.2">
      <c r="W4699" s="323" t="s">
        <v>257</v>
      </c>
      <c r="X4699" s="323" t="s">
        <v>367</v>
      </c>
      <c r="Y4699" s="323"/>
      <c r="Z4699" s="327">
        <v>0</v>
      </c>
      <c r="AA4699" s="327">
        <v>0</v>
      </c>
      <c r="AB4699" s="327">
        <v>0</v>
      </c>
      <c r="AC4699" s="327">
        <v>0</v>
      </c>
      <c r="AD4699" s="327">
        <v>0</v>
      </c>
      <c r="AE4699" s="327">
        <v>0</v>
      </c>
      <c r="AF4699" s="327">
        <v>0</v>
      </c>
      <c r="AG4699" s="327">
        <v>0</v>
      </c>
      <c r="AH4699" s="327">
        <v>0</v>
      </c>
      <c r="AI4699" s="327">
        <v>0</v>
      </c>
      <c r="AJ4699" s="327">
        <v>0</v>
      </c>
      <c r="AK4699" s="327">
        <v>0</v>
      </c>
      <c r="AL4699" s="327">
        <v>0</v>
      </c>
      <c r="AM4699" s="292"/>
    </row>
    <row r="4700" spans="23:39" ht="19.5" customHeight="1" x14ac:dyDescent="0.2">
      <c r="W4700" s="323" t="s">
        <v>257</v>
      </c>
      <c r="X4700" s="323" t="s">
        <v>229</v>
      </c>
      <c r="Y4700" s="323"/>
      <c r="Z4700" s="327">
        <v>0</v>
      </c>
      <c r="AA4700" s="327">
        <v>0</v>
      </c>
      <c r="AB4700" s="327">
        <v>0</v>
      </c>
      <c r="AC4700" s="327">
        <v>0</v>
      </c>
      <c r="AD4700" s="327">
        <v>0</v>
      </c>
      <c r="AE4700" s="327">
        <v>0</v>
      </c>
      <c r="AF4700" s="327">
        <v>0</v>
      </c>
      <c r="AG4700" s="327">
        <v>0</v>
      </c>
      <c r="AH4700" s="327">
        <v>0</v>
      </c>
      <c r="AI4700" s="327">
        <v>0</v>
      </c>
      <c r="AJ4700" s="327">
        <v>0</v>
      </c>
      <c r="AK4700" s="327">
        <v>0</v>
      </c>
      <c r="AL4700" s="327">
        <v>0</v>
      </c>
      <c r="AM4700" s="292"/>
    </row>
    <row r="4701" spans="23:39" ht="19.5" customHeight="1" x14ac:dyDescent="0.2">
      <c r="W4701" s="323" t="s">
        <v>257</v>
      </c>
      <c r="X4701" s="323" t="s">
        <v>230</v>
      </c>
      <c r="Y4701" s="323"/>
      <c r="Z4701" s="327">
        <v>0</v>
      </c>
      <c r="AA4701" s="327">
        <v>0</v>
      </c>
      <c r="AB4701" s="327">
        <v>0</v>
      </c>
      <c r="AC4701" s="327">
        <v>0</v>
      </c>
      <c r="AD4701" s="327">
        <v>0</v>
      </c>
      <c r="AE4701" s="327">
        <v>0</v>
      </c>
      <c r="AF4701" s="327">
        <v>0</v>
      </c>
      <c r="AG4701" s="327">
        <v>0</v>
      </c>
      <c r="AH4701" s="327">
        <v>0</v>
      </c>
      <c r="AI4701" s="327">
        <v>0</v>
      </c>
      <c r="AJ4701" s="327">
        <v>0</v>
      </c>
      <c r="AK4701" s="327">
        <v>0</v>
      </c>
      <c r="AL4701" s="327">
        <v>0</v>
      </c>
      <c r="AM4701" s="292"/>
    </row>
    <row r="4702" spans="23:39" ht="19.5" customHeight="1" x14ac:dyDescent="0.2">
      <c r="W4702" s="323" t="s">
        <v>257</v>
      </c>
      <c r="X4702" s="323" t="s">
        <v>231</v>
      </c>
      <c r="Y4702" s="323"/>
      <c r="Z4702" s="327">
        <v>0</v>
      </c>
      <c r="AA4702" s="327">
        <v>0</v>
      </c>
      <c r="AB4702" s="327">
        <v>0</v>
      </c>
      <c r="AC4702" s="327">
        <v>0</v>
      </c>
      <c r="AD4702" s="327">
        <v>0</v>
      </c>
      <c r="AE4702" s="327">
        <v>0</v>
      </c>
      <c r="AF4702" s="327">
        <v>0</v>
      </c>
      <c r="AG4702" s="327">
        <v>0</v>
      </c>
      <c r="AH4702" s="327">
        <v>0</v>
      </c>
      <c r="AI4702" s="327">
        <v>0</v>
      </c>
      <c r="AJ4702" s="327">
        <v>0</v>
      </c>
      <c r="AK4702" s="327">
        <v>0</v>
      </c>
      <c r="AL4702" s="327">
        <v>0</v>
      </c>
      <c r="AM4702" s="292"/>
    </row>
    <row r="4703" spans="23:39" ht="19.5" customHeight="1" x14ac:dyDescent="0.2">
      <c r="W4703" s="323" t="s">
        <v>257</v>
      </c>
      <c r="X4703" s="323" t="s">
        <v>232</v>
      </c>
      <c r="Y4703" s="323"/>
      <c r="Z4703" s="327">
        <v>0</v>
      </c>
      <c r="AA4703" s="327">
        <v>0</v>
      </c>
      <c r="AB4703" s="327">
        <v>0</v>
      </c>
      <c r="AC4703" s="327">
        <v>0</v>
      </c>
      <c r="AD4703" s="327">
        <v>0</v>
      </c>
      <c r="AE4703" s="327">
        <v>0</v>
      </c>
      <c r="AF4703" s="327">
        <v>0</v>
      </c>
      <c r="AG4703" s="327">
        <v>0</v>
      </c>
      <c r="AH4703" s="327">
        <v>0</v>
      </c>
      <c r="AI4703" s="327">
        <v>0</v>
      </c>
      <c r="AJ4703" s="327">
        <v>0</v>
      </c>
      <c r="AK4703" s="327">
        <v>0</v>
      </c>
      <c r="AL4703" s="327">
        <v>0</v>
      </c>
      <c r="AM4703" s="292"/>
    </row>
    <row r="4704" spans="23:39" ht="19.5" customHeight="1" x14ac:dyDescent="0.2">
      <c r="W4704" s="323" t="s">
        <v>257</v>
      </c>
      <c r="X4704" s="323" t="s">
        <v>233</v>
      </c>
      <c r="Y4704" s="323"/>
      <c r="Z4704" s="327">
        <v>0</v>
      </c>
      <c r="AA4704" s="327">
        <v>0</v>
      </c>
      <c r="AB4704" s="327">
        <v>0</v>
      </c>
      <c r="AC4704" s="327">
        <v>1.84E-2</v>
      </c>
      <c r="AD4704" s="327">
        <v>0</v>
      </c>
      <c r="AE4704" s="327">
        <v>0</v>
      </c>
      <c r="AF4704" s="327">
        <v>0</v>
      </c>
      <c r="AG4704" s="327">
        <v>0</v>
      </c>
      <c r="AH4704" s="327">
        <v>3.2800000000000003E-2</v>
      </c>
      <c r="AI4704" s="327">
        <v>0</v>
      </c>
      <c r="AJ4704" s="327">
        <v>0</v>
      </c>
      <c r="AK4704" s="327">
        <v>0</v>
      </c>
      <c r="AL4704" s="327">
        <v>5.1200000000000002E-2</v>
      </c>
      <c r="AM4704" s="292"/>
    </row>
    <row r="4705" spans="23:39" ht="19.5" customHeight="1" x14ac:dyDescent="0.2">
      <c r="W4705" s="323" t="s">
        <v>257</v>
      </c>
      <c r="X4705" s="323" t="s">
        <v>234</v>
      </c>
      <c r="Y4705" s="323"/>
      <c r="Z4705" s="327">
        <v>0</v>
      </c>
      <c r="AA4705" s="327">
        <v>0</v>
      </c>
      <c r="AB4705" s="327">
        <v>0</v>
      </c>
      <c r="AC4705" s="327">
        <v>0</v>
      </c>
      <c r="AD4705" s="327">
        <v>0</v>
      </c>
      <c r="AE4705" s="327">
        <v>0</v>
      </c>
      <c r="AF4705" s="327">
        <v>0</v>
      </c>
      <c r="AG4705" s="327">
        <v>0</v>
      </c>
      <c r="AH4705" s="327">
        <v>0</v>
      </c>
      <c r="AI4705" s="327">
        <v>0</v>
      </c>
      <c r="AJ4705" s="327">
        <v>0</v>
      </c>
      <c r="AK4705" s="327">
        <v>0</v>
      </c>
      <c r="AL4705" s="327">
        <v>0</v>
      </c>
      <c r="AM4705" s="292"/>
    </row>
    <row r="4706" spans="23:39" ht="19.5" customHeight="1" x14ac:dyDescent="0.2">
      <c r="W4706" s="323" t="s">
        <v>257</v>
      </c>
      <c r="X4706" s="323" t="s">
        <v>127</v>
      </c>
      <c r="Y4706" s="323"/>
      <c r="Z4706" s="327">
        <v>0.17</v>
      </c>
      <c r="AA4706" s="327">
        <v>0</v>
      </c>
      <c r="AB4706" s="327">
        <v>0</v>
      </c>
      <c r="AC4706" s="327">
        <v>4.8307000000000003E-2</v>
      </c>
      <c r="AD4706" s="327">
        <v>4.4999999999999997E-3</v>
      </c>
      <c r="AE4706" s="327">
        <v>1.525798</v>
      </c>
      <c r="AF4706" s="327">
        <v>0.129693</v>
      </c>
      <c r="AG4706" s="327">
        <v>3.3572999999999999E-2</v>
      </c>
      <c r="AH4706" s="327">
        <v>0</v>
      </c>
      <c r="AI4706" s="327">
        <v>0</v>
      </c>
      <c r="AJ4706" s="327">
        <v>0</v>
      </c>
      <c r="AK4706" s="327">
        <v>4.7999999999999996E-3</v>
      </c>
      <c r="AL4706" s="327">
        <v>1.916671</v>
      </c>
      <c r="AM4706" s="292"/>
    </row>
    <row r="4707" spans="23:39" ht="19.5" customHeight="1" x14ac:dyDescent="0.2">
      <c r="W4707" s="323" t="s">
        <v>257</v>
      </c>
      <c r="X4707" s="323" t="s">
        <v>235</v>
      </c>
      <c r="Y4707" s="323"/>
      <c r="Z4707" s="327">
        <v>0</v>
      </c>
      <c r="AA4707" s="327">
        <v>0</v>
      </c>
      <c r="AB4707" s="327">
        <v>0</v>
      </c>
      <c r="AC4707" s="327">
        <v>0</v>
      </c>
      <c r="AD4707" s="327">
        <v>0</v>
      </c>
      <c r="AE4707" s="327">
        <v>0</v>
      </c>
      <c r="AF4707" s="327">
        <v>0</v>
      </c>
      <c r="AG4707" s="327">
        <v>0</v>
      </c>
      <c r="AH4707" s="327">
        <v>0</v>
      </c>
      <c r="AI4707" s="327">
        <v>0</v>
      </c>
      <c r="AJ4707" s="327">
        <v>0</v>
      </c>
      <c r="AK4707" s="327">
        <v>0</v>
      </c>
      <c r="AL4707" s="327">
        <v>0</v>
      </c>
      <c r="AM4707" s="292"/>
    </row>
    <row r="4708" spans="23:39" ht="19.5" customHeight="1" x14ac:dyDescent="0.2">
      <c r="W4708" s="323" t="s">
        <v>257</v>
      </c>
      <c r="X4708" s="323" t="s">
        <v>236</v>
      </c>
      <c r="Y4708" s="323"/>
      <c r="Z4708" s="327">
        <v>0</v>
      </c>
      <c r="AA4708" s="327">
        <v>0</v>
      </c>
      <c r="AB4708" s="327">
        <v>0</v>
      </c>
      <c r="AC4708" s="327">
        <v>0</v>
      </c>
      <c r="AD4708" s="327">
        <v>0</v>
      </c>
      <c r="AE4708" s="327">
        <v>0</v>
      </c>
      <c r="AF4708" s="327">
        <v>0</v>
      </c>
      <c r="AG4708" s="327">
        <v>0</v>
      </c>
      <c r="AH4708" s="327">
        <v>0</v>
      </c>
      <c r="AI4708" s="327">
        <v>0</v>
      </c>
      <c r="AJ4708" s="327">
        <v>0</v>
      </c>
      <c r="AK4708" s="327">
        <v>0</v>
      </c>
      <c r="AL4708" s="327">
        <v>0</v>
      </c>
      <c r="AM4708" s="292"/>
    </row>
    <row r="4709" spans="23:39" ht="19.5" customHeight="1" x14ac:dyDescent="0.2">
      <c r="W4709" s="323" t="s">
        <v>257</v>
      </c>
      <c r="X4709" s="323" t="s">
        <v>237</v>
      </c>
      <c r="Y4709" s="323"/>
      <c r="Z4709" s="327">
        <v>0</v>
      </c>
      <c r="AA4709" s="327">
        <v>0</v>
      </c>
      <c r="AB4709" s="327">
        <v>0</v>
      </c>
      <c r="AC4709" s="327">
        <v>0</v>
      </c>
      <c r="AD4709" s="327">
        <v>0</v>
      </c>
      <c r="AE4709" s="327">
        <v>0</v>
      </c>
      <c r="AF4709" s="327">
        <v>0</v>
      </c>
      <c r="AG4709" s="327">
        <v>0</v>
      </c>
      <c r="AH4709" s="327">
        <v>0</v>
      </c>
      <c r="AI4709" s="327">
        <v>0</v>
      </c>
      <c r="AJ4709" s="327">
        <v>0</v>
      </c>
      <c r="AK4709" s="327">
        <v>0</v>
      </c>
      <c r="AL4709" s="327">
        <v>0</v>
      </c>
      <c r="AM4709" s="292"/>
    </row>
    <row r="4710" spans="23:39" ht="19.5" customHeight="1" x14ac:dyDescent="0.2">
      <c r="W4710" s="323" t="s">
        <v>257</v>
      </c>
      <c r="X4710" s="323" t="s">
        <v>238</v>
      </c>
      <c r="Y4710" s="323"/>
      <c r="Z4710" s="327">
        <v>0</v>
      </c>
      <c r="AA4710" s="327">
        <v>0</v>
      </c>
      <c r="AB4710" s="327">
        <v>0</v>
      </c>
      <c r="AC4710" s="327">
        <v>0</v>
      </c>
      <c r="AD4710" s="327">
        <v>0</v>
      </c>
      <c r="AE4710" s="327">
        <v>0</v>
      </c>
      <c r="AF4710" s="327">
        <v>0</v>
      </c>
      <c r="AG4710" s="327">
        <v>0</v>
      </c>
      <c r="AH4710" s="327">
        <v>0</v>
      </c>
      <c r="AI4710" s="327">
        <v>0</v>
      </c>
      <c r="AJ4710" s="327">
        <v>0</v>
      </c>
      <c r="AK4710" s="327">
        <v>0</v>
      </c>
      <c r="AL4710" s="327">
        <v>0</v>
      </c>
      <c r="AM4710" s="292"/>
    </row>
    <row r="4711" spans="23:39" ht="19.5" customHeight="1" x14ac:dyDescent="0.2">
      <c r="W4711" s="323" t="s">
        <v>257</v>
      </c>
      <c r="X4711" s="323" t="s">
        <v>239</v>
      </c>
      <c r="Y4711" s="323"/>
      <c r="Z4711" s="327">
        <v>0</v>
      </c>
      <c r="AA4711" s="327">
        <v>0</v>
      </c>
      <c r="AB4711" s="327">
        <v>0</v>
      </c>
      <c r="AC4711" s="327">
        <v>0</v>
      </c>
      <c r="AD4711" s="327">
        <v>0</v>
      </c>
      <c r="AE4711" s="327">
        <v>0</v>
      </c>
      <c r="AF4711" s="327">
        <v>0</v>
      </c>
      <c r="AG4711" s="327">
        <v>0</v>
      </c>
      <c r="AH4711" s="327">
        <v>0</v>
      </c>
      <c r="AI4711" s="327">
        <v>0</v>
      </c>
      <c r="AJ4711" s="327">
        <v>0</v>
      </c>
      <c r="AK4711" s="327">
        <v>0</v>
      </c>
      <c r="AL4711" s="327">
        <v>0</v>
      </c>
      <c r="AM4711" s="292"/>
    </row>
    <row r="4712" spans="23:39" ht="19.5" customHeight="1" x14ac:dyDescent="0.2">
      <c r="W4712" s="323" t="s">
        <v>257</v>
      </c>
      <c r="X4712" s="323" t="s">
        <v>240</v>
      </c>
      <c r="Y4712" s="323"/>
      <c r="Z4712" s="327">
        <v>0</v>
      </c>
      <c r="AA4712" s="327">
        <v>0</v>
      </c>
      <c r="AB4712" s="327">
        <v>0</v>
      </c>
      <c r="AC4712" s="327">
        <v>0</v>
      </c>
      <c r="AD4712" s="327">
        <v>0</v>
      </c>
      <c r="AE4712" s="327">
        <v>0</v>
      </c>
      <c r="AF4712" s="327">
        <v>0</v>
      </c>
      <c r="AG4712" s="327">
        <v>0</v>
      </c>
      <c r="AH4712" s="327">
        <v>0</v>
      </c>
      <c r="AI4712" s="327">
        <v>0</v>
      </c>
      <c r="AJ4712" s="327">
        <v>0</v>
      </c>
      <c r="AK4712" s="327">
        <v>0</v>
      </c>
      <c r="AL4712" s="327">
        <v>0</v>
      </c>
      <c r="AM4712" s="292"/>
    </row>
    <row r="4713" spans="23:39" ht="19.5" customHeight="1" x14ac:dyDescent="0.2">
      <c r="W4713" s="323" t="s">
        <v>257</v>
      </c>
      <c r="X4713" s="323" t="s">
        <v>241</v>
      </c>
      <c r="Y4713" s="323"/>
      <c r="Z4713" s="327">
        <v>0</v>
      </c>
      <c r="AA4713" s="327">
        <v>0</v>
      </c>
      <c r="AB4713" s="327">
        <v>0</v>
      </c>
      <c r="AC4713" s="327">
        <v>0</v>
      </c>
      <c r="AD4713" s="327">
        <v>0</v>
      </c>
      <c r="AE4713" s="327">
        <v>0</v>
      </c>
      <c r="AF4713" s="327">
        <v>0</v>
      </c>
      <c r="AG4713" s="327">
        <v>0</v>
      </c>
      <c r="AH4713" s="327">
        <v>0</v>
      </c>
      <c r="AI4713" s="327">
        <v>0</v>
      </c>
      <c r="AJ4713" s="327">
        <v>0</v>
      </c>
      <c r="AK4713" s="327">
        <v>0</v>
      </c>
      <c r="AL4713" s="327">
        <v>0</v>
      </c>
      <c r="AM4713" s="292"/>
    </row>
    <row r="4714" spans="23:39" ht="19.5" customHeight="1" x14ac:dyDescent="0.2">
      <c r="W4714" s="323" t="s">
        <v>257</v>
      </c>
      <c r="X4714" s="323" t="s">
        <v>242</v>
      </c>
      <c r="Y4714" s="323"/>
      <c r="Z4714" s="327">
        <v>0</v>
      </c>
      <c r="AA4714" s="327">
        <v>0</v>
      </c>
      <c r="AB4714" s="327">
        <v>0</v>
      </c>
      <c r="AC4714" s="327">
        <v>0</v>
      </c>
      <c r="AD4714" s="327">
        <v>0</v>
      </c>
      <c r="AE4714" s="327">
        <v>0</v>
      </c>
      <c r="AF4714" s="327">
        <v>0</v>
      </c>
      <c r="AG4714" s="327">
        <v>0</v>
      </c>
      <c r="AH4714" s="327">
        <v>0</v>
      </c>
      <c r="AI4714" s="327">
        <v>0</v>
      </c>
      <c r="AJ4714" s="327">
        <v>0</v>
      </c>
      <c r="AK4714" s="327">
        <v>0</v>
      </c>
      <c r="AL4714" s="327">
        <v>0</v>
      </c>
      <c r="AM4714" s="292"/>
    </row>
    <row r="4715" spans="23:39" ht="19.5" customHeight="1" x14ac:dyDescent="0.2">
      <c r="W4715" s="323" t="s">
        <v>257</v>
      </c>
      <c r="X4715" s="323" t="s">
        <v>243</v>
      </c>
      <c r="Y4715" s="323"/>
      <c r="Z4715" s="327">
        <v>0</v>
      </c>
      <c r="AA4715" s="327">
        <v>0</v>
      </c>
      <c r="AB4715" s="327">
        <v>0</v>
      </c>
      <c r="AC4715" s="327">
        <v>0</v>
      </c>
      <c r="AD4715" s="327">
        <v>0</v>
      </c>
      <c r="AE4715" s="327">
        <v>0</v>
      </c>
      <c r="AF4715" s="327">
        <v>0</v>
      </c>
      <c r="AG4715" s="327">
        <v>0</v>
      </c>
      <c r="AH4715" s="327">
        <v>0</v>
      </c>
      <c r="AI4715" s="327">
        <v>0</v>
      </c>
      <c r="AJ4715" s="327">
        <v>0</v>
      </c>
      <c r="AK4715" s="327">
        <v>0</v>
      </c>
      <c r="AL4715" s="327">
        <v>0</v>
      </c>
      <c r="AM4715" s="292"/>
    </row>
    <row r="4716" spans="23:39" ht="19.5" customHeight="1" x14ac:dyDescent="0.2">
      <c r="W4716" s="323" t="s">
        <v>257</v>
      </c>
      <c r="X4716" s="323" t="s">
        <v>244</v>
      </c>
      <c r="Y4716" s="323"/>
      <c r="Z4716" s="327">
        <v>0</v>
      </c>
      <c r="AA4716" s="327">
        <v>0</v>
      </c>
      <c r="AB4716" s="327">
        <v>0</v>
      </c>
      <c r="AC4716" s="327">
        <v>0</v>
      </c>
      <c r="AD4716" s="327">
        <v>0</v>
      </c>
      <c r="AE4716" s="327">
        <v>0</v>
      </c>
      <c r="AF4716" s="327">
        <v>0</v>
      </c>
      <c r="AG4716" s="327">
        <v>0</v>
      </c>
      <c r="AH4716" s="327">
        <v>0</v>
      </c>
      <c r="AI4716" s="327">
        <v>0</v>
      </c>
      <c r="AJ4716" s="327">
        <v>0</v>
      </c>
      <c r="AK4716" s="327">
        <v>0</v>
      </c>
      <c r="AL4716" s="327">
        <v>0</v>
      </c>
      <c r="AM4716" s="292"/>
    </row>
    <row r="4717" spans="23:39" ht="19.5" customHeight="1" x14ac:dyDescent="0.2">
      <c r="W4717" s="323" t="s">
        <v>257</v>
      </c>
      <c r="X4717" s="323" t="s">
        <v>245</v>
      </c>
      <c r="Y4717" s="323"/>
      <c r="Z4717" s="327">
        <v>0</v>
      </c>
      <c r="AA4717" s="327">
        <v>0</v>
      </c>
      <c r="AB4717" s="327">
        <v>0</v>
      </c>
      <c r="AC4717" s="327">
        <v>0</v>
      </c>
      <c r="AD4717" s="327">
        <v>0</v>
      </c>
      <c r="AE4717" s="327">
        <v>0</v>
      </c>
      <c r="AF4717" s="327">
        <v>0</v>
      </c>
      <c r="AG4717" s="327">
        <v>0</v>
      </c>
      <c r="AH4717" s="327">
        <v>0</v>
      </c>
      <c r="AI4717" s="327">
        <v>0</v>
      </c>
      <c r="AJ4717" s="327">
        <v>0</v>
      </c>
      <c r="AK4717" s="327">
        <v>0</v>
      </c>
      <c r="AL4717" s="327">
        <v>0</v>
      </c>
      <c r="AM4717" s="292"/>
    </row>
    <row r="4718" spans="23:39" ht="19.5" customHeight="1" x14ac:dyDescent="0.2">
      <c r="W4718" s="323" t="s">
        <v>257</v>
      </c>
      <c r="X4718" s="323" t="s">
        <v>246</v>
      </c>
      <c r="Y4718" s="323"/>
      <c r="Z4718" s="327">
        <v>0</v>
      </c>
      <c r="AA4718" s="327">
        <v>0</v>
      </c>
      <c r="AB4718" s="327">
        <v>0</v>
      </c>
      <c r="AC4718" s="327">
        <v>0</v>
      </c>
      <c r="AD4718" s="327">
        <v>0</v>
      </c>
      <c r="AE4718" s="327">
        <v>0</v>
      </c>
      <c r="AF4718" s="327">
        <v>0</v>
      </c>
      <c r="AG4718" s="327">
        <v>0</v>
      </c>
      <c r="AH4718" s="327">
        <v>0</v>
      </c>
      <c r="AI4718" s="327">
        <v>0</v>
      </c>
      <c r="AJ4718" s="327">
        <v>0</v>
      </c>
      <c r="AK4718" s="327">
        <v>0</v>
      </c>
      <c r="AL4718" s="327">
        <v>0</v>
      </c>
      <c r="AM4718" s="292"/>
    </row>
    <row r="4719" spans="23:39" ht="19.5" customHeight="1" x14ac:dyDescent="0.2">
      <c r="W4719" s="323" t="s">
        <v>257</v>
      </c>
      <c r="X4719" s="323" t="s">
        <v>247</v>
      </c>
      <c r="Y4719" s="323"/>
      <c r="Z4719" s="327">
        <v>0</v>
      </c>
      <c r="AA4719" s="327">
        <v>0</v>
      </c>
      <c r="AB4719" s="327">
        <v>0</v>
      </c>
      <c r="AC4719" s="327">
        <v>0</v>
      </c>
      <c r="AD4719" s="327">
        <v>0</v>
      </c>
      <c r="AE4719" s="327">
        <v>0</v>
      </c>
      <c r="AF4719" s="327">
        <v>0</v>
      </c>
      <c r="AG4719" s="327">
        <v>0</v>
      </c>
      <c r="AH4719" s="327">
        <v>0</v>
      </c>
      <c r="AI4719" s="327">
        <v>0</v>
      </c>
      <c r="AJ4719" s="327">
        <v>0</v>
      </c>
      <c r="AK4719" s="327">
        <v>0</v>
      </c>
      <c r="AL4719" s="327">
        <v>0</v>
      </c>
      <c r="AM4719" s="292"/>
    </row>
    <row r="4720" spans="23:39" ht="19.5" customHeight="1" x14ac:dyDescent="0.2">
      <c r="W4720" s="323" t="s">
        <v>257</v>
      </c>
      <c r="X4720" s="323" t="s">
        <v>248</v>
      </c>
      <c r="Y4720" s="323"/>
      <c r="Z4720" s="327">
        <v>0</v>
      </c>
      <c r="AA4720" s="327">
        <v>0</v>
      </c>
      <c r="AB4720" s="327">
        <v>0</v>
      </c>
      <c r="AC4720" s="327">
        <v>0</v>
      </c>
      <c r="AD4720" s="327">
        <v>0</v>
      </c>
      <c r="AE4720" s="327">
        <v>0</v>
      </c>
      <c r="AF4720" s="327">
        <v>0</v>
      </c>
      <c r="AG4720" s="327">
        <v>0</v>
      </c>
      <c r="AH4720" s="327">
        <v>0</v>
      </c>
      <c r="AI4720" s="327">
        <v>0</v>
      </c>
      <c r="AJ4720" s="327">
        <v>0</v>
      </c>
      <c r="AK4720" s="327">
        <v>0</v>
      </c>
      <c r="AL4720" s="327">
        <v>0</v>
      </c>
      <c r="AM4720" s="292"/>
    </row>
    <row r="4721" spans="23:39" ht="19.5" customHeight="1" x14ac:dyDescent="0.2">
      <c r="W4721" s="323" t="s">
        <v>257</v>
      </c>
      <c r="X4721" s="323" t="s">
        <v>210</v>
      </c>
      <c r="Y4721" s="323"/>
      <c r="Z4721" s="327">
        <v>6.8083429999999998</v>
      </c>
      <c r="AA4721" s="327">
        <v>11.586371</v>
      </c>
      <c r="AB4721" s="327">
        <v>4.4649520000000003</v>
      </c>
      <c r="AC4721" s="327">
        <v>8.1349199999999993</v>
      </c>
      <c r="AD4721" s="327">
        <v>7.0279239999999996</v>
      </c>
      <c r="AE4721" s="327">
        <v>7.9586100000000002</v>
      </c>
      <c r="AF4721" s="327">
        <v>5.9996590000000003</v>
      </c>
      <c r="AG4721" s="327">
        <v>6.6716829999999998</v>
      </c>
      <c r="AH4721" s="327">
        <v>12.543569</v>
      </c>
      <c r="AI4721" s="327">
        <v>9.3474129999999995</v>
      </c>
      <c r="AJ4721" s="327">
        <v>6.498373</v>
      </c>
      <c r="AK4721" s="327">
        <v>5.3412759999999997</v>
      </c>
      <c r="AL4721" s="327">
        <v>92.383093000000002</v>
      </c>
      <c r="AM4721" s="292"/>
    </row>
    <row r="4722" spans="23:39" ht="19.5" customHeight="1" x14ac:dyDescent="0.2">
      <c r="W4722" s="321"/>
      <c r="X4722" s="321"/>
      <c r="Y4722" s="321"/>
      <c r="Z4722" s="329"/>
      <c r="AA4722" s="329"/>
      <c r="AB4722" s="329"/>
      <c r="AC4722" s="329"/>
      <c r="AD4722" s="329"/>
      <c r="AE4722" s="329"/>
      <c r="AF4722" s="329"/>
      <c r="AG4722" s="329"/>
      <c r="AH4722" s="329"/>
      <c r="AI4722" s="329"/>
      <c r="AJ4722" s="329"/>
      <c r="AK4722" s="329"/>
      <c r="AL4722" s="329"/>
      <c r="AM4722" s="292"/>
    </row>
    <row r="4723" spans="23:39" ht="19.5" customHeight="1" x14ac:dyDescent="0.2">
      <c r="W4723" s="321"/>
      <c r="X4723" s="321"/>
      <c r="Y4723" s="321"/>
      <c r="Z4723" s="329"/>
      <c r="AA4723" s="329"/>
      <c r="AB4723" s="329"/>
      <c r="AC4723" s="329"/>
      <c r="AD4723" s="329"/>
      <c r="AE4723" s="329"/>
      <c r="AF4723" s="329"/>
      <c r="AG4723" s="329"/>
      <c r="AH4723" s="329"/>
      <c r="AI4723" s="329"/>
      <c r="AJ4723" s="329"/>
      <c r="AK4723" s="329"/>
      <c r="AL4723" s="329"/>
      <c r="AM4723" s="292"/>
    </row>
    <row r="4724" spans="23:39" ht="19.5" customHeight="1" x14ac:dyDescent="0.2">
      <c r="W4724" s="323" t="s">
        <v>3</v>
      </c>
      <c r="X4724" s="323" t="s">
        <v>4</v>
      </c>
      <c r="Y4724" s="323"/>
      <c r="Z4724" s="327" t="s">
        <v>8</v>
      </c>
      <c r="AA4724" s="327" t="s">
        <v>9</v>
      </c>
      <c r="AB4724" s="327" t="s">
        <v>10</v>
      </c>
      <c r="AC4724" s="327" t="s">
        <v>11</v>
      </c>
      <c r="AD4724" s="327" t="s">
        <v>12</v>
      </c>
      <c r="AE4724" s="327" t="s">
        <v>13</v>
      </c>
      <c r="AF4724" s="327" t="s">
        <v>14</v>
      </c>
      <c r="AG4724" s="327" t="s">
        <v>15</v>
      </c>
      <c r="AH4724" s="327" t="s">
        <v>16</v>
      </c>
      <c r="AI4724" s="327" t="s">
        <v>17</v>
      </c>
      <c r="AJ4724" s="327" t="s">
        <v>111</v>
      </c>
      <c r="AK4724" s="327" t="s">
        <v>19</v>
      </c>
      <c r="AL4724" s="327" t="s">
        <v>20</v>
      </c>
      <c r="AM4724" s="292"/>
    </row>
    <row r="4725" spans="23:39" ht="19.5" customHeight="1" x14ac:dyDescent="0.2">
      <c r="W4725" s="323" t="s">
        <v>399</v>
      </c>
      <c r="X4725" s="323" t="s">
        <v>217</v>
      </c>
      <c r="Y4725" s="323"/>
      <c r="Z4725" s="327">
        <v>3.4320000000000003E-2</v>
      </c>
      <c r="AA4725" s="327">
        <v>0.18373500000000001</v>
      </c>
      <c r="AB4725" s="327">
        <v>1.3155110000000001</v>
      </c>
      <c r="AC4725" s="327">
        <v>0.18373200000000001</v>
      </c>
      <c r="AD4725" s="327">
        <v>0.18373200000000001</v>
      </c>
      <c r="AE4725" s="327">
        <v>0.18373200000000001</v>
      </c>
      <c r="AF4725" s="327">
        <v>0.18373200000000001</v>
      </c>
      <c r="AG4725" s="327">
        <v>0.18373200000000001</v>
      </c>
      <c r="AH4725" s="327">
        <v>0.18373200000000001</v>
      </c>
      <c r="AI4725" s="327">
        <v>0.18373200000000001</v>
      </c>
      <c r="AJ4725" s="327">
        <v>0.18373500000000001</v>
      </c>
      <c r="AK4725" s="327">
        <v>0.18373500000000001</v>
      </c>
      <c r="AL4725" s="327">
        <v>3.18716</v>
      </c>
      <c r="AM4725" s="292"/>
    </row>
    <row r="4726" spans="23:39" ht="19.5" customHeight="1" x14ac:dyDescent="0.2">
      <c r="W4726" s="323" t="s">
        <v>399</v>
      </c>
      <c r="X4726" s="323" t="s">
        <v>218</v>
      </c>
      <c r="Y4726" s="323"/>
      <c r="Z4726" s="327">
        <v>2.2356000000000001E-2</v>
      </c>
      <c r="AA4726" s="327">
        <v>1.7982000000000001E-2</v>
      </c>
      <c r="AB4726" s="327">
        <v>1.4094000000000001E-2</v>
      </c>
      <c r="AC4726" s="327">
        <v>1.3608E-2</v>
      </c>
      <c r="AD4726" s="327">
        <v>1.5552E-2</v>
      </c>
      <c r="AE4726" s="327">
        <v>1.7496000000000001E-2</v>
      </c>
      <c r="AF4726" s="327">
        <v>1.8467999999999998E-2</v>
      </c>
      <c r="AG4726" s="327">
        <v>1.8467999999999998E-2</v>
      </c>
      <c r="AH4726" s="327">
        <v>3.0131999999999999E-2</v>
      </c>
      <c r="AI4726" s="327">
        <v>2.8188000000000001E-2</v>
      </c>
      <c r="AJ4726" s="327">
        <v>1.7010000000000001E-2</v>
      </c>
      <c r="AK4726" s="327">
        <v>3.0617999999999999E-2</v>
      </c>
      <c r="AL4726" s="327">
        <v>0.24397199999999999</v>
      </c>
      <c r="AM4726" s="292"/>
    </row>
    <row r="4727" spans="23:39" ht="19.5" customHeight="1" x14ac:dyDescent="0.2">
      <c r="W4727" s="323" t="s">
        <v>399</v>
      </c>
      <c r="X4727" s="323" t="s">
        <v>219</v>
      </c>
      <c r="Y4727" s="323"/>
      <c r="Z4727" s="327">
        <v>0.11568000000000001</v>
      </c>
      <c r="AA4727" s="327">
        <v>8.9520000000000002E-2</v>
      </c>
      <c r="AB4727" s="327">
        <v>0.22808</v>
      </c>
      <c r="AC4727" s="327">
        <v>0.23680000000000001</v>
      </c>
      <c r="AD4727" s="327">
        <v>0.33632000000000001</v>
      </c>
      <c r="AE4727" s="327">
        <v>0.44</v>
      </c>
      <c r="AF4727" s="327">
        <v>0.39304</v>
      </c>
      <c r="AG4727" s="327">
        <v>0.49464000000000002</v>
      </c>
      <c r="AH4727" s="327">
        <v>0.47311999999999999</v>
      </c>
      <c r="AI4727" s="327">
        <v>0.4012</v>
      </c>
      <c r="AJ4727" s="327">
        <v>0.39624500000000001</v>
      </c>
      <c r="AK4727" s="327">
        <v>0.51717999999999997</v>
      </c>
      <c r="AL4727" s="327">
        <v>4.1218250000000003</v>
      </c>
      <c r="AM4727" s="292"/>
    </row>
    <row r="4728" spans="23:39" ht="19.5" customHeight="1" x14ac:dyDescent="0.2">
      <c r="W4728" s="323" t="s">
        <v>399</v>
      </c>
      <c r="X4728" s="323" t="s">
        <v>220</v>
      </c>
      <c r="Y4728" s="323"/>
      <c r="Z4728" s="327">
        <v>-0.87959600000000004</v>
      </c>
      <c r="AA4728" s="327">
        <v>4.4845000000000003E-2</v>
      </c>
      <c r="AB4728" s="327">
        <v>4.2374000000000002E-2</v>
      </c>
      <c r="AC4728" s="327">
        <v>3.2747999999999999E-2</v>
      </c>
      <c r="AD4728" s="327">
        <v>3.4934E-2</v>
      </c>
      <c r="AE4728" s="327">
        <v>4.0455999999999999E-2</v>
      </c>
      <c r="AF4728" s="327">
        <v>0.624058</v>
      </c>
      <c r="AG4728" s="327">
        <v>8.2174999999999998E-2</v>
      </c>
      <c r="AH4728" s="327">
        <v>7.9013E-2</v>
      </c>
      <c r="AI4728" s="327">
        <v>4.9658000000000001E-2</v>
      </c>
      <c r="AJ4728" s="327">
        <v>4.4830000000000002E-2</v>
      </c>
      <c r="AK4728" s="327">
        <v>6.0842E-2</v>
      </c>
      <c r="AL4728" s="327">
        <v>0.25633699999999998</v>
      </c>
      <c r="AM4728" s="292"/>
    </row>
    <row r="4729" spans="23:39" ht="19.5" customHeight="1" x14ac:dyDescent="0.2">
      <c r="W4729" s="323" t="s">
        <v>399</v>
      </c>
      <c r="X4729" s="323" t="s">
        <v>211</v>
      </c>
      <c r="Y4729" s="323"/>
      <c r="Z4729" s="327">
        <v>9.0886750000000003</v>
      </c>
      <c r="AA4729" s="327">
        <v>32.692382000000002</v>
      </c>
      <c r="AB4729" s="327">
        <v>8.4854950000000002</v>
      </c>
      <c r="AC4729" s="327">
        <v>11.177218</v>
      </c>
      <c r="AD4729" s="327">
        <v>9.1814529999999994</v>
      </c>
      <c r="AE4729" s="327">
        <v>10.738951</v>
      </c>
      <c r="AF4729" s="327">
        <v>13.207793000000001</v>
      </c>
      <c r="AG4729" s="327">
        <v>14.169816000000001</v>
      </c>
      <c r="AH4729" s="327">
        <v>9.6222820000000002</v>
      </c>
      <c r="AI4729" s="327">
        <v>10.492395</v>
      </c>
      <c r="AJ4729" s="327">
        <v>10.862174</v>
      </c>
      <c r="AK4729" s="327">
        <v>18.190677999999998</v>
      </c>
      <c r="AL4729" s="327">
        <v>157.909312</v>
      </c>
      <c r="AM4729" s="292"/>
    </row>
    <row r="4730" spans="23:39" ht="19.5" customHeight="1" x14ac:dyDescent="0.2">
      <c r="W4730" s="323" t="s">
        <v>399</v>
      </c>
      <c r="X4730" s="323" t="s">
        <v>221</v>
      </c>
      <c r="Y4730" s="323"/>
      <c r="Z4730" s="327">
        <v>3.6378409999999999</v>
      </c>
      <c r="AA4730" s="327">
        <v>1.6449136666666699</v>
      </c>
      <c r="AB4730" s="327">
        <v>1.1399900000000001</v>
      </c>
      <c r="AC4730" s="327">
        <v>1.17049</v>
      </c>
      <c r="AD4730" s="327">
        <v>2.5828500000000001</v>
      </c>
      <c r="AE4730" s="327">
        <v>1.0652680000000001</v>
      </c>
      <c r="AF4730" s="327">
        <v>1.0814360000000001</v>
      </c>
      <c r="AG4730" s="327">
        <v>1.1748780000000001</v>
      </c>
      <c r="AH4730" s="327">
        <v>1.210078</v>
      </c>
      <c r="AI4730" s="327">
        <v>1.2777860000000001</v>
      </c>
      <c r="AJ4730" s="327">
        <v>1.350892</v>
      </c>
      <c r="AK4730" s="327">
        <v>1.590892</v>
      </c>
      <c r="AL4730" s="327">
        <v>18.9273146666667</v>
      </c>
      <c r="AM4730" s="292"/>
    </row>
    <row r="4731" spans="23:39" ht="19.5" customHeight="1" x14ac:dyDescent="0.2">
      <c r="W4731" s="323" t="s">
        <v>399</v>
      </c>
      <c r="X4731" s="323" t="s">
        <v>222</v>
      </c>
      <c r="Y4731" s="323"/>
      <c r="Z4731" s="327">
        <v>0.1086</v>
      </c>
      <c r="AA4731" s="327">
        <v>4.41E-2</v>
      </c>
      <c r="AB4731" s="327">
        <v>0.1116</v>
      </c>
      <c r="AC4731" s="327">
        <v>0.22492000000000001</v>
      </c>
      <c r="AD4731" s="327">
        <v>0</v>
      </c>
      <c r="AE4731" s="327">
        <v>0</v>
      </c>
      <c r="AF4731" s="327">
        <v>0.19575000000000001</v>
      </c>
      <c r="AG4731" s="327">
        <v>8.7010000000000004E-2</v>
      </c>
      <c r="AH4731" s="327">
        <v>0.12091</v>
      </c>
      <c r="AI4731" s="327">
        <v>0.42008000000000001</v>
      </c>
      <c r="AJ4731" s="327">
        <v>0.66388999999999998</v>
      </c>
      <c r="AK4731" s="327">
        <v>8.0339999999999995E-2</v>
      </c>
      <c r="AL4731" s="327">
        <v>2.0571999999999999</v>
      </c>
      <c r="AM4731" s="292"/>
    </row>
    <row r="4732" spans="23:39" ht="19.5" customHeight="1" x14ac:dyDescent="0.2">
      <c r="W4732" s="323" t="s">
        <v>399</v>
      </c>
      <c r="X4732" s="323" t="s">
        <v>223</v>
      </c>
      <c r="Y4732" s="323"/>
      <c r="Z4732" s="327">
        <v>5.5E-2</v>
      </c>
      <c r="AA4732" s="327">
        <v>0.77400000000000002</v>
      </c>
      <c r="AB4732" s="327">
        <v>0.1305</v>
      </c>
      <c r="AC4732" s="327">
        <v>9.7600000000000006E-2</v>
      </c>
      <c r="AD4732" s="327">
        <v>0.318</v>
      </c>
      <c r="AE4732" s="327">
        <v>0</v>
      </c>
      <c r="AF4732" s="327">
        <v>0</v>
      </c>
      <c r="AG4732" s="327">
        <v>1.395</v>
      </c>
      <c r="AH4732" s="327">
        <v>0</v>
      </c>
      <c r="AI4732" s="327">
        <v>0</v>
      </c>
      <c r="AJ4732" s="327">
        <v>0</v>
      </c>
      <c r="AK4732" s="327">
        <v>0</v>
      </c>
      <c r="AL4732" s="327">
        <v>2.7700999999999998</v>
      </c>
      <c r="AM4732" s="292"/>
    </row>
    <row r="4733" spans="23:39" ht="19.5" customHeight="1" x14ac:dyDescent="0.2">
      <c r="W4733" s="323" t="s">
        <v>399</v>
      </c>
      <c r="X4733" s="323" t="s">
        <v>224</v>
      </c>
      <c r="Y4733" s="323"/>
      <c r="Z4733" s="327">
        <v>0</v>
      </c>
      <c r="AA4733" s="327">
        <v>0.47205000000000003</v>
      </c>
      <c r="AB4733" s="327">
        <v>0</v>
      </c>
      <c r="AC4733" s="327">
        <v>4.1618000000000004</v>
      </c>
      <c r="AD4733" s="327">
        <v>1.3809</v>
      </c>
      <c r="AE4733" s="327">
        <v>0.3881</v>
      </c>
      <c r="AF4733" s="327">
        <v>2.9134000000000002</v>
      </c>
      <c r="AG4733" s="327">
        <v>1.08145</v>
      </c>
      <c r="AH4733" s="327">
        <v>1.3610500000000001</v>
      </c>
      <c r="AI4733" s="327">
        <v>1.3733500000000001</v>
      </c>
      <c r="AJ4733" s="327">
        <v>0.87009999999999998</v>
      </c>
      <c r="AK4733" s="327">
        <v>0.64254999999999995</v>
      </c>
      <c r="AL4733" s="327">
        <v>14.64475</v>
      </c>
      <c r="AM4733" s="292"/>
    </row>
    <row r="4734" spans="23:39" ht="19.5" customHeight="1" x14ac:dyDescent="0.2">
      <c r="W4734" s="323" t="s">
        <v>399</v>
      </c>
      <c r="X4734" s="323" t="s">
        <v>225</v>
      </c>
      <c r="Y4734" s="323"/>
      <c r="Z4734" s="327">
        <v>0.23324300000000001</v>
      </c>
      <c r="AA4734" s="327">
        <v>0.1166215</v>
      </c>
      <c r="AB4734" s="327">
        <v>0.23324300000000001</v>
      </c>
      <c r="AC4734" s="327">
        <v>0.23324300000000001</v>
      </c>
      <c r="AD4734" s="327">
        <v>0.23325299999999999</v>
      </c>
      <c r="AE4734" s="327">
        <v>0.23099600000000001</v>
      </c>
      <c r="AF4734" s="327">
        <v>0.23527999999999999</v>
      </c>
      <c r="AG4734" s="327">
        <v>0.23527999999999999</v>
      </c>
      <c r="AH4734" s="327">
        <v>0.22192300000000001</v>
      </c>
      <c r="AI4734" s="327">
        <v>0.19963900000000001</v>
      </c>
      <c r="AJ4734" s="327">
        <v>0.20810699999999999</v>
      </c>
      <c r="AK4734" s="327">
        <v>4.5189999999999996E-3</v>
      </c>
      <c r="AL4734" s="327">
        <v>2.3853475</v>
      </c>
      <c r="AM4734" s="292"/>
    </row>
    <row r="4735" spans="23:39" ht="19.5" customHeight="1" x14ac:dyDescent="0.2">
      <c r="W4735" s="323" t="s">
        <v>399</v>
      </c>
      <c r="X4735" s="323" t="s">
        <v>226</v>
      </c>
      <c r="Y4735" s="323"/>
      <c r="Z4735" s="327">
        <v>0</v>
      </c>
      <c r="AA4735" s="327">
        <v>0</v>
      </c>
      <c r="AB4735" s="327">
        <v>0</v>
      </c>
      <c r="AC4735" s="327">
        <v>0</v>
      </c>
      <c r="AD4735" s="327">
        <v>0</v>
      </c>
      <c r="AE4735" s="327">
        <v>8.0852999999999994E-2</v>
      </c>
      <c r="AF4735" s="327">
        <v>0</v>
      </c>
      <c r="AG4735" s="327">
        <v>0</v>
      </c>
      <c r="AH4735" s="327">
        <v>0</v>
      </c>
      <c r="AI4735" s="327">
        <v>0</v>
      </c>
      <c r="AJ4735" s="327">
        <v>0</v>
      </c>
      <c r="AK4735" s="327">
        <v>0</v>
      </c>
      <c r="AL4735" s="327">
        <v>8.0852999999999994E-2</v>
      </c>
      <c r="AM4735" s="292"/>
    </row>
    <row r="4736" spans="23:39" ht="19.5" customHeight="1" x14ac:dyDescent="0.2">
      <c r="W4736" s="323" t="s">
        <v>399</v>
      </c>
      <c r="X4736" s="323" t="s">
        <v>227</v>
      </c>
      <c r="Y4736" s="323"/>
      <c r="Z4736" s="327">
        <v>0.06</v>
      </c>
      <c r="AA4736" s="327">
        <v>0</v>
      </c>
      <c r="AB4736" s="327">
        <v>0</v>
      </c>
      <c r="AC4736" s="327">
        <v>0</v>
      </c>
      <c r="AD4736" s="327">
        <v>0</v>
      </c>
      <c r="AE4736" s="327">
        <v>0</v>
      </c>
      <c r="AF4736" s="327">
        <v>0</v>
      </c>
      <c r="AG4736" s="327">
        <v>0.2</v>
      </c>
      <c r="AH4736" s="327">
        <v>0.06</v>
      </c>
      <c r="AI4736" s="327">
        <v>0</v>
      </c>
      <c r="AJ4736" s="327">
        <v>0.15</v>
      </c>
      <c r="AK4736" s="327">
        <v>0</v>
      </c>
      <c r="AL4736" s="327">
        <v>0.47</v>
      </c>
      <c r="AM4736" s="292"/>
    </row>
    <row r="4737" spans="23:39" ht="19.5" customHeight="1" x14ac:dyDescent="0.2">
      <c r="W4737" s="323" t="s">
        <v>399</v>
      </c>
      <c r="X4737" s="323" t="s">
        <v>367</v>
      </c>
      <c r="Y4737" s="323"/>
      <c r="Z4737" s="327">
        <v>0</v>
      </c>
      <c r="AA4737" s="327">
        <v>0</v>
      </c>
      <c r="AB4737" s="327">
        <v>0</v>
      </c>
      <c r="AC4737" s="327">
        <v>0</v>
      </c>
      <c r="AD4737" s="327">
        <v>0</v>
      </c>
      <c r="AE4737" s="327">
        <v>0</v>
      </c>
      <c r="AF4737" s="327">
        <v>0</v>
      </c>
      <c r="AG4737" s="327">
        <v>0</v>
      </c>
      <c r="AH4737" s="327">
        <v>0</v>
      </c>
      <c r="AI4737" s="327">
        <v>0</v>
      </c>
      <c r="AJ4737" s="327">
        <v>0</v>
      </c>
      <c r="AK4737" s="327">
        <v>0</v>
      </c>
      <c r="AL4737" s="327">
        <v>0</v>
      </c>
      <c r="AM4737" s="292"/>
    </row>
    <row r="4738" spans="23:39" ht="19.5" customHeight="1" x14ac:dyDescent="0.2">
      <c r="W4738" s="323" t="s">
        <v>399</v>
      </c>
      <c r="X4738" s="323" t="s">
        <v>229</v>
      </c>
      <c r="Y4738" s="323"/>
      <c r="Z4738" s="327">
        <v>0</v>
      </c>
      <c r="AA4738" s="327">
        <v>0</v>
      </c>
      <c r="AB4738" s="327">
        <v>0</v>
      </c>
      <c r="AC4738" s="327">
        <v>0</v>
      </c>
      <c r="AD4738" s="327">
        <v>0</v>
      </c>
      <c r="AE4738" s="327">
        <v>0</v>
      </c>
      <c r="AF4738" s="327">
        <v>0</v>
      </c>
      <c r="AG4738" s="327">
        <v>0</v>
      </c>
      <c r="AH4738" s="327">
        <v>0</v>
      </c>
      <c r="AI4738" s="327">
        <v>0</v>
      </c>
      <c r="AJ4738" s="327">
        <v>0</v>
      </c>
      <c r="AK4738" s="327">
        <v>0</v>
      </c>
      <c r="AL4738" s="327">
        <v>0</v>
      </c>
      <c r="AM4738" s="292"/>
    </row>
    <row r="4739" spans="23:39" ht="19.5" customHeight="1" x14ac:dyDescent="0.2">
      <c r="W4739" s="323" t="s">
        <v>399</v>
      </c>
      <c r="X4739" s="323" t="s">
        <v>230</v>
      </c>
      <c r="Y4739" s="323"/>
      <c r="Z4739" s="327">
        <v>0</v>
      </c>
      <c r="AA4739" s="327">
        <v>0</v>
      </c>
      <c r="AB4739" s="327">
        <v>0.3528</v>
      </c>
      <c r="AC4739" s="327">
        <v>0</v>
      </c>
      <c r="AD4739" s="327">
        <v>0</v>
      </c>
      <c r="AE4739" s="327">
        <v>0</v>
      </c>
      <c r="AF4739" s="327">
        <v>0</v>
      </c>
      <c r="AG4739" s="327">
        <v>0.93493000000000004</v>
      </c>
      <c r="AH4739" s="327">
        <v>0.18943199999999999</v>
      </c>
      <c r="AI4739" s="327">
        <v>0</v>
      </c>
      <c r="AJ4739" s="327">
        <v>0</v>
      </c>
      <c r="AK4739" s="327">
        <v>0</v>
      </c>
      <c r="AL4739" s="327">
        <v>1.4771620000000001</v>
      </c>
      <c r="AM4739" s="292"/>
    </row>
    <row r="4740" spans="23:39" ht="19.5" customHeight="1" x14ac:dyDescent="0.2">
      <c r="W4740" s="323" t="s">
        <v>399</v>
      </c>
      <c r="X4740" s="323" t="s">
        <v>231</v>
      </c>
      <c r="Y4740" s="323"/>
      <c r="Z4740" s="327">
        <v>0</v>
      </c>
      <c r="AA4740" s="327">
        <v>0</v>
      </c>
      <c r="AB4740" s="327">
        <v>0</v>
      </c>
      <c r="AC4740" s="327">
        <v>0</v>
      </c>
      <c r="AD4740" s="327">
        <v>0</v>
      </c>
      <c r="AE4740" s="327">
        <v>0</v>
      </c>
      <c r="AF4740" s="327">
        <v>0</v>
      </c>
      <c r="AG4740" s="327">
        <v>0</v>
      </c>
      <c r="AH4740" s="327">
        <v>0</v>
      </c>
      <c r="AI4740" s="327">
        <v>0</v>
      </c>
      <c r="AJ4740" s="327">
        <v>0</v>
      </c>
      <c r="AK4740" s="327">
        <v>0</v>
      </c>
      <c r="AL4740" s="327">
        <v>0</v>
      </c>
      <c r="AM4740" s="292"/>
    </row>
    <row r="4741" spans="23:39" ht="19.5" customHeight="1" x14ac:dyDescent="0.2">
      <c r="W4741" s="323" t="s">
        <v>399</v>
      </c>
      <c r="X4741" s="323" t="s">
        <v>232</v>
      </c>
      <c r="Y4741" s="323"/>
      <c r="Z4741" s="327">
        <v>0</v>
      </c>
      <c r="AA4741" s="327">
        <v>0</v>
      </c>
      <c r="AB4741" s="327">
        <v>0</v>
      </c>
      <c r="AC4741" s="327">
        <v>0</v>
      </c>
      <c r="AD4741" s="327">
        <v>0</v>
      </c>
      <c r="AE4741" s="327">
        <v>0</v>
      </c>
      <c r="AF4741" s="327">
        <v>0</v>
      </c>
      <c r="AG4741" s="327">
        <v>0</v>
      </c>
      <c r="AH4741" s="327">
        <v>0</v>
      </c>
      <c r="AI4741" s="327">
        <v>0</v>
      </c>
      <c r="AJ4741" s="327">
        <v>0</v>
      </c>
      <c r="AK4741" s="327">
        <v>0</v>
      </c>
      <c r="AL4741" s="327">
        <v>0</v>
      </c>
      <c r="AM4741" s="292"/>
    </row>
    <row r="4742" spans="23:39" ht="19.5" customHeight="1" x14ac:dyDescent="0.2">
      <c r="W4742" s="323" t="s">
        <v>399</v>
      </c>
      <c r="X4742" s="323" t="s">
        <v>233</v>
      </c>
      <c r="Y4742" s="323"/>
      <c r="Z4742" s="327">
        <v>0.1038</v>
      </c>
      <c r="AA4742" s="327">
        <v>0</v>
      </c>
      <c r="AB4742" s="327">
        <v>0</v>
      </c>
      <c r="AC4742" s="327">
        <v>9.5100000000000004E-2</v>
      </c>
      <c r="AD4742" s="327">
        <v>0</v>
      </c>
      <c r="AE4742" s="327">
        <v>0</v>
      </c>
      <c r="AF4742" s="327">
        <v>0.18629999999999999</v>
      </c>
      <c r="AG4742" s="327">
        <v>0</v>
      </c>
      <c r="AH4742" s="327">
        <v>0.67220000000000002</v>
      </c>
      <c r="AI4742" s="327">
        <v>0</v>
      </c>
      <c r="AJ4742" s="327">
        <v>0.82410000000000005</v>
      </c>
      <c r="AK4742" s="327">
        <v>0.5746</v>
      </c>
      <c r="AL4742" s="327">
        <v>2.4561000000000002</v>
      </c>
      <c r="AM4742" s="292"/>
    </row>
    <row r="4743" spans="23:39" ht="19.5" customHeight="1" x14ac:dyDescent="0.2">
      <c r="W4743" s="323" t="s">
        <v>399</v>
      </c>
      <c r="X4743" s="323" t="s">
        <v>234</v>
      </c>
      <c r="Y4743" s="323"/>
      <c r="Z4743" s="327">
        <v>-1</v>
      </c>
      <c r="AA4743" s="327">
        <v>0</v>
      </c>
      <c r="AB4743" s="327">
        <v>0</v>
      </c>
      <c r="AC4743" s="327">
        <v>0</v>
      </c>
      <c r="AD4743" s="327">
        <v>0</v>
      </c>
      <c r="AE4743" s="327">
        <v>0</v>
      </c>
      <c r="AF4743" s="327">
        <v>0</v>
      </c>
      <c r="AG4743" s="327">
        <v>0</v>
      </c>
      <c r="AH4743" s="327">
        <v>0.30790000000000001</v>
      </c>
      <c r="AI4743" s="327">
        <v>0</v>
      </c>
      <c r="AJ4743" s="327">
        <v>0</v>
      </c>
      <c r="AK4743" s="327">
        <v>0</v>
      </c>
      <c r="AL4743" s="327">
        <v>-0.69210000000000005</v>
      </c>
      <c r="AM4743" s="292"/>
    </row>
    <row r="4744" spans="23:39" ht="19.5" customHeight="1" x14ac:dyDescent="0.2">
      <c r="W4744" s="323" t="s">
        <v>399</v>
      </c>
      <c r="X4744" s="323" t="s">
        <v>127</v>
      </c>
      <c r="Y4744" s="323"/>
      <c r="Z4744" s="327">
        <v>1.004683</v>
      </c>
      <c r="AA4744" s="327">
        <v>3.5370740000000001</v>
      </c>
      <c r="AB4744" s="327">
        <v>0.50170000000000003</v>
      </c>
      <c r="AC4744" s="327">
        <v>0.84619999999999995</v>
      </c>
      <c r="AD4744" s="327">
        <v>1.039785</v>
      </c>
      <c r="AE4744" s="327">
        <v>4.7446349999999997</v>
      </c>
      <c r="AF4744" s="327">
        <v>1.792451</v>
      </c>
      <c r="AG4744" s="327">
        <v>0.155586</v>
      </c>
      <c r="AH4744" s="327">
        <v>11.062099999999999</v>
      </c>
      <c r="AI4744" s="327">
        <v>0</v>
      </c>
      <c r="AJ4744" s="327">
        <v>6.77508</v>
      </c>
      <c r="AK4744" s="327">
        <v>8.4590920000000001</v>
      </c>
      <c r="AL4744" s="327">
        <v>39.918385999999998</v>
      </c>
      <c r="AM4744" s="292"/>
    </row>
    <row r="4745" spans="23:39" ht="19.5" customHeight="1" x14ac:dyDescent="0.2">
      <c r="W4745" s="323" t="s">
        <v>399</v>
      </c>
      <c r="X4745" s="323" t="s">
        <v>235</v>
      </c>
      <c r="Y4745" s="323"/>
      <c r="Z4745" s="327">
        <v>0</v>
      </c>
      <c r="AA4745" s="327">
        <v>0</v>
      </c>
      <c r="AB4745" s="327">
        <v>0</v>
      </c>
      <c r="AC4745" s="327">
        <v>0</v>
      </c>
      <c r="AD4745" s="327">
        <v>0</v>
      </c>
      <c r="AE4745" s="327">
        <v>0</v>
      </c>
      <c r="AF4745" s="327">
        <v>0</v>
      </c>
      <c r="AG4745" s="327">
        <v>0</v>
      </c>
      <c r="AH4745" s="327">
        <v>0</v>
      </c>
      <c r="AI4745" s="327">
        <v>0</v>
      </c>
      <c r="AJ4745" s="327">
        <v>0</v>
      </c>
      <c r="AK4745" s="327">
        <v>0</v>
      </c>
      <c r="AL4745" s="327">
        <v>0</v>
      </c>
      <c r="AM4745" s="292"/>
    </row>
    <row r="4746" spans="23:39" ht="19.5" customHeight="1" x14ac:dyDescent="0.2">
      <c r="W4746" s="323" t="s">
        <v>399</v>
      </c>
      <c r="X4746" s="323" t="s">
        <v>236</v>
      </c>
      <c r="Y4746" s="323"/>
      <c r="Z4746" s="327">
        <v>0</v>
      </c>
      <c r="AA4746" s="327">
        <v>0</v>
      </c>
      <c r="AB4746" s="327">
        <v>0</v>
      </c>
      <c r="AC4746" s="327">
        <v>0</v>
      </c>
      <c r="AD4746" s="327">
        <v>0</v>
      </c>
      <c r="AE4746" s="327">
        <v>0</v>
      </c>
      <c r="AF4746" s="327">
        <v>0</v>
      </c>
      <c r="AG4746" s="327">
        <v>0</v>
      </c>
      <c r="AH4746" s="327">
        <v>0</v>
      </c>
      <c r="AI4746" s="327">
        <v>0</v>
      </c>
      <c r="AJ4746" s="327">
        <v>0</v>
      </c>
      <c r="AK4746" s="327">
        <v>0</v>
      </c>
      <c r="AL4746" s="327">
        <v>0</v>
      </c>
      <c r="AM4746" s="292"/>
    </row>
    <row r="4747" spans="23:39" ht="19.5" customHeight="1" x14ac:dyDescent="0.2">
      <c r="W4747" s="323" t="s">
        <v>399</v>
      </c>
      <c r="X4747" s="323" t="s">
        <v>237</v>
      </c>
      <c r="Y4747" s="323"/>
      <c r="Z4747" s="327">
        <v>0</v>
      </c>
      <c r="AA4747" s="327">
        <v>0</v>
      </c>
      <c r="AB4747" s="327">
        <v>0</v>
      </c>
      <c r="AC4747" s="327">
        <v>0</v>
      </c>
      <c r="AD4747" s="327">
        <v>0</v>
      </c>
      <c r="AE4747" s="327">
        <v>0</v>
      </c>
      <c r="AF4747" s="327">
        <v>0</v>
      </c>
      <c r="AG4747" s="327">
        <v>0</v>
      </c>
      <c r="AH4747" s="327">
        <v>0</v>
      </c>
      <c r="AI4747" s="327">
        <v>0</v>
      </c>
      <c r="AJ4747" s="327">
        <v>0</v>
      </c>
      <c r="AK4747" s="327">
        <v>0</v>
      </c>
      <c r="AL4747" s="327">
        <v>0</v>
      </c>
      <c r="AM4747" s="292"/>
    </row>
    <row r="4748" spans="23:39" ht="19.5" customHeight="1" x14ac:dyDescent="0.2">
      <c r="W4748" s="323" t="s">
        <v>399</v>
      </c>
      <c r="X4748" s="323" t="s">
        <v>238</v>
      </c>
      <c r="Y4748" s="323"/>
      <c r="Z4748" s="327">
        <v>0</v>
      </c>
      <c r="AA4748" s="327">
        <v>0</v>
      </c>
      <c r="AB4748" s="327">
        <v>0</v>
      </c>
      <c r="AC4748" s="327">
        <v>0</v>
      </c>
      <c r="AD4748" s="327">
        <v>0</v>
      </c>
      <c r="AE4748" s="327">
        <v>0</v>
      </c>
      <c r="AF4748" s="327">
        <v>0</v>
      </c>
      <c r="AG4748" s="327">
        <v>0</v>
      </c>
      <c r="AH4748" s="327">
        <v>0</v>
      </c>
      <c r="AI4748" s="327">
        <v>0</v>
      </c>
      <c r="AJ4748" s="327">
        <v>0</v>
      </c>
      <c r="AK4748" s="327">
        <v>0</v>
      </c>
      <c r="AL4748" s="327">
        <v>0</v>
      </c>
      <c r="AM4748" s="292"/>
    </row>
    <row r="4749" spans="23:39" ht="19.5" customHeight="1" x14ac:dyDescent="0.2">
      <c r="W4749" s="323" t="s">
        <v>399</v>
      </c>
      <c r="X4749" s="323" t="s">
        <v>239</v>
      </c>
      <c r="Y4749" s="323"/>
      <c r="Z4749" s="327">
        <v>0</v>
      </c>
      <c r="AA4749" s="327">
        <v>0</v>
      </c>
      <c r="AB4749" s="327">
        <v>0</v>
      </c>
      <c r="AC4749" s="327">
        <v>0</v>
      </c>
      <c r="AD4749" s="327">
        <v>0</v>
      </c>
      <c r="AE4749" s="327">
        <v>0</v>
      </c>
      <c r="AF4749" s="327">
        <v>0</v>
      </c>
      <c r="AG4749" s="327">
        <v>0</v>
      </c>
      <c r="AH4749" s="327">
        <v>0</v>
      </c>
      <c r="AI4749" s="327">
        <v>0</v>
      </c>
      <c r="AJ4749" s="327">
        <v>0</v>
      </c>
      <c r="AK4749" s="327">
        <v>0</v>
      </c>
      <c r="AL4749" s="327">
        <v>0</v>
      </c>
      <c r="AM4749" s="292"/>
    </row>
    <row r="4750" spans="23:39" ht="19.5" customHeight="1" x14ac:dyDescent="0.2">
      <c r="W4750" s="323" t="s">
        <v>399</v>
      </c>
      <c r="X4750" s="323" t="s">
        <v>240</v>
      </c>
      <c r="Y4750" s="323"/>
      <c r="Z4750" s="327">
        <v>0</v>
      </c>
      <c r="AA4750" s="327">
        <v>0</v>
      </c>
      <c r="AB4750" s="327">
        <v>0</v>
      </c>
      <c r="AC4750" s="327">
        <v>0</v>
      </c>
      <c r="AD4750" s="327">
        <v>0</v>
      </c>
      <c r="AE4750" s="327">
        <v>0</v>
      </c>
      <c r="AF4750" s="327">
        <v>0</v>
      </c>
      <c r="AG4750" s="327">
        <v>0</v>
      </c>
      <c r="AH4750" s="327">
        <v>0</v>
      </c>
      <c r="AI4750" s="327">
        <v>0</v>
      </c>
      <c r="AJ4750" s="327">
        <v>0</v>
      </c>
      <c r="AK4750" s="327">
        <v>0</v>
      </c>
      <c r="AL4750" s="327">
        <v>0</v>
      </c>
      <c r="AM4750" s="292"/>
    </row>
    <row r="4751" spans="23:39" ht="19.5" customHeight="1" x14ac:dyDescent="0.2">
      <c r="W4751" s="323" t="s">
        <v>399</v>
      </c>
      <c r="X4751" s="323" t="s">
        <v>241</v>
      </c>
      <c r="Y4751" s="323"/>
      <c r="Z4751" s="327">
        <v>0</v>
      </c>
      <c r="AA4751" s="327">
        <v>0</v>
      </c>
      <c r="AB4751" s="327">
        <v>0</v>
      </c>
      <c r="AC4751" s="327">
        <v>0</v>
      </c>
      <c r="AD4751" s="327">
        <v>0</v>
      </c>
      <c r="AE4751" s="327">
        <v>0</v>
      </c>
      <c r="AF4751" s="327">
        <v>0</v>
      </c>
      <c r="AG4751" s="327">
        <v>0</v>
      </c>
      <c r="AH4751" s="327">
        <v>0</v>
      </c>
      <c r="AI4751" s="327">
        <v>0</v>
      </c>
      <c r="AJ4751" s="327">
        <v>0</v>
      </c>
      <c r="AK4751" s="327">
        <v>0</v>
      </c>
      <c r="AL4751" s="327">
        <v>0</v>
      </c>
      <c r="AM4751" s="292"/>
    </row>
    <row r="4752" spans="23:39" ht="19.5" customHeight="1" x14ac:dyDescent="0.2">
      <c r="W4752" s="323" t="s">
        <v>399</v>
      </c>
      <c r="X4752" s="323" t="s">
        <v>242</v>
      </c>
      <c r="Y4752" s="323"/>
      <c r="Z4752" s="327">
        <v>0</v>
      </c>
      <c r="AA4752" s="327">
        <v>0</v>
      </c>
      <c r="AB4752" s="327">
        <v>0</v>
      </c>
      <c r="AC4752" s="327">
        <v>0</v>
      </c>
      <c r="AD4752" s="327">
        <v>0</v>
      </c>
      <c r="AE4752" s="327">
        <v>0</v>
      </c>
      <c r="AF4752" s="327">
        <v>0</v>
      </c>
      <c r="AG4752" s="327">
        <v>10.040190000000001</v>
      </c>
      <c r="AH4752" s="327">
        <v>0</v>
      </c>
      <c r="AI4752" s="327">
        <v>0</v>
      </c>
      <c r="AJ4752" s="327">
        <v>0</v>
      </c>
      <c r="AK4752" s="327">
        <v>-2.3099999999999999E-2</v>
      </c>
      <c r="AL4752" s="327">
        <v>10.01709</v>
      </c>
      <c r="AM4752" s="292"/>
    </row>
    <row r="4753" spans="23:39" ht="19.5" customHeight="1" x14ac:dyDescent="0.2">
      <c r="W4753" s="323" t="s">
        <v>399</v>
      </c>
      <c r="X4753" s="323" t="s">
        <v>243</v>
      </c>
      <c r="Y4753" s="323"/>
      <c r="Z4753" s="327">
        <v>0</v>
      </c>
      <c r="AA4753" s="327">
        <v>0</v>
      </c>
      <c r="AB4753" s="327">
        <v>0</v>
      </c>
      <c r="AC4753" s="327">
        <v>0</v>
      </c>
      <c r="AD4753" s="327">
        <v>0</v>
      </c>
      <c r="AE4753" s="327">
        <v>0.05</v>
      </c>
      <c r="AF4753" s="327">
        <v>0</v>
      </c>
      <c r="AG4753" s="327">
        <v>0.69464400000000004</v>
      </c>
      <c r="AH4753" s="327">
        <v>0</v>
      </c>
      <c r="AI4753" s="327">
        <v>0.18360899999999999</v>
      </c>
      <c r="AJ4753" s="327">
        <v>0</v>
      </c>
      <c r="AK4753" s="327">
        <v>0.39780900000000002</v>
      </c>
      <c r="AL4753" s="327">
        <v>1.3260620000000001</v>
      </c>
      <c r="AM4753" s="292"/>
    </row>
    <row r="4754" spans="23:39" ht="19.5" customHeight="1" x14ac:dyDescent="0.2">
      <c r="W4754" s="323" t="s">
        <v>399</v>
      </c>
      <c r="X4754" s="323" t="s">
        <v>244</v>
      </c>
      <c r="Y4754" s="323"/>
      <c r="Z4754" s="327">
        <v>0</v>
      </c>
      <c r="AA4754" s="327">
        <v>0</v>
      </c>
      <c r="AB4754" s="327">
        <v>0</v>
      </c>
      <c r="AC4754" s="327">
        <v>0</v>
      </c>
      <c r="AD4754" s="327">
        <v>0</v>
      </c>
      <c r="AE4754" s="327">
        <v>0</v>
      </c>
      <c r="AF4754" s="327">
        <v>0</v>
      </c>
      <c r="AG4754" s="327">
        <v>0</v>
      </c>
      <c r="AH4754" s="327">
        <v>0</v>
      </c>
      <c r="AI4754" s="327">
        <v>0</v>
      </c>
      <c r="AJ4754" s="327">
        <v>0</v>
      </c>
      <c r="AK4754" s="327">
        <v>0</v>
      </c>
      <c r="AL4754" s="327">
        <v>0</v>
      </c>
      <c r="AM4754" s="292"/>
    </row>
    <row r="4755" spans="23:39" ht="19.5" customHeight="1" x14ac:dyDescent="0.2">
      <c r="W4755" s="323" t="s">
        <v>399</v>
      </c>
      <c r="X4755" s="323" t="s">
        <v>245</v>
      </c>
      <c r="Y4755" s="323"/>
      <c r="Z4755" s="327">
        <v>0</v>
      </c>
      <c r="AA4755" s="327">
        <v>0</v>
      </c>
      <c r="AB4755" s="327">
        <v>0</v>
      </c>
      <c r="AC4755" s="327">
        <v>0</v>
      </c>
      <c r="AD4755" s="327">
        <v>0</v>
      </c>
      <c r="AE4755" s="327">
        <v>0</v>
      </c>
      <c r="AF4755" s="327">
        <v>0</v>
      </c>
      <c r="AG4755" s="327">
        <v>0</v>
      </c>
      <c r="AH4755" s="327">
        <v>0</v>
      </c>
      <c r="AI4755" s="327">
        <v>0</v>
      </c>
      <c r="AJ4755" s="327">
        <v>0</v>
      </c>
      <c r="AK4755" s="327">
        <v>0</v>
      </c>
      <c r="AL4755" s="327">
        <v>0</v>
      </c>
      <c r="AM4755" s="292"/>
    </row>
    <row r="4756" spans="23:39" ht="19.5" customHeight="1" x14ac:dyDescent="0.2">
      <c r="W4756" s="323" t="s">
        <v>399</v>
      </c>
      <c r="X4756" s="323" t="s">
        <v>246</v>
      </c>
      <c r="Y4756" s="323"/>
      <c r="Z4756" s="327">
        <v>0</v>
      </c>
      <c r="AA4756" s="327">
        <v>0</v>
      </c>
      <c r="AB4756" s="327">
        <v>0</v>
      </c>
      <c r="AC4756" s="327">
        <v>0</v>
      </c>
      <c r="AD4756" s="327">
        <v>0</v>
      </c>
      <c r="AE4756" s="327">
        <v>0</v>
      </c>
      <c r="AF4756" s="327">
        <v>0</v>
      </c>
      <c r="AG4756" s="327">
        <v>0</v>
      </c>
      <c r="AH4756" s="327">
        <v>0</v>
      </c>
      <c r="AI4756" s="327">
        <v>0</v>
      </c>
      <c r="AJ4756" s="327">
        <v>0</v>
      </c>
      <c r="AK4756" s="327">
        <v>0</v>
      </c>
      <c r="AL4756" s="327">
        <v>0</v>
      </c>
      <c r="AM4756" s="292"/>
    </row>
    <row r="4757" spans="23:39" ht="19.5" customHeight="1" x14ac:dyDescent="0.2">
      <c r="W4757" s="323" t="s">
        <v>399</v>
      </c>
      <c r="X4757" s="323" t="s">
        <v>247</v>
      </c>
      <c r="Y4757" s="323"/>
      <c r="Z4757" s="327">
        <v>0</v>
      </c>
      <c r="AA4757" s="327">
        <v>0</v>
      </c>
      <c r="AB4757" s="327">
        <v>0</v>
      </c>
      <c r="AC4757" s="327">
        <v>0</v>
      </c>
      <c r="AD4757" s="327">
        <v>0</v>
      </c>
      <c r="AE4757" s="327">
        <v>0</v>
      </c>
      <c r="AF4757" s="327">
        <v>0</v>
      </c>
      <c r="AG4757" s="327">
        <v>0</v>
      </c>
      <c r="AH4757" s="327">
        <v>0</v>
      </c>
      <c r="AI4757" s="327">
        <v>0</v>
      </c>
      <c r="AJ4757" s="327">
        <v>0</v>
      </c>
      <c r="AK4757" s="327">
        <v>0</v>
      </c>
      <c r="AL4757" s="327">
        <v>0</v>
      </c>
      <c r="AM4757" s="292"/>
    </row>
    <row r="4758" spans="23:39" ht="19.5" customHeight="1" x14ac:dyDescent="0.2">
      <c r="W4758" s="323" t="s">
        <v>399</v>
      </c>
      <c r="X4758" s="323" t="s">
        <v>248</v>
      </c>
      <c r="Y4758" s="323"/>
      <c r="Z4758" s="327">
        <v>0</v>
      </c>
      <c r="AA4758" s="327">
        <v>0</v>
      </c>
      <c r="AB4758" s="327">
        <v>0</v>
      </c>
      <c r="AC4758" s="327">
        <v>0</v>
      </c>
      <c r="AD4758" s="327">
        <v>0</v>
      </c>
      <c r="AE4758" s="327">
        <v>0</v>
      </c>
      <c r="AF4758" s="327">
        <v>4.6451390000000004</v>
      </c>
      <c r="AG4758" s="327">
        <v>0</v>
      </c>
      <c r="AH4758" s="327">
        <v>0</v>
      </c>
      <c r="AI4758" s="327">
        <v>0</v>
      </c>
      <c r="AJ4758" s="327">
        <v>0</v>
      </c>
      <c r="AK4758" s="327">
        <v>0</v>
      </c>
      <c r="AL4758" s="327">
        <v>4.6451390000000004</v>
      </c>
      <c r="AM4758" s="292"/>
    </row>
    <row r="4759" spans="23:39" ht="19.5" customHeight="1" x14ac:dyDescent="0.2">
      <c r="W4759" s="323" t="s">
        <v>399</v>
      </c>
      <c r="X4759" s="323" t="s">
        <v>210</v>
      </c>
      <c r="Y4759" s="323"/>
      <c r="Z4759" s="327">
        <v>12.584602</v>
      </c>
      <c r="AA4759" s="327">
        <v>39.617223166666697</v>
      </c>
      <c r="AB4759" s="327">
        <v>12.555387</v>
      </c>
      <c r="AC4759" s="327">
        <v>18.473458999999998</v>
      </c>
      <c r="AD4759" s="327">
        <v>15.306779000000001</v>
      </c>
      <c r="AE4759" s="327">
        <v>17.980487</v>
      </c>
      <c r="AF4759" s="327">
        <v>25.476846999999999</v>
      </c>
      <c r="AG4759" s="327">
        <v>30.947799</v>
      </c>
      <c r="AH4759" s="327">
        <v>25.593872000000001</v>
      </c>
      <c r="AI4759" s="327">
        <v>14.609636999999999</v>
      </c>
      <c r="AJ4759" s="327">
        <v>22.346163000000001</v>
      </c>
      <c r="AK4759" s="327">
        <v>30.709755000000001</v>
      </c>
      <c r="AL4759" s="327">
        <v>266.20201016666698</v>
      </c>
      <c r="AM4759" s="292"/>
    </row>
    <row r="4760" spans="23:39" ht="19.5" customHeight="1" x14ac:dyDescent="0.2">
      <c r="W4760" s="321"/>
      <c r="X4760" s="321"/>
      <c r="Y4760" s="321"/>
      <c r="Z4760" s="329"/>
      <c r="AA4760" s="329"/>
      <c r="AB4760" s="329"/>
      <c r="AC4760" s="329"/>
      <c r="AD4760" s="329"/>
      <c r="AE4760" s="329"/>
      <c r="AF4760" s="329"/>
      <c r="AG4760" s="329"/>
      <c r="AH4760" s="329"/>
      <c r="AI4760" s="329"/>
      <c r="AJ4760" s="329"/>
      <c r="AK4760" s="329"/>
      <c r="AL4760" s="329"/>
      <c r="AM4760" s="292"/>
    </row>
    <row r="4761" spans="23:39" ht="19.5" customHeight="1" x14ac:dyDescent="0.2">
      <c r="W4761" s="321"/>
      <c r="X4761" s="321"/>
      <c r="Y4761" s="321"/>
      <c r="Z4761" s="329"/>
      <c r="AA4761" s="329"/>
      <c r="AB4761" s="329"/>
      <c r="AC4761" s="329"/>
      <c r="AD4761" s="329"/>
      <c r="AE4761" s="329"/>
      <c r="AF4761" s="329"/>
      <c r="AG4761" s="329"/>
      <c r="AH4761" s="329"/>
      <c r="AI4761" s="329"/>
      <c r="AJ4761" s="329"/>
      <c r="AK4761" s="329"/>
      <c r="AL4761" s="329"/>
      <c r="AM4761" s="292"/>
    </row>
    <row r="4762" spans="23:39" ht="19.5" customHeight="1" x14ac:dyDescent="0.2">
      <c r="W4762" s="323" t="s">
        <v>3</v>
      </c>
      <c r="X4762" s="323" t="s">
        <v>4</v>
      </c>
      <c r="Y4762" s="323"/>
      <c r="Z4762" s="327" t="s">
        <v>8</v>
      </c>
      <c r="AA4762" s="327" t="s">
        <v>9</v>
      </c>
      <c r="AB4762" s="327" t="s">
        <v>10</v>
      </c>
      <c r="AC4762" s="327" t="s">
        <v>11</v>
      </c>
      <c r="AD4762" s="327" t="s">
        <v>12</v>
      </c>
      <c r="AE4762" s="327" t="s">
        <v>13</v>
      </c>
      <c r="AF4762" s="327" t="s">
        <v>14</v>
      </c>
      <c r="AG4762" s="327" t="s">
        <v>15</v>
      </c>
      <c r="AH4762" s="327" t="s">
        <v>16</v>
      </c>
      <c r="AI4762" s="327" t="s">
        <v>17</v>
      </c>
      <c r="AJ4762" s="327" t="s">
        <v>111</v>
      </c>
      <c r="AK4762" s="327" t="s">
        <v>19</v>
      </c>
      <c r="AL4762" s="327" t="s">
        <v>20</v>
      </c>
      <c r="AM4762" s="292"/>
    </row>
    <row r="4763" spans="23:39" ht="19.5" customHeight="1" x14ac:dyDescent="0.2">
      <c r="W4763" s="323" t="s">
        <v>78</v>
      </c>
      <c r="X4763" s="323" t="s">
        <v>217</v>
      </c>
      <c r="Y4763" s="323"/>
      <c r="Z4763" s="327">
        <v>0.15928</v>
      </c>
      <c r="AA4763" s="327">
        <v>0.43519200000000002</v>
      </c>
      <c r="AB4763" s="327">
        <v>0.43519200000000002</v>
      </c>
      <c r="AC4763" s="327">
        <v>0.43519200000000002</v>
      </c>
      <c r="AD4763" s="327">
        <v>0.43519200000000002</v>
      </c>
      <c r="AE4763" s="327">
        <v>0.57247199999999998</v>
      </c>
      <c r="AF4763" s="327">
        <v>0.57247199999999998</v>
      </c>
      <c r="AG4763" s="327">
        <v>0.57247199999999998</v>
      </c>
      <c r="AH4763" s="327">
        <v>0.57247199999999998</v>
      </c>
      <c r="AI4763" s="327">
        <v>0.57247199999999998</v>
      </c>
      <c r="AJ4763" s="327">
        <v>0.57247199999999998</v>
      </c>
      <c r="AK4763" s="327">
        <v>0.57247199999999998</v>
      </c>
      <c r="AL4763" s="327">
        <v>5.9073520000000004</v>
      </c>
      <c r="AM4763" s="292"/>
    </row>
    <row r="4764" spans="23:39" ht="19.5" customHeight="1" x14ac:dyDescent="0.2">
      <c r="W4764" s="323" t="s">
        <v>78</v>
      </c>
      <c r="X4764" s="323" t="s">
        <v>218</v>
      </c>
      <c r="Y4764" s="323"/>
      <c r="Z4764" s="327">
        <v>3.6935999999999997E-2</v>
      </c>
      <c r="AA4764" s="327">
        <v>3.9365999999999998E-2</v>
      </c>
      <c r="AB4764" s="327">
        <v>3.1104E-2</v>
      </c>
      <c r="AC4764" s="327">
        <v>2.9645999999999999E-2</v>
      </c>
      <c r="AD4764" s="327">
        <v>3.4506000000000002E-2</v>
      </c>
      <c r="AE4764" s="327">
        <v>3.8393999999999998E-2</v>
      </c>
      <c r="AF4764" s="327">
        <v>4.0337999999999999E-2</v>
      </c>
      <c r="AG4764" s="327">
        <v>4.0337999999999999E-2</v>
      </c>
      <c r="AH4764" s="327">
        <v>6.6582000000000002E-2</v>
      </c>
      <c r="AI4764" s="327">
        <v>6.2207999999999999E-2</v>
      </c>
      <c r="AJ4764" s="327">
        <v>3.6935999999999997E-2</v>
      </c>
      <c r="AK4764" s="327">
        <v>6.7554000000000003E-2</v>
      </c>
      <c r="AL4764" s="327">
        <v>0.52390800000000004</v>
      </c>
      <c r="AM4764" s="292"/>
    </row>
    <row r="4765" spans="23:39" ht="19.5" customHeight="1" x14ac:dyDescent="0.2">
      <c r="W4765" s="323" t="s">
        <v>78</v>
      </c>
      <c r="X4765" s="323" t="s">
        <v>219</v>
      </c>
      <c r="Y4765" s="323"/>
      <c r="Z4765" s="327">
        <v>0.19152</v>
      </c>
      <c r="AA4765" s="327">
        <v>0.19719999999999999</v>
      </c>
      <c r="AB4765" s="327">
        <v>0.50175999999999998</v>
      </c>
      <c r="AC4765" s="327">
        <v>0.52088000000000001</v>
      </c>
      <c r="AD4765" s="327">
        <v>0.73992000000000002</v>
      </c>
      <c r="AE4765" s="327">
        <v>0.96799999999999997</v>
      </c>
      <c r="AF4765" s="327">
        <v>0.86472000000000004</v>
      </c>
      <c r="AG4765" s="327">
        <v>1.08816</v>
      </c>
      <c r="AH4765" s="327">
        <v>1.0407999999999999</v>
      </c>
      <c r="AI4765" s="327">
        <v>0.88271999999999995</v>
      </c>
      <c r="AJ4765" s="327">
        <v>0.87172000000000005</v>
      </c>
      <c r="AK4765" s="327">
        <v>1.13791</v>
      </c>
      <c r="AL4765" s="327">
        <v>9.0053099999999997</v>
      </c>
      <c r="AM4765" s="292"/>
    </row>
    <row r="4766" spans="23:39" ht="19.5" customHeight="1" x14ac:dyDescent="0.2">
      <c r="W4766" s="323" t="s">
        <v>78</v>
      </c>
      <c r="X4766" s="323" t="s">
        <v>220</v>
      </c>
      <c r="Y4766" s="323"/>
      <c r="Z4766" s="327">
        <v>-30.400026</v>
      </c>
      <c r="AA4766" s="327">
        <v>6.4863000000000004E-2</v>
      </c>
      <c r="AB4766" s="327">
        <v>3.918E-2</v>
      </c>
      <c r="AC4766" s="327">
        <v>5.5757000000000001E-2</v>
      </c>
      <c r="AD4766" s="327">
        <v>0.51305500000000004</v>
      </c>
      <c r="AE4766" s="327">
        <v>7.2359999999999994E-2</v>
      </c>
      <c r="AF4766" s="327">
        <v>7.6869000000000007E-2</v>
      </c>
      <c r="AG4766" s="327">
        <v>8.8848999999999997E-2</v>
      </c>
      <c r="AH4766" s="327">
        <v>0.151999</v>
      </c>
      <c r="AI4766" s="327">
        <v>6.6709000000000004E-2</v>
      </c>
      <c r="AJ4766" s="327">
        <v>0.114483</v>
      </c>
      <c r="AK4766" s="327">
        <v>0.109121</v>
      </c>
      <c r="AL4766" s="327">
        <v>-29.046780999999999</v>
      </c>
      <c r="AM4766" s="292"/>
    </row>
    <row r="4767" spans="23:39" ht="19.5" customHeight="1" x14ac:dyDescent="0.2">
      <c r="W4767" s="323" t="s">
        <v>78</v>
      </c>
      <c r="X4767" s="323" t="s">
        <v>211</v>
      </c>
      <c r="Y4767" s="323"/>
      <c r="Z4767" s="327">
        <v>25.758136</v>
      </c>
      <c r="AA4767" s="327">
        <v>134.75449699999999</v>
      </c>
      <c r="AB4767" s="327">
        <v>27.270192999999999</v>
      </c>
      <c r="AC4767" s="327">
        <v>31.210280000000001</v>
      </c>
      <c r="AD4767" s="327">
        <v>25.826673</v>
      </c>
      <c r="AE4767" s="327">
        <v>32.252080999999997</v>
      </c>
      <c r="AF4767" s="327">
        <v>38.788409999999999</v>
      </c>
      <c r="AG4767" s="327">
        <v>40.513478999999997</v>
      </c>
      <c r="AH4767" s="327">
        <v>27.568635</v>
      </c>
      <c r="AI4767" s="327">
        <v>29.447533</v>
      </c>
      <c r="AJ4767" s="327">
        <v>26.621027000000002</v>
      </c>
      <c r="AK4767" s="327">
        <v>42.932225000000003</v>
      </c>
      <c r="AL4767" s="327">
        <v>482.94316900000001</v>
      </c>
      <c r="AM4767" s="292"/>
    </row>
    <row r="4768" spans="23:39" ht="19.5" customHeight="1" x14ac:dyDescent="0.2">
      <c r="W4768" s="323" t="s">
        <v>78</v>
      </c>
      <c r="X4768" s="323" t="s">
        <v>221</v>
      </c>
      <c r="Y4768" s="323"/>
      <c r="Z4768" s="327">
        <v>31.868084</v>
      </c>
      <c r="AA4768" s="327">
        <v>2.4636346666666702</v>
      </c>
      <c r="AB4768" s="327">
        <v>2.2184680000000001</v>
      </c>
      <c r="AC4768" s="327">
        <v>2.0729519999999999</v>
      </c>
      <c r="AD4768" s="327">
        <v>2.1165229999999999</v>
      </c>
      <c r="AE4768" s="327">
        <v>2.3437480000000002</v>
      </c>
      <c r="AF4768" s="327">
        <v>2.4618479999999998</v>
      </c>
      <c r="AG4768" s="327">
        <v>2.5352749999999999</v>
      </c>
      <c r="AH4768" s="327">
        <v>2.5380750000000001</v>
      </c>
      <c r="AI4768" s="327">
        <v>2.5477240000000001</v>
      </c>
      <c r="AJ4768" s="327">
        <v>2.3780359999999998</v>
      </c>
      <c r="AK4768" s="327">
        <v>2.9906480000000002</v>
      </c>
      <c r="AL4768" s="327">
        <v>58.535015666666702</v>
      </c>
      <c r="AM4768" s="292"/>
    </row>
    <row r="4769" spans="23:39" ht="19.5" customHeight="1" x14ac:dyDescent="0.2">
      <c r="W4769" s="323" t="s">
        <v>78</v>
      </c>
      <c r="X4769" s="323" t="s">
        <v>222</v>
      </c>
      <c r="Y4769" s="323"/>
      <c r="Z4769" s="327">
        <v>0.21435000000000001</v>
      </c>
      <c r="AA4769" s="327">
        <v>6.4799999999999996E-2</v>
      </c>
      <c r="AB4769" s="327">
        <v>7.9979999999999996E-2</v>
      </c>
      <c r="AC4769" s="327">
        <v>0.12132</v>
      </c>
      <c r="AD4769" s="327">
        <v>0.15770000000000001</v>
      </c>
      <c r="AE4769" s="327">
        <v>0.45177</v>
      </c>
      <c r="AF4769" s="327">
        <v>0.27301999999999998</v>
      </c>
      <c r="AG4769" s="327">
        <v>0.33356999999999998</v>
      </c>
      <c r="AH4769" s="327">
        <v>0.47887000000000002</v>
      </c>
      <c r="AI4769" s="327">
        <v>0.25624999999999998</v>
      </c>
      <c r="AJ4769" s="327">
        <v>0.56642999999999999</v>
      </c>
      <c r="AK4769" s="327">
        <v>0.49147999999999997</v>
      </c>
      <c r="AL4769" s="327">
        <v>3.4895399999999999</v>
      </c>
      <c r="AM4769" s="292"/>
    </row>
    <row r="4770" spans="23:39" ht="19.5" customHeight="1" x14ac:dyDescent="0.2">
      <c r="W4770" s="323" t="s">
        <v>78</v>
      </c>
      <c r="X4770" s="323" t="s">
        <v>223</v>
      </c>
      <c r="Y4770" s="323"/>
      <c r="Z4770" s="327">
        <v>0.30499999999999999</v>
      </c>
      <c r="AA4770" s="327">
        <v>0</v>
      </c>
      <c r="AB4770" s="327">
        <v>0.1305</v>
      </c>
      <c r="AC4770" s="327">
        <v>0</v>
      </c>
      <c r="AD4770" s="327">
        <v>0</v>
      </c>
      <c r="AE4770" s="327">
        <v>2.37</v>
      </c>
      <c r="AF4770" s="327">
        <v>0</v>
      </c>
      <c r="AG4770" s="327">
        <v>-1.46</v>
      </c>
      <c r="AH4770" s="327">
        <v>0</v>
      </c>
      <c r="AI4770" s="327">
        <v>0</v>
      </c>
      <c r="AJ4770" s="327">
        <v>0</v>
      </c>
      <c r="AK4770" s="327">
        <v>0</v>
      </c>
      <c r="AL4770" s="327">
        <v>1.3454999999999999</v>
      </c>
      <c r="AM4770" s="292"/>
    </row>
    <row r="4771" spans="23:39" ht="19.5" customHeight="1" x14ac:dyDescent="0.2">
      <c r="W4771" s="323" t="s">
        <v>78</v>
      </c>
      <c r="X4771" s="323" t="s">
        <v>224</v>
      </c>
      <c r="Y4771" s="323"/>
      <c r="Z4771" s="327">
        <v>0.69374999999999998</v>
      </c>
      <c r="AA4771" s="327">
        <v>0</v>
      </c>
      <c r="AB4771" s="327">
        <v>0.58689999999999998</v>
      </c>
      <c r="AC4771" s="327">
        <v>3.8160500000000002</v>
      </c>
      <c r="AD4771" s="327">
        <v>1.14655</v>
      </c>
      <c r="AE4771" s="327">
        <v>2.2994500000000002</v>
      </c>
      <c r="AF4771" s="327">
        <v>1.2335</v>
      </c>
      <c r="AG4771" s="327">
        <v>0.38579999999999998</v>
      </c>
      <c r="AH4771" s="327">
        <v>1.2441500000000001</v>
      </c>
      <c r="AI4771" s="327">
        <v>1.2179</v>
      </c>
      <c r="AJ4771" s="327">
        <v>0.26555000000000001</v>
      </c>
      <c r="AK4771" s="327">
        <v>0</v>
      </c>
      <c r="AL4771" s="327">
        <v>12.8896</v>
      </c>
      <c r="AM4771" s="292"/>
    </row>
    <row r="4772" spans="23:39" ht="19.5" customHeight="1" x14ac:dyDescent="0.2">
      <c r="W4772" s="323" t="s">
        <v>78</v>
      </c>
      <c r="X4772" s="323" t="s">
        <v>225</v>
      </c>
      <c r="Y4772" s="323"/>
      <c r="Z4772" s="327">
        <v>0.521648</v>
      </c>
      <c r="AA4772" s="327">
        <v>0.40938600000000003</v>
      </c>
      <c r="AB4772" s="327">
        <v>0.65846099999999996</v>
      </c>
      <c r="AC4772" s="327">
        <v>0.65846099999999996</v>
      </c>
      <c r="AD4772" s="327">
        <v>0.50056699999999998</v>
      </c>
      <c r="AE4772" s="327">
        <v>0.49003099999999999</v>
      </c>
      <c r="AF4772" s="327">
        <v>0.65712899999999996</v>
      </c>
      <c r="AG4772" s="327">
        <v>0.65712899999999996</v>
      </c>
      <c r="AH4772" s="327">
        <v>0.65712899999999996</v>
      </c>
      <c r="AI4772" s="327">
        <v>0.78381999999999996</v>
      </c>
      <c r="AJ4772" s="327">
        <v>0.759301</v>
      </c>
      <c r="AK4772" s="327">
        <v>0.89986699999999997</v>
      </c>
      <c r="AL4772" s="327">
        <v>7.6529290000000003</v>
      </c>
      <c r="AM4772" s="292"/>
    </row>
    <row r="4773" spans="23:39" ht="19.5" customHeight="1" x14ac:dyDescent="0.2">
      <c r="W4773" s="323" t="s">
        <v>78</v>
      </c>
      <c r="X4773" s="323" t="s">
        <v>226</v>
      </c>
      <c r="Y4773" s="323"/>
      <c r="Z4773" s="327">
        <v>0</v>
      </c>
      <c r="AA4773" s="327">
        <v>0</v>
      </c>
      <c r="AB4773" s="327">
        <v>0</v>
      </c>
      <c r="AC4773" s="327">
        <v>0</v>
      </c>
      <c r="AD4773" s="327">
        <v>0</v>
      </c>
      <c r="AE4773" s="327">
        <v>0.28249999999999997</v>
      </c>
      <c r="AF4773" s="327">
        <v>0</v>
      </c>
      <c r="AG4773" s="327">
        <v>0</v>
      </c>
      <c r="AH4773" s="327">
        <v>0</v>
      </c>
      <c r="AI4773" s="327">
        <v>0</v>
      </c>
      <c r="AJ4773" s="327">
        <v>0</v>
      </c>
      <c r="AK4773" s="327">
        <v>5.2152999999999998E-2</v>
      </c>
      <c r="AL4773" s="327">
        <v>0.33465299999999998</v>
      </c>
      <c r="AM4773" s="292"/>
    </row>
    <row r="4774" spans="23:39" ht="19.5" customHeight="1" x14ac:dyDescent="0.2">
      <c r="W4774" s="323" t="s">
        <v>78</v>
      </c>
      <c r="X4774" s="323" t="s">
        <v>227</v>
      </c>
      <c r="Y4774" s="323"/>
      <c r="Z4774" s="327">
        <v>0</v>
      </c>
      <c r="AA4774" s="327">
        <v>0</v>
      </c>
      <c r="AB4774" s="327">
        <v>0</v>
      </c>
      <c r="AC4774" s="327">
        <v>0</v>
      </c>
      <c r="AD4774" s="327">
        <v>0</v>
      </c>
      <c r="AE4774" s="327">
        <v>0</v>
      </c>
      <c r="AF4774" s="327">
        <v>0.128</v>
      </c>
      <c r="AG4774" s="327">
        <v>0.2</v>
      </c>
      <c r="AH4774" s="327">
        <v>0</v>
      </c>
      <c r="AI4774" s="327">
        <v>0</v>
      </c>
      <c r="AJ4774" s="327">
        <v>0</v>
      </c>
      <c r="AK4774" s="327">
        <v>0</v>
      </c>
      <c r="AL4774" s="327">
        <v>0.32800000000000001</v>
      </c>
      <c r="AM4774" s="292"/>
    </row>
    <row r="4775" spans="23:39" ht="19.5" customHeight="1" x14ac:dyDescent="0.2">
      <c r="W4775" s="323" t="s">
        <v>78</v>
      </c>
      <c r="X4775" s="323" t="s">
        <v>367</v>
      </c>
      <c r="Y4775" s="323"/>
      <c r="Z4775" s="327">
        <v>0</v>
      </c>
      <c r="AA4775" s="327">
        <v>0</v>
      </c>
      <c r="AB4775" s="327">
        <v>0</v>
      </c>
      <c r="AC4775" s="327">
        <v>0</v>
      </c>
      <c r="AD4775" s="327">
        <v>0</v>
      </c>
      <c r="AE4775" s="327">
        <v>0</v>
      </c>
      <c r="AF4775" s="327">
        <v>0</v>
      </c>
      <c r="AG4775" s="327">
        <v>0</v>
      </c>
      <c r="AH4775" s="327">
        <v>0</v>
      </c>
      <c r="AI4775" s="327">
        <v>0</v>
      </c>
      <c r="AJ4775" s="327">
        <v>0</v>
      </c>
      <c r="AK4775" s="327">
        <v>0</v>
      </c>
      <c r="AL4775" s="327">
        <v>0</v>
      </c>
      <c r="AM4775" s="292"/>
    </row>
    <row r="4776" spans="23:39" ht="19.5" customHeight="1" x14ac:dyDescent="0.2">
      <c r="W4776" s="323" t="s">
        <v>78</v>
      </c>
      <c r="X4776" s="323" t="s">
        <v>229</v>
      </c>
      <c r="Y4776" s="323"/>
      <c r="Z4776" s="327">
        <v>0</v>
      </c>
      <c r="AA4776" s="327">
        <v>0</v>
      </c>
      <c r="AB4776" s="327">
        <v>0</v>
      </c>
      <c r="AC4776" s="327">
        <v>0</v>
      </c>
      <c r="AD4776" s="327">
        <v>0</v>
      </c>
      <c r="AE4776" s="327">
        <v>0</v>
      </c>
      <c r="AF4776" s="327">
        <v>0</v>
      </c>
      <c r="AG4776" s="327">
        <v>0</v>
      </c>
      <c r="AH4776" s="327">
        <v>0</v>
      </c>
      <c r="AI4776" s="327">
        <v>0</v>
      </c>
      <c r="AJ4776" s="327">
        <v>0</v>
      </c>
      <c r="AK4776" s="327">
        <v>0</v>
      </c>
      <c r="AL4776" s="327">
        <v>0</v>
      </c>
      <c r="AM4776" s="292"/>
    </row>
    <row r="4777" spans="23:39" ht="19.5" customHeight="1" x14ac:dyDescent="0.2">
      <c r="W4777" s="323" t="s">
        <v>78</v>
      </c>
      <c r="X4777" s="323" t="s">
        <v>230</v>
      </c>
      <c r="Y4777" s="323"/>
      <c r="Z4777" s="327">
        <v>0</v>
      </c>
      <c r="AA4777" s="327">
        <v>0</v>
      </c>
      <c r="AB4777" s="327">
        <v>0.1394</v>
      </c>
      <c r="AC4777" s="327">
        <v>0.1008</v>
      </c>
      <c r="AD4777" s="327">
        <v>0</v>
      </c>
      <c r="AE4777" s="327">
        <v>0</v>
      </c>
      <c r="AF4777" s="327">
        <v>0</v>
      </c>
      <c r="AG4777" s="327">
        <v>0.75253000000000003</v>
      </c>
      <c r="AH4777" s="327">
        <v>0.18943199999999999</v>
      </c>
      <c r="AI4777" s="327">
        <v>0</v>
      </c>
      <c r="AJ4777" s="327">
        <v>0</v>
      </c>
      <c r="AK4777" s="327">
        <v>0</v>
      </c>
      <c r="AL4777" s="327">
        <v>1.1821619999999999</v>
      </c>
      <c r="AM4777" s="292"/>
    </row>
    <row r="4778" spans="23:39" ht="19.5" customHeight="1" x14ac:dyDescent="0.2">
      <c r="W4778" s="323" t="s">
        <v>78</v>
      </c>
      <c r="X4778" s="323" t="s">
        <v>231</v>
      </c>
      <c r="Y4778" s="323"/>
      <c r="Z4778" s="327">
        <v>0</v>
      </c>
      <c r="AA4778" s="327">
        <v>0</v>
      </c>
      <c r="AB4778" s="327">
        <v>0</v>
      </c>
      <c r="AC4778" s="327">
        <v>0</v>
      </c>
      <c r="AD4778" s="327">
        <v>0</v>
      </c>
      <c r="AE4778" s="327">
        <v>0</v>
      </c>
      <c r="AF4778" s="327">
        <v>0</v>
      </c>
      <c r="AG4778" s="327">
        <v>0</v>
      </c>
      <c r="AH4778" s="327">
        <v>0</v>
      </c>
      <c r="AI4778" s="327">
        <v>0</v>
      </c>
      <c r="AJ4778" s="327">
        <v>0</v>
      </c>
      <c r="AK4778" s="327">
        <v>0</v>
      </c>
      <c r="AL4778" s="327">
        <v>0</v>
      </c>
      <c r="AM4778" s="292"/>
    </row>
    <row r="4779" spans="23:39" ht="19.5" customHeight="1" x14ac:dyDescent="0.2">
      <c r="W4779" s="323" t="s">
        <v>78</v>
      </c>
      <c r="X4779" s="323" t="s">
        <v>232</v>
      </c>
      <c r="Y4779" s="323"/>
      <c r="Z4779" s="327">
        <v>0</v>
      </c>
      <c r="AA4779" s="327">
        <v>0</v>
      </c>
      <c r="AB4779" s="327">
        <v>0</v>
      </c>
      <c r="AC4779" s="327">
        <v>0</v>
      </c>
      <c r="AD4779" s="327">
        <v>0</v>
      </c>
      <c r="AE4779" s="327">
        <v>0</v>
      </c>
      <c r="AF4779" s="327">
        <v>0</v>
      </c>
      <c r="AG4779" s="327">
        <v>0</v>
      </c>
      <c r="AH4779" s="327">
        <v>0</v>
      </c>
      <c r="AI4779" s="327">
        <v>0</v>
      </c>
      <c r="AJ4779" s="327">
        <v>0</v>
      </c>
      <c r="AK4779" s="327">
        <v>0</v>
      </c>
      <c r="AL4779" s="327">
        <v>0</v>
      </c>
      <c r="AM4779" s="292"/>
    </row>
    <row r="4780" spans="23:39" ht="19.5" customHeight="1" x14ac:dyDescent="0.2">
      <c r="W4780" s="323" t="s">
        <v>78</v>
      </c>
      <c r="X4780" s="323" t="s">
        <v>233</v>
      </c>
      <c r="Y4780" s="323"/>
      <c r="Z4780" s="327">
        <v>5.0999999999999997E-2</v>
      </c>
      <c r="AA4780" s="327">
        <v>0</v>
      </c>
      <c r="AB4780" s="327">
        <v>0</v>
      </c>
      <c r="AC4780" s="327">
        <v>0.3075</v>
      </c>
      <c r="AD4780" s="327">
        <v>0</v>
      </c>
      <c r="AE4780" s="327">
        <v>0</v>
      </c>
      <c r="AF4780" s="327">
        <v>0.32119999999999999</v>
      </c>
      <c r="AG4780" s="327">
        <v>0</v>
      </c>
      <c r="AH4780" s="327">
        <v>0.31969999999999998</v>
      </c>
      <c r="AI4780" s="327">
        <v>0.15820000000000001</v>
      </c>
      <c r="AJ4780" s="327">
        <v>0.42159999999999997</v>
      </c>
      <c r="AK4780" s="327">
        <v>0.1205</v>
      </c>
      <c r="AL4780" s="327">
        <v>1.6997</v>
      </c>
      <c r="AM4780" s="292"/>
    </row>
    <row r="4781" spans="23:39" ht="19.5" customHeight="1" x14ac:dyDescent="0.2">
      <c r="W4781" s="323" t="s">
        <v>78</v>
      </c>
      <c r="X4781" s="323" t="s">
        <v>234</v>
      </c>
      <c r="Y4781" s="323"/>
      <c r="Z4781" s="327">
        <v>0</v>
      </c>
      <c r="AA4781" s="327">
        <v>0</v>
      </c>
      <c r="AB4781" s="327">
        <v>0</v>
      </c>
      <c r="AC4781" s="327">
        <v>0</v>
      </c>
      <c r="AD4781" s="327">
        <v>0.80400000000000005</v>
      </c>
      <c r="AE4781" s="327">
        <v>0</v>
      </c>
      <c r="AF4781" s="327">
        <v>0</v>
      </c>
      <c r="AG4781" s="327">
        <v>0</v>
      </c>
      <c r="AH4781" s="327">
        <v>0</v>
      </c>
      <c r="AI4781" s="327">
        <v>0</v>
      </c>
      <c r="AJ4781" s="327">
        <v>0</v>
      </c>
      <c r="AK4781" s="327">
        <v>0</v>
      </c>
      <c r="AL4781" s="327">
        <v>0.80400000000000005</v>
      </c>
      <c r="AM4781" s="292"/>
    </row>
    <row r="4782" spans="23:39" ht="19.5" customHeight="1" x14ac:dyDescent="0.2">
      <c r="W4782" s="323" t="s">
        <v>78</v>
      </c>
      <c r="X4782" s="323" t="s">
        <v>127</v>
      </c>
      <c r="Y4782" s="323"/>
      <c r="Z4782" s="327">
        <v>14.661595999999999</v>
      </c>
      <c r="AA4782" s="327">
        <v>5.3623510000000003</v>
      </c>
      <c r="AB4782" s="327">
        <v>3.1801189999999999</v>
      </c>
      <c r="AC4782" s="327">
        <v>17.764641999999998</v>
      </c>
      <c r="AD4782" s="327">
        <v>7.7276790000000002</v>
      </c>
      <c r="AE4782" s="327">
        <v>8.6478800000000007</v>
      </c>
      <c r="AF4782" s="327">
        <v>0.66200199999999998</v>
      </c>
      <c r="AG4782" s="327">
        <v>5.3078390000000004</v>
      </c>
      <c r="AH4782" s="327">
        <v>26.967200999999999</v>
      </c>
      <c r="AI4782" s="327">
        <v>2.8970509999999998</v>
      </c>
      <c r="AJ4782" s="327">
        <v>8.0898810000000001</v>
      </c>
      <c r="AK4782" s="327">
        <v>49.078375999999999</v>
      </c>
      <c r="AL4782" s="327">
        <v>150.34661700000001</v>
      </c>
      <c r="AM4782" s="292"/>
    </row>
    <row r="4783" spans="23:39" ht="19.5" customHeight="1" x14ac:dyDescent="0.2">
      <c r="W4783" s="323" t="s">
        <v>78</v>
      </c>
      <c r="X4783" s="323" t="s">
        <v>235</v>
      </c>
      <c r="Y4783" s="323"/>
      <c r="Z4783" s="327">
        <v>0</v>
      </c>
      <c r="AA4783" s="327">
        <v>0</v>
      </c>
      <c r="AB4783" s="327">
        <v>0</v>
      </c>
      <c r="AC4783" s="327">
        <v>0</v>
      </c>
      <c r="AD4783" s="327">
        <v>0</v>
      </c>
      <c r="AE4783" s="327">
        <v>0</v>
      </c>
      <c r="AF4783" s="327">
        <v>0</v>
      </c>
      <c r="AG4783" s="327">
        <v>0</v>
      </c>
      <c r="AH4783" s="327">
        <v>0</v>
      </c>
      <c r="AI4783" s="327">
        <v>7.8559000000000004E-2</v>
      </c>
      <c r="AJ4783" s="327">
        <v>1.2252320000000001</v>
      </c>
      <c r="AK4783" s="327">
        <v>0</v>
      </c>
      <c r="AL4783" s="327">
        <v>1.3037909999999999</v>
      </c>
      <c r="AM4783" s="292"/>
    </row>
    <row r="4784" spans="23:39" ht="19.5" customHeight="1" x14ac:dyDescent="0.2">
      <c r="W4784" s="323" t="s">
        <v>78</v>
      </c>
      <c r="X4784" s="323" t="s">
        <v>236</v>
      </c>
      <c r="Y4784" s="323"/>
      <c r="Z4784" s="327">
        <v>0</v>
      </c>
      <c r="AA4784" s="327">
        <v>0</v>
      </c>
      <c r="AB4784" s="327">
        <v>0</v>
      </c>
      <c r="AC4784" s="327">
        <v>0</v>
      </c>
      <c r="AD4784" s="327">
        <v>0</v>
      </c>
      <c r="AE4784" s="327">
        <v>0</v>
      </c>
      <c r="AF4784" s="327">
        <v>0</v>
      </c>
      <c r="AG4784" s="327">
        <v>0</v>
      </c>
      <c r="AH4784" s="327">
        <v>0</v>
      </c>
      <c r="AI4784" s="327">
        <v>0</v>
      </c>
      <c r="AJ4784" s="327">
        <v>0</v>
      </c>
      <c r="AK4784" s="327">
        <v>0</v>
      </c>
      <c r="AL4784" s="327">
        <v>0</v>
      </c>
      <c r="AM4784" s="292"/>
    </row>
    <row r="4785" spans="23:39" ht="19.5" customHeight="1" x14ac:dyDescent="0.2">
      <c r="W4785" s="323" t="s">
        <v>78</v>
      </c>
      <c r="X4785" s="323" t="s">
        <v>237</v>
      </c>
      <c r="Y4785" s="323"/>
      <c r="Z4785" s="327">
        <v>0</v>
      </c>
      <c r="AA4785" s="327">
        <v>0</v>
      </c>
      <c r="AB4785" s="327">
        <v>0</v>
      </c>
      <c r="AC4785" s="327">
        <v>0</v>
      </c>
      <c r="AD4785" s="327">
        <v>0</v>
      </c>
      <c r="AE4785" s="327">
        <v>0</v>
      </c>
      <c r="AF4785" s="327">
        <v>0</v>
      </c>
      <c r="AG4785" s="327">
        <v>0</v>
      </c>
      <c r="AH4785" s="327">
        <v>0</v>
      </c>
      <c r="AI4785" s="327">
        <v>0</v>
      </c>
      <c r="AJ4785" s="327">
        <v>0</v>
      </c>
      <c r="AK4785" s="327">
        <v>0</v>
      </c>
      <c r="AL4785" s="327">
        <v>0</v>
      </c>
      <c r="AM4785" s="292"/>
    </row>
    <row r="4786" spans="23:39" ht="19.5" customHeight="1" x14ac:dyDescent="0.2">
      <c r="W4786" s="323" t="s">
        <v>78</v>
      </c>
      <c r="X4786" s="323" t="s">
        <v>238</v>
      </c>
      <c r="Y4786" s="323"/>
      <c r="Z4786" s="327">
        <v>0</v>
      </c>
      <c r="AA4786" s="327">
        <v>0</v>
      </c>
      <c r="AB4786" s="327">
        <v>0</v>
      </c>
      <c r="AC4786" s="327">
        <v>0</v>
      </c>
      <c r="AD4786" s="327">
        <v>0</v>
      </c>
      <c r="AE4786" s="327">
        <v>0</v>
      </c>
      <c r="AF4786" s="327">
        <v>0</v>
      </c>
      <c r="AG4786" s="327">
        <v>0</v>
      </c>
      <c r="AH4786" s="327">
        <v>0</v>
      </c>
      <c r="AI4786" s="327">
        <v>0</v>
      </c>
      <c r="AJ4786" s="327">
        <v>0</v>
      </c>
      <c r="AK4786" s="327">
        <v>0</v>
      </c>
      <c r="AL4786" s="327">
        <v>0</v>
      </c>
      <c r="AM4786" s="292"/>
    </row>
    <row r="4787" spans="23:39" ht="19.5" customHeight="1" x14ac:dyDescent="0.2">
      <c r="W4787" s="323" t="s">
        <v>78</v>
      </c>
      <c r="X4787" s="323" t="s">
        <v>239</v>
      </c>
      <c r="Y4787" s="323"/>
      <c r="Z4787" s="327">
        <v>0</v>
      </c>
      <c r="AA4787" s="327">
        <v>0</v>
      </c>
      <c r="AB4787" s="327">
        <v>0</v>
      </c>
      <c r="AC4787" s="327">
        <v>0</v>
      </c>
      <c r="AD4787" s="327">
        <v>0</v>
      </c>
      <c r="AE4787" s="327">
        <v>0</v>
      </c>
      <c r="AF4787" s="327">
        <v>0</v>
      </c>
      <c r="AG4787" s="327">
        <v>0</v>
      </c>
      <c r="AH4787" s="327">
        <v>0</v>
      </c>
      <c r="AI4787" s="327">
        <v>0</v>
      </c>
      <c r="AJ4787" s="327">
        <v>0</v>
      </c>
      <c r="AK4787" s="327">
        <v>0</v>
      </c>
      <c r="AL4787" s="327">
        <v>0</v>
      </c>
      <c r="AM4787" s="292"/>
    </row>
    <row r="4788" spans="23:39" ht="19.5" customHeight="1" x14ac:dyDescent="0.2">
      <c r="W4788" s="323" t="s">
        <v>78</v>
      </c>
      <c r="X4788" s="323" t="s">
        <v>240</v>
      </c>
      <c r="Y4788" s="323"/>
      <c r="Z4788" s="327">
        <v>0</v>
      </c>
      <c r="AA4788" s="327">
        <v>0</v>
      </c>
      <c r="AB4788" s="327">
        <v>0</v>
      </c>
      <c r="AC4788" s="327">
        <v>0</v>
      </c>
      <c r="AD4788" s="327">
        <v>0</v>
      </c>
      <c r="AE4788" s="327">
        <v>0</v>
      </c>
      <c r="AF4788" s="327">
        <v>0</v>
      </c>
      <c r="AG4788" s="327">
        <v>0</v>
      </c>
      <c r="AH4788" s="327">
        <v>0</v>
      </c>
      <c r="AI4788" s="327">
        <v>0</v>
      </c>
      <c r="AJ4788" s="327">
        <v>0</v>
      </c>
      <c r="AK4788" s="327">
        <v>0</v>
      </c>
      <c r="AL4788" s="327">
        <v>0</v>
      </c>
      <c r="AM4788" s="292"/>
    </row>
    <row r="4789" spans="23:39" ht="19.5" customHeight="1" x14ac:dyDescent="0.2">
      <c r="W4789" s="323" t="s">
        <v>78</v>
      </c>
      <c r="X4789" s="323" t="s">
        <v>241</v>
      </c>
      <c r="Y4789" s="323"/>
      <c r="Z4789" s="327">
        <v>0</v>
      </c>
      <c r="AA4789" s="327">
        <v>0</v>
      </c>
      <c r="AB4789" s="327">
        <v>0</v>
      </c>
      <c r="AC4789" s="327">
        <v>0</v>
      </c>
      <c r="AD4789" s="327">
        <v>0</v>
      </c>
      <c r="AE4789" s="327">
        <v>0</v>
      </c>
      <c r="AF4789" s="327">
        <v>0</v>
      </c>
      <c r="AG4789" s="327">
        <v>0</v>
      </c>
      <c r="AH4789" s="327">
        <v>0</v>
      </c>
      <c r="AI4789" s="327">
        <v>0</v>
      </c>
      <c r="AJ4789" s="327">
        <v>0</v>
      </c>
      <c r="AK4789" s="327">
        <v>0</v>
      </c>
      <c r="AL4789" s="327">
        <v>0</v>
      </c>
      <c r="AM4789" s="292"/>
    </row>
    <row r="4790" spans="23:39" ht="19.5" customHeight="1" x14ac:dyDescent="0.2">
      <c r="W4790" s="323" t="s">
        <v>78</v>
      </c>
      <c r="X4790" s="323" t="s">
        <v>242</v>
      </c>
      <c r="Y4790" s="323"/>
      <c r="Z4790" s="327">
        <v>0</v>
      </c>
      <c r="AA4790" s="327">
        <v>0</v>
      </c>
      <c r="AB4790" s="327">
        <v>0</v>
      </c>
      <c r="AC4790" s="327">
        <v>0</v>
      </c>
      <c r="AD4790" s="327">
        <v>-1.5</v>
      </c>
      <c r="AE4790" s="327">
        <v>0</v>
      </c>
      <c r="AF4790" s="327">
        <v>0</v>
      </c>
      <c r="AG4790" s="327">
        <v>7.7808000000000002</v>
      </c>
      <c r="AH4790" s="327">
        <v>0</v>
      </c>
      <c r="AI4790" s="327">
        <v>0</v>
      </c>
      <c r="AJ4790" s="327">
        <v>0</v>
      </c>
      <c r="AK4790" s="327">
        <v>0</v>
      </c>
      <c r="AL4790" s="327">
        <v>6.2808000000000002</v>
      </c>
      <c r="AM4790" s="292"/>
    </row>
    <row r="4791" spans="23:39" ht="19.5" customHeight="1" x14ac:dyDescent="0.2">
      <c r="W4791" s="323" t="s">
        <v>78</v>
      </c>
      <c r="X4791" s="323" t="s">
        <v>243</v>
      </c>
      <c r="Y4791" s="323"/>
      <c r="Z4791" s="327">
        <v>0</v>
      </c>
      <c r="AA4791" s="327">
        <v>0</v>
      </c>
      <c r="AB4791" s="327">
        <v>0</v>
      </c>
      <c r="AC4791" s="327">
        <v>0</v>
      </c>
      <c r="AD4791" s="327">
        <v>0</v>
      </c>
      <c r="AE4791" s="327">
        <v>1.2332000000000001</v>
      </c>
      <c r="AF4791" s="327">
        <v>1.2273890000000001</v>
      </c>
      <c r="AG4791" s="327">
        <v>3.1222949999999998</v>
      </c>
      <c r="AH4791" s="327">
        <v>0.90149599999999996</v>
      </c>
      <c r="AI4791" s="327">
        <v>0</v>
      </c>
      <c r="AJ4791" s="327">
        <v>0.115</v>
      </c>
      <c r="AK4791" s="327">
        <v>0.70778700000000005</v>
      </c>
      <c r="AL4791" s="327">
        <v>7.3071669999999997</v>
      </c>
      <c r="AM4791" s="292"/>
    </row>
    <row r="4792" spans="23:39" ht="19.5" customHeight="1" x14ac:dyDescent="0.2">
      <c r="W4792" s="323" t="s">
        <v>78</v>
      </c>
      <c r="X4792" s="323" t="s">
        <v>244</v>
      </c>
      <c r="Y4792" s="323"/>
      <c r="Z4792" s="327">
        <v>0</v>
      </c>
      <c r="AA4792" s="327">
        <v>0</v>
      </c>
      <c r="AB4792" s="327">
        <v>0</v>
      </c>
      <c r="AC4792" s="327">
        <v>0</v>
      </c>
      <c r="AD4792" s="327">
        <v>0</v>
      </c>
      <c r="AE4792" s="327">
        <v>0</v>
      </c>
      <c r="AF4792" s="327">
        <v>0</v>
      </c>
      <c r="AG4792" s="327">
        <v>0</v>
      </c>
      <c r="AH4792" s="327">
        <v>0</v>
      </c>
      <c r="AI4792" s="327">
        <v>0</v>
      </c>
      <c r="AJ4792" s="327">
        <v>0</v>
      </c>
      <c r="AK4792" s="327">
        <v>0</v>
      </c>
      <c r="AL4792" s="327">
        <v>0</v>
      </c>
      <c r="AM4792" s="292"/>
    </row>
    <row r="4793" spans="23:39" ht="19.5" customHeight="1" x14ac:dyDescent="0.2">
      <c r="W4793" s="323" t="s">
        <v>78</v>
      </c>
      <c r="X4793" s="323" t="s">
        <v>245</v>
      </c>
      <c r="Y4793" s="323"/>
      <c r="Z4793" s="327">
        <v>0</v>
      </c>
      <c r="AA4793" s="327">
        <v>0</v>
      </c>
      <c r="AB4793" s="327">
        <v>0</v>
      </c>
      <c r="AC4793" s="327">
        <v>0</v>
      </c>
      <c r="AD4793" s="327">
        <v>0</v>
      </c>
      <c r="AE4793" s="327">
        <v>0</v>
      </c>
      <c r="AF4793" s="327">
        <v>0</v>
      </c>
      <c r="AG4793" s="327">
        <v>0</v>
      </c>
      <c r="AH4793" s="327">
        <v>0</v>
      </c>
      <c r="AI4793" s="327">
        <v>0</v>
      </c>
      <c r="AJ4793" s="327">
        <v>0</v>
      </c>
      <c r="AK4793" s="327">
        <v>0</v>
      </c>
      <c r="AL4793" s="327">
        <v>0</v>
      </c>
      <c r="AM4793" s="292"/>
    </row>
    <row r="4794" spans="23:39" ht="19.5" customHeight="1" x14ac:dyDescent="0.2">
      <c r="W4794" s="323" t="s">
        <v>78</v>
      </c>
      <c r="X4794" s="323" t="s">
        <v>246</v>
      </c>
      <c r="Y4794" s="323"/>
      <c r="Z4794" s="327">
        <v>0</v>
      </c>
      <c r="AA4794" s="327">
        <v>0</v>
      </c>
      <c r="AB4794" s="327">
        <v>0</v>
      </c>
      <c r="AC4794" s="327">
        <v>0</v>
      </c>
      <c r="AD4794" s="327">
        <v>0</v>
      </c>
      <c r="AE4794" s="327">
        <v>0</v>
      </c>
      <c r="AF4794" s="327">
        <v>0</v>
      </c>
      <c r="AG4794" s="327">
        <v>0</v>
      </c>
      <c r="AH4794" s="327">
        <v>0</v>
      </c>
      <c r="AI4794" s="327">
        <v>0</v>
      </c>
      <c r="AJ4794" s="327">
        <v>0</v>
      </c>
      <c r="AK4794" s="327">
        <v>0</v>
      </c>
      <c r="AL4794" s="327">
        <v>0</v>
      </c>
      <c r="AM4794" s="292"/>
    </row>
    <row r="4795" spans="23:39" ht="19.5" customHeight="1" x14ac:dyDescent="0.2">
      <c r="W4795" s="323" t="s">
        <v>78</v>
      </c>
      <c r="X4795" s="323" t="s">
        <v>247</v>
      </c>
      <c r="Y4795" s="323"/>
      <c r="Z4795" s="327">
        <v>0</v>
      </c>
      <c r="AA4795" s="327">
        <v>0</v>
      </c>
      <c r="AB4795" s="327">
        <v>0</v>
      </c>
      <c r="AC4795" s="327">
        <v>0.82340000000000002</v>
      </c>
      <c r="AD4795" s="327">
        <v>0</v>
      </c>
      <c r="AE4795" s="327">
        <v>0</v>
      </c>
      <c r="AF4795" s="327">
        <v>0</v>
      </c>
      <c r="AG4795" s="327">
        <v>0</v>
      </c>
      <c r="AH4795" s="327">
        <v>0</v>
      </c>
      <c r="AI4795" s="327">
        <v>0</v>
      </c>
      <c r="AJ4795" s="327">
        <v>0</v>
      </c>
      <c r="AK4795" s="327">
        <v>0</v>
      </c>
      <c r="AL4795" s="327">
        <v>0.82340000000000002</v>
      </c>
      <c r="AM4795" s="292"/>
    </row>
    <row r="4796" spans="23:39" ht="19.5" customHeight="1" x14ac:dyDescent="0.2">
      <c r="W4796" s="323" t="s">
        <v>78</v>
      </c>
      <c r="X4796" s="323" t="s">
        <v>248</v>
      </c>
      <c r="Y4796" s="323"/>
      <c r="Z4796" s="327">
        <v>0</v>
      </c>
      <c r="AA4796" s="327">
        <v>0</v>
      </c>
      <c r="AB4796" s="327">
        <v>0</v>
      </c>
      <c r="AC4796" s="327">
        <v>0</v>
      </c>
      <c r="AD4796" s="327">
        <v>0</v>
      </c>
      <c r="AE4796" s="327">
        <v>0</v>
      </c>
      <c r="AF4796" s="327">
        <v>27.463746</v>
      </c>
      <c r="AG4796" s="327">
        <v>0</v>
      </c>
      <c r="AH4796" s="327">
        <v>0</v>
      </c>
      <c r="AI4796" s="327">
        <v>0</v>
      </c>
      <c r="AJ4796" s="327">
        <v>0</v>
      </c>
      <c r="AK4796" s="327">
        <v>0</v>
      </c>
      <c r="AL4796" s="327">
        <v>27.463746</v>
      </c>
      <c r="AM4796" s="292"/>
    </row>
    <row r="4797" spans="23:39" ht="19.5" customHeight="1" x14ac:dyDescent="0.2">
      <c r="W4797" s="323" t="s">
        <v>78</v>
      </c>
      <c r="X4797" s="323" t="s">
        <v>210</v>
      </c>
      <c r="Y4797" s="323"/>
      <c r="Z4797" s="327">
        <v>44.061273999999997</v>
      </c>
      <c r="AA4797" s="327">
        <v>143.79128966666701</v>
      </c>
      <c r="AB4797" s="327">
        <v>35.271256999999999</v>
      </c>
      <c r="AC4797" s="327">
        <v>57.916879999999999</v>
      </c>
      <c r="AD4797" s="327">
        <v>38.502364999999998</v>
      </c>
      <c r="AE4797" s="327">
        <v>52.021886000000002</v>
      </c>
      <c r="AF4797" s="327">
        <v>74.770643000000007</v>
      </c>
      <c r="AG4797" s="327">
        <v>61.918536000000003</v>
      </c>
      <c r="AH4797" s="327">
        <v>62.696541000000003</v>
      </c>
      <c r="AI4797" s="327">
        <v>38.971145999999997</v>
      </c>
      <c r="AJ4797" s="327">
        <v>42.037667999999996</v>
      </c>
      <c r="AK4797" s="327">
        <v>99.160093000000003</v>
      </c>
      <c r="AL4797" s="327">
        <v>751.11957866666705</v>
      </c>
      <c r="AM4797" s="292"/>
    </row>
    <row r="4798" spans="23:39" ht="19.5" customHeight="1" x14ac:dyDescent="0.2">
      <c r="W4798" s="321"/>
      <c r="X4798" s="321"/>
      <c r="Y4798" s="321"/>
      <c r="Z4798" s="329"/>
      <c r="AA4798" s="329"/>
      <c r="AB4798" s="329"/>
      <c r="AC4798" s="329"/>
      <c r="AD4798" s="329"/>
      <c r="AE4798" s="329"/>
      <c r="AF4798" s="329"/>
      <c r="AG4798" s="329"/>
      <c r="AH4798" s="329"/>
      <c r="AI4798" s="329"/>
      <c r="AJ4798" s="329"/>
      <c r="AK4798" s="329"/>
      <c r="AL4798" s="329"/>
      <c r="AM4798" s="292"/>
    </row>
    <row r="4799" spans="23:39" ht="19.5" customHeight="1" x14ac:dyDescent="0.2">
      <c r="W4799" s="321"/>
      <c r="X4799" s="321"/>
      <c r="Y4799" s="321"/>
      <c r="Z4799" s="329"/>
      <c r="AA4799" s="329"/>
      <c r="AB4799" s="329"/>
      <c r="AC4799" s="329"/>
      <c r="AD4799" s="329"/>
      <c r="AE4799" s="329"/>
      <c r="AF4799" s="329"/>
      <c r="AG4799" s="329"/>
      <c r="AH4799" s="329"/>
      <c r="AI4799" s="329"/>
      <c r="AJ4799" s="329"/>
      <c r="AK4799" s="329"/>
      <c r="AL4799" s="329"/>
      <c r="AM4799" s="292"/>
    </row>
    <row r="4800" spans="23:39" ht="19.5" customHeight="1" x14ac:dyDescent="0.2">
      <c r="W4800" s="323" t="s">
        <v>3</v>
      </c>
      <c r="X4800" s="323" t="s">
        <v>4</v>
      </c>
      <c r="Y4800" s="323"/>
      <c r="Z4800" s="327" t="s">
        <v>8</v>
      </c>
      <c r="AA4800" s="327" t="s">
        <v>9</v>
      </c>
      <c r="AB4800" s="327" t="s">
        <v>10</v>
      </c>
      <c r="AC4800" s="327" t="s">
        <v>11</v>
      </c>
      <c r="AD4800" s="327" t="s">
        <v>12</v>
      </c>
      <c r="AE4800" s="327" t="s">
        <v>13</v>
      </c>
      <c r="AF4800" s="327" t="s">
        <v>14</v>
      </c>
      <c r="AG4800" s="327" t="s">
        <v>15</v>
      </c>
      <c r="AH4800" s="327" t="s">
        <v>16</v>
      </c>
      <c r="AI4800" s="327" t="s">
        <v>17</v>
      </c>
      <c r="AJ4800" s="327" t="s">
        <v>111</v>
      </c>
      <c r="AK4800" s="327" t="s">
        <v>19</v>
      </c>
      <c r="AL4800" s="327" t="s">
        <v>20</v>
      </c>
      <c r="AM4800" s="292"/>
    </row>
    <row r="4801" spans="23:39" ht="19.5" customHeight="1" x14ac:dyDescent="0.2">
      <c r="W4801" s="323" t="s">
        <v>258</v>
      </c>
      <c r="X4801" s="323" t="s">
        <v>217</v>
      </c>
      <c r="Y4801" s="323"/>
      <c r="Z4801" s="327">
        <v>0.75395199999999996</v>
      </c>
      <c r="AA4801" s="327">
        <v>1.0359309999999999</v>
      </c>
      <c r="AB4801" s="327">
        <v>1.0359309999999999</v>
      </c>
      <c r="AC4801" s="327">
        <v>1.0359309999999999</v>
      </c>
      <c r="AD4801" s="327">
        <v>1.0359309999999999</v>
      </c>
      <c r="AE4801" s="327">
        <v>1.0359309999999999</v>
      </c>
      <c r="AF4801" s="327">
        <v>1.0359309999999999</v>
      </c>
      <c r="AG4801" s="327">
        <v>0.78517899999999996</v>
      </c>
      <c r="AH4801" s="327">
        <v>1.3131790000000001</v>
      </c>
      <c r="AI4801" s="327">
        <v>1.3131790000000001</v>
      </c>
      <c r="AJ4801" s="327">
        <v>1.3131790000000001</v>
      </c>
      <c r="AK4801" s="327">
        <v>1.3131790000000001</v>
      </c>
      <c r="AL4801" s="327">
        <v>13.007433000000001</v>
      </c>
      <c r="AM4801" s="292"/>
    </row>
    <row r="4802" spans="23:39" ht="19.5" customHeight="1" x14ac:dyDescent="0.2">
      <c r="W4802" s="323" t="s">
        <v>258</v>
      </c>
      <c r="X4802" s="323" t="s">
        <v>218</v>
      </c>
      <c r="Y4802" s="323"/>
      <c r="Z4802" s="327">
        <v>3.9851999999999999E-2</v>
      </c>
      <c r="AA4802" s="327">
        <v>4.8599999999999997E-2</v>
      </c>
      <c r="AB4802" s="327">
        <v>3.8393999999999998E-2</v>
      </c>
      <c r="AC4802" s="327">
        <v>3.6450000000000003E-2</v>
      </c>
      <c r="AD4802" s="327">
        <v>4.2282E-2</v>
      </c>
      <c r="AE4802" s="327">
        <v>4.7142000000000003E-2</v>
      </c>
      <c r="AF4802" s="327">
        <v>4.9571999999999998E-2</v>
      </c>
      <c r="AG4802" s="327">
        <v>4.9571999999999998E-2</v>
      </c>
      <c r="AH4802" s="327">
        <v>8.1647999999999998E-2</v>
      </c>
      <c r="AI4802" s="327">
        <v>7.6301999999999995E-2</v>
      </c>
      <c r="AJ4802" s="327">
        <v>4.5684000000000002E-2</v>
      </c>
      <c r="AK4802" s="327">
        <v>8.3105999999999999E-2</v>
      </c>
      <c r="AL4802" s="327">
        <v>0.63860399999999995</v>
      </c>
      <c r="AM4802" s="292"/>
    </row>
    <row r="4803" spans="23:39" ht="19.5" customHeight="1" x14ac:dyDescent="0.2">
      <c r="W4803" s="323" t="s">
        <v>258</v>
      </c>
      <c r="X4803" s="323" t="s">
        <v>219</v>
      </c>
      <c r="Y4803" s="323"/>
      <c r="Z4803" s="327">
        <v>0.57872000000000001</v>
      </c>
      <c r="AA4803" s="327">
        <v>0.37215999999999999</v>
      </c>
      <c r="AB4803" s="327">
        <v>0.83735999999999999</v>
      </c>
      <c r="AC4803" s="327">
        <v>0.92335999999999996</v>
      </c>
      <c r="AD4803" s="327">
        <v>1.1903999999999999</v>
      </c>
      <c r="AE4803" s="327">
        <v>1.5164800000000001</v>
      </c>
      <c r="AF4803" s="327">
        <v>1.48176</v>
      </c>
      <c r="AG4803" s="327">
        <v>1.3211999999999999</v>
      </c>
      <c r="AH4803" s="327">
        <v>1.2467999999999999</v>
      </c>
      <c r="AI4803" s="327">
        <v>1.07168</v>
      </c>
      <c r="AJ4803" s="327">
        <v>1.05602</v>
      </c>
      <c r="AK4803" s="327">
        <v>1.3224</v>
      </c>
      <c r="AL4803" s="327">
        <v>12.918340000000001</v>
      </c>
      <c r="AM4803" s="292"/>
    </row>
    <row r="4804" spans="23:39" ht="19.5" customHeight="1" x14ac:dyDescent="0.2">
      <c r="W4804" s="323" t="s">
        <v>258</v>
      </c>
      <c r="X4804" s="323" t="s">
        <v>220</v>
      </c>
      <c r="Y4804" s="323"/>
      <c r="Z4804" s="327">
        <v>-28.044820999999999</v>
      </c>
      <c r="AA4804" s="327">
        <v>11.318350000000001</v>
      </c>
      <c r="AB4804" s="327">
        <v>2.1183749999999999</v>
      </c>
      <c r="AC4804" s="327">
        <v>1.4739789999999999</v>
      </c>
      <c r="AD4804" s="327">
        <v>4.0342200000000004</v>
      </c>
      <c r="AE4804" s="327">
        <v>5.9825299999999997</v>
      </c>
      <c r="AF4804" s="327">
        <v>9.1969999999999996E-2</v>
      </c>
      <c r="AG4804" s="327">
        <v>0.85681700000000005</v>
      </c>
      <c r="AH4804" s="327">
        <v>18.801822999999999</v>
      </c>
      <c r="AI4804" s="327">
        <v>5.7912489999999996</v>
      </c>
      <c r="AJ4804" s="327">
        <v>6.2693399999999997</v>
      </c>
      <c r="AK4804" s="327">
        <v>5.4254689999999997</v>
      </c>
      <c r="AL4804" s="327">
        <v>34.119301</v>
      </c>
      <c r="AM4804" s="292"/>
    </row>
    <row r="4805" spans="23:39" ht="19.5" customHeight="1" x14ac:dyDescent="0.2">
      <c r="W4805" s="323" t="s">
        <v>258</v>
      </c>
      <c r="X4805" s="323" t="s">
        <v>211</v>
      </c>
      <c r="Y4805" s="323"/>
      <c r="Z4805" s="327">
        <v>12.889942</v>
      </c>
      <c r="AA4805" s="327">
        <v>34.975177000000002</v>
      </c>
      <c r="AB4805" s="327">
        <v>15.884765</v>
      </c>
      <c r="AC4805" s="327">
        <v>28.082958999999999</v>
      </c>
      <c r="AD4805" s="327">
        <v>20.580386000000001</v>
      </c>
      <c r="AE4805" s="327">
        <v>19.314392000000002</v>
      </c>
      <c r="AF4805" s="327">
        <v>27.967195</v>
      </c>
      <c r="AG4805" s="327">
        <v>22.597646999999998</v>
      </c>
      <c r="AH4805" s="327">
        <v>18.67257</v>
      </c>
      <c r="AI4805" s="327">
        <v>19.271345</v>
      </c>
      <c r="AJ4805" s="327">
        <v>19.665742000000002</v>
      </c>
      <c r="AK4805" s="327">
        <v>40.692698999999998</v>
      </c>
      <c r="AL4805" s="327">
        <v>280.59481899999997</v>
      </c>
      <c r="AM4805" s="292"/>
    </row>
    <row r="4806" spans="23:39" ht="19.5" customHeight="1" x14ac:dyDescent="0.2">
      <c r="W4806" s="323" t="s">
        <v>258</v>
      </c>
      <c r="X4806" s="323" t="s">
        <v>221</v>
      </c>
      <c r="Y4806" s="323"/>
      <c r="Z4806" s="327">
        <v>3.5358800000000001</v>
      </c>
      <c r="AA4806" s="327">
        <v>3.45429575757576</v>
      </c>
      <c r="AB4806" s="327">
        <v>3.203287</v>
      </c>
      <c r="AC4806" s="327">
        <v>1.0821069999999999</v>
      </c>
      <c r="AD4806" s="327">
        <v>3.1645270000000001</v>
      </c>
      <c r="AE4806" s="327">
        <v>2.8456250000000001</v>
      </c>
      <c r="AF4806" s="327">
        <v>2.9398179999999998</v>
      </c>
      <c r="AG4806" s="327">
        <v>2.8526760000000002</v>
      </c>
      <c r="AH4806" s="327">
        <v>2.7565339999999998</v>
      </c>
      <c r="AI4806" s="327">
        <v>3.2591000000000001</v>
      </c>
      <c r="AJ4806" s="327">
        <v>2.9334820000000001</v>
      </c>
      <c r="AK4806" s="327">
        <v>3.5653760000000001</v>
      </c>
      <c r="AL4806" s="327">
        <v>35.592707757575802</v>
      </c>
      <c r="AM4806" s="292"/>
    </row>
    <row r="4807" spans="23:39" ht="19.5" customHeight="1" x14ac:dyDescent="0.2">
      <c r="W4807" s="323" t="s">
        <v>258</v>
      </c>
      <c r="X4807" s="323" t="s">
        <v>222</v>
      </c>
      <c r="Y4807" s="323"/>
      <c r="Z4807" s="327">
        <v>0.14385000000000001</v>
      </c>
      <c r="AA4807" s="327">
        <v>6.4799999999999996E-2</v>
      </c>
      <c r="AB4807" s="327">
        <v>0.14712</v>
      </c>
      <c r="AC4807" s="327">
        <v>0.46727999999999997</v>
      </c>
      <c r="AD4807" s="327">
        <v>0.12173</v>
      </c>
      <c r="AE4807" s="327">
        <v>0.1691</v>
      </c>
      <c r="AF4807" s="327">
        <v>0.13059999999999999</v>
      </c>
      <c r="AG4807" s="327">
        <v>0.35453000000000001</v>
      </c>
      <c r="AH4807" s="327">
        <v>7.8589999999999993E-2</v>
      </c>
      <c r="AI4807" s="327">
        <v>0.10254000000000001</v>
      </c>
      <c r="AJ4807" s="327">
        <v>0.28549999999999998</v>
      </c>
      <c r="AK4807" s="327">
        <v>0</v>
      </c>
      <c r="AL4807" s="327">
        <v>2.0656400000000001</v>
      </c>
      <c r="AM4807" s="292"/>
    </row>
    <row r="4808" spans="23:39" ht="19.5" customHeight="1" x14ac:dyDescent="0.2">
      <c r="W4808" s="323" t="s">
        <v>258</v>
      </c>
      <c r="X4808" s="323" t="s">
        <v>223</v>
      </c>
      <c r="Y4808" s="323"/>
      <c r="Z4808" s="327">
        <v>0</v>
      </c>
      <c r="AA4808" s="327">
        <v>0</v>
      </c>
      <c r="AB4808" s="327">
        <v>0</v>
      </c>
      <c r="AC4808" s="327">
        <v>0</v>
      </c>
      <c r="AD4808" s="327">
        <v>0</v>
      </c>
      <c r="AE4808" s="327">
        <v>0</v>
      </c>
      <c r="AF4808" s="327">
        <v>0</v>
      </c>
      <c r="AG4808" s="327">
        <v>1.1850000000000001</v>
      </c>
      <c r="AH4808" s="327">
        <v>0</v>
      </c>
      <c r="AI4808" s="327">
        <v>0</v>
      </c>
      <c r="AJ4808" s="327">
        <v>0</v>
      </c>
      <c r="AK4808" s="327">
        <v>0</v>
      </c>
      <c r="AL4808" s="327">
        <v>1.1850000000000001</v>
      </c>
      <c r="AM4808" s="292"/>
    </row>
    <row r="4809" spans="23:39" ht="19.5" customHeight="1" x14ac:dyDescent="0.2">
      <c r="W4809" s="323" t="s">
        <v>258</v>
      </c>
      <c r="X4809" s="323" t="s">
        <v>224</v>
      </c>
      <c r="Y4809" s="323"/>
      <c r="Z4809" s="327">
        <v>0.25364999999999999</v>
      </c>
      <c r="AA4809" s="327">
        <v>0.19350000000000001</v>
      </c>
      <c r="AB4809" s="327">
        <v>0.22825000000000001</v>
      </c>
      <c r="AC4809" s="327">
        <v>1.0138499999999999</v>
      </c>
      <c r="AD4809" s="327">
        <v>0.21429999999999999</v>
      </c>
      <c r="AE4809" s="327">
        <v>1.2420500000000001</v>
      </c>
      <c r="AF4809" s="327">
        <v>0.42285</v>
      </c>
      <c r="AG4809" s="327">
        <v>2.5307439999999999</v>
      </c>
      <c r="AH4809" s="327">
        <v>1.0619000000000001</v>
      </c>
      <c r="AI4809" s="327">
        <v>0.20810000000000001</v>
      </c>
      <c r="AJ4809" s="327">
        <v>0.29399999999999998</v>
      </c>
      <c r="AK4809" s="327">
        <v>2.4252500000000001</v>
      </c>
      <c r="AL4809" s="327">
        <v>10.088444000000001</v>
      </c>
      <c r="AM4809" s="292"/>
    </row>
    <row r="4810" spans="23:39" ht="19.5" customHeight="1" x14ac:dyDescent="0.2">
      <c r="W4810" s="323" t="s">
        <v>258</v>
      </c>
      <c r="X4810" s="323" t="s">
        <v>225</v>
      </c>
      <c r="Y4810" s="323"/>
      <c r="Z4810" s="327">
        <v>0.83057700000000001</v>
      </c>
      <c r="AA4810" s="327">
        <v>1.1007685</v>
      </c>
      <c r="AB4810" s="327">
        <v>0.706376</v>
      </c>
      <c r="AC4810" s="327">
        <v>0.70930199999999999</v>
      </c>
      <c r="AD4810" s="327">
        <v>0.70930199999999999</v>
      </c>
      <c r="AE4810" s="327">
        <v>0.70930199999999999</v>
      </c>
      <c r="AF4810" s="327">
        <v>0.71358600000000005</v>
      </c>
      <c r="AG4810" s="327">
        <v>0.71358600000000005</v>
      </c>
      <c r="AH4810" s="327">
        <v>0.71011000000000002</v>
      </c>
      <c r="AI4810" s="327">
        <v>0.71358600000000005</v>
      </c>
      <c r="AJ4810" s="327">
        <v>1.047142</v>
      </c>
      <c r="AK4810" s="327">
        <v>1.3641859999999999</v>
      </c>
      <c r="AL4810" s="327">
        <v>10.0278235</v>
      </c>
      <c r="AM4810" s="292"/>
    </row>
    <row r="4811" spans="23:39" ht="19.5" customHeight="1" x14ac:dyDescent="0.2">
      <c r="W4811" s="323" t="s">
        <v>258</v>
      </c>
      <c r="X4811" s="323" t="s">
        <v>226</v>
      </c>
      <c r="Y4811" s="323"/>
      <c r="Z4811" s="327">
        <v>0</v>
      </c>
      <c r="AA4811" s="327">
        <v>0</v>
      </c>
      <c r="AB4811" s="327">
        <v>0</v>
      </c>
      <c r="AC4811" s="327">
        <v>0</v>
      </c>
      <c r="AD4811" s="327">
        <v>0</v>
      </c>
      <c r="AE4811" s="327">
        <v>0</v>
      </c>
      <c r="AF4811" s="327">
        <v>0</v>
      </c>
      <c r="AG4811" s="327">
        <v>0</v>
      </c>
      <c r="AH4811" s="327">
        <v>3.4759999999999999E-3</v>
      </c>
      <c r="AI4811" s="327">
        <v>0</v>
      </c>
      <c r="AJ4811" s="327">
        <v>0</v>
      </c>
      <c r="AK4811" s="327">
        <v>0</v>
      </c>
      <c r="AL4811" s="327">
        <v>3.4759999999999999E-3</v>
      </c>
      <c r="AM4811" s="292"/>
    </row>
    <row r="4812" spans="23:39" ht="19.5" customHeight="1" x14ac:dyDescent="0.2">
      <c r="W4812" s="323" t="s">
        <v>258</v>
      </c>
      <c r="X4812" s="323" t="s">
        <v>227</v>
      </c>
      <c r="Y4812" s="323"/>
      <c r="Z4812" s="327">
        <v>0</v>
      </c>
      <c r="AA4812" s="327">
        <v>0</v>
      </c>
      <c r="AB4812" s="327">
        <v>0</v>
      </c>
      <c r="AC4812" s="327">
        <v>0</v>
      </c>
      <c r="AD4812" s="327">
        <v>0</v>
      </c>
      <c r="AE4812" s="327">
        <v>0</v>
      </c>
      <c r="AF4812" s="327">
        <v>0</v>
      </c>
      <c r="AG4812" s="327">
        <v>0</v>
      </c>
      <c r="AH4812" s="327">
        <v>0</v>
      </c>
      <c r="AI4812" s="327">
        <v>0</v>
      </c>
      <c r="AJ4812" s="327">
        <v>0</v>
      </c>
      <c r="AK4812" s="327">
        <v>0</v>
      </c>
      <c r="AL4812" s="327">
        <v>0</v>
      </c>
      <c r="AM4812" s="292"/>
    </row>
    <row r="4813" spans="23:39" ht="19.5" customHeight="1" x14ac:dyDescent="0.2">
      <c r="W4813" s="323" t="s">
        <v>258</v>
      </c>
      <c r="X4813" s="323" t="s">
        <v>367</v>
      </c>
      <c r="Y4813" s="323"/>
      <c r="Z4813" s="327">
        <v>0</v>
      </c>
      <c r="AA4813" s="327">
        <v>0</v>
      </c>
      <c r="AB4813" s="327">
        <v>0</v>
      </c>
      <c r="AC4813" s="327">
        <v>0</v>
      </c>
      <c r="AD4813" s="327">
        <v>0</v>
      </c>
      <c r="AE4813" s="327">
        <v>0</v>
      </c>
      <c r="AF4813" s="327">
        <v>0</v>
      </c>
      <c r="AG4813" s="327">
        <v>0</v>
      </c>
      <c r="AH4813" s="327">
        <v>0</v>
      </c>
      <c r="AI4813" s="327">
        <v>0</v>
      </c>
      <c r="AJ4813" s="327">
        <v>0</v>
      </c>
      <c r="AK4813" s="327">
        <v>0</v>
      </c>
      <c r="AL4813" s="327">
        <v>0</v>
      </c>
      <c r="AM4813" s="292"/>
    </row>
    <row r="4814" spans="23:39" ht="19.5" customHeight="1" x14ac:dyDescent="0.2">
      <c r="W4814" s="323" t="s">
        <v>258</v>
      </c>
      <c r="X4814" s="323" t="s">
        <v>229</v>
      </c>
      <c r="Y4814" s="323"/>
      <c r="Z4814" s="327">
        <v>0</v>
      </c>
      <c r="AA4814" s="327">
        <v>0</v>
      </c>
      <c r="AB4814" s="327">
        <v>0</v>
      </c>
      <c r="AC4814" s="327">
        <v>0</v>
      </c>
      <c r="AD4814" s="327">
        <v>0</v>
      </c>
      <c r="AE4814" s="327">
        <v>0</v>
      </c>
      <c r="AF4814" s="327">
        <v>0</v>
      </c>
      <c r="AG4814" s="327">
        <v>0</v>
      </c>
      <c r="AH4814" s="327">
        <v>0</v>
      </c>
      <c r="AI4814" s="327">
        <v>0</v>
      </c>
      <c r="AJ4814" s="327">
        <v>0</v>
      </c>
      <c r="AK4814" s="327">
        <v>0</v>
      </c>
      <c r="AL4814" s="327">
        <v>0</v>
      </c>
      <c r="AM4814" s="292"/>
    </row>
    <row r="4815" spans="23:39" ht="19.5" customHeight="1" x14ac:dyDescent="0.2">
      <c r="W4815" s="323" t="s">
        <v>258</v>
      </c>
      <c r="X4815" s="323" t="s">
        <v>230</v>
      </c>
      <c r="Y4815" s="323"/>
      <c r="Z4815" s="327">
        <v>0</v>
      </c>
      <c r="AA4815" s="327">
        <v>0</v>
      </c>
      <c r="AB4815" s="327">
        <v>0</v>
      </c>
      <c r="AC4815" s="327">
        <v>0</v>
      </c>
      <c r="AD4815" s="327">
        <v>0</v>
      </c>
      <c r="AE4815" s="327">
        <v>0</v>
      </c>
      <c r="AF4815" s="327">
        <v>0</v>
      </c>
      <c r="AG4815" s="327">
        <v>0</v>
      </c>
      <c r="AH4815" s="327">
        <v>0</v>
      </c>
      <c r="AI4815" s="327">
        <v>0</v>
      </c>
      <c r="AJ4815" s="327">
        <v>0</v>
      </c>
      <c r="AK4815" s="327">
        <v>0</v>
      </c>
      <c r="AL4815" s="327">
        <v>0</v>
      </c>
      <c r="AM4815" s="292"/>
    </row>
    <row r="4816" spans="23:39" ht="19.5" customHeight="1" x14ac:dyDescent="0.2">
      <c r="W4816" s="323" t="s">
        <v>258</v>
      </c>
      <c r="X4816" s="323" t="s">
        <v>231</v>
      </c>
      <c r="Y4816" s="323"/>
      <c r="Z4816" s="327">
        <v>0</v>
      </c>
      <c r="AA4816" s="327">
        <v>0</v>
      </c>
      <c r="AB4816" s="327">
        <v>6.0000000000000001E-3</v>
      </c>
      <c r="AC4816" s="327">
        <v>0</v>
      </c>
      <c r="AD4816" s="327">
        <v>0</v>
      </c>
      <c r="AE4816" s="327">
        <v>0</v>
      </c>
      <c r="AF4816" s="327">
        <v>0</v>
      </c>
      <c r="AG4816" s="327">
        <v>0</v>
      </c>
      <c r="AH4816" s="327">
        <v>0</v>
      </c>
      <c r="AI4816" s="327">
        <v>0</v>
      </c>
      <c r="AJ4816" s="327">
        <v>0</v>
      </c>
      <c r="AK4816" s="327">
        <v>0</v>
      </c>
      <c r="AL4816" s="327">
        <v>6.0000000000000001E-3</v>
      </c>
      <c r="AM4816" s="292"/>
    </row>
    <row r="4817" spans="23:39" ht="19.5" customHeight="1" x14ac:dyDescent="0.2">
      <c r="W4817" s="323" t="s">
        <v>258</v>
      </c>
      <c r="X4817" s="323" t="s">
        <v>232</v>
      </c>
      <c r="Y4817" s="323"/>
      <c r="Z4817" s="327">
        <v>0</v>
      </c>
      <c r="AA4817" s="327">
        <v>0</v>
      </c>
      <c r="AB4817" s="327">
        <v>0</v>
      </c>
      <c r="AC4817" s="327">
        <v>0</v>
      </c>
      <c r="AD4817" s="327">
        <v>0</v>
      </c>
      <c r="AE4817" s="327">
        <v>0</v>
      </c>
      <c r="AF4817" s="327">
        <v>0</v>
      </c>
      <c r="AG4817" s="327">
        <v>0</v>
      </c>
      <c r="AH4817" s="327">
        <v>0</v>
      </c>
      <c r="AI4817" s="327">
        <v>0</v>
      </c>
      <c r="AJ4817" s="327">
        <v>0</v>
      </c>
      <c r="AK4817" s="327">
        <v>0</v>
      </c>
      <c r="AL4817" s="327">
        <v>0</v>
      </c>
      <c r="AM4817" s="292"/>
    </row>
    <row r="4818" spans="23:39" ht="19.5" customHeight="1" x14ac:dyDescent="0.2">
      <c r="W4818" s="323" t="s">
        <v>258</v>
      </c>
      <c r="X4818" s="323" t="s">
        <v>233</v>
      </c>
      <c r="Y4818" s="323"/>
      <c r="Z4818" s="327">
        <v>7.85E-2</v>
      </c>
      <c r="AA4818" s="327">
        <v>0</v>
      </c>
      <c r="AB4818" s="327">
        <v>0</v>
      </c>
      <c r="AC4818" s="327">
        <v>8.3000000000000004E-2</v>
      </c>
      <c r="AD4818" s="327">
        <v>0</v>
      </c>
      <c r="AE4818" s="327">
        <v>0</v>
      </c>
      <c r="AF4818" s="327">
        <v>7.1599999999999997E-2</v>
      </c>
      <c r="AG4818" s="327">
        <v>0</v>
      </c>
      <c r="AH4818" s="327">
        <v>0.13589999999999999</v>
      </c>
      <c r="AI4818" s="327">
        <v>0</v>
      </c>
      <c r="AJ4818" s="327">
        <v>0.10009999999999999</v>
      </c>
      <c r="AK4818" s="327">
        <v>6.7599999999999993E-2</v>
      </c>
      <c r="AL4818" s="327">
        <v>0.53669999999999995</v>
      </c>
      <c r="AM4818" s="292"/>
    </row>
    <row r="4819" spans="23:39" ht="19.5" customHeight="1" x14ac:dyDescent="0.2">
      <c r="W4819" s="323" t="s">
        <v>258</v>
      </c>
      <c r="X4819" s="323" t="s">
        <v>234</v>
      </c>
      <c r="Y4819" s="323"/>
      <c r="Z4819" s="327">
        <v>0</v>
      </c>
      <c r="AA4819" s="327">
        <v>0</v>
      </c>
      <c r="AB4819" s="327">
        <v>-2.2999999999999998</v>
      </c>
      <c r="AC4819" s="327">
        <v>-6.8250000000000005E-2</v>
      </c>
      <c r="AD4819" s="327">
        <v>-0.3</v>
      </c>
      <c r="AE4819" s="327">
        <v>0</v>
      </c>
      <c r="AF4819" s="327">
        <v>-1.79545</v>
      </c>
      <c r="AG4819" s="327">
        <v>-0.63268500000000005</v>
      </c>
      <c r="AH4819" s="327">
        <v>-1.5</v>
      </c>
      <c r="AI4819" s="327">
        <v>-2.3780000000000001</v>
      </c>
      <c r="AJ4819" s="327">
        <v>-2.217022</v>
      </c>
      <c r="AK4819" s="327">
        <v>0.6</v>
      </c>
      <c r="AL4819" s="327">
        <v>-10.591407</v>
      </c>
      <c r="AM4819" s="292"/>
    </row>
    <row r="4820" spans="23:39" ht="19.5" customHeight="1" x14ac:dyDescent="0.2">
      <c r="W4820" s="323" t="s">
        <v>258</v>
      </c>
      <c r="X4820" s="323" t="s">
        <v>127</v>
      </c>
      <c r="Y4820" s="323"/>
      <c r="Z4820" s="327">
        <v>0.1429</v>
      </c>
      <c r="AA4820" s="327">
        <v>0.98419299999999998</v>
      </c>
      <c r="AB4820" s="327">
        <v>0.74542200000000003</v>
      </c>
      <c r="AC4820" s="327">
        <v>2.8043580000000001</v>
      </c>
      <c r="AD4820" s="327">
        <v>1.792692</v>
      </c>
      <c r="AE4820" s="327">
        <v>4.3009149999999998</v>
      </c>
      <c r="AF4820" s="327">
        <v>2.3981919999999999</v>
      </c>
      <c r="AG4820" s="327">
        <v>2.2101869999999999</v>
      </c>
      <c r="AH4820" s="327">
        <v>3.2696909999999999</v>
      </c>
      <c r="AI4820" s="327">
        <v>5.3944510000000001</v>
      </c>
      <c r="AJ4820" s="327">
        <v>3.2011780000000001</v>
      </c>
      <c r="AK4820" s="327">
        <v>140.02448100000001</v>
      </c>
      <c r="AL4820" s="327">
        <v>167.26866000000001</v>
      </c>
      <c r="AM4820" s="292"/>
    </row>
    <row r="4821" spans="23:39" ht="19.5" customHeight="1" x14ac:dyDescent="0.2">
      <c r="W4821" s="323" t="s">
        <v>258</v>
      </c>
      <c r="X4821" s="323" t="s">
        <v>235</v>
      </c>
      <c r="Y4821" s="323"/>
      <c r="Z4821" s="327">
        <v>0</v>
      </c>
      <c r="AA4821" s="327">
        <v>0</v>
      </c>
      <c r="AB4821" s="327">
        <v>0</v>
      </c>
      <c r="AC4821" s="327">
        <v>0</v>
      </c>
      <c r="AD4821" s="327">
        <v>0</v>
      </c>
      <c r="AE4821" s="327">
        <v>0</v>
      </c>
      <c r="AF4821" s="327">
        <v>0</v>
      </c>
      <c r="AG4821" s="327">
        <v>0</v>
      </c>
      <c r="AH4821" s="327">
        <v>0</v>
      </c>
      <c r="AI4821" s="327">
        <v>0</v>
      </c>
      <c r="AJ4821" s="327">
        <v>0</v>
      </c>
      <c r="AK4821" s="327">
        <v>0</v>
      </c>
      <c r="AL4821" s="327">
        <v>0</v>
      </c>
      <c r="AM4821" s="292"/>
    </row>
    <row r="4822" spans="23:39" ht="19.5" customHeight="1" x14ac:dyDescent="0.2">
      <c r="W4822" s="323" t="s">
        <v>258</v>
      </c>
      <c r="X4822" s="323" t="s">
        <v>236</v>
      </c>
      <c r="Y4822" s="323"/>
      <c r="Z4822" s="327">
        <v>0</v>
      </c>
      <c r="AA4822" s="327">
        <v>0</v>
      </c>
      <c r="AB4822" s="327">
        <v>0</v>
      </c>
      <c r="AC4822" s="327">
        <v>0</v>
      </c>
      <c r="AD4822" s="327">
        <v>0</v>
      </c>
      <c r="AE4822" s="327">
        <v>0</v>
      </c>
      <c r="AF4822" s="327">
        <v>0</v>
      </c>
      <c r="AG4822" s="327">
        <v>0</v>
      </c>
      <c r="AH4822" s="327">
        <v>0</v>
      </c>
      <c r="AI4822" s="327">
        <v>0</v>
      </c>
      <c r="AJ4822" s="327">
        <v>0</v>
      </c>
      <c r="AK4822" s="327">
        <v>0</v>
      </c>
      <c r="AL4822" s="327">
        <v>0</v>
      </c>
      <c r="AM4822" s="292"/>
    </row>
    <row r="4823" spans="23:39" ht="19.5" customHeight="1" x14ac:dyDescent="0.2">
      <c r="W4823" s="323" t="s">
        <v>258</v>
      </c>
      <c r="X4823" s="323" t="s">
        <v>237</v>
      </c>
      <c r="Y4823" s="323"/>
      <c r="Z4823" s="327">
        <v>0</v>
      </c>
      <c r="AA4823" s="327">
        <v>0</v>
      </c>
      <c r="AB4823" s="327">
        <v>0</v>
      </c>
      <c r="AC4823" s="327">
        <v>0</v>
      </c>
      <c r="AD4823" s="327">
        <v>0</v>
      </c>
      <c r="AE4823" s="327">
        <v>0</v>
      </c>
      <c r="AF4823" s="327">
        <v>0</v>
      </c>
      <c r="AG4823" s="327">
        <v>0</v>
      </c>
      <c r="AH4823" s="327">
        <v>0</v>
      </c>
      <c r="AI4823" s="327">
        <v>0</v>
      </c>
      <c r="AJ4823" s="327">
        <v>0</v>
      </c>
      <c r="AK4823" s="327">
        <v>0</v>
      </c>
      <c r="AL4823" s="327">
        <v>0</v>
      </c>
      <c r="AM4823" s="292"/>
    </row>
    <row r="4824" spans="23:39" ht="19.5" customHeight="1" x14ac:dyDescent="0.2">
      <c r="W4824" s="323" t="s">
        <v>258</v>
      </c>
      <c r="X4824" s="323" t="s">
        <v>238</v>
      </c>
      <c r="Y4824" s="323"/>
      <c r="Z4824" s="327">
        <v>0</v>
      </c>
      <c r="AA4824" s="327">
        <v>0</v>
      </c>
      <c r="AB4824" s="327">
        <v>0</v>
      </c>
      <c r="AC4824" s="327">
        <v>0</v>
      </c>
      <c r="AD4824" s="327">
        <v>0</v>
      </c>
      <c r="AE4824" s="327">
        <v>0</v>
      </c>
      <c r="AF4824" s="327">
        <v>0</v>
      </c>
      <c r="AG4824" s="327">
        <v>0</v>
      </c>
      <c r="AH4824" s="327">
        <v>0</v>
      </c>
      <c r="AI4824" s="327">
        <v>0</v>
      </c>
      <c r="AJ4824" s="327">
        <v>0</v>
      </c>
      <c r="AK4824" s="327">
        <v>0</v>
      </c>
      <c r="AL4824" s="327">
        <v>0</v>
      </c>
      <c r="AM4824" s="292"/>
    </row>
    <row r="4825" spans="23:39" ht="19.5" customHeight="1" x14ac:dyDescent="0.2">
      <c r="W4825" s="323" t="s">
        <v>258</v>
      </c>
      <c r="X4825" s="323" t="s">
        <v>239</v>
      </c>
      <c r="Y4825" s="323"/>
      <c r="Z4825" s="327">
        <v>0</v>
      </c>
      <c r="AA4825" s="327">
        <v>0</v>
      </c>
      <c r="AB4825" s="327">
        <v>0</v>
      </c>
      <c r="AC4825" s="327">
        <v>0</v>
      </c>
      <c r="AD4825" s="327">
        <v>0</v>
      </c>
      <c r="AE4825" s="327">
        <v>0</v>
      </c>
      <c r="AF4825" s="327">
        <v>0</v>
      </c>
      <c r="AG4825" s="327">
        <v>0</v>
      </c>
      <c r="AH4825" s="327">
        <v>0</v>
      </c>
      <c r="AI4825" s="327">
        <v>0</v>
      </c>
      <c r="AJ4825" s="327">
        <v>0</v>
      </c>
      <c r="AK4825" s="327">
        <v>0</v>
      </c>
      <c r="AL4825" s="327">
        <v>0</v>
      </c>
      <c r="AM4825" s="292"/>
    </row>
    <row r="4826" spans="23:39" ht="19.5" customHeight="1" x14ac:dyDescent="0.2">
      <c r="W4826" s="323" t="s">
        <v>258</v>
      </c>
      <c r="X4826" s="323" t="s">
        <v>240</v>
      </c>
      <c r="Y4826" s="323"/>
      <c r="Z4826" s="327">
        <v>0</v>
      </c>
      <c r="AA4826" s="327">
        <v>0</v>
      </c>
      <c r="AB4826" s="327">
        <v>0</v>
      </c>
      <c r="AC4826" s="327">
        <v>0</v>
      </c>
      <c r="AD4826" s="327">
        <v>0</v>
      </c>
      <c r="AE4826" s="327">
        <v>0</v>
      </c>
      <c r="AF4826" s="327">
        <v>0</v>
      </c>
      <c r="AG4826" s="327">
        <v>0</v>
      </c>
      <c r="AH4826" s="327">
        <v>0</v>
      </c>
      <c r="AI4826" s="327">
        <v>0</v>
      </c>
      <c r="AJ4826" s="327">
        <v>0</v>
      </c>
      <c r="AK4826" s="327">
        <v>0</v>
      </c>
      <c r="AL4826" s="327">
        <v>0</v>
      </c>
      <c r="AM4826" s="292"/>
    </row>
    <row r="4827" spans="23:39" ht="19.5" customHeight="1" x14ac:dyDescent="0.2">
      <c r="W4827" s="323" t="s">
        <v>258</v>
      </c>
      <c r="X4827" s="323" t="s">
        <v>241</v>
      </c>
      <c r="Y4827" s="323"/>
      <c r="Z4827" s="327">
        <v>0</v>
      </c>
      <c r="AA4827" s="327">
        <v>0</v>
      </c>
      <c r="AB4827" s="327">
        <v>0</v>
      </c>
      <c r="AC4827" s="327">
        <v>0.20300000000000001</v>
      </c>
      <c r="AD4827" s="327">
        <v>0</v>
      </c>
      <c r="AE4827" s="327">
        <v>0</v>
      </c>
      <c r="AF4827" s="327">
        <v>0</v>
      </c>
      <c r="AG4827" s="327">
        <v>0</v>
      </c>
      <c r="AH4827" s="327">
        <v>0</v>
      </c>
      <c r="AI4827" s="327">
        <v>0.318</v>
      </c>
      <c r="AJ4827" s="327">
        <v>0</v>
      </c>
      <c r="AK4827" s="327">
        <v>0</v>
      </c>
      <c r="AL4827" s="327">
        <v>0.52100000000000002</v>
      </c>
      <c r="AM4827" s="292"/>
    </row>
    <row r="4828" spans="23:39" ht="19.5" customHeight="1" x14ac:dyDescent="0.2">
      <c r="W4828" s="323" t="s">
        <v>258</v>
      </c>
      <c r="X4828" s="323" t="s">
        <v>242</v>
      </c>
      <c r="Y4828" s="323"/>
      <c r="Z4828" s="327">
        <v>0</v>
      </c>
      <c r="AA4828" s="327">
        <v>0</v>
      </c>
      <c r="AB4828" s="327">
        <v>0</v>
      </c>
      <c r="AC4828" s="327">
        <v>0</v>
      </c>
      <c r="AD4828" s="327">
        <v>0</v>
      </c>
      <c r="AE4828" s="327">
        <v>0</v>
      </c>
      <c r="AF4828" s="327">
        <v>0</v>
      </c>
      <c r="AG4828" s="327">
        <v>0</v>
      </c>
      <c r="AH4828" s="327">
        <v>0</v>
      </c>
      <c r="AI4828" s="327">
        <v>0</v>
      </c>
      <c r="AJ4828" s="327">
        <v>0</v>
      </c>
      <c r="AK4828" s="327">
        <v>0</v>
      </c>
      <c r="AL4828" s="327">
        <v>0</v>
      </c>
      <c r="AM4828" s="292"/>
    </row>
    <row r="4829" spans="23:39" ht="19.5" customHeight="1" x14ac:dyDescent="0.2">
      <c r="W4829" s="323" t="s">
        <v>258</v>
      </c>
      <c r="X4829" s="323" t="s">
        <v>243</v>
      </c>
      <c r="Y4829" s="323"/>
      <c r="Z4829" s="327">
        <v>0</v>
      </c>
      <c r="AA4829" s="327">
        <v>0</v>
      </c>
      <c r="AB4829" s="327">
        <v>0</v>
      </c>
      <c r="AC4829" s="327">
        <v>0</v>
      </c>
      <c r="AD4829" s="327">
        <v>0</v>
      </c>
      <c r="AE4829" s="327">
        <v>0</v>
      </c>
      <c r="AF4829" s="327">
        <v>0</v>
      </c>
      <c r="AG4829" s="327">
        <v>0</v>
      </c>
      <c r="AH4829" s="327">
        <v>0</v>
      </c>
      <c r="AI4829" s="327">
        <v>0</v>
      </c>
      <c r="AJ4829" s="327">
        <v>0</v>
      </c>
      <c r="AK4829" s="327">
        <v>0</v>
      </c>
      <c r="AL4829" s="327">
        <v>0</v>
      </c>
      <c r="AM4829" s="292"/>
    </row>
    <row r="4830" spans="23:39" ht="19.5" customHeight="1" x14ac:dyDescent="0.2">
      <c r="W4830" s="323" t="s">
        <v>258</v>
      </c>
      <c r="X4830" s="323" t="s">
        <v>244</v>
      </c>
      <c r="Y4830" s="323"/>
      <c r="Z4830" s="327">
        <v>0</v>
      </c>
      <c r="AA4830" s="327">
        <v>0</v>
      </c>
      <c r="AB4830" s="327">
        <v>0</v>
      </c>
      <c r="AC4830" s="327">
        <v>0</v>
      </c>
      <c r="AD4830" s="327">
        <v>0</v>
      </c>
      <c r="AE4830" s="327">
        <v>0</v>
      </c>
      <c r="AF4830" s="327">
        <v>0</v>
      </c>
      <c r="AG4830" s="327">
        <v>0</v>
      </c>
      <c r="AH4830" s="327">
        <v>0</v>
      </c>
      <c r="AI4830" s="327">
        <v>0</v>
      </c>
      <c r="AJ4830" s="327">
        <v>0</v>
      </c>
      <c r="AK4830" s="327">
        <v>0</v>
      </c>
      <c r="AL4830" s="327">
        <v>0</v>
      </c>
      <c r="AM4830" s="292"/>
    </row>
    <row r="4831" spans="23:39" ht="19.5" customHeight="1" x14ac:dyDescent="0.2">
      <c r="W4831" s="323" t="s">
        <v>258</v>
      </c>
      <c r="X4831" s="323" t="s">
        <v>245</v>
      </c>
      <c r="Y4831" s="323"/>
      <c r="Z4831" s="327">
        <v>0</v>
      </c>
      <c r="AA4831" s="327">
        <v>0</v>
      </c>
      <c r="AB4831" s="327">
        <v>0</v>
      </c>
      <c r="AC4831" s="327">
        <v>0</v>
      </c>
      <c r="AD4831" s="327">
        <v>0</v>
      </c>
      <c r="AE4831" s="327">
        <v>0</v>
      </c>
      <c r="AF4831" s="327">
        <v>0</v>
      </c>
      <c r="AG4831" s="327">
        <v>0</v>
      </c>
      <c r="AH4831" s="327">
        <v>0</v>
      </c>
      <c r="AI4831" s="327">
        <v>0</v>
      </c>
      <c r="AJ4831" s="327">
        <v>0</v>
      </c>
      <c r="AK4831" s="327">
        <v>0</v>
      </c>
      <c r="AL4831" s="327">
        <v>0</v>
      </c>
      <c r="AM4831" s="292"/>
    </row>
    <row r="4832" spans="23:39" ht="19.5" customHeight="1" x14ac:dyDescent="0.2">
      <c r="W4832" s="323" t="s">
        <v>258</v>
      </c>
      <c r="X4832" s="323" t="s">
        <v>246</v>
      </c>
      <c r="Y4832" s="323"/>
      <c r="Z4832" s="327">
        <v>0</v>
      </c>
      <c r="AA4832" s="327">
        <v>0</v>
      </c>
      <c r="AB4832" s="327">
        <v>0</v>
      </c>
      <c r="AC4832" s="327">
        <v>0</v>
      </c>
      <c r="AD4832" s="327">
        <v>0</v>
      </c>
      <c r="AE4832" s="327">
        <v>0</v>
      </c>
      <c r="AF4832" s="327">
        <v>0</v>
      </c>
      <c r="AG4832" s="327">
        <v>0</v>
      </c>
      <c r="AH4832" s="327">
        <v>0</v>
      </c>
      <c r="AI4832" s="327">
        <v>0</v>
      </c>
      <c r="AJ4832" s="327">
        <v>0</v>
      </c>
      <c r="AK4832" s="327">
        <v>0</v>
      </c>
      <c r="AL4832" s="327">
        <v>0</v>
      </c>
      <c r="AM4832" s="292"/>
    </row>
    <row r="4833" spans="23:39" ht="19.5" customHeight="1" x14ac:dyDescent="0.2">
      <c r="W4833" s="323" t="s">
        <v>258</v>
      </c>
      <c r="X4833" s="323" t="s">
        <v>247</v>
      </c>
      <c r="Y4833" s="323"/>
      <c r="Z4833" s="327">
        <v>0</v>
      </c>
      <c r="AA4833" s="327">
        <v>0</v>
      </c>
      <c r="AB4833" s="327">
        <v>0</v>
      </c>
      <c r="AC4833" s="327">
        <v>0</v>
      </c>
      <c r="AD4833" s="327">
        <v>0</v>
      </c>
      <c r="AE4833" s="327">
        <v>0</v>
      </c>
      <c r="AF4833" s="327">
        <v>0</v>
      </c>
      <c r="AG4833" s="327">
        <v>0</v>
      </c>
      <c r="AH4833" s="327">
        <v>0</v>
      </c>
      <c r="AI4833" s="327">
        <v>0</v>
      </c>
      <c r="AJ4833" s="327">
        <v>0</v>
      </c>
      <c r="AK4833" s="327">
        <v>0</v>
      </c>
      <c r="AL4833" s="327">
        <v>0</v>
      </c>
      <c r="AM4833" s="292"/>
    </row>
    <row r="4834" spans="23:39" ht="19.5" customHeight="1" x14ac:dyDescent="0.2">
      <c r="W4834" s="323" t="s">
        <v>258</v>
      </c>
      <c r="X4834" s="323" t="s">
        <v>248</v>
      </c>
      <c r="Y4834" s="323"/>
      <c r="Z4834" s="327">
        <v>0</v>
      </c>
      <c r="AA4834" s="327">
        <v>0</v>
      </c>
      <c r="AB4834" s="327">
        <v>0</v>
      </c>
      <c r="AC4834" s="327">
        <v>0</v>
      </c>
      <c r="AD4834" s="327">
        <v>0</v>
      </c>
      <c r="AE4834" s="327">
        <v>0</v>
      </c>
      <c r="AF4834" s="327">
        <v>0</v>
      </c>
      <c r="AG4834" s="327">
        <v>0</v>
      </c>
      <c r="AH4834" s="327">
        <v>0</v>
      </c>
      <c r="AI4834" s="327">
        <v>0</v>
      </c>
      <c r="AJ4834" s="327">
        <v>0</v>
      </c>
      <c r="AK4834" s="327">
        <v>0</v>
      </c>
      <c r="AL4834" s="327">
        <v>0</v>
      </c>
      <c r="AM4834" s="292"/>
    </row>
    <row r="4835" spans="23:39" ht="19.5" customHeight="1" x14ac:dyDescent="0.2">
      <c r="W4835" s="323" t="s">
        <v>258</v>
      </c>
      <c r="X4835" s="323" t="s">
        <v>210</v>
      </c>
      <c r="Y4835" s="323"/>
      <c r="Z4835" s="327">
        <v>-8.7969980000000092</v>
      </c>
      <c r="AA4835" s="327">
        <v>53.5477752575758</v>
      </c>
      <c r="AB4835" s="327">
        <v>22.65128</v>
      </c>
      <c r="AC4835" s="327">
        <v>37.847326000000002</v>
      </c>
      <c r="AD4835" s="327">
        <v>32.585769999999997</v>
      </c>
      <c r="AE4835" s="327">
        <v>37.163466999999997</v>
      </c>
      <c r="AF4835" s="327">
        <v>35.507624</v>
      </c>
      <c r="AG4835" s="327">
        <v>34.824452999999998</v>
      </c>
      <c r="AH4835" s="327">
        <v>46.632221000000001</v>
      </c>
      <c r="AI4835" s="327">
        <v>35.141531999999998</v>
      </c>
      <c r="AJ4835" s="327">
        <v>33.994345000000003</v>
      </c>
      <c r="AK4835" s="327">
        <v>196.883746</v>
      </c>
      <c r="AL4835" s="327">
        <v>557.98254125757603</v>
      </c>
      <c r="AM4835" s="292"/>
    </row>
    <row r="4836" spans="23:39" ht="19.5" customHeight="1" x14ac:dyDescent="0.2">
      <c r="W4836" s="321"/>
      <c r="X4836" s="321"/>
      <c r="Y4836" s="321"/>
      <c r="Z4836" s="329"/>
      <c r="AA4836" s="329"/>
      <c r="AB4836" s="329"/>
      <c r="AC4836" s="329"/>
      <c r="AD4836" s="329"/>
      <c r="AE4836" s="329"/>
      <c r="AF4836" s="329"/>
      <c r="AG4836" s="329"/>
      <c r="AH4836" s="329"/>
      <c r="AI4836" s="329"/>
      <c r="AJ4836" s="329"/>
      <c r="AK4836" s="329"/>
      <c r="AL4836" s="329"/>
      <c r="AM4836" s="292"/>
    </row>
    <row r="4837" spans="23:39" ht="19.5" customHeight="1" x14ac:dyDescent="0.2">
      <c r="W4837" s="321"/>
      <c r="X4837" s="321"/>
      <c r="Y4837" s="321"/>
      <c r="Z4837" s="329"/>
      <c r="AA4837" s="329"/>
      <c r="AB4837" s="329"/>
      <c r="AC4837" s="329"/>
      <c r="AD4837" s="329"/>
      <c r="AE4837" s="329"/>
      <c r="AF4837" s="329"/>
      <c r="AG4837" s="329"/>
      <c r="AH4837" s="329"/>
      <c r="AI4837" s="329"/>
      <c r="AJ4837" s="329"/>
      <c r="AK4837" s="329"/>
      <c r="AL4837" s="329"/>
      <c r="AM4837" s="292"/>
    </row>
    <row r="4838" spans="23:39" ht="19.5" customHeight="1" x14ac:dyDescent="0.2">
      <c r="W4838" s="323" t="s">
        <v>3</v>
      </c>
      <c r="X4838" s="323" t="s">
        <v>4</v>
      </c>
      <c r="Y4838" s="323"/>
      <c r="Z4838" s="327" t="s">
        <v>8</v>
      </c>
      <c r="AA4838" s="327" t="s">
        <v>9</v>
      </c>
      <c r="AB4838" s="327" t="s">
        <v>10</v>
      </c>
      <c r="AC4838" s="327" t="s">
        <v>11</v>
      </c>
      <c r="AD4838" s="327" t="s">
        <v>12</v>
      </c>
      <c r="AE4838" s="327" t="s">
        <v>13</v>
      </c>
      <c r="AF4838" s="327" t="s">
        <v>14</v>
      </c>
      <c r="AG4838" s="327" t="s">
        <v>15</v>
      </c>
      <c r="AH4838" s="327" t="s">
        <v>16</v>
      </c>
      <c r="AI4838" s="327" t="s">
        <v>17</v>
      </c>
      <c r="AJ4838" s="327" t="s">
        <v>111</v>
      </c>
      <c r="AK4838" s="327" t="s">
        <v>19</v>
      </c>
      <c r="AL4838" s="327" t="s">
        <v>20</v>
      </c>
      <c r="AM4838" s="292"/>
    </row>
    <row r="4839" spans="23:39" ht="19.5" customHeight="1" x14ac:dyDescent="0.2">
      <c r="W4839" s="323" t="s">
        <v>407</v>
      </c>
      <c r="X4839" s="323" t="s">
        <v>217</v>
      </c>
      <c r="Y4839" s="323"/>
      <c r="Z4839" s="327">
        <v>0</v>
      </c>
      <c r="AA4839" s="327">
        <v>0.18551300000000001</v>
      </c>
      <c r="AB4839" s="327">
        <v>0.18551300000000001</v>
      </c>
      <c r="AC4839" s="327">
        <v>0.18551300000000001</v>
      </c>
      <c r="AD4839" s="327">
        <v>0.18551300000000001</v>
      </c>
      <c r="AE4839" s="327">
        <v>0.18551300000000001</v>
      </c>
      <c r="AF4839" s="327">
        <v>0.18551300000000001</v>
      </c>
      <c r="AG4839" s="327">
        <v>0.18551300000000001</v>
      </c>
      <c r="AH4839" s="327">
        <v>0.18551300000000001</v>
      </c>
      <c r="AI4839" s="327">
        <v>0.18551300000000001</v>
      </c>
      <c r="AJ4839" s="327">
        <v>0.18551300000000001</v>
      </c>
      <c r="AK4839" s="327">
        <v>0.18551300000000001</v>
      </c>
      <c r="AL4839" s="327">
        <v>2.0406430000000002</v>
      </c>
      <c r="AM4839" s="292"/>
    </row>
    <row r="4840" spans="23:39" ht="19.5" customHeight="1" x14ac:dyDescent="0.2">
      <c r="W4840" s="323" t="s">
        <v>407</v>
      </c>
      <c r="X4840" s="323" t="s">
        <v>218</v>
      </c>
      <c r="Y4840" s="323"/>
      <c r="Z4840" s="327">
        <v>0</v>
      </c>
      <c r="AA4840" s="327">
        <v>2.3328000000000002E-2</v>
      </c>
      <c r="AB4840" s="327">
        <v>1.8467999999999998E-2</v>
      </c>
      <c r="AC4840" s="327">
        <v>1.7496000000000001E-2</v>
      </c>
      <c r="AD4840" s="327">
        <v>2.0412E-2</v>
      </c>
      <c r="AE4840" s="327">
        <v>2.2356000000000001E-2</v>
      </c>
      <c r="AF4840" s="327">
        <v>2.3813999999999998E-2</v>
      </c>
      <c r="AG4840" s="327">
        <v>2.3813999999999998E-2</v>
      </c>
      <c r="AH4840" s="327">
        <v>3.9365999999999998E-2</v>
      </c>
      <c r="AI4840" s="327">
        <v>3.6450000000000003E-2</v>
      </c>
      <c r="AJ4840" s="327">
        <v>2.1870000000000001E-2</v>
      </c>
      <c r="AK4840" s="327">
        <v>3.9851999999999999E-2</v>
      </c>
      <c r="AL4840" s="327">
        <v>0.28722599999999998</v>
      </c>
      <c r="AM4840" s="292"/>
    </row>
    <row r="4841" spans="23:39" ht="19.5" customHeight="1" x14ac:dyDescent="0.2">
      <c r="W4841" s="323" t="s">
        <v>407</v>
      </c>
      <c r="X4841" s="323" t="s">
        <v>219</v>
      </c>
      <c r="Y4841" s="323"/>
      <c r="Z4841" s="327">
        <v>0</v>
      </c>
      <c r="AA4841" s="327">
        <v>0.11648</v>
      </c>
      <c r="AB4841" s="327">
        <v>0.29648000000000002</v>
      </c>
      <c r="AC4841" s="327">
        <v>0.30775999999999998</v>
      </c>
      <c r="AD4841" s="327">
        <v>0.43719999999999998</v>
      </c>
      <c r="AE4841" s="327">
        <v>0.57199999999999995</v>
      </c>
      <c r="AF4841" s="327">
        <v>0.51095999999999997</v>
      </c>
      <c r="AG4841" s="327">
        <v>0.64303999999999994</v>
      </c>
      <c r="AH4841" s="327">
        <v>0.61504000000000003</v>
      </c>
      <c r="AI4841" s="327">
        <v>0.52159999999999995</v>
      </c>
      <c r="AJ4841" s="327">
        <v>0.51509000000000005</v>
      </c>
      <c r="AK4841" s="327">
        <v>0.67240999999999995</v>
      </c>
      <c r="AL4841" s="327">
        <v>5.2080599999999997</v>
      </c>
      <c r="AM4841" s="292"/>
    </row>
    <row r="4842" spans="23:39" ht="19.5" customHeight="1" x14ac:dyDescent="0.2">
      <c r="W4842" s="323" t="s">
        <v>407</v>
      </c>
      <c r="X4842" s="323" t="s">
        <v>220</v>
      </c>
      <c r="Y4842" s="323"/>
      <c r="Z4842" s="327">
        <v>0.157777</v>
      </c>
      <c r="AA4842" s="327">
        <v>3.0189000000000001E-2</v>
      </c>
      <c r="AB4842" s="327">
        <v>4.1727E-2</v>
      </c>
      <c r="AC4842" s="327">
        <v>4.3902999999999998E-2</v>
      </c>
      <c r="AD4842" s="327">
        <v>4.2389000000000003E-2</v>
      </c>
      <c r="AE4842" s="327">
        <v>3.6972999999999999E-2</v>
      </c>
      <c r="AF4842" s="327">
        <v>3.0956999999999998E-2</v>
      </c>
      <c r="AG4842" s="327">
        <v>0.15446699999999999</v>
      </c>
      <c r="AH4842" s="327">
        <v>4.3542999999999998E-2</v>
      </c>
      <c r="AI4842" s="327">
        <v>0.28695199999999998</v>
      </c>
      <c r="AJ4842" s="327">
        <v>3.0672000000000001E-2</v>
      </c>
      <c r="AK4842" s="327">
        <v>4.6747999999999998E-2</v>
      </c>
      <c r="AL4842" s="327">
        <v>0.94629700000000005</v>
      </c>
      <c r="AM4842" s="292"/>
    </row>
    <row r="4843" spans="23:39" ht="19.5" customHeight="1" x14ac:dyDescent="0.2">
      <c r="W4843" s="323" t="s">
        <v>407</v>
      </c>
      <c r="X4843" s="323" t="s">
        <v>211</v>
      </c>
      <c r="Y4843" s="323"/>
      <c r="Z4843" s="327">
        <v>8.7180199999999992</v>
      </c>
      <c r="AA4843" s="327">
        <v>31.962049</v>
      </c>
      <c r="AB4843" s="327">
        <v>12.309046</v>
      </c>
      <c r="AC4843" s="327">
        <v>17.020492999999998</v>
      </c>
      <c r="AD4843" s="327">
        <v>13.07802</v>
      </c>
      <c r="AE4843" s="327">
        <v>13.473648000000001</v>
      </c>
      <c r="AF4843" s="327">
        <v>16.536707</v>
      </c>
      <c r="AG4843" s="327">
        <v>24.642968</v>
      </c>
      <c r="AH4843" s="327">
        <v>16.413454999999999</v>
      </c>
      <c r="AI4843" s="327">
        <v>14.663874</v>
      </c>
      <c r="AJ4843" s="327">
        <v>15.058996</v>
      </c>
      <c r="AK4843" s="327">
        <v>20.995183999999998</v>
      </c>
      <c r="AL4843" s="327">
        <v>204.87245999999999</v>
      </c>
      <c r="AM4843" s="292"/>
    </row>
    <row r="4844" spans="23:39" ht="19.5" customHeight="1" x14ac:dyDescent="0.2">
      <c r="W4844" s="323" t="s">
        <v>407</v>
      </c>
      <c r="X4844" s="323" t="s">
        <v>221</v>
      </c>
      <c r="Y4844" s="323"/>
      <c r="Z4844" s="327">
        <v>0.90231700000000004</v>
      </c>
      <c r="AA4844" s="327">
        <v>1.1754579090909101</v>
      </c>
      <c r="AB4844" s="327">
        <v>1.5608770000000001</v>
      </c>
      <c r="AC4844" s="327">
        <v>2.2860870000000002</v>
      </c>
      <c r="AD4844" s="327">
        <v>1.615677</v>
      </c>
      <c r="AE4844" s="327">
        <v>1.3560730000000001</v>
      </c>
      <c r="AF4844" s="327">
        <v>1.362082</v>
      </c>
      <c r="AG4844" s="327">
        <v>1.7625500000000001</v>
      </c>
      <c r="AH4844" s="327">
        <v>1.7812600000000001</v>
      </c>
      <c r="AI4844" s="327">
        <v>1.765828</v>
      </c>
      <c r="AJ4844" s="327">
        <v>1.7214020000000001</v>
      </c>
      <c r="AK4844" s="327">
        <v>1.9774020000000001</v>
      </c>
      <c r="AL4844" s="327">
        <v>19.267012909090901</v>
      </c>
      <c r="AM4844" s="292"/>
    </row>
    <row r="4845" spans="23:39" ht="19.5" customHeight="1" x14ac:dyDescent="0.2">
      <c r="W4845" s="323" t="s">
        <v>407</v>
      </c>
      <c r="X4845" s="323" t="s">
        <v>222</v>
      </c>
      <c r="Y4845" s="323"/>
      <c r="Z4845" s="327">
        <v>0.17733599999999999</v>
      </c>
      <c r="AA4845" s="327">
        <v>4.41E-2</v>
      </c>
      <c r="AB4845" s="327">
        <v>0.10014000000000001</v>
      </c>
      <c r="AC4845" s="327">
        <v>0.14960999999999999</v>
      </c>
      <c r="AD4845" s="327">
        <v>7.3219999999999993E-2</v>
      </c>
      <c r="AE4845" s="327">
        <v>6.5500000000000003E-2</v>
      </c>
      <c r="AF4845" s="327">
        <v>8.3000000000000004E-2</v>
      </c>
      <c r="AG4845" s="327">
        <v>6.5100000000000005E-2</v>
      </c>
      <c r="AH4845" s="327">
        <v>8.2720000000000002E-2</v>
      </c>
      <c r="AI4845" s="327">
        <v>3.0499999999999999E-2</v>
      </c>
      <c r="AJ4845" s="327">
        <v>0.13364000000000001</v>
      </c>
      <c r="AK4845" s="327">
        <v>0</v>
      </c>
      <c r="AL4845" s="327">
        <v>1.004866</v>
      </c>
      <c r="AM4845" s="292"/>
    </row>
    <row r="4846" spans="23:39" ht="19.5" customHeight="1" x14ac:dyDescent="0.2">
      <c r="W4846" s="323" t="s">
        <v>407</v>
      </c>
      <c r="X4846" s="323" t="s">
        <v>223</v>
      </c>
      <c r="Y4846" s="323"/>
      <c r="Z4846" s="327">
        <v>0</v>
      </c>
      <c r="AA4846" s="327">
        <v>0</v>
      </c>
      <c r="AB4846" s="327">
        <v>0</v>
      </c>
      <c r="AC4846" s="327">
        <v>0</v>
      </c>
      <c r="AD4846" s="327">
        <v>0</v>
      </c>
      <c r="AE4846" s="327">
        <v>0</v>
      </c>
      <c r="AF4846" s="327">
        <v>0</v>
      </c>
      <c r="AG4846" s="327">
        <v>0</v>
      </c>
      <c r="AH4846" s="327">
        <v>0</v>
      </c>
      <c r="AI4846" s="327">
        <v>0</v>
      </c>
      <c r="AJ4846" s="327">
        <v>0</v>
      </c>
      <c r="AK4846" s="327">
        <v>0</v>
      </c>
      <c r="AL4846" s="327">
        <v>0</v>
      </c>
      <c r="AM4846" s="292"/>
    </row>
    <row r="4847" spans="23:39" ht="19.5" customHeight="1" x14ac:dyDescent="0.2">
      <c r="W4847" s="323" t="s">
        <v>407</v>
      </c>
      <c r="X4847" s="323" t="s">
        <v>224</v>
      </c>
      <c r="Y4847" s="323"/>
      <c r="Z4847" s="327">
        <v>0</v>
      </c>
      <c r="AA4847" s="327">
        <v>0</v>
      </c>
      <c r="AB4847" s="327">
        <v>4.1799999999999997E-2</v>
      </c>
      <c r="AC4847" s="327">
        <v>0.72135000000000005</v>
      </c>
      <c r="AD4847" s="327">
        <v>1.196</v>
      </c>
      <c r="AE4847" s="327">
        <v>0</v>
      </c>
      <c r="AF4847" s="327">
        <v>0</v>
      </c>
      <c r="AG4847" s="327">
        <v>1.3535999999999999</v>
      </c>
      <c r="AH4847" s="327">
        <v>0</v>
      </c>
      <c r="AI4847" s="327">
        <v>0.62229999999999996</v>
      </c>
      <c r="AJ4847" s="327">
        <v>-3.0081500000000001</v>
      </c>
      <c r="AK4847" s="327">
        <v>0</v>
      </c>
      <c r="AL4847" s="327">
        <v>0.92689999999999995</v>
      </c>
      <c r="AM4847" s="292"/>
    </row>
    <row r="4848" spans="23:39" ht="19.5" customHeight="1" x14ac:dyDescent="0.2">
      <c r="W4848" s="323" t="s">
        <v>407</v>
      </c>
      <c r="X4848" s="323" t="s">
        <v>225</v>
      </c>
      <c r="Y4848" s="323"/>
      <c r="Z4848" s="327">
        <v>4.6608999999999998E-2</v>
      </c>
      <c r="AA4848" s="327">
        <v>0</v>
      </c>
      <c r="AB4848" s="327">
        <v>4.9591999999999997E-2</v>
      </c>
      <c r="AC4848" s="327">
        <v>4.9571999999999998E-2</v>
      </c>
      <c r="AD4848" s="327">
        <v>5.2170000000000001E-2</v>
      </c>
      <c r="AE4848" s="327">
        <v>5.3237E-2</v>
      </c>
      <c r="AF4848" s="327">
        <v>5.7521000000000003E-2</v>
      </c>
      <c r="AG4848" s="327">
        <v>5.7521000000000003E-2</v>
      </c>
      <c r="AH4848" s="327">
        <v>5.7521000000000003E-2</v>
      </c>
      <c r="AI4848" s="327">
        <v>7.3834999999999998E-2</v>
      </c>
      <c r="AJ4848" s="327">
        <v>8.8142999999999999E-2</v>
      </c>
      <c r="AK4848" s="327">
        <v>0.78187300000000004</v>
      </c>
      <c r="AL4848" s="327">
        <v>1.367594</v>
      </c>
      <c r="AM4848" s="292"/>
    </row>
    <row r="4849" spans="23:39" ht="19.5" customHeight="1" x14ac:dyDescent="0.2">
      <c r="W4849" s="323" t="s">
        <v>407</v>
      </c>
      <c r="X4849" s="323" t="s">
        <v>226</v>
      </c>
      <c r="Y4849" s="323"/>
      <c r="Z4849" s="327">
        <v>0</v>
      </c>
      <c r="AA4849" s="327">
        <v>0</v>
      </c>
      <c r="AB4849" s="327">
        <v>0</v>
      </c>
      <c r="AC4849" s="327">
        <v>0</v>
      </c>
      <c r="AD4849" s="327">
        <v>0</v>
      </c>
      <c r="AE4849" s="327">
        <v>0</v>
      </c>
      <c r="AF4849" s="327">
        <v>0</v>
      </c>
      <c r="AG4849" s="327">
        <v>0</v>
      </c>
      <c r="AH4849" s="327">
        <v>0</v>
      </c>
      <c r="AI4849" s="327">
        <v>0.22225300000000001</v>
      </c>
      <c r="AJ4849" s="327">
        <v>0.29441899999999999</v>
      </c>
      <c r="AK4849" s="327">
        <v>0</v>
      </c>
      <c r="AL4849" s="327">
        <v>0.51667200000000002</v>
      </c>
      <c r="AM4849" s="292"/>
    </row>
    <row r="4850" spans="23:39" ht="19.5" customHeight="1" x14ac:dyDescent="0.2">
      <c r="W4850" s="323" t="s">
        <v>407</v>
      </c>
      <c r="X4850" s="323" t="s">
        <v>227</v>
      </c>
      <c r="Y4850" s="323"/>
      <c r="Z4850" s="327">
        <v>0</v>
      </c>
      <c r="AA4850" s="327">
        <v>0</v>
      </c>
      <c r="AB4850" s="327">
        <v>0</v>
      </c>
      <c r="AC4850" s="327">
        <v>0</v>
      </c>
      <c r="AD4850" s="327">
        <v>0</v>
      </c>
      <c r="AE4850" s="327">
        <v>0</v>
      </c>
      <c r="AF4850" s="327">
        <v>0</v>
      </c>
      <c r="AG4850" s="327">
        <v>0</v>
      </c>
      <c r="AH4850" s="327">
        <v>0</v>
      </c>
      <c r="AI4850" s="327">
        <v>0</v>
      </c>
      <c r="AJ4850" s="327">
        <v>0</v>
      </c>
      <c r="AK4850" s="327">
        <v>0</v>
      </c>
      <c r="AL4850" s="327">
        <v>0</v>
      </c>
      <c r="AM4850" s="292"/>
    </row>
    <row r="4851" spans="23:39" ht="19.5" customHeight="1" x14ac:dyDescent="0.2">
      <c r="W4851" s="323" t="s">
        <v>407</v>
      </c>
      <c r="X4851" s="323" t="s">
        <v>367</v>
      </c>
      <c r="Y4851" s="323"/>
      <c r="Z4851" s="327">
        <v>0</v>
      </c>
      <c r="AA4851" s="327">
        <v>0</v>
      </c>
      <c r="AB4851" s="327">
        <v>0</v>
      </c>
      <c r="AC4851" s="327">
        <v>0</v>
      </c>
      <c r="AD4851" s="327">
        <v>0</v>
      </c>
      <c r="AE4851" s="327">
        <v>0</v>
      </c>
      <c r="AF4851" s="327">
        <v>0</v>
      </c>
      <c r="AG4851" s="327">
        <v>0</v>
      </c>
      <c r="AH4851" s="327">
        <v>0</v>
      </c>
      <c r="AI4851" s="327">
        <v>0</v>
      </c>
      <c r="AJ4851" s="327">
        <v>0</v>
      </c>
      <c r="AK4851" s="327">
        <v>0</v>
      </c>
      <c r="AL4851" s="327">
        <v>0</v>
      </c>
      <c r="AM4851" s="292"/>
    </row>
    <row r="4852" spans="23:39" ht="19.5" customHeight="1" x14ac:dyDescent="0.2">
      <c r="W4852" s="323" t="s">
        <v>407</v>
      </c>
      <c r="X4852" s="323" t="s">
        <v>229</v>
      </c>
      <c r="Y4852" s="323"/>
      <c r="Z4852" s="327">
        <v>0</v>
      </c>
      <c r="AA4852" s="327">
        <v>0</v>
      </c>
      <c r="AB4852" s="327">
        <v>0</v>
      </c>
      <c r="AC4852" s="327">
        <v>0</v>
      </c>
      <c r="AD4852" s="327">
        <v>0</v>
      </c>
      <c r="AE4852" s="327">
        <v>0</v>
      </c>
      <c r="AF4852" s="327">
        <v>0</v>
      </c>
      <c r="AG4852" s="327">
        <v>0</v>
      </c>
      <c r="AH4852" s="327">
        <v>0</v>
      </c>
      <c r="AI4852" s="327">
        <v>0</v>
      </c>
      <c r="AJ4852" s="327">
        <v>0</v>
      </c>
      <c r="AK4852" s="327">
        <v>0</v>
      </c>
      <c r="AL4852" s="327">
        <v>0</v>
      </c>
      <c r="AM4852" s="292"/>
    </row>
    <row r="4853" spans="23:39" ht="19.5" customHeight="1" x14ac:dyDescent="0.2">
      <c r="W4853" s="323" t="s">
        <v>407</v>
      </c>
      <c r="X4853" s="323" t="s">
        <v>230</v>
      </c>
      <c r="Y4853" s="323"/>
      <c r="Z4853" s="327">
        <v>0</v>
      </c>
      <c r="AA4853" s="327">
        <v>0</v>
      </c>
      <c r="AB4853" s="327">
        <v>0</v>
      </c>
      <c r="AC4853" s="327">
        <v>0</v>
      </c>
      <c r="AD4853" s="327">
        <v>0</v>
      </c>
      <c r="AE4853" s="327">
        <v>0</v>
      </c>
      <c r="AF4853" s="327">
        <v>0</v>
      </c>
      <c r="AG4853" s="327">
        <v>0.16950000000000001</v>
      </c>
      <c r="AH4853" s="327">
        <v>0</v>
      </c>
      <c r="AI4853" s="327">
        <v>0</v>
      </c>
      <c r="AJ4853" s="327">
        <v>0</v>
      </c>
      <c r="AK4853" s="327">
        <v>0</v>
      </c>
      <c r="AL4853" s="327">
        <v>0.16950000000000001</v>
      </c>
      <c r="AM4853" s="292"/>
    </row>
    <row r="4854" spans="23:39" ht="19.5" customHeight="1" x14ac:dyDescent="0.2">
      <c r="W4854" s="323" t="s">
        <v>407</v>
      </c>
      <c r="X4854" s="323" t="s">
        <v>231</v>
      </c>
      <c r="Y4854" s="323"/>
      <c r="Z4854" s="327">
        <v>0</v>
      </c>
      <c r="AA4854" s="327">
        <v>0</v>
      </c>
      <c r="AB4854" s="327">
        <v>0</v>
      </c>
      <c r="AC4854" s="327">
        <v>0</v>
      </c>
      <c r="AD4854" s="327">
        <v>0</v>
      </c>
      <c r="AE4854" s="327">
        <v>0</v>
      </c>
      <c r="AF4854" s="327">
        <v>0</v>
      </c>
      <c r="AG4854" s="327">
        <v>0</v>
      </c>
      <c r="AH4854" s="327">
        <v>0</v>
      </c>
      <c r="AI4854" s="327">
        <v>0</v>
      </c>
      <c r="AJ4854" s="327">
        <v>0</v>
      </c>
      <c r="AK4854" s="327">
        <v>0</v>
      </c>
      <c r="AL4854" s="327">
        <v>0</v>
      </c>
      <c r="AM4854" s="292"/>
    </row>
    <row r="4855" spans="23:39" ht="19.5" customHeight="1" x14ac:dyDescent="0.2">
      <c r="W4855" s="323" t="s">
        <v>407</v>
      </c>
      <c r="X4855" s="323" t="s">
        <v>232</v>
      </c>
      <c r="Y4855" s="323"/>
      <c r="Z4855" s="327">
        <v>0</v>
      </c>
      <c r="AA4855" s="327">
        <v>0</v>
      </c>
      <c r="AB4855" s="327">
        <v>0</v>
      </c>
      <c r="AC4855" s="327">
        <v>0</v>
      </c>
      <c r="AD4855" s="327">
        <v>0</v>
      </c>
      <c r="AE4855" s="327">
        <v>0</v>
      </c>
      <c r="AF4855" s="327">
        <v>0</v>
      </c>
      <c r="AG4855" s="327">
        <v>0</v>
      </c>
      <c r="AH4855" s="327">
        <v>0</v>
      </c>
      <c r="AI4855" s="327">
        <v>0</v>
      </c>
      <c r="AJ4855" s="327">
        <v>0</v>
      </c>
      <c r="AK4855" s="327">
        <v>0</v>
      </c>
      <c r="AL4855" s="327">
        <v>0</v>
      </c>
      <c r="AM4855" s="292"/>
    </row>
    <row r="4856" spans="23:39" ht="19.5" customHeight="1" x14ac:dyDescent="0.2">
      <c r="W4856" s="323" t="s">
        <v>407</v>
      </c>
      <c r="X4856" s="323" t="s">
        <v>233</v>
      </c>
      <c r="Y4856" s="323"/>
      <c r="Z4856" s="327">
        <v>0</v>
      </c>
      <c r="AA4856" s="327">
        <v>0</v>
      </c>
      <c r="AB4856" s="327">
        <v>0</v>
      </c>
      <c r="AC4856" s="327">
        <v>0</v>
      </c>
      <c r="AD4856" s="327">
        <v>0</v>
      </c>
      <c r="AE4856" s="327">
        <v>0</v>
      </c>
      <c r="AF4856" s="327">
        <v>0</v>
      </c>
      <c r="AG4856" s="327">
        <v>0</v>
      </c>
      <c r="AH4856" s="327">
        <v>0</v>
      </c>
      <c r="AI4856" s="327">
        <v>0</v>
      </c>
      <c r="AJ4856" s="327">
        <v>0.1779</v>
      </c>
      <c r="AK4856" s="327">
        <v>4.6600000000000003E-2</v>
      </c>
      <c r="AL4856" s="327">
        <v>0.22450000000000001</v>
      </c>
      <c r="AM4856" s="292"/>
    </row>
    <row r="4857" spans="23:39" ht="19.5" customHeight="1" x14ac:dyDescent="0.2">
      <c r="W4857" s="323" t="s">
        <v>407</v>
      </c>
      <c r="X4857" s="323" t="s">
        <v>234</v>
      </c>
      <c r="Y4857" s="323"/>
      <c r="Z4857" s="327">
        <v>0</v>
      </c>
      <c r="AA4857" s="327">
        <v>0</v>
      </c>
      <c r="AB4857" s="327">
        <v>0</v>
      </c>
      <c r="AC4857" s="327">
        <v>0</v>
      </c>
      <c r="AD4857" s="327">
        <v>0</v>
      </c>
      <c r="AE4857" s="327">
        <v>0</v>
      </c>
      <c r="AF4857" s="327">
        <v>0</v>
      </c>
      <c r="AG4857" s="327">
        <v>0</v>
      </c>
      <c r="AH4857" s="327">
        <v>0</v>
      </c>
      <c r="AI4857" s="327">
        <v>0</v>
      </c>
      <c r="AJ4857" s="327">
        <v>0</v>
      </c>
      <c r="AK4857" s="327">
        <v>0</v>
      </c>
      <c r="AL4857" s="327">
        <v>0</v>
      </c>
      <c r="AM4857" s="292"/>
    </row>
    <row r="4858" spans="23:39" ht="19.5" customHeight="1" x14ac:dyDescent="0.2">
      <c r="W4858" s="323" t="s">
        <v>407</v>
      </c>
      <c r="X4858" s="323" t="s">
        <v>127</v>
      </c>
      <c r="Y4858" s="323"/>
      <c r="Z4858" s="327">
        <v>6.3209650000000002</v>
      </c>
      <c r="AA4858" s="327">
        <v>2.4096350000000002</v>
      </c>
      <c r="AB4858" s="327">
        <v>0.84798899999999999</v>
      </c>
      <c r="AC4858" s="327">
        <v>-2.0986980000000002</v>
      </c>
      <c r="AD4858" s="327">
        <v>0.95993600000000001</v>
      </c>
      <c r="AE4858" s="327">
        <v>6.5494640000000004</v>
      </c>
      <c r="AF4858" s="327">
        <v>3.6109740000000001</v>
      </c>
      <c r="AG4858" s="327">
        <v>11.844763</v>
      </c>
      <c r="AH4858" s="327">
        <v>11.041798999999999</v>
      </c>
      <c r="AI4858" s="327">
        <v>19.619810000000001</v>
      </c>
      <c r="AJ4858" s="327">
        <v>6.9829299999999996</v>
      </c>
      <c r="AK4858" s="327">
        <v>15.700303999999999</v>
      </c>
      <c r="AL4858" s="327">
        <v>83.789871000000005</v>
      </c>
      <c r="AM4858" s="292"/>
    </row>
    <row r="4859" spans="23:39" ht="19.5" customHeight="1" x14ac:dyDescent="0.2">
      <c r="W4859" s="323" t="s">
        <v>407</v>
      </c>
      <c r="X4859" s="323" t="s">
        <v>235</v>
      </c>
      <c r="Y4859" s="323"/>
      <c r="Z4859" s="327">
        <v>0</v>
      </c>
      <c r="AA4859" s="327">
        <v>0</v>
      </c>
      <c r="AB4859" s="327">
        <v>0</v>
      </c>
      <c r="AC4859" s="327">
        <v>0</v>
      </c>
      <c r="AD4859" s="327">
        <v>0</v>
      </c>
      <c r="AE4859" s="327">
        <v>0</v>
      </c>
      <c r="AF4859" s="327">
        <v>0</v>
      </c>
      <c r="AG4859" s="327">
        <v>0</v>
      </c>
      <c r="AH4859" s="327">
        <v>0</v>
      </c>
      <c r="AI4859" s="327">
        <v>0</v>
      </c>
      <c r="AJ4859" s="327">
        <v>0</v>
      </c>
      <c r="AK4859" s="327">
        <v>0</v>
      </c>
      <c r="AL4859" s="327">
        <v>0</v>
      </c>
      <c r="AM4859" s="292"/>
    </row>
    <row r="4860" spans="23:39" ht="19.5" customHeight="1" x14ac:dyDescent="0.2">
      <c r="W4860" s="323" t="s">
        <v>407</v>
      </c>
      <c r="X4860" s="323" t="s">
        <v>236</v>
      </c>
      <c r="Y4860" s="323"/>
      <c r="Z4860" s="327">
        <v>0</v>
      </c>
      <c r="AA4860" s="327">
        <v>0</v>
      </c>
      <c r="AB4860" s="327">
        <v>0</v>
      </c>
      <c r="AC4860" s="327">
        <v>0</v>
      </c>
      <c r="AD4860" s="327">
        <v>0</v>
      </c>
      <c r="AE4860" s="327">
        <v>0</v>
      </c>
      <c r="AF4860" s="327">
        <v>0</v>
      </c>
      <c r="AG4860" s="327">
        <v>0</v>
      </c>
      <c r="AH4860" s="327">
        <v>0</v>
      </c>
      <c r="AI4860" s="327">
        <v>0</v>
      </c>
      <c r="AJ4860" s="327">
        <v>0</v>
      </c>
      <c r="AK4860" s="327">
        <v>0</v>
      </c>
      <c r="AL4860" s="327">
        <v>0</v>
      </c>
      <c r="AM4860" s="292"/>
    </row>
    <row r="4861" spans="23:39" ht="19.5" customHeight="1" x14ac:dyDescent="0.2">
      <c r="W4861" s="323" t="s">
        <v>407</v>
      </c>
      <c r="X4861" s="323" t="s">
        <v>237</v>
      </c>
      <c r="Y4861" s="323"/>
      <c r="Z4861" s="327">
        <v>0</v>
      </c>
      <c r="AA4861" s="327">
        <v>0</v>
      </c>
      <c r="AB4861" s="327">
        <v>0</v>
      </c>
      <c r="AC4861" s="327">
        <v>0</v>
      </c>
      <c r="AD4861" s="327">
        <v>0</v>
      </c>
      <c r="AE4861" s="327">
        <v>0</v>
      </c>
      <c r="AF4861" s="327">
        <v>0</v>
      </c>
      <c r="AG4861" s="327">
        <v>0</v>
      </c>
      <c r="AH4861" s="327">
        <v>0</v>
      </c>
      <c r="AI4861" s="327">
        <v>0</v>
      </c>
      <c r="AJ4861" s="327">
        <v>0</v>
      </c>
      <c r="AK4861" s="327">
        <v>0</v>
      </c>
      <c r="AL4861" s="327">
        <v>0</v>
      </c>
      <c r="AM4861" s="292"/>
    </row>
    <row r="4862" spans="23:39" ht="19.5" customHeight="1" x14ac:dyDescent="0.2">
      <c r="W4862" s="323" t="s">
        <v>407</v>
      </c>
      <c r="X4862" s="323" t="s">
        <v>238</v>
      </c>
      <c r="Y4862" s="323"/>
      <c r="Z4862" s="327">
        <v>0</v>
      </c>
      <c r="AA4862" s="327">
        <v>0</v>
      </c>
      <c r="AB4862" s="327">
        <v>0</v>
      </c>
      <c r="AC4862" s="327">
        <v>0</v>
      </c>
      <c r="AD4862" s="327">
        <v>0</v>
      </c>
      <c r="AE4862" s="327">
        <v>0</v>
      </c>
      <c r="AF4862" s="327">
        <v>0</v>
      </c>
      <c r="AG4862" s="327">
        <v>0</v>
      </c>
      <c r="AH4862" s="327">
        <v>0</v>
      </c>
      <c r="AI4862" s="327">
        <v>0</v>
      </c>
      <c r="AJ4862" s="327">
        <v>0</v>
      </c>
      <c r="AK4862" s="327">
        <v>0</v>
      </c>
      <c r="AL4862" s="327">
        <v>0</v>
      </c>
      <c r="AM4862" s="292"/>
    </row>
    <row r="4863" spans="23:39" ht="19.5" customHeight="1" x14ac:dyDescent="0.2">
      <c r="W4863" s="323" t="s">
        <v>407</v>
      </c>
      <c r="X4863" s="323" t="s">
        <v>239</v>
      </c>
      <c r="Y4863" s="323"/>
      <c r="Z4863" s="327">
        <v>0</v>
      </c>
      <c r="AA4863" s="327">
        <v>0</v>
      </c>
      <c r="AB4863" s="327">
        <v>0</v>
      </c>
      <c r="AC4863" s="327">
        <v>0</v>
      </c>
      <c r="AD4863" s="327">
        <v>0</v>
      </c>
      <c r="AE4863" s="327">
        <v>0</v>
      </c>
      <c r="AF4863" s="327">
        <v>0</v>
      </c>
      <c r="AG4863" s="327">
        <v>0</v>
      </c>
      <c r="AH4863" s="327">
        <v>0</v>
      </c>
      <c r="AI4863" s="327">
        <v>0</v>
      </c>
      <c r="AJ4863" s="327">
        <v>0</v>
      </c>
      <c r="AK4863" s="327">
        <v>0</v>
      </c>
      <c r="AL4863" s="327">
        <v>0</v>
      </c>
      <c r="AM4863" s="292"/>
    </row>
    <row r="4864" spans="23:39" ht="19.5" customHeight="1" x14ac:dyDescent="0.2">
      <c r="W4864" s="323" t="s">
        <v>407</v>
      </c>
      <c r="X4864" s="323" t="s">
        <v>240</v>
      </c>
      <c r="Y4864" s="323"/>
      <c r="Z4864" s="327">
        <v>0</v>
      </c>
      <c r="AA4864" s="327">
        <v>0</v>
      </c>
      <c r="AB4864" s="327">
        <v>0</v>
      </c>
      <c r="AC4864" s="327">
        <v>0</v>
      </c>
      <c r="AD4864" s="327">
        <v>0</v>
      </c>
      <c r="AE4864" s="327">
        <v>0</v>
      </c>
      <c r="AF4864" s="327">
        <v>0</v>
      </c>
      <c r="AG4864" s="327">
        <v>0</v>
      </c>
      <c r="AH4864" s="327">
        <v>0</v>
      </c>
      <c r="AI4864" s="327">
        <v>0</v>
      </c>
      <c r="AJ4864" s="327">
        <v>0</v>
      </c>
      <c r="AK4864" s="327">
        <v>0</v>
      </c>
      <c r="AL4864" s="327">
        <v>0</v>
      </c>
      <c r="AM4864" s="292"/>
    </row>
    <row r="4865" spans="23:39" ht="19.5" customHeight="1" x14ac:dyDescent="0.2">
      <c r="W4865" s="323" t="s">
        <v>407</v>
      </c>
      <c r="X4865" s="323" t="s">
        <v>241</v>
      </c>
      <c r="Y4865" s="323"/>
      <c r="Z4865" s="327">
        <v>0</v>
      </c>
      <c r="AA4865" s="327">
        <v>0</v>
      </c>
      <c r="AB4865" s="327">
        <v>0</v>
      </c>
      <c r="AC4865" s="327">
        <v>6.2079999999999899E-2</v>
      </c>
      <c r="AD4865" s="327">
        <v>0</v>
      </c>
      <c r="AE4865" s="327">
        <v>0</v>
      </c>
      <c r="AF4865" s="327">
        <v>0</v>
      </c>
      <c r="AG4865" s="327">
        <v>0</v>
      </c>
      <c r="AH4865" s="327">
        <v>0</v>
      </c>
      <c r="AI4865" s="327">
        <v>0</v>
      </c>
      <c r="AJ4865" s="327">
        <v>0</v>
      </c>
      <c r="AK4865" s="327">
        <v>0</v>
      </c>
      <c r="AL4865" s="327">
        <v>6.2079999999999899E-2</v>
      </c>
      <c r="AM4865" s="292"/>
    </row>
    <row r="4866" spans="23:39" ht="19.5" customHeight="1" x14ac:dyDescent="0.2">
      <c r="W4866" s="323" t="s">
        <v>407</v>
      </c>
      <c r="X4866" s="323" t="s">
        <v>242</v>
      </c>
      <c r="Y4866" s="323"/>
      <c r="Z4866" s="327">
        <v>0</v>
      </c>
      <c r="AA4866" s="327">
        <v>0</v>
      </c>
      <c r="AB4866" s="327">
        <v>0</v>
      </c>
      <c r="AC4866" s="327">
        <v>0</v>
      </c>
      <c r="AD4866" s="327">
        <v>0</v>
      </c>
      <c r="AE4866" s="327">
        <v>0</v>
      </c>
      <c r="AF4866" s="327">
        <v>0</v>
      </c>
      <c r="AG4866" s="327">
        <v>0</v>
      </c>
      <c r="AH4866" s="327">
        <v>0</v>
      </c>
      <c r="AI4866" s="327">
        <v>0</v>
      </c>
      <c r="AJ4866" s="327">
        <v>0</v>
      </c>
      <c r="AK4866" s="327">
        <v>0</v>
      </c>
      <c r="AL4866" s="327">
        <v>0</v>
      </c>
      <c r="AM4866" s="292"/>
    </row>
    <row r="4867" spans="23:39" ht="19.5" customHeight="1" x14ac:dyDescent="0.2">
      <c r="W4867" s="323" t="s">
        <v>407</v>
      </c>
      <c r="X4867" s="323" t="s">
        <v>243</v>
      </c>
      <c r="Y4867" s="323"/>
      <c r="Z4867" s="327">
        <v>0</v>
      </c>
      <c r="AA4867" s="327">
        <v>0</v>
      </c>
      <c r="AB4867" s="327">
        <v>0</v>
      </c>
      <c r="AC4867" s="327">
        <v>0</v>
      </c>
      <c r="AD4867" s="327">
        <v>0</v>
      </c>
      <c r="AE4867" s="327">
        <v>0</v>
      </c>
      <c r="AF4867" s="327">
        <v>0.24437500000000001</v>
      </c>
      <c r="AG4867" s="327">
        <v>0.99975000000000003</v>
      </c>
      <c r="AH4867" s="327">
        <v>0</v>
      </c>
      <c r="AI4867" s="327">
        <v>0</v>
      </c>
      <c r="AJ4867" s="327">
        <v>4.1000000000000002E-2</v>
      </c>
      <c r="AK4867" s="327">
        <v>0</v>
      </c>
      <c r="AL4867" s="327">
        <v>1.2851250000000001</v>
      </c>
      <c r="AM4867" s="292"/>
    </row>
    <row r="4868" spans="23:39" ht="19.5" customHeight="1" x14ac:dyDescent="0.2">
      <c r="W4868" s="323" t="s">
        <v>407</v>
      </c>
      <c r="X4868" s="323" t="s">
        <v>244</v>
      </c>
      <c r="Y4868" s="323"/>
      <c r="Z4868" s="327">
        <v>0</v>
      </c>
      <c r="AA4868" s="327">
        <v>0</v>
      </c>
      <c r="AB4868" s="327">
        <v>0</v>
      </c>
      <c r="AC4868" s="327">
        <v>0</v>
      </c>
      <c r="AD4868" s="327">
        <v>0</v>
      </c>
      <c r="AE4868" s="327">
        <v>0</v>
      </c>
      <c r="AF4868" s="327">
        <v>0</v>
      </c>
      <c r="AG4868" s="327">
        <v>0</v>
      </c>
      <c r="AH4868" s="327">
        <v>0</v>
      </c>
      <c r="AI4868" s="327">
        <v>0</v>
      </c>
      <c r="AJ4868" s="327">
        <v>0</v>
      </c>
      <c r="AK4868" s="327">
        <v>0</v>
      </c>
      <c r="AL4868" s="327">
        <v>0</v>
      </c>
      <c r="AM4868" s="292"/>
    </row>
    <row r="4869" spans="23:39" ht="19.5" customHeight="1" x14ac:dyDescent="0.2">
      <c r="W4869" s="323" t="s">
        <v>407</v>
      </c>
      <c r="X4869" s="323" t="s">
        <v>245</v>
      </c>
      <c r="Y4869" s="323"/>
      <c r="Z4869" s="327">
        <v>0</v>
      </c>
      <c r="AA4869" s="327">
        <v>0</v>
      </c>
      <c r="AB4869" s="327">
        <v>0</v>
      </c>
      <c r="AC4869" s="327">
        <v>0</v>
      </c>
      <c r="AD4869" s="327">
        <v>0</v>
      </c>
      <c r="AE4869" s="327">
        <v>0</v>
      </c>
      <c r="AF4869" s="327">
        <v>0</v>
      </c>
      <c r="AG4869" s="327">
        <v>0</v>
      </c>
      <c r="AH4869" s="327">
        <v>0</v>
      </c>
      <c r="AI4869" s="327">
        <v>0</v>
      </c>
      <c r="AJ4869" s="327">
        <v>0</v>
      </c>
      <c r="AK4869" s="327">
        <v>0</v>
      </c>
      <c r="AL4869" s="327">
        <v>0</v>
      </c>
      <c r="AM4869" s="292"/>
    </row>
    <row r="4870" spans="23:39" ht="19.5" customHeight="1" x14ac:dyDescent="0.2">
      <c r="W4870" s="323" t="s">
        <v>407</v>
      </c>
      <c r="X4870" s="323" t="s">
        <v>246</v>
      </c>
      <c r="Y4870" s="323"/>
      <c r="Z4870" s="327">
        <v>0</v>
      </c>
      <c r="AA4870" s="327">
        <v>0</v>
      </c>
      <c r="AB4870" s="327">
        <v>0</v>
      </c>
      <c r="AC4870" s="327">
        <v>0</v>
      </c>
      <c r="AD4870" s="327">
        <v>0</v>
      </c>
      <c r="AE4870" s="327">
        <v>0</v>
      </c>
      <c r="AF4870" s="327">
        <v>0</v>
      </c>
      <c r="AG4870" s="327">
        <v>0</v>
      </c>
      <c r="AH4870" s="327">
        <v>0</v>
      </c>
      <c r="AI4870" s="327">
        <v>0</v>
      </c>
      <c r="AJ4870" s="327">
        <v>0</v>
      </c>
      <c r="AK4870" s="327">
        <v>0</v>
      </c>
      <c r="AL4870" s="327">
        <v>0</v>
      </c>
      <c r="AM4870" s="292"/>
    </row>
    <row r="4871" spans="23:39" ht="19.5" customHeight="1" x14ac:dyDescent="0.2">
      <c r="W4871" s="323" t="s">
        <v>407</v>
      </c>
      <c r="X4871" s="323" t="s">
        <v>247</v>
      </c>
      <c r="Y4871" s="323"/>
      <c r="Z4871" s="327">
        <v>0</v>
      </c>
      <c r="AA4871" s="327">
        <v>0</v>
      </c>
      <c r="AB4871" s="327">
        <v>0</v>
      </c>
      <c r="AC4871" s="327">
        <v>0</v>
      </c>
      <c r="AD4871" s="327">
        <v>1.1829000000000001</v>
      </c>
      <c r="AE4871" s="327">
        <v>0</v>
      </c>
      <c r="AF4871" s="327">
        <v>0.8579</v>
      </c>
      <c r="AG4871" s="327">
        <v>0</v>
      </c>
      <c r="AH4871" s="327">
        <v>0</v>
      </c>
      <c r="AI4871" s="327">
        <v>10.4145</v>
      </c>
      <c r="AJ4871" s="327">
        <v>0</v>
      </c>
      <c r="AK4871" s="327">
        <v>0</v>
      </c>
      <c r="AL4871" s="327">
        <v>12.455299999999999</v>
      </c>
      <c r="AM4871" s="292"/>
    </row>
    <row r="4872" spans="23:39" ht="19.5" customHeight="1" x14ac:dyDescent="0.2">
      <c r="W4872" s="323" t="s">
        <v>407</v>
      </c>
      <c r="X4872" s="323" t="s">
        <v>248</v>
      </c>
      <c r="Y4872" s="323"/>
      <c r="Z4872" s="327">
        <v>0</v>
      </c>
      <c r="AA4872" s="327">
        <v>0</v>
      </c>
      <c r="AB4872" s="327">
        <v>0</v>
      </c>
      <c r="AC4872" s="327">
        <v>0</v>
      </c>
      <c r="AD4872" s="327">
        <v>0</v>
      </c>
      <c r="AE4872" s="327">
        <v>0</v>
      </c>
      <c r="AF4872" s="327">
        <v>0</v>
      </c>
      <c r="AG4872" s="327">
        <v>0</v>
      </c>
      <c r="AH4872" s="327">
        <v>0</v>
      </c>
      <c r="AI4872" s="327">
        <v>0</v>
      </c>
      <c r="AJ4872" s="327">
        <v>0</v>
      </c>
      <c r="AK4872" s="327">
        <v>0</v>
      </c>
      <c r="AL4872" s="327">
        <v>0</v>
      </c>
      <c r="AM4872" s="292"/>
    </row>
    <row r="4873" spans="23:39" ht="19.5" customHeight="1" x14ac:dyDescent="0.2">
      <c r="W4873" s="323" t="s">
        <v>407</v>
      </c>
      <c r="X4873" s="323" t="s">
        <v>210</v>
      </c>
      <c r="Y4873" s="323"/>
      <c r="Z4873" s="327">
        <v>16.323024</v>
      </c>
      <c r="AA4873" s="327">
        <v>35.946751909090899</v>
      </c>
      <c r="AB4873" s="327">
        <v>15.451632</v>
      </c>
      <c r="AC4873" s="327">
        <v>18.745166000000001</v>
      </c>
      <c r="AD4873" s="327">
        <v>18.843437000000002</v>
      </c>
      <c r="AE4873" s="327">
        <v>22.314764</v>
      </c>
      <c r="AF4873" s="327">
        <v>23.503803000000001</v>
      </c>
      <c r="AG4873" s="327">
        <v>41.902585999999999</v>
      </c>
      <c r="AH4873" s="327">
        <v>30.260217000000001</v>
      </c>
      <c r="AI4873" s="327">
        <v>48.443415000000002</v>
      </c>
      <c r="AJ4873" s="327">
        <v>22.243424999999998</v>
      </c>
      <c r="AK4873" s="327">
        <v>40.445886000000002</v>
      </c>
      <c r="AL4873" s="327">
        <v>334.42410690909099</v>
      </c>
      <c r="AM4873" s="292"/>
    </row>
    <row r="4874" spans="23:39" ht="19.5" customHeight="1" x14ac:dyDescent="0.2">
      <c r="W4874" s="321"/>
      <c r="X4874" s="321"/>
      <c r="Y4874" s="321"/>
      <c r="Z4874" s="329"/>
      <c r="AA4874" s="329"/>
      <c r="AB4874" s="329"/>
      <c r="AC4874" s="329"/>
      <c r="AD4874" s="329"/>
      <c r="AE4874" s="329"/>
      <c r="AF4874" s="329"/>
      <c r="AG4874" s="329"/>
      <c r="AH4874" s="329"/>
      <c r="AI4874" s="329"/>
      <c r="AJ4874" s="329"/>
      <c r="AK4874" s="329"/>
      <c r="AL4874" s="329"/>
      <c r="AM4874" s="292"/>
    </row>
    <row r="4875" spans="23:39" ht="19.5" customHeight="1" x14ac:dyDescent="0.2">
      <c r="W4875" s="321"/>
      <c r="X4875" s="321"/>
      <c r="Y4875" s="321"/>
      <c r="Z4875" s="329"/>
      <c r="AA4875" s="329"/>
      <c r="AB4875" s="329"/>
      <c r="AC4875" s="329"/>
      <c r="AD4875" s="329"/>
      <c r="AE4875" s="329"/>
      <c r="AF4875" s="329"/>
      <c r="AG4875" s="329"/>
      <c r="AH4875" s="329"/>
      <c r="AI4875" s="329"/>
      <c r="AJ4875" s="329"/>
      <c r="AK4875" s="329"/>
      <c r="AL4875" s="329"/>
      <c r="AM4875" s="292"/>
    </row>
    <row r="4876" spans="23:39" ht="19.5" customHeight="1" x14ac:dyDescent="0.2">
      <c r="W4876" s="323" t="s">
        <v>3</v>
      </c>
      <c r="X4876" s="323" t="s">
        <v>4</v>
      </c>
      <c r="Y4876" s="323"/>
      <c r="Z4876" s="327" t="s">
        <v>8</v>
      </c>
      <c r="AA4876" s="327" t="s">
        <v>9</v>
      </c>
      <c r="AB4876" s="327" t="s">
        <v>10</v>
      </c>
      <c r="AC4876" s="327" t="s">
        <v>11</v>
      </c>
      <c r="AD4876" s="327" t="s">
        <v>12</v>
      </c>
      <c r="AE4876" s="327" t="s">
        <v>13</v>
      </c>
      <c r="AF4876" s="327" t="s">
        <v>14</v>
      </c>
      <c r="AG4876" s="327" t="s">
        <v>15</v>
      </c>
      <c r="AH4876" s="327" t="s">
        <v>16</v>
      </c>
      <c r="AI4876" s="327" t="s">
        <v>17</v>
      </c>
      <c r="AJ4876" s="327" t="s">
        <v>111</v>
      </c>
      <c r="AK4876" s="327" t="s">
        <v>19</v>
      </c>
      <c r="AL4876" s="327" t="s">
        <v>20</v>
      </c>
      <c r="AM4876" s="292"/>
    </row>
    <row r="4877" spans="23:39" ht="19.5" customHeight="1" x14ac:dyDescent="0.2">
      <c r="W4877" s="323" t="s">
        <v>401</v>
      </c>
      <c r="X4877" s="323" t="s">
        <v>217</v>
      </c>
      <c r="Y4877" s="323"/>
      <c r="Z4877" s="327">
        <v>0</v>
      </c>
      <c r="AA4877" s="327">
        <v>0</v>
      </c>
      <c r="AB4877" s="327">
        <v>0</v>
      </c>
      <c r="AC4877" s="327">
        <v>0</v>
      </c>
      <c r="AD4877" s="327">
        <v>0</v>
      </c>
      <c r="AE4877" s="327">
        <v>0</v>
      </c>
      <c r="AF4877" s="327">
        <v>0</v>
      </c>
      <c r="AG4877" s="327">
        <v>0</v>
      </c>
      <c r="AH4877" s="327">
        <v>0</v>
      </c>
      <c r="AI4877" s="327">
        <v>0</v>
      </c>
      <c r="AJ4877" s="327">
        <v>0.28078399999999998</v>
      </c>
      <c r="AK4877" s="327">
        <v>0.28078399999999998</v>
      </c>
      <c r="AL4877" s="327">
        <v>0.56156799999999996</v>
      </c>
      <c r="AM4877" s="292"/>
    </row>
    <row r="4878" spans="23:39" ht="19.5" customHeight="1" x14ac:dyDescent="0.2">
      <c r="W4878" s="323" t="s">
        <v>401</v>
      </c>
      <c r="X4878" s="323" t="s">
        <v>218</v>
      </c>
      <c r="Y4878" s="323"/>
      <c r="Z4878" s="327">
        <v>0</v>
      </c>
      <c r="AA4878" s="327">
        <v>0</v>
      </c>
      <c r="AB4878" s="327">
        <v>0</v>
      </c>
      <c r="AC4878" s="327">
        <v>0</v>
      </c>
      <c r="AD4878" s="327">
        <v>0</v>
      </c>
      <c r="AE4878" s="327">
        <v>0</v>
      </c>
      <c r="AF4878" s="327">
        <v>0</v>
      </c>
      <c r="AG4878" s="327">
        <v>0</v>
      </c>
      <c r="AH4878" s="327">
        <v>0</v>
      </c>
      <c r="AI4878" s="327">
        <v>0</v>
      </c>
      <c r="AJ4878" s="327">
        <v>0</v>
      </c>
      <c r="AK4878" s="327">
        <v>4.2768E-2</v>
      </c>
      <c r="AL4878" s="327">
        <v>4.2768E-2</v>
      </c>
      <c r="AM4878" s="292"/>
    </row>
    <row r="4879" spans="23:39" ht="19.5" customHeight="1" x14ac:dyDescent="0.2">
      <c r="W4879" s="323" t="s">
        <v>401</v>
      </c>
      <c r="X4879" s="323" t="s">
        <v>219</v>
      </c>
      <c r="Y4879" s="323"/>
      <c r="Z4879" s="327">
        <v>0</v>
      </c>
      <c r="AA4879" s="327">
        <v>0</v>
      </c>
      <c r="AB4879" s="327">
        <v>0</v>
      </c>
      <c r="AC4879" s="327">
        <v>0</v>
      </c>
      <c r="AD4879" s="327">
        <v>0</v>
      </c>
      <c r="AE4879" s="327">
        <v>0</v>
      </c>
      <c r="AF4879" s="327">
        <v>0</v>
      </c>
      <c r="AG4879" s="327">
        <v>0</v>
      </c>
      <c r="AH4879" s="327">
        <v>0</v>
      </c>
      <c r="AI4879" s="327">
        <v>0</v>
      </c>
      <c r="AJ4879" s="327">
        <v>9.6519999999999995E-2</v>
      </c>
      <c r="AK4879" s="327">
        <v>8.1604999999999997E-2</v>
      </c>
      <c r="AL4879" s="327">
        <v>0.17812500000000001</v>
      </c>
      <c r="AM4879" s="292"/>
    </row>
    <row r="4880" spans="23:39" ht="19.5" customHeight="1" x14ac:dyDescent="0.2">
      <c r="W4880" s="323" t="s">
        <v>401</v>
      </c>
      <c r="X4880" s="323" t="s">
        <v>220</v>
      </c>
      <c r="Y4880" s="323"/>
      <c r="Z4880" s="327">
        <v>0</v>
      </c>
      <c r="AA4880" s="327">
        <v>0</v>
      </c>
      <c r="AB4880" s="327">
        <v>0</v>
      </c>
      <c r="AC4880" s="327">
        <v>0</v>
      </c>
      <c r="AD4880" s="327">
        <v>0</v>
      </c>
      <c r="AE4880" s="327">
        <v>0</v>
      </c>
      <c r="AF4880" s="327">
        <v>0</v>
      </c>
      <c r="AG4880" s="327">
        <v>0</v>
      </c>
      <c r="AH4880" s="327">
        <v>0</v>
      </c>
      <c r="AI4880" s="327">
        <v>0.14896799999999999</v>
      </c>
      <c r="AJ4880" s="327">
        <v>4.0152E-2</v>
      </c>
      <c r="AK4880" s="327">
        <v>2.3193389999999998</v>
      </c>
      <c r="AL4880" s="327">
        <v>2.5084590000000002</v>
      </c>
      <c r="AM4880" s="292"/>
    </row>
    <row r="4881" spans="23:39" ht="19.5" customHeight="1" x14ac:dyDescent="0.2">
      <c r="W4881" s="323" t="s">
        <v>401</v>
      </c>
      <c r="X4881" s="323" t="s">
        <v>211</v>
      </c>
      <c r="Y4881" s="323"/>
      <c r="Z4881" s="327">
        <v>0</v>
      </c>
      <c r="AA4881" s="327">
        <v>0</v>
      </c>
      <c r="AB4881" s="327">
        <v>0</v>
      </c>
      <c r="AC4881" s="327">
        <v>0</v>
      </c>
      <c r="AD4881" s="327">
        <v>0</v>
      </c>
      <c r="AE4881" s="327">
        <v>0</v>
      </c>
      <c r="AF4881" s="327">
        <v>0</v>
      </c>
      <c r="AG4881" s="327">
        <v>0</v>
      </c>
      <c r="AH4881" s="327">
        <v>0</v>
      </c>
      <c r="AI4881" s="327">
        <v>60.032279000000003</v>
      </c>
      <c r="AJ4881" s="327">
        <v>22.626396</v>
      </c>
      <c r="AK4881" s="327">
        <v>20.817751000000001</v>
      </c>
      <c r="AL4881" s="327">
        <v>103.476426</v>
      </c>
      <c r="AM4881" s="292"/>
    </row>
    <row r="4882" spans="23:39" ht="19.5" customHeight="1" x14ac:dyDescent="0.2">
      <c r="W4882" s="323" t="s">
        <v>401</v>
      </c>
      <c r="X4882" s="323" t="s">
        <v>221</v>
      </c>
      <c r="Y4882" s="323"/>
      <c r="Z4882" s="327">
        <v>0</v>
      </c>
      <c r="AA4882" s="327">
        <v>0</v>
      </c>
      <c r="AB4882" s="327">
        <v>0</v>
      </c>
      <c r="AC4882" s="327">
        <v>0</v>
      </c>
      <c r="AD4882" s="327">
        <v>0</v>
      </c>
      <c r="AE4882" s="327">
        <v>0</v>
      </c>
      <c r="AF4882" s="327">
        <v>0</v>
      </c>
      <c r="AG4882" s="327">
        <v>0</v>
      </c>
      <c r="AH4882" s="327">
        <v>0</v>
      </c>
      <c r="AI4882" s="327">
        <v>5.9555179999999996</v>
      </c>
      <c r="AJ4882" s="327">
        <v>2.0391219999999999</v>
      </c>
      <c r="AK4882" s="327">
        <v>2.0470220000000001</v>
      </c>
      <c r="AL4882" s="327">
        <v>10.041662000000001</v>
      </c>
      <c r="AM4882" s="292"/>
    </row>
    <row r="4883" spans="23:39" ht="19.5" customHeight="1" x14ac:dyDescent="0.2">
      <c r="W4883" s="323" t="s">
        <v>401</v>
      </c>
      <c r="X4883" s="323" t="s">
        <v>222</v>
      </c>
      <c r="Y4883" s="323"/>
      <c r="Z4883" s="327">
        <v>0</v>
      </c>
      <c r="AA4883" s="327">
        <v>0</v>
      </c>
      <c r="AB4883" s="327">
        <v>0</v>
      </c>
      <c r="AC4883" s="327">
        <v>0</v>
      </c>
      <c r="AD4883" s="327">
        <v>0</v>
      </c>
      <c r="AE4883" s="327">
        <v>0</v>
      </c>
      <c r="AF4883" s="327">
        <v>0</v>
      </c>
      <c r="AG4883" s="327">
        <v>0</v>
      </c>
      <c r="AH4883" s="327">
        <v>0</v>
      </c>
      <c r="AI4883" s="327">
        <v>8.9999999999999993E-3</v>
      </c>
      <c r="AJ4883" s="327">
        <v>0</v>
      </c>
      <c r="AK4883" s="327">
        <v>0</v>
      </c>
      <c r="AL4883" s="327">
        <v>8.9999999999999993E-3</v>
      </c>
      <c r="AM4883" s="292"/>
    </row>
    <row r="4884" spans="23:39" ht="19.5" customHeight="1" x14ac:dyDescent="0.2">
      <c r="W4884" s="323" t="s">
        <v>401</v>
      </c>
      <c r="X4884" s="323" t="s">
        <v>223</v>
      </c>
      <c r="Y4884" s="323"/>
      <c r="Z4884" s="327">
        <v>0</v>
      </c>
      <c r="AA4884" s="327">
        <v>0</v>
      </c>
      <c r="AB4884" s="327">
        <v>0</v>
      </c>
      <c r="AC4884" s="327">
        <v>0</v>
      </c>
      <c r="AD4884" s="327">
        <v>0</v>
      </c>
      <c r="AE4884" s="327">
        <v>0</v>
      </c>
      <c r="AF4884" s="327">
        <v>0</v>
      </c>
      <c r="AG4884" s="327">
        <v>0</v>
      </c>
      <c r="AH4884" s="327">
        <v>0</v>
      </c>
      <c r="AI4884" s="327">
        <v>0</v>
      </c>
      <c r="AJ4884" s="327">
        <v>0</v>
      </c>
      <c r="AK4884" s="327">
        <v>0</v>
      </c>
      <c r="AL4884" s="327">
        <v>0</v>
      </c>
      <c r="AM4884" s="292"/>
    </row>
    <row r="4885" spans="23:39" ht="19.5" customHeight="1" x14ac:dyDescent="0.2">
      <c r="W4885" s="323" t="s">
        <v>401</v>
      </c>
      <c r="X4885" s="323" t="s">
        <v>224</v>
      </c>
      <c r="Y4885" s="323"/>
      <c r="Z4885" s="327">
        <v>0</v>
      </c>
      <c r="AA4885" s="327">
        <v>0</v>
      </c>
      <c r="AB4885" s="327">
        <v>0</v>
      </c>
      <c r="AC4885" s="327">
        <v>0</v>
      </c>
      <c r="AD4885" s="327">
        <v>0</v>
      </c>
      <c r="AE4885" s="327">
        <v>0</v>
      </c>
      <c r="AF4885" s="327">
        <v>0</v>
      </c>
      <c r="AG4885" s="327">
        <v>0</v>
      </c>
      <c r="AH4885" s="327">
        <v>0</v>
      </c>
      <c r="AI4885" s="327">
        <v>16.309000000000001</v>
      </c>
      <c r="AJ4885" s="327">
        <v>10.0167</v>
      </c>
      <c r="AK4885" s="327">
        <v>18.657550000000001</v>
      </c>
      <c r="AL4885" s="327">
        <v>44.983249999999998</v>
      </c>
      <c r="AM4885" s="292"/>
    </row>
    <row r="4886" spans="23:39" ht="19.5" customHeight="1" x14ac:dyDescent="0.2">
      <c r="W4886" s="323" t="s">
        <v>401</v>
      </c>
      <c r="X4886" s="323" t="s">
        <v>225</v>
      </c>
      <c r="Y4886" s="323"/>
      <c r="Z4886" s="327">
        <v>0</v>
      </c>
      <c r="AA4886" s="327">
        <v>0</v>
      </c>
      <c r="AB4886" s="327">
        <v>0</v>
      </c>
      <c r="AC4886" s="327">
        <v>0</v>
      </c>
      <c r="AD4886" s="327">
        <v>0</v>
      </c>
      <c r="AE4886" s="327">
        <v>0</v>
      </c>
      <c r="AF4886" s="327">
        <v>0</v>
      </c>
      <c r="AG4886" s="327">
        <v>0</v>
      </c>
      <c r="AH4886" s="327">
        <v>0</v>
      </c>
      <c r="AI4886" s="327">
        <v>0</v>
      </c>
      <c r="AJ4886" s="327">
        <v>4.3410000000000002E-3</v>
      </c>
      <c r="AK4886" s="327">
        <v>6.701E-2</v>
      </c>
      <c r="AL4886" s="327">
        <v>7.1350999999999998E-2</v>
      </c>
      <c r="AM4886" s="292"/>
    </row>
    <row r="4887" spans="23:39" ht="19.5" customHeight="1" x14ac:dyDescent="0.2">
      <c r="W4887" s="323" t="s">
        <v>401</v>
      </c>
      <c r="X4887" s="323" t="s">
        <v>226</v>
      </c>
      <c r="Y4887" s="323"/>
      <c r="Z4887" s="327">
        <v>0</v>
      </c>
      <c r="AA4887" s="327">
        <v>0</v>
      </c>
      <c r="AB4887" s="327">
        <v>0</v>
      </c>
      <c r="AC4887" s="327">
        <v>0</v>
      </c>
      <c r="AD4887" s="327">
        <v>0</v>
      </c>
      <c r="AE4887" s="327">
        <v>0</v>
      </c>
      <c r="AF4887" s="327">
        <v>0</v>
      </c>
      <c r="AG4887" s="327">
        <v>0</v>
      </c>
      <c r="AH4887" s="327">
        <v>0</v>
      </c>
      <c r="AI4887" s="327">
        <v>0</v>
      </c>
      <c r="AJ4887" s="327">
        <v>1.2386999999999999</v>
      </c>
      <c r="AK4887" s="327">
        <v>0</v>
      </c>
      <c r="AL4887" s="327">
        <v>1.2386999999999999</v>
      </c>
      <c r="AM4887" s="292"/>
    </row>
    <row r="4888" spans="23:39" ht="19.5" customHeight="1" x14ac:dyDescent="0.2">
      <c r="W4888" s="323" t="s">
        <v>401</v>
      </c>
      <c r="X4888" s="323" t="s">
        <v>227</v>
      </c>
      <c r="Y4888" s="323"/>
      <c r="Z4888" s="327">
        <v>0</v>
      </c>
      <c r="AA4888" s="327">
        <v>0</v>
      </c>
      <c r="AB4888" s="327">
        <v>0</v>
      </c>
      <c r="AC4888" s="327">
        <v>0</v>
      </c>
      <c r="AD4888" s="327">
        <v>0</v>
      </c>
      <c r="AE4888" s="327">
        <v>0</v>
      </c>
      <c r="AF4888" s="327">
        <v>0</v>
      </c>
      <c r="AG4888" s="327">
        <v>0</v>
      </c>
      <c r="AH4888" s="327">
        <v>0</v>
      </c>
      <c r="AI4888" s="327">
        <v>0</v>
      </c>
      <c r="AJ4888" s="327">
        <v>0</v>
      </c>
      <c r="AK4888" s="327">
        <v>0</v>
      </c>
      <c r="AL4888" s="327">
        <v>0</v>
      </c>
      <c r="AM4888" s="292"/>
    </row>
    <row r="4889" spans="23:39" ht="19.5" customHeight="1" x14ac:dyDescent="0.2">
      <c r="W4889" s="323" t="s">
        <v>401</v>
      </c>
      <c r="X4889" s="323" t="s">
        <v>367</v>
      </c>
      <c r="Y4889" s="323"/>
      <c r="Z4889" s="327">
        <v>0</v>
      </c>
      <c r="AA4889" s="327">
        <v>0</v>
      </c>
      <c r="AB4889" s="327">
        <v>0</v>
      </c>
      <c r="AC4889" s="327">
        <v>0</v>
      </c>
      <c r="AD4889" s="327">
        <v>0</v>
      </c>
      <c r="AE4889" s="327">
        <v>0</v>
      </c>
      <c r="AF4889" s="327">
        <v>0</v>
      </c>
      <c r="AG4889" s="327">
        <v>0</v>
      </c>
      <c r="AH4889" s="327">
        <v>0</v>
      </c>
      <c r="AI4889" s="327">
        <v>0</v>
      </c>
      <c r="AJ4889" s="327">
        <v>0</v>
      </c>
      <c r="AK4889" s="327">
        <v>0</v>
      </c>
      <c r="AL4889" s="327">
        <v>0</v>
      </c>
      <c r="AM4889" s="292"/>
    </row>
    <row r="4890" spans="23:39" ht="19.5" customHeight="1" x14ac:dyDescent="0.2">
      <c r="W4890" s="323" t="s">
        <v>401</v>
      </c>
      <c r="X4890" s="323" t="s">
        <v>229</v>
      </c>
      <c r="Y4890" s="323"/>
      <c r="Z4890" s="327">
        <v>0</v>
      </c>
      <c r="AA4890" s="327">
        <v>0</v>
      </c>
      <c r="AB4890" s="327">
        <v>0</v>
      </c>
      <c r="AC4890" s="327">
        <v>0</v>
      </c>
      <c r="AD4890" s="327">
        <v>0</v>
      </c>
      <c r="AE4890" s="327">
        <v>0</v>
      </c>
      <c r="AF4890" s="327">
        <v>0</v>
      </c>
      <c r="AG4890" s="327">
        <v>0</v>
      </c>
      <c r="AH4890" s="327">
        <v>0</v>
      </c>
      <c r="AI4890" s="327">
        <v>-19.354099999999999</v>
      </c>
      <c r="AJ4890" s="327">
        <v>-16.0929</v>
      </c>
      <c r="AK4890" s="327">
        <v>-9.58</v>
      </c>
      <c r="AL4890" s="327">
        <v>-45.027000000000001</v>
      </c>
      <c r="AM4890" s="292"/>
    </row>
    <row r="4891" spans="23:39" ht="19.5" customHeight="1" x14ac:dyDescent="0.2">
      <c r="W4891" s="323" t="s">
        <v>401</v>
      </c>
      <c r="X4891" s="323" t="s">
        <v>230</v>
      </c>
      <c r="Y4891" s="323"/>
      <c r="Z4891" s="327">
        <v>0</v>
      </c>
      <c r="AA4891" s="327">
        <v>0</v>
      </c>
      <c r="AB4891" s="327">
        <v>0</v>
      </c>
      <c r="AC4891" s="327">
        <v>0</v>
      </c>
      <c r="AD4891" s="327">
        <v>0</v>
      </c>
      <c r="AE4891" s="327">
        <v>0</v>
      </c>
      <c r="AF4891" s="327">
        <v>0</v>
      </c>
      <c r="AG4891" s="327">
        <v>0</v>
      </c>
      <c r="AH4891" s="327">
        <v>0</v>
      </c>
      <c r="AI4891" s="327">
        <v>0</v>
      </c>
      <c r="AJ4891" s="327">
        <v>0</v>
      </c>
      <c r="AK4891" s="327">
        <v>0</v>
      </c>
      <c r="AL4891" s="327">
        <v>0</v>
      </c>
      <c r="AM4891" s="292"/>
    </row>
    <row r="4892" spans="23:39" ht="19.5" customHeight="1" x14ac:dyDescent="0.2">
      <c r="W4892" s="323" t="s">
        <v>401</v>
      </c>
      <c r="X4892" s="323" t="s">
        <v>231</v>
      </c>
      <c r="Y4892" s="323"/>
      <c r="Z4892" s="327">
        <v>0</v>
      </c>
      <c r="AA4892" s="327">
        <v>0</v>
      </c>
      <c r="AB4892" s="327">
        <v>0</v>
      </c>
      <c r="AC4892" s="327">
        <v>0</v>
      </c>
      <c r="AD4892" s="327">
        <v>0</v>
      </c>
      <c r="AE4892" s="327">
        <v>0</v>
      </c>
      <c r="AF4892" s="327">
        <v>0</v>
      </c>
      <c r="AG4892" s="327">
        <v>0</v>
      </c>
      <c r="AH4892" s="327">
        <v>0</v>
      </c>
      <c r="AI4892" s="327">
        <v>0</v>
      </c>
      <c r="AJ4892" s="327">
        <v>0</v>
      </c>
      <c r="AK4892" s="327">
        <v>0</v>
      </c>
      <c r="AL4892" s="327">
        <v>0</v>
      </c>
      <c r="AM4892" s="292"/>
    </row>
    <row r="4893" spans="23:39" ht="19.5" customHeight="1" x14ac:dyDescent="0.2">
      <c r="W4893" s="323" t="s">
        <v>401</v>
      </c>
      <c r="X4893" s="323" t="s">
        <v>232</v>
      </c>
      <c r="Y4893" s="323"/>
      <c r="Z4893" s="327">
        <v>0</v>
      </c>
      <c r="AA4893" s="327">
        <v>0</v>
      </c>
      <c r="AB4893" s="327">
        <v>0</v>
      </c>
      <c r="AC4893" s="327">
        <v>0</v>
      </c>
      <c r="AD4893" s="327">
        <v>0</v>
      </c>
      <c r="AE4893" s="327">
        <v>0</v>
      </c>
      <c r="AF4893" s="327">
        <v>0</v>
      </c>
      <c r="AG4893" s="327">
        <v>0</v>
      </c>
      <c r="AH4893" s="327">
        <v>0</v>
      </c>
      <c r="AI4893" s="327">
        <v>0</v>
      </c>
      <c r="AJ4893" s="327">
        <v>0</v>
      </c>
      <c r="AK4893" s="327">
        <v>0</v>
      </c>
      <c r="AL4893" s="327">
        <v>0</v>
      </c>
      <c r="AM4893" s="292"/>
    </row>
    <row r="4894" spans="23:39" ht="19.5" customHeight="1" x14ac:dyDescent="0.2">
      <c r="W4894" s="323" t="s">
        <v>401</v>
      </c>
      <c r="X4894" s="323" t="s">
        <v>233</v>
      </c>
      <c r="Y4894" s="323"/>
      <c r="Z4894" s="327">
        <v>0</v>
      </c>
      <c r="AA4894" s="327">
        <v>0</v>
      </c>
      <c r="AB4894" s="327">
        <v>0</v>
      </c>
      <c r="AC4894" s="327">
        <v>0</v>
      </c>
      <c r="AD4894" s="327">
        <v>0</v>
      </c>
      <c r="AE4894" s="327">
        <v>0</v>
      </c>
      <c r="AF4894" s="327">
        <v>0</v>
      </c>
      <c r="AG4894" s="327">
        <v>0</v>
      </c>
      <c r="AH4894" s="327">
        <v>0</v>
      </c>
      <c r="AI4894" s="327">
        <v>0</v>
      </c>
      <c r="AJ4894" s="327">
        <v>0</v>
      </c>
      <c r="AK4894" s="327">
        <v>5.7200000000000001E-2</v>
      </c>
      <c r="AL4894" s="327">
        <v>5.7200000000000001E-2</v>
      </c>
      <c r="AM4894" s="292"/>
    </row>
    <row r="4895" spans="23:39" ht="19.5" customHeight="1" x14ac:dyDescent="0.2">
      <c r="W4895" s="323" t="s">
        <v>401</v>
      </c>
      <c r="X4895" s="323" t="s">
        <v>234</v>
      </c>
      <c r="Y4895" s="323"/>
      <c r="Z4895" s="327">
        <v>0</v>
      </c>
      <c r="AA4895" s="327">
        <v>0</v>
      </c>
      <c r="AB4895" s="327">
        <v>0</v>
      </c>
      <c r="AC4895" s="327">
        <v>0</v>
      </c>
      <c r="AD4895" s="327">
        <v>0</v>
      </c>
      <c r="AE4895" s="327">
        <v>0</v>
      </c>
      <c r="AF4895" s="327">
        <v>0</v>
      </c>
      <c r="AG4895" s="327">
        <v>0</v>
      </c>
      <c r="AH4895" s="327">
        <v>0</v>
      </c>
      <c r="AI4895" s="327">
        <v>0</v>
      </c>
      <c r="AJ4895" s="327">
        <v>0</v>
      </c>
      <c r="AK4895" s="327">
        <v>0</v>
      </c>
      <c r="AL4895" s="327">
        <v>0</v>
      </c>
      <c r="AM4895" s="292"/>
    </row>
    <row r="4896" spans="23:39" ht="19.5" customHeight="1" x14ac:dyDescent="0.2">
      <c r="W4896" s="323" t="s">
        <v>401</v>
      </c>
      <c r="X4896" s="323" t="s">
        <v>127</v>
      </c>
      <c r="Y4896" s="323"/>
      <c r="Z4896" s="327">
        <v>0</v>
      </c>
      <c r="AA4896" s="327">
        <v>0</v>
      </c>
      <c r="AB4896" s="327">
        <v>0</v>
      </c>
      <c r="AC4896" s="327">
        <v>0</v>
      </c>
      <c r="AD4896" s="327">
        <v>0</v>
      </c>
      <c r="AE4896" s="327">
        <v>0</v>
      </c>
      <c r="AF4896" s="327">
        <v>0</v>
      </c>
      <c r="AG4896" s="327">
        <v>0</v>
      </c>
      <c r="AH4896" s="327">
        <v>0</v>
      </c>
      <c r="AI4896" s="327">
        <v>2.7911999999999999E-2</v>
      </c>
      <c r="AJ4896" s="327">
        <v>0</v>
      </c>
      <c r="AK4896" s="327">
        <v>0.5</v>
      </c>
      <c r="AL4896" s="327">
        <v>0.52791200000000005</v>
      </c>
      <c r="AM4896" s="292"/>
    </row>
    <row r="4897" spans="23:39" ht="19.5" customHeight="1" x14ac:dyDescent="0.2">
      <c r="W4897" s="323" t="s">
        <v>401</v>
      </c>
      <c r="X4897" s="323" t="s">
        <v>235</v>
      </c>
      <c r="Y4897" s="323"/>
      <c r="Z4897" s="327">
        <v>0</v>
      </c>
      <c r="AA4897" s="327">
        <v>0</v>
      </c>
      <c r="AB4897" s="327">
        <v>0</v>
      </c>
      <c r="AC4897" s="327">
        <v>0</v>
      </c>
      <c r="AD4897" s="327">
        <v>0</v>
      </c>
      <c r="AE4897" s="327">
        <v>0</v>
      </c>
      <c r="AF4897" s="327">
        <v>0</v>
      </c>
      <c r="AG4897" s="327">
        <v>0</v>
      </c>
      <c r="AH4897" s="327">
        <v>0</v>
      </c>
      <c r="AI4897" s="327">
        <v>0</v>
      </c>
      <c r="AJ4897" s="327">
        <v>0</v>
      </c>
      <c r="AK4897" s="327">
        <v>0</v>
      </c>
      <c r="AL4897" s="327">
        <v>0</v>
      </c>
      <c r="AM4897" s="292"/>
    </row>
    <row r="4898" spans="23:39" ht="19.5" customHeight="1" x14ac:dyDescent="0.2">
      <c r="W4898" s="323" t="s">
        <v>401</v>
      </c>
      <c r="X4898" s="323" t="s">
        <v>236</v>
      </c>
      <c r="Y4898" s="323"/>
      <c r="Z4898" s="327">
        <v>0</v>
      </c>
      <c r="AA4898" s="327">
        <v>0</v>
      </c>
      <c r="AB4898" s="327">
        <v>0</v>
      </c>
      <c r="AC4898" s="327">
        <v>0</v>
      </c>
      <c r="AD4898" s="327">
        <v>0</v>
      </c>
      <c r="AE4898" s="327">
        <v>0</v>
      </c>
      <c r="AF4898" s="327">
        <v>0</v>
      </c>
      <c r="AG4898" s="327">
        <v>0</v>
      </c>
      <c r="AH4898" s="327">
        <v>0</v>
      </c>
      <c r="AI4898" s="327">
        <v>0</v>
      </c>
      <c r="AJ4898" s="327">
        <v>0</v>
      </c>
      <c r="AK4898" s="327">
        <v>0</v>
      </c>
      <c r="AL4898" s="327">
        <v>0</v>
      </c>
      <c r="AM4898" s="292"/>
    </row>
    <row r="4899" spans="23:39" ht="19.5" customHeight="1" x14ac:dyDescent="0.2">
      <c r="W4899" s="323" t="s">
        <v>401</v>
      </c>
      <c r="X4899" s="323" t="s">
        <v>237</v>
      </c>
      <c r="Y4899" s="323"/>
      <c r="Z4899" s="327">
        <v>0</v>
      </c>
      <c r="AA4899" s="327">
        <v>0</v>
      </c>
      <c r="AB4899" s="327">
        <v>0</v>
      </c>
      <c r="AC4899" s="327">
        <v>0</v>
      </c>
      <c r="AD4899" s="327">
        <v>0</v>
      </c>
      <c r="AE4899" s="327">
        <v>0</v>
      </c>
      <c r="AF4899" s="327">
        <v>0</v>
      </c>
      <c r="AG4899" s="327">
        <v>0</v>
      </c>
      <c r="AH4899" s="327">
        <v>0</v>
      </c>
      <c r="AI4899" s="327">
        <v>0</v>
      </c>
      <c r="AJ4899" s="327">
        <v>0</v>
      </c>
      <c r="AK4899" s="327">
        <v>0</v>
      </c>
      <c r="AL4899" s="327">
        <v>0</v>
      </c>
      <c r="AM4899" s="292"/>
    </row>
    <row r="4900" spans="23:39" ht="19.5" customHeight="1" x14ac:dyDescent="0.2">
      <c r="W4900" s="323" t="s">
        <v>401</v>
      </c>
      <c r="X4900" s="323" t="s">
        <v>238</v>
      </c>
      <c r="Y4900" s="323"/>
      <c r="Z4900" s="327">
        <v>0</v>
      </c>
      <c r="AA4900" s="327">
        <v>0</v>
      </c>
      <c r="AB4900" s="327">
        <v>0</v>
      </c>
      <c r="AC4900" s="327">
        <v>0</v>
      </c>
      <c r="AD4900" s="327">
        <v>0</v>
      </c>
      <c r="AE4900" s="327">
        <v>0</v>
      </c>
      <c r="AF4900" s="327">
        <v>0</v>
      </c>
      <c r="AG4900" s="327">
        <v>0</v>
      </c>
      <c r="AH4900" s="327">
        <v>0</v>
      </c>
      <c r="AI4900" s="327">
        <v>0</v>
      </c>
      <c r="AJ4900" s="327">
        <v>0</v>
      </c>
      <c r="AK4900" s="327">
        <v>0</v>
      </c>
      <c r="AL4900" s="327">
        <v>0</v>
      </c>
      <c r="AM4900" s="292"/>
    </row>
    <row r="4901" spans="23:39" ht="19.5" customHeight="1" x14ac:dyDescent="0.2">
      <c r="W4901" s="323" t="s">
        <v>401</v>
      </c>
      <c r="X4901" s="323" t="s">
        <v>239</v>
      </c>
      <c r="Y4901" s="323"/>
      <c r="Z4901" s="327">
        <v>0</v>
      </c>
      <c r="AA4901" s="327">
        <v>0</v>
      </c>
      <c r="AB4901" s="327">
        <v>0</v>
      </c>
      <c r="AC4901" s="327">
        <v>0</v>
      </c>
      <c r="AD4901" s="327">
        <v>0</v>
      </c>
      <c r="AE4901" s="327">
        <v>0</v>
      </c>
      <c r="AF4901" s="327">
        <v>0</v>
      </c>
      <c r="AG4901" s="327">
        <v>0</v>
      </c>
      <c r="AH4901" s="327">
        <v>0</v>
      </c>
      <c r="AI4901" s="327">
        <v>0</v>
      </c>
      <c r="AJ4901" s="327">
        <v>0</v>
      </c>
      <c r="AK4901" s="327">
        <v>0</v>
      </c>
      <c r="AL4901" s="327">
        <v>0</v>
      </c>
      <c r="AM4901" s="292"/>
    </row>
    <row r="4902" spans="23:39" ht="19.5" customHeight="1" x14ac:dyDescent="0.2">
      <c r="W4902" s="323" t="s">
        <v>401</v>
      </c>
      <c r="X4902" s="323" t="s">
        <v>240</v>
      </c>
      <c r="Y4902" s="323"/>
      <c r="Z4902" s="327">
        <v>0</v>
      </c>
      <c r="AA4902" s="327">
        <v>0</v>
      </c>
      <c r="AB4902" s="327">
        <v>0</v>
      </c>
      <c r="AC4902" s="327">
        <v>0</v>
      </c>
      <c r="AD4902" s="327">
        <v>0</v>
      </c>
      <c r="AE4902" s="327">
        <v>0</v>
      </c>
      <c r="AF4902" s="327">
        <v>0</v>
      </c>
      <c r="AG4902" s="327">
        <v>0</v>
      </c>
      <c r="AH4902" s="327">
        <v>0</v>
      </c>
      <c r="AI4902" s="327">
        <v>0</v>
      </c>
      <c r="AJ4902" s="327">
        <v>0</v>
      </c>
      <c r="AK4902" s="327">
        <v>0</v>
      </c>
      <c r="AL4902" s="327">
        <v>0</v>
      </c>
      <c r="AM4902" s="292"/>
    </row>
    <row r="4903" spans="23:39" ht="19.5" customHeight="1" x14ac:dyDescent="0.2">
      <c r="W4903" s="323" t="s">
        <v>401</v>
      </c>
      <c r="X4903" s="323" t="s">
        <v>241</v>
      </c>
      <c r="Y4903" s="323"/>
      <c r="Z4903" s="327">
        <v>0</v>
      </c>
      <c r="AA4903" s="327">
        <v>0</v>
      </c>
      <c r="AB4903" s="327">
        <v>0</v>
      </c>
      <c r="AC4903" s="327">
        <v>0</v>
      </c>
      <c r="AD4903" s="327">
        <v>0</v>
      </c>
      <c r="AE4903" s="327">
        <v>0</v>
      </c>
      <c r="AF4903" s="327">
        <v>0</v>
      </c>
      <c r="AG4903" s="327">
        <v>0</v>
      </c>
      <c r="AH4903" s="327">
        <v>0</v>
      </c>
      <c r="AI4903" s="327">
        <v>0</v>
      </c>
      <c r="AJ4903" s="327">
        <v>0</v>
      </c>
      <c r="AK4903" s="327">
        <v>0</v>
      </c>
      <c r="AL4903" s="327">
        <v>0</v>
      </c>
      <c r="AM4903" s="292"/>
    </row>
    <row r="4904" spans="23:39" ht="19.5" customHeight="1" x14ac:dyDescent="0.2">
      <c r="W4904" s="323" t="s">
        <v>401</v>
      </c>
      <c r="X4904" s="323" t="s">
        <v>242</v>
      </c>
      <c r="Y4904" s="323"/>
      <c r="Z4904" s="327">
        <v>0</v>
      </c>
      <c r="AA4904" s="327">
        <v>0</v>
      </c>
      <c r="AB4904" s="327">
        <v>0</v>
      </c>
      <c r="AC4904" s="327">
        <v>0</v>
      </c>
      <c r="AD4904" s="327">
        <v>0</v>
      </c>
      <c r="AE4904" s="327">
        <v>0</v>
      </c>
      <c r="AF4904" s="327">
        <v>0</v>
      </c>
      <c r="AG4904" s="327">
        <v>0</v>
      </c>
      <c r="AH4904" s="327">
        <v>0</v>
      </c>
      <c r="AI4904" s="327">
        <v>0</v>
      </c>
      <c r="AJ4904" s="327">
        <v>0</v>
      </c>
      <c r="AK4904" s="327">
        <v>0</v>
      </c>
      <c r="AL4904" s="327">
        <v>0</v>
      </c>
      <c r="AM4904" s="292"/>
    </row>
    <row r="4905" spans="23:39" ht="19.5" customHeight="1" x14ac:dyDescent="0.2">
      <c r="W4905" s="323" t="s">
        <v>401</v>
      </c>
      <c r="X4905" s="323" t="s">
        <v>243</v>
      </c>
      <c r="Y4905" s="323"/>
      <c r="Z4905" s="327">
        <v>0</v>
      </c>
      <c r="AA4905" s="327">
        <v>0</v>
      </c>
      <c r="AB4905" s="327">
        <v>0</v>
      </c>
      <c r="AC4905" s="327">
        <v>0</v>
      </c>
      <c r="AD4905" s="327">
        <v>0</v>
      </c>
      <c r="AE4905" s="327">
        <v>0</v>
      </c>
      <c r="AF4905" s="327">
        <v>0</v>
      </c>
      <c r="AG4905" s="327">
        <v>0</v>
      </c>
      <c r="AH4905" s="327">
        <v>0</v>
      </c>
      <c r="AI4905" s="327">
        <v>0</v>
      </c>
      <c r="AJ4905" s="327">
        <v>0</v>
      </c>
      <c r="AK4905" s="327">
        <v>0</v>
      </c>
      <c r="AL4905" s="327">
        <v>0</v>
      </c>
      <c r="AM4905" s="292"/>
    </row>
    <row r="4906" spans="23:39" ht="19.5" customHeight="1" x14ac:dyDescent="0.2">
      <c r="W4906" s="323" t="s">
        <v>401</v>
      </c>
      <c r="X4906" s="323" t="s">
        <v>244</v>
      </c>
      <c r="Y4906" s="323"/>
      <c r="Z4906" s="327">
        <v>0</v>
      </c>
      <c r="AA4906" s="327">
        <v>0</v>
      </c>
      <c r="AB4906" s="327">
        <v>0</v>
      </c>
      <c r="AC4906" s="327">
        <v>0</v>
      </c>
      <c r="AD4906" s="327">
        <v>0</v>
      </c>
      <c r="AE4906" s="327">
        <v>0</v>
      </c>
      <c r="AF4906" s="327">
        <v>0</v>
      </c>
      <c r="AG4906" s="327">
        <v>0</v>
      </c>
      <c r="AH4906" s="327">
        <v>0</v>
      </c>
      <c r="AI4906" s="327">
        <v>0</v>
      </c>
      <c r="AJ4906" s="327">
        <v>0</v>
      </c>
      <c r="AK4906" s="327">
        <v>0</v>
      </c>
      <c r="AL4906" s="327">
        <v>0</v>
      </c>
      <c r="AM4906" s="292"/>
    </row>
    <row r="4907" spans="23:39" ht="19.5" customHeight="1" x14ac:dyDescent="0.2">
      <c r="W4907" s="323" t="s">
        <v>401</v>
      </c>
      <c r="X4907" s="323" t="s">
        <v>245</v>
      </c>
      <c r="Y4907" s="323"/>
      <c r="Z4907" s="327">
        <v>0</v>
      </c>
      <c r="AA4907" s="327">
        <v>0</v>
      </c>
      <c r="AB4907" s="327">
        <v>0</v>
      </c>
      <c r="AC4907" s="327">
        <v>0</v>
      </c>
      <c r="AD4907" s="327">
        <v>0</v>
      </c>
      <c r="AE4907" s="327">
        <v>0</v>
      </c>
      <c r="AF4907" s="327">
        <v>0</v>
      </c>
      <c r="AG4907" s="327">
        <v>0</v>
      </c>
      <c r="AH4907" s="327">
        <v>0</v>
      </c>
      <c r="AI4907" s="327">
        <v>0</v>
      </c>
      <c r="AJ4907" s="327">
        <v>0</v>
      </c>
      <c r="AK4907" s="327">
        <v>0</v>
      </c>
      <c r="AL4907" s="327">
        <v>0</v>
      </c>
      <c r="AM4907" s="292"/>
    </row>
    <row r="4908" spans="23:39" ht="19.5" customHeight="1" x14ac:dyDescent="0.2">
      <c r="W4908" s="323" t="s">
        <v>401</v>
      </c>
      <c r="X4908" s="323" t="s">
        <v>246</v>
      </c>
      <c r="Y4908" s="323"/>
      <c r="Z4908" s="327">
        <v>0</v>
      </c>
      <c r="AA4908" s="327">
        <v>0</v>
      </c>
      <c r="AB4908" s="327">
        <v>0</v>
      </c>
      <c r="AC4908" s="327">
        <v>0</v>
      </c>
      <c r="AD4908" s="327">
        <v>0</v>
      </c>
      <c r="AE4908" s="327">
        <v>0</v>
      </c>
      <c r="AF4908" s="327">
        <v>0</v>
      </c>
      <c r="AG4908" s="327">
        <v>0</v>
      </c>
      <c r="AH4908" s="327">
        <v>0</v>
      </c>
      <c r="AI4908" s="327">
        <v>0</v>
      </c>
      <c r="AJ4908" s="327">
        <v>0</v>
      </c>
      <c r="AK4908" s="327">
        <v>0</v>
      </c>
      <c r="AL4908" s="327">
        <v>0</v>
      </c>
      <c r="AM4908" s="292"/>
    </row>
    <row r="4909" spans="23:39" ht="19.5" customHeight="1" x14ac:dyDescent="0.2">
      <c r="W4909" s="323" t="s">
        <v>401</v>
      </c>
      <c r="X4909" s="323" t="s">
        <v>247</v>
      </c>
      <c r="Y4909" s="323"/>
      <c r="Z4909" s="327">
        <v>0</v>
      </c>
      <c r="AA4909" s="327">
        <v>0</v>
      </c>
      <c r="AB4909" s="327">
        <v>0</v>
      </c>
      <c r="AC4909" s="327">
        <v>0</v>
      </c>
      <c r="AD4909" s="327">
        <v>0</v>
      </c>
      <c r="AE4909" s="327">
        <v>0</v>
      </c>
      <c r="AF4909" s="327">
        <v>0</v>
      </c>
      <c r="AG4909" s="327">
        <v>0</v>
      </c>
      <c r="AH4909" s="327">
        <v>0</v>
      </c>
      <c r="AI4909" s="327">
        <v>0</v>
      </c>
      <c r="AJ4909" s="327">
        <v>0</v>
      </c>
      <c r="AK4909" s="327">
        <v>0</v>
      </c>
      <c r="AL4909" s="327">
        <v>0</v>
      </c>
      <c r="AM4909" s="292"/>
    </row>
    <row r="4910" spans="23:39" ht="19.5" customHeight="1" x14ac:dyDescent="0.2">
      <c r="W4910" s="323" t="s">
        <v>401</v>
      </c>
      <c r="X4910" s="323" t="s">
        <v>248</v>
      </c>
      <c r="Y4910" s="323"/>
      <c r="Z4910" s="327">
        <v>0</v>
      </c>
      <c r="AA4910" s="327">
        <v>0</v>
      </c>
      <c r="AB4910" s="327">
        <v>0</v>
      </c>
      <c r="AC4910" s="327">
        <v>0</v>
      </c>
      <c r="AD4910" s="327">
        <v>0</v>
      </c>
      <c r="AE4910" s="327">
        <v>0</v>
      </c>
      <c r="AF4910" s="327">
        <v>0</v>
      </c>
      <c r="AG4910" s="327">
        <v>0</v>
      </c>
      <c r="AH4910" s="327">
        <v>0</v>
      </c>
      <c r="AI4910" s="327">
        <v>0</v>
      </c>
      <c r="AJ4910" s="327">
        <v>0</v>
      </c>
      <c r="AK4910" s="327">
        <v>0</v>
      </c>
      <c r="AL4910" s="327">
        <v>0</v>
      </c>
      <c r="AM4910" s="292"/>
    </row>
    <row r="4911" spans="23:39" ht="19.5" customHeight="1" x14ac:dyDescent="0.2">
      <c r="W4911" s="323" t="s">
        <v>401</v>
      </c>
      <c r="X4911" s="323" t="s">
        <v>210</v>
      </c>
      <c r="Y4911" s="323"/>
      <c r="Z4911" s="327">
        <v>0</v>
      </c>
      <c r="AA4911" s="327">
        <v>0</v>
      </c>
      <c r="AB4911" s="327">
        <v>0</v>
      </c>
      <c r="AC4911" s="327">
        <v>0</v>
      </c>
      <c r="AD4911" s="327">
        <v>0</v>
      </c>
      <c r="AE4911" s="327">
        <v>0</v>
      </c>
      <c r="AF4911" s="327">
        <v>0</v>
      </c>
      <c r="AG4911" s="327">
        <v>0</v>
      </c>
      <c r="AH4911" s="327">
        <v>0</v>
      </c>
      <c r="AI4911" s="327">
        <v>63.128577</v>
      </c>
      <c r="AJ4911" s="327">
        <v>20.249815000000002</v>
      </c>
      <c r="AK4911" s="327">
        <v>35.291029000000002</v>
      </c>
      <c r="AL4911" s="327">
        <v>118.669421</v>
      </c>
      <c r="AM4911" s="292"/>
    </row>
    <row r="4912" spans="23:39" ht="19.5" customHeight="1" x14ac:dyDescent="0.2">
      <c r="W4912" s="321"/>
      <c r="X4912" s="321"/>
      <c r="Y4912" s="321"/>
      <c r="Z4912" s="329"/>
      <c r="AA4912" s="329"/>
      <c r="AB4912" s="329"/>
      <c r="AC4912" s="329"/>
      <c r="AD4912" s="329"/>
      <c r="AE4912" s="329"/>
      <c r="AF4912" s="329"/>
      <c r="AG4912" s="329"/>
      <c r="AH4912" s="329"/>
      <c r="AI4912" s="329"/>
      <c r="AJ4912" s="329"/>
      <c r="AK4912" s="329"/>
      <c r="AL4912" s="329"/>
      <c r="AM4912" s="292"/>
    </row>
    <row r="4913" spans="23:39" ht="19.5" customHeight="1" x14ac:dyDescent="0.2">
      <c r="W4913" s="321"/>
      <c r="X4913" s="321"/>
      <c r="Y4913" s="321"/>
      <c r="Z4913" s="329"/>
      <c r="AA4913" s="329"/>
      <c r="AB4913" s="329"/>
      <c r="AC4913" s="329"/>
      <c r="AD4913" s="329"/>
      <c r="AE4913" s="329"/>
      <c r="AF4913" s="329"/>
      <c r="AG4913" s="329"/>
      <c r="AH4913" s="329"/>
      <c r="AI4913" s="329"/>
      <c r="AJ4913" s="329"/>
      <c r="AK4913" s="329"/>
      <c r="AL4913" s="329"/>
      <c r="AM4913" s="292"/>
    </row>
    <row r="4914" spans="23:39" ht="19.5" customHeight="1" x14ac:dyDescent="0.2">
      <c r="W4914" s="323" t="s">
        <v>3</v>
      </c>
      <c r="X4914" s="323" t="s">
        <v>4</v>
      </c>
      <c r="Y4914" s="323"/>
      <c r="Z4914" s="327" t="s">
        <v>8</v>
      </c>
      <c r="AA4914" s="327" t="s">
        <v>9</v>
      </c>
      <c r="AB4914" s="327" t="s">
        <v>10</v>
      </c>
      <c r="AC4914" s="327" t="s">
        <v>11</v>
      </c>
      <c r="AD4914" s="327" t="s">
        <v>12</v>
      </c>
      <c r="AE4914" s="327" t="s">
        <v>13</v>
      </c>
      <c r="AF4914" s="327" t="s">
        <v>14</v>
      </c>
      <c r="AG4914" s="327" t="s">
        <v>15</v>
      </c>
      <c r="AH4914" s="327" t="s">
        <v>16</v>
      </c>
      <c r="AI4914" s="327" t="s">
        <v>17</v>
      </c>
      <c r="AJ4914" s="327" t="s">
        <v>111</v>
      </c>
      <c r="AK4914" s="327" t="s">
        <v>19</v>
      </c>
      <c r="AL4914" s="327" t="s">
        <v>20</v>
      </c>
      <c r="AM4914" s="292"/>
    </row>
    <row r="4915" spans="23:39" ht="19.5" customHeight="1" x14ac:dyDescent="0.2">
      <c r="W4915" s="323" t="s">
        <v>81</v>
      </c>
      <c r="X4915" s="323" t="s">
        <v>217</v>
      </c>
      <c r="Y4915" s="323"/>
      <c r="Z4915" s="327">
        <v>3.9868700000000001</v>
      </c>
      <c r="AA4915" s="327">
        <v>0.44094299999999997</v>
      </c>
      <c r="AB4915" s="327">
        <v>-3.104228</v>
      </c>
      <c r="AC4915" s="327">
        <v>0.54315999999999998</v>
      </c>
      <c r="AD4915" s="327">
        <v>0.54660799999999998</v>
      </c>
      <c r="AE4915" s="327">
        <v>0.54685499999999998</v>
      </c>
      <c r="AF4915" s="327">
        <v>0.54546700000000004</v>
      </c>
      <c r="AG4915" s="327">
        <v>0.55068799999999996</v>
      </c>
      <c r="AH4915" s="327">
        <v>0.54656099999999996</v>
      </c>
      <c r="AI4915" s="327">
        <v>0.54272500000000001</v>
      </c>
      <c r="AJ4915" s="327">
        <v>0.56982500000000003</v>
      </c>
      <c r="AK4915" s="327">
        <v>2.249088</v>
      </c>
      <c r="AL4915" s="327">
        <v>7.9645619999999999</v>
      </c>
      <c r="AM4915" s="292"/>
    </row>
    <row r="4916" spans="23:39" ht="19.5" customHeight="1" x14ac:dyDescent="0.2">
      <c r="W4916" s="323" t="s">
        <v>81</v>
      </c>
      <c r="X4916" s="323" t="s">
        <v>218</v>
      </c>
      <c r="Y4916" s="323"/>
      <c r="Z4916" s="327">
        <v>0.33193800000000001</v>
      </c>
      <c r="AA4916" s="327">
        <v>2.673E-2</v>
      </c>
      <c r="AB4916" s="327">
        <v>2.1384E-2</v>
      </c>
      <c r="AC4916" s="327">
        <v>2.0412E-2</v>
      </c>
      <c r="AD4916" s="327">
        <v>2.3328000000000002E-2</v>
      </c>
      <c r="AE4916" s="327">
        <v>2.6244E-2</v>
      </c>
      <c r="AF4916" s="327">
        <v>2.7702000000000001E-2</v>
      </c>
      <c r="AG4916" s="327">
        <v>2.7702000000000001E-2</v>
      </c>
      <c r="AH4916" s="327">
        <v>4.5198000000000002E-2</v>
      </c>
      <c r="AI4916" s="327">
        <v>4.2282E-2</v>
      </c>
      <c r="AJ4916" s="327">
        <v>2.5271999999999999E-2</v>
      </c>
      <c r="AK4916" s="327">
        <v>4.6170000000000003E-2</v>
      </c>
      <c r="AL4916" s="327">
        <v>0.66436200000000001</v>
      </c>
      <c r="AM4916" s="292"/>
    </row>
    <row r="4917" spans="23:39" ht="19.5" customHeight="1" x14ac:dyDescent="0.2">
      <c r="W4917" s="323" t="s">
        <v>81</v>
      </c>
      <c r="X4917" s="323" t="s">
        <v>219</v>
      </c>
      <c r="Y4917" s="323"/>
      <c r="Z4917" s="327">
        <v>1.9476800000000001</v>
      </c>
      <c r="AA4917" s="327">
        <v>0.16239999999999999</v>
      </c>
      <c r="AB4917" s="327">
        <v>0.30015999999999998</v>
      </c>
      <c r="AC4917" s="327">
        <v>0.39551999999999998</v>
      </c>
      <c r="AD4917" s="327">
        <v>0.43496000000000001</v>
      </c>
      <c r="AE4917" s="327">
        <v>0.47664000000000001</v>
      </c>
      <c r="AF4917" s="327">
        <v>0.62360000000000004</v>
      </c>
      <c r="AG4917" s="327">
        <v>0.70272000000000001</v>
      </c>
      <c r="AH4917" s="327">
        <v>0.57696000000000003</v>
      </c>
      <c r="AI4917" s="327">
        <v>0.55600000000000005</v>
      </c>
      <c r="AJ4917" s="327">
        <v>0.51803500000000002</v>
      </c>
      <c r="AK4917" s="327">
        <v>0.402895</v>
      </c>
      <c r="AL4917" s="327">
        <v>7.0975700000000002</v>
      </c>
      <c r="AM4917" s="292"/>
    </row>
    <row r="4918" spans="23:39" ht="19.5" customHeight="1" x14ac:dyDescent="0.2">
      <c r="W4918" s="323" t="s">
        <v>81</v>
      </c>
      <c r="X4918" s="323" t="s">
        <v>220</v>
      </c>
      <c r="Y4918" s="323"/>
      <c r="Z4918" s="327">
        <v>3.4172859999999998</v>
      </c>
      <c r="AA4918" s="327">
        <v>0.43332300000000001</v>
      </c>
      <c r="AB4918" s="327">
        <v>0.242842</v>
      </c>
      <c r="AC4918" s="327">
        <v>11.671961</v>
      </c>
      <c r="AD4918" s="327">
        <v>12.820031999999999</v>
      </c>
      <c r="AE4918" s="327">
        <v>9.4984439999999992</v>
      </c>
      <c r="AF4918" s="327">
        <v>1.1661250000000001</v>
      </c>
      <c r="AG4918" s="327">
        <v>0.91897799999999996</v>
      </c>
      <c r="AH4918" s="327">
        <v>2.719417</v>
      </c>
      <c r="AI4918" s="327">
        <v>60.177908000000002</v>
      </c>
      <c r="AJ4918" s="327">
        <v>3.5112920000000001</v>
      </c>
      <c r="AK4918" s="327">
        <v>0.65915400000000002</v>
      </c>
      <c r="AL4918" s="327">
        <v>107.236762</v>
      </c>
      <c r="AM4918" s="292"/>
    </row>
    <row r="4919" spans="23:39" ht="19.5" customHeight="1" x14ac:dyDescent="0.2">
      <c r="W4919" s="323" t="s">
        <v>81</v>
      </c>
      <c r="X4919" s="323" t="s">
        <v>211</v>
      </c>
      <c r="Y4919" s="323"/>
      <c r="Z4919" s="327">
        <v>41.084173</v>
      </c>
      <c r="AA4919" s="327">
        <v>597.05432699999994</v>
      </c>
      <c r="AB4919" s="327">
        <v>25.755334999999999</v>
      </c>
      <c r="AC4919" s="327">
        <v>57.998606000000002</v>
      </c>
      <c r="AD4919" s="327">
        <v>29.028856000000001</v>
      </c>
      <c r="AE4919" s="327">
        <v>23.884748999999999</v>
      </c>
      <c r="AF4919" s="327">
        <v>29.132757999999999</v>
      </c>
      <c r="AG4919" s="327">
        <v>43.723064000000001</v>
      </c>
      <c r="AH4919" s="327">
        <v>25.53424</v>
      </c>
      <c r="AI4919" s="327">
        <v>31.567048</v>
      </c>
      <c r="AJ4919" s="327">
        <v>26.842663999999999</v>
      </c>
      <c r="AK4919" s="327">
        <v>23.694047000000001</v>
      </c>
      <c r="AL4919" s="327">
        <v>955.29986699999995</v>
      </c>
      <c r="AM4919" s="292"/>
    </row>
    <row r="4920" spans="23:39" ht="19.5" customHeight="1" x14ac:dyDescent="0.2">
      <c r="W4920" s="323" t="s">
        <v>81</v>
      </c>
      <c r="X4920" s="323" t="s">
        <v>221</v>
      </c>
      <c r="Y4920" s="323"/>
      <c r="Z4920" s="327">
        <v>2.654684</v>
      </c>
      <c r="AA4920" s="327">
        <v>3.1056840000000001</v>
      </c>
      <c r="AB4920" s="327">
        <v>2.272564</v>
      </c>
      <c r="AC4920" s="327">
        <v>1.211795</v>
      </c>
      <c r="AD4920" s="327">
        <v>3.2698849999999999</v>
      </c>
      <c r="AE4920" s="327">
        <v>1.7164729999999999</v>
      </c>
      <c r="AF4920" s="327">
        <v>2.3703560000000001</v>
      </c>
      <c r="AG4920" s="327">
        <v>1.730356</v>
      </c>
      <c r="AH4920" s="327">
        <v>1.730356</v>
      </c>
      <c r="AI4920" s="327">
        <v>1.8856280000000001</v>
      </c>
      <c r="AJ4920" s="327">
        <v>1.9505159999999999</v>
      </c>
      <c r="AK4920" s="327">
        <v>2.0528409999999999</v>
      </c>
      <c r="AL4920" s="327">
        <v>25.951138</v>
      </c>
      <c r="AM4920" s="292"/>
    </row>
    <row r="4921" spans="23:39" ht="19.5" customHeight="1" x14ac:dyDescent="0.2">
      <c r="W4921" s="323" t="s">
        <v>81</v>
      </c>
      <c r="X4921" s="323" t="s">
        <v>222</v>
      </c>
      <c r="Y4921" s="323"/>
      <c r="Z4921" s="327">
        <v>0.61055199999999998</v>
      </c>
      <c r="AA4921" s="327">
        <v>0.129</v>
      </c>
      <c r="AB4921" s="327">
        <v>1.4815510000000001</v>
      </c>
      <c r="AC4921" s="327">
        <v>0.20025000000000001</v>
      </c>
      <c r="AD4921" s="327">
        <v>0.128249</v>
      </c>
      <c r="AE4921" s="327">
        <v>0.28576299999999999</v>
      </c>
      <c r="AF4921" s="327">
        <v>0.20474999999999999</v>
      </c>
      <c r="AG4921" s="327">
        <v>2.8934199999999999</v>
      </c>
      <c r="AH4921" s="327">
        <v>0.26350000000000001</v>
      </c>
      <c r="AI4921" s="327">
        <v>0.21174999999999999</v>
      </c>
      <c r="AJ4921" s="327">
        <v>0.46095999999999998</v>
      </c>
      <c r="AK4921" s="327">
        <v>0.59919999999999995</v>
      </c>
      <c r="AL4921" s="327">
        <v>7.4689449999999997</v>
      </c>
      <c r="AM4921" s="292"/>
    </row>
    <row r="4922" spans="23:39" ht="19.5" customHeight="1" x14ac:dyDescent="0.2">
      <c r="W4922" s="323" t="s">
        <v>81</v>
      </c>
      <c r="X4922" s="323" t="s">
        <v>223</v>
      </c>
      <c r="Y4922" s="323"/>
      <c r="Z4922" s="327">
        <v>0</v>
      </c>
      <c r="AA4922" s="327">
        <v>0</v>
      </c>
      <c r="AB4922" s="327">
        <v>0</v>
      </c>
      <c r="AC4922" s="327">
        <v>0</v>
      </c>
      <c r="AD4922" s="327">
        <v>0</v>
      </c>
      <c r="AE4922" s="327">
        <v>0</v>
      </c>
      <c r="AF4922" s="327">
        <v>0</v>
      </c>
      <c r="AG4922" s="327">
        <v>0</v>
      </c>
      <c r="AH4922" s="327">
        <v>0</v>
      </c>
      <c r="AI4922" s="327">
        <v>0</v>
      </c>
      <c r="AJ4922" s="327">
        <v>0</v>
      </c>
      <c r="AK4922" s="327">
        <v>0</v>
      </c>
      <c r="AL4922" s="327">
        <v>0</v>
      </c>
      <c r="AM4922" s="292"/>
    </row>
    <row r="4923" spans="23:39" ht="19.5" customHeight="1" x14ac:dyDescent="0.2">
      <c r="W4923" s="323" t="s">
        <v>81</v>
      </c>
      <c r="X4923" s="323" t="s">
        <v>224</v>
      </c>
      <c r="Y4923" s="323"/>
      <c r="Z4923" s="327">
        <v>4.1024500000000002</v>
      </c>
      <c r="AA4923" s="327">
        <v>0</v>
      </c>
      <c r="AB4923" s="327">
        <v>0.94684000000000001</v>
      </c>
      <c r="AC4923" s="327">
        <v>4.2443</v>
      </c>
      <c r="AD4923" s="327">
        <v>-0.41921900000000001</v>
      </c>
      <c r="AE4923" s="327">
        <v>3.5005500000000001</v>
      </c>
      <c r="AF4923" s="327">
        <v>0</v>
      </c>
      <c r="AG4923" s="327">
        <v>6.6142640000000004</v>
      </c>
      <c r="AH4923" s="327">
        <v>1.889726</v>
      </c>
      <c r="AI4923" s="327">
        <v>3.396782</v>
      </c>
      <c r="AJ4923" s="327">
        <v>1.6720349999999999</v>
      </c>
      <c r="AK4923" s="327">
        <v>1.5255000000000001</v>
      </c>
      <c r="AL4923" s="327">
        <v>27.473227999999999</v>
      </c>
      <c r="AM4923" s="292"/>
    </row>
    <row r="4924" spans="23:39" ht="19.5" customHeight="1" x14ac:dyDescent="0.2">
      <c r="W4924" s="323" t="s">
        <v>81</v>
      </c>
      <c r="X4924" s="323" t="s">
        <v>225</v>
      </c>
      <c r="Y4924" s="323"/>
      <c r="Z4924" s="327">
        <v>0.12886</v>
      </c>
      <c r="AA4924" s="327">
        <v>5.4320000000000002E-3</v>
      </c>
      <c r="AB4924" s="327">
        <v>0.24181800000000001</v>
      </c>
      <c r="AC4924" s="327">
        <v>0.118173</v>
      </c>
      <c r="AD4924" s="327">
        <v>0.27597699999999997</v>
      </c>
      <c r="AE4924" s="327">
        <v>0.25525399999999998</v>
      </c>
      <c r="AF4924" s="327">
        <v>0.11894100000000001</v>
      </c>
      <c r="AG4924" s="327">
        <v>0.205205</v>
      </c>
      <c r="AH4924" s="327">
        <v>0.30358299999999999</v>
      </c>
      <c r="AI4924" s="327">
        <v>0.122697</v>
      </c>
      <c r="AJ4924" s="327">
        <v>0.141431</v>
      </c>
      <c r="AK4924" s="327">
        <v>7.1868000000000001E-2</v>
      </c>
      <c r="AL4924" s="327">
        <v>1.989239</v>
      </c>
      <c r="AM4924" s="292"/>
    </row>
    <row r="4925" spans="23:39" ht="19.5" customHeight="1" x14ac:dyDescent="0.2">
      <c r="W4925" s="323" t="s">
        <v>81</v>
      </c>
      <c r="X4925" s="323" t="s">
        <v>226</v>
      </c>
      <c r="Y4925" s="323"/>
      <c r="Z4925" s="327">
        <v>0</v>
      </c>
      <c r="AA4925" s="327">
        <v>0</v>
      </c>
      <c r="AB4925" s="327">
        <v>0</v>
      </c>
      <c r="AC4925" s="327">
        <v>0</v>
      </c>
      <c r="AD4925" s="327">
        <v>8.09E-2</v>
      </c>
      <c r="AE4925" s="327">
        <v>0</v>
      </c>
      <c r="AF4925" s="327">
        <v>0</v>
      </c>
      <c r="AG4925" s="327">
        <v>0</v>
      </c>
      <c r="AH4925" s="327">
        <v>9.3769999999999999E-3</v>
      </c>
      <c r="AI4925" s="327">
        <v>0</v>
      </c>
      <c r="AJ4925" s="327">
        <v>4.2799999999999998E-2</v>
      </c>
      <c r="AK4925" s="327">
        <v>0</v>
      </c>
      <c r="AL4925" s="327">
        <v>0.133077</v>
      </c>
      <c r="AM4925" s="292"/>
    </row>
    <row r="4926" spans="23:39" ht="19.5" customHeight="1" x14ac:dyDescent="0.2">
      <c r="W4926" s="323" t="s">
        <v>81</v>
      </c>
      <c r="X4926" s="323" t="s">
        <v>227</v>
      </c>
      <c r="Y4926" s="323"/>
      <c r="Z4926" s="327">
        <v>0</v>
      </c>
      <c r="AA4926" s="327">
        <v>0</v>
      </c>
      <c r="AB4926" s="327">
        <v>0</v>
      </c>
      <c r="AC4926" s="327">
        <v>0.94079999999999997</v>
      </c>
      <c r="AD4926" s="327">
        <v>9.19</v>
      </c>
      <c r="AE4926" s="327">
        <v>0</v>
      </c>
      <c r="AF4926" s="327">
        <v>26.36</v>
      </c>
      <c r="AG4926" s="327">
        <v>2.008</v>
      </c>
      <c r="AH4926" s="327">
        <v>0</v>
      </c>
      <c r="AI4926" s="327">
        <v>4.6399999999999997</v>
      </c>
      <c r="AJ4926" s="327">
        <v>0</v>
      </c>
      <c r="AK4926" s="327">
        <v>1.6E-2</v>
      </c>
      <c r="AL4926" s="327">
        <v>43.154800000000002</v>
      </c>
      <c r="AM4926" s="292"/>
    </row>
    <row r="4927" spans="23:39" ht="19.5" customHeight="1" x14ac:dyDescent="0.2">
      <c r="W4927" s="323" t="s">
        <v>81</v>
      </c>
      <c r="X4927" s="323" t="s">
        <v>367</v>
      </c>
      <c r="Y4927" s="323"/>
      <c r="Z4927" s="327">
        <v>0</v>
      </c>
      <c r="AA4927" s="327">
        <v>0</v>
      </c>
      <c r="AB4927" s="327">
        <v>0</v>
      </c>
      <c r="AC4927" s="327">
        <v>0</v>
      </c>
      <c r="AD4927" s="327">
        <v>0</v>
      </c>
      <c r="AE4927" s="327">
        <v>0</v>
      </c>
      <c r="AF4927" s="327">
        <v>0</v>
      </c>
      <c r="AG4927" s="327">
        <v>0</v>
      </c>
      <c r="AH4927" s="327">
        <v>0</v>
      </c>
      <c r="AI4927" s="327">
        <v>0</v>
      </c>
      <c r="AJ4927" s="327">
        <v>0</v>
      </c>
      <c r="AK4927" s="327">
        <v>0</v>
      </c>
      <c r="AL4927" s="327">
        <v>0</v>
      </c>
      <c r="AM4927" s="292"/>
    </row>
    <row r="4928" spans="23:39" ht="19.5" customHeight="1" x14ac:dyDescent="0.2">
      <c r="W4928" s="323" t="s">
        <v>81</v>
      </c>
      <c r="X4928" s="323" t="s">
        <v>229</v>
      </c>
      <c r="Y4928" s="323"/>
      <c r="Z4928" s="327">
        <v>0.43373600000000001</v>
      </c>
      <c r="AA4928" s="327">
        <v>0</v>
      </c>
      <c r="AB4928" s="327">
        <v>0</v>
      </c>
      <c r="AC4928" s="327">
        <v>12.614699999999999</v>
      </c>
      <c r="AD4928" s="327">
        <v>0</v>
      </c>
      <c r="AE4928" s="327">
        <v>0.98</v>
      </c>
      <c r="AF4928" s="327">
        <v>0</v>
      </c>
      <c r="AG4928" s="327">
        <v>0</v>
      </c>
      <c r="AH4928" s="327">
        <v>0</v>
      </c>
      <c r="AI4928" s="327">
        <v>5.28</v>
      </c>
      <c r="AJ4928" s="327">
        <v>3.6</v>
      </c>
      <c r="AK4928" s="327">
        <v>0</v>
      </c>
      <c r="AL4928" s="327">
        <v>22.908435999999998</v>
      </c>
      <c r="AM4928" s="292"/>
    </row>
    <row r="4929" spans="23:39" ht="19.5" customHeight="1" x14ac:dyDescent="0.2">
      <c r="W4929" s="323" t="s">
        <v>81</v>
      </c>
      <c r="X4929" s="323" t="s">
        <v>230</v>
      </c>
      <c r="Y4929" s="323"/>
      <c r="Z4929" s="327">
        <v>0.3</v>
      </c>
      <c r="AA4929" s="327">
        <v>0</v>
      </c>
      <c r="AB4929" s="327">
        <v>0</v>
      </c>
      <c r="AC4929" s="327">
        <v>0</v>
      </c>
      <c r="AD4929" s="327">
        <v>0</v>
      </c>
      <c r="AE4929" s="327">
        <v>0</v>
      </c>
      <c r="AF4929" s="327">
        <v>0</v>
      </c>
      <c r="AG4929" s="327">
        <v>0</v>
      </c>
      <c r="AH4929" s="327">
        <v>3.1583999999999999</v>
      </c>
      <c r="AI4929" s="327">
        <v>0</v>
      </c>
      <c r="AJ4929" s="327">
        <v>0</v>
      </c>
      <c r="AK4929" s="327">
        <v>0</v>
      </c>
      <c r="AL4929" s="327">
        <v>3.4584000000000001</v>
      </c>
      <c r="AM4929" s="292"/>
    </row>
    <row r="4930" spans="23:39" ht="19.5" customHeight="1" x14ac:dyDescent="0.2">
      <c r="W4930" s="323" t="s">
        <v>81</v>
      </c>
      <c r="X4930" s="323" t="s">
        <v>231</v>
      </c>
      <c r="Y4930" s="323"/>
      <c r="Z4930" s="327">
        <v>0</v>
      </c>
      <c r="AA4930" s="327">
        <v>0</v>
      </c>
      <c r="AB4930" s="327">
        <v>0</v>
      </c>
      <c r="AC4930" s="327">
        <v>0</v>
      </c>
      <c r="AD4930" s="327">
        <v>0</v>
      </c>
      <c r="AE4930" s="327">
        <v>0</v>
      </c>
      <c r="AF4930" s="327">
        <v>0</v>
      </c>
      <c r="AG4930" s="327">
        <v>0</v>
      </c>
      <c r="AH4930" s="327">
        <v>0</v>
      </c>
      <c r="AI4930" s="327">
        <v>0</v>
      </c>
      <c r="AJ4930" s="327">
        <v>0</v>
      </c>
      <c r="AK4930" s="327">
        <v>0</v>
      </c>
      <c r="AL4930" s="327">
        <v>0</v>
      </c>
      <c r="AM4930" s="292"/>
    </row>
    <row r="4931" spans="23:39" ht="19.5" customHeight="1" x14ac:dyDescent="0.2">
      <c r="W4931" s="323" t="s">
        <v>81</v>
      </c>
      <c r="X4931" s="323" t="s">
        <v>232</v>
      </c>
      <c r="Y4931" s="323"/>
      <c r="Z4931" s="327">
        <v>0</v>
      </c>
      <c r="AA4931" s="327">
        <v>0</v>
      </c>
      <c r="AB4931" s="327">
        <v>0</v>
      </c>
      <c r="AC4931" s="327">
        <v>0</v>
      </c>
      <c r="AD4931" s="327">
        <v>0</v>
      </c>
      <c r="AE4931" s="327">
        <v>0</v>
      </c>
      <c r="AF4931" s="327">
        <v>0</v>
      </c>
      <c r="AG4931" s="327">
        <v>0</v>
      </c>
      <c r="AH4931" s="327">
        <v>0</v>
      </c>
      <c r="AI4931" s="327">
        <v>0</v>
      </c>
      <c r="AJ4931" s="327">
        <v>0</v>
      </c>
      <c r="AK4931" s="327">
        <v>0</v>
      </c>
      <c r="AL4931" s="327">
        <v>0</v>
      </c>
      <c r="AM4931" s="292"/>
    </row>
    <row r="4932" spans="23:39" ht="19.5" customHeight="1" x14ac:dyDescent="0.2">
      <c r="W4932" s="323" t="s">
        <v>81</v>
      </c>
      <c r="X4932" s="323" t="s">
        <v>233</v>
      </c>
      <c r="Y4932" s="323"/>
      <c r="Z4932" s="327">
        <v>1.660196</v>
      </c>
      <c r="AA4932" s="327">
        <v>1.0104</v>
      </c>
      <c r="AB4932" s="327">
        <v>0.30509999999999998</v>
      </c>
      <c r="AC4932" s="327">
        <v>0.82450000000000001</v>
      </c>
      <c r="AD4932" s="327">
        <v>0.31230000000000002</v>
      </c>
      <c r="AE4932" s="327">
        <v>0.33129999999999998</v>
      </c>
      <c r="AF4932" s="327">
        <v>0.1779</v>
      </c>
      <c r="AG4932" s="327">
        <v>3.250194</v>
      </c>
      <c r="AH4932" s="327">
        <v>0.3926</v>
      </c>
      <c r="AI4932" s="327">
        <v>0.37230000000000002</v>
      </c>
      <c r="AJ4932" s="327">
        <v>0.69940000000000002</v>
      </c>
      <c r="AK4932" s="327">
        <v>0.8296</v>
      </c>
      <c r="AL4932" s="327">
        <v>10.165789999999999</v>
      </c>
      <c r="AM4932" s="292"/>
    </row>
    <row r="4933" spans="23:39" ht="19.5" customHeight="1" x14ac:dyDescent="0.2">
      <c r="W4933" s="323" t="s">
        <v>81</v>
      </c>
      <c r="X4933" s="323" t="s">
        <v>234</v>
      </c>
      <c r="Y4933" s="323"/>
      <c r="Z4933" s="327">
        <v>0</v>
      </c>
      <c r="AA4933" s="327">
        <v>0</v>
      </c>
      <c r="AB4933" s="327">
        <v>0</v>
      </c>
      <c r="AC4933" s="327">
        <v>-0.20549999999999999</v>
      </c>
      <c r="AD4933" s="327">
        <v>0</v>
      </c>
      <c r="AE4933" s="327">
        <v>0</v>
      </c>
      <c r="AF4933" s="327">
        <v>0</v>
      </c>
      <c r="AG4933" s="327">
        <v>0</v>
      </c>
      <c r="AH4933" s="327">
        <v>0</v>
      </c>
      <c r="AI4933" s="327">
        <v>0</v>
      </c>
      <c r="AJ4933" s="327">
        <v>0</v>
      </c>
      <c r="AK4933" s="327">
        <v>0</v>
      </c>
      <c r="AL4933" s="327">
        <v>-0.20549999999999999</v>
      </c>
      <c r="AM4933" s="292"/>
    </row>
    <row r="4934" spans="23:39" ht="19.5" customHeight="1" x14ac:dyDescent="0.2">
      <c r="W4934" s="323" t="s">
        <v>81</v>
      </c>
      <c r="X4934" s="323" t="s">
        <v>127</v>
      </c>
      <c r="Y4934" s="323"/>
      <c r="Z4934" s="327">
        <v>31.870995000000001</v>
      </c>
      <c r="AA4934" s="327">
        <v>11.147513999999999</v>
      </c>
      <c r="AB4934" s="327">
        <v>30.085000000000001</v>
      </c>
      <c r="AC4934" s="327">
        <v>63.825777000000002</v>
      </c>
      <c r="AD4934" s="327">
        <v>34.728641000000003</v>
      </c>
      <c r="AE4934" s="327">
        <v>77.021521000000007</v>
      </c>
      <c r="AF4934" s="327">
        <v>66.059656000000004</v>
      </c>
      <c r="AG4934" s="327">
        <v>81.401630999999995</v>
      </c>
      <c r="AH4934" s="327">
        <v>76.485305999999994</v>
      </c>
      <c r="AI4934" s="327">
        <v>33.155501999999998</v>
      </c>
      <c r="AJ4934" s="327">
        <v>43.722983999999997</v>
      </c>
      <c r="AK4934" s="327">
        <v>40.417793000000003</v>
      </c>
      <c r="AL4934" s="327">
        <v>589.92232000000001</v>
      </c>
      <c r="AM4934" s="292"/>
    </row>
    <row r="4935" spans="23:39" ht="19.5" customHeight="1" x14ac:dyDescent="0.2">
      <c r="W4935" s="323" t="s">
        <v>81</v>
      </c>
      <c r="X4935" s="323" t="s">
        <v>235</v>
      </c>
      <c r="Y4935" s="323"/>
      <c r="Z4935" s="327">
        <v>0</v>
      </c>
      <c r="AA4935" s="327">
        <v>0</v>
      </c>
      <c r="AB4935" s="327">
        <v>0</v>
      </c>
      <c r="AC4935" s="327">
        <v>0</v>
      </c>
      <c r="AD4935" s="327">
        <v>0</v>
      </c>
      <c r="AE4935" s="327">
        <v>0</v>
      </c>
      <c r="AF4935" s="327">
        <v>0</v>
      </c>
      <c r="AG4935" s="327">
        <v>0</v>
      </c>
      <c r="AH4935" s="327">
        <v>0</v>
      </c>
      <c r="AI4935" s="327">
        <v>0</v>
      </c>
      <c r="AJ4935" s="327">
        <v>0</v>
      </c>
      <c r="AK4935" s="327">
        <v>0</v>
      </c>
      <c r="AL4935" s="327">
        <v>0</v>
      </c>
      <c r="AM4935" s="292"/>
    </row>
    <row r="4936" spans="23:39" ht="19.5" customHeight="1" x14ac:dyDescent="0.2">
      <c r="W4936" s="323" t="s">
        <v>81</v>
      </c>
      <c r="X4936" s="323" t="s">
        <v>236</v>
      </c>
      <c r="Y4936" s="323"/>
      <c r="Z4936" s="327">
        <v>-123.213568</v>
      </c>
      <c r="AA4936" s="327">
        <v>56.869821999999999</v>
      </c>
      <c r="AB4936" s="327">
        <v>92.925336999999999</v>
      </c>
      <c r="AC4936" s="327">
        <v>87.109173999999996</v>
      </c>
      <c r="AD4936" s="327">
        <v>95.947125999999997</v>
      </c>
      <c r="AE4936" s="327">
        <v>141.79468700000001</v>
      </c>
      <c r="AF4936" s="327">
        <v>133.61990800000001</v>
      </c>
      <c r="AG4936" s="327">
        <v>159.13674499999999</v>
      </c>
      <c r="AH4936" s="327">
        <v>145.54001600000001</v>
      </c>
      <c r="AI4936" s="327">
        <v>155.285472</v>
      </c>
      <c r="AJ4936" s="327">
        <v>168.89021</v>
      </c>
      <c r="AK4936" s="327">
        <v>320.50846999999999</v>
      </c>
      <c r="AL4936" s="327">
        <v>1434.413399</v>
      </c>
      <c r="AM4936" s="292"/>
    </row>
    <row r="4937" spans="23:39" ht="19.5" customHeight="1" x14ac:dyDescent="0.2">
      <c r="W4937" s="323" t="s">
        <v>81</v>
      </c>
      <c r="X4937" s="323" t="s">
        <v>237</v>
      </c>
      <c r="Y4937" s="323"/>
      <c r="Z4937" s="327">
        <v>0</v>
      </c>
      <c r="AA4937" s="327">
        <v>0</v>
      </c>
      <c r="AB4937" s="327">
        <v>0</v>
      </c>
      <c r="AC4937" s="327">
        <v>0</v>
      </c>
      <c r="AD4937" s="327">
        <v>0</v>
      </c>
      <c r="AE4937" s="327">
        <v>0</v>
      </c>
      <c r="AF4937" s="327">
        <v>0</v>
      </c>
      <c r="AG4937" s="327">
        <v>0</v>
      </c>
      <c r="AH4937" s="327">
        <v>0</v>
      </c>
      <c r="AI4937" s="327">
        <v>0</v>
      </c>
      <c r="AJ4937" s="327">
        <v>0</v>
      </c>
      <c r="AK4937" s="327">
        <v>-58.5</v>
      </c>
      <c r="AL4937" s="327">
        <v>-58.5</v>
      </c>
      <c r="AM4937" s="292"/>
    </row>
    <row r="4938" spans="23:39" ht="19.5" customHeight="1" x14ac:dyDescent="0.2">
      <c r="W4938" s="323" t="s">
        <v>81</v>
      </c>
      <c r="X4938" s="323" t="s">
        <v>238</v>
      </c>
      <c r="Y4938" s="323"/>
      <c r="Z4938" s="327">
        <v>9.1268510000000003</v>
      </c>
      <c r="AA4938" s="327">
        <v>12.623466000000001</v>
      </c>
      <c r="AB4938" s="327">
        <v>45.599606000000001</v>
      </c>
      <c r="AC4938" s="327">
        <v>16.268063000000001</v>
      </c>
      <c r="AD4938" s="327">
        <v>43.407577000000003</v>
      </c>
      <c r="AE4938" s="327">
        <v>64.360703999999998</v>
      </c>
      <c r="AF4938" s="327">
        <v>63.415208</v>
      </c>
      <c r="AG4938" s="327">
        <v>64.071798000000001</v>
      </c>
      <c r="AH4938" s="327">
        <v>58.318804999999998</v>
      </c>
      <c r="AI4938" s="327">
        <v>60.514124000000002</v>
      </c>
      <c r="AJ4938" s="327">
        <v>61.959114</v>
      </c>
      <c r="AK4938" s="327">
        <v>53.776330999999999</v>
      </c>
      <c r="AL4938" s="327">
        <v>553.44164699999999</v>
      </c>
      <c r="AM4938" s="292"/>
    </row>
    <row r="4939" spans="23:39" ht="19.5" customHeight="1" x14ac:dyDescent="0.2">
      <c r="W4939" s="323" t="s">
        <v>81</v>
      </c>
      <c r="X4939" s="323" t="s">
        <v>239</v>
      </c>
      <c r="Y4939" s="323"/>
      <c r="Z4939" s="327">
        <v>2.9847779999999999</v>
      </c>
      <c r="AA4939" s="327">
        <v>1.497044</v>
      </c>
      <c r="AB4939" s="327">
        <v>5.4144969999999999</v>
      </c>
      <c r="AC4939" s="327">
        <v>6.0998279999999996</v>
      </c>
      <c r="AD4939" s="327">
        <v>7.4897919999999996</v>
      </c>
      <c r="AE4939" s="327">
        <v>6.1948290000000004</v>
      </c>
      <c r="AF4939" s="327">
        <v>5.1631780000000003</v>
      </c>
      <c r="AG4939" s="327">
        <v>4.162426</v>
      </c>
      <c r="AH4939" s="327">
        <v>1.6289419999999999</v>
      </c>
      <c r="AI4939" s="327">
        <v>59.928344000000003</v>
      </c>
      <c r="AJ4939" s="327">
        <v>12.843171999999999</v>
      </c>
      <c r="AK4939" s="327">
        <v>9.9280089999999994</v>
      </c>
      <c r="AL4939" s="327">
        <v>123.334839</v>
      </c>
      <c r="AM4939" s="292"/>
    </row>
    <row r="4940" spans="23:39" ht="19.5" customHeight="1" x14ac:dyDescent="0.2">
      <c r="W4940" s="323" t="s">
        <v>81</v>
      </c>
      <c r="X4940" s="323" t="s">
        <v>240</v>
      </c>
      <c r="Y4940" s="323"/>
      <c r="Z4940" s="327">
        <v>-0.33228099999999999</v>
      </c>
      <c r="AA4940" s="327">
        <v>1.54E-4</v>
      </c>
      <c r="AB4940" s="327">
        <v>0.33212700000000001</v>
      </c>
      <c r="AC4940" s="327">
        <v>0</v>
      </c>
      <c r="AD4940" s="327">
        <v>0</v>
      </c>
      <c r="AE4940" s="327">
        <v>0</v>
      </c>
      <c r="AF4940" s="327">
        <v>0</v>
      </c>
      <c r="AG4940" s="327">
        <v>0</v>
      </c>
      <c r="AH4940" s="327">
        <v>0</v>
      </c>
      <c r="AI4940" s="327">
        <v>0</v>
      </c>
      <c r="AJ4940" s="327">
        <v>0</v>
      </c>
      <c r="AK4940" s="327">
        <v>0</v>
      </c>
      <c r="AL4940" s="327">
        <v>0</v>
      </c>
      <c r="AM4940" s="292"/>
    </row>
    <row r="4941" spans="23:39" ht="19.5" customHeight="1" x14ac:dyDescent="0.2">
      <c r="W4941" s="323" t="s">
        <v>81</v>
      </c>
      <c r="X4941" s="323" t="s">
        <v>241</v>
      </c>
      <c r="Y4941" s="323"/>
      <c r="Z4941" s="327">
        <v>0</v>
      </c>
      <c r="AA4941" s="327">
        <v>0</v>
      </c>
      <c r="AB4941" s="327">
        <v>0</v>
      </c>
      <c r="AC4941" s="327">
        <v>0</v>
      </c>
      <c r="AD4941" s="327">
        <v>0</v>
      </c>
      <c r="AE4941" s="327">
        <v>0</v>
      </c>
      <c r="AF4941" s="327">
        <v>0.2001</v>
      </c>
      <c r="AG4941" s="327">
        <v>0</v>
      </c>
      <c r="AH4941" s="327">
        <v>0</v>
      </c>
      <c r="AI4941" s="327">
        <v>0</v>
      </c>
      <c r="AJ4941" s="327">
        <v>0</v>
      </c>
      <c r="AK4941" s="327">
        <v>0</v>
      </c>
      <c r="AL4941" s="327">
        <v>0.2001</v>
      </c>
      <c r="AM4941" s="292"/>
    </row>
    <row r="4942" spans="23:39" ht="19.5" customHeight="1" x14ac:dyDescent="0.2">
      <c r="W4942" s="323" t="s">
        <v>81</v>
      </c>
      <c r="X4942" s="323" t="s">
        <v>242</v>
      </c>
      <c r="Y4942" s="323"/>
      <c r="Z4942" s="327">
        <v>0</v>
      </c>
      <c r="AA4942" s="327">
        <v>0</v>
      </c>
      <c r="AB4942" s="327">
        <v>0</v>
      </c>
      <c r="AC4942" s="327">
        <v>0</v>
      </c>
      <c r="AD4942" s="327">
        <v>0</v>
      </c>
      <c r="AE4942" s="327">
        <v>0</v>
      </c>
      <c r="AF4942" s="327">
        <v>0</v>
      </c>
      <c r="AG4942" s="327">
        <v>0</v>
      </c>
      <c r="AH4942" s="327">
        <v>0</v>
      </c>
      <c r="AI4942" s="327">
        <v>0</v>
      </c>
      <c r="AJ4942" s="327">
        <v>-0.80969999999999998</v>
      </c>
      <c r="AK4942" s="327">
        <v>0</v>
      </c>
      <c r="AL4942" s="327">
        <v>-0.80969999999999998</v>
      </c>
      <c r="AM4942" s="292"/>
    </row>
    <row r="4943" spans="23:39" ht="19.5" customHeight="1" x14ac:dyDescent="0.2">
      <c r="W4943" s="323" t="s">
        <v>81</v>
      </c>
      <c r="X4943" s="323" t="s">
        <v>243</v>
      </c>
      <c r="Y4943" s="323"/>
      <c r="Z4943" s="327">
        <v>0</v>
      </c>
      <c r="AA4943" s="327">
        <v>0</v>
      </c>
      <c r="AB4943" s="327">
        <v>1.5513999999999999</v>
      </c>
      <c r="AC4943" s="327">
        <v>0</v>
      </c>
      <c r="AD4943" s="327">
        <v>0</v>
      </c>
      <c r="AE4943" s="327">
        <v>3.2063999999999999</v>
      </c>
      <c r="AF4943" s="327">
        <v>0.98640000000000005</v>
      </c>
      <c r="AG4943" s="327">
        <v>0</v>
      </c>
      <c r="AH4943" s="327">
        <v>0</v>
      </c>
      <c r="AI4943" s="327">
        <v>0.164794</v>
      </c>
      <c r="AJ4943" s="327">
        <v>0</v>
      </c>
      <c r="AK4943" s="327">
        <v>1.52</v>
      </c>
      <c r="AL4943" s="327">
        <v>7.4289940000000003</v>
      </c>
      <c r="AM4943" s="292"/>
    </row>
    <row r="4944" spans="23:39" ht="19.5" customHeight="1" x14ac:dyDescent="0.2">
      <c r="W4944" s="323" t="s">
        <v>81</v>
      </c>
      <c r="X4944" s="323" t="s">
        <v>244</v>
      </c>
      <c r="Y4944" s="323"/>
      <c r="Z4944" s="327">
        <v>0</v>
      </c>
      <c r="AA4944" s="327">
        <v>0</v>
      </c>
      <c r="AB4944" s="327">
        <v>0</v>
      </c>
      <c r="AC4944" s="327">
        <v>0</v>
      </c>
      <c r="AD4944" s="327">
        <v>0</v>
      </c>
      <c r="AE4944" s="327">
        <v>0</v>
      </c>
      <c r="AF4944" s="327">
        <v>0</v>
      </c>
      <c r="AG4944" s="327">
        <v>0</v>
      </c>
      <c r="AH4944" s="327">
        <v>0</v>
      </c>
      <c r="AI4944" s="327">
        <v>0</v>
      </c>
      <c r="AJ4944" s="327">
        <v>0</v>
      </c>
      <c r="AK4944" s="327">
        <v>0</v>
      </c>
      <c r="AL4944" s="327">
        <v>0</v>
      </c>
      <c r="AM4944" s="292"/>
    </row>
    <row r="4945" spans="23:39" ht="19.5" customHeight="1" x14ac:dyDescent="0.2">
      <c r="W4945" s="323" t="s">
        <v>81</v>
      </c>
      <c r="X4945" s="323" t="s">
        <v>245</v>
      </c>
      <c r="Y4945" s="323"/>
      <c r="Z4945" s="327">
        <v>0</v>
      </c>
      <c r="AA4945" s="327">
        <v>0</v>
      </c>
      <c r="AB4945" s="327">
        <v>0</v>
      </c>
      <c r="AC4945" s="327">
        <v>0</v>
      </c>
      <c r="AD4945" s="327">
        <v>0</v>
      </c>
      <c r="AE4945" s="327">
        <v>0</v>
      </c>
      <c r="AF4945" s="327">
        <v>0</v>
      </c>
      <c r="AG4945" s="327">
        <v>0</v>
      </c>
      <c r="AH4945" s="327">
        <v>0</v>
      </c>
      <c r="AI4945" s="327">
        <v>0</v>
      </c>
      <c r="AJ4945" s="327">
        <v>0</v>
      </c>
      <c r="AK4945" s="327">
        <v>0</v>
      </c>
      <c r="AL4945" s="327">
        <v>0</v>
      </c>
      <c r="AM4945" s="292"/>
    </row>
    <row r="4946" spans="23:39" ht="19.5" customHeight="1" x14ac:dyDescent="0.2">
      <c r="W4946" s="323" t="s">
        <v>81</v>
      </c>
      <c r="X4946" s="323" t="s">
        <v>246</v>
      </c>
      <c r="Y4946" s="323"/>
      <c r="Z4946" s="327">
        <v>0</v>
      </c>
      <c r="AA4946" s="327">
        <v>0</v>
      </c>
      <c r="AB4946" s="327">
        <v>0</v>
      </c>
      <c r="AC4946" s="327">
        <v>0</v>
      </c>
      <c r="AD4946" s="327">
        <v>0</v>
      </c>
      <c r="AE4946" s="327">
        <v>0</v>
      </c>
      <c r="AF4946" s="327">
        <v>0</v>
      </c>
      <c r="AG4946" s="327">
        <v>0</v>
      </c>
      <c r="AH4946" s="327">
        <v>0</v>
      </c>
      <c r="AI4946" s="327">
        <v>0</v>
      </c>
      <c r="AJ4946" s="327">
        <v>0</v>
      </c>
      <c r="AK4946" s="327">
        <v>0</v>
      </c>
      <c r="AL4946" s="327">
        <v>0</v>
      </c>
      <c r="AM4946" s="292"/>
    </row>
    <row r="4947" spans="23:39" ht="19.5" customHeight="1" x14ac:dyDescent="0.2">
      <c r="W4947" s="323" t="s">
        <v>81</v>
      </c>
      <c r="X4947" s="323" t="s">
        <v>247</v>
      </c>
      <c r="Y4947" s="323"/>
      <c r="Z4947" s="327">
        <v>0</v>
      </c>
      <c r="AA4947" s="327">
        <v>0</v>
      </c>
      <c r="AB4947" s="327">
        <v>0</v>
      </c>
      <c r="AC4947" s="327">
        <v>8.8000000000000007</v>
      </c>
      <c r="AD4947" s="327">
        <v>0</v>
      </c>
      <c r="AE4947" s="327">
        <v>0</v>
      </c>
      <c r="AF4947" s="327">
        <v>0</v>
      </c>
      <c r="AG4947" s="327">
        <v>0</v>
      </c>
      <c r="AH4947" s="327">
        <v>0</v>
      </c>
      <c r="AI4947" s="327">
        <v>0</v>
      </c>
      <c r="AJ4947" s="327">
        <v>0</v>
      </c>
      <c r="AK4947" s="327">
        <v>0</v>
      </c>
      <c r="AL4947" s="327">
        <v>8.8000000000000007</v>
      </c>
      <c r="AM4947" s="292"/>
    </row>
    <row r="4948" spans="23:39" ht="19.5" customHeight="1" x14ac:dyDescent="0.2">
      <c r="W4948" s="323" t="s">
        <v>81</v>
      </c>
      <c r="X4948" s="323" t="s">
        <v>248</v>
      </c>
      <c r="Y4948" s="323"/>
      <c r="Z4948" s="327">
        <v>0</v>
      </c>
      <c r="AA4948" s="327">
        <v>0</v>
      </c>
      <c r="AB4948" s="327">
        <v>0</v>
      </c>
      <c r="AC4948" s="327">
        <v>0</v>
      </c>
      <c r="AD4948" s="327">
        <v>0</v>
      </c>
      <c r="AE4948" s="327">
        <v>0</v>
      </c>
      <c r="AF4948" s="327">
        <v>0</v>
      </c>
      <c r="AG4948" s="327">
        <v>0</v>
      </c>
      <c r="AH4948" s="327">
        <v>0</v>
      </c>
      <c r="AI4948" s="327">
        <v>0</v>
      </c>
      <c r="AJ4948" s="327">
        <v>0</v>
      </c>
      <c r="AK4948" s="327">
        <v>0</v>
      </c>
      <c r="AL4948" s="327">
        <v>0</v>
      </c>
      <c r="AM4948" s="292"/>
    </row>
    <row r="4949" spans="23:39" ht="19.5" customHeight="1" x14ac:dyDescent="0.2">
      <c r="W4949" s="323" t="s">
        <v>81</v>
      </c>
      <c r="X4949" s="323" t="s">
        <v>210</v>
      </c>
      <c r="Y4949" s="323"/>
      <c r="Z4949" s="327">
        <v>-18.904800000000002</v>
      </c>
      <c r="AA4949" s="327">
        <v>684.50623900000005</v>
      </c>
      <c r="AB4949" s="327">
        <v>204.37133299999999</v>
      </c>
      <c r="AC4949" s="327">
        <v>272.68151899999998</v>
      </c>
      <c r="AD4949" s="327">
        <v>237.26501200000001</v>
      </c>
      <c r="AE4949" s="327">
        <v>334.08041300000002</v>
      </c>
      <c r="AF4949" s="327">
        <v>330.17204900000002</v>
      </c>
      <c r="AG4949" s="327">
        <v>371.39719100000002</v>
      </c>
      <c r="AH4949" s="327">
        <v>319.14298700000001</v>
      </c>
      <c r="AI4949" s="327">
        <v>417.84335600000003</v>
      </c>
      <c r="AJ4949" s="327">
        <v>326.64001000000002</v>
      </c>
      <c r="AK4949" s="327">
        <v>399.796966</v>
      </c>
      <c r="AL4949" s="327">
        <v>3878.9922750000001</v>
      </c>
      <c r="AM4949" s="292"/>
    </row>
    <row r="4950" spans="23:39" ht="19.5" customHeight="1" x14ac:dyDescent="0.2">
      <c r="Z4950" s="291"/>
      <c r="AL4950" s="182"/>
      <c r="AM4950" s="292"/>
    </row>
    <row r="4951" spans="23:39" ht="19.5" customHeight="1" x14ac:dyDescent="0.2">
      <c r="Z4951" s="291"/>
      <c r="AL4951" s="182"/>
      <c r="AM4951" s="292"/>
    </row>
    <row r="4952" spans="23:39" ht="19.5" customHeight="1" x14ac:dyDescent="0.2"/>
    <row r="4953" spans="23:39" ht="19.5" customHeight="1" x14ac:dyDescent="0.2"/>
  </sheetData>
  <autoFilter ref="A1:CO4953" xr:uid="{00000000-0009-0000-0000-00000A000000}"/>
  <customSheetViews>
    <customSheetView guid="{06BD1D1B-41BA-436C-BF40-816F0B8E9F4C}" showAutoFilter="1" hiddenColumns="1">
      <pane xSplit="15" ySplit="6" topLeftCell="Q7" state="frozen"/>
      <selection activeCell="AC479" sqref="AC479"/>
      <pageMargins left="0.7" right="0.7" top="0.75" bottom="0.75" header="0.3" footer="0.3"/>
      <pageSetup paperSize="9" orientation="portrait"/>
      <autoFilter ref="A4:Q521" xr:uid="{14B273E9-458F-4519-98BB-DBA895BADAD3}"/>
    </customSheetView>
    <customSheetView guid="{4C820B11-478D-4395-9ADF-45BC1A8E7592}" showAutoFilter="1">
      <pane xSplit="6" ySplit="6" topLeftCell="G501" state="frozen"/>
      <selection activeCell="D168" sqref="D168"/>
      <pageMargins left="0.7" right="0.7" top="0.75" bottom="0.75" header="0.3" footer="0.3"/>
      <pageSetup paperSize="9" orientation="portrait"/>
      <autoFilter ref="A4:Q521" xr:uid="{4F8E8FD1-1CF3-41BA-A4AC-E35DE54EBDF5}"/>
    </customSheetView>
  </customSheetViews>
  <phoneticPr fontId="39" type="noConversion"/>
  <printOptions horizontalCentered="1"/>
  <pageMargins left="0.70866141732283505" right="0.70866141732283505" top="0.35433070866141703" bottom="0.35433070866141703" header="0.118110236220472" footer="0.118110236220472"/>
  <pageSetup paperSize="9" scale="9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CCFF"/>
  </sheetPr>
  <dimension ref="A1:AD97"/>
  <sheetViews>
    <sheetView zoomScale="70" zoomScaleNormal="70" workbookViewId="0">
      <pane xSplit="4" ySplit="5" topLeftCell="E27" activePane="bottomRight" state="frozen"/>
      <selection pane="topRight"/>
      <selection pane="bottomLeft"/>
      <selection pane="bottomRight" activeCell="P32" sqref="P32"/>
    </sheetView>
  </sheetViews>
  <sheetFormatPr defaultColWidth="9" defaultRowHeight="12.75" x14ac:dyDescent="0.2"/>
  <cols>
    <col min="1" max="1" width="20.5703125" style="125" customWidth="1"/>
    <col min="2" max="2" width="14.7109375" style="125" customWidth="1"/>
    <col min="3" max="3" width="18.5703125" style="125" customWidth="1"/>
    <col min="4" max="15" width="14.7109375" style="125" customWidth="1"/>
    <col min="16" max="17" width="15.28515625" style="125" customWidth="1"/>
    <col min="18" max="19" width="13" style="125" hidden="1" customWidth="1"/>
    <col min="20" max="23" width="11.85546875" style="125" hidden="1" customWidth="1"/>
    <col min="24" max="24" width="13" style="125" hidden="1" customWidth="1"/>
    <col min="25" max="27" width="11.85546875" style="125" hidden="1" customWidth="1"/>
    <col min="28" max="30" width="13" style="125" hidden="1" customWidth="1"/>
    <col min="31" max="16384" width="9" style="125"/>
  </cols>
  <sheetData>
    <row r="1" spans="1:30" ht="21.75" customHeight="1" x14ac:dyDescent="0.2">
      <c r="A1" s="105"/>
      <c r="B1" s="105"/>
      <c r="C1" s="811" t="s">
        <v>25</v>
      </c>
      <c r="D1" s="811" t="s">
        <v>44</v>
      </c>
      <c r="E1" s="811" t="s">
        <v>443</v>
      </c>
      <c r="F1" s="812" t="s">
        <v>444</v>
      </c>
      <c r="G1" s="812" t="s">
        <v>445</v>
      </c>
      <c r="H1" s="811" t="s">
        <v>47</v>
      </c>
    </row>
    <row r="2" spans="1:30" ht="21.75" customHeight="1" x14ac:dyDescent="0.2">
      <c r="A2" s="105"/>
      <c r="B2" s="105"/>
      <c r="C2" s="811"/>
      <c r="D2" s="811"/>
      <c r="E2" s="811"/>
      <c r="F2" s="812"/>
      <c r="G2" s="812"/>
      <c r="H2" s="811"/>
    </row>
    <row r="3" spans="1:30" ht="21.75" customHeight="1" x14ac:dyDescent="0.2">
      <c r="A3" s="815" t="s">
        <v>446</v>
      </c>
      <c r="B3" s="126" t="s">
        <v>24</v>
      </c>
      <c r="C3" s="127" t="e">
        <f>-#REF!</f>
        <v>#REF!</v>
      </c>
      <c r="D3" s="127" t="e">
        <f>-#REF!</f>
        <v>#REF!</v>
      </c>
      <c r="E3" s="127"/>
      <c r="F3" s="128"/>
      <c r="G3" s="128"/>
      <c r="H3" s="127" t="e">
        <f>C3-D3</f>
        <v>#REF!</v>
      </c>
      <c r="I3" s="151"/>
      <c r="J3" s="151"/>
      <c r="K3" s="151"/>
      <c r="L3" s="151"/>
      <c r="M3" s="151"/>
      <c r="N3" s="151"/>
      <c r="O3" s="151"/>
      <c r="P3" s="69"/>
      <c r="R3" s="123"/>
      <c r="S3" s="123"/>
      <c r="T3" s="123"/>
      <c r="U3" s="123"/>
      <c r="V3" s="123"/>
      <c r="W3" s="123"/>
      <c r="X3" s="123"/>
      <c r="Y3" s="123"/>
      <c r="Z3" s="123"/>
      <c r="AA3" s="123"/>
      <c r="AB3" s="123"/>
      <c r="AC3" s="123"/>
      <c r="AD3" s="123"/>
    </row>
    <row r="4" spans="1:30" ht="21.75" customHeight="1" x14ac:dyDescent="0.2">
      <c r="A4" s="815"/>
      <c r="B4" s="126" t="s">
        <v>51</v>
      </c>
      <c r="C4" s="127" t="e">
        <f>-#REF!</f>
        <v>#REF!</v>
      </c>
      <c r="D4" s="127" t="e">
        <f>-#REF!</f>
        <v>#REF!</v>
      </c>
      <c r="E4" s="127"/>
      <c r="F4" s="128"/>
      <c r="G4" s="128"/>
      <c r="H4" s="127" t="e">
        <f t="shared" ref="H4:H9" si="0">C4-D4</f>
        <v>#REF!</v>
      </c>
      <c r="I4" s="152"/>
      <c r="J4" s="152"/>
      <c r="K4" s="152"/>
      <c r="L4" s="152"/>
      <c r="M4" s="152"/>
      <c r="N4" s="152"/>
      <c r="O4" s="152"/>
      <c r="P4" s="153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</row>
    <row r="5" spans="1:30" ht="21.75" customHeight="1" x14ac:dyDescent="0.2">
      <c r="A5" s="815"/>
      <c r="B5" s="126" t="s">
        <v>216</v>
      </c>
      <c r="C5" s="127" t="e">
        <f>-#REF!</f>
        <v>#REF!</v>
      </c>
      <c r="D5" s="127" t="e">
        <f>-#REF!</f>
        <v>#REF!</v>
      </c>
      <c r="E5" s="127"/>
      <c r="F5" s="128"/>
      <c r="G5" s="128"/>
      <c r="H5" s="127" t="e">
        <f t="shared" si="0"/>
        <v>#REF!</v>
      </c>
      <c r="I5" s="152"/>
      <c r="J5" s="152"/>
      <c r="K5" s="152"/>
      <c r="L5" s="152"/>
      <c r="M5" s="152"/>
      <c r="N5" s="152"/>
      <c r="O5" s="152"/>
      <c r="P5" s="153"/>
      <c r="Q5" s="153"/>
      <c r="R5" s="152"/>
      <c r="S5" s="152"/>
      <c r="T5" s="152"/>
      <c r="U5" s="152"/>
      <c r="V5" s="152"/>
      <c r="W5" s="152"/>
      <c r="X5" s="152"/>
      <c r="Y5" s="152"/>
      <c r="Z5" s="152"/>
      <c r="AA5" s="152"/>
      <c r="AB5" s="152"/>
      <c r="AC5" s="152"/>
      <c r="AD5" s="152"/>
    </row>
    <row r="6" spans="1:30" ht="21.75" customHeight="1" x14ac:dyDescent="0.2">
      <c r="A6" s="815"/>
      <c r="B6" s="126" t="s">
        <v>53</v>
      </c>
      <c r="C6" s="127" t="e">
        <f>-#REF!</f>
        <v>#REF!</v>
      </c>
      <c r="D6" s="127" t="e">
        <f>-#REF!</f>
        <v>#REF!</v>
      </c>
      <c r="E6" s="127"/>
      <c r="F6" s="128"/>
      <c r="G6" s="128"/>
      <c r="H6" s="127" t="e">
        <f t="shared" si="0"/>
        <v>#REF!</v>
      </c>
      <c r="I6" s="152"/>
      <c r="J6" s="152"/>
      <c r="K6" s="152"/>
      <c r="L6" s="152"/>
      <c r="M6" s="152"/>
      <c r="N6" s="152"/>
      <c r="O6" s="152"/>
      <c r="P6" s="153"/>
      <c r="Q6" s="152"/>
      <c r="R6" s="152"/>
      <c r="S6" s="152"/>
      <c r="T6" s="152"/>
      <c r="U6" s="152"/>
      <c r="V6" s="152"/>
      <c r="W6" s="152"/>
      <c r="X6" s="152"/>
      <c r="Y6" s="152"/>
      <c r="Z6" s="152"/>
      <c r="AA6" s="152"/>
      <c r="AB6" s="152"/>
      <c r="AC6" s="152"/>
      <c r="AD6" s="152"/>
    </row>
    <row r="7" spans="1:30" ht="21.75" customHeight="1" x14ac:dyDescent="0.2">
      <c r="A7" s="815"/>
      <c r="B7" s="126" t="s">
        <v>54</v>
      </c>
      <c r="C7" s="127" t="e">
        <f>-#REF!</f>
        <v>#REF!</v>
      </c>
      <c r="D7" s="127" t="e">
        <f>-#REF!</f>
        <v>#REF!</v>
      </c>
      <c r="E7" s="127"/>
      <c r="F7" s="128"/>
      <c r="G7" s="128"/>
      <c r="H7" s="127" t="e">
        <f t="shared" si="0"/>
        <v>#REF!</v>
      </c>
      <c r="I7" s="152"/>
      <c r="J7" s="152"/>
      <c r="K7" s="152"/>
      <c r="L7" s="152"/>
      <c r="M7" s="152"/>
      <c r="N7" s="152"/>
      <c r="O7" s="152"/>
      <c r="P7" s="153"/>
      <c r="R7" s="152"/>
      <c r="S7" s="152"/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</row>
    <row r="8" spans="1:30" ht="21.75" customHeight="1" x14ac:dyDescent="0.2">
      <c r="A8" s="815"/>
      <c r="B8" s="126" t="s">
        <v>55</v>
      </c>
      <c r="C8" s="127" t="e">
        <f>-#REF!</f>
        <v>#REF!</v>
      </c>
      <c r="D8" s="127" t="e">
        <f>-#REF!</f>
        <v>#REF!</v>
      </c>
      <c r="E8" s="127"/>
      <c r="F8" s="128"/>
      <c r="G8" s="128"/>
      <c r="H8" s="127" t="e">
        <f t="shared" si="0"/>
        <v>#REF!</v>
      </c>
      <c r="I8" s="152"/>
      <c r="J8" s="152"/>
      <c r="K8" s="152"/>
      <c r="L8" s="152"/>
      <c r="M8" s="152"/>
      <c r="N8" s="152"/>
      <c r="O8" s="152"/>
      <c r="P8" s="153"/>
      <c r="Q8" s="153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</row>
    <row r="9" spans="1:30" ht="21.75" customHeight="1" x14ac:dyDescent="0.2">
      <c r="A9" s="815"/>
      <c r="B9" s="126" t="s">
        <v>447</v>
      </c>
      <c r="C9" s="127"/>
      <c r="D9" s="127"/>
      <c r="E9" s="127"/>
      <c r="F9" s="128"/>
      <c r="G9" s="128"/>
      <c r="H9" s="127">
        <f t="shared" si="0"/>
        <v>0</v>
      </c>
      <c r="I9" s="152"/>
      <c r="J9" s="152"/>
      <c r="K9" s="152"/>
      <c r="L9" s="152"/>
      <c r="M9" s="152"/>
      <c r="N9" s="152"/>
      <c r="O9" s="152"/>
      <c r="P9" s="153"/>
      <c r="R9" s="152"/>
      <c r="S9" s="152"/>
      <c r="T9" s="152"/>
      <c r="U9" s="152"/>
      <c r="V9" s="152"/>
      <c r="W9" s="152"/>
      <c r="X9" s="152"/>
      <c r="Y9" s="152"/>
      <c r="Z9" s="152"/>
      <c r="AA9" s="152"/>
      <c r="AB9" s="152"/>
      <c r="AC9" s="152"/>
      <c r="AD9" s="152"/>
    </row>
    <row r="10" spans="1:30" ht="21.75" customHeight="1" x14ac:dyDescent="0.2">
      <c r="A10" s="815"/>
      <c r="B10" s="129" t="s">
        <v>448</v>
      </c>
      <c r="C10" s="127" t="e">
        <f>SUM(C3:C9)</f>
        <v>#REF!</v>
      </c>
      <c r="D10" s="127" t="e">
        <f>SUM(D3:D9)</f>
        <v>#REF!</v>
      </c>
      <c r="E10" s="127"/>
      <c r="F10" s="127">
        <f>SUM(F3:F9)</f>
        <v>0</v>
      </c>
      <c r="G10" s="127">
        <f>SUM(G3:G9)</f>
        <v>0</v>
      </c>
      <c r="H10" s="127" t="e">
        <f>C10-D10-E10-F10-G10</f>
        <v>#REF!</v>
      </c>
      <c r="I10" s="152"/>
      <c r="J10" s="152"/>
      <c r="K10" s="152"/>
      <c r="L10" s="152"/>
      <c r="M10" s="152"/>
      <c r="N10" s="152"/>
      <c r="O10" s="152"/>
      <c r="P10" s="153"/>
      <c r="Q10" s="153"/>
      <c r="R10" s="152"/>
      <c r="S10" s="152"/>
      <c r="T10" s="152"/>
      <c r="U10" s="152"/>
      <c r="V10" s="152"/>
      <c r="W10" s="152"/>
      <c r="X10" s="152"/>
      <c r="Y10" s="152"/>
      <c r="Z10" s="152"/>
      <c r="AA10" s="152"/>
      <c r="AB10" s="152"/>
      <c r="AC10" s="152"/>
      <c r="AD10" s="152"/>
    </row>
    <row r="11" spans="1:30" ht="21.75" customHeight="1" x14ac:dyDescent="0.2">
      <c r="A11" s="813" t="s">
        <v>90</v>
      </c>
      <c r="B11" s="813"/>
      <c r="C11" s="128"/>
      <c r="D11" s="128"/>
      <c r="E11" s="128"/>
      <c r="F11" s="128"/>
      <c r="G11" s="127"/>
      <c r="H11" s="127">
        <f>C11-D11-E11-F11-G11</f>
        <v>0</v>
      </c>
      <c r="I11" s="152"/>
      <c r="J11" s="152"/>
      <c r="K11" s="152"/>
      <c r="L11" s="152"/>
      <c r="M11" s="152"/>
      <c r="N11" s="152"/>
      <c r="O11" s="152"/>
      <c r="P11" s="153"/>
      <c r="Q11" s="158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</row>
    <row r="12" spans="1:30" ht="21.75" customHeight="1" x14ac:dyDescent="0.2">
      <c r="A12" s="814" t="s">
        <v>449</v>
      </c>
      <c r="B12" s="814"/>
      <c r="C12" s="127" t="e">
        <f>C10+C11</f>
        <v>#REF!</v>
      </c>
      <c r="D12" s="127" t="e">
        <f>D10+D11</f>
        <v>#REF!</v>
      </c>
      <c r="E12" s="127">
        <f t="shared" ref="E12:G12" si="1">E10+E11</f>
        <v>0</v>
      </c>
      <c r="F12" s="127">
        <f t="shared" si="1"/>
        <v>0</v>
      </c>
      <c r="G12" s="127">
        <f t="shared" si="1"/>
        <v>0</v>
      </c>
      <c r="H12" s="127" t="e">
        <f>H10+H11</f>
        <v>#REF!</v>
      </c>
      <c r="I12" s="152"/>
      <c r="J12" s="152"/>
      <c r="K12" s="152"/>
      <c r="L12" s="152"/>
      <c r="M12" s="152"/>
      <c r="N12" s="152"/>
      <c r="O12" s="152"/>
      <c r="P12" s="153"/>
      <c r="Q12" s="158"/>
      <c r="R12" s="152"/>
      <c r="S12" s="152"/>
      <c r="T12" s="152"/>
      <c r="U12" s="152"/>
      <c r="V12" s="152"/>
      <c r="W12" s="152"/>
      <c r="X12" s="152"/>
      <c r="Y12" s="152"/>
      <c r="Z12" s="152"/>
      <c r="AA12" s="152"/>
      <c r="AB12" s="152"/>
      <c r="AC12" s="152"/>
      <c r="AD12" s="152"/>
    </row>
    <row r="13" spans="1:30" ht="21.75" customHeight="1" x14ac:dyDescent="0.2">
      <c r="A13" s="816" t="s">
        <v>450</v>
      </c>
      <c r="B13" s="816"/>
      <c r="C13" s="128"/>
      <c r="D13" s="128"/>
      <c r="E13" s="128"/>
      <c r="F13" s="128"/>
      <c r="G13" s="128"/>
      <c r="H13" s="127" t="e">
        <f>#REF!+#REF!</f>
        <v>#REF!</v>
      </c>
    </row>
    <row r="14" spans="1:30" ht="21.75" customHeight="1" x14ac:dyDescent="0.2">
      <c r="A14" s="813" t="s">
        <v>451</v>
      </c>
      <c r="B14" s="813"/>
      <c r="C14" s="128"/>
      <c r="D14" s="128"/>
      <c r="E14" s="128"/>
      <c r="F14" s="128"/>
      <c r="G14" s="128"/>
      <c r="H14" s="127" t="e">
        <f>#REF!</f>
        <v>#REF!</v>
      </c>
      <c r="I14" s="134"/>
      <c r="J14" s="134"/>
      <c r="K14" s="134"/>
      <c r="L14" s="134"/>
      <c r="M14" s="134"/>
    </row>
    <row r="15" spans="1:30" ht="21.75" customHeight="1" x14ac:dyDescent="0.2">
      <c r="A15" s="814" t="s">
        <v>249</v>
      </c>
      <c r="B15" s="814"/>
      <c r="C15" s="128"/>
      <c r="D15" s="128"/>
      <c r="E15" s="128"/>
      <c r="F15" s="128"/>
      <c r="G15" s="127"/>
      <c r="H15" s="127" t="e">
        <f>#REF!</f>
        <v>#REF!</v>
      </c>
      <c r="I15" s="151"/>
      <c r="J15" s="151"/>
      <c r="K15" s="151"/>
      <c r="L15" s="151"/>
      <c r="M15" s="151"/>
      <c r="N15" s="151"/>
      <c r="O15" s="151"/>
    </row>
    <row r="16" spans="1:30" ht="21.75" customHeight="1" x14ac:dyDescent="0.2">
      <c r="A16" s="814" t="s">
        <v>452</v>
      </c>
      <c r="B16" s="814"/>
      <c r="C16" s="127" t="e">
        <f>C12+C13+C14+C15</f>
        <v>#REF!</v>
      </c>
      <c r="D16" s="127" t="e">
        <f t="shared" ref="D16:G16" si="2">D12+D13+D14+D15</f>
        <v>#REF!</v>
      </c>
      <c r="E16" s="127">
        <f t="shared" si="2"/>
        <v>0</v>
      </c>
      <c r="F16" s="127">
        <f t="shared" si="2"/>
        <v>0</v>
      </c>
      <c r="G16" s="127">
        <f t="shared" si="2"/>
        <v>0</v>
      </c>
      <c r="H16" s="127" t="e">
        <f>H12+H13+H14+H15</f>
        <v>#REF!</v>
      </c>
      <c r="I16" s="134"/>
      <c r="J16" s="134"/>
      <c r="K16" s="134"/>
      <c r="L16" s="134"/>
      <c r="M16" s="134"/>
      <c r="N16" s="134"/>
      <c r="O16" s="134"/>
    </row>
    <row r="17" spans="1:17" ht="21.75" customHeight="1" x14ac:dyDescent="0.2">
      <c r="A17" s="817" t="s">
        <v>579</v>
      </c>
      <c r="B17" s="818"/>
      <c r="C17" s="129"/>
      <c r="D17" s="2"/>
      <c r="E17" s="2"/>
      <c r="F17" s="2"/>
      <c r="G17" s="2"/>
      <c r="H17" s="2"/>
      <c r="I17" s="134"/>
      <c r="J17" s="134"/>
      <c r="K17" s="134"/>
      <c r="L17" s="134"/>
      <c r="M17" s="134"/>
      <c r="N17" s="134"/>
      <c r="O17" s="134"/>
    </row>
    <row r="18" spans="1:17" ht="21.75" customHeight="1" x14ac:dyDescent="0.2">
      <c r="A18" s="817" t="s">
        <v>580</v>
      </c>
      <c r="B18" s="818"/>
      <c r="C18" s="750"/>
      <c r="D18" s="2"/>
      <c r="E18" s="2"/>
      <c r="F18" s="2"/>
      <c r="G18" s="2"/>
      <c r="H18" s="2"/>
      <c r="I18" s="134"/>
      <c r="J18" s="134"/>
      <c r="K18" s="134"/>
      <c r="L18" s="134"/>
      <c r="M18" s="134"/>
      <c r="N18" s="134"/>
      <c r="O18" s="134"/>
    </row>
    <row r="19" spans="1:17" ht="21.75" customHeight="1" x14ac:dyDescent="0.2">
      <c r="A19" s="817" t="s">
        <v>581</v>
      </c>
      <c r="B19" s="818"/>
      <c r="C19" s="751" t="e">
        <f>#REF!+#REF!</f>
        <v>#REF!</v>
      </c>
      <c r="D19" s="2"/>
      <c r="E19" s="2"/>
      <c r="F19" s="2"/>
      <c r="G19" s="2"/>
      <c r="H19" s="2"/>
      <c r="I19" s="134"/>
      <c r="J19" s="134"/>
      <c r="K19" s="134"/>
      <c r="L19" s="134"/>
      <c r="M19" s="134"/>
      <c r="N19" s="134"/>
      <c r="O19" s="134"/>
    </row>
    <row r="20" spans="1:17" ht="21.75" customHeight="1" x14ac:dyDescent="0.2">
      <c r="A20" s="817" t="s">
        <v>582</v>
      </c>
      <c r="B20" s="818"/>
      <c r="C20" s="751" t="e">
        <f>#REF!+#REF!</f>
        <v>#REF!</v>
      </c>
      <c r="D20" s="2"/>
      <c r="E20" s="2"/>
      <c r="F20" s="2"/>
      <c r="G20" s="2"/>
      <c r="H20" s="2"/>
      <c r="I20" s="134"/>
      <c r="J20" s="134"/>
      <c r="K20" s="134"/>
      <c r="L20" s="134"/>
      <c r="M20" s="134"/>
      <c r="N20" s="134"/>
      <c r="O20" s="134"/>
    </row>
    <row r="21" spans="1:17" ht="21.75" customHeight="1" x14ac:dyDescent="0.2">
      <c r="A21" s="817" t="s">
        <v>583</v>
      </c>
      <c r="B21" s="818"/>
      <c r="C21" s="751" t="e">
        <f>#REF!+#REF!</f>
        <v>#REF!</v>
      </c>
      <c r="D21" s="2"/>
      <c r="E21" s="2"/>
      <c r="F21" s="2"/>
      <c r="G21" s="2"/>
      <c r="H21" s="2"/>
      <c r="I21" s="134"/>
      <c r="J21" s="134"/>
      <c r="K21" s="134"/>
      <c r="L21" s="134"/>
      <c r="M21" s="134"/>
      <c r="N21" s="134"/>
      <c r="O21" s="134"/>
    </row>
    <row r="22" spans="1:17" ht="21.75" customHeight="1" x14ac:dyDescent="0.2">
      <c r="A22" s="817" t="s">
        <v>584</v>
      </c>
      <c r="B22" s="818"/>
      <c r="C22" s="751" t="e">
        <f>#REF!+#REF!</f>
        <v>#REF!</v>
      </c>
      <c r="D22" s="2"/>
      <c r="E22" s="2"/>
      <c r="F22" s="2"/>
      <c r="G22" s="2"/>
      <c r="H22" s="2"/>
      <c r="I22" s="134"/>
      <c r="J22" s="134"/>
      <c r="K22" s="134"/>
      <c r="L22" s="134"/>
      <c r="M22" s="134"/>
      <c r="N22" s="134"/>
      <c r="O22" s="134"/>
    </row>
    <row r="23" spans="1:17" ht="21.75" customHeight="1" x14ac:dyDescent="0.2">
      <c r="A23" s="817" t="s">
        <v>585</v>
      </c>
      <c r="B23" s="818"/>
      <c r="C23" s="751" t="e">
        <f>#REF!+#REF!</f>
        <v>#REF!</v>
      </c>
      <c r="D23" s="2"/>
      <c r="E23" s="2"/>
      <c r="F23" s="2"/>
      <c r="G23" s="2"/>
      <c r="H23" s="2"/>
      <c r="I23" s="134"/>
      <c r="J23" s="134"/>
      <c r="K23" s="134"/>
      <c r="L23" s="134"/>
      <c r="M23" s="134"/>
      <c r="N23" s="134"/>
      <c r="O23" s="134"/>
    </row>
    <row r="24" spans="1:17" ht="21.75" customHeight="1" x14ac:dyDescent="0.2">
      <c r="A24" s="817" t="s">
        <v>586</v>
      </c>
      <c r="B24" s="818"/>
      <c r="C24" s="752" t="e">
        <f>SUM(C16:C23)</f>
        <v>#REF!</v>
      </c>
      <c r="D24" s="752" t="e">
        <f t="shared" ref="D24:H24" si="3">SUM(D16:D23)</f>
        <v>#REF!</v>
      </c>
      <c r="E24" s="752">
        <f t="shared" si="3"/>
        <v>0</v>
      </c>
      <c r="F24" s="752">
        <f t="shared" si="3"/>
        <v>0</v>
      </c>
      <c r="G24" s="752">
        <f t="shared" si="3"/>
        <v>0</v>
      </c>
      <c r="H24" s="752" t="e">
        <f t="shared" si="3"/>
        <v>#REF!</v>
      </c>
      <c r="I24" s="134"/>
      <c r="J24" s="134"/>
      <c r="K24" s="134"/>
      <c r="L24" s="134"/>
      <c r="M24" s="134"/>
      <c r="N24" s="134"/>
      <c r="O24" s="134"/>
    </row>
    <row r="25" spans="1:17" ht="21.75" customHeight="1" x14ac:dyDescent="0.2">
      <c r="A25" s="749"/>
      <c r="B25" s="749"/>
      <c r="C25" s="2"/>
      <c r="D25" s="2"/>
      <c r="E25" s="2"/>
      <c r="F25" s="2"/>
      <c r="G25" s="2"/>
      <c r="H25" s="2"/>
      <c r="I25" s="134"/>
      <c r="J25" s="134"/>
      <c r="K25" s="134"/>
      <c r="L25" s="134"/>
      <c r="M25" s="134"/>
      <c r="N25" s="134"/>
      <c r="O25" s="134"/>
    </row>
    <row r="26" spans="1:17" ht="21.75" customHeight="1" x14ac:dyDescent="0.2">
      <c r="A26" s="749"/>
      <c r="B26" s="749"/>
      <c r="C26" s="2"/>
      <c r="D26" s="2"/>
      <c r="E26" s="2"/>
      <c r="F26" s="2"/>
      <c r="G26" s="2"/>
      <c r="H26" s="2"/>
      <c r="I26" s="134"/>
      <c r="J26" s="134"/>
      <c r="K26" s="134"/>
      <c r="L26" s="134"/>
      <c r="M26" s="134"/>
      <c r="N26" s="134"/>
      <c r="O26" s="134"/>
    </row>
    <row r="27" spans="1:17" ht="21.75" customHeight="1" x14ac:dyDescent="0.2">
      <c r="A27" s="749"/>
      <c r="B27" s="749"/>
      <c r="C27" s="2"/>
      <c r="D27" s="2"/>
      <c r="E27" s="2"/>
      <c r="F27" s="2"/>
      <c r="G27" s="2"/>
      <c r="H27" s="2"/>
      <c r="I27" s="134"/>
      <c r="J27" s="134"/>
      <c r="K27" s="134"/>
      <c r="L27" s="134"/>
      <c r="M27" s="134"/>
      <c r="N27" s="134"/>
      <c r="O27" s="134"/>
    </row>
    <row r="28" spans="1:17" ht="21.75" customHeight="1" x14ac:dyDescent="0.2">
      <c r="A28" s="132"/>
      <c r="B28" s="133"/>
      <c r="C28" s="134"/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</row>
    <row r="29" spans="1:17" ht="21.75" customHeight="1" x14ac:dyDescent="0.2">
      <c r="A29" s="132"/>
      <c r="B29" s="133"/>
      <c r="C29" s="134"/>
      <c r="D29" s="134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</row>
    <row r="30" spans="1:17" ht="21.75" customHeight="1" x14ac:dyDescent="0.2">
      <c r="A30" s="135" t="s">
        <v>578</v>
      </c>
      <c r="B30" s="76"/>
      <c r="C30" s="124"/>
      <c r="D30" s="136" t="s">
        <v>453</v>
      </c>
      <c r="E30" s="137"/>
      <c r="F30" s="138"/>
      <c r="G30" s="137"/>
      <c r="H30" s="138"/>
      <c r="I30" s="137"/>
      <c r="J30" s="138"/>
      <c r="K30" s="137" t="s">
        <v>454</v>
      </c>
      <c r="L30" s="137"/>
      <c r="M30" s="138"/>
      <c r="N30" s="137"/>
      <c r="O30" s="138"/>
      <c r="P30" s="137"/>
      <c r="Q30" s="138"/>
    </row>
    <row r="31" spans="1:17" ht="21.75" customHeight="1" x14ac:dyDescent="0.2">
      <c r="A31" s="135"/>
      <c r="B31" s="76"/>
      <c r="C31" s="124"/>
      <c r="D31" s="139" t="s">
        <v>455</v>
      </c>
      <c r="E31" s="140" t="s">
        <v>456</v>
      </c>
      <c r="F31" s="141" t="s">
        <v>457</v>
      </c>
      <c r="G31" s="140" t="s">
        <v>269</v>
      </c>
      <c r="H31" s="142" t="s">
        <v>458</v>
      </c>
      <c r="I31" s="140" t="s">
        <v>459</v>
      </c>
      <c r="J31" s="154" t="s">
        <v>460</v>
      </c>
      <c r="K31" s="155" t="s">
        <v>461</v>
      </c>
      <c r="L31" s="140" t="s">
        <v>462</v>
      </c>
      <c r="M31" s="141" t="s">
        <v>463</v>
      </c>
      <c r="N31" s="140" t="s">
        <v>464</v>
      </c>
      <c r="O31" s="142" t="s">
        <v>465</v>
      </c>
      <c r="P31" s="140" t="s">
        <v>466</v>
      </c>
      <c r="Q31" s="154" t="s">
        <v>467</v>
      </c>
    </row>
    <row r="32" spans="1:17" ht="21.75" customHeight="1" x14ac:dyDescent="0.2">
      <c r="A32" s="815" t="s">
        <v>83</v>
      </c>
      <c r="B32" s="815" t="s">
        <v>446</v>
      </c>
      <c r="C32" s="126" t="s">
        <v>24</v>
      </c>
      <c r="D32" s="143">
        <f>'1.考核完成增长K'!D7</f>
        <v>5794.0829741832313</v>
      </c>
      <c r="E32" s="143">
        <f>'1.考核完成增长K'!E7</f>
        <v>6733.1920902578195</v>
      </c>
      <c r="F32" s="144">
        <f>'1.考核完成增长K'!F7</f>
        <v>-0.13947457661773455</v>
      </c>
      <c r="G32" s="143">
        <f>'1.考核完成增长K'!G7</f>
        <v>14968.832736062101</v>
      </c>
      <c r="H32" s="144">
        <f>'1.考核完成增长K'!H7</f>
        <v>4.1000000000000003E-3</v>
      </c>
      <c r="I32" s="143">
        <f>'1.考核完成增长K'!I7</f>
        <v>15030.204950279955</v>
      </c>
      <c r="J32" s="144">
        <f>'1.考核完成增长K'!J7</f>
        <v>0.38549593923370351</v>
      </c>
      <c r="K32" s="143">
        <f>'1.考核完成增长K'!K7</f>
        <v>28031.872384000006</v>
      </c>
      <c r="L32" s="143">
        <f>'1.考核完成增长K'!L7</f>
        <v>34927.633094999997</v>
      </c>
      <c r="M32" s="144">
        <f>'1.考核完成增长K'!M7</f>
        <v>-0.19742994586103635</v>
      </c>
      <c r="N32" s="143">
        <f>'1.考核完成增长K'!N7</f>
        <v>82359.969901999997</v>
      </c>
      <c r="O32" s="144">
        <f>'1.考核完成增长K'!O7</f>
        <v>-9.300000000000001E-3</v>
      </c>
      <c r="P32" s="143">
        <f>'1.考核完成增长K'!P7</f>
        <v>81594.022181911394</v>
      </c>
      <c r="Q32" s="144">
        <f>'1.考核完成增长K'!Q7</f>
        <v>0.34355301570381958</v>
      </c>
    </row>
    <row r="33" spans="1:17" ht="21.75" customHeight="1" x14ac:dyDescent="0.2">
      <c r="A33" s="815"/>
      <c r="B33" s="815"/>
      <c r="C33" s="126" t="s">
        <v>51</v>
      </c>
      <c r="D33" s="76">
        <f>'1.考核完成增长K'!D10</f>
        <v>4640.8793176160816</v>
      </c>
      <c r="E33" s="76">
        <f>'1.考核完成增长K'!E10</f>
        <v>5322.9067240604754</v>
      </c>
      <c r="F33" s="144">
        <f>'1.考核完成增长K'!F10</f>
        <v>-0.12813063271642722</v>
      </c>
      <c r="G33" s="76">
        <f>'1.考核完成增长K'!G10</f>
        <v>12332.1654061892</v>
      </c>
      <c r="H33" s="144">
        <f>'1.考核完成增长K'!H10</f>
        <v>4.1000000000000003E-3</v>
      </c>
      <c r="I33" s="76">
        <f>'1.考核完成增长K'!I10</f>
        <v>12382.727284354576</v>
      </c>
      <c r="J33" s="144">
        <f>'1.考核完成增长K'!J10</f>
        <v>0.37478652408664248</v>
      </c>
      <c r="K33" s="76">
        <f>'1.考核完成增长K'!K10</f>
        <v>23059.986600999993</v>
      </c>
      <c r="L33" s="76">
        <f>'1.考核完成增长K'!L10</f>
        <v>29615.655859000002</v>
      </c>
      <c r="M33" s="144">
        <f>'1.考核完成增长K'!M10</f>
        <v>-0.22135823326727999</v>
      </c>
      <c r="N33" s="76">
        <f>'1.考核完成增长K'!N10</f>
        <v>70285.917747</v>
      </c>
      <c r="O33" s="144">
        <f>'1.考核完成增长K'!O10</f>
        <v>-9.300000000000001E-3</v>
      </c>
      <c r="P33" s="143">
        <f>'1.考核完成增长K'!P10</f>
        <v>69632.258711952905</v>
      </c>
      <c r="Q33" s="144">
        <f>'1.考核完成增长K'!Q10</f>
        <v>0.33116815435202263</v>
      </c>
    </row>
    <row r="34" spans="1:17" ht="21.75" customHeight="1" x14ac:dyDescent="0.2">
      <c r="A34" s="815"/>
      <c r="B34" s="815"/>
      <c r="C34" s="126" t="s">
        <v>216</v>
      </c>
      <c r="D34" s="143">
        <f>'1.考核完成增长K'!D13</f>
        <v>3690.5653776533672</v>
      </c>
      <c r="E34" s="143">
        <f>'1.考核完成增长K'!E13</f>
        <v>4189.5036970786332</v>
      </c>
      <c r="F34" s="144">
        <f>'1.考核完成增长K'!F13</f>
        <v>-0.11909246428716092</v>
      </c>
      <c r="G34" s="143">
        <f>'1.考核完成增长K'!G13</f>
        <v>11680.3038804486</v>
      </c>
      <c r="H34" s="144">
        <f>'1.考核完成增长K'!H13</f>
        <v>4.1000000000000003E-3</v>
      </c>
      <c r="I34" s="143">
        <f>'1.考核完成增长K'!I13</f>
        <v>11728.193126358439</v>
      </c>
      <c r="J34" s="144">
        <f>'1.考核完成增长K'!J13</f>
        <v>0.31467467647331232</v>
      </c>
      <c r="K34" s="143">
        <f>'1.考核完成增长K'!K13</f>
        <v>18178.751972999999</v>
      </c>
      <c r="L34" s="143">
        <f>'1.考核完成增长K'!L13</f>
        <v>25677.654896999997</v>
      </c>
      <c r="M34" s="144">
        <f>'1.考核完成增长K'!M13</f>
        <v>-0.29204002289461872</v>
      </c>
      <c r="N34" s="143">
        <f>'1.考核完成增长K'!N13</f>
        <v>64617.160800999998</v>
      </c>
      <c r="O34" s="144">
        <f>'1.考核完成增长K'!O13</f>
        <v>-9.300000000000001E-3</v>
      </c>
      <c r="P34" s="143">
        <f>'1.考核完成增长K'!P13</f>
        <v>64016.221205550697</v>
      </c>
      <c r="Q34" s="144">
        <f>'1.考核完成增长K'!Q13</f>
        <v>0.28397102532230944</v>
      </c>
    </row>
    <row r="35" spans="1:17" ht="21.75" customHeight="1" x14ac:dyDescent="0.2">
      <c r="A35" s="815"/>
      <c r="B35" s="815"/>
      <c r="C35" s="126" t="s">
        <v>53</v>
      </c>
      <c r="D35" s="143">
        <f>'1.考核完成增长K'!D16</f>
        <v>4324.653675478522</v>
      </c>
      <c r="E35" s="143">
        <f>'1.考核完成增长K'!E16</f>
        <v>4967.4569741501609</v>
      </c>
      <c r="F35" s="144">
        <f>'1.考核完成增长K'!F16</f>
        <v>-0.12940289206664146</v>
      </c>
      <c r="G35" s="143">
        <f>'1.考核完成增长K'!G16</f>
        <v>12769.6137673998</v>
      </c>
      <c r="H35" s="144">
        <f>'1.考核完成增长K'!H16</f>
        <v>4.1000000000000003E-3</v>
      </c>
      <c r="I35" s="143">
        <f>'1.考核完成增长K'!I16</f>
        <v>12821.969183846139</v>
      </c>
      <c r="J35" s="144">
        <f>'1.考核完成增长K'!J16</f>
        <v>0.3372846723830043</v>
      </c>
      <c r="K35" s="143">
        <f>'1.考核完成增长K'!K16</f>
        <v>20862.325850999998</v>
      </c>
      <c r="L35" s="143">
        <f>'1.考核完成增长K'!L16</f>
        <v>26165.413517000001</v>
      </c>
      <c r="M35" s="144">
        <f>'1.考核完成增长K'!M16</f>
        <v>-0.20267547702062949</v>
      </c>
      <c r="N35" s="143">
        <f>'1.考核完成增长K'!N16</f>
        <v>69602.509552000003</v>
      </c>
      <c r="O35" s="144">
        <f>'1.考核完成增长K'!O16</f>
        <v>-9.300000000000001E-3</v>
      </c>
      <c r="P35" s="143">
        <f>'1.考核完成增长K'!P16</f>
        <v>68955.206213166399</v>
      </c>
      <c r="Q35" s="144">
        <f>'1.考核完成增长K'!Q16</f>
        <v>0.30254895890684058</v>
      </c>
    </row>
    <row r="36" spans="1:17" ht="21.75" customHeight="1" x14ac:dyDescent="0.2">
      <c r="A36" s="815"/>
      <c r="B36" s="815"/>
      <c r="C36" s="126" t="s">
        <v>54</v>
      </c>
      <c r="D36" s="143">
        <f>'1.考核完成增长K'!D19</f>
        <v>5574.0462429921326</v>
      </c>
      <c r="E36" s="143">
        <f>'1.考核完成增长K'!E19</f>
        <v>6470.7705969767467</v>
      </c>
      <c r="F36" s="144">
        <f>'1.考核完成增长K'!F19</f>
        <v>-0.13858076724332935</v>
      </c>
      <c r="G36" s="143">
        <f>'1.考核完成增长K'!G19</f>
        <v>16074.1590370836</v>
      </c>
      <c r="H36" s="144">
        <f>'1.考核完成增长K'!H19</f>
        <v>4.1000000000000003E-3</v>
      </c>
      <c r="I36" s="143">
        <f>'1.考核完成增长K'!I19</f>
        <v>16140.063089135643</v>
      </c>
      <c r="J36" s="144">
        <f>'1.考核完成增长K'!J19</f>
        <v>0.34535467502256473</v>
      </c>
      <c r="K36" s="143">
        <f>'1.考核完成增长K'!K19</f>
        <v>27996.250863999994</v>
      </c>
      <c r="L36" s="143">
        <f>'1.考核完成增长K'!L19</f>
        <v>39814.906312999999</v>
      </c>
      <c r="M36" s="144">
        <f>'1.考核完成增长K'!M19</f>
        <v>-0.29683996632038001</v>
      </c>
      <c r="N36" s="143">
        <f>'1.考核完成增长K'!N19</f>
        <v>95000.021768000006</v>
      </c>
      <c r="O36" s="144">
        <f>'1.考核完成增长K'!O19</f>
        <v>-9.300000000000001E-3</v>
      </c>
      <c r="P36" s="143">
        <f>'1.考核完成增长K'!P19</f>
        <v>94116.521565557603</v>
      </c>
      <c r="Q36" s="144">
        <f>'1.考核完成增长K'!Q19</f>
        <v>0.29746372261005188</v>
      </c>
    </row>
    <row r="37" spans="1:17" ht="21.75" customHeight="1" x14ac:dyDescent="0.2">
      <c r="A37" s="815"/>
      <c r="B37" s="815"/>
      <c r="C37" s="126" t="s">
        <v>55</v>
      </c>
      <c r="D37" s="143">
        <f>'1.考核完成增长K'!D22</f>
        <v>5621.4650712003604</v>
      </c>
      <c r="E37" s="143">
        <f>'1.考核完成增长K'!E22</f>
        <v>6746.8363948485594</v>
      </c>
      <c r="F37" s="144">
        <f>'1.考核完成增长K'!F22</f>
        <v>-0.16679985370735517</v>
      </c>
      <c r="G37" s="143">
        <f>'1.考核完成增长K'!G22</f>
        <v>16366.9813050259</v>
      </c>
      <c r="H37" s="144">
        <f>'1.考核完成增长K'!H22</f>
        <v>4.1000000000000003E-3</v>
      </c>
      <c r="I37" s="143">
        <f>'1.考核完成增长K'!I22</f>
        <v>16434.085928376506</v>
      </c>
      <c r="J37" s="144">
        <f>'1.考核完成增长K'!J22</f>
        <v>0.34206131668654938</v>
      </c>
      <c r="K37" s="143">
        <f>'1.考核完成增长K'!K22</f>
        <v>27355.031460000006</v>
      </c>
      <c r="L37" s="143">
        <f>'1.考核完成增长K'!L22</f>
        <v>37250.18679</v>
      </c>
      <c r="M37" s="144">
        <f>'1.考核完成增长K'!M22</f>
        <v>-0.26564042177249958</v>
      </c>
      <c r="N37" s="143">
        <f>'1.考核完成增长K'!N22</f>
        <v>93139.691399999996</v>
      </c>
      <c r="O37" s="144">
        <f>'1.考核完成增长K'!O22</f>
        <v>-9.300000000000001E-3</v>
      </c>
      <c r="P37" s="143">
        <f>'1.考核完成增长K'!P22</f>
        <v>92273.492269979994</v>
      </c>
      <c r="Q37" s="144">
        <f>'1.考核完成增长K'!Q22</f>
        <v>0.29645601122327542</v>
      </c>
    </row>
    <row r="38" spans="1:17" ht="21.75" customHeight="1" x14ac:dyDescent="0.2">
      <c r="A38" s="815"/>
      <c r="B38" s="815"/>
      <c r="C38" s="126" t="s">
        <v>447</v>
      </c>
      <c r="D38" s="143">
        <f>'1.考核完成增长K'!D25</f>
        <v>287.06526775701695</v>
      </c>
      <c r="E38" s="143">
        <f>'1.考核完成增长K'!E25</f>
        <v>121.49743999999998</v>
      </c>
      <c r="F38" s="144">
        <f>'1.考核完成增长K'!F25</f>
        <v>1.3627268834390009</v>
      </c>
      <c r="G38" s="143">
        <f>'1.考核完成增长K'!G25</f>
        <v>510.46559490413603</v>
      </c>
      <c r="H38" s="144">
        <f>'1.考核完成增长K'!H25</f>
        <v>4.1000000000000003E-3</v>
      </c>
      <c r="I38" s="143">
        <f>'1.考核完成增长K'!I25</f>
        <v>512.55850384324299</v>
      </c>
      <c r="J38" s="144">
        <f>'1.考核完成增长K'!J25</f>
        <v>0.56006341833089712</v>
      </c>
      <c r="K38" s="143">
        <f>'1.考核完成增长K'!K25</f>
        <v>601.71480100000008</v>
      </c>
      <c r="L38" s="143">
        <f>'1.考核完成增长K'!L25</f>
        <v>232.32546600000001</v>
      </c>
      <c r="M38" s="144">
        <f>'1.考核完成增长K'!M25</f>
        <v>1.5899648943349156</v>
      </c>
      <c r="N38" s="143">
        <f>'1.考核完成增长K'!N25</f>
        <v>1043.0983450000001</v>
      </c>
      <c r="O38" s="144">
        <f>'1.考核完成增长K'!O25</f>
        <v>-9.300000000000001E-3</v>
      </c>
      <c r="P38" s="143">
        <f>'1.考核完成增长K'!P25</f>
        <v>1033.3975303915001</v>
      </c>
      <c r="Q38" s="144">
        <f>'1.考核完成增长K'!Q25</f>
        <v>0.58226847201003262</v>
      </c>
    </row>
    <row r="39" spans="1:17" ht="21.75" customHeight="1" x14ac:dyDescent="0.2">
      <c r="A39" s="815"/>
      <c r="B39" s="815"/>
      <c r="C39" s="129" t="s">
        <v>448</v>
      </c>
      <c r="D39" s="143">
        <f>SUM(D32:D38)</f>
        <v>29932.757926880713</v>
      </c>
      <c r="E39" s="143">
        <f t="shared" ref="E39:P39" si="4">SUM(E32:E38)</f>
        <v>34552.163917372389</v>
      </c>
      <c r="F39" s="144">
        <f>IF(E39&gt;0,D39/E39-1,"")</f>
        <v>-0.13369368128544612</v>
      </c>
      <c r="G39" s="143">
        <f t="shared" si="4"/>
        <v>84702.52172711333</v>
      </c>
      <c r="H39" s="144">
        <v>4.1099455012465497E-3</v>
      </c>
      <c r="I39" s="143">
        <f t="shared" si="4"/>
        <v>85049.802066194505</v>
      </c>
      <c r="J39" s="144">
        <f>IF(I39&gt;0,D39/I39,"")</f>
        <v>0.35194388698969531</v>
      </c>
      <c r="K39" s="143">
        <f t="shared" si="4"/>
        <v>146085.933934</v>
      </c>
      <c r="L39" s="143">
        <f t="shared" si="4"/>
        <v>193683.775937</v>
      </c>
      <c r="M39" s="144">
        <f>IF(L39&gt;0,K39/L39-1,"")</f>
        <v>-0.24575027914822489</v>
      </c>
      <c r="N39" s="143">
        <f t="shared" si="4"/>
        <v>476048.36951499997</v>
      </c>
      <c r="O39" s="144">
        <f>'1.考核完成增长K'!O26</f>
        <v>-9.3089758480381403E-3</v>
      </c>
      <c r="P39" s="143">
        <f t="shared" si="4"/>
        <v>471621.11967851053</v>
      </c>
      <c r="Q39" s="144">
        <f>IF(P39&gt;0,K39/P39,"")</f>
        <v>0.30975273972798811</v>
      </c>
    </row>
    <row r="40" spans="1:17" ht="21.75" customHeight="1" x14ac:dyDescent="0.2">
      <c r="A40" s="815"/>
      <c r="B40" s="813" t="s">
        <v>90</v>
      </c>
      <c r="C40" s="813"/>
      <c r="D40" s="143">
        <f>'1.考核完成增长K'!D57</f>
        <v>-3214.3566580000006</v>
      </c>
      <c r="E40" s="143">
        <f>'1.考核完成增长K'!E57</f>
        <v>-4478.3520595953396</v>
      </c>
      <c r="F40" s="144" t="str">
        <f>'1.考核完成增长K'!F57</f>
        <v/>
      </c>
      <c r="G40" s="143">
        <f>'1.考核完成增长K'!G57</f>
        <v>-13879.138679954898</v>
      </c>
      <c r="H40" s="144">
        <f>'1.考核完成增长K'!H57</f>
        <v>4.1099455012465497E-3</v>
      </c>
      <c r="I40" s="143">
        <f>'1.考核完成增长K'!I57</f>
        <v>-13936.181183533756</v>
      </c>
      <c r="J40" s="144" t="str">
        <f>'1.考核完成增长K'!J57</f>
        <v/>
      </c>
      <c r="K40" s="143">
        <f>'1.考核完成增长K'!K57</f>
        <v>0</v>
      </c>
      <c r="L40" s="143">
        <f>'1.考核完成增长K'!L57</f>
        <v>0</v>
      </c>
      <c r="M40" s="144" t="str">
        <f>'1.考核完成增长K'!M57</f>
        <v/>
      </c>
      <c r="N40" s="143">
        <f>'1.考核完成增长K'!N57</f>
        <v>0</v>
      </c>
      <c r="O40" s="144">
        <f>'1.考核完成增长K'!O57</f>
        <v>0</v>
      </c>
      <c r="P40" s="143">
        <f>'1.考核完成增长K'!P57</f>
        <v>0</v>
      </c>
      <c r="Q40" s="144" t="str">
        <f>'1.考核完成增长K'!Q57</f>
        <v/>
      </c>
    </row>
    <row r="41" spans="1:17" ht="21.75" customHeight="1" x14ac:dyDescent="0.2">
      <c r="A41" s="815"/>
      <c r="B41" s="814" t="s">
        <v>449</v>
      </c>
      <c r="C41" s="814"/>
      <c r="D41" s="143">
        <f>D39+D40</f>
        <v>26718.401268880712</v>
      </c>
      <c r="E41" s="143">
        <f>E39+E40</f>
        <v>30073.811857777051</v>
      </c>
      <c r="F41" s="144">
        <f>IF(E41&gt;0,D41/E41-1,"")</f>
        <v>-0.11157250716219513</v>
      </c>
      <c r="G41" s="143">
        <f>G39+G40</f>
        <v>70823.383047158437</v>
      </c>
      <c r="H41" s="144">
        <v>4.1099455012465497E-3</v>
      </c>
      <c r="I41" s="143">
        <f>I39+I40</f>
        <v>71113.620882660747</v>
      </c>
      <c r="J41" s="144">
        <f>IF(I41&gt;0,D41/I41,"")</f>
        <v>0.37571425751146525</v>
      </c>
      <c r="K41" s="143">
        <f>K39+K40</f>
        <v>146085.933934</v>
      </c>
      <c r="L41" s="143">
        <f>L39+L40</f>
        <v>193683.775937</v>
      </c>
      <c r="M41" s="144">
        <f>IF(L41&gt;0,K41/L41-1,"")</f>
        <v>-0.24575027914822489</v>
      </c>
      <c r="N41" s="143">
        <f>N39+N40</f>
        <v>476048.36951499997</v>
      </c>
      <c r="O41" s="144">
        <v>5.1498329242858201E-2</v>
      </c>
      <c r="P41" s="143">
        <f>P39+P40</f>
        <v>471621.11967851053</v>
      </c>
      <c r="Q41" s="144">
        <f>IF(P41&gt;0,K41/P41,"")</f>
        <v>0.30975273972798811</v>
      </c>
    </row>
    <row r="42" spans="1:17" ht="21.75" customHeight="1" x14ac:dyDescent="0.2">
      <c r="A42" s="815"/>
      <c r="B42" s="816" t="s">
        <v>468</v>
      </c>
      <c r="C42" s="816"/>
      <c r="D42" s="143">
        <f>'1.考核完成增长K'!D68+'1.考核完成增长K'!D69</f>
        <v>1588.92395699705</v>
      </c>
      <c r="E42" s="143">
        <f>'1.考核完成增长K'!E68+'1.考核完成增长K'!E69</f>
        <v>967.89122960646455</v>
      </c>
      <c r="F42" s="144">
        <f>IF(E42&gt;0,D42/E42-1,"")</f>
        <v>0.64163483291721901</v>
      </c>
      <c r="G42" s="143">
        <f>'1.考核完成增长K'!G68+'1.考核完成增长K'!G69</f>
        <v>3177.2644435798638</v>
      </c>
      <c r="H42" s="144">
        <v>0.24110000000000001</v>
      </c>
      <c r="I42" s="143">
        <f>'1.考核完成增长K'!I68+'1.考核完成增长K'!I69</f>
        <v>3943.3029009269694</v>
      </c>
      <c r="J42" s="144">
        <f>IF(I42&gt;0,D42/I42,"")</f>
        <v>0.40294240562233624</v>
      </c>
      <c r="K42" s="143">
        <f>'1.考核完成增长K'!K68+'1.考核完成增长K'!K69</f>
        <v>0</v>
      </c>
      <c r="L42" s="143">
        <f>'1.考核完成增长K'!L68+'1.考核完成增长K'!L69</f>
        <v>0</v>
      </c>
      <c r="M42" s="144">
        <f>'1.考核完成增长K'!M68+'1.考核完成增长K'!M69</f>
        <v>0</v>
      </c>
      <c r="N42" s="143">
        <f>'1.考核完成增长K'!N68+'1.考核完成增长K'!N69</f>
        <v>0</v>
      </c>
      <c r="O42" s="144">
        <f>'1.考核完成增长K'!O68+'1.考核完成增长K'!O69</f>
        <v>0</v>
      </c>
      <c r="P42" s="143">
        <f>'1.考核完成增长K'!P68+'1.考核完成增长K'!P69</f>
        <v>0</v>
      </c>
      <c r="Q42" s="144">
        <f>'1.考核完成增长K'!Q68+'1.考核完成增长K'!Q69</f>
        <v>0</v>
      </c>
    </row>
    <row r="43" spans="1:17" ht="21.75" customHeight="1" x14ac:dyDescent="0.2">
      <c r="A43" s="815"/>
      <c r="B43" s="813" t="s">
        <v>451</v>
      </c>
      <c r="C43" s="813"/>
      <c r="D43" s="143">
        <f>'1.考核完成增长K'!D59</f>
        <v>756.01656448430299</v>
      </c>
      <c r="E43" s="143">
        <f>'1.考核完成增长K'!E59</f>
        <v>1023.215652985292</v>
      </c>
      <c r="F43" s="144">
        <f>'1.考核完成增长K'!F59</f>
        <v>-0.26113663109181329</v>
      </c>
      <c r="G43" s="143">
        <f>'1.考核完成增长K'!G59</f>
        <v>3118.9508747686814</v>
      </c>
      <c r="H43" s="144">
        <f>'1.考核完成增长K'!H59</f>
        <v>0</v>
      </c>
      <c r="I43" s="143">
        <f>'1.考核完成增长K'!I59</f>
        <v>3118.9508747686814</v>
      </c>
      <c r="J43" s="144">
        <f>'1.考核完成增长K'!J59</f>
        <v>0.24239450855101183</v>
      </c>
      <c r="K43" s="143">
        <f>'1.考核完成增长K'!K59</f>
        <v>0</v>
      </c>
      <c r="L43" s="143">
        <f>'1.考核完成增长K'!L59</f>
        <v>0</v>
      </c>
      <c r="M43" s="144">
        <f>'1.考核完成增长K'!M59</f>
        <v>0</v>
      </c>
      <c r="N43" s="143">
        <f>'1.考核完成增长K'!N59</f>
        <v>0</v>
      </c>
      <c r="O43" s="144">
        <f>'1.考核完成增长K'!O59</f>
        <v>0</v>
      </c>
      <c r="P43" s="143">
        <f>'1.考核完成增长K'!P59</f>
        <v>0</v>
      </c>
      <c r="Q43" s="144">
        <f>'1.考核完成增长K'!Q59</f>
        <v>0</v>
      </c>
    </row>
    <row r="44" spans="1:17" ht="21.75" customHeight="1" x14ac:dyDescent="0.2">
      <c r="A44" s="815"/>
      <c r="B44" s="814" t="s">
        <v>249</v>
      </c>
      <c r="C44" s="814"/>
      <c r="D44" s="143">
        <f>'1.考核完成增长K'!D60</f>
        <v>-116.99406954719998</v>
      </c>
      <c r="E44" s="143">
        <f>'1.考核完成增长K'!E60</f>
        <v>-163.77522760486747</v>
      </c>
      <c r="F44" s="144" t="str">
        <f>'1.考核完成增长K'!F60</f>
        <v/>
      </c>
      <c r="G44" s="143">
        <f>'1.考核完成增长K'!G60</f>
        <v>-402.41469390843042</v>
      </c>
      <c r="H44" s="144">
        <f>'1.考核完成增长K'!H60</f>
        <v>0</v>
      </c>
      <c r="I44" s="143">
        <f>'1.考核完成增长K'!I60</f>
        <v>-402.41469390843042</v>
      </c>
      <c r="J44" s="144" t="str">
        <f>'1.考核完成增长K'!J60</f>
        <v/>
      </c>
      <c r="K44" s="143">
        <f>'1.考核完成增长K'!K60</f>
        <v>0</v>
      </c>
      <c r="L44" s="143">
        <f>'1.考核完成增长K'!L60</f>
        <v>0</v>
      </c>
      <c r="M44" s="144" t="str">
        <f>'1.考核完成增长K'!M60</f>
        <v/>
      </c>
      <c r="N44" s="143">
        <f>'1.考核完成增长K'!N60</f>
        <v>0</v>
      </c>
      <c r="O44" s="144">
        <f>'1.考核完成增长K'!O60</f>
        <v>0</v>
      </c>
      <c r="P44" s="143">
        <f>'1.考核完成增长K'!P60</f>
        <v>0</v>
      </c>
      <c r="Q44" s="144" t="str">
        <f>'1.考核完成增长K'!Q60</f>
        <v/>
      </c>
    </row>
    <row r="45" spans="1:17" ht="21.75" customHeight="1" x14ac:dyDescent="0.2">
      <c r="A45" s="815"/>
      <c r="B45" s="814" t="s">
        <v>452</v>
      </c>
      <c r="C45" s="814"/>
      <c r="D45" s="143">
        <f>'1.考核完成增长K'!D64</f>
        <v>28946.347720814862</v>
      </c>
      <c r="E45" s="143">
        <f>'1.考核完成增长K'!E64</f>
        <v>31901.143512763945</v>
      </c>
      <c r="F45" s="144">
        <f>'1.考核完成增长K'!F64</f>
        <v>-9.2623507077946643E-2</v>
      </c>
      <c r="G45" s="143">
        <f>'1.考核完成增长K'!G64</f>
        <v>76717.183671598541</v>
      </c>
      <c r="H45" s="144">
        <f>'1.考核完成增长K'!H64</f>
        <v>2.0821891976696899E-2</v>
      </c>
      <c r="I45" s="143">
        <f>'1.考核完成增长K'!I64</f>
        <v>78314.580582764989</v>
      </c>
      <c r="J45" s="144">
        <f>'1.考核完成增长K'!J64</f>
        <v>0.36961632821647522</v>
      </c>
      <c r="K45" s="143">
        <f>'1.考核完成增长K'!K64</f>
        <v>214294.71264780493</v>
      </c>
      <c r="L45" s="143">
        <f>'1.考核完成增长K'!L64</f>
        <v>269766.8638781691</v>
      </c>
      <c r="M45" s="144">
        <f>'1.考核完成增长K'!M64</f>
        <v>-0.20562996667899236</v>
      </c>
      <c r="N45" s="143">
        <f>'1.考核完成增长K'!N64</f>
        <v>683994.11777285382</v>
      </c>
      <c r="O45" s="144">
        <f>'1.考核完成增长K'!O64</f>
        <v>4.6800000000000001E-2</v>
      </c>
      <c r="P45" s="143">
        <f>'1.考核完成增长K'!P64</f>
        <v>716005.04248462338</v>
      </c>
      <c r="Q45" s="144">
        <f>'1.考核完成增长K'!Q64</f>
        <v>0.29929218361951276</v>
      </c>
    </row>
    <row r="46" spans="1:17" ht="21.75" customHeight="1" x14ac:dyDescent="0.2">
      <c r="A46" s="131" t="s">
        <v>469</v>
      </c>
      <c r="B46" s="131"/>
      <c r="C46" s="131"/>
      <c r="D46" s="143">
        <f>'1.考核完成增长K'!D80+'1.考核完成增长K'!D81+'1.考核完成增长K'!D82+'1.考核完成增长K'!D83+'1.考核完成增长K'!D84+'1.考核完成增长K'!D85</f>
        <v>0</v>
      </c>
      <c r="E46" s="143">
        <f>'1.考核完成增长K'!E80+'1.考核完成增长K'!E81+'1.考核完成增长K'!E82+'1.考核完成增长K'!E83+'1.考核完成增长K'!E84+'1.考核完成增长K'!E85</f>
        <v>0</v>
      </c>
      <c r="F46" s="143">
        <f>'1.考核完成增长K'!F80+'1.考核完成增长K'!F81+'1.考核完成增长K'!F82+'1.考核完成增长K'!F83+'1.考核完成增长K'!F84+'1.考核完成增长K'!F85</f>
        <v>0</v>
      </c>
      <c r="G46" s="143">
        <f>'1.考核完成增长K'!G80+'1.考核完成增长K'!G81+'1.考核完成增长K'!G82+'1.考核完成增长K'!G83+'1.考核完成增长K'!G84+'1.考核完成增长K'!G85</f>
        <v>0</v>
      </c>
      <c r="H46" s="143">
        <f>'1.考核完成增长K'!H80+'1.考核完成增长K'!H81+'1.考核完成增长K'!H82+'1.考核完成增长K'!H83+'1.考核完成增长K'!H84+'1.考核完成增长K'!H85</f>
        <v>0</v>
      </c>
      <c r="I46" s="143">
        <f>'1.考核完成增长K'!I80+'1.考核完成增长K'!I81+'1.考核完成增长K'!I82+'1.考核完成增长K'!I83+'1.考核完成增长K'!I84+'1.考核完成增长K'!I85</f>
        <v>0</v>
      </c>
      <c r="J46" s="143">
        <f>'1.考核完成增长K'!J80+'1.考核完成增长K'!J81+'1.考核完成增长K'!J82+'1.考核完成增长K'!J83+'1.考核完成增长K'!J84+'1.考核完成增长K'!J85</f>
        <v>0</v>
      </c>
      <c r="K46" s="143">
        <f>'1.考核完成增长K'!K80+'1.考核完成增长K'!K81+'1.考核完成增长K'!K82+'1.考核完成增长K'!K83+'1.考核完成增长K'!K84+'1.考核完成增长K'!K85</f>
        <v>0</v>
      </c>
      <c r="L46" s="143">
        <f>'1.考核完成增长K'!L80+'1.考核完成增长K'!L81+'1.考核完成增长K'!L82+'1.考核完成增长K'!L83+'1.考核完成增长K'!L84+'1.考核完成增长K'!L85</f>
        <v>320.86422515448112</v>
      </c>
      <c r="M46" s="144">
        <f>IF(L46&gt;0,K46/L46-1,"")</f>
        <v>-1</v>
      </c>
      <c r="N46" s="143">
        <f>'1.考核完成增长K'!N80+'1.考核完成增长K'!N81+'1.考核完成增长K'!N82+'1.考核完成增长K'!N83+'1.考核完成增长K'!N84+'1.考核完成增长K'!N85</f>
        <v>1918.319759074481</v>
      </c>
      <c r="O46" s="143">
        <f>'1.考核完成增长K'!O80+'1.考核完成增长K'!O81+'1.考核完成增长K'!O82+'1.考核完成增长K'!O83+'1.考核完成增长K'!O84+'1.考核完成增长K'!O85</f>
        <v>0</v>
      </c>
      <c r="P46" s="143">
        <f>'1.考核完成增长K'!P80+'1.考核完成增长K'!P81+'1.考核完成增长K'!P82+'1.考核完成增长K'!P83+'1.考核完成增长K'!P84+'1.考核完成增长K'!P85</f>
        <v>1918.319759074481</v>
      </c>
      <c r="Q46" s="144">
        <f>IF(P46&gt;0,K46/P46,"")</f>
        <v>0</v>
      </c>
    </row>
    <row r="47" spans="1:17" ht="21.75" customHeight="1" x14ac:dyDescent="0.2">
      <c r="A47" s="130" t="s">
        <v>470</v>
      </c>
      <c r="B47" s="130"/>
      <c r="C47" s="130"/>
      <c r="D47" s="143">
        <f>'1.考核完成增长K'!D72+'1.考核完成增长K'!D73</f>
        <v>0</v>
      </c>
      <c r="E47" s="143">
        <f>'1.考核完成增长K'!E72+'1.考核完成增长K'!E73</f>
        <v>0</v>
      </c>
      <c r="F47" s="143">
        <f>'1.考核完成增长K'!F72+'1.考核完成增长K'!F73</f>
        <v>0</v>
      </c>
      <c r="G47" s="143">
        <f>'1.考核完成增长K'!G72+'1.考核完成增长K'!G73</f>
        <v>0</v>
      </c>
      <c r="H47" s="143">
        <f>'1.考核完成增长K'!H72+'1.考核完成增长K'!H73</f>
        <v>0</v>
      </c>
      <c r="I47" s="143">
        <f>'1.考核完成增长K'!I72+'1.考核完成增长K'!I73</f>
        <v>0</v>
      </c>
      <c r="J47" s="143">
        <f>'1.考核完成增长K'!J72+'1.考核完成增长K'!J73</f>
        <v>0</v>
      </c>
      <c r="K47" s="143">
        <f>'1.考核完成增长K'!K72+'1.考核完成增长K'!K73</f>
        <v>8864.8165350000017</v>
      </c>
      <c r="L47" s="143">
        <f>'1.考核完成增长K'!L72+'1.考核完成增长K'!L73</f>
        <v>5695.1657139999998</v>
      </c>
      <c r="M47" s="144">
        <f>IF(L47&gt;0,K47/L47-1,"")</f>
        <v>0.55655111372936639</v>
      </c>
      <c r="N47" s="143">
        <f>'1.考核完成增长K'!N72+'1.考核完成增长K'!N73</f>
        <v>15264.830045999999</v>
      </c>
      <c r="O47" s="156">
        <f>'1.考核完成增长K'!O72</f>
        <v>0.47399999999999998</v>
      </c>
      <c r="P47" s="143">
        <f>'1.考核完成增长K'!P72+'1.考核完成增长K'!P73</f>
        <v>22500.359487803998</v>
      </c>
      <c r="Q47" s="144">
        <f t="shared" ref="Q47:Q51" si="5">IF(P47&gt;0,K47/P47,"")</f>
        <v>0.39398555119997303</v>
      </c>
    </row>
    <row r="48" spans="1:17" ht="21.75" customHeight="1" x14ac:dyDescent="0.2">
      <c r="A48" s="130" t="s">
        <v>471</v>
      </c>
      <c r="B48" s="130"/>
      <c r="C48" s="130"/>
      <c r="D48" s="143">
        <f>'1.考核完成增长K'!D74+'1.考核完成增长K'!D75</f>
        <v>0</v>
      </c>
      <c r="E48" s="143">
        <f>'1.考核完成增长K'!E74+'1.考核完成增长K'!E75</f>
        <v>0</v>
      </c>
      <c r="F48" s="143">
        <f>'1.考核完成增长K'!F74+'1.考核完成增长K'!F75</f>
        <v>0</v>
      </c>
      <c r="G48" s="143">
        <f>'1.考核完成增长K'!G74+'1.考核完成增长K'!G75</f>
        <v>0</v>
      </c>
      <c r="H48" s="143">
        <f>'1.考核完成增长K'!H74+'1.考核完成增长K'!H75</f>
        <v>0</v>
      </c>
      <c r="I48" s="143">
        <f>'1.考核完成增长K'!I74+'1.考核完成增长K'!I75</f>
        <v>0</v>
      </c>
      <c r="J48" s="143">
        <f>'1.考核完成增长K'!J74+'1.考核完成增长K'!J75</f>
        <v>0</v>
      </c>
      <c r="K48" s="143">
        <f>'1.考核完成增长K'!K74+'1.考核完成增长K'!K75</f>
        <v>9138.936276996159</v>
      </c>
      <c r="L48" s="143">
        <f>'1.考核完成增长K'!L74+'1.考核完成增长K'!L75</f>
        <v>9510.108707665644</v>
      </c>
      <c r="M48" s="144">
        <f t="shared" ref="M48:M51" si="6">IF(L48&gt;0,K48/L48-1,"")</f>
        <v>-3.9029252144121229E-2</v>
      </c>
      <c r="N48" s="143">
        <f>'1.考核完成增长K'!N74+'1.考核完成增长K'!N75</f>
        <v>24303.022280665646</v>
      </c>
      <c r="O48" s="156">
        <f>'1.考核完成增长K'!O74</f>
        <v>0.22620000000000001</v>
      </c>
      <c r="P48" s="143">
        <f>'1.考核完成增长K'!P74+'1.考核完成增长K'!P75</f>
        <v>29800.36592055222</v>
      </c>
      <c r="Q48" s="144">
        <f t="shared" si="5"/>
        <v>0.30667194830293576</v>
      </c>
    </row>
    <row r="49" spans="1:17" ht="21.75" customHeight="1" x14ac:dyDescent="0.2">
      <c r="A49" s="130" t="s">
        <v>472</v>
      </c>
      <c r="B49" s="130"/>
      <c r="C49" s="130"/>
      <c r="D49" s="143">
        <f>'1.考核完成增长K'!D70+'1.考核完成增长K'!D71</f>
        <v>0</v>
      </c>
      <c r="E49" s="143">
        <f>'1.考核完成增长K'!E70+'1.考核完成增长K'!E71</f>
        <v>0</v>
      </c>
      <c r="F49" s="143">
        <f>'1.考核完成增长K'!F70+'1.考核完成增长K'!F71</f>
        <v>0</v>
      </c>
      <c r="G49" s="143">
        <f>'1.考核完成增长K'!G70+'1.考核完成增长K'!G71</f>
        <v>0</v>
      </c>
      <c r="H49" s="143">
        <f>'1.考核完成增长K'!H70+'1.考核完成增长K'!H71</f>
        <v>0</v>
      </c>
      <c r="I49" s="143">
        <f>'1.考核完成增长K'!I70+'1.考核完成增长K'!I71</f>
        <v>0</v>
      </c>
      <c r="J49" s="143">
        <f>'1.考核完成增长K'!J70+'1.考核完成增长K'!J71</f>
        <v>0</v>
      </c>
      <c r="K49" s="143">
        <f>'1.考核完成增长K'!K70+'1.考核完成增长K'!K71</f>
        <v>42761.806918808797</v>
      </c>
      <c r="L49" s="143">
        <f>'1.考核完成增长K'!L70+'1.考核完成增长K'!L71</f>
        <v>45736.488294036462</v>
      </c>
      <c r="M49" s="144">
        <f t="shared" si="6"/>
        <v>-6.5039566573272145E-2</v>
      </c>
      <c r="N49" s="143">
        <f>'1.考核完成增长K'!N70+'1.考核完成增长K'!N71</f>
        <v>126012.40116717208</v>
      </c>
      <c r="O49" s="156">
        <f>'1.考核完成增长K'!O70</f>
        <v>0.28039999999999998</v>
      </c>
      <c r="P49" s="143">
        <f>'1.考核完成增长K'!P70+'1.考核完成增长K'!P71</f>
        <v>161346.27845444711</v>
      </c>
      <c r="Q49" s="144">
        <f t="shared" si="5"/>
        <v>0.26503125655223425</v>
      </c>
    </row>
    <row r="50" spans="1:17" ht="21.75" customHeight="1" x14ac:dyDescent="0.2">
      <c r="A50" s="130" t="s">
        <v>473</v>
      </c>
      <c r="B50" s="130"/>
      <c r="C50" s="130"/>
      <c r="D50" s="143">
        <f>'1.考核完成增长K'!D76+'1.考核完成增长K'!D77</f>
        <v>0</v>
      </c>
      <c r="E50" s="143">
        <f>'1.考核完成增长K'!E76+'1.考核完成增长K'!E77</f>
        <v>0</v>
      </c>
      <c r="F50" s="143">
        <f>'1.考核完成增长K'!F76+'1.考核完成增长K'!F77</f>
        <v>0</v>
      </c>
      <c r="G50" s="143">
        <f>'1.考核完成增长K'!G76+'1.考核完成增长K'!G77</f>
        <v>0</v>
      </c>
      <c r="H50" s="143">
        <f>'1.考核完成增长K'!H76+'1.考核完成增长K'!H77</f>
        <v>0</v>
      </c>
      <c r="I50" s="143">
        <f>'1.考核完成增长K'!I76+'1.考核完成增长K'!I77</f>
        <v>0</v>
      </c>
      <c r="J50" s="143">
        <f>'1.考核完成增长K'!J76+'1.考核完成增长K'!J77</f>
        <v>0</v>
      </c>
      <c r="K50" s="143">
        <f>'1.考核完成增长K'!K76+'1.考核完成增长K'!K77</f>
        <v>3079.2585859999999</v>
      </c>
      <c r="L50" s="143">
        <f>'1.考核完成增长K'!L76+'1.考核完成增长K'!L77</f>
        <v>8547.1958170260932</v>
      </c>
      <c r="M50" s="144">
        <f t="shared" si="6"/>
        <v>-0.63973463906535422</v>
      </c>
      <c r="N50" s="143">
        <f>'1.考核完成增长K'!N76+'1.考核完成增长K'!N77</f>
        <v>22950.440348356853</v>
      </c>
      <c r="O50" s="156">
        <f>'1.考核完成增长K'!O76</f>
        <v>4.0099999999999997E-2</v>
      </c>
      <c r="P50" s="143">
        <f>'1.考核完成增长K'!P76+'1.考核完成增长K'!P77</f>
        <v>23870.753006325966</v>
      </c>
      <c r="Q50" s="144">
        <f t="shared" si="5"/>
        <v>0.12899712820889933</v>
      </c>
    </row>
    <row r="51" spans="1:17" ht="21.75" customHeight="1" x14ac:dyDescent="0.2">
      <c r="A51" s="130" t="s">
        <v>474</v>
      </c>
      <c r="B51" s="130"/>
      <c r="C51" s="130"/>
      <c r="D51" s="143">
        <f>'1.考核完成增长K'!D78+'1.考核完成增长K'!D79</f>
        <v>0</v>
      </c>
      <c r="E51" s="143">
        <f>'1.考核完成增长K'!E78+'1.考核完成增长K'!E79</f>
        <v>0</v>
      </c>
      <c r="F51" s="143">
        <f>'1.考核完成增长K'!F78+'1.考核完成增长K'!F79</f>
        <v>0</v>
      </c>
      <c r="G51" s="143">
        <f>'1.考核完成增长K'!G78+'1.考核完成增长K'!G79</f>
        <v>0</v>
      </c>
      <c r="H51" s="143">
        <f>'1.考核完成增长K'!H78+'1.考核完成增长K'!H79</f>
        <v>0</v>
      </c>
      <c r="I51" s="143">
        <f>'1.考核完成增长K'!I78+'1.考核完成增长K'!I79</f>
        <v>0</v>
      </c>
      <c r="J51" s="143">
        <f>'1.考核完成增长K'!J78+'1.考核完成增长K'!J79</f>
        <v>0</v>
      </c>
      <c r="K51" s="143">
        <f>'1.考核完成增长K'!K78+'1.考核完成增长K'!K79</f>
        <v>4363.9603969999998</v>
      </c>
      <c r="L51" s="143">
        <f>'1.考核完成增长K'!L78+'1.考核完成增长K'!L79</f>
        <v>6273.2651832864158</v>
      </c>
      <c r="M51" s="144">
        <f t="shared" si="6"/>
        <v>-0.30435582276567752</v>
      </c>
      <c r="N51" s="143">
        <f>'1.考核完成增长K'!N78+'1.考核完成增长K'!N79</f>
        <v>17496.734656584733</v>
      </c>
      <c r="O51" s="156">
        <f>'1.考核完成增长K'!O78</f>
        <v>3.2899999999999999E-2</v>
      </c>
      <c r="P51" s="143">
        <f>'1.考核完成增长K'!P78+'1.考核完成增长K'!P79</f>
        <v>18072.377226786368</v>
      </c>
      <c r="Q51" s="144">
        <f t="shared" si="5"/>
        <v>0.24147129855898875</v>
      </c>
    </row>
    <row r="52" spans="1:17" ht="21.75" customHeight="1" x14ac:dyDescent="0.2">
      <c r="A52" s="746"/>
      <c r="B52" s="746"/>
      <c r="C52" s="746"/>
      <c r="D52" s="159"/>
      <c r="E52" s="159"/>
      <c r="F52" s="159"/>
      <c r="G52" s="159"/>
      <c r="H52" s="159"/>
      <c r="I52" s="159"/>
      <c r="J52" s="159"/>
      <c r="K52" s="159"/>
      <c r="L52" s="159"/>
      <c r="M52" s="747"/>
      <c r="N52" s="159"/>
      <c r="O52" s="748"/>
      <c r="P52" s="159"/>
      <c r="Q52" s="747"/>
    </row>
    <row r="53" spans="1:17" ht="21.75" customHeight="1" x14ac:dyDescent="0.2">
      <c r="A53" s="145"/>
      <c r="B53" s="133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</row>
    <row r="54" spans="1:17" ht="21.75" customHeight="1" x14ac:dyDescent="0.15">
      <c r="A54" s="146"/>
      <c r="B54" s="147"/>
      <c r="C54" s="147"/>
      <c r="D54" s="147"/>
      <c r="E54" s="147"/>
      <c r="F54" s="147"/>
      <c r="G54" s="147"/>
      <c r="H54" s="147"/>
      <c r="I54" s="147"/>
      <c r="J54" s="147"/>
      <c r="K54" s="147"/>
      <c r="L54" s="147"/>
      <c r="M54" s="147"/>
      <c r="N54" s="147"/>
      <c r="O54" s="147"/>
    </row>
    <row r="55" spans="1:17" ht="21.75" customHeight="1" x14ac:dyDescent="0.2">
      <c r="A55" s="132"/>
      <c r="B55" s="133"/>
      <c r="C55" s="134"/>
      <c r="D55" s="148" t="s">
        <v>453</v>
      </c>
      <c r="E55" s="149"/>
      <c r="F55" s="150"/>
      <c r="G55" s="149"/>
      <c r="H55" s="150"/>
      <c r="I55" s="149"/>
      <c r="J55" s="150"/>
      <c r="K55" s="149" t="s">
        <v>454</v>
      </c>
      <c r="L55" s="149"/>
      <c r="M55" s="150"/>
      <c r="N55" s="149"/>
      <c r="O55" s="150"/>
      <c r="P55" s="149"/>
      <c r="Q55" s="150"/>
    </row>
    <row r="56" spans="1:17" ht="21.75" customHeight="1" x14ac:dyDescent="0.2">
      <c r="A56" s="135" t="s">
        <v>212</v>
      </c>
      <c r="B56" s="76"/>
      <c r="C56" s="124"/>
      <c r="D56" s="139" t="s">
        <v>455</v>
      </c>
      <c r="E56" s="140" t="s">
        <v>456</v>
      </c>
      <c r="F56" s="141" t="s">
        <v>457</v>
      </c>
      <c r="G56" s="140" t="s">
        <v>269</v>
      </c>
      <c r="H56" s="142" t="s">
        <v>458</v>
      </c>
      <c r="I56" s="140" t="s">
        <v>459</v>
      </c>
      <c r="J56" s="154" t="s">
        <v>460</v>
      </c>
      <c r="K56" s="155" t="s">
        <v>461</v>
      </c>
      <c r="L56" s="140" t="s">
        <v>462</v>
      </c>
      <c r="M56" s="141" t="s">
        <v>463</v>
      </c>
      <c r="N56" s="140" t="s">
        <v>464</v>
      </c>
      <c r="O56" s="142" t="s">
        <v>465</v>
      </c>
      <c r="P56" s="140" t="s">
        <v>466</v>
      </c>
      <c r="Q56" s="154" t="s">
        <v>467</v>
      </c>
    </row>
    <row r="57" spans="1:17" ht="21.75" customHeight="1" x14ac:dyDescent="0.2">
      <c r="A57" s="815" t="s">
        <v>83</v>
      </c>
      <c r="B57" s="815" t="s">
        <v>446</v>
      </c>
      <c r="C57" s="126" t="s">
        <v>24</v>
      </c>
      <c r="D57" s="143">
        <f>'1.考核完成增长K'!D5</f>
        <v>5798.2438107714534</v>
      </c>
      <c r="E57" s="143">
        <f>'1.考核完成增长K'!E5</f>
        <v>6743.8171262578198</v>
      </c>
      <c r="F57" s="144">
        <f>'1.考核完成增长K'!F5</f>
        <v>-0.14021336845043875</v>
      </c>
      <c r="G57" s="143">
        <f>'1.考核完成增长K'!G5</f>
        <v>14990.7091270621</v>
      </c>
      <c r="H57" s="144">
        <f>'1.考核完成增长K'!H5</f>
        <v>4.1099455012465497E-3</v>
      </c>
      <c r="I57" s="143">
        <f>'1.考核完成增长K'!I5</f>
        <v>15052.320124599364</v>
      </c>
      <c r="J57" s="144">
        <f>'1.考核完成增长K'!J5</f>
        <v>0.38520598570685666</v>
      </c>
      <c r="K57" s="143">
        <f>'1.考核完成增长K'!K5</f>
        <v>28052.142384000006</v>
      </c>
      <c r="L57" s="143">
        <f>'1.考核完成增长K'!L5</f>
        <v>34983.918095000001</v>
      </c>
      <c r="M57" s="144">
        <f>'1.考核完成增长K'!M5</f>
        <v>-0.19814177737829497</v>
      </c>
      <c r="N57" s="143">
        <f>'1.考核完成增长K'!N5</f>
        <v>82468.679902000003</v>
      </c>
      <c r="O57" s="144">
        <f>'1.考核完成增长K'!O5</f>
        <v>-9.3089758480381403E-3</v>
      </c>
      <c r="P57" s="143">
        <f>'1.考核完成增长K'!P5</f>
        <v>81700.980952572703</v>
      </c>
      <c r="Q57" s="144">
        <f>'1.考核完成增长K'!Q5</f>
        <v>0.34335135339787698</v>
      </c>
    </row>
    <row r="58" spans="1:17" ht="21.75" customHeight="1" x14ac:dyDescent="0.2">
      <c r="A58" s="815"/>
      <c r="B58" s="815"/>
      <c r="C58" s="126" t="s">
        <v>51</v>
      </c>
      <c r="D58" s="76">
        <f>'1.考核完成增长K'!D8</f>
        <v>4648.8235097122415</v>
      </c>
      <c r="E58" s="76">
        <f>'1.考核完成增长K'!E8</f>
        <v>5340.7969010604756</v>
      </c>
      <c r="F58" s="144">
        <f>'1.考核完成增长K'!F8</f>
        <v>-0.12956369698515124</v>
      </c>
      <c r="G58" s="76">
        <f>'1.考核完成增长K'!G8</f>
        <v>12366.6314691892</v>
      </c>
      <c r="H58" s="144">
        <f>'1.考核完成增长K'!H8</f>
        <v>4.1099455012465497E-3</v>
      </c>
      <c r="I58" s="76">
        <f>'1.考核完成增长K'!I8</f>
        <v>12417.457650561568</v>
      </c>
      <c r="J58" s="144">
        <f>'1.考核完成增长K'!J8</f>
        <v>0.37437804424499105</v>
      </c>
      <c r="K58" s="76">
        <f>'1.考核完成增长K'!K8</f>
        <v>23097.512600999995</v>
      </c>
      <c r="L58" s="76">
        <f>'1.考核完成增长K'!L8</f>
        <v>29698.690859000002</v>
      </c>
      <c r="M58" s="144">
        <f>'1.考核完成增长K'!M8</f>
        <v>-0.22227169168298744</v>
      </c>
      <c r="N58" s="76">
        <f>'1.考核完成增长K'!N8</f>
        <v>70452.237747000006</v>
      </c>
      <c r="O58" s="144">
        <f>'1.考核完成增长K'!O8</f>
        <v>-9.3089758480381403E-3</v>
      </c>
      <c r="P58" s="143">
        <f>'1.考核完成增长K'!P8</f>
        <v>69796.399567372937</v>
      </c>
      <c r="Q58" s="144">
        <f>'1.考核完成增长K'!Q8</f>
        <v>0.33092699256935842</v>
      </c>
    </row>
    <row r="59" spans="1:17" ht="21.75" customHeight="1" x14ac:dyDescent="0.2">
      <c r="A59" s="815"/>
      <c r="B59" s="815"/>
      <c r="C59" s="126" t="s">
        <v>216</v>
      </c>
      <c r="D59" s="143">
        <f>'1.考核完成增长K'!D11</f>
        <v>3697.6374379326953</v>
      </c>
      <c r="E59" s="143">
        <f>'1.考核完成增长K'!E11</f>
        <v>4196.363692078633</v>
      </c>
      <c r="F59" s="144">
        <f>'1.考核完成增长K'!F11</f>
        <v>-0.11884724269428082</v>
      </c>
      <c r="G59" s="143">
        <f>'1.考核完成增长K'!G11</f>
        <v>11698.7174374486</v>
      </c>
      <c r="H59" s="144">
        <f>'1.考核完成增长K'!H11</f>
        <v>4.1099455012465497E-3</v>
      </c>
      <c r="I59" s="143">
        <f>'1.考核完成增长K'!I11</f>
        <v>11746.798528550997</v>
      </c>
      <c r="J59" s="144">
        <f>'1.考核完成增长K'!J11</f>
        <v>0.31477831418879454</v>
      </c>
      <c r="K59" s="143">
        <f>'1.考核完成增长K'!K11</f>
        <v>18210.533972999998</v>
      </c>
      <c r="L59" s="143">
        <f>'1.考核完成增长K'!L11</f>
        <v>25711.764896999997</v>
      </c>
      <c r="M59" s="144">
        <f>'1.考核完成增长K'!M11</f>
        <v>-0.29174313603323399</v>
      </c>
      <c r="N59" s="143">
        <f>'1.考核完成增长K'!N11</f>
        <v>64704.909801000002</v>
      </c>
      <c r="O59" s="144">
        <f>'1.考核完成增长K'!O11</f>
        <v>-9.3089758480381403E-3</v>
      </c>
      <c r="P59" s="143">
        <f>'1.考核完成增长K'!P11</f>
        <v>64102.573358413007</v>
      </c>
      <c r="Q59" s="144">
        <f>'1.考核完成增长K'!Q11</f>
        <v>0.28408428895951637</v>
      </c>
    </row>
    <row r="60" spans="1:17" ht="21.75" customHeight="1" x14ac:dyDescent="0.2">
      <c r="A60" s="815"/>
      <c r="B60" s="815"/>
      <c r="C60" s="126" t="s">
        <v>53</v>
      </c>
      <c r="D60" s="143">
        <f>'1.考核完成增长K'!D14</f>
        <v>4327.010686243796</v>
      </c>
      <c r="E60" s="143">
        <f>'1.考核完成增长K'!E14</f>
        <v>4973.697488150161</v>
      </c>
      <c r="F60" s="144">
        <f>'1.考核完成增长K'!F14</f>
        <v>-0.13002133793764037</v>
      </c>
      <c r="G60" s="143">
        <f>'1.考核完成增长K'!G14</f>
        <v>12782.293790399801</v>
      </c>
      <c r="H60" s="144">
        <f>'1.考核完成增长K'!H14</f>
        <v>4.1099455012465497E-3</v>
      </c>
      <c r="I60" s="143">
        <f>'1.考核完成增长K'!I14</f>
        <v>12834.828321259267</v>
      </c>
      <c r="J60" s="144">
        <f>'1.考核完成增长K'!J14</f>
        <v>0.33713039067898176</v>
      </c>
      <c r="K60" s="143">
        <f>'1.考核完成增长K'!K14</f>
        <v>20873.435850999998</v>
      </c>
      <c r="L60" s="143">
        <f>'1.考核完成增长K'!L14</f>
        <v>26196.533517</v>
      </c>
      <c r="M60" s="144">
        <f>'1.考核完成增长K'!M14</f>
        <v>-0.20319855153910449</v>
      </c>
      <c r="N60" s="143">
        <f>'1.考核完成增长K'!N14</f>
        <v>69663.004551999999</v>
      </c>
      <c r="O60" s="144">
        <f>'1.考核完成增长K'!O14</f>
        <v>-9.3089758480381403E-3</v>
      </c>
      <c r="P60" s="143">
        <f>'1.考核完成增长K'!P14</f>
        <v>69014.513325123655</v>
      </c>
      <c r="Q60" s="144">
        <f>'1.考核完成增长K'!Q14</f>
        <v>0.30244994632746836</v>
      </c>
    </row>
    <row r="61" spans="1:17" ht="21.75" customHeight="1" x14ac:dyDescent="0.2">
      <c r="A61" s="815"/>
      <c r="B61" s="815"/>
      <c r="C61" s="126" t="s">
        <v>54</v>
      </c>
      <c r="D61" s="143">
        <f>'1.考核完成增长K'!D17</f>
        <v>5581.4422985287856</v>
      </c>
      <c r="E61" s="143">
        <f>'1.考核完成增长K'!E17</f>
        <v>6497.1637449767468</v>
      </c>
      <c r="F61" s="144">
        <f>'1.考核完成增长K'!F17</f>
        <v>-0.14094172201769539</v>
      </c>
      <c r="G61" s="143">
        <f>'1.考核完成增长K'!G17</f>
        <v>16134.395402083601</v>
      </c>
      <c r="H61" s="144">
        <f>'1.考核完成增长K'!H17</f>
        <v>4.1099455012465497E-3</v>
      </c>
      <c r="I61" s="143">
        <f>'1.考核完成增长K'!I17</f>
        <v>16200.706887881728</v>
      </c>
      <c r="J61" s="144">
        <f>'1.考核完成增长K'!J17</f>
        <v>0.34451844213685229</v>
      </c>
      <c r="K61" s="143">
        <f>'1.考核完成增长K'!K17</f>
        <v>28031.150863999996</v>
      </c>
      <c r="L61" s="143">
        <f>'1.考核完成增长K'!L17</f>
        <v>39916.611313000001</v>
      </c>
      <c r="M61" s="144">
        <f>'1.考核完成增长K'!M17</f>
        <v>-0.29775725087989025</v>
      </c>
      <c r="N61" s="143">
        <f>'1.考核完成增长K'!N17</f>
        <v>95253.221768000003</v>
      </c>
      <c r="O61" s="144">
        <f>'1.考核完成增长K'!O17</f>
        <v>-9.3089758480381403E-3</v>
      </c>
      <c r="P61" s="143">
        <f>'1.考核完成增长K'!P17</f>
        <v>94366.511827113864</v>
      </c>
      <c r="Q61" s="144">
        <f>'1.考核完成增长K'!Q17</f>
        <v>0.29704553364603592</v>
      </c>
    </row>
    <row r="62" spans="1:17" ht="21.75" customHeight="1" x14ac:dyDescent="0.2">
      <c r="A62" s="815"/>
      <c r="B62" s="815"/>
      <c r="C62" s="126" t="s">
        <v>55</v>
      </c>
      <c r="D62" s="143">
        <f>'1.考核完成增长K'!D20</f>
        <v>5625.8334049347231</v>
      </c>
      <c r="E62" s="143">
        <f>'1.考核完成增长K'!E20</f>
        <v>6769.6276428485598</v>
      </c>
      <c r="F62" s="144">
        <f>'1.考核完成增长K'!F20</f>
        <v>-0.16895969738042271</v>
      </c>
      <c r="G62" s="143">
        <f>'1.考核完成增长K'!G20</f>
        <v>16410.991967025901</v>
      </c>
      <c r="H62" s="144">
        <f>'1.考核完成增长K'!H20</f>
        <v>4.1099455012465497E-3</v>
      </c>
      <c r="I62" s="143">
        <f>'1.考核完成增长K'!I20</f>
        <v>16478.440249631771</v>
      </c>
      <c r="J62" s="144">
        <f>'1.考核完成增长K'!J20</f>
        <v>0.34140569858002423</v>
      </c>
      <c r="K62" s="143">
        <f>'1.考核完成增长K'!K20</f>
        <v>27376.096460000004</v>
      </c>
      <c r="L62" s="143">
        <f>'1.考核完成增长K'!L20</f>
        <v>37363.066789999997</v>
      </c>
      <c r="M62" s="144">
        <f>'1.考核完成增长K'!M20</f>
        <v>-0.26729525138104959</v>
      </c>
      <c r="N62" s="143">
        <f>'1.考核完成增长K'!N20</f>
        <v>93349.846399999995</v>
      </c>
      <c r="O62" s="144">
        <f>'1.考核完成增长K'!O20</f>
        <v>-9.3089758480381403E-3</v>
      </c>
      <c r="P62" s="143">
        <f>'1.考核完成增长K'!P20</f>
        <v>92480.854934444331</v>
      </c>
      <c r="Q62" s="144">
        <f>'1.考核完成增长K'!Q20</f>
        <v>0.29601906772386277</v>
      </c>
    </row>
    <row r="63" spans="1:17" ht="21.75" customHeight="1" x14ac:dyDescent="0.2">
      <c r="A63" s="815"/>
      <c r="B63" s="815"/>
      <c r="C63" s="126" t="s">
        <v>447</v>
      </c>
      <c r="D63" s="143">
        <f>'1.考核完成增长K'!D23</f>
        <v>287.06526775701695</v>
      </c>
      <c r="E63" s="143">
        <f>'1.考核完成增长K'!E23</f>
        <v>121.49743999999998</v>
      </c>
      <c r="F63" s="144">
        <f>'1.考核完成增长K'!F23</f>
        <v>1.3627268834390009</v>
      </c>
      <c r="G63" s="143">
        <f>'1.考核完成增长K'!G23</f>
        <v>510.46559490413603</v>
      </c>
      <c r="H63" s="144">
        <f>'1.考核完成增长K'!H23</f>
        <v>4.1099455012465497E-3</v>
      </c>
      <c r="I63" s="143">
        <f>'1.考核完成增长K'!I23</f>
        <v>512.56358067945337</v>
      </c>
      <c r="J63" s="144">
        <f>'1.考核完成增长K'!J23</f>
        <v>0.56005787101862314</v>
      </c>
      <c r="K63" s="143">
        <f>'1.考核完成增长K'!K23</f>
        <v>601.71480100000008</v>
      </c>
      <c r="L63" s="143">
        <f>'1.考核完成增长K'!L23</f>
        <v>232.32546600000001</v>
      </c>
      <c r="M63" s="144">
        <f>'1.考核完成增长K'!M23</f>
        <v>1.5899648943349156</v>
      </c>
      <c r="N63" s="143">
        <f>'1.考核完成增长K'!N23</f>
        <v>1043.0983450000001</v>
      </c>
      <c r="O63" s="144">
        <f>'1.考核完成增长K'!O23</f>
        <v>-9.3089758480381403E-3</v>
      </c>
      <c r="P63" s="143">
        <f>'1.考核完成增长K'!P23</f>
        <v>1033.3881676992667</v>
      </c>
      <c r="Q63" s="144">
        <f>'1.考核完成增长K'!Q23</f>
        <v>0.5822737474725076</v>
      </c>
    </row>
    <row r="64" spans="1:17" ht="21.75" customHeight="1" x14ac:dyDescent="0.2">
      <c r="A64" s="815"/>
      <c r="B64" s="815"/>
      <c r="C64" s="129" t="s">
        <v>448</v>
      </c>
      <c r="D64" s="143">
        <f>SUM(D57:D63)</f>
        <v>29966.05641588071</v>
      </c>
      <c r="E64" s="143">
        <f t="shared" ref="E64" si="7">SUM(E57:E63)</f>
        <v>34642.964035372395</v>
      </c>
      <c r="F64" s="144">
        <f>IF(E64&gt;0,D64/E64-1,"")</f>
        <v>-0.13500310235337543</v>
      </c>
      <c r="G64" s="143">
        <f t="shared" ref="G64" si="8">SUM(G57:G63)</f>
        <v>84894.204788113333</v>
      </c>
      <c r="H64" s="144">
        <v>4.1099455012465497E-3</v>
      </c>
      <c r="I64" s="143">
        <f t="shared" ref="I64" si="9">SUM(I57:I63)</f>
        <v>85243.115343164143</v>
      </c>
      <c r="J64" s="144">
        <f>IF(I64&gt;0,D64/I64,"")</f>
        <v>0.35153638267731097</v>
      </c>
      <c r="K64" s="143">
        <f t="shared" ref="K64" si="10">SUM(K57:K63)</f>
        <v>146242.58693399999</v>
      </c>
      <c r="L64" s="143">
        <f t="shared" ref="L64" si="11">SUM(L57:L63)</f>
        <v>194102.91093700001</v>
      </c>
      <c r="M64" s="144">
        <f>IF(L64&gt;0,K64/L64-1,"")</f>
        <v>-0.24657190235819826</v>
      </c>
      <c r="N64" s="143">
        <f t="shared" ref="N64" si="12">SUM(N57:N63)</f>
        <v>476934.99851499998</v>
      </c>
      <c r="O64" s="144">
        <f>'1.考核完成增长K'!O26</f>
        <v>-9.3089758480381403E-3</v>
      </c>
      <c r="P64" s="143">
        <f t="shared" ref="P64" si="13">SUM(P57:P63)</f>
        <v>472495.22213273979</v>
      </c>
      <c r="Q64" s="144">
        <f>IF(P64&gt;0,K64/P64,"")</f>
        <v>0.30951125023845327</v>
      </c>
    </row>
    <row r="65" spans="1:17" ht="21.75" customHeight="1" x14ac:dyDescent="0.2">
      <c r="A65" s="815"/>
      <c r="B65" s="813" t="s">
        <v>90</v>
      </c>
      <c r="C65" s="813"/>
      <c r="D65" s="143">
        <f>'1.考核完成增长K'!D55</f>
        <v>-3214.3566580000006</v>
      </c>
      <c r="E65" s="143">
        <f>'1.考核完成增长K'!E55</f>
        <v>-4478.3520595953396</v>
      </c>
      <c r="F65" s="143" t="str">
        <f>'1.考核完成增长K'!F55</f>
        <v/>
      </c>
      <c r="G65" s="143">
        <f>'1.考核完成增长K'!G55</f>
        <v>-14186.658983954898</v>
      </c>
      <c r="H65" s="143">
        <f>'1.考核完成增长K'!H55</f>
        <v>4.1099455012465497E-3</v>
      </c>
      <c r="I65" s="143">
        <f>'1.考核完成增长K'!I55</f>
        <v>-14244.965379223722</v>
      </c>
      <c r="J65" s="143" t="str">
        <f>'1.考核完成增长K'!J55</f>
        <v/>
      </c>
      <c r="K65" s="143">
        <f>'1.考核完成增长K'!K55</f>
        <v>0</v>
      </c>
      <c r="L65" s="143">
        <f>'1.考核完成增长K'!L55</f>
        <v>0</v>
      </c>
      <c r="M65" s="143" t="str">
        <f>'1.考核完成增长K'!M55</f>
        <v/>
      </c>
      <c r="N65" s="143">
        <f>'1.考核完成增长K'!N55</f>
        <v>0</v>
      </c>
      <c r="O65" s="143">
        <f>'1.考核完成增长K'!O55</f>
        <v>0</v>
      </c>
      <c r="P65" s="143">
        <f>'1.考核完成增长K'!P55</f>
        <v>0</v>
      </c>
      <c r="Q65" s="143" t="str">
        <f>'1.考核完成增长K'!Q55</f>
        <v/>
      </c>
    </row>
    <row r="66" spans="1:17" ht="21.75" customHeight="1" x14ac:dyDescent="0.2">
      <c r="A66" s="815"/>
      <c r="B66" s="814" t="s">
        <v>449</v>
      </c>
      <c r="C66" s="814"/>
      <c r="D66" s="143">
        <f>'1.考核完成增长K'!D62</f>
        <v>27507.716322365013</v>
      </c>
      <c r="E66" s="143">
        <f>'1.考核完成增长K'!E62</f>
        <v>31187.827628762348</v>
      </c>
      <c r="F66" s="144">
        <f>'1.考核完成增长K'!F62</f>
        <v>-0.11799832133878496</v>
      </c>
      <c r="G66" s="143">
        <f>'1.考核完成增长K'!G62</f>
        <v>73826.496678927113</v>
      </c>
      <c r="H66" s="156">
        <f>-'1.考核完成增长K'!H62</f>
        <v>-4.1099455012465497E-3</v>
      </c>
      <c r="I66" s="143">
        <f>'1.考核完成增长K'!I62</f>
        <v>74129.919556825465</v>
      </c>
      <c r="J66" s="143">
        <f>'1.考核完成增长K'!J62</f>
        <v>0.37107441215120351</v>
      </c>
      <c r="K66" s="143">
        <f>'1.考核完成增长K'!K62</f>
        <v>146242.58693399999</v>
      </c>
      <c r="L66" s="143">
        <f>'1.考核完成增长K'!L62</f>
        <v>194102.91093700001</v>
      </c>
      <c r="M66" s="143">
        <f>'1.考核完成增长K'!M62</f>
        <v>-0.24657190235819826</v>
      </c>
      <c r="N66" s="143">
        <f>'1.考核完成增长K'!N62</f>
        <v>476934.99851499998</v>
      </c>
      <c r="O66" s="144">
        <f>'1.考核完成增长K'!O62</f>
        <v>-9.3089758480381403E-3</v>
      </c>
      <c r="P66" s="143">
        <f>'1.考核完成增长K'!P62</f>
        <v>472495.22213273973</v>
      </c>
      <c r="Q66" s="143">
        <f>'1.考核完成增长K'!Q62</f>
        <v>0.30951125023845333</v>
      </c>
    </row>
    <row r="67" spans="1:17" ht="21.75" customHeight="1" x14ac:dyDescent="0.2">
      <c r="A67" s="815"/>
      <c r="B67" s="816" t="s">
        <v>468</v>
      </c>
      <c r="C67" s="816"/>
      <c r="D67" s="143"/>
      <c r="E67" s="143"/>
      <c r="F67" s="144"/>
      <c r="G67" s="143"/>
      <c r="H67" s="144"/>
      <c r="I67" s="143"/>
      <c r="J67" s="144"/>
      <c r="K67" s="143"/>
      <c r="L67" s="143"/>
      <c r="M67" s="144"/>
      <c r="N67" s="143"/>
      <c r="O67" s="144"/>
      <c r="P67" s="143"/>
      <c r="Q67" s="144"/>
    </row>
    <row r="68" spans="1:17" ht="21.75" customHeight="1" x14ac:dyDescent="0.2">
      <c r="A68" s="815"/>
      <c r="B68" s="813" t="s">
        <v>451</v>
      </c>
      <c r="C68" s="813"/>
      <c r="D68" s="143"/>
      <c r="E68" s="143"/>
      <c r="F68" s="144"/>
      <c r="G68" s="143"/>
      <c r="H68" s="144"/>
      <c r="I68" s="143"/>
      <c r="J68" s="144"/>
      <c r="K68" s="143"/>
      <c r="L68" s="143"/>
      <c r="M68" s="144"/>
      <c r="N68" s="143"/>
      <c r="O68" s="144"/>
      <c r="P68" s="143"/>
      <c r="Q68" s="144"/>
    </row>
    <row r="69" spans="1:17" ht="21.75" customHeight="1" x14ac:dyDescent="0.2">
      <c r="A69" s="815"/>
      <c r="B69" s="814" t="s">
        <v>249</v>
      </c>
      <c r="C69" s="814"/>
      <c r="D69" s="143"/>
      <c r="E69" s="143"/>
      <c r="F69" s="144"/>
      <c r="G69" s="143"/>
      <c r="H69" s="144"/>
      <c r="I69" s="143"/>
      <c r="J69" s="144"/>
      <c r="K69" s="143"/>
      <c r="L69" s="143"/>
      <c r="M69" s="144"/>
      <c r="N69" s="143"/>
      <c r="O69" s="144"/>
      <c r="P69" s="143"/>
      <c r="Q69" s="144"/>
    </row>
    <row r="70" spans="1:17" ht="21.75" customHeight="1" x14ac:dyDescent="0.2">
      <c r="A70" s="815"/>
      <c r="B70" s="814" t="s">
        <v>452</v>
      </c>
      <c r="C70" s="814"/>
      <c r="D70" s="143"/>
      <c r="E70" s="143"/>
      <c r="F70" s="144"/>
      <c r="G70" s="143"/>
      <c r="H70" s="144"/>
      <c r="I70" s="143"/>
      <c r="J70" s="144"/>
      <c r="K70" s="143"/>
      <c r="L70" s="143"/>
      <c r="M70" s="144"/>
      <c r="N70" s="143"/>
      <c r="O70" s="144"/>
      <c r="P70" s="143"/>
      <c r="Q70" s="144"/>
    </row>
    <row r="71" spans="1:17" ht="28.5" customHeight="1" x14ac:dyDescent="0.2">
      <c r="A71" s="134"/>
      <c r="B71" s="134" t="s">
        <v>451</v>
      </c>
      <c r="C71" s="134"/>
      <c r="D71" s="134"/>
      <c r="J71" s="157"/>
      <c r="K71" s="157"/>
      <c r="L71" s="157"/>
      <c r="M71" s="157"/>
    </row>
    <row r="72" spans="1:17" ht="28.5" customHeight="1" x14ac:dyDescent="0.2">
      <c r="A72" s="134"/>
      <c r="B72" s="134"/>
      <c r="C72" s="134"/>
      <c r="D72" s="134"/>
      <c r="J72" s="157"/>
      <c r="K72" s="157"/>
      <c r="L72" s="157"/>
      <c r="M72" s="157"/>
    </row>
    <row r="73" spans="1:17" ht="28.5" customHeight="1" x14ac:dyDescent="0.2">
      <c r="A73" s="134"/>
      <c r="B73" s="134"/>
      <c r="C73" s="134"/>
      <c r="D73" s="134"/>
    </row>
    <row r="74" spans="1:17" ht="28.5" customHeight="1" x14ac:dyDescent="0.2"/>
    <row r="75" spans="1:17" ht="28.5" customHeight="1" x14ac:dyDescent="0.2"/>
    <row r="76" spans="1:17" ht="28.5" customHeight="1" x14ac:dyDescent="0.2">
      <c r="C76" s="159"/>
      <c r="D76" s="159"/>
      <c r="E76" s="159"/>
      <c r="F76" s="159"/>
      <c r="G76" s="159"/>
      <c r="H76" s="159"/>
      <c r="I76" s="159"/>
    </row>
    <row r="77" spans="1:17" ht="18.75" customHeight="1" x14ac:dyDescent="0.2">
      <c r="C77" s="159"/>
      <c r="D77" s="159"/>
      <c r="E77" s="159"/>
      <c r="F77" s="159"/>
      <c r="G77" s="159"/>
      <c r="H77" s="159"/>
      <c r="I77" s="159"/>
    </row>
    <row r="78" spans="1:17" ht="18.75" customHeight="1" x14ac:dyDescent="0.2">
      <c r="C78" s="159"/>
      <c r="D78" s="159"/>
      <c r="E78" s="159"/>
      <c r="F78" s="159"/>
      <c r="G78" s="159"/>
      <c r="H78" s="159"/>
      <c r="I78" s="159"/>
    </row>
    <row r="79" spans="1:17" ht="18.75" customHeight="1" x14ac:dyDescent="0.2">
      <c r="C79" s="159"/>
      <c r="D79" s="159"/>
      <c r="E79" s="159"/>
      <c r="F79" s="159"/>
      <c r="G79" s="159"/>
      <c r="H79" s="159"/>
      <c r="I79" s="159"/>
    </row>
    <row r="80" spans="1:17" ht="18.75" customHeight="1" x14ac:dyDescent="0.2">
      <c r="C80" s="159"/>
      <c r="D80" s="159"/>
      <c r="E80" s="159"/>
      <c r="F80" s="159"/>
      <c r="G80" s="159"/>
      <c r="H80" s="159"/>
      <c r="I80" s="159"/>
    </row>
    <row r="81" spans="3:9" ht="18.75" customHeight="1" x14ac:dyDescent="0.2">
      <c r="C81" s="159"/>
      <c r="D81" s="159"/>
      <c r="E81" s="159"/>
      <c r="F81" s="159"/>
      <c r="G81" s="159"/>
      <c r="H81" s="159"/>
      <c r="I81" s="159"/>
    </row>
    <row r="82" spans="3:9" ht="18.75" customHeight="1" x14ac:dyDescent="0.2">
      <c r="C82" s="159"/>
      <c r="D82" s="159"/>
      <c r="E82" s="159"/>
      <c r="F82" s="159"/>
      <c r="G82" s="159"/>
      <c r="H82" s="159"/>
      <c r="I82" s="159"/>
    </row>
    <row r="83" spans="3:9" ht="18.75" customHeight="1" x14ac:dyDescent="0.2">
      <c r="C83" s="159"/>
      <c r="D83" s="159"/>
      <c r="E83" s="159"/>
      <c r="F83" s="159"/>
      <c r="G83" s="159"/>
      <c r="H83" s="159"/>
      <c r="I83" s="159"/>
    </row>
    <row r="84" spans="3:9" ht="18.75" customHeight="1" x14ac:dyDescent="0.2">
      <c r="C84" s="159"/>
      <c r="D84" s="159"/>
      <c r="E84" s="159"/>
      <c r="F84" s="159"/>
      <c r="G84" s="159"/>
      <c r="H84" s="159"/>
      <c r="I84" s="159"/>
    </row>
    <row r="85" spans="3:9" ht="18.75" customHeight="1" x14ac:dyDescent="0.2">
      <c r="C85" s="159"/>
      <c r="D85" s="159"/>
      <c r="E85" s="159"/>
      <c r="F85" s="159"/>
      <c r="G85" s="159"/>
      <c r="H85" s="159"/>
      <c r="I85" s="159"/>
    </row>
    <row r="86" spans="3:9" ht="18.75" customHeight="1" x14ac:dyDescent="0.2">
      <c r="C86" s="159"/>
      <c r="D86" s="159"/>
      <c r="E86" s="159"/>
      <c r="F86" s="159"/>
      <c r="G86" s="159"/>
      <c r="H86" s="159"/>
      <c r="I86" s="159"/>
    </row>
    <row r="87" spans="3:9" ht="18.75" customHeight="1" x14ac:dyDescent="0.2">
      <c r="C87" s="159"/>
      <c r="D87" s="159"/>
      <c r="E87" s="159"/>
      <c r="F87" s="159"/>
      <c r="G87" s="159"/>
      <c r="H87" s="159"/>
      <c r="I87" s="159"/>
    </row>
    <row r="88" spans="3:9" ht="18.75" customHeight="1" x14ac:dyDescent="0.2">
      <c r="C88" s="159"/>
      <c r="D88" s="159"/>
      <c r="E88" s="159"/>
      <c r="F88" s="159"/>
      <c r="G88" s="159"/>
      <c r="H88" s="159"/>
      <c r="I88" s="159"/>
    </row>
    <row r="89" spans="3:9" ht="18.75" customHeight="1" x14ac:dyDescent="0.2">
      <c r="C89" s="159"/>
      <c r="D89" s="159"/>
      <c r="E89" s="159"/>
      <c r="F89" s="159"/>
      <c r="G89" s="159"/>
      <c r="H89" s="159"/>
      <c r="I89" s="159"/>
    </row>
    <row r="90" spans="3:9" ht="18.75" customHeight="1" x14ac:dyDescent="0.2">
      <c r="C90" s="159"/>
      <c r="D90" s="159"/>
      <c r="E90" s="159"/>
      <c r="F90" s="159"/>
      <c r="G90" s="159"/>
      <c r="H90" s="159"/>
      <c r="I90" s="159"/>
    </row>
    <row r="91" spans="3:9" ht="18.75" customHeight="1" x14ac:dyDescent="0.2">
      <c r="C91" s="159"/>
      <c r="D91" s="159"/>
      <c r="E91" s="159"/>
      <c r="F91" s="159"/>
      <c r="G91" s="159"/>
      <c r="H91" s="159"/>
      <c r="I91" s="159"/>
    </row>
    <row r="92" spans="3:9" ht="18.75" customHeight="1" x14ac:dyDescent="0.2">
      <c r="C92" s="159"/>
      <c r="D92" s="159"/>
      <c r="E92" s="159"/>
      <c r="F92" s="159"/>
      <c r="G92" s="159"/>
      <c r="H92" s="159"/>
      <c r="I92" s="159"/>
    </row>
    <row r="93" spans="3:9" ht="18.75" customHeight="1" x14ac:dyDescent="0.2">
      <c r="C93" s="159"/>
      <c r="D93" s="159"/>
      <c r="E93" s="159"/>
      <c r="F93" s="159"/>
      <c r="G93" s="159"/>
      <c r="H93" s="159"/>
      <c r="I93" s="159"/>
    </row>
    <row r="94" spans="3:9" ht="18.75" customHeight="1" x14ac:dyDescent="0.2">
      <c r="C94" s="159"/>
      <c r="D94" s="159"/>
      <c r="E94" s="159"/>
      <c r="F94" s="159"/>
      <c r="G94" s="159"/>
      <c r="H94" s="159"/>
      <c r="I94" s="159"/>
    </row>
    <row r="95" spans="3:9" ht="18.75" customHeight="1" x14ac:dyDescent="0.2">
      <c r="C95" s="159"/>
      <c r="D95" s="159"/>
      <c r="E95" s="159"/>
      <c r="F95" s="159"/>
      <c r="G95" s="159"/>
      <c r="H95" s="159"/>
      <c r="I95" s="159"/>
    </row>
    <row r="96" spans="3:9" ht="18.75" customHeight="1" x14ac:dyDescent="0.2">
      <c r="C96" s="159"/>
      <c r="D96" s="159"/>
      <c r="E96" s="159"/>
      <c r="F96" s="159"/>
      <c r="G96" s="159"/>
      <c r="H96" s="159"/>
      <c r="I96" s="159"/>
    </row>
    <row r="97" spans="3:9" ht="18.75" customHeight="1" x14ac:dyDescent="0.2">
      <c r="C97" s="159"/>
      <c r="D97" s="159"/>
      <c r="E97" s="159"/>
      <c r="F97" s="159"/>
      <c r="G97" s="159"/>
      <c r="H97" s="159"/>
      <c r="I97" s="159"/>
    </row>
  </sheetData>
  <mergeCells count="37">
    <mergeCell ref="B42:C42"/>
    <mergeCell ref="B43:C43"/>
    <mergeCell ref="A11:B11"/>
    <mergeCell ref="A12:B12"/>
    <mergeCell ref="A13:B13"/>
    <mergeCell ref="A14:B14"/>
    <mergeCell ref="A15:B15"/>
    <mergeCell ref="A17:B17"/>
    <mergeCell ref="A23:B23"/>
    <mergeCell ref="A24:B24"/>
    <mergeCell ref="A18:B18"/>
    <mergeCell ref="A19:B19"/>
    <mergeCell ref="A20:B20"/>
    <mergeCell ref="A21:B21"/>
    <mergeCell ref="A22:B22"/>
    <mergeCell ref="B68:C68"/>
    <mergeCell ref="B69:C69"/>
    <mergeCell ref="B70:C70"/>
    <mergeCell ref="A3:A10"/>
    <mergeCell ref="A32:A45"/>
    <mergeCell ref="A57:A70"/>
    <mergeCell ref="B32:B39"/>
    <mergeCell ref="B57:B64"/>
    <mergeCell ref="B44:C44"/>
    <mergeCell ref="B45:C45"/>
    <mergeCell ref="B65:C65"/>
    <mergeCell ref="B66:C66"/>
    <mergeCell ref="B67:C67"/>
    <mergeCell ref="A16:B16"/>
    <mergeCell ref="B40:C40"/>
    <mergeCell ref="B41:C41"/>
    <mergeCell ref="H1:H2"/>
    <mergeCell ref="C1:C2"/>
    <mergeCell ref="D1:D2"/>
    <mergeCell ref="E1:E2"/>
    <mergeCell ref="F1:F2"/>
    <mergeCell ref="G1:G2"/>
  </mergeCells>
  <phoneticPr fontId="3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  <pageSetUpPr fitToPage="1"/>
  </sheetPr>
  <dimension ref="A1:S122"/>
  <sheetViews>
    <sheetView view="pageBreakPreview" zoomScaleNormal="100" zoomScaleSheetLayoutView="100" workbookViewId="0">
      <pane xSplit="5" ySplit="5" topLeftCell="G18" activePane="bottomRight" state="frozen"/>
      <selection pane="topRight"/>
      <selection pane="bottomLeft"/>
      <selection pane="bottomRight" activeCell="T1" sqref="T1:X1048576"/>
    </sheetView>
  </sheetViews>
  <sheetFormatPr defaultColWidth="9.140625" defaultRowHeight="12.75" x14ac:dyDescent="0.2"/>
  <cols>
    <col min="1" max="1" width="9.42578125" customWidth="1"/>
    <col min="2" max="2" width="19" customWidth="1"/>
    <col min="3" max="9" width="18" customWidth="1"/>
    <col min="10" max="10" width="12.7109375" hidden="1" customWidth="1"/>
    <col min="11" max="11" width="13.140625" hidden="1" customWidth="1"/>
    <col min="12" max="12" width="14.7109375" hidden="1" customWidth="1"/>
    <col min="13" max="13" width="14" hidden="1" customWidth="1"/>
    <col min="14" max="14" width="13.140625" hidden="1" customWidth="1"/>
    <col min="15" max="15" width="13" hidden="1" customWidth="1"/>
    <col min="16" max="16" width="16" customWidth="1"/>
    <col min="17" max="17" width="13.140625" customWidth="1"/>
    <col min="18" max="18" width="13.7109375" customWidth="1"/>
    <col min="19" max="19" width="11.85546875" style="84" customWidth="1"/>
  </cols>
  <sheetData>
    <row r="1" spans="1:19" ht="22.5" x14ac:dyDescent="0.2">
      <c r="A1" s="264" t="s">
        <v>416</v>
      </c>
      <c r="B1" s="264"/>
      <c r="C1" s="264"/>
      <c r="D1" s="264"/>
      <c r="E1" s="264"/>
      <c r="F1" s="264"/>
      <c r="G1" s="264"/>
      <c r="H1" s="264"/>
      <c r="I1" s="264"/>
      <c r="J1" s="264"/>
      <c r="K1" s="264"/>
      <c r="L1" s="264"/>
      <c r="M1" s="264"/>
      <c r="N1" s="264"/>
      <c r="O1" s="264"/>
      <c r="P1" s="745"/>
      <c r="Q1" s="264"/>
      <c r="R1" s="264"/>
      <c r="S1" s="264"/>
    </row>
    <row r="2" spans="1:19" ht="13.5" customHeight="1" x14ac:dyDescent="0.2">
      <c r="A2" s="93"/>
      <c r="B2" s="92"/>
      <c r="C2" s="82"/>
      <c r="D2" s="82"/>
      <c r="E2" s="744"/>
      <c r="F2" s="82"/>
      <c r="G2" s="82"/>
      <c r="H2" s="265">
        <v>0.32640198014690713</v>
      </c>
      <c r="I2" s="744">
        <v>29040.081393350432</v>
      </c>
      <c r="J2" s="82"/>
      <c r="K2" s="82"/>
      <c r="L2" s="82"/>
      <c r="M2" s="82"/>
      <c r="N2" s="248"/>
      <c r="O2" s="82"/>
      <c r="P2" s="667">
        <v>8.0806942389737291E-3</v>
      </c>
      <c r="Q2" s="82"/>
      <c r="R2" s="82"/>
      <c r="S2" s="248"/>
    </row>
    <row r="3" spans="1:19" ht="20.25" customHeight="1" x14ac:dyDescent="0.2">
      <c r="A3" s="820" t="s">
        <v>4</v>
      </c>
      <c r="B3" s="820"/>
      <c r="C3" s="243" t="s">
        <v>7</v>
      </c>
      <c r="D3" s="243" t="s">
        <v>8</v>
      </c>
      <c r="E3" s="243" t="s">
        <v>9</v>
      </c>
      <c r="F3" s="243" t="s">
        <v>10</v>
      </c>
      <c r="G3" s="243" t="s">
        <v>11</v>
      </c>
      <c r="H3" s="243" t="s">
        <v>12</v>
      </c>
      <c r="I3" s="243" t="s">
        <v>13</v>
      </c>
      <c r="J3" s="243" t="s">
        <v>14</v>
      </c>
      <c r="K3" s="243" t="s">
        <v>15</v>
      </c>
      <c r="L3" s="243" t="s">
        <v>16</v>
      </c>
      <c r="M3" s="243" t="s">
        <v>17</v>
      </c>
      <c r="N3" s="243" t="s">
        <v>18</v>
      </c>
      <c r="O3" s="243" t="s">
        <v>19</v>
      </c>
      <c r="P3" s="243" t="s">
        <v>20</v>
      </c>
      <c r="Q3" s="243" t="s">
        <v>21</v>
      </c>
      <c r="R3" s="243" t="s">
        <v>22</v>
      </c>
      <c r="S3" s="271" t="s">
        <v>23</v>
      </c>
    </row>
    <row r="4" spans="1:19" ht="15" customHeight="1" x14ac:dyDescent="0.2">
      <c r="A4" s="819" t="s">
        <v>417</v>
      </c>
      <c r="B4" s="85" t="s">
        <v>414</v>
      </c>
      <c r="C4" s="266">
        <v>26029.924199999998</v>
      </c>
      <c r="D4" s="266">
        <v>7014.6645000000008</v>
      </c>
      <c r="E4" s="266">
        <v>1945.3570100000002</v>
      </c>
      <c r="F4" s="266">
        <v>12769.34906</v>
      </c>
      <c r="G4" s="266">
        <v>17297.159</v>
      </c>
      <c r="H4" s="266">
        <v>22286.904000000002</v>
      </c>
      <c r="I4" s="266">
        <v>26029.924199999998</v>
      </c>
      <c r="J4" s="266">
        <v>0</v>
      </c>
      <c r="K4" s="266">
        <v>0</v>
      </c>
      <c r="L4" s="266">
        <v>0</v>
      </c>
      <c r="M4" s="266">
        <v>0</v>
      </c>
      <c r="N4" s="266">
        <v>0</v>
      </c>
      <c r="O4" s="266">
        <v>0</v>
      </c>
      <c r="P4" s="266">
        <v>87343.357770000002</v>
      </c>
      <c r="Q4" s="266">
        <v>119608.07565</v>
      </c>
      <c r="R4" s="266">
        <v>307484.15305000002</v>
      </c>
      <c r="S4" s="272">
        <v>-0.26975367427876507</v>
      </c>
    </row>
    <row r="5" spans="1:19" ht="15" customHeight="1" x14ac:dyDescent="0.2">
      <c r="A5" s="819"/>
      <c r="B5" s="85" t="s">
        <v>415</v>
      </c>
      <c r="C5" s="267">
        <v>17081.962321999985</v>
      </c>
      <c r="D5" s="267">
        <v>3721.3010790000003</v>
      </c>
      <c r="E5" s="267">
        <v>1238.7925349999998</v>
      </c>
      <c r="F5" s="267">
        <v>7056.9036859999997</v>
      </c>
      <c r="G5" s="267">
        <v>11500.640077999989</v>
      </c>
      <c r="H5" s="267">
        <v>18293.736064000012</v>
      </c>
      <c r="I5" s="267">
        <v>17081.962321999985</v>
      </c>
      <c r="J5" s="267">
        <v>0</v>
      </c>
      <c r="K5" s="267">
        <v>0</v>
      </c>
      <c r="L5" s="267">
        <v>0</v>
      </c>
      <c r="M5" s="267">
        <v>0</v>
      </c>
      <c r="N5" s="267">
        <v>0</v>
      </c>
      <c r="O5" s="267">
        <v>0</v>
      </c>
      <c r="P5" s="267">
        <v>58893.335763999989</v>
      </c>
      <c r="Q5" s="267">
        <v>74494.835287000009</v>
      </c>
      <c r="R5" s="267">
        <v>169450.84546499999</v>
      </c>
      <c r="S5" s="273">
        <v>-0.20943061975898636</v>
      </c>
    </row>
    <row r="6" spans="1:19" ht="15" customHeight="1" x14ac:dyDescent="0.2">
      <c r="A6" s="819"/>
      <c r="B6" s="85" t="s">
        <v>214</v>
      </c>
      <c r="C6" s="267">
        <v>3.9783999999999997</v>
      </c>
      <c r="D6" s="267"/>
      <c r="E6" s="267"/>
      <c r="F6" s="267"/>
      <c r="G6" s="267"/>
      <c r="H6" s="267">
        <v>1.915</v>
      </c>
      <c r="I6" s="267"/>
      <c r="J6" s="267"/>
      <c r="K6" s="267"/>
      <c r="L6" s="267"/>
      <c r="M6" s="267"/>
      <c r="N6" s="267"/>
      <c r="O6" s="267"/>
      <c r="P6" s="267">
        <v>5.8933999999999997</v>
      </c>
      <c r="Q6" s="267"/>
      <c r="R6" s="267"/>
      <c r="S6" s="273" t="s">
        <v>112</v>
      </c>
    </row>
    <row r="7" spans="1:19" ht="15" customHeight="1" x14ac:dyDescent="0.2">
      <c r="A7" s="819"/>
      <c r="B7" s="85" t="s">
        <v>215</v>
      </c>
      <c r="C7" s="267">
        <v>0</v>
      </c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>
        <v>0</v>
      </c>
      <c r="Q7" s="267"/>
      <c r="R7" s="267"/>
      <c r="S7" s="273"/>
    </row>
    <row r="8" spans="1:19" ht="15" customHeight="1" x14ac:dyDescent="0.2">
      <c r="A8" s="819"/>
      <c r="B8" s="268" t="s">
        <v>378</v>
      </c>
      <c r="C8" s="255">
        <v>43115.864921999986</v>
      </c>
      <c r="D8" s="255">
        <v>10735.965579000002</v>
      </c>
      <c r="E8" s="255">
        <v>3184.1495450000002</v>
      </c>
      <c r="F8" s="255">
        <v>19826.252745999998</v>
      </c>
      <c r="G8" s="255">
        <v>28797.799077999989</v>
      </c>
      <c r="H8" s="255">
        <v>40582.555064000015</v>
      </c>
      <c r="I8" s="255">
        <v>43111.886521999986</v>
      </c>
      <c r="J8" s="255">
        <v>0</v>
      </c>
      <c r="K8" s="255">
        <v>0</v>
      </c>
      <c r="L8" s="255">
        <v>0</v>
      </c>
      <c r="M8" s="255">
        <v>0</v>
      </c>
      <c r="N8" s="255">
        <v>0</v>
      </c>
      <c r="O8" s="255">
        <v>0</v>
      </c>
      <c r="P8" s="255">
        <v>146242.58693399999</v>
      </c>
      <c r="Q8" s="255">
        <v>194102.91093700001</v>
      </c>
      <c r="R8" s="255">
        <v>476934.99851499998</v>
      </c>
      <c r="S8" s="274">
        <v>-0.24657190235819826</v>
      </c>
    </row>
    <row r="9" spans="1:19" ht="15" customHeight="1" x14ac:dyDescent="0.2">
      <c r="A9" s="819"/>
      <c r="B9" s="85" t="s">
        <v>414</v>
      </c>
      <c r="C9" s="266">
        <v>19055.172784174916</v>
      </c>
      <c r="D9" s="266">
        <v>4854.659549</v>
      </c>
      <c r="E9" s="266">
        <v>1616.7838700000002</v>
      </c>
      <c r="F9" s="266">
        <v>9001.9824830008802</v>
      </c>
      <c r="G9" s="266">
        <v>12178.66830412793</v>
      </c>
      <c r="H9" s="266">
        <v>15709.39284310006</v>
      </c>
      <c r="I9" s="266">
        <v>19055.172784174916</v>
      </c>
      <c r="J9" s="266">
        <v>0</v>
      </c>
      <c r="K9" s="266">
        <v>0</v>
      </c>
      <c r="L9" s="266">
        <v>0</v>
      </c>
      <c r="M9" s="266">
        <v>0</v>
      </c>
      <c r="N9" s="266">
        <v>0</v>
      </c>
      <c r="O9" s="266">
        <v>0</v>
      </c>
      <c r="P9" s="266">
        <v>62416.659833403784</v>
      </c>
      <c r="Q9" s="266">
        <v>87894.783220387675</v>
      </c>
      <c r="R9" s="266">
        <v>220739.1825098946</v>
      </c>
      <c r="S9" s="272">
        <v>-0.28987071192951186</v>
      </c>
    </row>
    <row r="10" spans="1:19" ht="15" customHeight="1" x14ac:dyDescent="0.2">
      <c r="A10" s="819"/>
      <c r="B10" s="85" t="s">
        <v>415</v>
      </c>
      <c r="C10" s="266">
        <v>9534.9086091755162</v>
      </c>
      <c r="D10" s="266">
        <v>2171.475535</v>
      </c>
      <c r="E10" s="266">
        <v>930.35571300000015</v>
      </c>
      <c r="F10" s="266">
        <v>4530.5058220000001</v>
      </c>
      <c r="G10" s="266">
        <v>7105.0405280000105</v>
      </c>
      <c r="H10" s="266">
        <v>10531.46668999997</v>
      </c>
      <c r="I10" s="266">
        <v>9534.9086091755162</v>
      </c>
      <c r="J10" s="266">
        <v>0</v>
      </c>
      <c r="K10" s="266">
        <v>0</v>
      </c>
      <c r="L10" s="266">
        <v>0</v>
      </c>
      <c r="M10" s="266">
        <v>0</v>
      </c>
      <c r="N10" s="266">
        <v>0</v>
      </c>
      <c r="O10" s="266">
        <v>0</v>
      </c>
      <c r="P10" s="266">
        <v>34803.752897175495</v>
      </c>
      <c r="Q10" s="266">
        <v>45130.746053114228</v>
      </c>
      <c r="R10" s="266">
        <v>104377.2539833123</v>
      </c>
      <c r="S10" s="272">
        <v>-0.22882389632524414</v>
      </c>
    </row>
    <row r="11" spans="1:19" ht="15" customHeight="1" x14ac:dyDescent="0.2">
      <c r="A11" s="819"/>
      <c r="B11" s="85" t="s">
        <v>214</v>
      </c>
      <c r="C11" s="266">
        <v>2.909569271684127</v>
      </c>
      <c r="D11" s="266"/>
      <c r="E11" s="266"/>
      <c r="F11" s="266"/>
      <c r="G11" s="266"/>
      <c r="H11" s="266">
        <v>1.36793226828681</v>
      </c>
      <c r="I11" s="266"/>
      <c r="J11" s="266"/>
      <c r="K11" s="266"/>
      <c r="L11" s="266"/>
      <c r="M11" s="266"/>
      <c r="N11" s="266"/>
      <c r="O11" s="266"/>
      <c r="P11" s="266">
        <v>4.2775015399709373</v>
      </c>
      <c r="Q11" s="266"/>
      <c r="R11" s="266"/>
      <c r="S11" s="272"/>
    </row>
    <row r="12" spans="1:19" ht="15" customHeight="1" x14ac:dyDescent="0.2">
      <c r="A12" s="819"/>
      <c r="B12" s="85" t="s">
        <v>215</v>
      </c>
      <c r="C12" s="266">
        <v>0</v>
      </c>
      <c r="D12" s="266"/>
      <c r="E12" s="266"/>
      <c r="F12" s="266"/>
      <c r="G12" s="266"/>
      <c r="H12" s="266"/>
      <c r="I12" s="266"/>
      <c r="J12" s="266"/>
      <c r="K12" s="266"/>
      <c r="L12" s="266"/>
      <c r="M12" s="266"/>
      <c r="N12" s="266"/>
      <c r="O12" s="266"/>
      <c r="P12" s="266">
        <v>0</v>
      </c>
      <c r="Q12" s="266"/>
      <c r="R12" s="266"/>
      <c r="S12" s="272"/>
    </row>
    <row r="13" spans="1:19" ht="15" customHeight="1" x14ac:dyDescent="0.2">
      <c r="A13" s="819"/>
      <c r="B13" s="252" t="s">
        <v>380</v>
      </c>
      <c r="C13" s="255">
        <v>28592.990962622116</v>
      </c>
      <c r="D13" s="255">
        <v>7026.1350839999996</v>
      </c>
      <c r="E13" s="255">
        <v>2547.1395830000001</v>
      </c>
      <c r="F13" s="255">
        <v>13532.488305000879</v>
      </c>
      <c r="G13" s="255">
        <v>19283.708832127941</v>
      </c>
      <c r="H13" s="255">
        <v>26242.22746536832</v>
      </c>
      <c r="I13" s="255">
        <v>28590.081393350432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97224.690232119247</v>
      </c>
      <c r="Q13" s="255">
        <v>133025.52927350189</v>
      </c>
      <c r="R13" s="255">
        <v>325116.43649320689</v>
      </c>
      <c r="S13" s="274">
        <v>-0.2691275820280763</v>
      </c>
    </row>
    <row r="14" spans="1:19" ht="15" customHeight="1" x14ac:dyDescent="0.2">
      <c r="A14" s="819"/>
      <c r="B14" s="85" t="s">
        <v>414</v>
      </c>
      <c r="C14" s="266">
        <v>6974.7514158250815</v>
      </c>
      <c r="D14" s="266">
        <v>2160.0049510000008</v>
      </c>
      <c r="E14" s="266">
        <v>328.57313999999997</v>
      </c>
      <c r="F14" s="266">
        <v>3767.3665769991203</v>
      </c>
      <c r="G14" s="266">
        <v>5118.4906958720694</v>
      </c>
      <c r="H14" s="266">
        <v>6577.5111568999419</v>
      </c>
      <c r="I14" s="266">
        <v>6974.7514158250815</v>
      </c>
      <c r="J14" s="266">
        <v>0</v>
      </c>
      <c r="K14" s="266">
        <v>0</v>
      </c>
      <c r="L14" s="266">
        <v>0</v>
      </c>
      <c r="M14" s="266">
        <v>0</v>
      </c>
      <c r="N14" s="266">
        <v>0</v>
      </c>
      <c r="O14" s="266">
        <v>0</v>
      </c>
      <c r="P14" s="266">
        <v>24926.697936596218</v>
      </c>
      <c r="Q14" s="266">
        <v>31713.292429612324</v>
      </c>
      <c r="R14" s="266">
        <v>86744.970540105423</v>
      </c>
      <c r="S14" s="272">
        <v>-0.21399842063320795</v>
      </c>
    </row>
    <row r="15" spans="1:19" ht="15" customHeight="1" x14ac:dyDescent="0.2">
      <c r="A15" s="819"/>
      <c r="B15" s="85" t="s">
        <v>415</v>
      </c>
      <c r="C15" s="266">
        <v>7547.0537128244687</v>
      </c>
      <c r="D15" s="266">
        <v>1549.8255440000003</v>
      </c>
      <c r="E15" s="266">
        <v>308.43682199999967</v>
      </c>
      <c r="F15" s="266">
        <v>2526.3978639999996</v>
      </c>
      <c r="G15" s="266">
        <v>4395.599549999979</v>
      </c>
      <c r="H15" s="266">
        <v>7762.2693740000414</v>
      </c>
      <c r="I15" s="266">
        <v>7547.0537128244687</v>
      </c>
      <c r="J15" s="266">
        <v>0</v>
      </c>
      <c r="K15" s="266">
        <v>0</v>
      </c>
      <c r="L15" s="266">
        <v>0</v>
      </c>
      <c r="M15" s="266">
        <v>0</v>
      </c>
      <c r="N15" s="266">
        <v>0</v>
      </c>
      <c r="O15" s="266">
        <v>0</v>
      </c>
      <c r="P15" s="266">
        <v>24089.582866824494</v>
      </c>
      <c r="Q15" s="266">
        <v>29364.089233885781</v>
      </c>
      <c r="R15" s="266">
        <v>65073.59148168769</v>
      </c>
      <c r="S15" s="272">
        <v>-0.17962438150387361</v>
      </c>
    </row>
    <row r="16" spans="1:19" ht="15" customHeight="1" x14ac:dyDescent="0.2">
      <c r="A16" s="819"/>
      <c r="B16" s="85" t="s">
        <v>214</v>
      </c>
      <c r="C16" s="266">
        <v>1.0688307283158727</v>
      </c>
      <c r="D16" s="266"/>
      <c r="E16" s="266"/>
      <c r="F16" s="266"/>
      <c r="G16" s="266"/>
      <c r="H16" s="266">
        <v>0.54706773171319001</v>
      </c>
      <c r="I16" s="266"/>
      <c r="J16" s="266"/>
      <c r="K16" s="266"/>
      <c r="L16" s="266"/>
      <c r="M16" s="266"/>
      <c r="N16" s="266"/>
      <c r="O16" s="266"/>
      <c r="P16" s="266">
        <v>1.6158984600290625</v>
      </c>
      <c r="Q16" s="266"/>
      <c r="R16" s="266"/>
      <c r="S16" s="272"/>
    </row>
    <row r="17" spans="1:19" ht="15" customHeight="1" x14ac:dyDescent="0.2">
      <c r="A17" s="819"/>
      <c r="B17" s="85" t="s">
        <v>215</v>
      </c>
      <c r="C17" s="266">
        <v>0</v>
      </c>
      <c r="D17" s="266"/>
      <c r="E17" s="266"/>
      <c r="F17" s="266"/>
      <c r="G17" s="266"/>
      <c r="H17" s="266"/>
      <c r="I17" s="266"/>
      <c r="J17" s="266"/>
      <c r="K17" s="266"/>
      <c r="L17" s="266"/>
      <c r="M17" s="266"/>
      <c r="N17" s="266"/>
      <c r="O17" s="266"/>
      <c r="P17" s="266">
        <v>0</v>
      </c>
      <c r="Q17" s="266"/>
      <c r="R17" s="266"/>
      <c r="S17" s="272"/>
    </row>
    <row r="18" spans="1:19" ht="15" customHeight="1" x14ac:dyDescent="0.2">
      <c r="A18" s="819"/>
      <c r="B18" s="252" t="s">
        <v>382</v>
      </c>
      <c r="C18" s="255">
        <v>14522.873959377866</v>
      </c>
      <c r="D18" s="255">
        <v>3709.8304950000011</v>
      </c>
      <c r="E18" s="255">
        <v>637.00996199999963</v>
      </c>
      <c r="F18" s="255">
        <v>6293.7644409991199</v>
      </c>
      <c r="G18" s="255">
        <v>9514.0902458720484</v>
      </c>
      <c r="H18" s="255">
        <v>14340.327598631697</v>
      </c>
      <c r="I18" s="255">
        <v>14521.80512864955</v>
      </c>
      <c r="J18" s="255">
        <v>0</v>
      </c>
      <c r="K18" s="255">
        <v>0</v>
      </c>
      <c r="L18" s="255">
        <v>0</v>
      </c>
      <c r="M18" s="255">
        <v>0</v>
      </c>
      <c r="N18" s="255">
        <v>0</v>
      </c>
      <c r="O18" s="255">
        <v>0</v>
      </c>
      <c r="P18" s="255">
        <v>49017.896701880738</v>
      </c>
      <c r="Q18" s="255">
        <v>61077.381663498105</v>
      </c>
      <c r="R18" s="255">
        <v>151818.5620217931</v>
      </c>
      <c r="S18" s="274">
        <v>-0.19744600428450454</v>
      </c>
    </row>
    <row r="19" spans="1:19" ht="15" customHeight="1" x14ac:dyDescent="0.2">
      <c r="A19" s="819"/>
      <c r="B19" s="85" t="s">
        <v>414</v>
      </c>
      <c r="C19" s="269">
        <v>0.26795127647068145</v>
      </c>
      <c r="D19" s="269">
        <v>0.3079270506807561</v>
      </c>
      <c r="E19" s="269">
        <v>0.16890120338374287</v>
      </c>
      <c r="F19" s="269">
        <v>0.29503199883543008</v>
      </c>
      <c r="G19" s="269">
        <v>0.29591510928887627</v>
      </c>
      <c r="H19" s="269">
        <v>0.2951289760524809</v>
      </c>
      <c r="I19" s="269">
        <v>0.26795127647068145</v>
      </c>
      <c r="J19" s="269" t="s">
        <v>112</v>
      </c>
      <c r="K19" s="269" t="s">
        <v>112</v>
      </c>
      <c r="L19" s="269" t="s">
        <v>112</v>
      </c>
      <c r="M19" s="269" t="s">
        <v>112</v>
      </c>
      <c r="N19" s="269" t="s">
        <v>112</v>
      </c>
      <c r="O19" s="269" t="s">
        <v>112</v>
      </c>
      <c r="P19" s="269">
        <v>0.28538744757483825</v>
      </c>
      <c r="Q19" s="269">
        <v>0.26514340488523963</v>
      </c>
      <c r="R19" s="269">
        <v>0.28211200375584827</v>
      </c>
      <c r="S19" s="272">
        <v>2.0244042689598618E-2</v>
      </c>
    </row>
    <row r="20" spans="1:19" ht="15" customHeight="1" x14ac:dyDescent="0.2">
      <c r="A20" s="819"/>
      <c r="B20" s="85" t="s">
        <v>415</v>
      </c>
      <c r="C20" s="269">
        <v>0.44181421142139876</v>
      </c>
      <c r="D20" s="269">
        <v>0.41647410706592819</v>
      </c>
      <c r="E20" s="269">
        <v>0.24898182164134505</v>
      </c>
      <c r="F20" s="269">
        <v>0.35800373314036465</v>
      </c>
      <c r="G20" s="269">
        <v>0.38220477470714764</v>
      </c>
      <c r="H20" s="269">
        <v>0.42431296411208769</v>
      </c>
      <c r="I20" s="269">
        <v>0.44181421142139876</v>
      </c>
      <c r="J20" s="269" t="s">
        <v>112</v>
      </c>
      <c r="K20" s="269" t="s">
        <v>112</v>
      </c>
      <c r="L20" s="269" t="s">
        <v>112</v>
      </c>
      <c r="M20" s="269" t="s">
        <v>112</v>
      </c>
      <c r="N20" s="269" t="s">
        <v>112</v>
      </c>
      <c r="O20" s="269" t="s">
        <v>112</v>
      </c>
      <c r="P20" s="269">
        <v>0.4090375006665839</v>
      </c>
      <c r="Q20" s="269">
        <v>0.39417617504297064</v>
      </c>
      <c r="R20" s="269">
        <v>0.38402636058330331</v>
      </c>
      <c r="S20" s="272">
        <v>1.4861325623613253E-2</v>
      </c>
    </row>
    <row r="21" spans="1:19" ht="15" customHeight="1" x14ac:dyDescent="0.2">
      <c r="A21" s="819"/>
      <c r="B21" s="85" t="s">
        <v>214</v>
      </c>
      <c r="C21" s="269">
        <v>0.26865843764223624</v>
      </c>
      <c r="D21" s="269"/>
      <c r="E21" s="269"/>
      <c r="F21" s="269"/>
      <c r="G21" s="269"/>
      <c r="H21" s="269">
        <v>0.28567505572490337</v>
      </c>
      <c r="I21" s="269"/>
      <c r="J21" s="269"/>
      <c r="K21" s="269"/>
      <c r="L21" s="269"/>
      <c r="M21" s="269"/>
      <c r="N21" s="269"/>
      <c r="O21" s="269"/>
      <c r="P21" s="269">
        <v>0.27418781349120414</v>
      </c>
      <c r="Q21" s="269"/>
      <c r="R21" s="269"/>
      <c r="S21" s="272"/>
    </row>
    <row r="22" spans="1:19" ht="15" customHeight="1" x14ac:dyDescent="0.2">
      <c r="A22" s="819"/>
      <c r="B22" s="85" t="s">
        <v>215</v>
      </c>
      <c r="C22" s="269" t="s">
        <v>112</v>
      </c>
      <c r="D22" s="269"/>
      <c r="E22" s="269"/>
      <c r="F22" s="269"/>
      <c r="G22" s="269"/>
      <c r="H22" s="269"/>
      <c r="I22" s="269"/>
      <c r="J22" s="269"/>
      <c r="K22" s="269"/>
      <c r="L22" s="269"/>
      <c r="M22" s="269"/>
      <c r="N22" s="269"/>
      <c r="O22" s="269"/>
      <c r="P22" s="269" t="s">
        <v>112</v>
      </c>
      <c r="Q22" s="269"/>
      <c r="R22" s="269"/>
      <c r="S22" s="272"/>
    </row>
    <row r="23" spans="1:19" ht="15" customHeight="1" x14ac:dyDescent="0.2">
      <c r="A23" s="819"/>
      <c r="B23" s="252" t="s">
        <v>96</v>
      </c>
      <c r="C23" s="260">
        <v>0.33683364547251682</v>
      </c>
      <c r="D23" s="260">
        <v>0.34555163834136959</v>
      </c>
      <c r="E23" s="260">
        <v>0.20005654665318165</v>
      </c>
      <c r="F23" s="260">
        <v>0.31744599050715239</v>
      </c>
      <c r="G23" s="260">
        <v>0.33037560336131089</v>
      </c>
      <c r="H23" s="260">
        <v>0.35336187127736368</v>
      </c>
      <c r="I23" s="260">
        <v>0.33683993673621954</v>
      </c>
      <c r="J23" s="260" t="s">
        <v>112</v>
      </c>
      <c r="K23" s="260" t="s">
        <v>112</v>
      </c>
      <c r="L23" s="260" t="s">
        <v>112</v>
      </c>
      <c r="M23" s="260" t="s">
        <v>112</v>
      </c>
      <c r="N23" s="260" t="s">
        <v>112</v>
      </c>
      <c r="O23" s="260" t="s">
        <v>112</v>
      </c>
      <c r="P23" s="260">
        <v>0.3351820952401694</v>
      </c>
      <c r="Q23" s="260">
        <v>0.31466494432596115</v>
      </c>
      <c r="R23" s="260">
        <v>0.3183212859079334</v>
      </c>
      <c r="S23" s="274">
        <v>2.0517150914208249E-2</v>
      </c>
    </row>
    <row r="24" spans="1:19" ht="15" customHeight="1" x14ac:dyDescent="0.2">
      <c r="A24" s="819" t="s">
        <v>418</v>
      </c>
      <c r="B24" s="85" t="s">
        <v>24</v>
      </c>
      <c r="C24" s="266">
        <v>8350.9088929999944</v>
      </c>
      <c r="D24" s="266">
        <v>1943.08476</v>
      </c>
      <c r="E24" s="266">
        <v>408.70643699999999</v>
      </c>
      <c r="F24" s="266">
        <v>3982.117311</v>
      </c>
      <c r="G24" s="266">
        <v>5608.3731310000003</v>
      </c>
      <c r="H24" s="266">
        <v>7758.9518520000101</v>
      </c>
      <c r="I24" s="266">
        <v>8350.9088929999944</v>
      </c>
      <c r="J24" s="266">
        <v>0</v>
      </c>
      <c r="K24" s="266">
        <v>0</v>
      </c>
      <c r="L24" s="266">
        <v>0</v>
      </c>
      <c r="M24" s="266">
        <v>0</v>
      </c>
      <c r="N24" s="266">
        <v>0</v>
      </c>
      <c r="O24" s="266">
        <v>0</v>
      </c>
      <c r="P24" s="266">
        <v>28052.142384000006</v>
      </c>
      <c r="Q24" s="266">
        <v>34983.918095000001</v>
      </c>
      <c r="R24" s="266">
        <v>82468.679902000003</v>
      </c>
      <c r="S24" s="272">
        <v>-0.19814177737829497</v>
      </c>
    </row>
    <row r="25" spans="1:19" ht="15" customHeight="1" x14ac:dyDescent="0.2">
      <c r="A25" s="819"/>
      <c r="B25" s="85" t="s">
        <v>51</v>
      </c>
      <c r="C25" s="266">
        <v>6982.0450529999953</v>
      </c>
      <c r="D25" s="266">
        <v>1500.91237</v>
      </c>
      <c r="E25" s="266">
        <v>708.00116500000001</v>
      </c>
      <c r="F25" s="266">
        <v>2854.419034</v>
      </c>
      <c r="G25" s="266">
        <v>4299.9211290000003</v>
      </c>
      <c r="H25" s="266">
        <v>6752.2138500000001</v>
      </c>
      <c r="I25" s="266">
        <v>6982.0450529999953</v>
      </c>
      <c r="J25" s="266">
        <v>0</v>
      </c>
      <c r="K25" s="266">
        <v>0</v>
      </c>
      <c r="L25" s="266">
        <v>0</v>
      </c>
      <c r="M25" s="266">
        <v>0</v>
      </c>
      <c r="N25" s="266">
        <v>0</v>
      </c>
      <c r="O25" s="266">
        <v>0</v>
      </c>
      <c r="P25" s="266">
        <v>23097.512600999995</v>
      </c>
      <c r="Q25" s="266">
        <v>29698.690859000002</v>
      </c>
      <c r="R25" s="266">
        <v>70452.237747000006</v>
      </c>
      <c r="S25" s="272">
        <v>-0.22227169168298744</v>
      </c>
    </row>
    <row r="26" spans="1:19" ht="15" customHeight="1" x14ac:dyDescent="0.2">
      <c r="A26" s="819"/>
      <c r="B26" s="85" t="s">
        <v>216</v>
      </c>
      <c r="C26" s="266">
        <v>5884.1849779999957</v>
      </c>
      <c r="D26" s="266">
        <v>1222.2532619999999</v>
      </c>
      <c r="E26" s="266">
        <v>387.952898</v>
      </c>
      <c r="F26" s="266">
        <v>1892.1633979999999</v>
      </c>
      <c r="G26" s="266">
        <v>3561.6343910000001</v>
      </c>
      <c r="H26" s="266">
        <v>5262.3450460000004</v>
      </c>
      <c r="I26" s="266">
        <v>5884.1849779999957</v>
      </c>
      <c r="J26" s="266">
        <v>0</v>
      </c>
      <c r="K26" s="266">
        <v>0</v>
      </c>
      <c r="L26" s="266">
        <v>0</v>
      </c>
      <c r="M26" s="266">
        <v>0</v>
      </c>
      <c r="N26" s="266">
        <v>0</v>
      </c>
      <c r="O26" s="266">
        <v>0</v>
      </c>
      <c r="P26" s="266">
        <v>18210.533972999998</v>
      </c>
      <c r="Q26" s="266">
        <v>25711.764896999997</v>
      </c>
      <c r="R26" s="266">
        <v>64704.909801000002</v>
      </c>
      <c r="S26" s="272">
        <v>-0.29174313603323399</v>
      </c>
    </row>
    <row r="27" spans="1:19" ht="15" customHeight="1" x14ac:dyDescent="0.2">
      <c r="A27" s="819"/>
      <c r="B27" s="85" t="s">
        <v>53</v>
      </c>
      <c r="C27" s="266">
        <v>5976.9905919999974</v>
      </c>
      <c r="D27" s="266">
        <v>1677.4152140000001</v>
      </c>
      <c r="E27" s="266">
        <v>347.350055</v>
      </c>
      <c r="F27" s="266">
        <v>2678.254774</v>
      </c>
      <c r="G27" s="266">
        <v>4239.1529680000003</v>
      </c>
      <c r="H27" s="266">
        <v>5954.2722480000002</v>
      </c>
      <c r="I27" s="266">
        <v>5976.9905919999974</v>
      </c>
      <c r="J27" s="266">
        <v>0</v>
      </c>
      <c r="K27" s="266">
        <v>0</v>
      </c>
      <c r="L27" s="266">
        <v>0</v>
      </c>
      <c r="M27" s="266">
        <v>0</v>
      </c>
      <c r="N27" s="266">
        <v>0</v>
      </c>
      <c r="O27" s="266">
        <v>0</v>
      </c>
      <c r="P27" s="266">
        <v>20873.435850999998</v>
      </c>
      <c r="Q27" s="266">
        <v>26196.533517</v>
      </c>
      <c r="R27" s="266">
        <v>69663.004551999999</v>
      </c>
      <c r="S27" s="272">
        <v>-0.20319855153910449</v>
      </c>
    </row>
    <row r="28" spans="1:19" ht="15" customHeight="1" x14ac:dyDescent="0.2">
      <c r="A28" s="819"/>
      <c r="B28" s="85" t="s">
        <v>54</v>
      </c>
      <c r="C28" s="266">
        <v>8122.5660229999949</v>
      </c>
      <c r="D28" s="266">
        <v>1748.0832270000001</v>
      </c>
      <c r="E28" s="266">
        <v>622.70088899999996</v>
      </c>
      <c r="F28" s="266">
        <v>4521.9147780000003</v>
      </c>
      <c r="G28" s="266">
        <v>5561.988652</v>
      </c>
      <c r="H28" s="266">
        <v>7453.8972949999998</v>
      </c>
      <c r="I28" s="266">
        <v>8122.5660229999949</v>
      </c>
      <c r="J28" s="266">
        <v>0</v>
      </c>
      <c r="K28" s="266">
        <v>0</v>
      </c>
      <c r="L28" s="266">
        <v>0</v>
      </c>
      <c r="M28" s="266">
        <v>0</v>
      </c>
      <c r="N28" s="266">
        <v>0</v>
      </c>
      <c r="O28" s="266">
        <v>0</v>
      </c>
      <c r="P28" s="266">
        <v>28031.150863999996</v>
      </c>
      <c r="Q28" s="266">
        <v>39916.611313000001</v>
      </c>
      <c r="R28" s="266">
        <v>95253.221768000003</v>
      </c>
      <c r="S28" s="272">
        <v>-0.29775725087989025</v>
      </c>
    </row>
    <row r="29" spans="1:19" ht="15" customHeight="1" x14ac:dyDescent="0.2">
      <c r="A29" s="819"/>
      <c r="B29" s="85" t="s">
        <v>55</v>
      </c>
      <c r="C29" s="266">
        <v>7618.0440970000045</v>
      </c>
      <c r="D29" s="266">
        <v>2574.3723970000001</v>
      </c>
      <c r="E29" s="266">
        <v>697.93630199999996</v>
      </c>
      <c r="F29" s="266">
        <v>3838.2952660000001</v>
      </c>
      <c r="G29" s="266">
        <v>5402.1169120000004</v>
      </c>
      <c r="H29" s="266">
        <v>7245.331486</v>
      </c>
      <c r="I29" s="266">
        <v>7618.0440970000045</v>
      </c>
      <c r="J29" s="266">
        <v>0</v>
      </c>
      <c r="K29" s="266">
        <v>0</v>
      </c>
      <c r="L29" s="266">
        <v>0</v>
      </c>
      <c r="M29" s="266">
        <v>0</v>
      </c>
      <c r="N29" s="266">
        <v>0</v>
      </c>
      <c r="O29" s="266">
        <v>0</v>
      </c>
      <c r="P29" s="266">
        <v>27376.096460000004</v>
      </c>
      <c r="Q29" s="266">
        <v>37363.066789999997</v>
      </c>
      <c r="R29" s="266">
        <v>93349.846399999995</v>
      </c>
      <c r="S29" s="272">
        <v>-0.26729525138104959</v>
      </c>
    </row>
    <row r="30" spans="1:19" ht="15" customHeight="1" x14ac:dyDescent="0.2">
      <c r="A30" s="819"/>
      <c r="B30" s="85" t="s">
        <v>75</v>
      </c>
      <c r="C30" s="266">
        <v>181.12528600000005</v>
      </c>
      <c r="D30" s="266">
        <v>69.844348999999994</v>
      </c>
      <c r="E30" s="266">
        <v>11.501799</v>
      </c>
      <c r="F30" s="266">
        <v>59.088185000000003</v>
      </c>
      <c r="G30" s="266">
        <v>124.611895</v>
      </c>
      <c r="H30" s="266">
        <v>155.54328699999999</v>
      </c>
      <c r="I30" s="266">
        <v>181.12528600000005</v>
      </c>
      <c r="J30" s="266">
        <v>0</v>
      </c>
      <c r="K30" s="266">
        <v>0</v>
      </c>
      <c r="L30" s="266">
        <v>0</v>
      </c>
      <c r="M30" s="266">
        <v>0</v>
      </c>
      <c r="N30" s="266">
        <v>0</v>
      </c>
      <c r="O30" s="266">
        <v>0</v>
      </c>
      <c r="P30" s="266">
        <v>601.71480100000008</v>
      </c>
      <c r="Q30" s="266">
        <v>232.32546600000001</v>
      </c>
      <c r="R30" s="266">
        <v>1043.0983450000001</v>
      </c>
      <c r="S30" s="272">
        <v>1.5899648943349156</v>
      </c>
    </row>
    <row r="31" spans="1:19" ht="15" customHeight="1" x14ac:dyDescent="0.2">
      <c r="A31" s="819"/>
      <c r="B31" s="268" t="s">
        <v>378</v>
      </c>
      <c r="C31" s="255">
        <v>43115.864921999986</v>
      </c>
      <c r="D31" s="255">
        <v>10735.965579000002</v>
      </c>
      <c r="E31" s="255">
        <v>3184.1495449999998</v>
      </c>
      <c r="F31" s="255">
        <v>19826.252746000002</v>
      </c>
      <c r="G31" s="255">
        <v>28797.799078000004</v>
      </c>
      <c r="H31" s="255">
        <v>40582.555064000015</v>
      </c>
      <c r="I31" s="255">
        <v>43115.864921999986</v>
      </c>
      <c r="J31" s="255">
        <v>0</v>
      </c>
      <c r="K31" s="255">
        <v>0</v>
      </c>
      <c r="L31" s="255">
        <v>0</v>
      </c>
      <c r="M31" s="255">
        <v>0</v>
      </c>
      <c r="N31" s="255">
        <v>0</v>
      </c>
      <c r="O31" s="255">
        <v>0</v>
      </c>
      <c r="P31" s="255">
        <v>146242.58693399999</v>
      </c>
      <c r="Q31" s="255">
        <v>194102.91093700001</v>
      </c>
      <c r="R31" s="255">
        <v>476934.99851499998</v>
      </c>
      <c r="S31" s="274">
        <v>-0.24657190235819826</v>
      </c>
    </row>
    <row r="32" spans="1:19" ht="15" customHeight="1" x14ac:dyDescent="0.2">
      <c r="A32" s="819"/>
      <c r="B32" s="85" t="s">
        <v>24</v>
      </c>
      <c r="C32" s="266">
        <v>5544.2738338310519</v>
      </c>
      <c r="D32" s="266">
        <v>1288.3188843968801</v>
      </c>
      <c r="E32" s="266">
        <v>368.96785526328699</v>
      </c>
      <c r="F32" s="266">
        <v>2759.47144748046</v>
      </c>
      <c r="G32" s="266">
        <v>3766.6850931526301</v>
      </c>
      <c r="H32" s="266">
        <v>4942.2921251042399</v>
      </c>
      <c r="I32" s="266">
        <v>5544.2738338310519</v>
      </c>
      <c r="J32" s="266">
        <v>0</v>
      </c>
      <c r="K32" s="266">
        <v>0</v>
      </c>
      <c r="L32" s="266">
        <v>0</v>
      </c>
      <c r="M32" s="266">
        <v>0</v>
      </c>
      <c r="N32" s="266">
        <v>0</v>
      </c>
      <c r="O32" s="266">
        <v>0</v>
      </c>
      <c r="P32" s="266">
        <v>18670.009239228548</v>
      </c>
      <c r="Q32" s="266">
        <v>24039.273764263278</v>
      </c>
      <c r="R32" s="266">
        <v>56402.889979415202</v>
      </c>
      <c r="S32" s="272">
        <v>-0.22335385742878244</v>
      </c>
    </row>
    <row r="33" spans="1:19" ht="15" customHeight="1" x14ac:dyDescent="0.2">
      <c r="A33" s="819"/>
      <c r="B33" s="85" t="s">
        <v>51</v>
      </c>
      <c r="C33" s="266">
        <v>4634.0894228882889</v>
      </c>
      <c r="D33" s="266">
        <v>978.25144999384099</v>
      </c>
      <c r="E33" s="266">
        <v>485.615162684903</v>
      </c>
      <c r="F33" s="266">
        <v>1964.2823522762701</v>
      </c>
      <c r="G33" s="266">
        <v>2895.33318319919</v>
      </c>
      <c r="H33" s="266">
        <v>4386.7409822452601</v>
      </c>
      <c r="I33" s="266">
        <v>4634.0894228882889</v>
      </c>
      <c r="J33" s="266">
        <v>0</v>
      </c>
      <c r="K33" s="266">
        <v>0</v>
      </c>
      <c r="L33" s="266">
        <v>0</v>
      </c>
      <c r="M33" s="266">
        <v>0</v>
      </c>
      <c r="N33" s="266">
        <v>0</v>
      </c>
      <c r="O33" s="266">
        <v>0</v>
      </c>
      <c r="P33" s="266">
        <v>15344.312553287753</v>
      </c>
      <c r="Q33" s="266">
        <v>20308.916863008591</v>
      </c>
      <c r="R33" s="266">
        <v>47978.521586601302</v>
      </c>
      <c r="S33" s="272">
        <v>-0.24445441099636145</v>
      </c>
    </row>
    <row r="34" spans="1:19" ht="15" customHeight="1" x14ac:dyDescent="0.2">
      <c r="A34" s="819"/>
      <c r="B34" s="85" t="s">
        <v>216</v>
      </c>
      <c r="C34" s="266">
        <v>3892.7504290841734</v>
      </c>
      <c r="D34" s="266">
        <v>808.04649971761705</v>
      </c>
      <c r="E34" s="266">
        <v>348.76995916545798</v>
      </c>
      <c r="F34" s="266">
        <v>1297.7408484893799</v>
      </c>
      <c r="G34" s="266">
        <v>2392.5649344165199</v>
      </c>
      <c r="H34" s="266">
        <v>3347.8179671941498</v>
      </c>
      <c r="I34" s="266">
        <v>3892.7504290841734</v>
      </c>
      <c r="J34" s="266">
        <v>0</v>
      </c>
      <c r="K34" s="266">
        <v>0</v>
      </c>
      <c r="L34" s="266">
        <v>0</v>
      </c>
      <c r="M34" s="266">
        <v>0</v>
      </c>
      <c r="N34" s="266">
        <v>0</v>
      </c>
      <c r="O34" s="266">
        <v>0</v>
      </c>
      <c r="P34" s="266">
        <v>12087.690638067297</v>
      </c>
      <c r="Q34" s="266">
        <v>17595.928344680062</v>
      </c>
      <c r="R34" s="266">
        <v>44064.483871014403</v>
      </c>
      <c r="S34" s="272">
        <v>-0.31304047156330461</v>
      </c>
    </row>
    <row r="35" spans="1:19" ht="15" customHeight="1" x14ac:dyDescent="0.2">
      <c r="A35" s="819"/>
      <c r="B35" s="85" t="s">
        <v>53</v>
      </c>
      <c r="C35" s="266">
        <v>3971.6787192351312</v>
      </c>
      <c r="D35" s="266">
        <v>1088.4156719704099</v>
      </c>
      <c r="E35" s="266">
        <v>306.48528457597303</v>
      </c>
      <c r="F35" s="266">
        <v>1838.0354559314801</v>
      </c>
      <c r="G35" s="266">
        <v>2844.1626306094299</v>
      </c>
      <c r="H35" s="266">
        <v>3852.1676804337699</v>
      </c>
      <c r="I35" s="266">
        <v>3971.6787192351312</v>
      </c>
      <c r="J35" s="266">
        <v>0</v>
      </c>
      <c r="K35" s="266">
        <v>0</v>
      </c>
      <c r="L35" s="266">
        <v>0</v>
      </c>
      <c r="M35" s="266">
        <v>0</v>
      </c>
      <c r="N35" s="266">
        <v>0</v>
      </c>
      <c r="O35" s="266">
        <v>0</v>
      </c>
      <c r="P35" s="266">
        <v>13900.945442756194</v>
      </c>
      <c r="Q35" s="266">
        <v>17945.16835055493</v>
      </c>
      <c r="R35" s="266">
        <v>47512.0596284235</v>
      </c>
      <c r="S35" s="272">
        <v>-0.22536555962004523</v>
      </c>
    </row>
    <row r="36" spans="1:19" ht="15" customHeight="1" x14ac:dyDescent="0.2">
      <c r="A36" s="819"/>
      <c r="B36" s="85" t="s">
        <v>54</v>
      </c>
      <c r="C36" s="266">
        <v>5457.4872064469464</v>
      </c>
      <c r="D36" s="266">
        <v>1144.6441217890399</v>
      </c>
      <c r="E36" s="266">
        <v>505.77018281662902</v>
      </c>
      <c r="F36" s="266">
        <v>3092.4761315431701</v>
      </c>
      <c r="G36" s="266">
        <v>3803.2135146570899</v>
      </c>
      <c r="H36" s="266">
        <v>4793.1656502183296</v>
      </c>
      <c r="I36" s="266">
        <v>5457.4872064469464</v>
      </c>
      <c r="J36" s="266">
        <v>0</v>
      </c>
      <c r="K36" s="266">
        <v>0</v>
      </c>
      <c r="L36" s="266">
        <v>0</v>
      </c>
      <c r="M36" s="266">
        <v>0</v>
      </c>
      <c r="N36" s="266">
        <v>0</v>
      </c>
      <c r="O36" s="266">
        <v>0</v>
      </c>
      <c r="P36" s="266">
        <v>18796.756807471204</v>
      </c>
      <c r="Q36" s="266">
        <v>27590.065034764863</v>
      </c>
      <c r="R36" s="266">
        <v>65293.257636685397</v>
      </c>
      <c r="S36" s="272">
        <v>-0.3187128488538773</v>
      </c>
    </row>
    <row r="37" spans="1:19" ht="15" customHeight="1" x14ac:dyDescent="0.2">
      <c r="A37" s="819"/>
      <c r="B37" s="85" t="s">
        <v>55</v>
      </c>
      <c r="C37" s="266">
        <v>5001.107448893541</v>
      </c>
      <c r="D37" s="266">
        <v>1681.23026313221</v>
      </c>
      <c r="E37" s="266">
        <v>524.93417549375101</v>
      </c>
      <c r="F37" s="266">
        <v>2548.3852802801198</v>
      </c>
      <c r="G37" s="266">
        <v>3516.45865409308</v>
      </c>
      <c r="H37" s="266">
        <v>4838.2101961725903</v>
      </c>
      <c r="I37" s="266">
        <v>5001.107448893541</v>
      </c>
      <c r="J37" s="266">
        <v>0</v>
      </c>
      <c r="K37" s="266">
        <v>0</v>
      </c>
      <c r="L37" s="266">
        <v>0</v>
      </c>
      <c r="M37" s="266">
        <v>0</v>
      </c>
      <c r="N37" s="266">
        <v>0</v>
      </c>
      <c r="O37" s="266">
        <v>0</v>
      </c>
      <c r="P37" s="266">
        <v>18110.326018065291</v>
      </c>
      <c r="Q37" s="266">
        <v>25435.348890230111</v>
      </c>
      <c r="R37" s="266">
        <v>63332.591040970998</v>
      </c>
      <c r="S37" s="272">
        <v>-0.2879859405026054</v>
      </c>
    </row>
    <row r="38" spans="1:19" ht="15" customHeight="1" x14ac:dyDescent="0.2">
      <c r="A38" s="819"/>
      <c r="B38" s="85" t="s">
        <v>75</v>
      </c>
      <c r="C38" s="266">
        <v>91.603902242983111</v>
      </c>
      <c r="D38" s="266">
        <v>37.228192999999997</v>
      </c>
      <c r="E38" s="266">
        <v>6.5969629999999997</v>
      </c>
      <c r="F38" s="266">
        <v>32.096788999999902</v>
      </c>
      <c r="G38" s="266">
        <v>65.290822000000006</v>
      </c>
      <c r="H38" s="266">
        <v>81.832864000000001</v>
      </c>
      <c r="I38" s="266">
        <v>91.603902242983111</v>
      </c>
      <c r="J38" s="266">
        <v>0</v>
      </c>
      <c r="K38" s="266">
        <v>0</v>
      </c>
      <c r="L38" s="266">
        <v>0</v>
      </c>
      <c r="M38" s="266">
        <v>0</v>
      </c>
      <c r="N38" s="266">
        <v>0</v>
      </c>
      <c r="O38" s="266">
        <v>0</v>
      </c>
      <c r="P38" s="266">
        <v>314.64953324298301</v>
      </c>
      <c r="Q38" s="266">
        <v>110.82802599999999</v>
      </c>
      <c r="R38" s="266">
        <v>532.632750095863</v>
      </c>
      <c r="S38" s="272">
        <v>1.8390791084105662</v>
      </c>
    </row>
    <row r="39" spans="1:19" ht="15" customHeight="1" x14ac:dyDescent="0.2">
      <c r="A39" s="819"/>
      <c r="B39" s="268" t="s">
        <v>380</v>
      </c>
      <c r="C39" s="255">
        <v>28592.990962622116</v>
      </c>
      <c r="D39" s="255">
        <v>7026.1350839999977</v>
      </c>
      <c r="E39" s="255">
        <v>2547.139583000001</v>
      </c>
      <c r="F39" s="255">
        <v>13532.488305000879</v>
      </c>
      <c r="G39" s="255">
        <v>19283.708832127937</v>
      </c>
      <c r="H39" s="255">
        <v>26242.227465368338</v>
      </c>
      <c r="I39" s="255">
        <v>28592.990962622116</v>
      </c>
      <c r="J39" s="255">
        <v>0</v>
      </c>
      <c r="K39" s="255">
        <v>0</v>
      </c>
      <c r="L39" s="255">
        <v>0</v>
      </c>
      <c r="M39" s="255">
        <v>0</v>
      </c>
      <c r="N39" s="255">
        <v>0</v>
      </c>
      <c r="O39" s="255">
        <v>0</v>
      </c>
      <c r="P39" s="255">
        <v>97224.690232119261</v>
      </c>
      <c r="Q39" s="255">
        <v>133025.52927350183</v>
      </c>
      <c r="R39" s="255">
        <v>325116.43649320665</v>
      </c>
      <c r="S39" s="274">
        <v>-0.26912758202807585</v>
      </c>
    </row>
    <row r="40" spans="1:19" ht="15" customHeight="1" x14ac:dyDescent="0.2">
      <c r="A40" s="819"/>
      <c r="B40" s="85" t="s">
        <v>24</v>
      </c>
      <c r="C40" s="266">
        <v>2806.6350591689425</v>
      </c>
      <c r="D40" s="266">
        <v>654.76587560311987</v>
      </c>
      <c r="E40" s="266">
        <v>39.738581736713002</v>
      </c>
      <c r="F40" s="266">
        <v>1222.6458635195399</v>
      </c>
      <c r="G40" s="266">
        <v>1841.6880378473702</v>
      </c>
      <c r="H40" s="266">
        <v>2816.6597268957703</v>
      </c>
      <c r="I40" s="266">
        <v>2806.6350591689425</v>
      </c>
      <c r="J40" s="266">
        <v>0</v>
      </c>
      <c r="K40" s="266">
        <v>0</v>
      </c>
      <c r="L40" s="266">
        <v>0</v>
      </c>
      <c r="M40" s="266">
        <v>0</v>
      </c>
      <c r="N40" s="266">
        <v>0</v>
      </c>
      <c r="O40" s="266">
        <v>0</v>
      </c>
      <c r="P40" s="266">
        <v>9382.1331447714583</v>
      </c>
      <c r="Q40" s="266">
        <v>10944.644330736723</v>
      </c>
      <c r="R40" s="266">
        <v>26065.789922584801</v>
      </c>
      <c r="S40" s="272">
        <v>-0.1427649121111354</v>
      </c>
    </row>
    <row r="41" spans="1:19" ht="15" customHeight="1" x14ac:dyDescent="0.2">
      <c r="A41" s="819"/>
      <c r="B41" s="85" t="s">
        <v>51</v>
      </c>
      <c r="C41" s="266">
        <v>2347.9556301117063</v>
      </c>
      <c r="D41" s="266">
        <v>522.66092000615902</v>
      </c>
      <c r="E41" s="266">
        <v>222.38600231509702</v>
      </c>
      <c r="F41" s="266">
        <v>890.13668172372991</v>
      </c>
      <c r="G41" s="266">
        <v>1404.5879458008103</v>
      </c>
      <c r="H41" s="266">
        <v>2365.47286775474</v>
      </c>
      <c r="I41" s="266">
        <v>2347.9556301117063</v>
      </c>
      <c r="J41" s="266">
        <v>0</v>
      </c>
      <c r="K41" s="266">
        <v>0</v>
      </c>
      <c r="L41" s="266">
        <v>0</v>
      </c>
      <c r="M41" s="266">
        <v>0</v>
      </c>
      <c r="N41" s="266">
        <v>0</v>
      </c>
      <c r="O41" s="266">
        <v>0</v>
      </c>
      <c r="P41" s="266">
        <v>7753.2000477122419</v>
      </c>
      <c r="Q41" s="266">
        <v>9389.7739959914106</v>
      </c>
      <c r="R41" s="266">
        <v>22473.716160398704</v>
      </c>
      <c r="S41" s="272">
        <v>-0.17429322036694794</v>
      </c>
    </row>
    <row r="42" spans="1:19" ht="15" customHeight="1" x14ac:dyDescent="0.2">
      <c r="A42" s="819"/>
      <c r="B42" s="85" t="s">
        <v>216</v>
      </c>
      <c r="C42" s="266">
        <v>1991.4345489158222</v>
      </c>
      <c r="D42" s="266">
        <v>414.2067622823829</v>
      </c>
      <c r="E42" s="266">
        <v>39.182938834542028</v>
      </c>
      <c r="F42" s="266">
        <v>594.42254951062</v>
      </c>
      <c r="G42" s="266">
        <v>1169.0694565834801</v>
      </c>
      <c r="H42" s="266">
        <v>1914.5270788058506</v>
      </c>
      <c r="I42" s="266">
        <v>1991.4345489158222</v>
      </c>
      <c r="J42" s="266">
        <v>0</v>
      </c>
      <c r="K42" s="266">
        <v>0</v>
      </c>
      <c r="L42" s="266">
        <v>0</v>
      </c>
      <c r="M42" s="266">
        <v>0</v>
      </c>
      <c r="N42" s="266">
        <v>0</v>
      </c>
      <c r="O42" s="266">
        <v>0</v>
      </c>
      <c r="P42" s="266">
        <v>6122.8433349327006</v>
      </c>
      <c r="Q42" s="266">
        <v>8115.8365523199354</v>
      </c>
      <c r="R42" s="266">
        <v>20640.425929985598</v>
      </c>
      <c r="S42" s="272">
        <v>-0.24556842717803773</v>
      </c>
    </row>
    <row r="43" spans="1:19" ht="15" customHeight="1" x14ac:dyDescent="0.2">
      <c r="A43" s="819"/>
      <c r="B43" s="85" t="s">
        <v>53</v>
      </c>
      <c r="C43" s="266">
        <v>2005.3118727648662</v>
      </c>
      <c r="D43" s="266">
        <v>588.9995420295902</v>
      </c>
      <c r="E43" s="266">
        <v>40.864770424026972</v>
      </c>
      <c r="F43" s="266">
        <v>840.2193180685199</v>
      </c>
      <c r="G43" s="266">
        <v>1394.9903373905704</v>
      </c>
      <c r="H43" s="266">
        <v>2102.1045675662303</v>
      </c>
      <c r="I43" s="266">
        <v>2005.3118727648662</v>
      </c>
      <c r="J43" s="266">
        <v>0</v>
      </c>
      <c r="K43" s="266">
        <v>0</v>
      </c>
      <c r="L43" s="266">
        <v>0</v>
      </c>
      <c r="M43" s="266">
        <v>0</v>
      </c>
      <c r="N43" s="266">
        <v>0</v>
      </c>
      <c r="O43" s="266">
        <v>0</v>
      </c>
      <c r="P43" s="266">
        <v>6972.4904082438043</v>
      </c>
      <c r="Q43" s="266">
        <v>8251.3651664450699</v>
      </c>
      <c r="R43" s="266">
        <v>22150.944923576499</v>
      </c>
      <c r="S43" s="272">
        <v>-0.15498947536607965</v>
      </c>
    </row>
    <row r="44" spans="1:19" ht="15" customHeight="1" x14ac:dyDescent="0.2">
      <c r="A44" s="819"/>
      <c r="B44" s="85" t="s">
        <v>54</v>
      </c>
      <c r="C44" s="266">
        <v>2665.0788165530485</v>
      </c>
      <c r="D44" s="266">
        <v>603.43910521096018</v>
      </c>
      <c r="E44" s="266">
        <v>116.93070618337094</v>
      </c>
      <c r="F44" s="266">
        <v>1429.4386464568302</v>
      </c>
      <c r="G44" s="266">
        <v>1758.7751373429101</v>
      </c>
      <c r="H44" s="266">
        <v>2660.7316447816702</v>
      </c>
      <c r="I44" s="266">
        <v>2665.0788165530485</v>
      </c>
      <c r="J44" s="266">
        <v>0</v>
      </c>
      <c r="K44" s="266">
        <v>0</v>
      </c>
      <c r="L44" s="266">
        <v>0</v>
      </c>
      <c r="M44" s="266">
        <v>0</v>
      </c>
      <c r="N44" s="266">
        <v>0</v>
      </c>
      <c r="O44" s="266">
        <v>0</v>
      </c>
      <c r="P44" s="266">
        <v>9234.3940565287921</v>
      </c>
      <c r="Q44" s="266">
        <v>12326.546278235139</v>
      </c>
      <c r="R44" s="266">
        <v>29959.964131314606</v>
      </c>
      <c r="S44" s="272">
        <v>-0.25085308990127508</v>
      </c>
    </row>
    <row r="45" spans="1:19" ht="15" customHeight="1" x14ac:dyDescent="0.2">
      <c r="A45" s="819"/>
      <c r="B45" s="85" t="s">
        <v>55</v>
      </c>
      <c r="C45" s="266">
        <v>2616.9366481064635</v>
      </c>
      <c r="D45" s="266">
        <v>893.14213386779011</v>
      </c>
      <c r="E45" s="266">
        <v>173.00212650624894</v>
      </c>
      <c r="F45" s="266">
        <v>1289.9099857198803</v>
      </c>
      <c r="G45" s="266">
        <v>1885.6582579069204</v>
      </c>
      <c r="H45" s="266">
        <v>2407.1212898274098</v>
      </c>
      <c r="I45" s="266">
        <v>2616.9366481064635</v>
      </c>
      <c r="J45" s="266">
        <v>0</v>
      </c>
      <c r="K45" s="266">
        <v>0</v>
      </c>
      <c r="L45" s="266">
        <v>0</v>
      </c>
      <c r="M45" s="266">
        <v>0</v>
      </c>
      <c r="N45" s="266">
        <v>0</v>
      </c>
      <c r="O45" s="266">
        <v>0</v>
      </c>
      <c r="P45" s="266">
        <v>9265.7704419347137</v>
      </c>
      <c r="Q45" s="266">
        <v>11927.717899769887</v>
      </c>
      <c r="R45" s="266">
        <v>30017.255359028997</v>
      </c>
      <c r="S45" s="272">
        <v>-0.22317324069900479</v>
      </c>
    </row>
    <row r="46" spans="1:19" ht="15" customHeight="1" x14ac:dyDescent="0.2">
      <c r="A46" s="819"/>
      <c r="B46" s="85" t="s">
        <v>75</v>
      </c>
      <c r="C46" s="266">
        <v>89.521383757016935</v>
      </c>
      <c r="D46" s="266">
        <v>32.616155999999997</v>
      </c>
      <c r="E46" s="266">
        <v>4.9048360000000004</v>
      </c>
      <c r="F46" s="266">
        <v>26.991396000000101</v>
      </c>
      <c r="G46" s="266">
        <v>59.321072999999998</v>
      </c>
      <c r="H46" s="266">
        <v>73.710422999999992</v>
      </c>
      <c r="I46" s="266">
        <v>89.521383757016935</v>
      </c>
      <c r="J46" s="266">
        <v>0</v>
      </c>
      <c r="K46" s="266">
        <v>0</v>
      </c>
      <c r="L46" s="266">
        <v>0</v>
      </c>
      <c r="M46" s="266">
        <v>0</v>
      </c>
      <c r="N46" s="266">
        <v>0</v>
      </c>
      <c r="O46" s="266">
        <v>0</v>
      </c>
      <c r="P46" s="266">
        <v>287.06526775701707</v>
      </c>
      <c r="Q46" s="266">
        <v>121.49744000000001</v>
      </c>
      <c r="R46" s="266">
        <v>510.46559490413711</v>
      </c>
      <c r="S46" s="272">
        <v>1.3627268834390014</v>
      </c>
    </row>
    <row r="47" spans="1:19" ht="15" customHeight="1" x14ac:dyDescent="0.2">
      <c r="A47" s="819"/>
      <c r="B47" s="268" t="s">
        <v>382</v>
      </c>
      <c r="C47" s="255">
        <v>14522.87395937787</v>
      </c>
      <c r="D47" s="255">
        <v>3709.8304950000038</v>
      </c>
      <c r="E47" s="255">
        <v>637.00996199999872</v>
      </c>
      <c r="F47" s="255">
        <v>6293.7644409991226</v>
      </c>
      <c r="G47" s="255">
        <v>9514.0902458720666</v>
      </c>
      <c r="H47" s="255">
        <v>14340.327598631677</v>
      </c>
      <c r="I47" s="255">
        <v>14522.87395937787</v>
      </c>
      <c r="J47" s="255">
        <v>0</v>
      </c>
      <c r="K47" s="255">
        <v>0</v>
      </c>
      <c r="L47" s="255">
        <v>0</v>
      </c>
      <c r="M47" s="255">
        <v>0</v>
      </c>
      <c r="N47" s="255">
        <v>0</v>
      </c>
      <c r="O47" s="255">
        <v>0</v>
      </c>
      <c r="P47" s="255">
        <v>49017.896701880731</v>
      </c>
      <c r="Q47" s="255">
        <v>61077.381663498178</v>
      </c>
      <c r="R47" s="255">
        <v>151818.56202179333</v>
      </c>
      <c r="S47" s="274">
        <v>-0.19744600428450565</v>
      </c>
    </row>
    <row r="48" spans="1:19" ht="15" customHeight="1" x14ac:dyDescent="0.2">
      <c r="A48" s="819"/>
      <c r="B48" s="85" t="s">
        <v>24</v>
      </c>
      <c r="C48" s="269">
        <v>0.33608737625212937</v>
      </c>
      <c r="D48" s="269">
        <v>0.33697236944162945</v>
      </c>
      <c r="E48" s="269">
        <v>9.7230134245996719E-2</v>
      </c>
      <c r="F48" s="269">
        <v>0.30703411477662013</v>
      </c>
      <c r="G48" s="269">
        <v>0.3283818666892066</v>
      </c>
      <c r="H48" s="269">
        <v>0.36302064771412718</v>
      </c>
      <c r="I48" s="269">
        <v>0.33608737625212937</v>
      </c>
      <c r="J48" s="269" t="s">
        <v>112</v>
      </c>
      <c r="K48" s="269" t="s">
        <v>112</v>
      </c>
      <c r="L48" s="269" t="s">
        <v>112</v>
      </c>
      <c r="M48" s="269" t="s">
        <v>112</v>
      </c>
      <c r="N48" s="269" t="s">
        <v>112</v>
      </c>
      <c r="O48" s="269" t="s">
        <v>112</v>
      </c>
      <c r="P48" s="269">
        <v>0.3344533553388318</v>
      </c>
      <c r="Q48" s="269">
        <v>0.31284787201411157</v>
      </c>
      <c r="R48" s="269">
        <v>0.31606896040484167</v>
      </c>
      <c r="S48" s="272">
        <v>2.1605483324720232E-2</v>
      </c>
    </row>
    <row r="49" spans="1:19" ht="15" customHeight="1" x14ac:dyDescent="0.2">
      <c r="A49" s="819"/>
      <c r="B49" s="85" t="s">
        <v>51</v>
      </c>
      <c r="C49" s="269">
        <v>0.33628480084110224</v>
      </c>
      <c r="D49" s="269">
        <v>0.34822880432796954</v>
      </c>
      <c r="E49" s="269">
        <v>0.31410400619199125</v>
      </c>
      <c r="F49" s="269">
        <v>0.31184513244936901</v>
      </c>
      <c r="G49" s="269">
        <v>0.32665435101305323</v>
      </c>
      <c r="H49" s="269">
        <v>0.35032552586508203</v>
      </c>
      <c r="I49" s="269">
        <v>0.33628480084110224</v>
      </c>
      <c r="J49" s="269" t="s">
        <v>112</v>
      </c>
      <c r="K49" s="269" t="s">
        <v>112</v>
      </c>
      <c r="L49" s="269" t="s">
        <v>112</v>
      </c>
      <c r="M49" s="269" t="s">
        <v>112</v>
      </c>
      <c r="N49" s="269" t="s">
        <v>112</v>
      </c>
      <c r="O49" s="269" t="s">
        <v>112</v>
      </c>
      <c r="P49" s="269">
        <v>0.33567251078700877</v>
      </c>
      <c r="Q49" s="269">
        <v>0.31616794290937233</v>
      </c>
      <c r="R49" s="269">
        <v>0.31899222621009904</v>
      </c>
      <c r="S49" s="272">
        <v>1.9504567877636436E-2</v>
      </c>
    </row>
    <row r="50" spans="1:19" ht="15" customHeight="1" x14ac:dyDescent="0.2">
      <c r="A50" s="819"/>
      <c r="B50" s="85" t="s">
        <v>216</v>
      </c>
      <c r="C50" s="269">
        <v>0.33843846792061605</v>
      </c>
      <c r="D50" s="269">
        <v>0.33888783541032014</v>
      </c>
      <c r="E50" s="269">
        <v>0.10099921675167388</v>
      </c>
      <c r="F50" s="269">
        <v>0.31414969243085422</v>
      </c>
      <c r="G50" s="269">
        <v>0.32823960245263706</v>
      </c>
      <c r="H50" s="269">
        <v>0.36381633322602358</v>
      </c>
      <c r="I50" s="269">
        <v>0.33843846792061605</v>
      </c>
      <c r="J50" s="269" t="s">
        <v>112</v>
      </c>
      <c r="K50" s="269" t="s">
        <v>112</v>
      </c>
      <c r="L50" s="269" t="s">
        <v>112</v>
      </c>
      <c r="M50" s="269" t="s">
        <v>112</v>
      </c>
      <c r="N50" s="269" t="s">
        <v>112</v>
      </c>
      <c r="O50" s="269" t="s">
        <v>112</v>
      </c>
      <c r="P50" s="269">
        <v>0.33622535967428446</v>
      </c>
      <c r="Q50" s="269">
        <v>0.31564680934317646</v>
      </c>
      <c r="R50" s="269">
        <v>0.31899319531493425</v>
      </c>
      <c r="S50" s="272">
        <v>2.0578550331108003E-2</v>
      </c>
    </row>
    <row r="51" spans="1:19" ht="15" customHeight="1" x14ac:dyDescent="0.2">
      <c r="A51" s="819"/>
      <c r="B51" s="85" t="s">
        <v>53</v>
      </c>
      <c r="C51" s="269">
        <v>0.33550527508758493</v>
      </c>
      <c r="D51" s="269">
        <v>0.3511352091680684</v>
      </c>
      <c r="E51" s="269">
        <v>0.11764722600670662</v>
      </c>
      <c r="F51" s="269">
        <v>0.31371896588226522</v>
      </c>
      <c r="G51" s="269">
        <v>0.32907289449588228</v>
      </c>
      <c r="H51" s="269">
        <v>0.35304139280368196</v>
      </c>
      <c r="I51" s="269">
        <v>0.33550527508758493</v>
      </c>
      <c r="J51" s="269" t="s">
        <v>112</v>
      </c>
      <c r="K51" s="269" t="s">
        <v>112</v>
      </c>
      <c r="L51" s="269" t="s">
        <v>112</v>
      </c>
      <c r="M51" s="269" t="s">
        <v>112</v>
      </c>
      <c r="N51" s="269" t="s">
        <v>112</v>
      </c>
      <c r="O51" s="269" t="s">
        <v>112</v>
      </c>
      <c r="P51" s="269">
        <v>0.33403654568491981</v>
      </c>
      <c r="Q51" s="269">
        <v>0.31497927621188593</v>
      </c>
      <c r="R51" s="269">
        <v>0.31797286186589768</v>
      </c>
      <c r="S51" s="272">
        <v>1.9057269473033878E-2</v>
      </c>
    </row>
    <row r="52" spans="1:19" ht="15" customHeight="1" x14ac:dyDescent="0.2">
      <c r="A52" s="819"/>
      <c r="B52" s="85" t="s">
        <v>54</v>
      </c>
      <c r="C52" s="269">
        <v>0.32810799062840074</v>
      </c>
      <c r="D52" s="269">
        <v>0.34520044348606987</v>
      </c>
      <c r="E52" s="269">
        <v>0.18777989280078086</v>
      </c>
      <c r="F52" s="269">
        <v>0.31611357503050008</v>
      </c>
      <c r="G52" s="269">
        <v>0.31621336313055642</v>
      </c>
      <c r="H52" s="269">
        <v>0.35695845266964737</v>
      </c>
      <c r="I52" s="269">
        <v>0.32810799062840074</v>
      </c>
      <c r="J52" s="269" t="s">
        <v>112</v>
      </c>
      <c r="K52" s="269" t="s">
        <v>112</v>
      </c>
      <c r="L52" s="269" t="s">
        <v>112</v>
      </c>
      <c r="M52" s="269" t="s">
        <v>112</v>
      </c>
      <c r="N52" s="269" t="s">
        <v>112</v>
      </c>
      <c r="O52" s="269" t="s">
        <v>112</v>
      </c>
      <c r="P52" s="269">
        <v>0.32943328304041886</v>
      </c>
      <c r="Q52" s="269">
        <v>0.30880743311546194</v>
      </c>
      <c r="R52" s="269">
        <v>0.3145296670834451</v>
      </c>
      <c r="S52" s="272">
        <v>2.0625849924956918E-2</v>
      </c>
    </row>
    <row r="53" spans="1:19" ht="15" customHeight="1" x14ac:dyDescent="0.2">
      <c r="A53" s="819"/>
      <c r="B53" s="85" t="s">
        <v>55</v>
      </c>
      <c r="C53" s="269">
        <v>0.34351818062289985</v>
      </c>
      <c r="D53" s="269">
        <v>0.34693587256785291</v>
      </c>
      <c r="E53" s="269">
        <v>0.24787667013521952</v>
      </c>
      <c r="F53" s="269">
        <v>0.3360632510859784</v>
      </c>
      <c r="G53" s="269">
        <v>0.34905913526569754</v>
      </c>
      <c r="H53" s="269">
        <v>0.33223066390801292</v>
      </c>
      <c r="I53" s="269">
        <v>0.34351818062289985</v>
      </c>
      <c r="J53" s="269" t="s">
        <v>112</v>
      </c>
      <c r="K53" s="269" t="s">
        <v>112</v>
      </c>
      <c r="L53" s="269" t="s">
        <v>112</v>
      </c>
      <c r="M53" s="269" t="s">
        <v>112</v>
      </c>
      <c r="N53" s="269" t="s">
        <v>112</v>
      </c>
      <c r="O53" s="269" t="s">
        <v>112</v>
      </c>
      <c r="P53" s="269">
        <v>0.33846207604773731</v>
      </c>
      <c r="Q53" s="269">
        <v>0.31923819227179362</v>
      </c>
      <c r="R53" s="269">
        <v>0.32155655865148802</v>
      </c>
      <c r="S53" s="272">
        <v>1.9223883775943695E-2</v>
      </c>
    </row>
    <row r="54" spans="1:19" ht="15" customHeight="1" x14ac:dyDescent="0.2">
      <c r="A54" s="819"/>
      <c r="B54" s="85" t="s">
        <v>75</v>
      </c>
      <c r="C54" s="269">
        <v>0.49425116577603034</v>
      </c>
      <c r="D54" s="269">
        <v>0.46698346347247077</v>
      </c>
      <c r="E54" s="269">
        <v>0.42644076809201764</v>
      </c>
      <c r="F54" s="269">
        <v>0.45679852918142771</v>
      </c>
      <c r="G54" s="269">
        <v>0.4760466326268451</v>
      </c>
      <c r="H54" s="269">
        <v>0.47389009465898707</v>
      </c>
      <c r="I54" s="269">
        <v>0.49425116577603034</v>
      </c>
      <c r="J54" s="269" t="s">
        <v>112</v>
      </c>
      <c r="K54" s="269" t="s">
        <v>112</v>
      </c>
      <c r="L54" s="269" t="s">
        <v>112</v>
      </c>
      <c r="M54" s="269" t="s">
        <v>112</v>
      </c>
      <c r="N54" s="269" t="s">
        <v>112</v>
      </c>
      <c r="O54" s="269" t="s">
        <v>112</v>
      </c>
      <c r="P54" s="269">
        <v>0.47707862143317464</v>
      </c>
      <c r="Q54" s="269">
        <v>0</v>
      </c>
      <c r="R54" s="269">
        <v>0.48937436949354668</v>
      </c>
      <c r="S54" s="272">
        <v>0.47707862143317464</v>
      </c>
    </row>
    <row r="55" spans="1:19" ht="15" customHeight="1" x14ac:dyDescent="0.2">
      <c r="A55" s="819"/>
      <c r="B55" s="268" t="s">
        <v>96</v>
      </c>
      <c r="C55" s="260">
        <v>0.33683364547251687</v>
      </c>
      <c r="D55" s="260">
        <v>0.34555163834136982</v>
      </c>
      <c r="E55" s="260">
        <v>0.20005654665318137</v>
      </c>
      <c r="F55" s="260">
        <v>0.3174459905071525</v>
      </c>
      <c r="G55" s="260">
        <v>0.33037560336131133</v>
      </c>
      <c r="H55" s="260">
        <v>0.35336187127736318</v>
      </c>
      <c r="I55" s="260">
        <v>0.33683364547251687</v>
      </c>
      <c r="J55" s="260" t="s">
        <v>112</v>
      </c>
      <c r="K55" s="260" t="s">
        <v>112</v>
      </c>
      <c r="L55" s="260" t="s">
        <v>112</v>
      </c>
      <c r="M55" s="260" t="s">
        <v>112</v>
      </c>
      <c r="N55" s="260" t="s">
        <v>112</v>
      </c>
      <c r="O55" s="260" t="s">
        <v>112</v>
      </c>
      <c r="P55" s="260">
        <v>0.33518209524016934</v>
      </c>
      <c r="Q55" s="260">
        <v>0.31466494432596154</v>
      </c>
      <c r="R55" s="260">
        <v>0.3183212859079339</v>
      </c>
      <c r="S55" s="274">
        <v>2.0517150914207805E-2</v>
      </c>
    </row>
    <row r="56" spans="1:19" s="78" customFormat="1" ht="15" customHeight="1" x14ac:dyDescent="0.2">
      <c r="A56" s="819" t="s">
        <v>419</v>
      </c>
      <c r="B56" s="270" t="s">
        <v>34</v>
      </c>
      <c r="C56" s="83">
        <v>30807.449322000022</v>
      </c>
      <c r="D56" s="83">
        <v>8673.4212790000001</v>
      </c>
      <c r="E56" s="83">
        <v>2916.3527450000001</v>
      </c>
      <c r="F56" s="83">
        <v>15676.274046</v>
      </c>
      <c r="G56" s="83">
        <v>23373.632377999998</v>
      </c>
      <c r="H56" s="83">
        <v>31571.325164000002</v>
      </c>
      <c r="I56" s="83">
        <v>30807.449322000022</v>
      </c>
      <c r="J56" s="83">
        <v>0</v>
      </c>
      <c r="K56" s="83">
        <v>0</v>
      </c>
      <c r="L56" s="83">
        <v>0</v>
      </c>
      <c r="M56" s="83">
        <v>0</v>
      </c>
      <c r="N56" s="83">
        <v>0</v>
      </c>
      <c r="O56" s="83">
        <v>0</v>
      </c>
      <c r="P56" s="83">
        <v>113018.45493400004</v>
      </c>
      <c r="Q56" s="83">
        <v>148840.97758699991</v>
      </c>
      <c r="R56" s="83">
        <v>362049.12656499998</v>
      </c>
      <c r="S56" s="275">
        <v>-0.24067648058855995</v>
      </c>
    </row>
    <row r="57" spans="1:19" s="78" customFormat="1" ht="15" customHeight="1" x14ac:dyDescent="0.2">
      <c r="A57" s="819"/>
      <c r="B57" s="270" t="s">
        <v>35</v>
      </c>
      <c r="C57" s="83">
        <v>4217.5157999999992</v>
      </c>
      <c r="D57" s="83">
        <v>757.26900000000001</v>
      </c>
      <c r="E57" s="83">
        <v>81.939899999999994</v>
      </c>
      <c r="F57" s="83">
        <v>1594.0977</v>
      </c>
      <c r="G57" s="83">
        <v>2307.4760000000001</v>
      </c>
      <c r="H57" s="83">
        <v>3192.6887999999999</v>
      </c>
      <c r="I57" s="83">
        <v>4217.5157999999992</v>
      </c>
      <c r="J57" s="83">
        <v>0</v>
      </c>
      <c r="K57" s="83">
        <v>0</v>
      </c>
      <c r="L57" s="83">
        <v>0</v>
      </c>
      <c r="M57" s="83">
        <v>0</v>
      </c>
      <c r="N57" s="83">
        <v>0</v>
      </c>
      <c r="O57" s="83">
        <v>0</v>
      </c>
      <c r="P57" s="83">
        <v>12150.9872</v>
      </c>
      <c r="Q57" s="83">
        <v>12579.412899999999</v>
      </c>
      <c r="R57" s="83">
        <v>31728.558799999999</v>
      </c>
      <c r="S57" s="275">
        <v>-3.4057686428275225E-2</v>
      </c>
    </row>
    <row r="58" spans="1:19" s="78" customFormat="1" ht="15" customHeight="1" x14ac:dyDescent="0.2">
      <c r="A58" s="819"/>
      <c r="B58" s="270" t="s">
        <v>36</v>
      </c>
      <c r="C58" s="83">
        <v>7760.4869999999992</v>
      </c>
      <c r="D58" s="83">
        <v>1235.3063999999999</v>
      </c>
      <c r="E58" s="83">
        <v>179.31659999999999</v>
      </c>
      <c r="F58" s="83">
        <v>2433.692</v>
      </c>
      <c r="G58" s="83">
        <v>2910.1356000000001</v>
      </c>
      <c r="H58" s="83">
        <v>5549.2272000000003</v>
      </c>
      <c r="I58" s="83">
        <v>7760.4869999999992</v>
      </c>
      <c r="J58" s="83">
        <v>0</v>
      </c>
      <c r="K58" s="83">
        <v>0</v>
      </c>
      <c r="L58" s="83">
        <v>0</v>
      </c>
      <c r="M58" s="83">
        <v>0</v>
      </c>
      <c r="N58" s="83">
        <v>0</v>
      </c>
      <c r="O58" s="83">
        <v>0</v>
      </c>
      <c r="P58" s="83">
        <v>20068.164799999999</v>
      </c>
      <c r="Q58" s="83">
        <v>32345.410249999997</v>
      </c>
      <c r="R58" s="83">
        <v>81321.931349999999</v>
      </c>
      <c r="S58" s="275">
        <v>-0.37956684905550087</v>
      </c>
    </row>
    <row r="59" spans="1:19" s="78" customFormat="1" ht="15" customHeight="1" x14ac:dyDescent="0.2">
      <c r="A59" s="819"/>
      <c r="B59" s="270" t="s">
        <v>37</v>
      </c>
      <c r="C59" s="83">
        <v>0</v>
      </c>
      <c r="D59" s="83">
        <v>0</v>
      </c>
      <c r="E59" s="83">
        <v>0</v>
      </c>
      <c r="F59" s="83">
        <v>0</v>
      </c>
      <c r="G59" s="83">
        <v>0</v>
      </c>
      <c r="H59" s="83">
        <v>0</v>
      </c>
      <c r="I59" s="83">
        <v>0</v>
      </c>
      <c r="J59" s="83">
        <v>0</v>
      </c>
      <c r="K59" s="83">
        <v>0</v>
      </c>
      <c r="L59" s="83">
        <v>0</v>
      </c>
      <c r="M59" s="83">
        <v>0</v>
      </c>
      <c r="N59" s="83">
        <v>0</v>
      </c>
      <c r="O59" s="83">
        <v>0</v>
      </c>
      <c r="P59" s="83">
        <v>0</v>
      </c>
      <c r="Q59" s="83">
        <v>5.5952999999999999</v>
      </c>
      <c r="R59" s="83">
        <v>6.3780000000000001</v>
      </c>
      <c r="S59" s="275">
        <v>-1</v>
      </c>
    </row>
    <row r="60" spans="1:19" s="78" customFormat="1" ht="15" customHeight="1" x14ac:dyDescent="0.2">
      <c r="A60" s="819"/>
      <c r="B60" s="270" t="s">
        <v>38</v>
      </c>
      <c r="C60" s="83">
        <v>310.39100000000002</v>
      </c>
      <c r="D60" s="83">
        <v>52.029200000000003</v>
      </c>
      <c r="E60" s="83">
        <v>2.4685999999999999</v>
      </c>
      <c r="F60" s="83">
        <v>111.52079999999999</v>
      </c>
      <c r="G60" s="83">
        <v>192.66630000000001</v>
      </c>
      <c r="H60" s="83">
        <v>242.15690000000001</v>
      </c>
      <c r="I60" s="83">
        <v>310.39100000000002</v>
      </c>
      <c r="J60" s="83">
        <v>0</v>
      </c>
      <c r="K60" s="83">
        <v>0</v>
      </c>
      <c r="L60" s="83">
        <v>0</v>
      </c>
      <c r="M60" s="83">
        <v>0</v>
      </c>
      <c r="N60" s="83">
        <v>0</v>
      </c>
      <c r="O60" s="83">
        <v>0</v>
      </c>
      <c r="P60" s="83">
        <v>911.2328</v>
      </c>
      <c r="Q60" s="83">
        <v>306.31880000000001</v>
      </c>
      <c r="R60" s="83">
        <v>1690.9684999999999</v>
      </c>
      <c r="S60" s="275">
        <v>1.97478574609198</v>
      </c>
    </row>
    <row r="61" spans="1:19" s="78" customFormat="1" ht="15" customHeight="1" x14ac:dyDescent="0.2">
      <c r="A61" s="819"/>
      <c r="B61" s="270" t="s">
        <v>39</v>
      </c>
      <c r="C61" s="83">
        <v>20.021799999999999</v>
      </c>
      <c r="D61" s="83">
        <v>17.939699999999998</v>
      </c>
      <c r="E61" s="83">
        <v>4.0716999999999999</v>
      </c>
      <c r="F61" s="83">
        <v>10.668200000000001</v>
      </c>
      <c r="G61" s="83">
        <v>13.8888</v>
      </c>
      <c r="H61" s="83">
        <v>27.157</v>
      </c>
      <c r="I61" s="83">
        <v>20.021799999999999</v>
      </c>
      <c r="J61" s="83">
        <v>0</v>
      </c>
      <c r="K61" s="83">
        <v>0</v>
      </c>
      <c r="L61" s="83">
        <v>0</v>
      </c>
      <c r="M61" s="83">
        <v>0</v>
      </c>
      <c r="N61" s="83">
        <v>0</v>
      </c>
      <c r="O61" s="83">
        <v>0</v>
      </c>
      <c r="P61" s="83">
        <v>93.747199999999992</v>
      </c>
      <c r="Q61" s="83">
        <v>23.8066</v>
      </c>
      <c r="R61" s="83">
        <v>138.03819999999999</v>
      </c>
      <c r="S61" s="275">
        <v>2.9378659699411087</v>
      </c>
    </row>
    <row r="62" spans="1:19" ht="15" customHeight="1" x14ac:dyDescent="0.2">
      <c r="A62" s="819"/>
      <c r="B62" s="268" t="s">
        <v>378</v>
      </c>
      <c r="C62" s="255">
        <v>43115.86492200003</v>
      </c>
      <c r="D62" s="255">
        <v>10735.965579000002</v>
      </c>
      <c r="E62" s="255">
        <v>3184.1495450000002</v>
      </c>
      <c r="F62" s="255">
        <v>19826.252745999998</v>
      </c>
      <c r="G62" s="255">
        <v>28797.799078</v>
      </c>
      <c r="H62" s="255">
        <v>40582.555064</v>
      </c>
      <c r="I62" s="255">
        <v>43115.86492200003</v>
      </c>
      <c r="J62" s="255">
        <v>0</v>
      </c>
      <c r="K62" s="255">
        <v>0</v>
      </c>
      <c r="L62" s="255">
        <v>0</v>
      </c>
      <c r="M62" s="255">
        <v>0</v>
      </c>
      <c r="N62" s="255">
        <v>0</v>
      </c>
      <c r="O62" s="255">
        <v>0</v>
      </c>
      <c r="P62" s="255">
        <v>146242.58693400005</v>
      </c>
      <c r="Q62" s="255">
        <v>194101.5214369999</v>
      </c>
      <c r="R62" s="255">
        <v>476935.00141500006</v>
      </c>
      <c r="S62" s="274">
        <v>-0.24656650884899722</v>
      </c>
    </row>
    <row r="63" spans="1:19" s="78" customFormat="1" ht="15" customHeight="1" x14ac:dyDescent="0.2">
      <c r="A63" s="819"/>
      <c r="B63" s="270" t="s">
        <v>34</v>
      </c>
      <c r="C63" s="83">
        <v>18778.341777686128</v>
      </c>
      <c r="D63" s="83">
        <v>5607.1780887079003</v>
      </c>
      <c r="E63" s="83">
        <v>2361.5214066521498</v>
      </c>
      <c r="F63" s="83">
        <v>10676.0959466982</v>
      </c>
      <c r="G63" s="83">
        <v>15417.288225734401</v>
      </c>
      <c r="H63" s="83">
        <v>19920.318247738101</v>
      </c>
      <c r="I63" s="83">
        <v>18778.341777686128</v>
      </c>
      <c r="J63" s="83">
        <v>0</v>
      </c>
      <c r="K63" s="83">
        <v>0</v>
      </c>
      <c r="L63" s="83">
        <v>0</v>
      </c>
      <c r="M63" s="83">
        <v>0</v>
      </c>
      <c r="N63" s="83">
        <v>0</v>
      </c>
      <c r="O63" s="83">
        <v>0</v>
      </c>
      <c r="P63" s="83">
        <v>72760.743693216878</v>
      </c>
      <c r="Q63" s="83">
        <v>97645.708003150881</v>
      </c>
      <c r="R63" s="83">
        <v>238217.10055836799</v>
      </c>
      <c r="S63" s="275">
        <v>-0.25484954555433204</v>
      </c>
    </row>
    <row r="64" spans="1:19" s="78" customFormat="1" ht="15" customHeight="1" x14ac:dyDescent="0.2">
      <c r="A64" s="819"/>
      <c r="B64" s="270" t="s">
        <v>35</v>
      </c>
      <c r="C64" s="83">
        <v>3287.0529491430966</v>
      </c>
      <c r="D64" s="83">
        <v>537.10167417027799</v>
      </c>
      <c r="E64" s="83">
        <v>58.279001355154797</v>
      </c>
      <c r="F64" s="83">
        <v>1134.72856519641</v>
      </c>
      <c r="G64" s="83">
        <v>1724.1658005337799</v>
      </c>
      <c r="H64" s="83">
        <v>2339.1092976138498</v>
      </c>
      <c r="I64" s="83">
        <v>3287.0529491430966</v>
      </c>
      <c r="J64" s="83">
        <v>0</v>
      </c>
      <c r="K64" s="83">
        <v>0</v>
      </c>
      <c r="L64" s="83">
        <v>0</v>
      </c>
      <c r="M64" s="83">
        <v>0</v>
      </c>
      <c r="N64" s="83">
        <v>0</v>
      </c>
      <c r="O64" s="83">
        <v>0</v>
      </c>
      <c r="P64" s="83">
        <v>9080.4372880125702</v>
      </c>
      <c r="Q64" s="83">
        <v>10661.068304753262</v>
      </c>
      <c r="R64" s="83">
        <v>25900.5581899852</v>
      </c>
      <c r="S64" s="275">
        <v>-0.14826197258636487</v>
      </c>
    </row>
    <row r="65" spans="1:19" s="78" customFormat="1" ht="15" customHeight="1" x14ac:dyDescent="0.2">
      <c r="A65" s="819"/>
      <c r="B65" s="270" t="s">
        <v>36</v>
      </c>
      <c r="C65" s="83">
        <v>6296.3997277629642</v>
      </c>
      <c r="D65" s="83">
        <v>832.43402287135405</v>
      </c>
      <c r="E65" s="83">
        <v>122.176002337157</v>
      </c>
      <c r="F65" s="83">
        <v>1639.54935208796</v>
      </c>
      <c r="G65" s="83">
        <v>2002.51158743121</v>
      </c>
      <c r="H65" s="83">
        <v>3796.2326392803302</v>
      </c>
      <c r="I65" s="83">
        <v>6296.3997277629642</v>
      </c>
      <c r="J65" s="83">
        <v>0</v>
      </c>
      <c r="K65" s="83">
        <v>0</v>
      </c>
      <c r="L65" s="83">
        <v>0</v>
      </c>
      <c r="M65" s="83">
        <v>0</v>
      </c>
      <c r="N65" s="83">
        <v>0</v>
      </c>
      <c r="O65" s="83">
        <v>0</v>
      </c>
      <c r="P65" s="83">
        <v>14689.303331770976</v>
      </c>
      <c r="Q65" s="83">
        <v>24450.293380555449</v>
      </c>
      <c r="R65" s="83">
        <v>59622.541368232298</v>
      </c>
      <c r="S65" s="275">
        <v>-0.39921770658781064</v>
      </c>
    </row>
    <row r="66" spans="1:19" s="78" customFormat="1" ht="15" customHeight="1" x14ac:dyDescent="0.2">
      <c r="A66" s="819"/>
      <c r="B66" s="270" t="s">
        <v>37</v>
      </c>
      <c r="C66" s="83">
        <v>0</v>
      </c>
      <c r="D66" s="83">
        <v>0</v>
      </c>
      <c r="E66" s="83">
        <v>0</v>
      </c>
      <c r="F66" s="83">
        <v>0</v>
      </c>
      <c r="G66" s="83">
        <v>0</v>
      </c>
      <c r="H66" s="83">
        <v>0</v>
      </c>
      <c r="I66" s="83">
        <v>0</v>
      </c>
      <c r="J66" s="83">
        <v>0</v>
      </c>
      <c r="K66" s="83">
        <v>0</v>
      </c>
      <c r="L66" s="83">
        <v>0</v>
      </c>
      <c r="M66" s="83">
        <v>0</v>
      </c>
      <c r="N66" s="83">
        <v>0</v>
      </c>
      <c r="O66" s="83">
        <v>0</v>
      </c>
      <c r="P66" s="83">
        <v>0</v>
      </c>
      <c r="Q66" s="83">
        <v>4.2323135901201399</v>
      </c>
      <c r="R66" s="83">
        <v>4.82731801405306</v>
      </c>
      <c r="S66" s="275">
        <v>-1</v>
      </c>
    </row>
    <row r="67" spans="1:19" s="78" customFormat="1" ht="15" customHeight="1" x14ac:dyDescent="0.2">
      <c r="A67" s="819"/>
      <c r="B67" s="270" t="s">
        <v>38</v>
      </c>
      <c r="C67" s="83">
        <v>215.55212919482602</v>
      </c>
      <c r="D67" s="83">
        <v>35.0315348685507</v>
      </c>
      <c r="E67" s="83">
        <v>1.6223992538041001</v>
      </c>
      <c r="F67" s="83">
        <v>74.1636123486266</v>
      </c>
      <c r="G67" s="83">
        <v>130.13545190980599</v>
      </c>
      <c r="H67" s="83">
        <v>166.42183063549399</v>
      </c>
      <c r="I67" s="83">
        <v>215.55212919482602</v>
      </c>
      <c r="J67" s="83">
        <v>0</v>
      </c>
      <c r="K67" s="83">
        <v>0</v>
      </c>
      <c r="L67" s="83">
        <v>0</v>
      </c>
      <c r="M67" s="83">
        <v>0</v>
      </c>
      <c r="N67" s="83">
        <v>0</v>
      </c>
      <c r="O67" s="83">
        <v>0</v>
      </c>
      <c r="P67" s="83">
        <v>622.92695821110738</v>
      </c>
      <c r="Q67" s="83">
        <v>245.35675770376304</v>
      </c>
      <c r="R67" s="83">
        <v>1262.8117292468801</v>
      </c>
      <c r="S67" s="275">
        <v>1.5388620392645231</v>
      </c>
    </row>
    <row r="68" spans="1:19" s="78" customFormat="1" ht="15" customHeight="1" x14ac:dyDescent="0.2">
      <c r="A68" s="819"/>
      <c r="B68" s="270" t="s">
        <v>39</v>
      </c>
      <c r="C68" s="83">
        <v>15.644378834998982</v>
      </c>
      <c r="D68" s="83">
        <v>14.3897633819109</v>
      </c>
      <c r="E68" s="83">
        <v>3.54077340173684</v>
      </c>
      <c r="F68" s="83">
        <v>7.9508286697163104</v>
      </c>
      <c r="G68" s="83">
        <v>9.6077665184729995</v>
      </c>
      <c r="H68" s="83">
        <v>20.1454501007739</v>
      </c>
      <c r="I68" s="83">
        <v>15.644378834998982</v>
      </c>
      <c r="J68" s="83">
        <v>0</v>
      </c>
      <c r="K68" s="83">
        <v>0</v>
      </c>
      <c r="L68" s="83">
        <v>0</v>
      </c>
      <c r="M68" s="83">
        <v>0</v>
      </c>
      <c r="N68" s="83">
        <v>0</v>
      </c>
      <c r="O68" s="83">
        <v>0</v>
      </c>
      <c r="P68" s="83">
        <v>71.278960907609928</v>
      </c>
      <c r="Q68" s="83">
        <v>18.870513748528101</v>
      </c>
      <c r="R68" s="83">
        <v>108.59732935945399</v>
      </c>
      <c r="S68" s="275">
        <v>2.7772665788269641</v>
      </c>
    </row>
    <row r="69" spans="1:19" ht="15" customHeight="1" x14ac:dyDescent="0.2">
      <c r="A69" s="819"/>
      <c r="B69" s="268" t="s">
        <v>380</v>
      </c>
      <c r="C69" s="255">
        <v>28592.990962622014</v>
      </c>
      <c r="D69" s="255">
        <v>7026.1350839999941</v>
      </c>
      <c r="E69" s="255">
        <v>2547.1395830000024</v>
      </c>
      <c r="F69" s="255">
        <v>13532.488305000914</v>
      </c>
      <c r="G69" s="255">
        <v>19283.708832127668</v>
      </c>
      <c r="H69" s="255">
        <v>26242.227465368549</v>
      </c>
      <c r="I69" s="255">
        <v>28592.990962622014</v>
      </c>
      <c r="J69" s="255">
        <v>0</v>
      </c>
      <c r="K69" s="255">
        <v>0</v>
      </c>
      <c r="L69" s="255">
        <v>0</v>
      </c>
      <c r="M69" s="255">
        <v>0</v>
      </c>
      <c r="N69" s="255">
        <v>0</v>
      </c>
      <c r="O69" s="255">
        <v>0</v>
      </c>
      <c r="P69" s="255">
        <v>97224.690232119145</v>
      </c>
      <c r="Q69" s="255">
        <v>133025.529273502</v>
      </c>
      <c r="R69" s="255">
        <v>325116.43649320584</v>
      </c>
      <c r="S69" s="274">
        <v>-0.26912758202807774</v>
      </c>
    </row>
    <row r="70" spans="1:19" s="78" customFormat="1" ht="15" customHeight="1" x14ac:dyDescent="0.2">
      <c r="A70" s="819"/>
      <c r="B70" s="270" t="s">
        <v>34</v>
      </c>
      <c r="C70" s="83">
        <v>12029.107544313894</v>
      </c>
      <c r="D70" s="83">
        <v>3066.2431902920998</v>
      </c>
      <c r="E70" s="83">
        <v>554.83133834785031</v>
      </c>
      <c r="F70" s="83">
        <v>5000.1780993018001</v>
      </c>
      <c r="G70" s="83">
        <v>7956.3441522655976</v>
      </c>
      <c r="H70" s="83">
        <v>11651.0069162619</v>
      </c>
      <c r="I70" s="83">
        <v>12029.107544313894</v>
      </c>
      <c r="J70" s="83">
        <v>0</v>
      </c>
      <c r="K70" s="83">
        <v>0</v>
      </c>
      <c r="L70" s="83">
        <v>0</v>
      </c>
      <c r="M70" s="83">
        <v>0</v>
      </c>
      <c r="N70" s="83">
        <v>0</v>
      </c>
      <c r="O70" s="83">
        <v>0</v>
      </c>
      <c r="P70" s="83">
        <v>40257.711240783159</v>
      </c>
      <c r="Q70" s="83">
        <v>51195.269583849033</v>
      </c>
      <c r="R70" s="83">
        <v>123832.02600663199</v>
      </c>
      <c r="S70" s="275">
        <v>-0.21364392515117114</v>
      </c>
    </row>
    <row r="71" spans="1:19" s="78" customFormat="1" ht="15" customHeight="1" x14ac:dyDescent="0.2">
      <c r="A71" s="819"/>
      <c r="B71" s="270" t="s">
        <v>35</v>
      </c>
      <c r="C71" s="83">
        <v>930.46285085690261</v>
      </c>
      <c r="D71" s="83">
        <v>220.16732582972202</v>
      </c>
      <c r="E71" s="83">
        <v>23.660898644845197</v>
      </c>
      <c r="F71" s="83">
        <v>459.36913480358999</v>
      </c>
      <c r="G71" s="83">
        <v>583.31019946622018</v>
      </c>
      <c r="H71" s="83">
        <v>853.57950238615012</v>
      </c>
      <c r="I71" s="83">
        <v>930.46285085690261</v>
      </c>
      <c r="J71" s="83">
        <v>0</v>
      </c>
      <c r="K71" s="83">
        <v>0</v>
      </c>
      <c r="L71" s="83">
        <v>0</v>
      </c>
      <c r="M71" s="83">
        <v>0</v>
      </c>
      <c r="N71" s="83">
        <v>0</v>
      </c>
      <c r="O71" s="83">
        <v>0</v>
      </c>
      <c r="P71" s="83">
        <v>3070.5499119874294</v>
      </c>
      <c r="Q71" s="83">
        <v>1918.3445952467373</v>
      </c>
      <c r="R71" s="83">
        <v>5828.0006100147984</v>
      </c>
      <c r="S71" s="275">
        <v>0.60062478847419776</v>
      </c>
    </row>
    <row r="72" spans="1:19" s="78" customFormat="1" ht="15" customHeight="1" x14ac:dyDescent="0.2">
      <c r="A72" s="819"/>
      <c r="B72" s="270" t="s">
        <v>36</v>
      </c>
      <c r="C72" s="83">
        <v>1464.087272237035</v>
      </c>
      <c r="D72" s="83">
        <v>402.87237712864589</v>
      </c>
      <c r="E72" s="83">
        <v>57.140597662842993</v>
      </c>
      <c r="F72" s="83">
        <v>794.14264791204005</v>
      </c>
      <c r="G72" s="83">
        <v>907.62401256879002</v>
      </c>
      <c r="H72" s="83">
        <v>1752.9945607196701</v>
      </c>
      <c r="I72" s="83">
        <v>1464.087272237035</v>
      </c>
      <c r="J72" s="83">
        <v>0</v>
      </c>
      <c r="K72" s="83">
        <v>0</v>
      </c>
      <c r="L72" s="83">
        <v>0</v>
      </c>
      <c r="M72" s="83">
        <v>0</v>
      </c>
      <c r="N72" s="83">
        <v>0</v>
      </c>
      <c r="O72" s="83">
        <v>0</v>
      </c>
      <c r="P72" s="83">
        <v>5378.8614682290226</v>
      </c>
      <c r="Q72" s="83">
        <v>7895.1168694445478</v>
      </c>
      <c r="R72" s="83">
        <v>21699.389981767701</v>
      </c>
      <c r="S72" s="275">
        <v>-0.31871034245912988</v>
      </c>
    </row>
    <row r="73" spans="1:19" s="78" customFormat="1" ht="15" customHeight="1" x14ac:dyDescent="0.2">
      <c r="A73" s="819"/>
      <c r="B73" s="270" t="s">
        <v>37</v>
      </c>
      <c r="C73" s="83">
        <v>0</v>
      </c>
      <c r="D73" s="83">
        <v>0</v>
      </c>
      <c r="E73" s="83">
        <v>0</v>
      </c>
      <c r="F73" s="83">
        <v>0</v>
      </c>
      <c r="G73" s="83">
        <v>0</v>
      </c>
      <c r="H73" s="83">
        <v>0</v>
      </c>
      <c r="I73" s="83">
        <v>0</v>
      </c>
      <c r="J73" s="83">
        <v>0</v>
      </c>
      <c r="K73" s="83">
        <v>0</v>
      </c>
      <c r="L73" s="83">
        <v>0</v>
      </c>
      <c r="M73" s="83">
        <v>0</v>
      </c>
      <c r="N73" s="83">
        <v>0</v>
      </c>
      <c r="O73" s="83">
        <v>0</v>
      </c>
      <c r="P73" s="83">
        <v>0</v>
      </c>
      <c r="Q73" s="83">
        <v>1.3629864098798601</v>
      </c>
      <c r="R73" s="83">
        <v>1.5506819859469401</v>
      </c>
      <c r="S73" s="275">
        <v>-1</v>
      </c>
    </row>
    <row r="74" spans="1:19" s="78" customFormat="1" ht="15" customHeight="1" x14ac:dyDescent="0.2">
      <c r="A74" s="819"/>
      <c r="B74" s="270" t="s">
        <v>38</v>
      </c>
      <c r="C74" s="83">
        <v>94.838870805173997</v>
      </c>
      <c r="D74" s="83">
        <v>16.997665131449303</v>
      </c>
      <c r="E74" s="83">
        <v>0.8462007461958998</v>
      </c>
      <c r="F74" s="83">
        <v>37.357187651373394</v>
      </c>
      <c r="G74" s="83">
        <v>62.530848090194013</v>
      </c>
      <c r="H74" s="83">
        <v>75.735069364506018</v>
      </c>
      <c r="I74" s="83">
        <v>94.838870805173997</v>
      </c>
      <c r="J74" s="83">
        <v>0</v>
      </c>
      <c r="K74" s="83">
        <v>0</v>
      </c>
      <c r="L74" s="83">
        <v>0</v>
      </c>
      <c r="M74" s="83">
        <v>0</v>
      </c>
      <c r="N74" s="83">
        <v>0</v>
      </c>
      <c r="O74" s="83">
        <v>0</v>
      </c>
      <c r="P74" s="83">
        <v>288.30584178889262</v>
      </c>
      <c r="Q74" s="83">
        <v>60.962042296236973</v>
      </c>
      <c r="R74" s="83">
        <v>428.15677075311987</v>
      </c>
      <c r="S74" s="275">
        <v>3.7292680974811923</v>
      </c>
    </row>
    <row r="75" spans="1:19" s="78" customFormat="1" ht="15" customHeight="1" x14ac:dyDescent="0.2">
      <c r="A75" s="819"/>
      <c r="B75" s="270" t="s">
        <v>39</v>
      </c>
      <c r="C75" s="83">
        <v>4.3774211650010173</v>
      </c>
      <c r="D75" s="83">
        <v>3.5499366180890988</v>
      </c>
      <c r="E75" s="83">
        <v>0.53092659826315991</v>
      </c>
      <c r="F75" s="83">
        <v>2.7173713302836902</v>
      </c>
      <c r="G75" s="83">
        <v>4.2810334815270004</v>
      </c>
      <c r="H75" s="83">
        <v>7.0115498992261003</v>
      </c>
      <c r="I75" s="83">
        <v>4.3774211650010173</v>
      </c>
      <c r="J75" s="83">
        <v>0</v>
      </c>
      <c r="K75" s="83">
        <v>0</v>
      </c>
      <c r="L75" s="83">
        <v>0</v>
      </c>
      <c r="M75" s="83">
        <v>0</v>
      </c>
      <c r="N75" s="83">
        <v>0</v>
      </c>
      <c r="O75" s="83">
        <v>0</v>
      </c>
      <c r="P75" s="83">
        <v>22.468239092390064</v>
      </c>
      <c r="Q75" s="83">
        <v>4.9360862514718988</v>
      </c>
      <c r="R75" s="83">
        <v>29.440870640545995</v>
      </c>
      <c r="S75" s="275">
        <v>3.5518327573166344</v>
      </c>
    </row>
    <row r="76" spans="1:19" ht="15" customHeight="1" x14ac:dyDescent="0.2">
      <c r="A76" s="819"/>
      <c r="B76" s="252" t="s">
        <v>382</v>
      </c>
      <c r="C76" s="255">
        <v>14522.873959378006</v>
      </c>
      <c r="D76" s="255">
        <v>3709.8304950000061</v>
      </c>
      <c r="E76" s="255">
        <v>637.00996199999759</v>
      </c>
      <c r="F76" s="255">
        <v>6293.7644409990871</v>
      </c>
      <c r="G76" s="255">
        <v>9514.0902458723303</v>
      </c>
      <c r="H76" s="255">
        <v>14340.327598631451</v>
      </c>
      <c r="I76" s="255">
        <v>14522.873959378006</v>
      </c>
      <c r="J76" s="255">
        <v>0</v>
      </c>
      <c r="K76" s="255">
        <v>0</v>
      </c>
      <c r="L76" s="255">
        <v>0</v>
      </c>
      <c r="M76" s="255">
        <v>0</v>
      </c>
      <c r="N76" s="255">
        <v>0</v>
      </c>
      <c r="O76" s="255">
        <v>0</v>
      </c>
      <c r="P76" s="255">
        <v>49017.896701880891</v>
      </c>
      <c r="Q76" s="255">
        <v>61075.992163497904</v>
      </c>
      <c r="R76" s="255">
        <v>151818.56492179408</v>
      </c>
      <c r="S76" s="274">
        <v>-0.19742774590280887</v>
      </c>
    </row>
    <row r="77" spans="1:19" s="78" customFormat="1" ht="15" customHeight="1" x14ac:dyDescent="0.2">
      <c r="A77" s="819"/>
      <c r="B77" s="270" t="s">
        <v>34</v>
      </c>
      <c r="C77" s="269">
        <v>0.39046100242137682</v>
      </c>
      <c r="D77" s="269">
        <v>0.35352176397981</v>
      </c>
      <c r="E77" s="269">
        <v>0.19024836391931399</v>
      </c>
      <c r="F77" s="269">
        <v>0.31896470325980675</v>
      </c>
      <c r="G77" s="269">
        <v>0.34039827544110601</v>
      </c>
      <c r="H77" s="269">
        <v>0.36903762688894842</v>
      </c>
      <c r="I77" s="269">
        <v>0.39046100242137682</v>
      </c>
      <c r="J77" s="269" t="s">
        <v>112</v>
      </c>
      <c r="K77" s="269" t="s">
        <v>112</v>
      </c>
      <c r="L77" s="269" t="s">
        <v>112</v>
      </c>
      <c r="M77" s="269" t="s">
        <v>112</v>
      </c>
      <c r="N77" s="269" t="s">
        <v>112</v>
      </c>
      <c r="O77" s="269" t="s">
        <v>112</v>
      </c>
      <c r="P77" s="269">
        <v>0.35620475668591167</v>
      </c>
      <c r="Q77" s="269">
        <v>0.3439595090936875</v>
      </c>
      <c r="R77" s="269">
        <v>0.34203100331026481</v>
      </c>
      <c r="S77" s="272">
        <v>1.2245247592224173E-2</v>
      </c>
    </row>
    <row r="78" spans="1:19" s="78" customFormat="1" ht="15" customHeight="1" x14ac:dyDescent="0.2">
      <c r="A78" s="819"/>
      <c r="B78" s="270" t="s">
        <v>35</v>
      </c>
      <c r="C78" s="269">
        <v>0.22061869948582119</v>
      </c>
      <c r="D78" s="269">
        <v>0.29073859596751223</v>
      </c>
      <c r="E78" s="269">
        <v>0.28875918380233806</v>
      </c>
      <c r="F78" s="269">
        <v>0.28816874574474949</v>
      </c>
      <c r="G78" s="269">
        <v>0.25279144808709608</v>
      </c>
      <c r="H78" s="269">
        <v>0.26735443253540719</v>
      </c>
      <c r="I78" s="269">
        <v>0.22061869948582119</v>
      </c>
      <c r="J78" s="269" t="s">
        <v>112</v>
      </c>
      <c r="K78" s="269" t="s">
        <v>112</v>
      </c>
      <c r="L78" s="269" t="s">
        <v>112</v>
      </c>
      <c r="M78" s="269" t="s">
        <v>112</v>
      </c>
      <c r="N78" s="269" t="s">
        <v>112</v>
      </c>
      <c r="O78" s="269" t="s">
        <v>112</v>
      </c>
      <c r="P78" s="269">
        <v>0.25269962526068906</v>
      </c>
      <c r="Q78" s="269">
        <v>0.15249873825564128</v>
      </c>
      <c r="R78" s="269">
        <v>0.18368311799951023</v>
      </c>
      <c r="S78" s="272">
        <v>0.10020088700504778</v>
      </c>
    </row>
    <row r="79" spans="1:19" s="78" customFormat="1" ht="15" customHeight="1" x14ac:dyDescent="0.2">
      <c r="A79" s="819"/>
      <c r="B79" s="270" t="s">
        <v>36</v>
      </c>
      <c r="C79" s="269">
        <v>0.18865920041320025</v>
      </c>
      <c r="D79" s="269">
        <v>0.32613153880579421</v>
      </c>
      <c r="E79" s="269">
        <v>0.31865760148721867</v>
      </c>
      <c r="F79" s="269">
        <v>0.3263118948133289</v>
      </c>
      <c r="G79" s="269">
        <v>0.31188375296628446</v>
      </c>
      <c r="H79" s="269">
        <v>0.31589886258750949</v>
      </c>
      <c r="I79" s="269">
        <v>0.18865920041320025</v>
      </c>
      <c r="J79" s="269" t="s">
        <v>112</v>
      </c>
      <c r="K79" s="269" t="s">
        <v>112</v>
      </c>
      <c r="L79" s="269" t="s">
        <v>112</v>
      </c>
      <c r="M79" s="269" t="s">
        <v>112</v>
      </c>
      <c r="N79" s="269" t="s">
        <v>112</v>
      </c>
      <c r="O79" s="269" t="s">
        <v>112</v>
      </c>
      <c r="P79" s="269">
        <v>0.26802956432912206</v>
      </c>
      <c r="Q79" s="269">
        <v>0.24408770234857505</v>
      </c>
      <c r="R79" s="269">
        <v>0.26683318536024542</v>
      </c>
      <c r="S79" s="272">
        <v>2.3941861980547013E-2</v>
      </c>
    </row>
    <row r="80" spans="1:19" s="78" customFormat="1" ht="15" customHeight="1" x14ac:dyDescent="0.2">
      <c r="A80" s="819"/>
      <c r="B80" s="270" t="s">
        <v>37</v>
      </c>
      <c r="C80" s="269" t="s">
        <v>112</v>
      </c>
      <c r="D80" s="269" t="s">
        <v>112</v>
      </c>
      <c r="E80" s="269" t="s">
        <v>112</v>
      </c>
      <c r="F80" s="269" t="s">
        <v>112</v>
      </c>
      <c r="G80" s="269" t="s">
        <v>112</v>
      </c>
      <c r="H80" s="269" t="s">
        <v>112</v>
      </c>
      <c r="I80" s="269" t="s">
        <v>112</v>
      </c>
      <c r="J80" s="269" t="s">
        <v>112</v>
      </c>
      <c r="K80" s="269" t="s">
        <v>112</v>
      </c>
      <c r="L80" s="269" t="s">
        <v>112</v>
      </c>
      <c r="M80" s="269" t="s">
        <v>112</v>
      </c>
      <c r="N80" s="269" t="s">
        <v>112</v>
      </c>
      <c r="O80" s="269" t="s">
        <v>112</v>
      </c>
      <c r="P80" s="269" t="s">
        <v>112</v>
      </c>
      <c r="Q80" s="269">
        <v>0.24359487603521887</v>
      </c>
      <c r="R80" s="269">
        <v>0.24312981905721856</v>
      </c>
      <c r="S80" s="272" t="e">
        <v>#VALUE!</v>
      </c>
    </row>
    <row r="81" spans="1:19" s="78" customFormat="1" ht="15" customHeight="1" x14ac:dyDescent="0.2">
      <c r="A81" s="819"/>
      <c r="B81" s="270" t="s">
        <v>38</v>
      </c>
      <c r="C81" s="269">
        <v>0.3055464585157881</v>
      </c>
      <c r="D81" s="269">
        <v>0.32669472395211346</v>
      </c>
      <c r="E81" s="269">
        <v>0.34278568670335408</v>
      </c>
      <c r="F81" s="269">
        <v>0.33497955225727755</v>
      </c>
      <c r="G81" s="269">
        <v>0.32455519252818998</v>
      </c>
      <c r="H81" s="269">
        <v>0.31275206019116536</v>
      </c>
      <c r="I81" s="269">
        <v>0.3055464585157881</v>
      </c>
      <c r="J81" s="269" t="s">
        <v>112</v>
      </c>
      <c r="K81" s="269" t="s">
        <v>112</v>
      </c>
      <c r="L81" s="269" t="s">
        <v>112</v>
      </c>
      <c r="M81" s="269" t="s">
        <v>112</v>
      </c>
      <c r="N81" s="269" t="s">
        <v>112</v>
      </c>
      <c r="O81" s="269" t="s">
        <v>112</v>
      </c>
      <c r="P81" s="269">
        <v>0.31639098349937866</v>
      </c>
      <c r="Q81" s="269">
        <v>0</v>
      </c>
      <c r="R81" s="269">
        <v>0</v>
      </c>
      <c r="S81" s="272">
        <v>0.31639098349937866</v>
      </c>
    </row>
    <row r="82" spans="1:19" s="78" customFormat="1" ht="15" customHeight="1" x14ac:dyDescent="0.2">
      <c r="A82" s="819"/>
      <c r="B82" s="270" t="s">
        <v>39</v>
      </c>
      <c r="C82" s="269">
        <v>0.21863274855412687</v>
      </c>
      <c r="D82" s="269">
        <v>0.19788160437962168</v>
      </c>
      <c r="E82" s="269">
        <v>0.13039433117939925</v>
      </c>
      <c r="F82" s="269">
        <v>0.25471694665301459</v>
      </c>
      <c r="G82" s="269">
        <v>0.30823638338279769</v>
      </c>
      <c r="H82" s="269">
        <v>0.25818573109055126</v>
      </c>
      <c r="I82" s="269">
        <v>0.21863274855412687</v>
      </c>
      <c r="J82" s="269" t="s">
        <v>112</v>
      </c>
      <c r="K82" s="269" t="s">
        <v>112</v>
      </c>
      <c r="L82" s="269" t="s">
        <v>112</v>
      </c>
      <c r="M82" s="269" t="s">
        <v>112</v>
      </c>
      <c r="N82" s="269" t="s">
        <v>112</v>
      </c>
      <c r="O82" s="269" t="s">
        <v>112</v>
      </c>
      <c r="P82" s="269">
        <v>0.23966837508096311</v>
      </c>
      <c r="Q82" s="269">
        <v>0</v>
      </c>
      <c r="R82" s="269">
        <v>0</v>
      </c>
      <c r="S82" s="272">
        <v>0.23966837508096311</v>
      </c>
    </row>
    <row r="83" spans="1:19" ht="15" customHeight="1" x14ac:dyDescent="0.2">
      <c r="A83" s="819"/>
      <c r="B83" s="252" t="s">
        <v>96</v>
      </c>
      <c r="C83" s="260">
        <v>0.3368336454725197</v>
      </c>
      <c r="D83" s="260">
        <v>0.34555163834137004</v>
      </c>
      <c r="E83" s="260">
        <v>0.20005654665318098</v>
      </c>
      <c r="F83" s="260">
        <v>0.31744599050715078</v>
      </c>
      <c r="G83" s="260">
        <v>0.33037560336132055</v>
      </c>
      <c r="H83" s="260">
        <v>0.35336187127735774</v>
      </c>
      <c r="I83" s="260">
        <v>0.3368336454725197</v>
      </c>
      <c r="J83" s="260" t="s">
        <v>112</v>
      </c>
      <c r="K83" s="260" t="s">
        <v>112</v>
      </c>
      <c r="L83" s="260" t="s">
        <v>112</v>
      </c>
      <c r="M83" s="260" t="s">
        <v>112</v>
      </c>
      <c r="N83" s="260" t="s">
        <v>112</v>
      </c>
      <c r="O83" s="260" t="s">
        <v>112</v>
      </c>
      <c r="P83" s="260">
        <v>0.33518209524017029</v>
      </c>
      <c r="Q83" s="260">
        <v>0.3146600382693111</v>
      </c>
      <c r="R83" s="260">
        <v>0.31832129005287813</v>
      </c>
      <c r="S83" s="274">
        <v>2.0522056970859182E-2</v>
      </c>
    </row>
    <row r="84" spans="1:19" ht="15" customHeight="1" x14ac:dyDescent="0.2">
      <c r="A84" s="819" t="s">
        <v>420</v>
      </c>
      <c r="B84" s="85" t="s">
        <v>41</v>
      </c>
      <c r="C84" s="266">
        <v>37410.188911999983</v>
      </c>
      <c r="D84" s="266">
        <v>9951.9976769999994</v>
      </c>
      <c r="E84" s="266">
        <v>2124.845448</v>
      </c>
      <c r="F84" s="266">
        <v>11475.616394999999</v>
      </c>
      <c r="G84" s="266">
        <v>24564.602298000002</v>
      </c>
      <c r="H84" s="266">
        <v>35292.956945999998</v>
      </c>
      <c r="I84" s="266">
        <v>37410.188911999983</v>
      </c>
      <c r="J84" s="266">
        <v>0</v>
      </c>
      <c r="K84" s="266">
        <v>0</v>
      </c>
      <c r="L84" s="266">
        <v>0</v>
      </c>
      <c r="M84" s="266">
        <v>0</v>
      </c>
      <c r="N84" s="266">
        <v>0</v>
      </c>
      <c r="O84" s="266">
        <v>0</v>
      </c>
      <c r="P84" s="266">
        <v>120820.20767599999</v>
      </c>
      <c r="Q84" s="266">
        <v>169553.89365499999</v>
      </c>
      <c r="R84" s="266">
        <v>417480.78762399999</v>
      </c>
      <c r="S84" s="272">
        <v>-0.28742298350376394</v>
      </c>
    </row>
    <row r="85" spans="1:19" ht="15" customHeight="1" x14ac:dyDescent="0.2">
      <c r="A85" s="819"/>
      <c r="B85" s="85" t="s">
        <v>42</v>
      </c>
      <c r="C85" s="266">
        <v>5335.5338099999999</v>
      </c>
      <c r="D85" s="266">
        <v>783.96790199999998</v>
      </c>
      <c r="E85" s="266">
        <v>714.93189700000005</v>
      </c>
      <c r="F85" s="266">
        <v>8091.5676510000003</v>
      </c>
      <c r="G85" s="266">
        <v>3825.0173799999998</v>
      </c>
      <c r="H85" s="266">
        <v>4951.2875180000001</v>
      </c>
      <c r="I85" s="266">
        <v>5335.5338099999999</v>
      </c>
      <c r="J85" s="266">
        <v>0</v>
      </c>
      <c r="K85" s="266">
        <v>0</v>
      </c>
      <c r="L85" s="266">
        <v>0</v>
      </c>
      <c r="M85" s="266">
        <v>0</v>
      </c>
      <c r="N85" s="266">
        <v>0</v>
      </c>
      <c r="O85" s="266">
        <v>0</v>
      </c>
      <c r="P85" s="266">
        <v>23702.306157999999</v>
      </c>
      <c r="Q85" s="266">
        <v>22383.471981999999</v>
      </c>
      <c r="R85" s="266">
        <v>54568.006491</v>
      </c>
      <c r="S85" s="272">
        <v>5.8920000304714115E-2</v>
      </c>
    </row>
    <row r="86" spans="1:19" ht="15" customHeight="1" x14ac:dyDescent="0.2">
      <c r="A86" s="819"/>
      <c r="B86" s="85" t="s">
        <v>43</v>
      </c>
      <c r="C86" s="266">
        <v>370.1422</v>
      </c>
      <c r="D86" s="266">
        <v>0</v>
      </c>
      <c r="E86" s="266">
        <v>344.37220000000002</v>
      </c>
      <c r="F86" s="266">
        <v>259.06869999999998</v>
      </c>
      <c r="G86" s="266">
        <v>408.17939999999999</v>
      </c>
      <c r="H86" s="266">
        <v>338.31060000000002</v>
      </c>
      <c r="I86" s="266">
        <v>370.1422</v>
      </c>
      <c r="J86" s="266">
        <v>0</v>
      </c>
      <c r="K86" s="266">
        <v>0</v>
      </c>
      <c r="L86" s="266">
        <v>0</v>
      </c>
      <c r="M86" s="266">
        <v>0</v>
      </c>
      <c r="N86" s="266">
        <v>0</v>
      </c>
      <c r="O86" s="266">
        <v>0</v>
      </c>
      <c r="P86" s="266">
        <v>1720.0731000000001</v>
      </c>
      <c r="Q86" s="266">
        <v>2165.5453000000002</v>
      </c>
      <c r="R86" s="266">
        <v>4886.2079000000003</v>
      </c>
      <c r="S86" s="272">
        <v>-0.20570901934030206</v>
      </c>
    </row>
    <row r="87" spans="1:19" ht="15" customHeight="1" x14ac:dyDescent="0.2">
      <c r="A87" s="819"/>
      <c r="B87" s="268" t="s">
        <v>378</v>
      </c>
      <c r="C87" s="255">
        <v>43115.864921999986</v>
      </c>
      <c r="D87" s="255">
        <v>10735.965579</v>
      </c>
      <c r="E87" s="255">
        <v>3184.1495450000002</v>
      </c>
      <c r="F87" s="255">
        <v>19826.252745999998</v>
      </c>
      <c r="G87" s="255">
        <v>28797.799078000004</v>
      </c>
      <c r="H87" s="255">
        <v>40582.555063999993</v>
      </c>
      <c r="I87" s="255">
        <v>43115.864921999986</v>
      </c>
      <c r="J87" s="255">
        <v>0</v>
      </c>
      <c r="K87" s="255">
        <v>0</v>
      </c>
      <c r="L87" s="255">
        <v>0</v>
      </c>
      <c r="M87" s="255">
        <v>0</v>
      </c>
      <c r="N87" s="255">
        <v>0</v>
      </c>
      <c r="O87" s="255">
        <v>0</v>
      </c>
      <c r="P87" s="255">
        <v>146242.58693399999</v>
      </c>
      <c r="Q87" s="255">
        <v>194102.91093699998</v>
      </c>
      <c r="R87" s="255">
        <v>476935.00201499998</v>
      </c>
      <c r="S87" s="274">
        <v>-0.24657190235819815</v>
      </c>
    </row>
    <row r="88" spans="1:19" ht="15" customHeight="1" x14ac:dyDescent="0.2">
      <c r="A88" s="819"/>
      <c r="B88" s="85" t="s">
        <v>41</v>
      </c>
      <c r="C88" s="266">
        <v>24334.905905732336</v>
      </c>
      <c r="D88" s="266">
        <v>6372.7091999130298</v>
      </c>
      <c r="E88" s="266">
        <v>1638.98006038886</v>
      </c>
      <c r="F88" s="266">
        <v>7867.8574616896203</v>
      </c>
      <c r="G88" s="266">
        <v>16175.677362559099</v>
      </c>
      <c r="H88" s="266">
        <v>22242.853906276399</v>
      </c>
      <c r="I88" s="266">
        <v>24334.905905732336</v>
      </c>
      <c r="J88" s="266">
        <v>0</v>
      </c>
      <c r="K88" s="266">
        <v>0</v>
      </c>
      <c r="L88" s="266">
        <v>0</v>
      </c>
      <c r="M88" s="266">
        <v>0</v>
      </c>
      <c r="N88" s="266">
        <v>0</v>
      </c>
      <c r="O88" s="266">
        <v>0</v>
      </c>
      <c r="P88" s="266">
        <v>78632.983896559337</v>
      </c>
      <c r="Q88" s="266">
        <v>114357.36791112987</v>
      </c>
      <c r="R88" s="266">
        <v>280579.87199156597</v>
      </c>
      <c r="S88" s="272">
        <v>-0.31239249964491045</v>
      </c>
    </row>
    <row r="89" spans="1:19" ht="15" customHeight="1" x14ac:dyDescent="0.2">
      <c r="A89" s="819"/>
      <c r="B89" s="85" t="s">
        <v>42</v>
      </c>
      <c r="C89" s="266">
        <v>3983.6246531886263</v>
      </c>
      <c r="D89" s="266">
        <v>592.38812208696697</v>
      </c>
      <c r="E89" s="266">
        <v>682.65457506516702</v>
      </c>
      <c r="F89" s="266">
        <v>5470.06655219395</v>
      </c>
      <c r="G89" s="266">
        <v>2838.1860331420298</v>
      </c>
      <c r="H89" s="266">
        <v>3743.0035878007602</v>
      </c>
      <c r="I89" s="266">
        <v>3983.6246531886263</v>
      </c>
      <c r="J89" s="266">
        <v>0</v>
      </c>
      <c r="K89" s="266">
        <v>0</v>
      </c>
      <c r="L89" s="266">
        <v>0</v>
      </c>
      <c r="M89" s="266">
        <v>0</v>
      </c>
      <c r="N89" s="266">
        <v>0</v>
      </c>
      <c r="O89" s="266">
        <v>0</v>
      </c>
      <c r="P89" s="266">
        <v>17309.923523477501</v>
      </c>
      <c r="Q89" s="266">
        <v>16853.120873199179</v>
      </c>
      <c r="R89" s="266">
        <v>40375.891897373003</v>
      </c>
      <c r="S89" s="272">
        <v>2.7104929331205119E-2</v>
      </c>
    </row>
    <row r="90" spans="1:19" ht="15" customHeight="1" x14ac:dyDescent="0.2">
      <c r="A90" s="819"/>
      <c r="B90" s="85" t="s">
        <v>43</v>
      </c>
      <c r="C90" s="266">
        <v>274.46040370114588</v>
      </c>
      <c r="D90" s="266">
        <v>61.037762000000001</v>
      </c>
      <c r="E90" s="266">
        <v>225.50494754597</v>
      </c>
      <c r="F90" s="266">
        <v>194.56429111730799</v>
      </c>
      <c r="G90" s="266">
        <v>269.84543642678102</v>
      </c>
      <c r="H90" s="266">
        <v>256.36997129121801</v>
      </c>
      <c r="I90" s="266">
        <v>274.46040370114588</v>
      </c>
      <c r="J90" s="266">
        <v>0</v>
      </c>
      <c r="K90" s="266">
        <v>0</v>
      </c>
      <c r="L90" s="266">
        <v>0</v>
      </c>
      <c r="M90" s="266">
        <v>0</v>
      </c>
      <c r="N90" s="266">
        <v>0</v>
      </c>
      <c r="O90" s="266">
        <v>0</v>
      </c>
      <c r="P90" s="266">
        <v>1281.7828120824229</v>
      </c>
      <c r="Q90" s="266">
        <v>1815.0404891727203</v>
      </c>
      <c r="R90" s="266">
        <v>4160.6726042671698</v>
      </c>
      <c r="S90" s="272">
        <v>-0.29379932859423519</v>
      </c>
    </row>
    <row r="91" spans="1:19" ht="15" customHeight="1" x14ac:dyDescent="0.2">
      <c r="A91" s="819"/>
      <c r="B91" s="268" t="s">
        <v>380</v>
      </c>
      <c r="C91" s="255">
        <v>28592.990962622105</v>
      </c>
      <c r="D91" s="255">
        <v>7026.1350839999968</v>
      </c>
      <c r="E91" s="255">
        <v>2547.1395829999969</v>
      </c>
      <c r="F91" s="255">
        <v>13532.488305000878</v>
      </c>
      <c r="G91" s="255">
        <v>19283.708832127912</v>
      </c>
      <c r="H91" s="255">
        <v>26242.227465368374</v>
      </c>
      <c r="I91" s="255">
        <v>28592.990962622105</v>
      </c>
      <c r="J91" s="255">
        <v>0</v>
      </c>
      <c r="K91" s="255">
        <v>0</v>
      </c>
      <c r="L91" s="255">
        <v>0</v>
      </c>
      <c r="M91" s="255">
        <v>0</v>
      </c>
      <c r="N91" s="255">
        <v>0</v>
      </c>
      <c r="O91" s="255">
        <v>0</v>
      </c>
      <c r="P91" s="255">
        <v>97224.690232119261</v>
      </c>
      <c r="Q91" s="255">
        <v>133025.52927350174</v>
      </c>
      <c r="R91" s="255">
        <v>325116.43649320619</v>
      </c>
      <c r="S91" s="274">
        <v>-0.26912758202807541</v>
      </c>
    </row>
    <row r="92" spans="1:19" ht="15" customHeight="1" x14ac:dyDescent="0.2">
      <c r="A92" s="819"/>
      <c r="B92" s="85" t="s">
        <v>41</v>
      </c>
      <c r="C92" s="266">
        <v>13075.283006267648</v>
      </c>
      <c r="D92" s="266">
        <v>3579.2884770869696</v>
      </c>
      <c r="E92" s="266">
        <v>485.86538761114002</v>
      </c>
      <c r="F92" s="266">
        <v>3607.7589333103788</v>
      </c>
      <c r="G92" s="266">
        <v>8388.9249354409021</v>
      </c>
      <c r="H92" s="266">
        <v>13050.103039723599</v>
      </c>
      <c r="I92" s="266">
        <v>13075.283006267648</v>
      </c>
      <c r="J92" s="266">
        <v>0</v>
      </c>
      <c r="K92" s="266">
        <v>0</v>
      </c>
      <c r="L92" s="266">
        <v>0</v>
      </c>
      <c r="M92" s="266">
        <v>0</v>
      </c>
      <c r="N92" s="266">
        <v>0</v>
      </c>
      <c r="O92" s="266">
        <v>0</v>
      </c>
      <c r="P92" s="266">
        <v>42187.223779440654</v>
      </c>
      <c r="Q92" s="266">
        <v>55196.525743870123</v>
      </c>
      <c r="R92" s="266">
        <v>136900.91563243401</v>
      </c>
      <c r="S92" s="272">
        <v>-0.23569059445510887</v>
      </c>
    </row>
    <row r="93" spans="1:19" ht="15" customHeight="1" x14ac:dyDescent="0.2">
      <c r="A93" s="819"/>
      <c r="B93" s="85" t="s">
        <v>42</v>
      </c>
      <c r="C93" s="266">
        <v>1351.9091568113736</v>
      </c>
      <c r="D93" s="266">
        <v>191.57977991303301</v>
      </c>
      <c r="E93" s="266">
        <v>32.277321934833026</v>
      </c>
      <c r="F93" s="266">
        <v>2621.5010988060503</v>
      </c>
      <c r="G93" s="266">
        <v>986.83134685796995</v>
      </c>
      <c r="H93" s="266">
        <v>1208.2839301992399</v>
      </c>
      <c r="I93" s="266">
        <v>1351.9091568113736</v>
      </c>
      <c r="J93" s="266">
        <v>0</v>
      </c>
      <c r="K93" s="266">
        <v>0</v>
      </c>
      <c r="L93" s="266">
        <v>0</v>
      </c>
      <c r="M93" s="266">
        <v>0</v>
      </c>
      <c r="N93" s="266">
        <v>0</v>
      </c>
      <c r="O93" s="266">
        <v>0</v>
      </c>
      <c r="P93" s="266">
        <v>6392.3826345224988</v>
      </c>
      <c r="Q93" s="266">
        <v>5530.3511088008199</v>
      </c>
      <c r="R93" s="266">
        <v>14192.114593626997</v>
      </c>
      <c r="S93" s="272">
        <v>0.15587283858883216</v>
      </c>
    </row>
    <row r="94" spans="1:19" ht="15" customHeight="1" x14ac:dyDescent="0.2">
      <c r="A94" s="819"/>
      <c r="B94" s="85" t="s">
        <v>43</v>
      </c>
      <c r="C94" s="266">
        <v>95.681796298854124</v>
      </c>
      <c r="D94" s="266">
        <v>-61.037762000000001</v>
      </c>
      <c r="E94" s="266">
        <v>118.86725245403002</v>
      </c>
      <c r="F94" s="266">
        <v>64.50440888269199</v>
      </c>
      <c r="G94" s="266">
        <v>138.33396357321897</v>
      </c>
      <c r="H94" s="266">
        <v>81.940628708782015</v>
      </c>
      <c r="I94" s="266">
        <v>95.681796298854124</v>
      </c>
      <c r="J94" s="266">
        <v>0</v>
      </c>
      <c r="K94" s="266">
        <v>0</v>
      </c>
      <c r="L94" s="266">
        <v>0</v>
      </c>
      <c r="M94" s="266">
        <v>0</v>
      </c>
      <c r="N94" s="266">
        <v>0</v>
      </c>
      <c r="O94" s="266">
        <v>0</v>
      </c>
      <c r="P94" s="266">
        <v>438.29028791757719</v>
      </c>
      <c r="Q94" s="266">
        <v>350.50481082727993</v>
      </c>
      <c r="R94" s="266">
        <v>725.53529573283049</v>
      </c>
      <c r="S94" s="272">
        <v>0.25045441425782822</v>
      </c>
    </row>
    <row r="95" spans="1:19" ht="15" customHeight="1" x14ac:dyDescent="0.2">
      <c r="A95" s="819"/>
      <c r="B95" s="252" t="s">
        <v>382</v>
      </c>
      <c r="C95" s="255">
        <v>14522.873959377874</v>
      </c>
      <c r="D95" s="255">
        <v>3709.8304950000029</v>
      </c>
      <c r="E95" s="255">
        <v>637.00996200000304</v>
      </c>
      <c r="F95" s="255">
        <v>6293.7644409991208</v>
      </c>
      <c r="G95" s="255">
        <v>9514.0902458720921</v>
      </c>
      <c r="H95" s="255">
        <v>14340.32759863162</v>
      </c>
      <c r="I95" s="255">
        <v>14522.873959377874</v>
      </c>
      <c r="J95" s="255">
        <v>0</v>
      </c>
      <c r="K95" s="255">
        <v>0</v>
      </c>
      <c r="L95" s="255">
        <v>0</v>
      </c>
      <c r="M95" s="255">
        <v>0</v>
      </c>
      <c r="N95" s="255">
        <v>0</v>
      </c>
      <c r="O95" s="255">
        <v>0</v>
      </c>
      <c r="P95" s="255">
        <v>49017.896701880723</v>
      </c>
      <c r="Q95" s="255">
        <v>61077.381663498229</v>
      </c>
      <c r="R95" s="255">
        <v>151818.56552179385</v>
      </c>
      <c r="S95" s="274">
        <v>-0.19744600428450643</v>
      </c>
    </row>
    <row r="96" spans="1:19" ht="15" customHeight="1" x14ac:dyDescent="0.2">
      <c r="A96" s="819"/>
      <c r="B96" s="85" t="s">
        <v>41</v>
      </c>
      <c r="C96" s="99">
        <v>0.34951127985545988</v>
      </c>
      <c r="D96" s="99">
        <v>0.35965527658422197</v>
      </c>
      <c r="E96" s="99">
        <v>0.2286591658082513</v>
      </c>
      <c r="F96" s="99">
        <v>0.31438476236294399</v>
      </c>
      <c r="G96" s="99">
        <v>0.34150461031986301</v>
      </c>
      <c r="H96" s="99">
        <v>0.36976507974922346</v>
      </c>
      <c r="I96" s="99">
        <v>0.34951127985545988</v>
      </c>
      <c r="J96" s="99" t="s">
        <v>112</v>
      </c>
      <c r="K96" s="99" t="s">
        <v>112</v>
      </c>
      <c r="L96" s="99" t="s">
        <v>112</v>
      </c>
      <c r="M96" s="99" t="s">
        <v>112</v>
      </c>
      <c r="N96" s="99" t="s">
        <v>112</v>
      </c>
      <c r="O96" s="99" t="s">
        <v>112</v>
      </c>
      <c r="P96" s="99">
        <v>0.34917357444520286</v>
      </c>
      <c r="Q96" s="99">
        <v>0.32553971220608668</v>
      </c>
      <c r="R96" s="99">
        <v>0.327921474929602</v>
      </c>
      <c r="S96" s="275">
        <v>2.3633862239116177E-2</v>
      </c>
    </row>
    <row r="97" spans="1:19" ht="15" customHeight="1" x14ac:dyDescent="0.2">
      <c r="A97" s="819"/>
      <c r="B97" s="85" t="s">
        <v>42</v>
      </c>
      <c r="C97" s="99">
        <v>0.25337842565585272</v>
      </c>
      <c r="D97" s="99">
        <v>0.24437196908736833</v>
      </c>
      <c r="E97" s="99">
        <v>4.5147407844404824E-2</v>
      </c>
      <c r="F97" s="99">
        <v>0.32397938346125932</v>
      </c>
      <c r="G97" s="99">
        <v>0.25799395109100653</v>
      </c>
      <c r="H97" s="99">
        <v>0.24403428922409023</v>
      </c>
      <c r="I97" s="99">
        <v>0.25337842565585272</v>
      </c>
      <c r="J97" s="99" t="s">
        <v>112</v>
      </c>
      <c r="K97" s="99" t="s">
        <v>112</v>
      </c>
      <c r="L97" s="99" t="s">
        <v>112</v>
      </c>
      <c r="M97" s="99" t="s">
        <v>112</v>
      </c>
      <c r="N97" s="99" t="s">
        <v>112</v>
      </c>
      <c r="O97" s="99" t="s">
        <v>112</v>
      </c>
      <c r="P97" s="99">
        <v>0.2696945433035402</v>
      </c>
      <c r="Q97" s="99">
        <v>0.24707297926113223</v>
      </c>
      <c r="R97" s="99">
        <v>0.26008123635536745</v>
      </c>
      <c r="S97" s="275">
        <v>2.2621564042407977E-2</v>
      </c>
    </row>
    <row r="98" spans="1:19" ht="15" customHeight="1" x14ac:dyDescent="0.2">
      <c r="A98" s="819"/>
      <c r="B98" s="85" t="s">
        <v>43</v>
      </c>
      <c r="C98" s="99">
        <v>0.25850010157948516</v>
      </c>
      <c r="D98" s="99" t="s">
        <v>112</v>
      </c>
      <c r="E98" s="99">
        <v>0.34517087167323618</v>
      </c>
      <c r="F98" s="99">
        <v>0.24898572804314839</v>
      </c>
      <c r="G98" s="99">
        <v>0.33890481384709509</v>
      </c>
      <c r="H98" s="99">
        <v>0.24220532465959391</v>
      </c>
      <c r="I98" s="99">
        <v>0.25850010157948516</v>
      </c>
      <c r="J98" s="99" t="s">
        <v>112</v>
      </c>
      <c r="K98" s="99" t="s">
        <v>112</v>
      </c>
      <c r="L98" s="99" t="s">
        <v>112</v>
      </c>
      <c r="M98" s="99" t="s">
        <v>112</v>
      </c>
      <c r="N98" s="99" t="s">
        <v>112</v>
      </c>
      <c r="O98" s="99" t="s">
        <v>112</v>
      </c>
      <c r="P98" s="99">
        <v>0.25480910544881913</v>
      </c>
      <c r="Q98" s="99">
        <v>0.16185521994265364</v>
      </c>
      <c r="R98" s="99">
        <v>0.14848637441989124</v>
      </c>
      <c r="S98" s="275">
        <v>9.2953885506165485E-2</v>
      </c>
    </row>
    <row r="99" spans="1:19" ht="15" customHeight="1" x14ac:dyDescent="0.2">
      <c r="A99" s="819"/>
      <c r="B99" s="252" t="s">
        <v>96</v>
      </c>
      <c r="C99" s="260">
        <v>0.33683364547251698</v>
      </c>
      <c r="D99" s="260">
        <v>0.34555163834136982</v>
      </c>
      <c r="E99" s="260">
        <v>0.2000565466531827</v>
      </c>
      <c r="F99" s="260">
        <v>0.31744599050715244</v>
      </c>
      <c r="G99" s="260">
        <v>0.33037560336131222</v>
      </c>
      <c r="H99" s="260">
        <v>0.35336187127736196</v>
      </c>
      <c r="I99" s="260">
        <v>0.33683364547251698</v>
      </c>
      <c r="J99" s="260" t="s">
        <v>112</v>
      </c>
      <c r="K99" s="260" t="s">
        <v>112</v>
      </c>
      <c r="L99" s="260" t="s">
        <v>112</v>
      </c>
      <c r="M99" s="260" t="s">
        <v>112</v>
      </c>
      <c r="N99" s="260" t="s">
        <v>112</v>
      </c>
      <c r="O99" s="260" t="s">
        <v>112</v>
      </c>
      <c r="P99" s="260">
        <v>0.33518209524016929</v>
      </c>
      <c r="Q99" s="260">
        <v>0.31466494432596187</v>
      </c>
      <c r="R99" s="260">
        <v>0.31832129091045208</v>
      </c>
      <c r="S99" s="274">
        <v>2.0517150914207416E-2</v>
      </c>
    </row>
    <row r="100" spans="1:19" ht="15" customHeight="1" x14ac:dyDescent="0.2">
      <c r="A100" s="819" t="s">
        <v>57</v>
      </c>
      <c r="B100" s="276" t="s">
        <v>84</v>
      </c>
      <c r="C100" s="255">
        <v>43115.864921999986</v>
      </c>
      <c r="D100" s="255">
        <v>10735.965579000002</v>
      </c>
      <c r="E100" s="255">
        <v>3184.1495450000002</v>
      </c>
      <c r="F100" s="255">
        <v>19826.252745999998</v>
      </c>
      <c r="G100" s="255">
        <v>28797.799077999989</v>
      </c>
      <c r="H100" s="255">
        <v>40582.555064000015</v>
      </c>
      <c r="I100" s="255">
        <v>43111.886521999986</v>
      </c>
      <c r="J100" s="255">
        <v>0</v>
      </c>
      <c r="K100" s="255">
        <v>0</v>
      </c>
      <c r="L100" s="255">
        <v>0</v>
      </c>
      <c r="M100" s="255">
        <v>0</v>
      </c>
      <c r="N100" s="255">
        <v>0</v>
      </c>
      <c r="O100" s="255">
        <v>0</v>
      </c>
      <c r="P100" s="255">
        <v>146242.58693399999</v>
      </c>
      <c r="Q100" s="255">
        <v>194102.91093700001</v>
      </c>
      <c r="R100" s="255">
        <v>476934.99851499998</v>
      </c>
      <c r="S100" s="274">
        <v>-0.24657190235819826</v>
      </c>
    </row>
    <row r="101" spans="1:19" ht="15" customHeight="1" x14ac:dyDescent="0.2">
      <c r="A101" s="819"/>
      <c r="B101" s="276" t="s">
        <v>87</v>
      </c>
      <c r="C101" s="255">
        <v>28592.990962622116</v>
      </c>
      <c r="D101" s="255">
        <v>7026.1350839999996</v>
      </c>
      <c r="E101" s="255">
        <v>2547.1395830000001</v>
      </c>
      <c r="F101" s="255">
        <v>13532.488305000879</v>
      </c>
      <c r="G101" s="255">
        <v>19283.708832127941</v>
      </c>
      <c r="H101" s="255">
        <v>26242.22746536832</v>
      </c>
      <c r="I101" s="255">
        <v>28590.081393350432</v>
      </c>
      <c r="J101" s="255">
        <v>0</v>
      </c>
      <c r="K101" s="255">
        <v>0</v>
      </c>
      <c r="L101" s="255">
        <v>0</v>
      </c>
      <c r="M101" s="255">
        <v>0</v>
      </c>
      <c r="N101" s="255">
        <v>0</v>
      </c>
      <c r="O101" s="255">
        <v>0</v>
      </c>
      <c r="P101" s="255">
        <v>97224.690232119247</v>
      </c>
      <c r="Q101" s="255">
        <v>133025.52927350189</v>
      </c>
      <c r="R101" s="255">
        <v>325116.43649320689</v>
      </c>
      <c r="S101" s="274">
        <v>-0.2691275820280763</v>
      </c>
    </row>
    <row r="102" spans="1:19" ht="15" customHeight="1" x14ac:dyDescent="0.2">
      <c r="A102" s="819"/>
      <c r="B102" s="276" t="s">
        <v>88</v>
      </c>
      <c r="C102" s="255">
        <v>14522.87395937787</v>
      </c>
      <c r="D102" s="255">
        <v>3709.830495000002</v>
      </c>
      <c r="E102" s="255">
        <v>637.00996200000009</v>
      </c>
      <c r="F102" s="255">
        <v>6293.764440999119</v>
      </c>
      <c r="G102" s="255">
        <v>9514.0902458720484</v>
      </c>
      <c r="H102" s="255">
        <v>14340.327598631695</v>
      </c>
      <c r="I102" s="255">
        <v>14521.805128649554</v>
      </c>
      <c r="J102" s="255">
        <v>0</v>
      </c>
      <c r="K102" s="255">
        <v>0</v>
      </c>
      <c r="L102" s="255">
        <v>0</v>
      </c>
      <c r="M102" s="255">
        <v>0</v>
      </c>
      <c r="N102" s="255">
        <v>0</v>
      </c>
      <c r="O102" s="255">
        <v>0</v>
      </c>
      <c r="P102" s="255">
        <v>49017.896701880745</v>
      </c>
      <c r="Q102" s="255">
        <v>61077.381663498119</v>
      </c>
      <c r="R102" s="255">
        <v>151818.5620217931</v>
      </c>
      <c r="S102" s="274">
        <v>-0.19744600428450465</v>
      </c>
    </row>
    <row r="103" spans="1:19" ht="15" customHeight="1" x14ac:dyDescent="0.2">
      <c r="A103" s="819"/>
      <c r="B103" s="253" t="s">
        <v>89</v>
      </c>
      <c r="C103" s="97">
        <v>5684.5628160000006</v>
      </c>
      <c r="D103" s="97">
        <v>1018.658341</v>
      </c>
      <c r="E103" s="97">
        <v>665.71242600000005</v>
      </c>
      <c r="F103" s="97">
        <v>2700.8836470000001</v>
      </c>
      <c r="G103" s="97">
        <v>3392.2712190000002</v>
      </c>
      <c r="H103" s="97">
        <v>5589.7518369999998</v>
      </c>
      <c r="I103" s="97">
        <v>5684.5628160000006</v>
      </c>
      <c r="J103" s="97">
        <v>0</v>
      </c>
      <c r="K103" s="97">
        <v>0</v>
      </c>
      <c r="L103" s="97">
        <v>0</v>
      </c>
      <c r="M103" s="97">
        <v>0</v>
      </c>
      <c r="N103" s="97">
        <v>0</v>
      </c>
      <c r="O103" s="97">
        <v>0</v>
      </c>
      <c r="P103" s="97">
        <v>19051.840286000002</v>
      </c>
      <c r="Q103" s="97">
        <v>26434.41762812575</v>
      </c>
      <c r="R103" s="97">
        <v>66924.357233680101</v>
      </c>
      <c r="S103" s="284">
        <v>-0.2792789856762653</v>
      </c>
    </row>
    <row r="104" spans="1:19" ht="15" customHeight="1" x14ac:dyDescent="0.2">
      <c r="A104" s="819"/>
      <c r="B104" s="253" t="s">
        <v>90</v>
      </c>
      <c r="C104" s="97">
        <v>1025.000831000001</v>
      </c>
      <c r="D104" s="97">
        <v>1106.051616</v>
      </c>
      <c r="E104" s="97">
        <v>358.62673699999999</v>
      </c>
      <c r="F104" s="97">
        <v>-417.45433500000001</v>
      </c>
      <c r="G104" s="97">
        <v>921.31915400000003</v>
      </c>
      <c r="H104" s="97">
        <v>220.81265500000001</v>
      </c>
      <c r="I104" s="97">
        <v>1025.000831000001</v>
      </c>
      <c r="J104" s="97">
        <v>0</v>
      </c>
      <c r="K104" s="97">
        <v>0</v>
      </c>
      <c r="L104" s="97">
        <v>0</v>
      </c>
      <c r="M104" s="97">
        <v>0</v>
      </c>
      <c r="N104" s="97">
        <v>0</v>
      </c>
      <c r="O104" s="97">
        <v>0</v>
      </c>
      <c r="P104" s="97">
        <v>3214.3566580000006</v>
      </c>
      <c r="Q104" s="97">
        <v>4478.3520595953369</v>
      </c>
      <c r="R104" s="97">
        <v>14186.6589839549</v>
      </c>
      <c r="S104" s="284">
        <v>-0.28224565303817373</v>
      </c>
    </row>
    <row r="105" spans="1:19" ht="15" customHeight="1" x14ac:dyDescent="0.2">
      <c r="A105" s="819"/>
      <c r="B105" s="253" t="s">
        <v>421</v>
      </c>
      <c r="C105" s="97">
        <v>338.26097300000083</v>
      </c>
      <c r="D105" s="97">
        <v>312.50232499999998</v>
      </c>
      <c r="E105" s="97">
        <v>134.003669</v>
      </c>
      <c r="F105" s="97">
        <v>-226.34465700000001</v>
      </c>
      <c r="G105" s="97">
        <v>699.49832300000003</v>
      </c>
      <c r="H105" s="97">
        <v>-4.6250989999995502</v>
      </c>
      <c r="I105" s="97">
        <v>338.26097300000083</v>
      </c>
      <c r="J105" s="97">
        <v>0</v>
      </c>
      <c r="K105" s="97">
        <v>0</v>
      </c>
      <c r="L105" s="97">
        <v>0</v>
      </c>
      <c r="M105" s="97">
        <v>0</v>
      </c>
      <c r="N105" s="97">
        <v>0</v>
      </c>
      <c r="O105" s="97">
        <v>0</v>
      </c>
      <c r="P105" s="97">
        <v>1253.2955340000012</v>
      </c>
      <c r="Q105" s="97">
        <v>1208.7771219366673</v>
      </c>
      <c r="R105" s="97">
        <v>4482.5102223651402</v>
      </c>
      <c r="S105" s="284">
        <v>3.6829297357984236E-2</v>
      </c>
    </row>
    <row r="106" spans="1:19" ht="15" customHeight="1" x14ac:dyDescent="0.2">
      <c r="A106" s="819"/>
      <c r="B106" s="244" t="s">
        <v>92</v>
      </c>
      <c r="C106" s="245">
        <v>6709.5636470000018</v>
      </c>
      <c r="D106" s="245">
        <v>2124.709957</v>
      </c>
      <c r="E106" s="245">
        <v>1024.3391630000001</v>
      </c>
      <c r="F106" s="245">
        <v>2283.4293120000002</v>
      </c>
      <c r="G106" s="245">
        <v>4313.590373</v>
      </c>
      <c r="H106" s="245">
        <v>5810.5644919999995</v>
      </c>
      <c r="I106" s="245">
        <v>6709.5636470000018</v>
      </c>
      <c r="J106" s="245">
        <v>0</v>
      </c>
      <c r="K106" s="245">
        <v>0</v>
      </c>
      <c r="L106" s="245">
        <v>0</v>
      </c>
      <c r="M106" s="245">
        <v>0</v>
      </c>
      <c r="N106" s="245">
        <v>0</v>
      </c>
      <c r="O106" s="245">
        <v>0</v>
      </c>
      <c r="P106" s="245">
        <v>22266.196944000003</v>
      </c>
      <c r="Q106" s="245">
        <v>30912.769687721087</v>
      </c>
      <c r="R106" s="245">
        <v>81111.016217634999</v>
      </c>
      <c r="S106" s="285">
        <v>-0.27970876861142613</v>
      </c>
    </row>
    <row r="107" spans="1:19" ht="15" customHeight="1" x14ac:dyDescent="0.2">
      <c r="A107" s="819"/>
      <c r="B107" s="244" t="s">
        <v>422</v>
      </c>
      <c r="C107" s="245">
        <v>7813.3103123778683</v>
      </c>
      <c r="D107" s="245">
        <v>1585.1205380000019</v>
      </c>
      <c r="E107" s="245">
        <v>-387.32920100000001</v>
      </c>
      <c r="F107" s="245">
        <v>4010.3351289991188</v>
      </c>
      <c r="G107" s="245">
        <v>5200.4998728720484</v>
      </c>
      <c r="H107" s="245">
        <v>8529.7631066316953</v>
      </c>
      <c r="I107" s="245">
        <v>7812.241481649552</v>
      </c>
      <c r="J107" s="245">
        <v>0</v>
      </c>
      <c r="K107" s="245">
        <v>0</v>
      </c>
      <c r="L107" s="245">
        <v>0</v>
      </c>
      <c r="M107" s="245">
        <v>0</v>
      </c>
      <c r="N107" s="245">
        <v>0</v>
      </c>
      <c r="O107" s="245">
        <v>0</v>
      </c>
      <c r="P107" s="245">
        <v>26751.699757880742</v>
      </c>
      <c r="Q107" s="245">
        <v>30164.611975777032</v>
      </c>
      <c r="R107" s="245">
        <v>70707.545804158101</v>
      </c>
      <c r="S107" s="285">
        <v>-0.11314291795422227</v>
      </c>
    </row>
    <row r="108" spans="1:19" ht="15" customHeight="1" x14ac:dyDescent="0.2">
      <c r="A108" s="819" t="s">
        <v>423</v>
      </c>
      <c r="B108" s="277" t="s">
        <v>96</v>
      </c>
      <c r="C108" s="260">
        <v>0.33683364547251687</v>
      </c>
      <c r="D108" s="260">
        <v>0.34555163834136965</v>
      </c>
      <c r="E108" s="260">
        <v>0.20005654665318179</v>
      </c>
      <c r="F108" s="260">
        <v>0.31744599050715239</v>
      </c>
      <c r="G108" s="260">
        <v>0.33037560336131089</v>
      </c>
      <c r="H108" s="260">
        <v>0.35336187127736363</v>
      </c>
      <c r="I108" s="260">
        <v>0.33683993673621959</v>
      </c>
      <c r="J108" s="260" t="s">
        <v>112</v>
      </c>
      <c r="K108" s="260" t="s">
        <v>112</v>
      </c>
      <c r="L108" s="260" t="s">
        <v>112</v>
      </c>
      <c r="M108" s="260" t="s">
        <v>112</v>
      </c>
      <c r="N108" s="260" t="s">
        <v>112</v>
      </c>
      <c r="O108" s="260" t="s">
        <v>112</v>
      </c>
      <c r="P108" s="260">
        <v>0.33518209524016945</v>
      </c>
      <c r="Q108" s="260">
        <v>0.31466494432596126</v>
      </c>
      <c r="R108" s="260">
        <v>0.3183212859079334</v>
      </c>
      <c r="S108" s="274">
        <v>2.0517150914208193E-2</v>
      </c>
    </row>
    <row r="109" spans="1:19" ht="15" customHeight="1" x14ac:dyDescent="0.2">
      <c r="A109" s="819"/>
      <c r="B109" s="278" t="s">
        <v>97</v>
      </c>
      <c r="C109" s="260">
        <v>0.13184387756766158</v>
      </c>
      <c r="D109" s="260">
        <v>9.4882787533572044E-2</v>
      </c>
      <c r="E109" s="260">
        <v>0.20907071624363674</v>
      </c>
      <c r="F109" s="260">
        <v>0.13622764127956105</v>
      </c>
      <c r="G109" s="260">
        <v>0.11779619719590022</v>
      </c>
      <c r="H109" s="260">
        <v>0.13773779960834842</v>
      </c>
      <c r="I109" s="260">
        <v>0.13185604422806155</v>
      </c>
      <c r="J109" s="260" t="s">
        <v>112</v>
      </c>
      <c r="K109" s="260" t="s">
        <v>112</v>
      </c>
      <c r="L109" s="260" t="s">
        <v>112</v>
      </c>
      <c r="M109" s="260" t="s">
        <v>112</v>
      </c>
      <c r="N109" s="260" t="s">
        <v>112</v>
      </c>
      <c r="O109" s="260" t="s">
        <v>112</v>
      </c>
      <c r="P109" s="260">
        <v>0.13027559676989434</v>
      </c>
      <c r="Q109" s="260">
        <v>0.13618764139351608</v>
      </c>
      <c r="R109" s="260">
        <v>0.14032175756037596</v>
      </c>
      <c r="S109" s="274">
        <v>-5.9120446236217428E-3</v>
      </c>
    </row>
    <row r="110" spans="1:19" ht="15" customHeight="1" x14ac:dyDescent="0.2">
      <c r="A110" s="819"/>
      <c r="B110" s="278" t="s">
        <v>98</v>
      </c>
      <c r="C110" s="260">
        <v>2.3773171032387002E-2</v>
      </c>
      <c r="D110" s="260">
        <v>0.10302302181030491</v>
      </c>
      <c r="E110" s="260">
        <v>0.11262873553258315</v>
      </c>
      <c r="F110" s="260">
        <v>-2.1055634685390692E-2</v>
      </c>
      <c r="G110" s="260">
        <v>3.1992693313283083E-2</v>
      </c>
      <c r="H110" s="260">
        <v>5.4410732555348288E-3</v>
      </c>
      <c r="I110" s="260">
        <v>2.377536483997153E-2</v>
      </c>
      <c r="J110" s="260" t="s">
        <v>112</v>
      </c>
      <c r="K110" s="260" t="s">
        <v>112</v>
      </c>
      <c r="L110" s="260" t="s">
        <v>112</v>
      </c>
      <c r="M110" s="260" t="s">
        <v>112</v>
      </c>
      <c r="N110" s="260" t="s">
        <v>112</v>
      </c>
      <c r="O110" s="260" t="s">
        <v>112</v>
      </c>
      <c r="P110" s="260">
        <v>2.1979621158169583E-2</v>
      </c>
      <c r="Q110" s="260">
        <v>2.3072049965540579E-2</v>
      </c>
      <c r="R110" s="260">
        <v>2.9745476905924148E-2</v>
      </c>
      <c r="S110" s="274">
        <v>-1.0924288073709959E-3</v>
      </c>
    </row>
    <row r="111" spans="1:19" ht="15" customHeight="1" x14ac:dyDescent="0.2">
      <c r="A111" s="819"/>
      <c r="B111" s="278" t="s">
        <v>424</v>
      </c>
      <c r="C111" s="260">
        <v>7.8453945806709838E-3</v>
      </c>
      <c r="D111" s="260">
        <v>2.9107984996828568E-2</v>
      </c>
      <c r="E111" s="260">
        <v>4.2084602844870464E-2</v>
      </c>
      <c r="F111" s="260">
        <v>-1.1416411356183567E-2</v>
      </c>
      <c r="G111" s="260">
        <v>2.4289992478431454E-2</v>
      </c>
      <c r="H111" s="260">
        <v>-1.1396766400502921E-4</v>
      </c>
      <c r="I111" s="260">
        <v>7.8461185600724372E-3</v>
      </c>
      <c r="J111" s="260" t="s">
        <v>112</v>
      </c>
      <c r="K111" s="260" t="s">
        <v>112</v>
      </c>
      <c r="L111" s="260" t="s">
        <v>112</v>
      </c>
      <c r="M111" s="260" t="s">
        <v>112</v>
      </c>
      <c r="N111" s="260" t="s">
        <v>112</v>
      </c>
      <c r="O111" s="260" t="s">
        <v>112</v>
      </c>
      <c r="P111" s="260">
        <v>8.5699765046252895E-3</v>
      </c>
      <c r="Q111" s="260">
        <v>6.2275064093654945E-3</v>
      </c>
      <c r="R111" s="260">
        <v>9.3985768214159722E-3</v>
      </c>
      <c r="S111" s="274">
        <v>2.342470095259795E-3</v>
      </c>
    </row>
    <row r="112" spans="1:19" ht="15" customHeight="1" x14ac:dyDescent="0.2">
      <c r="A112" s="819"/>
      <c r="B112" s="278" t="s">
        <v>100</v>
      </c>
      <c r="C112" s="260">
        <v>0.15561704860004857</v>
      </c>
      <c r="D112" s="260">
        <v>0.19790580934387697</v>
      </c>
      <c r="E112" s="260">
        <v>0.32169945177621989</v>
      </c>
      <c r="F112" s="260">
        <v>0.11517200659417037</v>
      </c>
      <c r="G112" s="260">
        <v>0.14978889050918329</v>
      </c>
      <c r="H112" s="260">
        <v>0.14317887286388326</v>
      </c>
      <c r="I112" s="260">
        <v>0.15563140906803308</v>
      </c>
      <c r="J112" s="260" t="s">
        <v>112</v>
      </c>
      <c r="K112" s="260" t="s">
        <v>112</v>
      </c>
      <c r="L112" s="260" t="s">
        <v>112</v>
      </c>
      <c r="M112" s="260" t="s">
        <v>112</v>
      </c>
      <c r="N112" s="260" t="s">
        <v>112</v>
      </c>
      <c r="O112" s="260" t="s">
        <v>112</v>
      </c>
      <c r="P112" s="260">
        <v>0.15225521792806393</v>
      </c>
      <c r="Q112" s="260">
        <v>0.15925969135905668</v>
      </c>
      <c r="R112" s="260">
        <v>0.17006723446630012</v>
      </c>
      <c r="S112" s="274">
        <v>-7.0044734309927525E-3</v>
      </c>
    </row>
    <row r="113" spans="1:19" ht="15" customHeight="1" x14ac:dyDescent="0.2">
      <c r="A113" s="819"/>
      <c r="B113" s="278" t="s">
        <v>50</v>
      </c>
      <c r="C113" s="260">
        <v>0.1812165968724683</v>
      </c>
      <c r="D113" s="260">
        <v>0.14764582899749271</v>
      </c>
      <c r="E113" s="260">
        <v>-0.12164290512303812</v>
      </c>
      <c r="F113" s="260">
        <v>0.20227398391298199</v>
      </c>
      <c r="G113" s="260">
        <v>0.18058671285212757</v>
      </c>
      <c r="H113" s="260">
        <v>0.21018299841348037</v>
      </c>
      <c r="I113" s="260">
        <v>0.18120852766818651</v>
      </c>
      <c r="J113" s="260" t="s">
        <v>112</v>
      </c>
      <c r="K113" s="260" t="s">
        <v>112</v>
      </c>
      <c r="L113" s="260" t="s">
        <v>112</v>
      </c>
      <c r="M113" s="260" t="s">
        <v>112</v>
      </c>
      <c r="N113" s="260" t="s">
        <v>112</v>
      </c>
      <c r="O113" s="260" t="s">
        <v>112</v>
      </c>
      <c r="P113" s="260">
        <v>0.18292687731210552</v>
      </c>
      <c r="Q113" s="260">
        <v>0.15540525296690455</v>
      </c>
      <c r="R113" s="260">
        <v>0.14825405144163328</v>
      </c>
      <c r="S113" s="274">
        <v>2.7521624345200973E-2</v>
      </c>
    </row>
    <row r="114" spans="1:19" ht="15" hidden="1" customHeight="1" x14ac:dyDescent="0.2">
      <c r="A114" s="792" t="s">
        <v>102</v>
      </c>
      <c r="B114" s="279" t="s">
        <v>25</v>
      </c>
      <c r="C114" s="280">
        <v>17081.962321999985</v>
      </c>
      <c r="D114" s="280">
        <v>3721.3010789999998</v>
      </c>
      <c r="E114" s="280">
        <v>1238.792535</v>
      </c>
      <c r="F114" s="280">
        <v>7056.9036859999997</v>
      </c>
      <c r="G114" s="280">
        <v>11500.640078</v>
      </c>
      <c r="H114" s="280">
        <v>18293.736064000001</v>
      </c>
      <c r="I114" s="280">
        <v>17081.962321999985</v>
      </c>
      <c r="J114" s="280">
        <v>0</v>
      </c>
      <c r="K114" s="280">
        <v>0</v>
      </c>
      <c r="L114" s="280">
        <v>0</v>
      </c>
      <c r="M114" s="280">
        <v>0</v>
      </c>
      <c r="N114" s="280">
        <v>0</v>
      </c>
      <c r="O114" s="280">
        <v>0</v>
      </c>
      <c r="P114" s="280">
        <v>58893.335763999981</v>
      </c>
      <c r="Q114" s="280">
        <v>74494.835287000009</v>
      </c>
      <c r="R114" s="280">
        <v>169450.84546499999</v>
      </c>
      <c r="S114" s="286">
        <v>-0.20943061975898647</v>
      </c>
    </row>
    <row r="115" spans="1:19" ht="15" hidden="1" customHeight="1" x14ac:dyDescent="0.2">
      <c r="A115" s="792"/>
      <c r="B115" s="279" t="s">
        <v>44</v>
      </c>
      <c r="C115" s="280">
        <v>9534.9086091755162</v>
      </c>
      <c r="D115" s="280">
        <v>2171.475535</v>
      </c>
      <c r="E115" s="280">
        <v>930.35571300000004</v>
      </c>
      <c r="F115" s="280">
        <v>4530.5058220000001</v>
      </c>
      <c r="G115" s="280">
        <v>7105.0405280000105</v>
      </c>
      <c r="H115" s="280">
        <v>10531.466689999999</v>
      </c>
      <c r="I115" s="280">
        <v>9534.9086091755162</v>
      </c>
      <c r="J115" s="280">
        <v>0</v>
      </c>
      <c r="K115" s="280">
        <v>0</v>
      </c>
      <c r="L115" s="280">
        <v>0</v>
      </c>
      <c r="M115" s="280">
        <v>0</v>
      </c>
      <c r="N115" s="280">
        <v>0</v>
      </c>
      <c r="O115" s="280">
        <v>0</v>
      </c>
      <c r="P115" s="280">
        <v>34803.752897175524</v>
      </c>
      <c r="Q115" s="280">
        <v>45130.746053114177</v>
      </c>
      <c r="R115" s="280">
        <v>104377.253983312</v>
      </c>
      <c r="S115" s="286">
        <v>-0.22882389632524269</v>
      </c>
    </row>
    <row r="116" spans="1:19" ht="15" hidden="1" customHeight="1" x14ac:dyDescent="0.2">
      <c r="A116" s="792"/>
      <c r="B116" s="279" t="s">
        <v>46</v>
      </c>
      <c r="C116" s="280">
        <v>338.26097300000083</v>
      </c>
      <c r="D116" s="280">
        <v>312.50232499999998</v>
      </c>
      <c r="E116" s="280">
        <v>134.003669</v>
      </c>
      <c r="F116" s="280">
        <v>-226.34465700000001</v>
      </c>
      <c r="G116" s="280">
        <v>699.49832300000003</v>
      </c>
      <c r="H116" s="280">
        <v>-4.6250989999995502</v>
      </c>
      <c r="I116" s="280">
        <v>338.26097300000083</v>
      </c>
      <c r="J116" s="280">
        <v>0</v>
      </c>
      <c r="K116" s="280">
        <v>0</v>
      </c>
      <c r="L116" s="280">
        <v>0</v>
      </c>
      <c r="M116" s="280">
        <v>0</v>
      </c>
      <c r="N116" s="280">
        <v>0</v>
      </c>
      <c r="O116" s="280">
        <v>0</v>
      </c>
      <c r="P116" s="280">
        <v>1253.2955340000012</v>
      </c>
      <c r="Q116" s="280">
        <v>1208.7771219366673</v>
      </c>
      <c r="R116" s="280">
        <v>4482.5102223651402</v>
      </c>
      <c r="S116" s="286">
        <v>3.6829297357984236E-2</v>
      </c>
    </row>
    <row r="117" spans="1:19" ht="15" hidden="1" customHeight="1" x14ac:dyDescent="0.2">
      <c r="A117" s="792"/>
      <c r="B117" s="279" t="s">
        <v>47</v>
      </c>
      <c r="C117" s="280">
        <v>7208.7927398244683</v>
      </c>
      <c r="D117" s="280">
        <v>1199.2546609999999</v>
      </c>
      <c r="E117" s="280">
        <v>152.345338999999</v>
      </c>
      <c r="F117" s="280">
        <v>2739.285457</v>
      </c>
      <c r="G117" s="280">
        <v>3696.1012269999801</v>
      </c>
      <c r="H117" s="280">
        <v>7766.8944730000303</v>
      </c>
      <c r="I117" s="280">
        <v>7208.7927398244683</v>
      </c>
      <c r="J117" s="280">
        <v>0</v>
      </c>
      <c r="K117" s="280">
        <v>0</v>
      </c>
      <c r="L117" s="280">
        <v>0</v>
      </c>
      <c r="M117" s="280">
        <v>0</v>
      </c>
      <c r="N117" s="280">
        <v>0</v>
      </c>
      <c r="O117" s="280">
        <v>0</v>
      </c>
      <c r="P117" s="280">
        <v>22762.673896824479</v>
      </c>
      <c r="Q117" s="280">
        <v>28155.312111949093</v>
      </c>
      <c r="R117" s="280">
        <v>60591.0812593226</v>
      </c>
      <c r="S117" s="286">
        <v>-0.1915318215505053</v>
      </c>
    </row>
    <row r="118" spans="1:19" ht="15" hidden="1" customHeight="1" x14ac:dyDescent="0.2">
      <c r="A118" s="792"/>
      <c r="B118" s="279" t="s">
        <v>48</v>
      </c>
      <c r="C118" s="281">
        <v>0.44181421142139876</v>
      </c>
      <c r="D118" s="281">
        <v>0.41647410706592813</v>
      </c>
      <c r="E118" s="281">
        <v>0.2489818216413453</v>
      </c>
      <c r="F118" s="281">
        <v>0.35800373314036465</v>
      </c>
      <c r="G118" s="281">
        <v>0.38220477470714798</v>
      </c>
      <c r="H118" s="281">
        <v>0.42431296411208702</v>
      </c>
      <c r="I118" s="281">
        <v>0.44181421142139876</v>
      </c>
      <c r="J118" s="281">
        <v>0</v>
      </c>
      <c r="K118" s="281">
        <v>0</v>
      </c>
      <c r="L118" s="281">
        <v>0</v>
      </c>
      <c r="M118" s="281">
        <v>0</v>
      </c>
      <c r="N118" s="281">
        <v>0</v>
      </c>
      <c r="O118" s="281">
        <v>0</v>
      </c>
      <c r="P118" s="281">
        <v>0.40903750066658334</v>
      </c>
      <c r="Q118" s="281">
        <v>0.39417617504297064</v>
      </c>
      <c r="R118" s="281">
        <v>0.38402636058330403</v>
      </c>
      <c r="S118" s="286">
        <v>1.4861325623612698E-2</v>
      </c>
    </row>
    <row r="119" spans="1:19" ht="15" hidden="1" customHeight="1" x14ac:dyDescent="0.2">
      <c r="A119" s="792"/>
      <c r="B119" s="279" t="s">
        <v>49</v>
      </c>
      <c r="C119" s="281">
        <v>1.9802231536616376E-2</v>
      </c>
      <c r="D119" s="281">
        <v>8.3976630314464271E-2</v>
      </c>
      <c r="E119" s="281">
        <v>0.10817280958187239</v>
      </c>
      <c r="F119" s="281">
        <v>-3.2074216550388675E-2</v>
      </c>
      <c r="G119" s="281">
        <v>6.0822555810445399E-2</v>
      </c>
      <c r="H119" s="281">
        <v>-2.5282418986579899E-4</v>
      </c>
      <c r="I119" s="281">
        <v>1.9802231536616376E-2</v>
      </c>
      <c r="J119" s="281">
        <v>0</v>
      </c>
      <c r="K119" s="281">
        <v>0</v>
      </c>
      <c r="L119" s="281">
        <v>0</v>
      </c>
      <c r="M119" s="281">
        <v>0</v>
      </c>
      <c r="N119" s="281">
        <v>0</v>
      </c>
      <c r="O119" s="281">
        <v>0</v>
      </c>
      <c r="P119" s="281">
        <v>2.1280770018228604E-2</v>
      </c>
      <c r="Q119" s="281">
        <v>1.6226321157429412E-2</v>
      </c>
      <c r="R119" s="281">
        <v>2.64531593812024E-2</v>
      </c>
      <c r="S119" s="286">
        <v>5.0544488607991919E-3</v>
      </c>
    </row>
    <row r="120" spans="1:19" ht="15" hidden="1" customHeight="1" x14ac:dyDescent="0.2">
      <c r="A120" s="792"/>
      <c r="B120" s="279" t="s">
        <v>50</v>
      </c>
      <c r="C120" s="281">
        <v>0.4220119798847824</v>
      </c>
      <c r="D120" s="281">
        <v>0.32226757135229367</v>
      </c>
      <c r="E120" s="281">
        <v>0.12297889654299458</v>
      </c>
      <c r="F120" s="281">
        <v>0.38817101364645151</v>
      </c>
      <c r="G120" s="281">
        <v>0.32138221889670199</v>
      </c>
      <c r="H120" s="281">
        <v>0.42456578830195302</v>
      </c>
      <c r="I120" s="281">
        <v>0.4220119798847824</v>
      </c>
      <c r="J120" s="281">
        <v>0</v>
      </c>
      <c r="K120" s="281">
        <v>0</v>
      </c>
      <c r="L120" s="281">
        <v>0</v>
      </c>
      <c r="M120" s="281">
        <v>0</v>
      </c>
      <c r="N120" s="281">
        <v>0</v>
      </c>
      <c r="O120" s="281">
        <v>0</v>
      </c>
      <c r="P120" s="281">
        <v>0.38650678555618057</v>
      </c>
      <c r="Q120" s="281">
        <v>0.37794985388554098</v>
      </c>
      <c r="R120" s="281">
        <v>0.35757320120210101</v>
      </c>
      <c r="S120" s="286">
        <v>8.5569316706395893E-3</v>
      </c>
    </row>
    <row r="121" spans="1:19" s="78" customFormat="1" ht="15" customHeight="1" x14ac:dyDescent="0.2">
      <c r="A121" s="282"/>
      <c r="B121" s="92"/>
      <c r="C121" s="283"/>
      <c r="D121" s="283"/>
      <c r="E121" s="283"/>
      <c r="F121" s="283"/>
      <c r="G121" s="283"/>
      <c r="H121" s="283"/>
      <c r="I121" s="283"/>
      <c r="J121" s="283"/>
      <c r="K121" s="283"/>
      <c r="L121" s="283"/>
      <c r="M121" s="283"/>
      <c r="N121" s="283"/>
      <c r="O121" s="283"/>
      <c r="P121" s="283"/>
      <c r="Q121" s="283"/>
      <c r="R121" s="283"/>
      <c r="S121" s="283"/>
    </row>
    <row r="122" spans="1:19" s="78" customFormat="1" ht="15" customHeight="1" x14ac:dyDescent="0.2">
      <c r="A122" s="282"/>
      <c r="B122" s="92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3"/>
      <c r="P122" s="283"/>
      <c r="Q122" s="283"/>
      <c r="R122" s="283"/>
      <c r="S122" s="283"/>
    </row>
  </sheetData>
  <autoFilter ref="A2:S120" xr:uid="{00000000-0009-0000-0000-00000E000000}"/>
  <mergeCells count="8">
    <mergeCell ref="A100:A107"/>
    <mergeCell ref="A108:A113"/>
    <mergeCell ref="A114:A120"/>
    <mergeCell ref="A3:B3"/>
    <mergeCell ref="A4:A23"/>
    <mergeCell ref="A24:A55"/>
    <mergeCell ref="A56:A83"/>
    <mergeCell ref="A84:A99"/>
  </mergeCells>
  <phoneticPr fontId="39" type="noConversion"/>
  <printOptions horizontalCentered="1"/>
  <pageMargins left="0.31496062992126" right="0.31496062992126" top="0.35433070866141703" bottom="0.39370078740157499" header="0.118110236220472" footer="0.31496062992126"/>
  <pageSetup paperSize="9" scale="47" fitToHeight="0" orientation="portrait" r:id="rId1"/>
  <headerFooter>
    <oddFooter>&amp;R&amp;"宋体,常规"&amp;14 4-&amp;P/&amp;N</oddFooter>
  </headerFooter>
  <rowBreaks count="1" manualBreakCount="1">
    <brk id="107" max="1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  <pageSetUpPr fitToPage="1"/>
  </sheetPr>
  <dimension ref="A1:W540"/>
  <sheetViews>
    <sheetView view="pageBreakPreview" zoomScale="85" zoomScaleNormal="100" zoomScaleSheetLayoutView="85" workbookViewId="0">
      <pane xSplit="6" ySplit="5" topLeftCell="G405" activePane="bottomRight" state="frozen"/>
      <selection pane="topRight"/>
      <selection pane="bottomLeft"/>
      <selection pane="bottomRight" activeCell="V1" sqref="V1:Y1048576"/>
    </sheetView>
  </sheetViews>
  <sheetFormatPr defaultColWidth="7.42578125" defaultRowHeight="12.75" x14ac:dyDescent="0.2"/>
  <cols>
    <col min="2" max="2" width="20.42578125" customWidth="1"/>
    <col min="3" max="3" width="10.42578125" customWidth="1"/>
    <col min="4" max="4" width="18.85546875" customWidth="1"/>
    <col min="5" max="11" width="14.140625" customWidth="1"/>
    <col min="12" max="17" width="9.140625" hidden="1" customWidth="1"/>
    <col min="18" max="20" width="13.28515625" customWidth="1"/>
    <col min="21" max="21" width="7.42578125" style="84" customWidth="1"/>
    <col min="22" max="22" width="11.140625" customWidth="1"/>
    <col min="23" max="23" width="10" customWidth="1"/>
  </cols>
  <sheetData>
    <row r="1" spans="1:21" ht="22.5" customHeight="1" x14ac:dyDescent="0.2">
      <c r="A1" s="91" t="s">
        <v>425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247"/>
    </row>
    <row r="2" spans="1:21" ht="13.5" x14ac:dyDescent="0.2">
      <c r="A2" s="93"/>
      <c r="B2" s="93"/>
      <c r="C2" s="93"/>
      <c r="D2" s="9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 t="s">
        <v>2</v>
      </c>
      <c r="S2" s="82"/>
      <c r="T2" s="82"/>
      <c r="U2" s="248"/>
    </row>
    <row r="3" spans="1:21" ht="20.25" customHeight="1" x14ac:dyDescent="0.2">
      <c r="A3" s="243" t="s">
        <v>3</v>
      </c>
      <c r="B3" s="243" t="s">
        <v>4</v>
      </c>
      <c r="C3" s="243" t="s">
        <v>5</v>
      </c>
      <c r="D3" s="243" t="s">
        <v>6</v>
      </c>
      <c r="E3" s="243" t="s">
        <v>7</v>
      </c>
      <c r="F3" s="243" t="s">
        <v>8</v>
      </c>
      <c r="G3" s="243" t="s">
        <v>9</v>
      </c>
      <c r="H3" s="243" t="s">
        <v>10</v>
      </c>
      <c r="I3" s="243" t="s">
        <v>11</v>
      </c>
      <c r="J3" s="243" t="s">
        <v>12</v>
      </c>
      <c r="K3" s="243" t="s">
        <v>13</v>
      </c>
      <c r="L3" s="243" t="s">
        <v>14</v>
      </c>
      <c r="M3" s="243" t="s">
        <v>15</v>
      </c>
      <c r="N3" s="243" t="s">
        <v>16</v>
      </c>
      <c r="O3" s="243" t="s">
        <v>17</v>
      </c>
      <c r="P3" s="243" t="s">
        <v>111</v>
      </c>
      <c r="Q3" s="243" t="s">
        <v>19</v>
      </c>
      <c r="R3" s="243" t="s">
        <v>20</v>
      </c>
      <c r="S3" s="243" t="s">
        <v>21</v>
      </c>
      <c r="T3" s="243" t="s">
        <v>22</v>
      </c>
      <c r="U3" s="249" t="s">
        <v>23</v>
      </c>
    </row>
    <row r="4" spans="1:21" ht="13.5" customHeight="1" x14ac:dyDescent="0.2">
      <c r="A4" s="789" t="s">
        <v>24</v>
      </c>
      <c r="B4" s="763" t="s">
        <v>25</v>
      </c>
      <c r="C4" s="755" t="s">
        <v>26</v>
      </c>
      <c r="D4" s="96" t="s">
        <v>27</v>
      </c>
      <c r="E4" s="97">
        <v>3262.7460000000001</v>
      </c>
      <c r="F4" s="97">
        <v>882.79719999999998</v>
      </c>
      <c r="G4" s="97">
        <v>218.04949999999999</v>
      </c>
      <c r="H4" s="97">
        <v>1458.3992000000001</v>
      </c>
      <c r="I4" s="97">
        <v>2038.8117999999999</v>
      </c>
      <c r="J4" s="97">
        <v>2848.1601999999998</v>
      </c>
      <c r="K4" s="97">
        <v>3262.7460000000001</v>
      </c>
      <c r="L4" s="97"/>
      <c r="M4" s="97"/>
      <c r="N4" s="97"/>
      <c r="O4" s="97"/>
      <c r="P4" s="97"/>
      <c r="Q4" s="97"/>
      <c r="R4" s="97">
        <v>10708.963899999999</v>
      </c>
      <c r="S4" s="97">
        <v>13912.521850000001</v>
      </c>
      <c r="T4" s="97">
        <v>34997.139900000002</v>
      </c>
      <c r="U4" s="250">
        <v>-0.23026436073485856</v>
      </c>
    </row>
    <row r="5" spans="1:21" ht="13.5" customHeight="1" x14ac:dyDescent="0.2">
      <c r="A5" s="789"/>
      <c r="B5" s="763"/>
      <c r="C5" s="755"/>
      <c r="D5" s="96" t="s">
        <v>28</v>
      </c>
      <c r="E5" s="97">
        <v>1827.0219</v>
      </c>
      <c r="F5" s="97">
        <v>494.97399999999999</v>
      </c>
      <c r="G5" s="97">
        <v>24.610099999999999</v>
      </c>
      <c r="H5" s="97">
        <v>947.2568</v>
      </c>
      <c r="I5" s="97">
        <v>1219.9439</v>
      </c>
      <c r="J5" s="97">
        <v>1624.3653999999999</v>
      </c>
      <c r="K5" s="97">
        <v>1827.0219</v>
      </c>
      <c r="L5" s="97"/>
      <c r="M5" s="97"/>
      <c r="N5" s="97"/>
      <c r="O5" s="97"/>
      <c r="P5" s="97"/>
      <c r="Q5" s="97"/>
      <c r="R5" s="97">
        <v>6138.1720999999998</v>
      </c>
      <c r="S5" s="97">
        <v>8008.3662999999997</v>
      </c>
      <c r="T5" s="97">
        <v>19479.1168</v>
      </c>
      <c r="U5" s="250">
        <v>-0.23353005219054479</v>
      </c>
    </row>
    <row r="6" spans="1:21" ht="13.5" customHeight="1" x14ac:dyDescent="0.2">
      <c r="A6" s="789"/>
      <c r="B6" s="763"/>
      <c r="C6" s="755"/>
      <c r="D6" s="96" t="s">
        <v>29</v>
      </c>
      <c r="E6" s="97">
        <v>1065.569086000002</v>
      </c>
      <c r="F6" s="97">
        <v>150.52394200000001</v>
      </c>
      <c r="G6" s="97">
        <v>27.740952</v>
      </c>
      <c r="H6" s="97">
        <v>517.11127499999998</v>
      </c>
      <c r="I6" s="97">
        <v>650.52487699999904</v>
      </c>
      <c r="J6" s="97">
        <v>1301.93006700001</v>
      </c>
      <c r="K6" s="97">
        <v>1065.569086000002</v>
      </c>
      <c r="L6" s="97"/>
      <c r="M6" s="97"/>
      <c r="N6" s="97"/>
      <c r="O6" s="97"/>
      <c r="P6" s="97"/>
      <c r="Q6" s="97"/>
      <c r="R6" s="97">
        <v>3713.4001990000115</v>
      </c>
      <c r="S6" s="97">
        <v>4772.9023100000004</v>
      </c>
      <c r="T6" s="97">
        <v>8126.7204510000001</v>
      </c>
      <c r="U6" s="250">
        <v>-0.22198277739315153</v>
      </c>
    </row>
    <row r="7" spans="1:21" ht="13.5" customHeight="1" x14ac:dyDescent="0.2">
      <c r="A7" s="789"/>
      <c r="B7" s="763"/>
      <c r="C7" s="755"/>
      <c r="D7" s="96" t="s">
        <v>30</v>
      </c>
      <c r="E7" s="97">
        <v>1683.9248669999949</v>
      </c>
      <c r="F7" s="97">
        <v>304.395218</v>
      </c>
      <c r="G7" s="97">
        <v>134.977385</v>
      </c>
      <c r="H7" s="97">
        <v>814.38334599999996</v>
      </c>
      <c r="I7" s="97">
        <v>1321.1663289999999</v>
      </c>
      <c r="J7" s="97">
        <v>1301.9621400000001</v>
      </c>
      <c r="K7" s="97">
        <v>1683.9248669999949</v>
      </c>
      <c r="L7" s="97"/>
      <c r="M7" s="97"/>
      <c r="N7" s="97"/>
      <c r="O7" s="97"/>
      <c r="P7" s="97"/>
      <c r="Q7" s="97"/>
      <c r="R7" s="97">
        <v>5560.8092849999948</v>
      </c>
      <c r="S7" s="97">
        <v>5848.0713350000015</v>
      </c>
      <c r="T7" s="97">
        <v>13642.732110999999</v>
      </c>
      <c r="U7" s="250">
        <v>-4.912081839371174E-2</v>
      </c>
    </row>
    <row r="8" spans="1:21" ht="13.5" customHeight="1" x14ac:dyDescent="0.2">
      <c r="A8" s="789"/>
      <c r="B8" s="763"/>
      <c r="C8" s="755"/>
      <c r="D8" s="96" t="s">
        <v>31</v>
      </c>
      <c r="E8" s="97">
        <v>496.16043999999761</v>
      </c>
      <c r="F8" s="97">
        <v>109.2042</v>
      </c>
      <c r="G8" s="97">
        <v>3.1484999999999999</v>
      </c>
      <c r="H8" s="97">
        <v>243.75078999999999</v>
      </c>
      <c r="I8" s="97">
        <v>375.42012499999998</v>
      </c>
      <c r="J8" s="97">
        <v>679.01294499999801</v>
      </c>
      <c r="K8" s="97">
        <v>496.16043999999761</v>
      </c>
      <c r="L8" s="97"/>
      <c r="M8" s="97"/>
      <c r="N8" s="97"/>
      <c r="O8" s="97"/>
      <c r="P8" s="97"/>
      <c r="Q8" s="97"/>
      <c r="R8" s="97">
        <v>1906.6969999999956</v>
      </c>
      <c r="S8" s="97">
        <v>2422.6895</v>
      </c>
      <c r="T8" s="97">
        <v>6179.2907400000004</v>
      </c>
      <c r="U8" s="250">
        <v>-0.21298333938377345</v>
      </c>
    </row>
    <row r="9" spans="1:21" ht="13.5" customHeight="1" x14ac:dyDescent="0.2">
      <c r="A9" s="789"/>
      <c r="B9" s="763"/>
      <c r="C9" s="755"/>
      <c r="D9" s="85" t="s">
        <v>214</v>
      </c>
      <c r="E9" s="97">
        <v>1.7034</v>
      </c>
      <c r="F9" s="97"/>
      <c r="G9" s="97"/>
      <c r="H9" s="97"/>
      <c r="I9" s="97">
        <v>0</v>
      </c>
      <c r="J9" s="97">
        <v>0.18640000000000001</v>
      </c>
      <c r="K9" s="97">
        <v>1.7034</v>
      </c>
      <c r="L9" s="97"/>
      <c r="M9" s="97"/>
      <c r="N9" s="97"/>
      <c r="O9" s="97"/>
      <c r="P9" s="97"/>
      <c r="Q9" s="97"/>
      <c r="R9" s="97">
        <v>1.8898000000000001</v>
      </c>
      <c r="S9" s="97"/>
      <c r="T9" s="97"/>
      <c r="U9" s="250"/>
    </row>
    <row r="10" spans="1:21" ht="13.5" customHeight="1" x14ac:dyDescent="0.2">
      <c r="A10" s="789"/>
      <c r="B10" s="763"/>
      <c r="C10" s="755"/>
      <c r="D10" s="85" t="s">
        <v>215</v>
      </c>
      <c r="E10" s="97">
        <v>0</v>
      </c>
      <c r="F10" s="97"/>
      <c r="G10" s="97"/>
      <c r="H10" s="97"/>
      <c r="I10" s="97">
        <v>0</v>
      </c>
      <c r="J10" s="97">
        <v>0</v>
      </c>
      <c r="K10" s="97">
        <v>0</v>
      </c>
      <c r="L10" s="97"/>
      <c r="M10" s="97"/>
      <c r="N10" s="97"/>
      <c r="O10" s="97"/>
      <c r="P10" s="97"/>
      <c r="Q10" s="97"/>
      <c r="R10" s="97">
        <v>0</v>
      </c>
      <c r="S10" s="97"/>
      <c r="T10" s="97"/>
      <c r="U10" s="250"/>
    </row>
    <row r="11" spans="1:21" ht="13.5" customHeight="1" x14ac:dyDescent="0.2">
      <c r="A11" s="789"/>
      <c r="B11" s="763"/>
      <c r="C11" s="755"/>
      <c r="D11" s="96" t="s">
        <v>32</v>
      </c>
      <c r="E11" s="97">
        <v>13.783200000000001</v>
      </c>
      <c r="F11" s="97">
        <v>1.1901999999999999</v>
      </c>
      <c r="G11" s="97">
        <v>0.18</v>
      </c>
      <c r="H11" s="97">
        <v>1.2159</v>
      </c>
      <c r="I11" s="97">
        <v>2.5061</v>
      </c>
      <c r="J11" s="97">
        <v>3.3347000000000002</v>
      </c>
      <c r="K11" s="97">
        <v>13.783200000000001</v>
      </c>
      <c r="L11" s="97"/>
      <c r="M11" s="97"/>
      <c r="N11" s="97"/>
      <c r="O11" s="97"/>
      <c r="P11" s="97"/>
      <c r="Q11" s="97"/>
      <c r="R11" s="97">
        <v>22.210100000000001</v>
      </c>
      <c r="S11" s="97">
        <v>19.366800000000001</v>
      </c>
      <c r="T11" s="97">
        <v>43.679900000000004</v>
      </c>
      <c r="U11" s="250">
        <v>0.14681310283578086</v>
      </c>
    </row>
    <row r="12" spans="1:21" ht="13.5" customHeight="1" x14ac:dyDescent="0.2">
      <c r="A12" s="789"/>
      <c r="B12" s="763"/>
      <c r="C12" s="755" t="s">
        <v>33</v>
      </c>
      <c r="D12" s="96" t="s">
        <v>34</v>
      </c>
      <c r="E12" s="97">
        <v>6298.8830930000086</v>
      </c>
      <c r="F12" s="97">
        <v>1586.4040600000001</v>
      </c>
      <c r="G12" s="97">
        <v>392.76043700000002</v>
      </c>
      <c r="H12" s="97">
        <v>3259.8633110000001</v>
      </c>
      <c r="I12" s="97">
        <v>4660.25023100001</v>
      </c>
      <c r="J12" s="97">
        <v>6216.5780519999998</v>
      </c>
      <c r="K12" s="97">
        <v>6298.8830930000086</v>
      </c>
      <c r="L12" s="97"/>
      <c r="M12" s="97"/>
      <c r="N12" s="97"/>
      <c r="O12" s="97"/>
      <c r="P12" s="97"/>
      <c r="Q12" s="97"/>
      <c r="R12" s="97">
        <v>22414.73918400002</v>
      </c>
      <c r="S12" s="97">
        <v>27296.77984500003</v>
      </c>
      <c r="T12" s="97">
        <v>63081.623851999997</v>
      </c>
      <c r="U12" s="250">
        <v>-0.17885042443547627</v>
      </c>
    </row>
    <row r="13" spans="1:21" ht="12.75" customHeight="1" x14ac:dyDescent="0.2">
      <c r="A13" s="789"/>
      <c r="B13" s="763"/>
      <c r="C13" s="755"/>
      <c r="D13" s="96" t="s">
        <v>35</v>
      </c>
      <c r="E13" s="97">
        <v>756.72220000000004</v>
      </c>
      <c r="F13" s="97">
        <v>142.45419999999999</v>
      </c>
      <c r="G13" s="97">
        <v>2.6274999999999999</v>
      </c>
      <c r="H13" s="97">
        <v>279.44529999999997</v>
      </c>
      <c r="I13" s="97">
        <v>417.36369999999999</v>
      </c>
      <c r="J13" s="97">
        <v>546.04610000000002</v>
      </c>
      <c r="K13" s="97">
        <v>756.72220000000004</v>
      </c>
      <c r="L13" s="97"/>
      <c r="M13" s="97"/>
      <c r="N13" s="97"/>
      <c r="O13" s="97"/>
      <c r="P13" s="97"/>
      <c r="Q13" s="97"/>
      <c r="R13" s="97">
        <v>2144.6590000000001</v>
      </c>
      <c r="S13" s="97">
        <v>2410.2792999999997</v>
      </c>
      <c r="T13" s="97">
        <v>5820.3908000000001</v>
      </c>
      <c r="U13" s="250">
        <v>-0.11020312044334435</v>
      </c>
    </row>
    <row r="14" spans="1:21" ht="12.75" customHeight="1" x14ac:dyDescent="0.2">
      <c r="A14" s="789"/>
      <c r="B14" s="763"/>
      <c r="C14" s="755"/>
      <c r="D14" s="96" t="s">
        <v>36</v>
      </c>
      <c r="E14" s="97">
        <v>1226.1848</v>
      </c>
      <c r="F14" s="97">
        <v>195.38720000000001</v>
      </c>
      <c r="G14" s="97">
        <v>10.7569</v>
      </c>
      <c r="H14" s="97">
        <v>409.90690000000001</v>
      </c>
      <c r="I14" s="97">
        <v>487.76330000000002</v>
      </c>
      <c r="J14" s="97">
        <v>933.53020000000004</v>
      </c>
      <c r="K14" s="97">
        <v>1226.1848</v>
      </c>
      <c r="L14" s="97"/>
      <c r="M14" s="97"/>
      <c r="N14" s="97"/>
      <c r="O14" s="97"/>
      <c r="P14" s="97"/>
      <c r="Q14" s="97"/>
      <c r="R14" s="97">
        <v>3263.5293000000001</v>
      </c>
      <c r="S14" s="97">
        <v>5188.4702500000003</v>
      </c>
      <c r="T14" s="97">
        <v>13052.772199999999</v>
      </c>
      <c r="U14" s="250">
        <v>-0.37100356314079286</v>
      </c>
    </row>
    <row r="15" spans="1:21" ht="12.75" customHeight="1" x14ac:dyDescent="0.2">
      <c r="A15" s="789"/>
      <c r="B15" s="763"/>
      <c r="C15" s="755"/>
      <c r="D15" s="96" t="s">
        <v>37</v>
      </c>
      <c r="E15" s="97">
        <v>0</v>
      </c>
      <c r="F15" s="97">
        <v>0</v>
      </c>
      <c r="G15" s="97">
        <v>0</v>
      </c>
      <c r="H15" s="97">
        <v>0</v>
      </c>
      <c r="I15" s="97">
        <v>0</v>
      </c>
      <c r="J15" s="97">
        <v>0</v>
      </c>
      <c r="K15" s="97">
        <v>0</v>
      </c>
      <c r="L15" s="97"/>
      <c r="M15" s="97"/>
      <c r="N15" s="97"/>
      <c r="O15" s="97"/>
      <c r="P15" s="97"/>
      <c r="Q15" s="97"/>
      <c r="R15" s="97">
        <v>0</v>
      </c>
      <c r="S15" s="97">
        <v>2.8317000000000001</v>
      </c>
      <c r="T15" s="97">
        <v>2.8317000000000001</v>
      </c>
      <c r="U15" s="250">
        <v>-1</v>
      </c>
    </row>
    <row r="16" spans="1:21" ht="13.5" customHeight="1" x14ac:dyDescent="0.2">
      <c r="A16" s="789"/>
      <c r="B16" s="763"/>
      <c r="C16" s="755"/>
      <c r="D16" s="96" t="s">
        <v>38</v>
      </c>
      <c r="E16" s="97">
        <v>65.474599999999995</v>
      </c>
      <c r="F16" s="97">
        <v>11.966699999999999</v>
      </c>
      <c r="G16" s="97">
        <v>1.7500000000000002E-2</v>
      </c>
      <c r="H16" s="97">
        <v>28.7805</v>
      </c>
      <c r="I16" s="97">
        <v>43.0319</v>
      </c>
      <c r="J16" s="97">
        <v>57.070799999999998</v>
      </c>
      <c r="K16" s="97">
        <v>65.474599999999995</v>
      </c>
      <c r="L16" s="97"/>
      <c r="M16" s="97"/>
      <c r="N16" s="97"/>
      <c r="O16" s="97"/>
      <c r="P16" s="97"/>
      <c r="Q16" s="97"/>
      <c r="R16" s="97">
        <v>206.34199999999998</v>
      </c>
      <c r="S16" s="97">
        <v>84.305200000000013</v>
      </c>
      <c r="T16" s="97">
        <v>487.91320000000002</v>
      </c>
      <c r="U16" s="250">
        <v>1.4475595811409017</v>
      </c>
    </row>
    <row r="17" spans="1:21" ht="13.5" customHeight="1" x14ac:dyDescent="0.2">
      <c r="A17" s="789"/>
      <c r="B17" s="763"/>
      <c r="C17" s="755"/>
      <c r="D17" s="96" t="s">
        <v>39</v>
      </c>
      <c r="E17" s="97">
        <v>3.6442000000000001</v>
      </c>
      <c r="F17" s="97">
        <v>6.8726000000000003</v>
      </c>
      <c r="G17" s="97">
        <v>2.5440999999999998</v>
      </c>
      <c r="H17" s="97">
        <v>4.1212999999999997</v>
      </c>
      <c r="I17" s="97">
        <v>-3.5999999999999997E-2</v>
      </c>
      <c r="J17" s="97">
        <v>5.7267000000000001</v>
      </c>
      <c r="K17" s="97">
        <v>3.6442000000000001</v>
      </c>
      <c r="L17" s="97"/>
      <c r="M17" s="97"/>
      <c r="N17" s="97"/>
      <c r="O17" s="97"/>
      <c r="P17" s="97"/>
      <c r="Q17" s="97"/>
      <c r="R17" s="97">
        <v>22.872900000000001</v>
      </c>
      <c r="S17" s="97">
        <v>1.2518</v>
      </c>
      <c r="T17" s="97">
        <v>31.368200000000002</v>
      </c>
      <c r="U17" s="250">
        <v>17.27200830803643</v>
      </c>
    </row>
    <row r="18" spans="1:21" ht="13.5" customHeight="1" x14ac:dyDescent="0.2">
      <c r="A18" s="789"/>
      <c r="B18" s="763"/>
      <c r="C18" s="755" t="s">
        <v>40</v>
      </c>
      <c r="D18" s="96" t="s">
        <v>41</v>
      </c>
      <c r="E18" s="97">
        <v>7122.8418029999939</v>
      </c>
      <c r="F18" s="97">
        <v>1757.862719</v>
      </c>
      <c r="G18" s="97">
        <v>219.05479700000001</v>
      </c>
      <c r="H18" s="97">
        <v>2217.6716000000001</v>
      </c>
      <c r="I18" s="97">
        <v>4890.5804909999997</v>
      </c>
      <c r="J18" s="97">
        <v>6645.5368090000002</v>
      </c>
      <c r="K18" s="97">
        <v>7122.8418029999939</v>
      </c>
      <c r="L18" s="97"/>
      <c r="M18" s="97"/>
      <c r="N18" s="97"/>
      <c r="O18" s="97"/>
      <c r="P18" s="97"/>
      <c r="Q18" s="97"/>
      <c r="R18" s="97">
        <v>22853.548218999997</v>
      </c>
      <c r="S18" s="97">
        <v>30665.388320000002</v>
      </c>
      <c r="T18" s="97">
        <v>72663.356306999995</v>
      </c>
      <c r="U18" s="250">
        <v>-0.25474453541829478</v>
      </c>
    </row>
    <row r="19" spans="1:21" ht="13.5" customHeight="1" x14ac:dyDescent="0.2">
      <c r="A19" s="789"/>
      <c r="B19" s="763"/>
      <c r="C19" s="755"/>
      <c r="D19" s="96" t="s">
        <v>42</v>
      </c>
      <c r="E19" s="97">
        <v>1169.2152899999999</v>
      </c>
      <c r="F19" s="97">
        <v>185.22204099999999</v>
      </c>
      <c r="G19" s="97">
        <v>133.08394000000001</v>
      </c>
      <c r="H19" s="97">
        <v>1725.8406110000001</v>
      </c>
      <c r="I19" s="97">
        <v>648.00793999999996</v>
      </c>
      <c r="J19" s="97">
        <v>1064.5288430000001</v>
      </c>
      <c r="K19" s="97">
        <v>1169.2152899999999</v>
      </c>
      <c r="L19" s="97"/>
      <c r="M19" s="97"/>
      <c r="N19" s="97"/>
      <c r="O19" s="97"/>
      <c r="P19" s="97"/>
      <c r="Q19" s="97"/>
      <c r="R19" s="97">
        <v>4925.8986649999997</v>
      </c>
      <c r="S19" s="97">
        <v>3964.2329749999999</v>
      </c>
      <c r="T19" s="97">
        <v>9004.5700450000004</v>
      </c>
      <c r="U19" s="250">
        <v>0.24258556347839266</v>
      </c>
    </row>
    <row r="20" spans="1:21" ht="13.5" customHeight="1" x14ac:dyDescent="0.2">
      <c r="A20" s="789"/>
      <c r="B20" s="763"/>
      <c r="C20" s="755"/>
      <c r="D20" s="96" t="s">
        <v>43</v>
      </c>
      <c r="E20" s="97">
        <v>58.851799999999997</v>
      </c>
      <c r="F20" s="97">
        <v>0</v>
      </c>
      <c r="G20" s="97">
        <v>56.567700000000002</v>
      </c>
      <c r="H20" s="97">
        <v>38.6051</v>
      </c>
      <c r="I20" s="97">
        <v>69.784700000000001</v>
      </c>
      <c r="J20" s="97">
        <v>48.886200000000002</v>
      </c>
      <c r="K20" s="97">
        <v>58.851799999999997</v>
      </c>
      <c r="L20" s="97"/>
      <c r="M20" s="97"/>
      <c r="N20" s="97"/>
      <c r="O20" s="97"/>
      <c r="P20" s="97"/>
      <c r="Q20" s="97"/>
      <c r="R20" s="97">
        <v>272.69549999999998</v>
      </c>
      <c r="S20" s="97">
        <v>354.29679999999996</v>
      </c>
      <c r="T20" s="97">
        <v>808.97360000000003</v>
      </c>
      <c r="U20" s="250">
        <v>-0.23031904324284047</v>
      </c>
    </row>
    <row r="21" spans="1:21" ht="13.5" customHeight="1" x14ac:dyDescent="0.2">
      <c r="A21" s="789"/>
      <c r="B21" s="763" t="s">
        <v>44</v>
      </c>
      <c r="C21" s="755" t="s">
        <v>26</v>
      </c>
      <c r="D21" s="96" t="s">
        <v>27</v>
      </c>
      <c r="E21" s="97">
        <v>2348.8345643343951</v>
      </c>
      <c r="F21" s="97">
        <v>613.94664401421699</v>
      </c>
      <c r="G21" s="97">
        <v>197.39168626750501</v>
      </c>
      <c r="H21" s="97">
        <v>1040.4021029231899</v>
      </c>
      <c r="I21" s="97">
        <v>1466.1016286725501</v>
      </c>
      <c r="J21" s="97">
        <v>2036.80791873465</v>
      </c>
      <c r="K21" s="97">
        <v>2348.8345643343951</v>
      </c>
      <c r="L21" s="97"/>
      <c r="M21" s="97"/>
      <c r="N21" s="97"/>
      <c r="O21" s="97"/>
      <c r="P21" s="97"/>
      <c r="Q21" s="97"/>
      <c r="R21" s="97">
        <v>7703.4845449465065</v>
      </c>
      <c r="S21" s="97">
        <v>10238.253491154541</v>
      </c>
      <c r="T21" s="97">
        <v>25159.911899246501</v>
      </c>
      <c r="U21" s="250">
        <v>-0.24757825623266483</v>
      </c>
    </row>
    <row r="22" spans="1:21" ht="13.5" customHeight="1" x14ac:dyDescent="0.2">
      <c r="A22" s="789"/>
      <c r="B22" s="763"/>
      <c r="C22" s="755"/>
      <c r="D22" s="96" t="s">
        <v>28</v>
      </c>
      <c r="E22" s="97">
        <v>1380.4814817281269</v>
      </c>
      <c r="F22" s="97">
        <v>341.47993138266003</v>
      </c>
      <c r="G22" s="97">
        <v>20.251867995782199</v>
      </c>
      <c r="H22" s="97">
        <v>657.646111557278</v>
      </c>
      <c r="I22" s="97">
        <v>830.99664648008297</v>
      </c>
      <c r="J22" s="97">
        <v>1118.90759066742</v>
      </c>
      <c r="K22" s="97">
        <v>1380.4814817281269</v>
      </c>
      <c r="L22" s="97"/>
      <c r="M22" s="97"/>
      <c r="N22" s="97"/>
      <c r="O22" s="97"/>
      <c r="P22" s="97"/>
      <c r="Q22" s="97"/>
      <c r="R22" s="97">
        <v>4349.7636298113503</v>
      </c>
      <c r="S22" s="97">
        <v>5893.3690225060773</v>
      </c>
      <c r="T22" s="97">
        <v>14003.7935650049</v>
      </c>
      <c r="U22" s="250">
        <v>-0.26192240580894921</v>
      </c>
    </row>
    <row r="23" spans="1:21" ht="13.5" customHeight="1" x14ac:dyDescent="0.2">
      <c r="A23" s="789"/>
      <c r="B23" s="763"/>
      <c r="C23" s="755"/>
      <c r="D23" s="96" t="s">
        <v>29</v>
      </c>
      <c r="E23" s="97">
        <v>619.02649137541346</v>
      </c>
      <c r="F23" s="97">
        <v>90.785403000000201</v>
      </c>
      <c r="G23" s="97">
        <v>18.001939</v>
      </c>
      <c r="H23" s="97">
        <v>395.85953099999898</v>
      </c>
      <c r="I23" s="97">
        <v>414.35335900000001</v>
      </c>
      <c r="J23" s="97">
        <v>749.79229798741903</v>
      </c>
      <c r="K23" s="97">
        <v>619.02649137541346</v>
      </c>
      <c r="L23" s="97"/>
      <c r="M23" s="97"/>
      <c r="N23" s="97"/>
      <c r="O23" s="97"/>
      <c r="P23" s="97"/>
      <c r="Q23" s="97"/>
      <c r="R23" s="97">
        <v>2287.8190213628318</v>
      </c>
      <c r="S23" s="97">
        <v>3136.844947142838</v>
      </c>
      <c r="T23" s="97">
        <v>5425.4738081389096</v>
      </c>
      <c r="U23" s="250">
        <v>-0.27066238213442217</v>
      </c>
    </row>
    <row r="24" spans="1:21" ht="13.5" customHeight="1" x14ac:dyDescent="0.2">
      <c r="A24" s="789"/>
      <c r="B24" s="763"/>
      <c r="C24" s="755"/>
      <c r="D24" s="96" t="s">
        <v>30</v>
      </c>
      <c r="E24" s="97">
        <v>951.54876577920743</v>
      </c>
      <c r="F24" s="97">
        <v>183.525406000001</v>
      </c>
      <c r="G24" s="97">
        <v>131.760762</v>
      </c>
      <c r="H24" s="97">
        <v>537.701036999998</v>
      </c>
      <c r="I24" s="97">
        <v>865.10379099999398</v>
      </c>
      <c r="J24" s="97">
        <v>700.68391391271598</v>
      </c>
      <c r="K24" s="97">
        <v>951.54876577920743</v>
      </c>
      <c r="L24" s="97"/>
      <c r="M24" s="97"/>
      <c r="N24" s="97"/>
      <c r="O24" s="97"/>
      <c r="P24" s="97"/>
      <c r="Q24" s="97"/>
      <c r="R24" s="97">
        <v>3370.3236756919164</v>
      </c>
      <c r="S24" s="97">
        <v>3433.1215334900353</v>
      </c>
      <c r="T24" s="97">
        <v>8348.92751790892</v>
      </c>
      <c r="U24" s="250">
        <v>-1.8291766599442205E-2</v>
      </c>
    </row>
    <row r="25" spans="1:21" ht="13.5" customHeight="1" x14ac:dyDescent="0.2">
      <c r="A25" s="789"/>
      <c r="B25" s="763"/>
      <c r="C25" s="755"/>
      <c r="D25" s="96" t="s">
        <v>31</v>
      </c>
      <c r="E25" s="97">
        <v>243.10798568752139</v>
      </c>
      <c r="F25" s="97">
        <v>58.581499999999998</v>
      </c>
      <c r="G25" s="97">
        <v>1.5616000000000001</v>
      </c>
      <c r="H25" s="97">
        <v>127.86266500000001</v>
      </c>
      <c r="I25" s="97">
        <v>190.12966800000001</v>
      </c>
      <c r="J25" s="97">
        <v>335.96327853701001</v>
      </c>
      <c r="K25" s="97">
        <v>243.10798568752139</v>
      </c>
      <c r="L25" s="97"/>
      <c r="M25" s="97"/>
      <c r="N25" s="97"/>
      <c r="O25" s="97"/>
      <c r="P25" s="97"/>
      <c r="Q25" s="97"/>
      <c r="R25" s="97">
        <v>957.20669722453147</v>
      </c>
      <c r="S25" s="97">
        <v>1337.684769969783</v>
      </c>
      <c r="T25" s="97">
        <v>3464.7831891159499</v>
      </c>
      <c r="U25" s="250">
        <v>-0.28443029425672994</v>
      </c>
    </row>
    <row r="26" spans="1:21" ht="13.5" customHeight="1" x14ac:dyDescent="0.2">
      <c r="A26" s="789"/>
      <c r="B26" s="763"/>
      <c r="C26" s="755"/>
      <c r="D26" s="85" t="s">
        <v>214</v>
      </c>
      <c r="E26" s="97">
        <v>1.2745449263873014</v>
      </c>
      <c r="F26" s="97"/>
      <c r="G26" s="97"/>
      <c r="H26" s="97"/>
      <c r="I26" s="97">
        <v>0</v>
      </c>
      <c r="J26" s="97">
        <v>0.137125265028571</v>
      </c>
      <c r="K26" s="97">
        <v>1.2745449263873014</v>
      </c>
      <c r="L26" s="97"/>
      <c r="M26" s="97"/>
      <c r="N26" s="97"/>
      <c r="O26" s="97"/>
      <c r="P26" s="97"/>
      <c r="Q26" s="97"/>
      <c r="R26" s="97">
        <v>1.4116701914158725</v>
      </c>
      <c r="S26" s="97"/>
      <c r="T26" s="97"/>
      <c r="U26" s="250"/>
    </row>
    <row r="27" spans="1:21" ht="13.5" customHeight="1" x14ac:dyDescent="0.2">
      <c r="A27" s="789"/>
      <c r="B27" s="763"/>
      <c r="C27" s="755"/>
      <c r="D27" s="85" t="s">
        <v>215</v>
      </c>
      <c r="E27" s="97">
        <v>0</v>
      </c>
      <c r="F27" s="97"/>
      <c r="G27" s="97"/>
      <c r="H27" s="97"/>
      <c r="I27" s="97">
        <v>0</v>
      </c>
      <c r="J27" s="97">
        <v>0</v>
      </c>
      <c r="K27" s="97">
        <v>0</v>
      </c>
      <c r="L27" s="97"/>
      <c r="M27" s="97"/>
      <c r="N27" s="97"/>
      <c r="O27" s="97"/>
      <c r="P27" s="97"/>
      <c r="Q27" s="97"/>
      <c r="R27" s="97">
        <v>0</v>
      </c>
      <c r="S27" s="97"/>
      <c r="T27" s="97"/>
      <c r="U27" s="250"/>
    </row>
    <row r="28" spans="1:21" ht="13.5" customHeight="1" x14ac:dyDescent="0.2">
      <c r="A28" s="789"/>
      <c r="B28" s="763"/>
      <c r="C28" s="755"/>
      <c r="D28" s="96" t="s">
        <v>32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/>
      <c r="M28" s="97"/>
      <c r="N28" s="97"/>
      <c r="O28" s="97"/>
      <c r="P28" s="97"/>
      <c r="Q28" s="97"/>
      <c r="R28" s="97">
        <v>0</v>
      </c>
      <c r="S28" s="97">
        <v>0</v>
      </c>
      <c r="T28" s="97">
        <v>0</v>
      </c>
      <c r="U28" s="250" t="s">
        <v>112</v>
      </c>
    </row>
    <row r="29" spans="1:21" ht="13.5" customHeight="1" x14ac:dyDescent="0.2">
      <c r="A29" s="789"/>
      <c r="B29" s="763"/>
      <c r="C29" s="755" t="s">
        <v>33</v>
      </c>
      <c r="D29" s="96" t="s">
        <v>34</v>
      </c>
      <c r="E29" s="97">
        <v>3902.9157239939923</v>
      </c>
      <c r="F29" s="97">
        <v>1044.5700030360299</v>
      </c>
      <c r="G29" s="97">
        <v>357.32244569884199</v>
      </c>
      <c r="H29" s="97">
        <v>2257.64235531657</v>
      </c>
      <c r="I29" s="97">
        <v>3090.2932967534898</v>
      </c>
      <c r="J29" s="97">
        <v>3886.5610038012401</v>
      </c>
      <c r="K29" s="97">
        <v>3902.9157239939923</v>
      </c>
      <c r="L29" s="97"/>
      <c r="M29" s="97"/>
      <c r="N29" s="97"/>
      <c r="O29" s="97"/>
      <c r="P29" s="97"/>
      <c r="Q29" s="97"/>
      <c r="R29" s="97">
        <v>14539.304828600165</v>
      </c>
      <c r="S29" s="97">
        <v>17980.047928119158</v>
      </c>
      <c r="T29" s="97">
        <v>41649.545357342999</v>
      </c>
      <c r="U29" s="250">
        <v>-0.19136451211222771</v>
      </c>
    </row>
    <row r="30" spans="1:21" ht="13.5" customHeight="1" x14ac:dyDescent="0.2">
      <c r="A30" s="789"/>
      <c r="B30" s="763"/>
      <c r="C30" s="755"/>
      <c r="D30" s="96" t="s">
        <v>35</v>
      </c>
      <c r="E30" s="97">
        <v>598.43627296768886</v>
      </c>
      <c r="F30" s="97">
        <v>99.684994230047707</v>
      </c>
      <c r="G30" s="97">
        <v>1.7068387710689801</v>
      </c>
      <c r="H30" s="97">
        <v>200.65862754756699</v>
      </c>
      <c r="I30" s="97">
        <v>312.59057735845698</v>
      </c>
      <c r="J30" s="97">
        <v>394.117760546601</v>
      </c>
      <c r="K30" s="97">
        <v>598.43627296768886</v>
      </c>
      <c r="L30" s="97"/>
      <c r="M30" s="97"/>
      <c r="N30" s="97"/>
      <c r="O30" s="97"/>
      <c r="P30" s="97"/>
      <c r="Q30" s="97"/>
      <c r="R30" s="97">
        <v>1607.1950714214304</v>
      </c>
      <c r="S30" s="97">
        <v>2065.6359105952642</v>
      </c>
      <c r="T30" s="97">
        <v>4768.7604143376802</v>
      </c>
      <c r="U30" s="250">
        <v>-0.22193690418643175</v>
      </c>
    </row>
    <row r="31" spans="1:21" ht="13.5" customHeight="1" x14ac:dyDescent="0.2">
      <c r="A31" s="789"/>
      <c r="B31" s="763"/>
      <c r="C31" s="755"/>
      <c r="D31" s="96" t="s">
        <v>36</v>
      </c>
      <c r="E31" s="97">
        <v>994.85471212664027</v>
      </c>
      <c r="F31" s="97">
        <v>130.782889293182</v>
      </c>
      <c r="G31" s="97">
        <v>7.8426844193078198</v>
      </c>
      <c r="H31" s="97">
        <v>278.66127392585901</v>
      </c>
      <c r="I31" s="97">
        <v>334.75083241319697</v>
      </c>
      <c r="J31" s="97">
        <v>618.00692881537998</v>
      </c>
      <c r="K31" s="97">
        <v>994.85471212664027</v>
      </c>
      <c r="L31" s="97"/>
      <c r="M31" s="97"/>
      <c r="N31" s="97"/>
      <c r="O31" s="97"/>
      <c r="P31" s="97"/>
      <c r="Q31" s="97"/>
      <c r="R31" s="97">
        <v>2364.8993209935661</v>
      </c>
      <c r="S31" s="97">
        <v>3924.6916910921509</v>
      </c>
      <c r="T31" s="97">
        <v>9595.2209164832202</v>
      </c>
      <c r="U31" s="250">
        <v>-0.39743054814696299</v>
      </c>
    </row>
    <row r="32" spans="1:21" ht="13.5" customHeight="1" x14ac:dyDescent="0.2">
      <c r="A32" s="789"/>
      <c r="B32" s="763"/>
      <c r="C32" s="755"/>
      <c r="D32" s="96" t="s">
        <v>37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/>
      <c r="M32" s="97"/>
      <c r="N32" s="97"/>
      <c r="O32" s="97"/>
      <c r="P32" s="97"/>
      <c r="Q32" s="97"/>
      <c r="R32" s="97">
        <v>0</v>
      </c>
      <c r="S32" s="97">
        <v>2.1537271396533288</v>
      </c>
      <c r="T32" s="97">
        <v>2.1537271396533302</v>
      </c>
      <c r="U32" s="250">
        <v>-1</v>
      </c>
    </row>
    <row r="33" spans="1:21" ht="13.5" customHeight="1" x14ac:dyDescent="0.2">
      <c r="A33" s="789"/>
      <c r="B33" s="763"/>
      <c r="C33" s="755"/>
      <c r="D33" s="96" t="s">
        <v>38</v>
      </c>
      <c r="E33" s="97">
        <v>45.214408365870987</v>
      </c>
      <c r="F33" s="97">
        <v>7.9154300856332398</v>
      </c>
      <c r="G33" s="97">
        <v>1.29272404157621E-2</v>
      </c>
      <c r="H33" s="97">
        <v>19.249475075211102</v>
      </c>
      <c r="I33" s="97">
        <v>29.079337156214098</v>
      </c>
      <c r="J33" s="97">
        <v>38.930630315043601</v>
      </c>
      <c r="K33" s="97">
        <v>45.214408365870987</v>
      </c>
      <c r="L33" s="97"/>
      <c r="M33" s="97"/>
      <c r="N33" s="97"/>
      <c r="O33" s="97"/>
      <c r="P33" s="97"/>
      <c r="Q33" s="97"/>
      <c r="R33" s="97">
        <v>140.40220823838879</v>
      </c>
      <c r="S33" s="97">
        <v>65.722568612071001</v>
      </c>
      <c r="T33" s="97">
        <v>362.304056742169</v>
      </c>
      <c r="U33" s="250">
        <v>1.1362860765092142</v>
      </c>
    </row>
    <row r="34" spans="1:21" ht="13.5" customHeight="1" x14ac:dyDescent="0.2">
      <c r="A34" s="789"/>
      <c r="B34" s="763"/>
      <c r="C34" s="755"/>
      <c r="D34" s="96" t="s">
        <v>39</v>
      </c>
      <c r="E34" s="97">
        <v>2.8126860553802073</v>
      </c>
      <c r="F34" s="97">
        <v>5.3655677519844396</v>
      </c>
      <c r="G34" s="97">
        <v>2.0829591336528099</v>
      </c>
      <c r="H34" s="97">
        <v>3.2597156152465501</v>
      </c>
      <c r="I34" s="97">
        <v>-2.8950528790659801E-2</v>
      </c>
      <c r="J34" s="97">
        <v>4.6718265306219902</v>
      </c>
      <c r="K34" s="97">
        <v>2.8126860553802073</v>
      </c>
      <c r="L34" s="97"/>
      <c r="M34" s="97"/>
      <c r="N34" s="97"/>
      <c r="O34" s="97"/>
      <c r="P34" s="97"/>
      <c r="Q34" s="97"/>
      <c r="R34" s="97">
        <v>18.16380455809534</v>
      </c>
      <c r="S34" s="97">
        <v>1.02193870509518</v>
      </c>
      <c r="T34" s="97">
        <v>24.905507369521299</v>
      </c>
      <c r="U34" s="250">
        <v>16.773868890114716</v>
      </c>
    </row>
    <row r="35" spans="1:21" ht="13.5" customHeight="1" x14ac:dyDescent="0.2">
      <c r="A35" s="789"/>
      <c r="B35" s="763"/>
      <c r="C35" s="755" t="s">
        <v>40</v>
      </c>
      <c r="D35" s="96" t="s">
        <v>41</v>
      </c>
      <c r="E35" s="97">
        <v>4618.6790671362978</v>
      </c>
      <c r="F35" s="97">
        <v>1134.75210047888</v>
      </c>
      <c r="G35" s="97">
        <v>200.58689345926399</v>
      </c>
      <c r="H35" s="97">
        <v>1525.2552791322901</v>
      </c>
      <c r="I35" s="97">
        <v>3235.6491464361702</v>
      </c>
      <c r="J35" s="97">
        <v>4110.36612234725</v>
      </c>
      <c r="K35" s="97">
        <v>4618.6790671362978</v>
      </c>
      <c r="L35" s="97"/>
      <c r="M35" s="97"/>
      <c r="N35" s="97"/>
      <c r="O35" s="97"/>
      <c r="P35" s="97"/>
      <c r="Q35" s="97"/>
      <c r="R35" s="97">
        <v>14825.288608990151</v>
      </c>
      <c r="S35" s="97">
        <v>20741.544015971747</v>
      </c>
      <c r="T35" s="97">
        <v>49011.836664791801</v>
      </c>
      <c r="U35" s="250">
        <v>-0.28523698151043442</v>
      </c>
    </row>
    <row r="36" spans="1:21" ht="13.5" customHeight="1" x14ac:dyDescent="0.2">
      <c r="A36" s="789"/>
      <c r="B36" s="763"/>
      <c r="C36" s="755"/>
      <c r="D36" s="96" t="s">
        <v>42</v>
      </c>
      <c r="E36" s="97">
        <v>880.00395461469645</v>
      </c>
      <c r="F36" s="97">
        <v>144.38394491799801</v>
      </c>
      <c r="G36" s="97">
        <v>129.55534724531401</v>
      </c>
      <c r="H36" s="97">
        <v>1203.9784811913701</v>
      </c>
      <c r="I36" s="97">
        <v>486.527068932649</v>
      </c>
      <c r="J36" s="97">
        <v>794.07674965765602</v>
      </c>
      <c r="K36" s="97">
        <v>880.00395461469645</v>
      </c>
      <c r="L36" s="97"/>
      <c r="M36" s="97"/>
      <c r="N36" s="97"/>
      <c r="O36" s="97"/>
      <c r="P36" s="97"/>
      <c r="Q36" s="97"/>
      <c r="R36" s="97">
        <v>3638.5255465596833</v>
      </c>
      <c r="S36" s="97">
        <v>2999.7662064591768</v>
      </c>
      <c r="T36" s="97">
        <v>6699.8069336363596</v>
      </c>
      <c r="U36" s="250">
        <v>0.21293637441648383</v>
      </c>
    </row>
    <row r="37" spans="1:21" ht="13.5" customHeight="1" x14ac:dyDescent="0.2">
      <c r="A37" s="789"/>
      <c r="B37" s="763"/>
      <c r="C37" s="755"/>
      <c r="D37" s="96" t="s">
        <v>43</v>
      </c>
      <c r="E37" s="97">
        <v>45.550781758698754</v>
      </c>
      <c r="F37" s="97">
        <v>9.1828389999999995</v>
      </c>
      <c r="G37" s="97">
        <v>38.825614558709198</v>
      </c>
      <c r="H37" s="97">
        <v>30.2376871567986</v>
      </c>
      <c r="I37" s="97">
        <v>44.508877783812501</v>
      </c>
      <c r="J37" s="97">
        <v>37.8452780039228</v>
      </c>
      <c r="K37" s="97">
        <v>45.550781758698754</v>
      </c>
      <c r="L37" s="97"/>
      <c r="M37" s="97"/>
      <c r="N37" s="97"/>
      <c r="O37" s="97"/>
      <c r="P37" s="97"/>
      <c r="Q37" s="97"/>
      <c r="R37" s="97">
        <v>206.15107826194185</v>
      </c>
      <c r="S37" s="97">
        <v>297.96354183232637</v>
      </c>
      <c r="T37" s="97">
        <v>691.24638098702201</v>
      </c>
      <c r="U37" s="250">
        <v>-0.30813321323066545</v>
      </c>
    </row>
    <row r="38" spans="1:21" ht="13.5" customHeight="1" x14ac:dyDescent="0.2">
      <c r="A38" s="789"/>
      <c r="B38" s="763" t="s">
        <v>45</v>
      </c>
      <c r="C38" s="755" t="s">
        <v>26</v>
      </c>
      <c r="D38" s="96" t="s">
        <v>27</v>
      </c>
      <c r="E38" s="97">
        <v>913.91143566560504</v>
      </c>
      <c r="F38" s="97">
        <v>268.85055598578299</v>
      </c>
      <c r="G38" s="97">
        <v>20.6578137324952</v>
      </c>
      <c r="H38" s="97">
        <v>417.997097076812</v>
      </c>
      <c r="I38" s="97">
        <v>572.71017132745101</v>
      </c>
      <c r="J38" s="97">
        <v>811.35228126535003</v>
      </c>
      <c r="K38" s="97">
        <v>913.91143566560504</v>
      </c>
      <c r="L38" s="97"/>
      <c r="M38" s="97"/>
      <c r="N38" s="97"/>
      <c r="O38" s="97"/>
      <c r="P38" s="97"/>
      <c r="Q38" s="97"/>
      <c r="R38" s="97">
        <v>3005.4793550534964</v>
      </c>
      <c r="S38" s="97">
        <v>3674.2683588454679</v>
      </c>
      <c r="T38" s="97">
        <v>9837.2280007534901</v>
      </c>
      <c r="U38" s="250">
        <v>-0.18201963995959158</v>
      </c>
    </row>
    <row r="39" spans="1:21" ht="13.5" customHeight="1" x14ac:dyDescent="0.2">
      <c r="A39" s="789"/>
      <c r="B39" s="763"/>
      <c r="C39" s="755"/>
      <c r="D39" s="96" t="s">
        <v>28</v>
      </c>
      <c r="E39" s="97">
        <v>446.54041827187302</v>
      </c>
      <c r="F39" s="97">
        <v>153.49406861733999</v>
      </c>
      <c r="G39" s="97">
        <v>4.3582320042177596</v>
      </c>
      <c r="H39" s="97">
        <v>289.61068844272199</v>
      </c>
      <c r="I39" s="97">
        <v>388.94725351991701</v>
      </c>
      <c r="J39" s="97">
        <v>505.45780933258402</v>
      </c>
      <c r="K39" s="97">
        <v>446.54041827187302</v>
      </c>
      <c r="L39" s="97"/>
      <c r="M39" s="97"/>
      <c r="N39" s="97"/>
      <c r="O39" s="97"/>
      <c r="P39" s="97"/>
      <c r="Q39" s="97"/>
      <c r="R39" s="97">
        <v>1788.4084701886538</v>
      </c>
      <c r="S39" s="97">
        <v>2114.9972774939129</v>
      </c>
      <c r="T39" s="97">
        <v>5475.3232349950804</v>
      </c>
      <c r="U39" s="250">
        <v>-0.15441571049785852</v>
      </c>
    </row>
    <row r="40" spans="1:21" ht="13.5" customHeight="1" x14ac:dyDescent="0.2">
      <c r="A40" s="789"/>
      <c r="B40" s="763"/>
      <c r="C40" s="755"/>
      <c r="D40" s="96" t="s">
        <v>29</v>
      </c>
      <c r="E40" s="97">
        <v>446.54259462458856</v>
      </c>
      <c r="F40" s="97">
        <v>59.738538999999797</v>
      </c>
      <c r="G40" s="97">
        <v>9.7390129999999999</v>
      </c>
      <c r="H40" s="97">
        <v>121.251744000001</v>
      </c>
      <c r="I40" s="97">
        <v>236.171517999999</v>
      </c>
      <c r="J40" s="97">
        <v>552.13776901259098</v>
      </c>
      <c r="K40" s="97">
        <v>446.54259462458856</v>
      </c>
      <c r="L40" s="97"/>
      <c r="M40" s="97"/>
      <c r="N40" s="97"/>
      <c r="O40" s="97"/>
      <c r="P40" s="97"/>
      <c r="Q40" s="97"/>
      <c r="R40" s="97">
        <v>1425.5811776371793</v>
      </c>
      <c r="S40" s="97">
        <v>1636.0573628571624</v>
      </c>
      <c r="T40" s="97">
        <v>2701.2466428610901</v>
      </c>
      <c r="U40" s="250">
        <v>-0.1286484141683234</v>
      </c>
    </row>
    <row r="41" spans="1:21" ht="13.5" customHeight="1" x14ac:dyDescent="0.2">
      <c r="A41" s="789"/>
      <c r="B41" s="763"/>
      <c r="C41" s="755"/>
      <c r="D41" s="96" t="s">
        <v>30</v>
      </c>
      <c r="E41" s="97">
        <v>732.37610122078752</v>
      </c>
      <c r="F41" s="97">
        <v>120.869811999999</v>
      </c>
      <c r="G41" s="97">
        <v>3.2166229999999998</v>
      </c>
      <c r="H41" s="97">
        <v>276.68230900000202</v>
      </c>
      <c r="I41" s="97">
        <v>456.062538000004</v>
      </c>
      <c r="J41" s="97">
        <v>601.27822608728297</v>
      </c>
      <c r="K41" s="97">
        <v>732.37610122078752</v>
      </c>
      <c r="L41" s="97"/>
      <c r="M41" s="97"/>
      <c r="N41" s="97"/>
      <c r="O41" s="97"/>
      <c r="P41" s="97"/>
      <c r="Q41" s="97"/>
      <c r="R41" s="97">
        <v>2190.4856093080753</v>
      </c>
      <c r="S41" s="97">
        <v>2414.9498015099657</v>
      </c>
      <c r="T41" s="97">
        <v>5293.8045930910803</v>
      </c>
      <c r="U41" s="250">
        <v>-9.2947767304124684E-2</v>
      </c>
    </row>
    <row r="42" spans="1:21" ht="13.5" customHeight="1" x14ac:dyDescent="0.2">
      <c r="A42" s="789"/>
      <c r="B42" s="763"/>
      <c r="C42" s="755"/>
      <c r="D42" s="96" t="s">
        <v>31</v>
      </c>
      <c r="E42" s="97">
        <v>253.05245431247621</v>
      </c>
      <c r="F42" s="97">
        <v>50.622700000000002</v>
      </c>
      <c r="G42" s="97">
        <v>1.5869</v>
      </c>
      <c r="H42" s="97">
        <v>115.888125</v>
      </c>
      <c r="I42" s="97">
        <v>185.290457</v>
      </c>
      <c r="J42" s="97">
        <v>343.049666462988</v>
      </c>
      <c r="K42" s="97">
        <v>253.05245431247621</v>
      </c>
      <c r="L42" s="97"/>
      <c r="M42" s="97"/>
      <c r="N42" s="97"/>
      <c r="O42" s="97"/>
      <c r="P42" s="97"/>
      <c r="Q42" s="97"/>
      <c r="R42" s="97">
        <v>949.49030277546433</v>
      </c>
      <c r="S42" s="97">
        <v>1085.0047300302172</v>
      </c>
      <c r="T42" s="97">
        <v>2714.50755088405</v>
      </c>
      <c r="U42" s="250">
        <v>-0.12489754514800944</v>
      </c>
    </row>
    <row r="43" spans="1:21" ht="13.5" customHeight="1" x14ac:dyDescent="0.2">
      <c r="A43" s="789"/>
      <c r="B43" s="763"/>
      <c r="C43" s="755"/>
      <c r="D43" s="85" t="s">
        <v>214</v>
      </c>
      <c r="E43" s="97">
        <v>0.42885507361269859</v>
      </c>
      <c r="F43" s="97"/>
      <c r="G43" s="97"/>
      <c r="H43" s="97"/>
      <c r="I43" s="97">
        <v>0</v>
      </c>
      <c r="J43" s="97">
        <v>4.9274734971428598E-2</v>
      </c>
      <c r="K43" s="97">
        <v>0.42885507361269859</v>
      </c>
      <c r="L43" s="97"/>
      <c r="M43" s="97"/>
      <c r="N43" s="97"/>
      <c r="O43" s="97"/>
      <c r="P43" s="97"/>
      <c r="Q43" s="97"/>
      <c r="R43" s="97">
        <v>0.47812980858412718</v>
      </c>
      <c r="S43" s="97"/>
      <c r="T43" s="97"/>
      <c r="U43" s="250"/>
    </row>
    <row r="44" spans="1:21" ht="13.5" customHeight="1" x14ac:dyDescent="0.2">
      <c r="A44" s="789"/>
      <c r="B44" s="763"/>
      <c r="C44" s="755"/>
      <c r="D44" s="85" t="s">
        <v>215</v>
      </c>
      <c r="E44" s="97">
        <v>0</v>
      </c>
      <c r="F44" s="97"/>
      <c r="G44" s="97"/>
      <c r="H44" s="97"/>
      <c r="I44" s="97">
        <v>0</v>
      </c>
      <c r="J44" s="97">
        <v>0</v>
      </c>
      <c r="K44" s="97">
        <v>0</v>
      </c>
      <c r="L44" s="97"/>
      <c r="M44" s="97"/>
      <c r="N44" s="97"/>
      <c r="O44" s="97"/>
      <c r="P44" s="97"/>
      <c r="Q44" s="97"/>
      <c r="R44" s="97">
        <v>0</v>
      </c>
      <c r="S44" s="97"/>
      <c r="T44" s="97"/>
      <c r="U44" s="250"/>
    </row>
    <row r="45" spans="1:21" ht="13.5" customHeight="1" x14ac:dyDescent="0.2">
      <c r="A45" s="789"/>
      <c r="B45" s="763"/>
      <c r="C45" s="755"/>
      <c r="D45" s="96" t="s">
        <v>32</v>
      </c>
      <c r="E45" s="97">
        <v>13.783200000000001</v>
      </c>
      <c r="F45" s="97">
        <v>1.1901999999999999</v>
      </c>
      <c r="G45" s="97">
        <v>0.18</v>
      </c>
      <c r="H45" s="97">
        <v>1.2159</v>
      </c>
      <c r="I45" s="97">
        <v>2.5061</v>
      </c>
      <c r="J45" s="97">
        <v>3.3347000000000002</v>
      </c>
      <c r="K45" s="97">
        <v>13.783200000000001</v>
      </c>
      <c r="L45" s="97"/>
      <c r="M45" s="97"/>
      <c r="N45" s="97"/>
      <c r="O45" s="97"/>
      <c r="P45" s="97"/>
      <c r="Q45" s="97"/>
      <c r="R45" s="97">
        <v>22.210100000000001</v>
      </c>
      <c r="S45" s="97">
        <v>19.366800000000001</v>
      </c>
      <c r="T45" s="97">
        <v>43.679900000000004</v>
      </c>
      <c r="U45" s="250">
        <v>0.14681310283578086</v>
      </c>
    </row>
    <row r="46" spans="1:21" ht="13.5" customHeight="1" x14ac:dyDescent="0.2">
      <c r="A46" s="789"/>
      <c r="B46" s="763"/>
      <c r="C46" s="755" t="s">
        <v>33</v>
      </c>
      <c r="D46" s="96" t="s">
        <v>34</v>
      </c>
      <c r="E46" s="97">
        <v>2395.9673690060163</v>
      </c>
      <c r="F46" s="97">
        <v>541.83405696397097</v>
      </c>
      <c r="G46" s="97">
        <v>35.437991301158299</v>
      </c>
      <c r="H46" s="97">
        <v>1002.22095568343</v>
      </c>
      <c r="I46" s="97">
        <v>1569.9569342465199</v>
      </c>
      <c r="J46" s="97">
        <v>2330.0170481987602</v>
      </c>
      <c r="K46" s="97">
        <v>2395.9673690060163</v>
      </c>
      <c r="L46" s="97"/>
      <c r="M46" s="97"/>
      <c r="N46" s="97"/>
      <c r="O46" s="97"/>
      <c r="P46" s="97"/>
      <c r="Q46" s="97"/>
      <c r="R46" s="97">
        <v>7875.434355399856</v>
      </c>
      <c r="S46" s="97">
        <v>9316.7319168808808</v>
      </c>
      <c r="T46" s="97">
        <v>21432.078494656998</v>
      </c>
      <c r="U46" s="250">
        <v>-0.1546999070424635</v>
      </c>
    </row>
    <row r="47" spans="1:21" ht="13.5" customHeight="1" x14ac:dyDescent="0.2">
      <c r="A47" s="789"/>
      <c r="B47" s="763"/>
      <c r="C47" s="755"/>
      <c r="D47" s="96" t="s">
        <v>35</v>
      </c>
      <c r="E47" s="97">
        <v>158.28592703231118</v>
      </c>
      <c r="F47" s="97">
        <v>42.7692057699523</v>
      </c>
      <c r="G47" s="97">
        <v>0.92066122893101598</v>
      </c>
      <c r="H47" s="97">
        <v>78.786672452432498</v>
      </c>
      <c r="I47" s="97">
        <v>104.773122641543</v>
      </c>
      <c r="J47" s="97">
        <v>151.92833945339899</v>
      </c>
      <c r="K47" s="97">
        <v>158.28592703231118</v>
      </c>
      <c r="L47" s="97"/>
      <c r="M47" s="97"/>
      <c r="N47" s="97"/>
      <c r="O47" s="97"/>
      <c r="P47" s="97"/>
      <c r="Q47" s="97"/>
      <c r="R47" s="97">
        <v>537.46392857856904</v>
      </c>
      <c r="S47" s="97">
        <v>344.6433894047355</v>
      </c>
      <c r="T47" s="97">
        <v>1051.6303856623199</v>
      </c>
      <c r="U47" s="250">
        <v>0.55947842059837893</v>
      </c>
    </row>
    <row r="48" spans="1:21" ht="13.5" customHeight="1" x14ac:dyDescent="0.2">
      <c r="A48" s="789"/>
      <c r="B48" s="763"/>
      <c r="C48" s="755"/>
      <c r="D48" s="96" t="s">
        <v>36</v>
      </c>
      <c r="E48" s="97">
        <v>231.33008787335973</v>
      </c>
      <c r="F48" s="97">
        <v>64.604310706817898</v>
      </c>
      <c r="G48" s="97">
        <v>2.9142155806921801</v>
      </c>
      <c r="H48" s="97">
        <v>131.245626074141</v>
      </c>
      <c r="I48" s="97">
        <v>153.01246758680301</v>
      </c>
      <c r="J48" s="97">
        <v>315.52327118462</v>
      </c>
      <c r="K48" s="97">
        <v>231.33008787335973</v>
      </c>
      <c r="L48" s="97"/>
      <c r="M48" s="97"/>
      <c r="N48" s="97"/>
      <c r="O48" s="97"/>
      <c r="P48" s="97"/>
      <c r="Q48" s="97"/>
      <c r="R48" s="97">
        <v>898.62997900643393</v>
      </c>
      <c r="S48" s="97">
        <v>1263.7785589078449</v>
      </c>
      <c r="T48" s="97">
        <v>3457.5512835167801</v>
      </c>
      <c r="U48" s="250">
        <v>-0.28893398873373166</v>
      </c>
    </row>
    <row r="49" spans="1:21" ht="13.5" customHeight="1" x14ac:dyDescent="0.2">
      <c r="A49" s="789"/>
      <c r="B49" s="763"/>
      <c r="C49" s="755"/>
      <c r="D49" s="96" t="s">
        <v>37</v>
      </c>
      <c r="E49" s="97">
        <v>0</v>
      </c>
      <c r="F49" s="97">
        <v>0</v>
      </c>
      <c r="G49" s="97">
        <v>0</v>
      </c>
      <c r="H49" s="97">
        <v>0</v>
      </c>
      <c r="I49" s="97">
        <v>0</v>
      </c>
      <c r="J49" s="97">
        <v>0</v>
      </c>
      <c r="K49" s="97">
        <v>0</v>
      </c>
      <c r="L49" s="97"/>
      <c r="M49" s="97"/>
      <c r="N49" s="97"/>
      <c r="O49" s="97"/>
      <c r="P49" s="97"/>
      <c r="Q49" s="97"/>
      <c r="R49" s="97">
        <v>0</v>
      </c>
      <c r="S49" s="97">
        <v>0.67797286034667503</v>
      </c>
      <c r="T49" s="97">
        <v>0.67797286034667503</v>
      </c>
      <c r="U49" s="250">
        <v>-1</v>
      </c>
    </row>
    <row r="50" spans="1:21" ht="13.5" customHeight="1" x14ac:dyDescent="0.2">
      <c r="A50" s="789"/>
      <c r="B50" s="763"/>
      <c r="C50" s="755"/>
      <c r="D50" s="96" t="s">
        <v>38</v>
      </c>
      <c r="E50" s="97">
        <v>20.260191634129008</v>
      </c>
      <c r="F50" s="97">
        <v>4.0512699143667597</v>
      </c>
      <c r="G50" s="97">
        <v>4.5727595842378899E-3</v>
      </c>
      <c r="H50" s="97">
        <v>9.5310249247889196</v>
      </c>
      <c r="I50" s="97">
        <v>13.9525628437859</v>
      </c>
      <c r="J50" s="97">
        <v>18.140169684956401</v>
      </c>
      <c r="K50" s="97">
        <v>20.260191634129008</v>
      </c>
      <c r="L50" s="97"/>
      <c r="M50" s="97"/>
      <c r="N50" s="97"/>
      <c r="O50" s="97"/>
      <c r="P50" s="97"/>
      <c r="Q50" s="97"/>
      <c r="R50" s="97">
        <v>65.939791761611218</v>
      </c>
      <c r="S50" s="97">
        <v>18.582631387928984</v>
      </c>
      <c r="T50" s="97">
        <v>125.60914325783099</v>
      </c>
      <c r="U50" s="250">
        <v>2.5484636370952707</v>
      </c>
    </row>
    <row r="51" spans="1:21" ht="13.5" customHeight="1" x14ac:dyDescent="0.2">
      <c r="A51" s="789"/>
      <c r="B51" s="763"/>
      <c r="C51" s="755"/>
      <c r="D51" s="96" t="s">
        <v>39</v>
      </c>
      <c r="E51" s="97">
        <v>0.83151394461979278</v>
      </c>
      <c r="F51" s="97">
        <v>1.50703224801556</v>
      </c>
      <c r="G51" s="97">
        <v>0.46114086634718998</v>
      </c>
      <c r="H51" s="97">
        <v>0.861584384753453</v>
      </c>
      <c r="I51" s="97">
        <v>-7.0494712093401701E-3</v>
      </c>
      <c r="J51" s="97">
        <v>1.05487346937801</v>
      </c>
      <c r="K51" s="97">
        <v>0.83151394461979278</v>
      </c>
      <c r="L51" s="97"/>
      <c r="M51" s="97"/>
      <c r="N51" s="97"/>
      <c r="O51" s="97"/>
      <c r="P51" s="97"/>
      <c r="Q51" s="97"/>
      <c r="R51" s="97">
        <v>4.7090954419046653</v>
      </c>
      <c r="S51" s="97">
        <v>0.22986129490481599</v>
      </c>
      <c r="T51" s="97">
        <v>6.4626926304787098</v>
      </c>
      <c r="U51" s="250">
        <v>19.486682822589465</v>
      </c>
    </row>
    <row r="52" spans="1:21" ht="13.5" customHeight="1" x14ac:dyDescent="0.2">
      <c r="A52" s="789"/>
      <c r="B52" s="763"/>
      <c r="C52" s="755" t="s">
        <v>40</v>
      </c>
      <c r="D52" s="96" t="s">
        <v>41</v>
      </c>
      <c r="E52" s="97">
        <v>2504.1627358636961</v>
      </c>
      <c r="F52" s="97">
        <v>623.11061852112095</v>
      </c>
      <c r="G52" s="97">
        <v>18.467903540736</v>
      </c>
      <c r="H52" s="97">
        <v>692.41632086771006</v>
      </c>
      <c r="I52" s="97">
        <v>1654.93134456383</v>
      </c>
      <c r="J52" s="97">
        <v>2535.1706866527502</v>
      </c>
      <c r="K52" s="97">
        <v>2504.1627358636961</v>
      </c>
      <c r="L52" s="97"/>
      <c r="M52" s="97"/>
      <c r="N52" s="97"/>
      <c r="O52" s="97"/>
      <c r="P52" s="97"/>
      <c r="Q52" s="97"/>
      <c r="R52" s="97">
        <v>8028.2596100098435</v>
      </c>
      <c r="S52" s="97">
        <v>9923.8443040282618</v>
      </c>
      <c r="T52" s="97">
        <v>23651.519642208201</v>
      </c>
      <c r="U52" s="250">
        <v>-0.19101314328853058</v>
      </c>
    </row>
    <row r="53" spans="1:21" ht="13.5" customHeight="1" x14ac:dyDescent="0.2">
      <c r="A53" s="789"/>
      <c r="B53" s="763"/>
      <c r="C53" s="755"/>
      <c r="D53" s="96" t="s">
        <v>42</v>
      </c>
      <c r="E53" s="97">
        <v>289.21133538530341</v>
      </c>
      <c r="F53" s="97">
        <v>40.838096082001996</v>
      </c>
      <c r="G53" s="97">
        <v>3.52859275468614</v>
      </c>
      <c r="H53" s="97">
        <v>521.86212980862501</v>
      </c>
      <c r="I53" s="97">
        <v>161.48087106735099</v>
      </c>
      <c r="J53" s="97">
        <v>270.45209334234403</v>
      </c>
      <c r="K53" s="97">
        <v>289.21133538530341</v>
      </c>
      <c r="L53" s="97"/>
      <c r="M53" s="97"/>
      <c r="N53" s="97"/>
      <c r="O53" s="97"/>
      <c r="P53" s="97"/>
      <c r="Q53" s="97"/>
      <c r="R53" s="97">
        <v>1287.3731184403116</v>
      </c>
      <c r="S53" s="97">
        <v>964.46676854081932</v>
      </c>
      <c r="T53" s="97">
        <v>2304.7631113636398</v>
      </c>
      <c r="U53" s="250">
        <v>0.33480298174298984</v>
      </c>
    </row>
    <row r="54" spans="1:21" ht="13.5" customHeight="1" x14ac:dyDescent="0.2">
      <c r="A54" s="789"/>
      <c r="B54" s="763"/>
      <c r="C54" s="755"/>
      <c r="D54" s="96" t="s">
        <v>43</v>
      </c>
      <c r="E54" s="97">
        <v>13.301018241301243</v>
      </c>
      <c r="F54" s="97">
        <v>-9.1828389999999995</v>
      </c>
      <c r="G54" s="97">
        <v>17.742085441290801</v>
      </c>
      <c r="H54" s="97">
        <v>8.3674128432013894</v>
      </c>
      <c r="I54" s="97">
        <v>25.2758222161875</v>
      </c>
      <c r="J54" s="97">
        <v>11.0409219960772</v>
      </c>
      <c r="K54" s="97">
        <v>13.301018241301243</v>
      </c>
      <c r="L54" s="97"/>
      <c r="M54" s="97"/>
      <c r="N54" s="97"/>
      <c r="O54" s="97"/>
      <c r="P54" s="97"/>
      <c r="Q54" s="97"/>
      <c r="R54" s="97">
        <v>66.544421738058134</v>
      </c>
      <c r="S54" s="97">
        <v>56.333258167673591</v>
      </c>
      <c r="T54" s="97">
        <v>117.727219012978</v>
      </c>
      <c r="U54" s="250">
        <v>0.18126350050606765</v>
      </c>
    </row>
    <row r="55" spans="1:21" ht="13.5" customHeight="1" x14ac:dyDescent="0.2">
      <c r="A55" s="789"/>
      <c r="B55" s="762" t="s">
        <v>25</v>
      </c>
      <c r="C55" s="762"/>
      <c r="D55" s="762"/>
      <c r="E55" s="245">
        <v>8350.9088929999944</v>
      </c>
      <c r="F55" s="245">
        <v>1943.08476</v>
      </c>
      <c r="G55" s="245">
        <v>408.70643699999999</v>
      </c>
      <c r="H55" s="245">
        <v>3982.117311</v>
      </c>
      <c r="I55" s="245">
        <v>5608.3731310000003</v>
      </c>
      <c r="J55" s="245">
        <v>7758.9518520000101</v>
      </c>
      <c r="K55" s="245">
        <v>8350.9088929999944</v>
      </c>
      <c r="L55" s="245"/>
      <c r="M55" s="245"/>
      <c r="N55" s="245"/>
      <c r="O55" s="245"/>
      <c r="P55" s="245"/>
      <c r="Q55" s="245"/>
      <c r="R55" s="245">
        <v>28052.142384000006</v>
      </c>
      <c r="S55" s="245">
        <v>34983.918095000001</v>
      </c>
      <c r="T55" s="245">
        <v>82468.679902000003</v>
      </c>
      <c r="U55" s="246">
        <v>-0.19814177737829497</v>
      </c>
    </row>
    <row r="56" spans="1:21" ht="13.5" customHeight="1" x14ac:dyDescent="0.2">
      <c r="A56" s="789"/>
      <c r="B56" s="762" t="s">
        <v>44</v>
      </c>
      <c r="C56" s="762"/>
      <c r="D56" s="762"/>
      <c r="E56" s="245">
        <v>5544.2738338310519</v>
      </c>
      <c r="F56" s="245">
        <v>1288.3188843968801</v>
      </c>
      <c r="G56" s="245">
        <v>368.96785526328699</v>
      </c>
      <c r="H56" s="245">
        <v>2759.47144748046</v>
      </c>
      <c r="I56" s="245">
        <v>3766.6850931526301</v>
      </c>
      <c r="J56" s="245">
        <v>4942.2921251042399</v>
      </c>
      <c r="K56" s="245">
        <v>5544.2738338310519</v>
      </c>
      <c r="L56" s="245"/>
      <c r="M56" s="245"/>
      <c r="N56" s="245"/>
      <c r="O56" s="245"/>
      <c r="P56" s="245"/>
      <c r="Q56" s="245"/>
      <c r="R56" s="245">
        <v>18670.009239228548</v>
      </c>
      <c r="S56" s="245">
        <v>24039.273764263278</v>
      </c>
      <c r="T56" s="245">
        <v>56402.889979415202</v>
      </c>
      <c r="U56" s="246">
        <v>-0.22335385742878244</v>
      </c>
    </row>
    <row r="57" spans="1:21" ht="13.5" customHeight="1" x14ac:dyDescent="0.2">
      <c r="A57" s="789"/>
      <c r="B57" s="762" t="s">
        <v>46</v>
      </c>
      <c r="C57" s="762"/>
      <c r="D57" s="762"/>
      <c r="E57" s="245">
        <v>1050.6701549999998</v>
      </c>
      <c r="F57" s="245">
        <v>205.898966</v>
      </c>
      <c r="G57" s="245">
        <v>119.89710100000001</v>
      </c>
      <c r="H57" s="245">
        <v>493.88353499999999</v>
      </c>
      <c r="I57" s="245">
        <v>632.18658700000003</v>
      </c>
      <c r="J57" s="245">
        <v>1081.3529900000001</v>
      </c>
      <c r="K57" s="245">
        <v>1050.6701549999998</v>
      </c>
      <c r="L57" s="245"/>
      <c r="M57" s="245"/>
      <c r="N57" s="245"/>
      <c r="O57" s="245"/>
      <c r="P57" s="245"/>
      <c r="Q57" s="245"/>
      <c r="R57" s="245">
        <v>3583.8893339999995</v>
      </c>
      <c r="S57" s="245">
        <v>4200.8272044789064</v>
      </c>
      <c r="T57" s="245">
        <v>11075.080795522699</v>
      </c>
      <c r="U57" s="246">
        <v>-0.14686104437267256</v>
      </c>
    </row>
    <row r="58" spans="1:21" ht="13.5" customHeight="1" x14ac:dyDescent="0.2">
      <c r="A58" s="789"/>
      <c r="B58" s="762" t="s">
        <v>47</v>
      </c>
      <c r="C58" s="762"/>
      <c r="D58" s="762"/>
      <c r="E58" s="245">
        <v>1755.9649041689427</v>
      </c>
      <c r="F58" s="245">
        <v>448.86690960312097</v>
      </c>
      <c r="G58" s="245">
        <v>-80.158519263287104</v>
      </c>
      <c r="H58" s="245">
        <v>728.76232851953705</v>
      </c>
      <c r="I58" s="245">
        <v>1209.5014508473701</v>
      </c>
      <c r="J58" s="245">
        <v>1735.30673689577</v>
      </c>
      <c r="K58" s="245">
        <v>1755.9649041689427</v>
      </c>
      <c r="L58" s="245"/>
      <c r="M58" s="245"/>
      <c r="N58" s="245"/>
      <c r="O58" s="245"/>
      <c r="P58" s="245"/>
      <c r="Q58" s="245"/>
      <c r="R58" s="245">
        <v>5798.2438107714534</v>
      </c>
      <c r="S58" s="245">
        <v>6743.8171262578198</v>
      </c>
      <c r="T58" s="245">
        <v>14990.7091270621</v>
      </c>
      <c r="U58" s="246">
        <v>-0.14021336845043875</v>
      </c>
    </row>
    <row r="59" spans="1:21" ht="13.5" customHeight="1" x14ac:dyDescent="0.2">
      <c r="A59" s="789"/>
      <c r="B59" s="762" t="s">
        <v>48</v>
      </c>
      <c r="C59" s="762"/>
      <c r="D59" s="762"/>
      <c r="E59" s="246">
        <v>0.33608737625212937</v>
      </c>
      <c r="F59" s="246">
        <v>0.33697236944163</v>
      </c>
      <c r="G59" s="246">
        <v>9.7230134245996594E-2</v>
      </c>
      <c r="H59" s="246">
        <v>0.30703411477661902</v>
      </c>
      <c r="I59" s="246">
        <v>0.32838186668920699</v>
      </c>
      <c r="J59" s="246">
        <v>0.36302064771412701</v>
      </c>
      <c r="K59" s="246">
        <v>0.33608737625212937</v>
      </c>
      <c r="L59" s="246"/>
      <c r="M59" s="246"/>
      <c r="N59" s="246"/>
      <c r="O59" s="246"/>
      <c r="P59" s="246"/>
      <c r="Q59" s="246"/>
      <c r="R59" s="246">
        <v>0.3344533553388318</v>
      </c>
      <c r="S59" s="246">
        <v>0.31284787201411185</v>
      </c>
      <c r="T59" s="246">
        <v>0.316068960404842</v>
      </c>
      <c r="U59" s="246">
        <v>2.1605483324719954E-2</v>
      </c>
    </row>
    <row r="60" spans="1:21" ht="13.5" customHeight="1" x14ac:dyDescent="0.2">
      <c r="A60" s="789"/>
      <c r="B60" s="762" t="s">
        <v>49</v>
      </c>
      <c r="C60" s="762"/>
      <c r="D60" s="762"/>
      <c r="E60" s="246">
        <v>0.12581506617569568</v>
      </c>
      <c r="F60" s="246">
        <v>0.105964994548153</v>
      </c>
      <c r="G60" s="246">
        <v>0.29335750589120302</v>
      </c>
      <c r="H60" s="246">
        <v>0.124025360487427</v>
      </c>
      <c r="I60" s="246">
        <v>0.112721919928191</v>
      </c>
      <c r="J60" s="246">
        <v>0.139368436694354</v>
      </c>
      <c r="K60" s="246">
        <v>0.12581506617569568</v>
      </c>
      <c r="L60" s="246"/>
      <c r="M60" s="246"/>
      <c r="N60" s="246"/>
      <c r="O60" s="246"/>
      <c r="P60" s="246"/>
      <c r="Q60" s="246"/>
      <c r="R60" s="246">
        <v>0.12775813287059776</v>
      </c>
      <c r="S60" s="246">
        <v>0.12007880858488805</v>
      </c>
      <c r="T60" s="246">
        <v>0.13429438677427</v>
      </c>
      <c r="U60" s="246">
        <v>7.6793242857097072E-3</v>
      </c>
    </row>
    <row r="61" spans="1:21" ht="13.5" customHeight="1" x14ac:dyDescent="0.2">
      <c r="A61" s="789"/>
      <c r="B61" s="762" t="s">
        <v>50</v>
      </c>
      <c r="C61" s="762"/>
      <c r="D61" s="762"/>
      <c r="E61" s="246">
        <v>0.21027231007643371</v>
      </c>
      <c r="F61" s="246">
        <v>0.231007374893477</v>
      </c>
      <c r="G61" s="246">
        <v>-0.19612737164520599</v>
      </c>
      <c r="H61" s="246">
        <v>0.183008754289192</v>
      </c>
      <c r="I61" s="246">
        <v>0.21565994676101599</v>
      </c>
      <c r="J61" s="246">
        <v>0.22365221101977301</v>
      </c>
      <c r="K61" s="246">
        <v>0.21027231007643371</v>
      </c>
      <c r="L61" s="246"/>
      <c r="M61" s="246"/>
      <c r="N61" s="246"/>
      <c r="O61" s="246"/>
      <c r="P61" s="246"/>
      <c r="Q61" s="246"/>
      <c r="R61" s="246">
        <v>0.20669522246823385</v>
      </c>
      <c r="S61" s="246">
        <v>0.19276906342922365</v>
      </c>
      <c r="T61" s="246">
        <v>0.18177457363057101</v>
      </c>
      <c r="U61" s="246">
        <v>1.3926159039010205E-2</v>
      </c>
    </row>
    <row r="62" spans="1:21" ht="13.5" customHeight="1" x14ac:dyDescent="0.2">
      <c r="A62" s="789" t="s">
        <v>51</v>
      </c>
      <c r="B62" s="763" t="s">
        <v>25</v>
      </c>
      <c r="C62" s="755" t="s">
        <v>26</v>
      </c>
      <c r="D62" s="96" t="s">
        <v>27</v>
      </c>
      <c r="E62" s="97">
        <v>2668.9459999999999</v>
      </c>
      <c r="F62" s="97">
        <v>532.15539999999999</v>
      </c>
      <c r="G62" s="97">
        <v>278.99200000000002</v>
      </c>
      <c r="H62" s="97">
        <v>1229.6860999999999</v>
      </c>
      <c r="I62" s="97">
        <v>1578.8272999999999</v>
      </c>
      <c r="J62" s="97">
        <v>2315.6143999999999</v>
      </c>
      <c r="K62" s="97">
        <v>2668.9459999999999</v>
      </c>
      <c r="L62" s="97"/>
      <c r="M62" s="97"/>
      <c r="N62" s="97"/>
      <c r="O62" s="97"/>
      <c r="P62" s="97"/>
      <c r="Q62" s="97"/>
      <c r="R62" s="97">
        <v>8604.2212</v>
      </c>
      <c r="S62" s="97">
        <v>11223.3667</v>
      </c>
      <c r="T62" s="97">
        <v>28283.099600000001</v>
      </c>
      <c r="U62" s="250">
        <v>-0.2333654036270596</v>
      </c>
    </row>
    <row r="63" spans="1:21" ht="13.5" customHeight="1" x14ac:dyDescent="0.2">
      <c r="A63" s="789"/>
      <c r="B63" s="763"/>
      <c r="C63" s="755"/>
      <c r="D63" s="96" t="s">
        <v>28</v>
      </c>
      <c r="E63" s="97">
        <v>1570.8782000000001</v>
      </c>
      <c r="F63" s="97">
        <v>367.99270000000001</v>
      </c>
      <c r="G63" s="97">
        <v>117.76730000000001</v>
      </c>
      <c r="H63" s="97">
        <v>659.21270000000004</v>
      </c>
      <c r="I63" s="97">
        <v>935.49220000000003</v>
      </c>
      <c r="J63" s="97">
        <v>1316.6179</v>
      </c>
      <c r="K63" s="97">
        <v>1570.8782000000001</v>
      </c>
      <c r="L63" s="97"/>
      <c r="M63" s="97"/>
      <c r="N63" s="97"/>
      <c r="O63" s="97"/>
      <c r="P63" s="97"/>
      <c r="Q63" s="97"/>
      <c r="R63" s="97">
        <v>4967.9610000000002</v>
      </c>
      <c r="S63" s="97">
        <v>6591.3229000000001</v>
      </c>
      <c r="T63" s="97">
        <v>16172.284</v>
      </c>
      <c r="U63" s="250">
        <v>-0.24628772169544288</v>
      </c>
    </row>
    <row r="64" spans="1:21" ht="13.5" customHeight="1" x14ac:dyDescent="0.2">
      <c r="A64" s="789"/>
      <c r="B64" s="763"/>
      <c r="C64" s="755"/>
      <c r="D64" s="96" t="s">
        <v>29</v>
      </c>
      <c r="E64" s="97">
        <v>959.10163200000113</v>
      </c>
      <c r="F64" s="97">
        <v>129.764691</v>
      </c>
      <c r="G64" s="97">
        <v>36.068649999999998</v>
      </c>
      <c r="H64" s="97">
        <v>264.38843100000003</v>
      </c>
      <c r="I64" s="97">
        <v>389.81056799999999</v>
      </c>
      <c r="J64" s="97">
        <v>1120.992964</v>
      </c>
      <c r="K64" s="97">
        <v>959.10163200000113</v>
      </c>
      <c r="L64" s="97"/>
      <c r="M64" s="97"/>
      <c r="N64" s="97"/>
      <c r="O64" s="97"/>
      <c r="P64" s="97"/>
      <c r="Q64" s="97"/>
      <c r="R64" s="97">
        <v>2900.126936000001</v>
      </c>
      <c r="S64" s="97">
        <v>4222.552450000001</v>
      </c>
      <c r="T64" s="97">
        <v>7578.8729450000001</v>
      </c>
      <c r="U64" s="250">
        <v>-0.31318154828366895</v>
      </c>
    </row>
    <row r="65" spans="1:21" ht="13.5" customHeight="1" x14ac:dyDescent="0.2">
      <c r="A65" s="789"/>
      <c r="B65" s="763"/>
      <c r="C65" s="755"/>
      <c r="D65" s="96" t="s">
        <v>30</v>
      </c>
      <c r="E65" s="97">
        <v>1321.0854109999973</v>
      </c>
      <c r="F65" s="97">
        <v>300.23257899999999</v>
      </c>
      <c r="G65" s="97">
        <v>235.92011500000001</v>
      </c>
      <c r="H65" s="97">
        <v>526.13545299999998</v>
      </c>
      <c r="I65" s="97">
        <v>1125.3575510000001</v>
      </c>
      <c r="J65" s="97">
        <v>1148.115906</v>
      </c>
      <c r="K65" s="97">
        <v>1321.0854109999973</v>
      </c>
      <c r="L65" s="97"/>
      <c r="M65" s="97"/>
      <c r="N65" s="97"/>
      <c r="O65" s="97"/>
      <c r="P65" s="97"/>
      <c r="Q65" s="97"/>
      <c r="R65" s="97">
        <v>4656.8470149999976</v>
      </c>
      <c r="S65" s="97">
        <v>4898.5105689999973</v>
      </c>
      <c r="T65" s="97">
        <v>11640.671635999999</v>
      </c>
      <c r="U65" s="250">
        <v>-4.9334088514446983E-2</v>
      </c>
    </row>
    <row r="66" spans="1:21" ht="13.5" customHeight="1" x14ac:dyDescent="0.2">
      <c r="A66" s="789"/>
      <c r="B66" s="763"/>
      <c r="C66" s="755"/>
      <c r="D66" s="96" t="s">
        <v>31</v>
      </c>
      <c r="E66" s="97">
        <v>461.43510999999734</v>
      </c>
      <c r="F66" s="97">
        <v>170.25229999999999</v>
      </c>
      <c r="G66" s="97">
        <v>39.213099999999997</v>
      </c>
      <c r="H66" s="97">
        <v>174.37625</v>
      </c>
      <c r="I66" s="97">
        <v>270.01981000000001</v>
      </c>
      <c r="J66" s="97">
        <v>850.01298000000395</v>
      </c>
      <c r="K66" s="97">
        <v>461.43510999999734</v>
      </c>
      <c r="L66" s="97"/>
      <c r="M66" s="97"/>
      <c r="N66" s="97"/>
      <c r="O66" s="97"/>
      <c r="P66" s="97"/>
      <c r="Q66" s="97"/>
      <c r="R66" s="97">
        <v>1965.3095500000013</v>
      </c>
      <c r="S66" s="97">
        <v>2757.7158400000003</v>
      </c>
      <c r="T66" s="97">
        <v>6760.0796659999996</v>
      </c>
      <c r="U66" s="250">
        <v>-0.28734153044571809</v>
      </c>
    </row>
    <row r="67" spans="1:21" ht="13.5" customHeight="1" x14ac:dyDescent="0.2">
      <c r="A67" s="789"/>
      <c r="B67" s="763"/>
      <c r="C67" s="755"/>
      <c r="D67" s="85" t="s">
        <v>214</v>
      </c>
      <c r="E67" s="97">
        <v>0</v>
      </c>
      <c r="F67" s="97"/>
      <c r="G67" s="97"/>
      <c r="H67" s="97"/>
      <c r="I67" s="97">
        <v>0</v>
      </c>
      <c r="J67" s="97">
        <v>0.1946</v>
      </c>
      <c r="K67" s="97">
        <v>0</v>
      </c>
      <c r="L67" s="97"/>
      <c r="M67" s="97"/>
      <c r="N67" s="97"/>
      <c r="O67" s="97"/>
      <c r="P67" s="97"/>
      <c r="Q67" s="97"/>
      <c r="R67" s="97">
        <v>0.1946</v>
      </c>
      <c r="S67" s="97"/>
      <c r="T67" s="97"/>
      <c r="U67" s="250"/>
    </row>
    <row r="68" spans="1:21" ht="13.5" customHeight="1" x14ac:dyDescent="0.2">
      <c r="A68" s="789"/>
      <c r="B68" s="763"/>
      <c r="C68" s="755"/>
      <c r="D68" s="85" t="s">
        <v>215</v>
      </c>
      <c r="E68" s="97">
        <v>0</v>
      </c>
      <c r="F68" s="97"/>
      <c r="G68" s="97"/>
      <c r="H68" s="97"/>
      <c r="I68" s="97">
        <v>0</v>
      </c>
      <c r="J68" s="97">
        <v>0</v>
      </c>
      <c r="K68" s="97">
        <v>0</v>
      </c>
      <c r="L68" s="97"/>
      <c r="M68" s="97"/>
      <c r="N68" s="97"/>
      <c r="O68" s="97"/>
      <c r="P68" s="97"/>
      <c r="Q68" s="97"/>
      <c r="R68" s="97">
        <v>0</v>
      </c>
      <c r="S68" s="97"/>
      <c r="T68" s="97"/>
      <c r="U68" s="250"/>
    </row>
    <row r="69" spans="1:21" ht="13.5" customHeight="1" x14ac:dyDescent="0.2">
      <c r="A69" s="789"/>
      <c r="B69" s="763"/>
      <c r="C69" s="755"/>
      <c r="D69" s="96" t="s">
        <v>32</v>
      </c>
      <c r="E69" s="97">
        <v>0.59870000000000001</v>
      </c>
      <c r="F69" s="97">
        <v>0.51470000000000005</v>
      </c>
      <c r="G69" s="97">
        <v>0.04</v>
      </c>
      <c r="H69" s="97">
        <v>0.62009999999999998</v>
      </c>
      <c r="I69" s="97">
        <v>0.41370000000000001</v>
      </c>
      <c r="J69" s="97">
        <v>0.66510000000000002</v>
      </c>
      <c r="K69" s="97">
        <v>0.59870000000000001</v>
      </c>
      <c r="L69" s="97"/>
      <c r="M69" s="97"/>
      <c r="N69" s="97"/>
      <c r="O69" s="97"/>
      <c r="P69" s="97"/>
      <c r="Q69" s="97"/>
      <c r="R69" s="97">
        <v>2.8523000000000001</v>
      </c>
      <c r="S69" s="97">
        <v>5.2224000000000004</v>
      </c>
      <c r="T69" s="97">
        <v>17.229900000000001</v>
      </c>
      <c r="U69" s="250">
        <v>-0.45383348651960786</v>
      </c>
    </row>
    <row r="70" spans="1:21" ht="13.5" customHeight="1" x14ac:dyDescent="0.2">
      <c r="A70" s="789"/>
      <c r="B70" s="763"/>
      <c r="C70" s="755" t="s">
        <v>33</v>
      </c>
      <c r="D70" s="96" t="s">
        <v>34</v>
      </c>
      <c r="E70" s="97">
        <v>4529.8518530000001</v>
      </c>
      <c r="F70" s="97">
        <v>1115.48747</v>
      </c>
      <c r="G70" s="97">
        <v>612.22306500000002</v>
      </c>
      <c r="H70" s="97">
        <v>2131.1073339999998</v>
      </c>
      <c r="I70" s="97">
        <v>3330.18492900001</v>
      </c>
      <c r="J70" s="97">
        <v>4923.9775499999996</v>
      </c>
      <c r="K70" s="97">
        <v>4529.8518530000001</v>
      </c>
      <c r="L70" s="97"/>
      <c r="M70" s="97"/>
      <c r="N70" s="97"/>
      <c r="O70" s="97"/>
      <c r="P70" s="97"/>
      <c r="Q70" s="97"/>
      <c r="R70" s="97">
        <v>16642.832201000012</v>
      </c>
      <c r="S70" s="97">
        <v>21375.974559000038</v>
      </c>
      <c r="T70" s="97">
        <v>50677.549446999998</v>
      </c>
      <c r="U70" s="250">
        <v>-0.22142346515879463</v>
      </c>
    </row>
    <row r="71" spans="1:21" ht="12.75" customHeight="1" x14ac:dyDescent="0.2">
      <c r="A71" s="789"/>
      <c r="B71" s="763"/>
      <c r="C71" s="755"/>
      <c r="D71" s="96" t="s">
        <v>35</v>
      </c>
      <c r="E71" s="97">
        <v>806.8066</v>
      </c>
      <c r="F71" s="97">
        <v>170.1867</v>
      </c>
      <c r="G71" s="97">
        <v>36.312100000000001</v>
      </c>
      <c r="H71" s="97">
        <v>293.12029999999999</v>
      </c>
      <c r="I71" s="97">
        <v>396.25189999999998</v>
      </c>
      <c r="J71" s="97">
        <v>642.62829999999997</v>
      </c>
      <c r="K71" s="97">
        <v>806.8066</v>
      </c>
      <c r="L71" s="97"/>
      <c r="M71" s="97"/>
      <c r="N71" s="97"/>
      <c r="O71" s="97"/>
      <c r="P71" s="97"/>
      <c r="Q71" s="97"/>
      <c r="R71" s="97">
        <v>2345.3058999999998</v>
      </c>
      <c r="S71" s="97">
        <v>2471.5285000000003</v>
      </c>
      <c r="T71" s="97">
        <v>5782.8302000000003</v>
      </c>
      <c r="U71" s="250">
        <v>-5.1070663356704404E-2</v>
      </c>
    </row>
    <row r="72" spans="1:21" ht="12.75" customHeight="1" x14ac:dyDescent="0.2">
      <c r="A72" s="789"/>
      <c r="B72" s="763"/>
      <c r="C72" s="755"/>
      <c r="D72" s="96" t="s">
        <v>36</v>
      </c>
      <c r="E72" s="97">
        <v>1520.3701000000001</v>
      </c>
      <c r="F72" s="97">
        <v>205.15209999999999</v>
      </c>
      <c r="G72" s="97">
        <v>58.269799999999996</v>
      </c>
      <c r="H72" s="97">
        <v>403.93389999999999</v>
      </c>
      <c r="I72" s="97">
        <v>509.76190000000003</v>
      </c>
      <c r="J72" s="97">
        <v>1100.8139000000001</v>
      </c>
      <c r="K72" s="97">
        <v>1520.3701000000001</v>
      </c>
      <c r="L72" s="97"/>
      <c r="M72" s="97"/>
      <c r="N72" s="97"/>
      <c r="O72" s="97"/>
      <c r="P72" s="97"/>
      <c r="Q72" s="97"/>
      <c r="R72" s="97">
        <v>3798.3017</v>
      </c>
      <c r="S72" s="97">
        <v>5764.3886999999995</v>
      </c>
      <c r="T72" s="97">
        <v>13493.111800000001</v>
      </c>
      <c r="U72" s="250">
        <v>-0.34107467457911012</v>
      </c>
    </row>
    <row r="73" spans="1:21" ht="12.75" customHeight="1" x14ac:dyDescent="0.2">
      <c r="A73" s="789"/>
      <c r="B73" s="763"/>
      <c r="C73" s="755"/>
      <c r="D73" s="96" t="s">
        <v>37</v>
      </c>
      <c r="E73" s="97">
        <v>0</v>
      </c>
      <c r="F73" s="97">
        <v>0</v>
      </c>
      <c r="G73" s="97">
        <v>0</v>
      </c>
      <c r="H73" s="97">
        <v>0</v>
      </c>
      <c r="I73" s="97">
        <v>0</v>
      </c>
      <c r="J73" s="97">
        <v>0</v>
      </c>
      <c r="K73" s="97">
        <v>0</v>
      </c>
      <c r="L73" s="97"/>
      <c r="M73" s="97"/>
      <c r="N73" s="97"/>
      <c r="O73" s="97"/>
      <c r="P73" s="97"/>
      <c r="Q73" s="97"/>
      <c r="R73" s="97">
        <v>0</v>
      </c>
      <c r="S73" s="97">
        <v>0</v>
      </c>
      <c r="T73" s="97">
        <v>0</v>
      </c>
      <c r="U73" s="250" t="s">
        <v>112</v>
      </c>
    </row>
    <row r="74" spans="1:21" ht="13.5" customHeight="1" x14ac:dyDescent="0.2">
      <c r="A74" s="789"/>
      <c r="B74" s="763"/>
      <c r="C74" s="755"/>
      <c r="D74" s="96" t="s">
        <v>38</v>
      </c>
      <c r="E74" s="97">
        <v>116.4602</v>
      </c>
      <c r="F74" s="97">
        <v>9.8346</v>
      </c>
      <c r="G74" s="97">
        <v>1.1961999999999999</v>
      </c>
      <c r="H74" s="97">
        <v>25.925999999999998</v>
      </c>
      <c r="I74" s="97">
        <v>63.284100000000002</v>
      </c>
      <c r="J74" s="97">
        <v>75.827299999999994</v>
      </c>
      <c r="K74" s="97">
        <v>116.4602</v>
      </c>
      <c r="L74" s="97"/>
      <c r="M74" s="97"/>
      <c r="N74" s="97"/>
      <c r="O74" s="97"/>
      <c r="P74" s="97"/>
      <c r="Q74" s="97"/>
      <c r="R74" s="97">
        <v>292.52839999999998</v>
      </c>
      <c r="S74" s="97">
        <v>86.79910000000001</v>
      </c>
      <c r="T74" s="97">
        <v>483.05329999999998</v>
      </c>
      <c r="U74" s="250">
        <v>2.3701778013827326</v>
      </c>
    </row>
    <row r="75" spans="1:21" ht="13.5" customHeight="1" x14ac:dyDescent="0.2">
      <c r="A75" s="789"/>
      <c r="B75" s="763"/>
      <c r="C75" s="755"/>
      <c r="D75" s="96" t="s">
        <v>39</v>
      </c>
      <c r="E75" s="97">
        <v>8.5563000000000002</v>
      </c>
      <c r="F75" s="97">
        <v>0.2515</v>
      </c>
      <c r="G75" s="97">
        <v>0</v>
      </c>
      <c r="H75" s="97">
        <v>0.33150000000000002</v>
      </c>
      <c r="I75" s="97">
        <v>0.43830000000000002</v>
      </c>
      <c r="J75" s="97">
        <v>8.9667999999999992</v>
      </c>
      <c r="K75" s="97">
        <v>8.5563000000000002</v>
      </c>
      <c r="L75" s="97"/>
      <c r="M75" s="97"/>
      <c r="N75" s="97"/>
      <c r="O75" s="97"/>
      <c r="P75" s="97"/>
      <c r="Q75" s="97"/>
      <c r="R75" s="97">
        <v>18.5444</v>
      </c>
      <c r="S75" s="97">
        <v>0</v>
      </c>
      <c r="T75" s="97">
        <v>15.6639</v>
      </c>
      <c r="U75" s="250" t="s">
        <v>112</v>
      </c>
    </row>
    <row r="76" spans="1:21" ht="13.5" customHeight="1" x14ac:dyDescent="0.2">
      <c r="A76" s="789"/>
      <c r="B76" s="763"/>
      <c r="C76" s="755" t="s">
        <v>40</v>
      </c>
      <c r="D76" s="96" t="s">
        <v>41</v>
      </c>
      <c r="E76" s="97">
        <v>6173.4530479999958</v>
      </c>
      <c r="F76" s="97">
        <v>1447.883411</v>
      </c>
      <c r="G76" s="97">
        <v>514.85085000000004</v>
      </c>
      <c r="H76" s="97">
        <v>1705.509395</v>
      </c>
      <c r="I76" s="97">
        <v>3655.398064</v>
      </c>
      <c r="J76" s="97">
        <v>5783.0110800000002</v>
      </c>
      <c r="K76" s="97">
        <v>6173.4530479999958</v>
      </c>
      <c r="L76" s="97"/>
      <c r="M76" s="97"/>
      <c r="N76" s="97"/>
      <c r="O76" s="97"/>
      <c r="P76" s="97"/>
      <c r="Q76" s="97"/>
      <c r="R76" s="97">
        <v>19280.105847999996</v>
      </c>
      <c r="S76" s="97">
        <v>25734.895345000001</v>
      </c>
      <c r="T76" s="97">
        <v>60646.010699999999</v>
      </c>
      <c r="U76" s="250">
        <v>-0.25081856407292902</v>
      </c>
    </row>
    <row r="77" spans="1:21" ht="13.5" customHeight="1" x14ac:dyDescent="0.2">
      <c r="A77" s="789"/>
      <c r="B77" s="763"/>
      <c r="C77" s="755"/>
      <c r="D77" s="96" t="s">
        <v>42</v>
      </c>
      <c r="E77" s="97">
        <v>762.08280500000012</v>
      </c>
      <c r="F77" s="97">
        <v>53.028959</v>
      </c>
      <c r="G77" s="97">
        <v>150.665615</v>
      </c>
      <c r="H77" s="97">
        <v>1114.5458389999999</v>
      </c>
      <c r="I77" s="97">
        <v>586.75306499999999</v>
      </c>
      <c r="J77" s="97">
        <v>926.22226999999998</v>
      </c>
      <c r="K77" s="97">
        <v>762.08280500000012</v>
      </c>
      <c r="L77" s="97"/>
      <c r="M77" s="97"/>
      <c r="N77" s="97"/>
      <c r="O77" s="97"/>
      <c r="P77" s="97"/>
      <c r="Q77" s="97"/>
      <c r="R77" s="97">
        <v>3593.2985529999996</v>
      </c>
      <c r="S77" s="97">
        <v>3677.6334139999999</v>
      </c>
      <c r="T77" s="97">
        <v>9155.7894469999992</v>
      </c>
      <c r="U77" s="250">
        <v>-2.2931829115690139E-2</v>
      </c>
    </row>
    <row r="78" spans="1:21" ht="13.5" customHeight="1" x14ac:dyDescent="0.2">
      <c r="A78" s="789"/>
      <c r="B78" s="763"/>
      <c r="C78" s="755"/>
      <c r="D78" s="96" t="s">
        <v>43</v>
      </c>
      <c r="E78" s="97">
        <v>46.5092</v>
      </c>
      <c r="F78" s="97">
        <v>0</v>
      </c>
      <c r="G78" s="97">
        <v>42.484699999999997</v>
      </c>
      <c r="H78" s="97">
        <v>34.363799999999998</v>
      </c>
      <c r="I78" s="97">
        <v>57.77</v>
      </c>
      <c r="J78" s="97">
        <v>42.980499999999999</v>
      </c>
      <c r="K78" s="97">
        <v>46.5092</v>
      </c>
      <c r="L78" s="97"/>
      <c r="M78" s="97"/>
      <c r="N78" s="97"/>
      <c r="O78" s="97"/>
      <c r="P78" s="97"/>
      <c r="Q78" s="97"/>
      <c r="R78" s="97">
        <v>224.10820000000001</v>
      </c>
      <c r="S78" s="97">
        <v>286.16210000000001</v>
      </c>
      <c r="T78" s="97">
        <v>650.4085</v>
      </c>
      <c r="U78" s="250">
        <v>-0.21684877207708497</v>
      </c>
    </row>
    <row r="79" spans="1:21" ht="13.5" customHeight="1" x14ac:dyDescent="0.2">
      <c r="A79" s="789"/>
      <c r="B79" s="763" t="s">
        <v>44</v>
      </c>
      <c r="C79" s="755" t="s">
        <v>26</v>
      </c>
      <c r="D79" s="96" t="s">
        <v>27</v>
      </c>
      <c r="E79" s="97">
        <v>1918.0998295757331</v>
      </c>
      <c r="F79" s="97">
        <v>373.60411166453503</v>
      </c>
      <c r="G79" s="97">
        <v>234.83429027198</v>
      </c>
      <c r="H79" s="97">
        <v>884.60630764684197</v>
      </c>
      <c r="I79" s="97">
        <v>1140.42445082056</v>
      </c>
      <c r="J79" s="97">
        <v>1665.04054651462</v>
      </c>
      <c r="K79" s="97">
        <v>1918.0998295757331</v>
      </c>
      <c r="L79" s="97"/>
      <c r="M79" s="97"/>
      <c r="N79" s="97"/>
      <c r="O79" s="97"/>
      <c r="P79" s="97"/>
      <c r="Q79" s="97"/>
      <c r="R79" s="97">
        <v>6216.6095364942703</v>
      </c>
      <c r="S79" s="97">
        <v>8259.2927396448322</v>
      </c>
      <c r="T79" s="97">
        <v>20333.092729177199</v>
      </c>
      <c r="U79" s="250">
        <v>-0.24731938527201325</v>
      </c>
    </row>
    <row r="80" spans="1:21" ht="13.5" customHeight="1" x14ac:dyDescent="0.2">
      <c r="A80" s="789"/>
      <c r="B80" s="763"/>
      <c r="C80" s="755"/>
      <c r="D80" s="96" t="s">
        <v>28</v>
      </c>
      <c r="E80" s="97">
        <v>1185.0058520063205</v>
      </c>
      <c r="F80" s="97">
        <v>250.610864329306</v>
      </c>
      <c r="G80" s="97">
        <v>79.814233412922903</v>
      </c>
      <c r="H80" s="97">
        <v>448.42026262942699</v>
      </c>
      <c r="I80" s="97">
        <v>631.62800437862404</v>
      </c>
      <c r="J80" s="97">
        <v>898.10058276630502</v>
      </c>
      <c r="K80" s="97">
        <v>1185.0058520063205</v>
      </c>
      <c r="L80" s="97"/>
      <c r="M80" s="97"/>
      <c r="N80" s="97"/>
      <c r="O80" s="97"/>
      <c r="P80" s="97"/>
      <c r="Q80" s="97"/>
      <c r="R80" s="97">
        <v>3493.579799522905</v>
      </c>
      <c r="S80" s="97">
        <v>4850.5646146823992</v>
      </c>
      <c r="T80" s="97">
        <v>11626.467921309</v>
      </c>
      <c r="U80" s="250">
        <v>-0.2797581153855726</v>
      </c>
    </row>
    <row r="81" spans="1:21" ht="13.5" customHeight="1" x14ac:dyDescent="0.2">
      <c r="A81" s="789"/>
      <c r="B81" s="763"/>
      <c r="C81" s="755"/>
      <c r="D81" s="96" t="s">
        <v>29</v>
      </c>
      <c r="E81" s="97">
        <v>548.83543135779848</v>
      </c>
      <c r="F81" s="97">
        <v>79.351788999999997</v>
      </c>
      <c r="G81" s="97">
        <v>18.775500000000001</v>
      </c>
      <c r="H81" s="97">
        <v>191.48990900000001</v>
      </c>
      <c r="I81" s="97">
        <v>243.643248</v>
      </c>
      <c r="J81" s="97">
        <v>704.76235686553196</v>
      </c>
      <c r="K81" s="97">
        <v>548.83543135779848</v>
      </c>
      <c r="L81" s="97"/>
      <c r="M81" s="97"/>
      <c r="N81" s="97"/>
      <c r="O81" s="97"/>
      <c r="P81" s="97"/>
      <c r="Q81" s="97"/>
      <c r="R81" s="97">
        <v>1786.8582342233303</v>
      </c>
      <c r="S81" s="97">
        <v>2702.9890784511781</v>
      </c>
      <c r="T81" s="97">
        <v>4957.3177256832496</v>
      </c>
      <c r="U81" s="250">
        <v>-0.33893249940646963</v>
      </c>
    </row>
    <row r="82" spans="1:21" ht="13.5" customHeight="1" x14ac:dyDescent="0.2">
      <c r="A82" s="789"/>
      <c r="B82" s="763"/>
      <c r="C82" s="755"/>
      <c r="D82" s="96" t="s">
        <v>30</v>
      </c>
      <c r="E82" s="97">
        <v>740.03662119634919</v>
      </c>
      <c r="F82" s="97">
        <v>180.069785</v>
      </c>
      <c r="G82" s="97">
        <v>130.93503899999999</v>
      </c>
      <c r="H82" s="97">
        <v>350.29197299999902</v>
      </c>
      <c r="I82" s="97">
        <v>747.08252600000299</v>
      </c>
      <c r="J82" s="97">
        <v>663.25591803834595</v>
      </c>
      <c r="K82" s="97">
        <v>740.03662119634919</v>
      </c>
      <c r="L82" s="97"/>
      <c r="M82" s="97"/>
      <c r="N82" s="97"/>
      <c r="O82" s="97"/>
      <c r="P82" s="97"/>
      <c r="Q82" s="97"/>
      <c r="R82" s="97">
        <v>2811.6718622346971</v>
      </c>
      <c r="S82" s="97">
        <v>2983.2134220590424</v>
      </c>
      <c r="T82" s="97">
        <v>7303.4614955951902</v>
      </c>
      <c r="U82" s="250">
        <v>-5.7502275417474435E-2</v>
      </c>
    </row>
    <row r="83" spans="1:21" ht="13.5" customHeight="1" x14ac:dyDescent="0.2">
      <c r="A83" s="789"/>
      <c r="B83" s="763"/>
      <c r="C83" s="755"/>
      <c r="D83" s="96" t="s">
        <v>31</v>
      </c>
      <c r="E83" s="97">
        <v>242.1116887520879</v>
      </c>
      <c r="F83" s="97">
        <v>94.614900000000006</v>
      </c>
      <c r="G83" s="97">
        <v>21.2561</v>
      </c>
      <c r="H83" s="97">
        <v>89.4739</v>
      </c>
      <c r="I83" s="97">
        <v>132.55495400000001</v>
      </c>
      <c r="J83" s="97">
        <v>455.45883120254098</v>
      </c>
      <c r="K83" s="97">
        <v>242.1116887520879</v>
      </c>
      <c r="L83" s="97"/>
      <c r="M83" s="97"/>
      <c r="N83" s="97"/>
      <c r="O83" s="97"/>
      <c r="P83" s="97"/>
      <c r="Q83" s="97"/>
      <c r="R83" s="97">
        <v>1035.4703739546289</v>
      </c>
      <c r="S83" s="97">
        <v>1512.8570081711341</v>
      </c>
      <c r="T83" s="97">
        <v>3758.1817148366399</v>
      </c>
      <c r="U83" s="250">
        <v>-0.31555304410005636</v>
      </c>
    </row>
    <row r="84" spans="1:21" ht="13.5" customHeight="1" x14ac:dyDescent="0.2">
      <c r="A84" s="789"/>
      <c r="B84" s="763"/>
      <c r="C84" s="755"/>
      <c r="D84" s="85" t="s">
        <v>214</v>
      </c>
      <c r="E84" s="97">
        <v>0</v>
      </c>
      <c r="F84" s="97"/>
      <c r="G84" s="97"/>
      <c r="H84" s="97"/>
      <c r="I84" s="97">
        <v>0</v>
      </c>
      <c r="J84" s="97">
        <v>0.122746857914286</v>
      </c>
      <c r="K84" s="97">
        <v>0</v>
      </c>
      <c r="L84" s="97"/>
      <c r="M84" s="97"/>
      <c r="N84" s="97"/>
      <c r="O84" s="97"/>
      <c r="P84" s="97"/>
      <c r="Q84" s="97"/>
      <c r="R84" s="97">
        <v>0.122746857914286</v>
      </c>
      <c r="S84" s="97"/>
      <c r="T84" s="97"/>
      <c r="U84" s="250"/>
    </row>
    <row r="85" spans="1:21" ht="13.5" customHeight="1" x14ac:dyDescent="0.2">
      <c r="A85" s="789"/>
      <c r="B85" s="763"/>
      <c r="C85" s="755"/>
      <c r="D85" s="85" t="s">
        <v>215</v>
      </c>
      <c r="E85" s="97">
        <v>0</v>
      </c>
      <c r="F85" s="97"/>
      <c r="G85" s="97"/>
      <c r="H85" s="97"/>
      <c r="I85" s="97">
        <v>0</v>
      </c>
      <c r="J85" s="97">
        <v>0</v>
      </c>
      <c r="K85" s="97">
        <v>0</v>
      </c>
      <c r="L85" s="97"/>
      <c r="M85" s="97"/>
      <c r="N85" s="97"/>
      <c r="O85" s="97"/>
      <c r="P85" s="97"/>
      <c r="Q85" s="97"/>
      <c r="R85" s="97">
        <v>0</v>
      </c>
      <c r="S85" s="97"/>
      <c r="T85" s="97"/>
      <c r="U85" s="250"/>
    </row>
    <row r="86" spans="1:21" ht="13.5" customHeight="1" x14ac:dyDescent="0.2">
      <c r="A86" s="789"/>
      <c r="B86" s="763"/>
      <c r="C86" s="755"/>
      <c r="D86" s="96" t="s">
        <v>32</v>
      </c>
      <c r="E86" s="97">
        <v>0</v>
      </c>
      <c r="F86" s="97">
        <v>0</v>
      </c>
      <c r="G86" s="97">
        <v>0</v>
      </c>
      <c r="H86" s="97">
        <v>0</v>
      </c>
      <c r="I86" s="97">
        <v>0</v>
      </c>
      <c r="J86" s="97">
        <v>0</v>
      </c>
      <c r="K86" s="97">
        <v>0</v>
      </c>
      <c r="L86" s="97"/>
      <c r="M86" s="97"/>
      <c r="N86" s="97"/>
      <c r="O86" s="97"/>
      <c r="P86" s="97"/>
      <c r="Q86" s="97"/>
      <c r="R86" s="97">
        <v>0</v>
      </c>
      <c r="S86" s="97">
        <v>0</v>
      </c>
      <c r="T86" s="97">
        <v>0</v>
      </c>
      <c r="U86" s="250" t="s">
        <v>112</v>
      </c>
    </row>
    <row r="87" spans="1:21" ht="13.5" customHeight="1" x14ac:dyDescent="0.2">
      <c r="A87" s="789"/>
      <c r="B87" s="763"/>
      <c r="C87" s="755" t="s">
        <v>33</v>
      </c>
      <c r="D87" s="96" t="s">
        <v>34</v>
      </c>
      <c r="E87" s="97">
        <v>2681.6968222855967</v>
      </c>
      <c r="F87" s="97">
        <v>711.61773486050595</v>
      </c>
      <c r="G87" s="97">
        <v>420.29881129282597</v>
      </c>
      <c r="H87" s="97">
        <v>1462.99684034406</v>
      </c>
      <c r="I87" s="97">
        <v>2207.1667509402</v>
      </c>
      <c r="J87" s="97">
        <v>3105.0918840895001</v>
      </c>
      <c r="K87" s="97">
        <v>2681.6968222855967</v>
      </c>
      <c r="L87" s="97"/>
      <c r="M87" s="97"/>
      <c r="N87" s="97"/>
      <c r="O87" s="97"/>
      <c r="P87" s="97"/>
      <c r="Q87" s="97"/>
      <c r="R87" s="97">
        <v>10588.868843812688</v>
      </c>
      <c r="S87" s="97">
        <v>13851.88212508212</v>
      </c>
      <c r="T87" s="97">
        <v>33094.626793700103</v>
      </c>
      <c r="U87" s="250">
        <v>-0.23556461510461257</v>
      </c>
    </row>
    <row r="88" spans="1:21" ht="13.5" customHeight="1" x14ac:dyDescent="0.2">
      <c r="A88" s="789"/>
      <c r="B88" s="763"/>
      <c r="C88" s="755"/>
      <c r="D88" s="96" t="s">
        <v>35</v>
      </c>
      <c r="E88" s="97">
        <v>633.14427329526893</v>
      </c>
      <c r="F88" s="97">
        <v>121.502171418985</v>
      </c>
      <c r="G88" s="97">
        <v>25.539011813987699</v>
      </c>
      <c r="H88" s="97">
        <v>209.60944753265699</v>
      </c>
      <c r="I88" s="97">
        <v>295.41727518370698</v>
      </c>
      <c r="J88" s="97">
        <v>466.60939725564901</v>
      </c>
      <c r="K88" s="97">
        <v>633.14427329526893</v>
      </c>
      <c r="L88" s="97"/>
      <c r="M88" s="97"/>
      <c r="N88" s="97"/>
      <c r="O88" s="97"/>
      <c r="P88" s="97"/>
      <c r="Q88" s="97"/>
      <c r="R88" s="97">
        <v>1751.8215765002544</v>
      </c>
      <c r="S88" s="97">
        <v>2097.971659962931</v>
      </c>
      <c r="T88" s="97">
        <v>4717.0340968164401</v>
      </c>
      <c r="U88" s="250">
        <v>-0.16499273563532912</v>
      </c>
    </row>
    <row r="89" spans="1:21" ht="13.5" customHeight="1" x14ac:dyDescent="0.2">
      <c r="A89" s="789"/>
      <c r="B89" s="763"/>
      <c r="C89" s="755"/>
      <c r="D89" s="96" t="s">
        <v>36</v>
      </c>
      <c r="E89" s="97">
        <v>1231.3819513543178</v>
      </c>
      <c r="F89" s="97">
        <v>138.48433793998299</v>
      </c>
      <c r="G89" s="97">
        <v>39.005874479802699</v>
      </c>
      <c r="H89" s="97">
        <v>274.42478573743603</v>
      </c>
      <c r="I89" s="97">
        <v>350.78279628169702</v>
      </c>
      <c r="J89" s="97">
        <v>755.44965926098803</v>
      </c>
      <c r="K89" s="97">
        <v>1231.3819513543178</v>
      </c>
      <c r="L89" s="97"/>
      <c r="M89" s="97"/>
      <c r="N89" s="97"/>
      <c r="O89" s="97"/>
      <c r="P89" s="97"/>
      <c r="Q89" s="97"/>
      <c r="R89" s="97">
        <v>2789.5294050542243</v>
      </c>
      <c r="S89" s="97">
        <v>4291.4091054861155</v>
      </c>
      <c r="T89" s="97">
        <v>9799.2116756235391</v>
      </c>
      <c r="U89" s="250">
        <v>-0.3499735549593479</v>
      </c>
    </row>
    <row r="90" spans="1:21" ht="13.5" customHeight="1" x14ac:dyDescent="0.2">
      <c r="A90" s="789"/>
      <c r="B90" s="763"/>
      <c r="C90" s="755"/>
      <c r="D90" s="96" t="s">
        <v>37</v>
      </c>
      <c r="E90" s="97">
        <v>0</v>
      </c>
      <c r="F90" s="97">
        <v>0</v>
      </c>
      <c r="G90" s="97">
        <v>0</v>
      </c>
      <c r="H90" s="97">
        <v>0</v>
      </c>
      <c r="I90" s="97">
        <v>0</v>
      </c>
      <c r="J90" s="97">
        <v>0</v>
      </c>
      <c r="K90" s="97">
        <v>0</v>
      </c>
      <c r="L90" s="97"/>
      <c r="M90" s="97"/>
      <c r="N90" s="97"/>
      <c r="O90" s="97"/>
      <c r="P90" s="97"/>
      <c r="Q90" s="97"/>
      <c r="R90" s="97">
        <v>0</v>
      </c>
      <c r="S90" s="97">
        <v>0</v>
      </c>
      <c r="T90" s="97">
        <v>0</v>
      </c>
      <c r="U90" s="250" t="s">
        <v>112</v>
      </c>
    </row>
    <row r="91" spans="1:21" ht="13.5" customHeight="1" x14ac:dyDescent="0.2">
      <c r="A91" s="789"/>
      <c r="B91" s="763"/>
      <c r="C91" s="755"/>
      <c r="D91" s="96" t="s">
        <v>38</v>
      </c>
      <c r="E91" s="97">
        <v>80.92014831058691</v>
      </c>
      <c r="F91" s="97">
        <v>6.4673057259950397</v>
      </c>
      <c r="G91" s="97">
        <v>0.771465098285678</v>
      </c>
      <c r="H91" s="97">
        <v>17.163711078917199</v>
      </c>
      <c r="I91" s="97">
        <v>41.637060679790899</v>
      </c>
      <c r="J91" s="97">
        <v>53.0396737718875</v>
      </c>
      <c r="K91" s="97">
        <v>80.92014831058691</v>
      </c>
      <c r="L91" s="97"/>
      <c r="M91" s="97"/>
      <c r="N91" s="97"/>
      <c r="O91" s="97"/>
      <c r="P91" s="97"/>
      <c r="Q91" s="97"/>
      <c r="R91" s="97">
        <v>199.99936466546322</v>
      </c>
      <c r="S91" s="97">
        <v>67.65397247732092</v>
      </c>
      <c r="T91" s="97">
        <v>355.08684197342097</v>
      </c>
      <c r="U91" s="250">
        <v>1.9562102171089415</v>
      </c>
    </row>
    <row r="92" spans="1:21" ht="13.5" customHeight="1" x14ac:dyDescent="0.2">
      <c r="A92" s="789"/>
      <c r="B92" s="763"/>
      <c r="C92" s="755"/>
      <c r="D92" s="96" t="s">
        <v>39</v>
      </c>
      <c r="E92" s="97">
        <v>6.9647238361265762</v>
      </c>
      <c r="F92" s="97">
        <v>0.17990004837284199</v>
      </c>
      <c r="G92" s="97">
        <v>0</v>
      </c>
      <c r="H92" s="97">
        <v>8.7567583202713004E-2</v>
      </c>
      <c r="I92" s="97">
        <v>0.32930011376308499</v>
      </c>
      <c r="J92" s="97">
        <v>6.5666286434968901</v>
      </c>
      <c r="K92" s="97">
        <v>6.9647238361265762</v>
      </c>
      <c r="L92" s="97"/>
      <c r="M92" s="97"/>
      <c r="N92" s="97"/>
      <c r="O92" s="97"/>
      <c r="P92" s="97"/>
      <c r="Q92" s="97"/>
      <c r="R92" s="97">
        <v>14.128120224962107</v>
      </c>
      <c r="S92" s="97">
        <v>0</v>
      </c>
      <c r="T92" s="97">
        <v>12.562178487478601</v>
      </c>
      <c r="U92" s="250" t="s">
        <v>112</v>
      </c>
    </row>
    <row r="93" spans="1:21" ht="13.5" customHeight="1" x14ac:dyDescent="0.2">
      <c r="A93" s="789"/>
      <c r="B93" s="763"/>
      <c r="C93" s="755" t="s">
        <v>40</v>
      </c>
      <c r="D93" s="96" t="s">
        <v>41</v>
      </c>
      <c r="E93" s="97">
        <v>4026.4936436028092</v>
      </c>
      <c r="F93" s="97">
        <v>932.26129671487104</v>
      </c>
      <c r="G93" s="97">
        <v>318.31937211705298</v>
      </c>
      <c r="H93" s="97">
        <v>1170.3475166972701</v>
      </c>
      <c r="I93" s="97">
        <v>2424.0038312749698</v>
      </c>
      <c r="J93" s="97">
        <v>3649.8767793529501</v>
      </c>
      <c r="K93" s="97">
        <v>4026.4936436028092</v>
      </c>
      <c r="L93" s="97"/>
      <c r="M93" s="97"/>
      <c r="N93" s="97"/>
      <c r="O93" s="97"/>
      <c r="P93" s="97"/>
      <c r="Q93" s="97"/>
      <c r="R93" s="97">
        <v>12521.302439759922</v>
      </c>
      <c r="S93" s="97">
        <v>17315.996251916476</v>
      </c>
      <c r="T93" s="97">
        <v>40651.220725405597</v>
      </c>
      <c r="U93" s="250">
        <v>-0.27689390448013607</v>
      </c>
    </row>
    <row r="94" spans="1:21" ht="13.5" customHeight="1" x14ac:dyDescent="0.2">
      <c r="A94" s="789"/>
      <c r="B94" s="763"/>
      <c r="C94" s="755"/>
      <c r="D94" s="96" t="s">
        <v>42</v>
      </c>
      <c r="E94" s="97">
        <v>571.54299819302446</v>
      </c>
      <c r="F94" s="97">
        <v>38.941423278970397</v>
      </c>
      <c r="G94" s="97">
        <v>144.41536834786501</v>
      </c>
      <c r="H94" s="97">
        <v>762.16147613959504</v>
      </c>
      <c r="I94" s="97">
        <v>435.62827789167397</v>
      </c>
      <c r="J94" s="97">
        <v>704.19696684927203</v>
      </c>
      <c r="K94" s="97">
        <v>571.54299819302446</v>
      </c>
      <c r="L94" s="97"/>
      <c r="M94" s="97"/>
      <c r="N94" s="97"/>
      <c r="O94" s="97"/>
      <c r="P94" s="97"/>
      <c r="Q94" s="97"/>
      <c r="R94" s="97">
        <v>2656.8865107004012</v>
      </c>
      <c r="S94" s="97">
        <v>2767.8877727261811</v>
      </c>
      <c r="T94" s="97">
        <v>6803.5167510204701</v>
      </c>
      <c r="U94" s="250">
        <v>-4.0103237970682271E-2</v>
      </c>
    </row>
    <row r="95" spans="1:21" ht="13.5" customHeight="1" x14ac:dyDescent="0.2">
      <c r="A95" s="789"/>
      <c r="B95" s="763"/>
      <c r="C95" s="755"/>
      <c r="D95" s="96" t="s">
        <v>43</v>
      </c>
      <c r="E95" s="97">
        <v>36.071277286032398</v>
      </c>
      <c r="F95" s="97">
        <v>7.0487299999999902</v>
      </c>
      <c r="G95" s="97">
        <v>22.880422219984901</v>
      </c>
      <c r="H95" s="97">
        <v>31.773359439400899</v>
      </c>
      <c r="I95" s="97">
        <v>35.7010740325521</v>
      </c>
      <c r="J95" s="97">
        <v>32.683496819270999</v>
      </c>
      <c r="K95" s="97">
        <v>36.071277286032398</v>
      </c>
      <c r="L95" s="97"/>
      <c r="M95" s="97"/>
      <c r="N95" s="97"/>
      <c r="O95" s="97"/>
      <c r="P95" s="97"/>
      <c r="Q95" s="97"/>
      <c r="R95" s="97">
        <v>166.1583597972413</v>
      </c>
      <c r="S95" s="97">
        <v>225.03283836592567</v>
      </c>
      <c r="T95" s="97">
        <v>523.78411017529004</v>
      </c>
      <c r="U95" s="250">
        <v>-0.26162616530192206</v>
      </c>
    </row>
    <row r="96" spans="1:21" ht="13.5" customHeight="1" x14ac:dyDescent="0.2">
      <c r="A96" s="789"/>
      <c r="B96" s="763" t="s">
        <v>45</v>
      </c>
      <c r="C96" s="755" t="s">
        <v>26</v>
      </c>
      <c r="D96" s="96" t="s">
        <v>27</v>
      </c>
      <c r="E96" s="97">
        <v>750.8461704242668</v>
      </c>
      <c r="F96" s="97">
        <v>158.55128833546499</v>
      </c>
      <c r="G96" s="97">
        <v>44.1577097280204</v>
      </c>
      <c r="H96" s="97">
        <v>345.07979235315798</v>
      </c>
      <c r="I96" s="97">
        <v>438.40284917943501</v>
      </c>
      <c r="J96" s="97">
        <v>650.57385348538196</v>
      </c>
      <c r="K96" s="97">
        <v>750.8461704242668</v>
      </c>
      <c r="L96" s="97"/>
      <c r="M96" s="97"/>
      <c r="N96" s="97"/>
      <c r="O96" s="97"/>
      <c r="P96" s="97"/>
      <c r="Q96" s="97"/>
      <c r="R96" s="97">
        <v>2387.6116635057269</v>
      </c>
      <c r="S96" s="97">
        <v>2964.0739603551642</v>
      </c>
      <c r="T96" s="97">
        <v>7950.00687082281</v>
      </c>
      <c r="U96" s="250">
        <v>-0.19448310148791426</v>
      </c>
    </row>
    <row r="97" spans="1:21" ht="13.5" customHeight="1" x14ac:dyDescent="0.2">
      <c r="A97" s="789"/>
      <c r="B97" s="763"/>
      <c r="C97" s="755"/>
      <c r="D97" s="96" t="s">
        <v>28</v>
      </c>
      <c r="E97" s="97">
        <v>385.87234799367957</v>
      </c>
      <c r="F97" s="97">
        <v>117.381835670694</v>
      </c>
      <c r="G97" s="97">
        <v>37.953066587077103</v>
      </c>
      <c r="H97" s="97">
        <v>210.792437370573</v>
      </c>
      <c r="I97" s="97">
        <v>303.86419562137598</v>
      </c>
      <c r="J97" s="97">
        <v>418.51731723369397</v>
      </c>
      <c r="K97" s="97">
        <v>385.87234799367957</v>
      </c>
      <c r="L97" s="97"/>
      <c r="M97" s="97"/>
      <c r="N97" s="97"/>
      <c r="O97" s="97"/>
      <c r="P97" s="97"/>
      <c r="Q97" s="97"/>
      <c r="R97" s="97">
        <v>1474.3812004770937</v>
      </c>
      <c r="S97" s="97">
        <v>1740.7582853176013</v>
      </c>
      <c r="T97" s="97">
        <v>4545.8160786909602</v>
      </c>
      <c r="U97" s="250">
        <v>-0.15302359155045309</v>
      </c>
    </row>
    <row r="98" spans="1:21" ht="13.5" customHeight="1" x14ac:dyDescent="0.2">
      <c r="A98" s="789"/>
      <c r="B98" s="763"/>
      <c r="C98" s="755"/>
      <c r="D98" s="96" t="s">
        <v>29</v>
      </c>
      <c r="E98" s="97">
        <v>410.26620064220265</v>
      </c>
      <c r="F98" s="97">
        <v>50.412902000000003</v>
      </c>
      <c r="G98" s="97">
        <v>17.293150000000001</v>
      </c>
      <c r="H98" s="97">
        <v>72.898522000000099</v>
      </c>
      <c r="I98" s="97">
        <v>146.16731999999999</v>
      </c>
      <c r="J98" s="97">
        <v>416.23060713446802</v>
      </c>
      <c r="K98" s="97">
        <v>410.26620064220265</v>
      </c>
      <c r="L98" s="97"/>
      <c r="M98" s="97"/>
      <c r="N98" s="97"/>
      <c r="O98" s="97"/>
      <c r="P98" s="97"/>
      <c r="Q98" s="97"/>
      <c r="R98" s="97">
        <v>1113.2687017766707</v>
      </c>
      <c r="S98" s="97">
        <v>1519.5633715488229</v>
      </c>
      <c r="T98" s="97">
        <v>2621.55521931675</v>
      </c>
      <c r="U98" s="250">
        <v>-0.26737593007261962</v>
      </c>
    </row>
    <row r="99" spans="1:21" ht="13.5" customHeight="1" x14ac:dyDescent="0.2">
      <c r="A99" s="789"/>
      <c r="B99" s="763"/>
      <c r="C99" s="755"/>
      <c r="D99" s="96" t="s">
        <v>30</v>
      </c>
      <c r="E99" s="97">
        <v>581.04878980364811</v>
      </c>
      <c r="F99" s="97">
        <v>120.16279400000001</v>
      </c>
      <c r="G99" s="97">
        <v>104.98507600000001</v>
      </c>
      <c r="H99" s="97">
        <v>175.84348000000099</v>
      </c>
      <c r="I99" s="97">
        <v>378.27502499999599</v>
      </c>
      <c r="J99" s="97">
        <v>484.85998796165097</v>
      </c>
      <c r="K99" s="97">
        <v>581.04878980364811</v>
      </c>
      <c r="L99" s="97"/>
      <c r="M99" s="97"/>
      <c r="N99" s="97"/>
      <c r="O99" s="97"/>
      <c r="P99" s="97"/>
      <c r="Q99" s="97"/>
      <c r="R99" s="97">
        <v>1845.1751527652959</v>
      </c>
      <c r="S99" s="97">
        <v>1915.2971469409531</v>
      </c>
      <c r="T99" s="97">
        <v>4337.2101404047999</v>
      </c>
      <c r="U99" s="250">
        <v>-3.6611548389582027E-2</v>
      </c>
    </row>
    <row r="100" spans="1:21" ht="13.5" customHeight="1" x14ac:dyDescent="0.2">
      <c r="A100" s="789"/>
      <c r="B100" s="763"/>
      <c r="C100" s="755"/>
      <c r="D100" s="96" t="s">
        <v>31</v>
      </c>
      <c r="E100" s="97">
        <v>219.32342124790944</v>
      </c>
      <c r="F100" s="97">
        <v>75.6374</v>
      </c>
      <c r="G100" s="97">
        <v>17.957000000000001</v>
      </c>
      <c r="H100" s="97">
        <v>84.902349999999998</v>
      </c>
      <c r="I100" s="97">
        <v>137.464856</v>
      </c>
      <c r="J100" s="97">
        <v>394.55414879746297</v>
      </c>
      <c r="K100" s="97">
        <v>219.32342124790944</v>
      </c>
      <c r="L100" s="97"/>
      <c r="M100" s="97"/>
      <c r="N100" s="97"/>
      <c r="O100" s="97"/>
      <c r="P100" s="97"/>
      <c r="Q100" s="97"/>
      <c r="R100" s="97">
        <v>929.83917604537237</v>
      </c>
      <c r="S100" s="97">
        <v>1244.858831828866</v>
      </c>
      <c r="T100" s="97">
        <v>3001.8979511633602</v>
      </c>
      <c r="U100" s="250">
        <v>-0.25305652956704106</v>
      </c>
    </row>
    <row r="101" spans="1:21" ht="13.5" customHeight="1" x14ac:dyDescent="0.2">
      <c r="A101" s="789"/>
      <c r="B101" s="763"/>
      <c r="C101" s="755"/>
      <c r="D101" s="85" t="s">
        <v>214</v>
      </c>
      <c r="E101" s="97">
        <v>0</v>
      </c>
      <c r="F101" s="97"/>
      <c r="G101" s="97"/>
      <c r="H101" s="97"/>
      <c r="I101" s="97">
        <v>0</v>
      </c>
      <c r="J101" s="97">
        <v>7.1853142085714305E-2</v>
      </c>
      <c r="K101" s="97">
        <v>0</v>
      </c>
      <c r="L101" s="97"/>
      <c r="M101" s="97"/>
      <c r="N101" s="97"/>
      <c r="O101" s="97"/>
      <c r="P101" s="97"/>
      <c r="Q101" s="97"/>
      <c r="R101" s="97">
        <v>7.1853142085714305E-2</v>
      </c>
      <c r="S101" s="97"/>
      <c r="T101" s="97"/>
      <c r="U101" s="250"/>
    </row>
    <row r="102" spans="1:21" ht="13.5" customHeight="1" x14ac:dyDescent="0.2">
      <c r="A102" s="789"/>
      <c r="B102" s="763"/>
      <c r="C102" s="755"/>
      <c r="D102" s="85" t="s">
        <v>215</v>
      </c>
      <c r="E102" s="97">
        <v>0</v>
      </c>
      <c r="F102" s="97"/>
      <c r="G102" s="97"/>
      <c r="H102" s="97"/>
      <c r="I102" s="97">
        <v>0</v>
      </c>
      <c r="J102" s="97">
        <v>0</v>
      </c>
      <c r="K102" s="97">
        <v>0</v>
      </c>
      <c r="L102" s="97"/>
      <c r="M102" s="97"/>
      <c r="N102" s="97"/>
      <c r="O102" s="97"/>
      <c r="P102" s="97"/>
      <c r="Q102" s="97"/>
      <c r="R102" s="97">
        <v>0</v>
      </c>
      <c r="S102" s="97"/>
      <c r="T102" s="97"/>
      <c r="U102" s="250"/>
    </row>
    <row r="103" spans="1:21" ht="13.5" customHeight="1" x14ac:dyDescent="0.2">
      <c r="A103" s="789"/>
      <c r="B103" s="763"/>
      <c r="C103" s="755"/>
      <c r="D103" s="96" t="s">
        <v>32</v>
      </c>
      <c r="E103" s="97">
        <v>0.59870000000000001</v>
      </c>
      <c r="F103" s="97">
        <v>0.51470000000000005</v>
      </c>
      <c r="G103" s="97">
        <v>0.04</v>
      </c>
      <c r="H103" s="97">
        <v>0.62009999999999998</v>
      </c>
      <c r="I103" s="97">
        <v>0.41370000000000001</v>
      </c>
      <c r="J103" s="97">
        <v>0.66510000000000002</v>
      </c>
      <c r="K103" s="97">
        <v>0.59870000000000001</v>
      </c>
      <c r="L103" s="97"/>
      <c r="M103" s="97"/>
      <c r="N103" s="97"/>
      <c r="O103" s="97"/>
      <c r="P103" s="97"/>
      <c r="Q103" s="97"/>
      <c r="R103" s="97">
        <v>2.8523000000000001</v>
      </c>
      <c r="S103" s="97">
        <v>5.2224000000000004</v>
      </c>
      <c r="T103" s="97">
        <v>17.229900000000001</v>
      </c>
      <c r="U103" s="250">
        <v>-0.45383348651960786</v>
      </c>
    </row>
    <row r="104" spans="1:21" ht="13.5" customHeight="1" x14ac:dyDescent="0.2">
      <c r="A104" s="789"/>
      <c r="B104" s="763"/>
      <c r="C104" s="755" t="s">
        <v>33</v>
      </c>
      <c r="D104" s="96" t="s">
        <v>34</v>
      </c>
      <c r="E104" s="97">
        <v>1848.1550307144034</v>
      </c>
      <c r="F104" s="97">
        <v>403.86973513949403</v>
      </c>
      <c r="G104" s="97">
        <v>191.92425370717399</v>
      </c>
      <c r="H104" s="97">
        <v>668.11049365594295</v>
      </c>
      <c r="I104" s="97">
        <v>1123.01817805981</v>
      </c>
      <c r="J104" s="97">
        <v>1818.8856659104899</v>
      </c>
      <c r="K104" s="97">
        <v>1848.1550307144034</v>
      </c>
      <c r="L104" s="97"/>
      <c r="M104" s="97"/>
      <c r="N104" s="97"/>
      <c r="O104" s="97"/>
      <c r="P104" s="97"/>
      <c r="Q104" s="97"/>
      <c r="R104" s="97">
        <v>6053.9633571873137</v>
      </c>
      <c r="S104" s="97">
        <v>7524.0924339179055</v>
      </c>
      <c r="T104" s="97">
        <v>17582.9226533</v>
      </c>
      <c r="U104" s="250">
        <v>-0.19538955556996973</v>
      </c>
    </row>
    <row r="105" spans="1:21" ht="13.5" customHeight="1" x14ac:dyDescent="0.2">
      <c r="A105" s="789"/>
      <c r="B105" s="763"/>
      <c r="C105" s="755"/>
      <c r="D105" s="96" t="s">
        <v>35</v>
      </c>
      <c r="E105" s="97">
        <v>173.66232670473107</v>
      </c>
      <c r="F105" s="97">
        <v>48.684528581014902</v>
      </c>
      <c r="G105" s="97">
        <v>10.7730881860123</v>
      </c>
      <c r="H105" s="97">
        <v>83.510852467343199</v>
      </c>
      <c r="I105" s="97">
        <v>100.834624816293</v>
      </c>
      <c r="J105" s="97">
        <v>176.01890274435101</v>
      </c>
      <c r="K105" s="97">
        <v>173.66232670473107</v>
      </c>
      <c r="L105" s="97"/>
      <c r="M105" s="97"/>
      <c r="N105" s="97"/>
      <c r="O105" s="97"/>
      <c r="P105" s="97"/>
      <c r="Q105" s="97"/>
      <c r="R105" s="97">
        <v>593.48432349974541</v>
      </c>
      <c r="S105" s="97">
        <v>373.55684003706926</v>
      </c>
      <c r="T105" s="97">
        <v>1065.79610318356</v>
      </c>
      <c r="U105" s="250">
        <v>0.58873900807398427</v>
      </c>
    </row>
    <row r="106" spans="1:21" ht="13.5" customHeight="1" x14ac:dyDescent="0.2">
      <c r="A106" s="789"/>
      <c r="B106" s="763"/>
      <c r="C106" s="755"/>
      <c r="D106" s="96" t="s">
        <v>36</v>
      </c>
      <c r="E106" s="97">
        <v>288.98814864568226</v>
      </c>
      <c r="F106" s="97">
        <v>66.667762060016997</v>
      </c>
      <c r="G106" s="97">
        <v>19.263925520197301</v>
      </c>
      <c r="H106" s="97">
        <v>129.509114262564</v>
      </c>
      <c r="I106" s="97">
        <v>158.97910371830301</v>
      </c>
      <c r="J106" s="97">
        <v>345.36424073901202</v>
      </c>
      <c r="K106" s="97">
        <v>288.98814864568226</v>
      </c>
      <c r="L106" s="97"/>
      <c r="M106" s="97"/>
      <c r="N106" s="97"/>
      <c r="O106" s="97"/>
      <c r="P106" s="97"/>
      <c r="Q106" s="97"/>
      <c r="R106" s="97">
        <v>1008.7722949457756</v>
      </c>
      <c r="S106" s="97">
        <v>1472.9795945138912</v>
      </c>
      <c r="T106" s="97">
        <v>3693.9001243764601</v>
      </c>
      <c r="U106" s="250">
        <v>-0.31514849309322046</v>
      </c>
    </row>
    <row r="107" spans="1:21" ht="13.5" customHeight="1" x14ac:dyDescent="0.2">
      <c r="A107" s="789"/>
      <c r="B107" s="763"/>
      <c r="C107" s="755"/>
      <c r="D107" s="96" t="s">
        <v>37</v>
      </c>
      <c r="E107" s="97">
        <v>0</v>
      </c>
      <c r="F107" s="97">
        <v>0</v>
      </c>
      <c r="G107" s="97">
        <v>0</v>
      </c>
      <c r="H107" s="97">
        <v>0</v>
      </c>
      <c r="I107" s="97">
        <v>0</v>
      </c>
      <c r="J107" s="97">
        <v>0</v>
      </c>
      <c r="K107" s="97">
        <v>0</v>
      </c>
      <c r="L107" s="97"/>
      <c r="M107" s="97"/>
      <c r="N107" s="97"/>
      <c r="O107" s="97"/>
      <c r="P107" s="97"/>
      <c r="Q107" s="97"/>
      <c r="R107" s="97">
        <v>0</v>
      </c>
      <c r="S107" s="97">
        <v>0</v>
      </c>
      <c r="T107" s="97">
        <v>0</v>
      </c>
      <c r="U107" s="250" t="s">
        <v>112</v>
      </c>
    </row>
    <row r="108" spans="1:21" ht="13.5" customHeight="1" x14ac:dyDescent="0.2">
      <c r="A108" s="789"/>
      <c r="B108" s="763"/>
      <c r="C108" s="755"/>
      <c r="D108" s="96" t="s">
        <v>38</v>
      </c>
      <c r="E108" s="97">
        <v>35.54005168941309</v>
      </c>
      <c r="F108" s="97">
        <v>3.3672942740049598</v>
      </c>
      <c r="G108" s="97">
        <v>0.42473490171432199</v>
      </c>
      <c r="H108" s="97">
        <v>8.7622889210827903</v>
      </c>
      <c r="I108" s="97">
        <v>21.6470393202091</v>
      </c>
      <c r="J108" s="97">
        <v>22.787626228112501</v>
      </c>
      <c r="K108" s="97">
        <v>35.54005168941309</v>
      </c>
      <c r="L108" s="97"/>
      <c r="M108" s="97"/>
      <c r="N108" s="97"/>
      <c r="O108" s="97"/>
      <c r="P108" s="97"/>
      <c r="Q108" s="97"/>
      <c r="R108" s="97">
        <v>92.529035334536758</v>
      </c>
      <c r="S108" s="97">
        <v>19.145127522679093</v>
      </c>
      <c r="T108" s="97">
        <v>127.96645802657901</v>
      </c>
      <c r="U108" s="250">
        <v>3.8330331163857725</v>
      </c>
    </row>
    <row r="109" spans="1:21" ht="13.5" customHeight="1" x14ac:dyDescent="0.2">
      <c r="A109" s="789"/>
      <c r="B109" s="763"/>
      <c r="C109" s="755"/>
      <c r="D109" s="96" t="s">
        <v>39</v>
      </c>
      <c r="E109" s="97">
        <v>1.591576163873424</v>
      </c>
      <c r="F109" s="97">
        <v>7.1599951627158306E-2</v>
      </c>
      <c r="G109" s="97">
        <v>0</v>
      </c>
      <c r="H109" s="97">
        <v>0.243932416797287</v>
      </c>
      <c r="I109" s="97">
        <v>0.10899988623691501</v>
      </c>
      <c r="J109" s="97">
        <v>2.40017135650311</v>
      </c>
      <c r="K109" s="97">
        <v>1.591576163873424</v>
      </c>
      <c r="L109" s="97"/>
      <c r="M109" s="97"/>
      <c r="N109" s="97"/>
      <c r="O109" s="97"/>
      <c r="P109" s="97"/>
      <c r="Q109" s="97"/>
      <c r="R109" s="97">
        <v>4.4162797750378946</v>
      </c>
      <c r="S109" s="97">
        <v>0</v>
      </c>
      <c r="T109" s="97">
        <v>3.10172151252136</v>
      </c>
      <c r="U109" s="250" t="s">
        <v>112</v>
      </c>
    </row>
    <row r="110" spans="1:21" ht="13.5" customHeight="1" x14ac:dyDescent="0.2">
      <c r="A110" s="789"/>
      <c r="B110" s="763"/>
      <c r="C110" s="755" t="s">
        <v>40</v>
      </c>
      <c r="D110" s="96" t="s">
        <v>41</v>
      </c>
      <c r="E110" s="97">
        <v>2146.9594043971865</v>
      </c>
      <c r="F110" s="97">
        <v>515.62211428512899</v>
      </c>
      <c r="G110" s="97">
        <v>196.531477882947</v>
      </c>
      <c r="H110" s="97">
        <v>535.16187830272804</v>
      </c>
      <c r="I110" s="97">
        <v>1231.39423272503</v>
      </c>
      <c r="J110" s="97">
        <v>2133.1343006470502</v>
      </c>
      <c r="K110" s="97">
        <v>2146.9594043971865</v>
      </c>
      <c r="L110" s="97"/>
      <c r="M110" s="97"/>
      <c r="N110" s="97"/>
      <c r="O110" s="97"/>
      <c r="P110" s="97"/>
      <c r="Q110" s="97"/>
      <c r="R110" s="97">
        <v>6758.80340824007</v>
      </c>
      <c r="S110" s="97">
        <v>8418.8990930835189</v>
      </c>
      <c r="T110" s="97">
        <v>19994.789974594401</v>
      </c>
      <c r="U110" s="250">
        <v>-0.19718678968456671</v>
      </c>
    </row>
    <row r="111" spans="1:21" ht="13.5" customHeight="1" x14ac:dyDescent="0.2">
      <c r="A111" s="789"/>
      <c r="B111" s="763"/>
      <c r="C111" s="755"/>
      <c r="D111" s="96" t="s">
        <v>42</v>
      </c>
      <c r="E111" s="97">
        <v>190.53980680697566</v>
      </c>
      <c r="F111" s="97">
        <v>14.0875357210296</v>
      </c>
      <c r="G111" s="97">
        <v>6.2502466521351598</v>
      </c>
      <c r="H111" s="97">
        <v>352.38436286040502</v>
      </c>
      <c r="I111" s="97">
        <v>151.12478710832599</v>
      </c>
      <c r="J111" s="97">
        <v>222.02530315072801</v>
      </c>
      <c r="K111" s="97">
        <v>190.53980680697566</v>
      </c>
      <c r="L111" s="97"/>
      <c r="M111" s="97"/>
      <c r="N111" s="97"/>
      <c r="O111" s="97"/>
      <c r="P111" s="97"/>
      <c r="Q111" s="97"/>
      <c r="R111" s="97">
        <v>936.41204229959942</v>
      </c>
      <c r="S111" s="97">
        <v>909.74564127382041</v>
      </c>
      <c r="T111" s="97">
        <v>2352.27269597953</v>
      </c>
      <c r="U111" s="250">
        <v>2.9311930517678331E-2</v>
      </c>
    </row>
    <row r="112" spans="1:21" ht="13.5" customHeight="1" x14ac:dyDescent="0.2">
      <c r="A112" s="789"/>
      <c r="B112" s="763"/>
      <c r="C112" s="755"/>
      <c r="D112" s="96" t="s">
        <v>43</v>
      </c>
      <c r="E112" s="97">
        <v>10.437922713967602</v>
      </c>
      <c r="F112" s="97">
        <v>-7.0487299999999902</v>
      </c>
      <c r="G112" s="97">
        <v>19.604277780015099</v>
      </c>
      <c r="H112" s="97">
        <v>2.5904405605991201</v>
      </c>
      <c r="I112" s="97">
        <v>22.0689259674479</v>
      </c>
      <c r="J112" s="97">
        <v>10.297003180729</v>
      </c>
      <c r="K112" s="97">
        <v>10.437922713967602</v>
      </c>
      <c r="L112" s="97"/>
      <c r="M112" s="97"/>
      <c r="N112" s="97"/>
      <c r="O112" s="97"/>
      <c r="P112" s="97"/>
      <c r="Q112" s="97"/>
      <c r="R112" s="97">
        <v>57.949840202758729</v>
      </c>
      <c r="S112" s="97">
        <v>61.12926163407441</v>
      </c>
      <c r="T112" s="97">
        <v>126.62438982470999</v>
      </c>
      <c r="U112" s="250">
        <v>-5.2011448303563745E-2</v>
      </c>
    </row>
    <row r="113" spans="1:21" ht="13.5" customHeight="1" x14ac:dyDescent="0.2">
      <c r="A113" s="789"/>
      <c r="B113" s="762" t="s">
        <v>25</v>
      </c>
      <c r="C113" s="762"/>
      <c r="D113" s="762"/>
      <c r="E113" s="245">
        <v>6982.0450529999953</v>
      </c>
      <c r="F113" s="245">
        <v>1500.91237</v>
      </c>
      <c r="G113" s="245">
        <v>708.00116500000001</v>
      </c>
      <c r="H113" s="245">
        <v>2854.419034</v>
      </c>
      <c r="I113" s="245">
        <v>4299.9211290000003</v>
      </c>
      <c r="J113" s="245">
        <v>6752.2138500000001</v>
      </c>
      <c r="K113" s="245">
        <v>6982.0450529999953</v>
      </c>
      <c r="L113" s="245"/>
      <c r="M113" s="245"/>
      <c r="N113" s="245"/>
      <c r="O113" s="245"/>
      <c r="P113" s="245"/>
      <c r="Q113" s="245"/>
      <c r="R113" s="245">
        <v>23097.512600999995</v>
      </c>
      <c r="S113" s="245">
        <v>29698.690859000002</v>
      </c>
      <c r="T113" s="245">
        <v>70452.237747000006</v>
      </c>
      <c r="U113" s="246">
        <v>-0.22227169168298744</v>
      </c>
    </row>
    <row r="114" spans="1:21" ht="13.5" customHeight="1" x14ac:dyDescent="0.2">
      <c r="A114" s="789"/>
      <c r="B114" s="762" t="s">
        <v>44</v>
      </c>
      <c r="C114" s="762"/>
      <c r="D114" s="762"/>
      <c r="E114" s="245">
        <v>4634.0894228882889</v>
      </c>
      <c r="F114" s="245">
        <v>978.25144999384099</v>
      </c>
      <c r="G114" s="245">
        <v>485.615162684903</v>
      </c>
      <c r="H114" s="245">
        <v>1964.2823522762701</v>
      </c>
      <c r="I114" s="245">
        <v>2895.33318319919</v>
      </c>
      <c r="J114" s="245">
        <v>4386.7409822452601</v>
      </c>
      <c r="K114" s="245">
        <v>4634.0894228882889</v>
      </c>
      <c r="L114" s="245"/>
      <c r="M114" s="245"/>
      <c r="N114" s="245"/>
      <c r="O114" s="245"/>
      <c r="P114" s="245"/>
      <c r="Q114" s="245"/>
      <c r="R114" s="245">
        <v>15344.312553287753</v>
      </c>
      <c r="S114" s="245">
        <v>20308.916863008591</v>
      </c>
      <c r="T114" s="245">
        <v>47978.521586601302</v>
      </c>
      <c r="U114" s="246">
        <v>-0.24445441099636145</v>
      </c>
    </row>
    <row r="115" spans="1:21" ht="13.5" customHeight="1" x14ac:dyDescent="0.2">
      <c r="A115" s="789"/>
      <c r="B115" s="762" t="s">
        <v>46</v>
      </c>
      <c r="C115" s="762"/>
      <c r="D115" s="762"/>
      <c r="E115" s="245">
        <v>990.79075799999998</v>
      </c>
      <c r="F115" s="245">
        <v>117.748465</v>
      </c>
      <c r="G115" s="245">
        <v>114.521001</v>
      </c>
      <c r="H115" s="245">
        <v>449.03535299999999</v>
      </c>
      <c r="I115" s="245">
        <v>513.01552100000004</v>
      </c>
      <c r="J115" s="245">
        <v>919.26544000000001</v>
      </c>
      <c r="K115" s="245">
        <v>990.79075799999998</v>
      </c>
      <c r="L115" s="245"/>
      <c r="M115" s="245"/>
      <c r="N115" s="245"/>
      <c r="O115" s="245"/>
      <c r="P115" s="245"/>
      <c r="Q115" s="245"/>
      <c r="R115" s="245">
        <v>3104.376538</v>
      </c>
      <c r="S115" s="245">
        <v>4048.9770949309413</v>
      </c>
      <c r="T115" s="245">
        <v>10107.0846912095</v>
      </c>
      <c r="U115" s="246">
        <v>-0.23329362818908517</v>
      </c>
    </row>
    <row r="116" spans="1:21" ht="13.5" customHeight="1" x14ac:dyDescent="0.2">
      <c r="A116" s="789"/>
      <c r="B116" s="762" t="s">
        <v>47</v>
      </c>
      <c r="C116" s="762"/>
      <c r="D116" s="762"/>
      <c r="E116" s="245">
        <v>1357.1648721117062</v>
      </c>
      <c r="F116" s="245">
        <v>404.91245500615901</v>
      </c>
      <c r="G116" s="245">
        <v>107.865001315097</v>
      </c>
      <c r="H116" s="245">
        <v>441.10132872373202</v>
      </c>
      <c r="I116" s="245">
        <v>891.57242480080697</v>
      </c>
      <c r="J116" s="245">
        <v>1446.2074277547399</v>
      </c>
      <c r="K116" s="245">
        <v>1357.1648721117062</v>
      </c>
      <c r="L116" s="245"/>
      <c r="M116" s="245"/>
      <c r="N116" s="245"/>
      <c r="O116" s="245"/>
      <c r="P116" s="245"/>
      <c r="Q116" s="245"/>
      <c r="R116" s="245">
        <v>4648.8235097122415</v>
      </c>
      <c r="S116" s="245">
        <v>5340.7969010604756</v>
      </c>
      <c r="T116" s="245">
        <v>12366.6314691892</v>
      </c>
      <c r="U116" s="246">
        <v>-0.12956369698515124</v>
      </c>
    </row>
    <row r="117" spans="1:21" ht="13.5" customHeight="1" x14ac:dyDescent="0.2">
      <c r="A117" s="789"/>
      <c r="B117" s="762" t="s">
        <v>48</v>
      </c>
      <c r="C117" s="762"/>
      <c r="D117" s="762"/>
      <c r="E117" s="246">
        <v>0.33628480084110224</v>
      </c>
      <c r="F117" s="246">
        <v>0.34822880432796899</v>
      </c>
      <c r="G117" s="246">
        <v>0.31410400619199202</v>
      </c>
      <c r="H117" s="246">
        <v>0.31184513244937001</v>
      </c>
      <c r="I117" s="246">
        <v>0.32665435101305301</v>
      </c>
      <c r="J117" s="246">
        <v>0.35032552586508298</v>
      </c>
      <c r="K117" s="246">
        <v>0.33628480084110224</v>
      </c>
      <c r="L117" s="246"/>
      <c r="M117" s="246"/>
      <c r="N117" s="246"/>
      <c r="O117" s="246"/>
      <c r="P117" s="246"/>
      <c r="Q117" s="246"/>
      <c r="R117" s="246">
        <v>0.33567251078700877</v>
      </c>
      <c r="S117" s="246">
        <v>0.31616794290937228</v>
      </c>
      <c r="T117" s="246">
        <v>0.31899222621009898</v>
      </c>
      <c r="U117" s="246">
        <v>1.9504567877636492E-2</v>
      </c>
    </row>
    <row r="118" spans="1:21" ht="13.5" customHeight="1" x14ac:dyDescent="0.2">
      <c r="A118" s="789"/>
      <c r="B118" s="762" t="s">
        <v>49</v>
      </c>
      <c r="C118" s="762"/>
      <c r="D118" s="762"/>
      <c r="E118" s="246">
        <v>0.14190552345036561</v>
      </c>
      <c r="F118" s="246">
        <v>7.8451258949914601E-2</v>
      </c>
      <c r="G118" s="246">
        <v>0.16175256011054701</v>
      </c>
      <c r="H118" s="246">
        <v>0.15731234540247299</v>
      </c>
      <c r="I118" s="246">
        <v>0.119308123476978</v>
      </c>
      <c r="J118" s="246">
        <v>0.13614282077277501</v>
      </c>
      <c r="K118" s="246">
        <v>0.14190552345036561</v>
      </c>
      <c r="L118" s="246"/>
      <c r="M118" s="246"/>
      <c r="N118" s="246"/>
      <c r="O118" s="246"/>
      <c r="P118" s="246"/>
      <c r="Q118" s="246"/>
      <c r="R118" s="246">
        <v>0.13440306718852477</v>
      </c>
      <c r="S118" s="246">
        <v>0.13633520461067475</v>
      </c>
      <c r="T118" s="246">
        <v>0.14346009458925801</v>
      </c>
      <c r="U118" s="246">
        <v>-1.9321374221499821E-3</v>
      </c>
    </row>
    <row r="119" spans="1:21" ht="13.5" customHeight="1" x14ac:dyDescent="0.2">
      <c r="A119" s="789"/>
      <c r="B119" s="762" t="s">
        <v>50</v>
      </c>
      <c r="C119" s="762"/>
      <c r="D119" s="762"/>
      <c r="E119" s="246">
        <v>0.1943792773907366</v>
      </c>
      <c r="F119" s="246">
        <v>0.26977754537805498</v>
      </c>
      <c r="G119" s="246">
        <v>0.15235144608144399</v>
      </c>
      <c r="H119" s="246">
        <v>0.15453278704689699</v>
      </c>
      <c r="I119" s="246">
        <v>0.20734622753607401</v>
      </c>
      <c r="J119" s="246">
        <v>0.214182705092307</v>
      </c>
      <c r="K119" s="246">
        <v>0.1943792773907366</v>
      </c>
      <c r="L119" s="246"/>
      <c r="M119" s="246"/>
      <c r="N119" s="246"/>
      <c r="O119" s="246"/>
      <c r="P119" s="246"/>
      <c r="Q119" s="246"/>
      <c r="R119" s="246">
        <v>0.20126944359848398</v>
      </c>
      <c r="S119" s="246">
        <v>0.17983273829869778</v>
      </c>
      <c r="T119" s="246">
        <v>0.175532131620841</v>
      </c>
      <c r="U119" s="246">
        <v>2.1436705299786196E-2</v>
      </c>
    </row>
    <row r="120" spans="1:21" ht="13.5" customHeight="1" x14ac:dyDescent="0.2">
      <c r="A120" s="789" t="s">
        <v>216</v>
      </c>
      <c r="B120" s="763" t="s">
        <v>25</v>
      </c>
      <c r="C120" s="755" t="s">
        <v>26</v>
      </c>
      <c r="D120" s="96" t="s">
        <v>27</v>
      </c>
      <c r="E120" s="97">
        <v>2152.3759</v>
      </c>
      <c r="F120" s="97">
        <v>510.71780000000001</v>
      </c>
      <c r="G120" s="97">
        <v>78.631169999999997</v>
      </c>
      <c r="H120" s="97">
        <v>794.64200000000005</v>
      </c>
      <c r="I120" s="97">
        <v>1309.3202000000001</v>
      </c>
      <c r="J120" s="97">
        <v>1804.3235</v>
      </c>
      <c r="K120" s="97">
        <v>2152.3759</v>
      </c>
      <c r="L120" s="97"/>
      <c r="M120" s="97"/>
      <c r="N120" s="97"/>
      <c r="O120" s="97"/>
      <c r="P120" s="97"/>
      <c r="Q120" s="97"/>
      <c r="R120" s="97">
        <v>6650.0105699999995</v>
      </c>
      <c r="S120" s="97">
        <v>9626.8044500000015</v>
      </c>
      <c r="T120" s="97">
        <v>25712.875250000001</v>
      </c>
      <c r="U120" s="250">
        <v>-0.30921931524224544</v>
      </c>
    </row>
    <row r="121" spans="1:21" ht="13.5" customHeight="1" x14ac:dyDescent="0.2">
      <c r="A121" s="789"/>
      <c r="B121" s="763"/>
      <c r="C121" s="755"/>
      <c r="D121" s="96" t="s">
        <v>28</v>
      </c>
      <c r="E121" s="97">
        <v>1338.8439000000001</v>
      </c>
      <c r="F121" s="97">
        <v>259.78730000000002</v>
      </c>
      <c r="G121" s="97">
        <v>81.122500000000002</v>
      </c>
      <c r="H121" s="97">
        <v>416.40359999999998</v>
      </c>
      <c r="I121" s="97">
        <v>818.43309999999997</v>
      </c>
      <c r="J121" s="97">
        <v>1106.0408</v>
      </c>
      <c r="K121" s="97">
        <v>1338.8439000000001</v>
      </c>
      <c r="L121" s="97"/>
      <c r="M121" s="97"/>
      <c r="N121" s="97"/>
      <c r="O121" s="97"/>
      <c r="P121" s="97"/>
      <c r="Q121" s="97"/>
      <c r="R121" s="97">
        <v>4020.6311999999998</v>
      </c>
      <c r="S121" s="97">
        <v>5872.7060499999998</v>
      </c>
      <c r="T121" s="97">
        <v>15153.477699999999</v>
      </c>
      <c r="U121" s="250">
        <v>-0.31536992218433957</v>
      </c>
    </row>
    <row r="122" spans="1:21" ht="13.5" customHeight="1" x14ac:dyDescent="0.2">
      <c r="A122" s="789"/>
      <c r="B122" s="763"/>
      <c r="C122" s="755"/>
      <c r="D122" s="96" t="s">
        <v>29</v>
      </c>
      <c r="E122" s="97">
        <v>735.59358000000009</v>
      </c>
      <c r="F122" s="97">
        <v>154.97649100000001</v>
      </c>
      <c r="G122" s="97">
        <v>16.387591</v>
      </c>
      <c r="H122" s="97">
        <v>189.92943700000001</v>
      </c>
      <c r="I122" s="97">
        <v>321.76523700000001</v>
      </c>
      <c r="J122" s="97">
        <v>721.43638699999997</v>
      </c>
      <c r="K122" s="97">
        <v>735.59358000000009</v>
      </c>
      <c r="L122" s="97"/>
      <c r="M122" s="97"/>
      <c r="N122" s="97"/>
      <c r="O122" s="97"/>
      <c r="P122" s="97"/>
      <c r="Q122" s="97"/>
      <c r="R122" s="97">
        <v>2140.0887230000003</v>
      </c>
      <c r="S122" s="97">
        <v>3397.5182599999998</v>
      </c>
      <c r="T122" s="97">
        <v>6084.3342919999996</v>
      </c>
      <c r="U122" s="250">
        <v>-0.37010236318788747</v>
      </c>
    </row>
    <row r="123" spans="1:21" ht="13.5" customHeight="1" x14ac:dyDescent="0.2">
      <c r="A123" s="789"/>
      <c r="B123" s="763"/>
      <c r="C123" s="755"/>
      <c r="D123" s="96" t="s">
        <v>30</v>
      </c>
      <c r="E123" s="97">
        <v>1260.323127999997</v>
      </c>
      <c r="F123" s="97">
        <v>189.55512100000001</v>
      </c>
      <c r="G123" s="97">
        <v>200.908737</v>
      </c>
      <c r="H123" s="97">
        <v>373.693961</v>
      </c>
      <c r="I123" s="97">
        <v>881.91608900000006</v>
      </c>
      <c r="J123" s="97">
        <v>1071.9112789999999</v>
      </c>
      <c r="K123" s="97">
        <v>1260.323127999997</v>
      </c>
      <c r="L123" s="97"/>
      <c r="M123" s="97"/>
      <c r="N123" s="97"/>
      <c r="O123" s="97"/>
      <c r="P123" s="97"/>
      <c r="Q123" s="97"/>
      <c r="R123" s="97">
        <v>3978.3083149999975</v>
      </c>
      <c r="S123" s="97">
        <v>4498.4562870000027</v>
      </c>
      <c r="T123" s="97">
        <v>11522.198189000001</v>
      </c>
      <c r="U123" s="250">
        <v>-0.11562810413500524</v>
      </c>
    </row>
    <row r="124" spans="1:21" ht="13.5" customHeight="1" x14ac:dyDescent="0.2">
      <c r="A124" s="789"/>
      <c r="B124" s="763"/>
      <c r="C124" s="755"/>
      <c r="D124" s="96" t="s">
        <v>31</v>
      </c>
      <c r="E124" s="97">
        <v>387.58796999999845</v>
      </c>
      <c r="F124" s="97">
        <v>106.70355000000001</v>
      </c>
      <c r="G124" s="97">
        <v>10.781000000000001</v>
      </c>
      <c r="H124" s="97">
        <v>116.8456</v>
      </c>
      <c r="I124" s="97">
        <v>228.34196499999999</v>
      </c>
      <c r="J124" s="97">
        <v>557.44097999999804</v>
      </c>
      <c r="K124" s="97">
        <v>387.58796999999845</v>
      </c>
      <c r="L124" s="97"/>
      <c r="M124" s="97"/>
      <c r="N124" s="97"/>
      <c r="O124" s="97"/>
      <c r="P124" s="97"/>
      <c r="Q124" s="97"/>
      <c r="R124" s="97">
        <v>1407.7010649999966</v>
      </c>
      <c r="S124" s="97">
        <v>2310.3555500000002</v>
      </c>
      <c r="T124" s="97">
        <v>6213.4200700000001</v>
      </c>
      <c r="U124" s="250">
        <v>-0.39069938174667684</v>
      </c>
    </row>
    <row r="125" spans="1:21" ht="13.5" customHeight="1" x14ac:dyDescent="0.2">
      <c r="A125" s="789"/>
      <c r="B125" s="763"/>
      <c r="C125" s="755"/>
      <c r="D125" s="85" t="s">
        <v>214</v>
      </c>
      <c r="E125" s="97">
        <v>0.2949</v>
      </c>
      <c r="F125" s="97"/>
      <c r="G125" s="97"/>
      <c r="H125" s="97"/>
      <c r="I125" s="97">
        <v>0</v>
      </c>
      <c r="J125" s="97">
        <v>0.4138</v>
      </c>
      <c r="K125" s="97">
        <v>0.2949</v>
      </c>
      <c r="L125" s="97"/>
      <c r="M125" s="97"/>
      <c r="N125" s="97"/>
      <c r="O125" s="97"/>
      <c r="P125" s="97"/>
      <c r="Q125" s="97"/>
      <c r="R125" s="97">
        <v>0.7087</v>
      </c>
      <c r="S125" s="97"/>
      <c r="T125" s="97"/>
      <c r="U125" s="250"/>
    </row>
    <row r="126" spans="1:21" ht="13.5" customHeight="1" x14ac:dyDescent="0.2">
      <c r="A126" s="789"/>
      <c r="B126" s="763"/>
      <c r="C126" s="755"/>
      <c r="D126" s="85" t="s">
        <v>215</v>
      </c>
      <c r="E126" s="97">
        <v>0</v>
      </c>
      <c r="F126" s="97"/>
      <c r="G126" s="97"/>
      <c r="H126" s="97"/>
      <c r="I126" s="97">
        <v>0</v>
      </c>
      <c r="J126" s="97">
        <v>0</v>
      </c>
      <c r="K126" s="97">
        <v>0</v>
      </c>
      <c r="L126" s="97"/>
      <c r="M126" s="97"/>
      <c r="N126" s="97"/>
      <c r="O126" s="97"/>
      <c r="P126" s="97"/>
      <c r="Q126" s="97"/>
      <c r="R126" s="97">
        <v>0</v>
      </c>
      <c r="S126" s="97"/>
      <c r="T126" s="97"/>
      <c r="U126" s="250"/>
    </row>
    <row r="127" spans="1:21" ht="13.5" customHeight="1" x14ac:dyDescent="0.2">
      <c r="A127" s="789"/>
      <c r="B127" s="763"/>
      <c r="C127" s="755"/>
      <c r="D127" s="96" t="s">
        <v>32</v>
      </c>
      <c r="E127" s="97">
        <v>9.1655999999999995</v>
      </c>
      <c r="F127" s="97">
        <v>0.51300000000000001</v>
      </c>
      <c r="G127" s="97">
        <v>0.12189999999999999</v>
      </c>
      <c r="H127" s="97">
        <v>0.64880000000000004</v>
      </c>
      <c r="I127" s="97">
        <v>1.8577999999999999</v>
      </c>
      <c r="J127" s="97">
        <v>0.77829999999999999</v>
      </c>
      <c r="K127" s="97">
        <v>9.1655999999999995</v>
      </c>
      <c r="L127" s="97"/>
      <c r="M127" s="97"/>
      <c r="N127" s="97"/>
      <c r="O127" s="97"/>
      <c r="P127" s="97"/>
      <c r="Q127" s="97"/>
      <c r="R127" s="97">
        <v>13.0854</v>
      </c>
      <c r="S127" s="97">
        <v>5.9243000000000006</v>
      </c>
      <c r="T127" s="97">
        <v>18.604299999999999</v>
      </c>
      <c r="U127" s="250">
        <v>1.2087672805225931</v>
      </c>
    </row>
    <row r="128" spans="1:21" ht="13.5" customHeight="1" x14ac:dyDescent="0.2">
      <c r="A128" s="789"/>
      <c r="B128" s="763"/>
      <c r="C128" s="755" t="s">
        <v>33</v>
      </c>
      <c r="D128" s="96" t="s">
        <v>34</v>
      </c>
      <c r="E128" s="97">
        <v>4264.3958780000094</v>
      </c>
      <c r="F128" s="97">
        <v>1013.705362</v>
      </c>
      <c r="G128" s="97">
        <v>366.54469799999998</v>
      </c>
      <c r="H128" s="97">
        <v>1531.4561980000001</v>
      </c>
      <c r="I128" s="97">
        <v>2866.697091</v>
      </c>
      <c r="J128" s="97">
        <v>4125.1024460000099</v>
      </c>
      <c r="K128" s="97">
        <v>4264.3958780000094</v>
      </c>
      <c r="L128" s="97"/>
      <c r="M128" s="97"/>
      <c r="N128" s="97"/>
      <c r="O128" s="97"/>
      <c r="P128" s="97"/>
      <c r="Q128" s="97"/>
      <c r="R128" s="97">
        <v>14167.901673000018</v>
      </c>
      <c r="S128" s="97">
        <v>19369.960097000028</v>
      </c>
      <c r="T128" s="97">
        <v>48608.788351000097</v>
      </c>
      <c r="U128" s="250">
        <v>-0.26856319775308635</v>
      </c>
    </row>
    <row r="129" spans="1:21" ht="12.75" customHeight="1" x14ac:dyDescent="0.2">
      <c r="A129" s="789"/>
      <c r="B129" s="763"/>
      <c r="C129" s="755"/>
      <c r="D129" s="96" t="s">
        <v>35</v>
      </c>
      <c r="E129" s="97">
        <v>522.7432</v>
      </c>
      <c r="F129" s="97">
        <v>64.087299999999999</v>
      </c>
      <c r="G129" s="97">
        <v>4.2133000000000003</v>
      </c>
      <c r="H129" s="97">
        <v>93.351200000000006</v>
      </c>
      <c r="I129" s="97">
        <v>255.51900000000001</v>
      </c>
      <c r="J129" s="97">
        <v>349.70299999999997</v>
      </c>
      <c r="K129" s="97">
        <v>522.7432</v>
      </c>
      <c r="L129" s="97"/>
      <c r="M129" s="97"/>
      <c r="N129" s="97"/>
      <c r="O129" s="97"/>
      <c r="P129" s="97"/>
      <c r="Q129" s="97"/>
      <c r="R129" s="97">
        <v>1289.617</v>
      </c>
      <c r="S129" s="97">
        <v>1627.2986000000001</v>
      </c>
      <c r="T129" s="97">
        <v>4348.0834999999997</v>
      </c>
      <c r="U129" s="250">
        <v>-0.20751053310068612</v>
      </c>
    </row>
    <row r="130" spans="1:21" ht="12.75" customHeight="1" x14ac:dyDescent="0.2">
      <c r="A130" s="789"/>
      <c r="B130" s="763"/>
      <c r="C130" s="755"/>
      <c r="D130" s="96" t="s">
        <v>36</v>
      </c>
      <c r="E130" s="97">
        <v>1066.4758999999999</v>
      </c>
      <c r="F130" s="97">
        <v>126.80159999999999</v>
      </c>
      <c r="G130" s="97">
        <v>16.5077</v>
      </c>
      <c r="H130" s="97">
        <v>252.4667</v>
      </c>
      <c r="I130" s="97">
        <v>420.61770000000001</v>
      </c>
      <c r="J130" s="97">
        <v>766.01189999999997</v>
      </c>
      <c r="K130" s="97">
        <v>1066.4758999999999</v>
      </c>
      <c r="L130" s="97"/>
      <c r="M130" s="97"/>
      <c r="N130" s="97"/>
      <c r="O130" s="97"/>
      <c r="P130" s="97"/>
      <c r="Q130" s="97"/>
      <c r="R130" s="97">
        <v>2648.8815</v>
      </c>
      <c r="S130" s="97">
        <v>4692.8187999999991</v>
      </c>
      <c r="T130" s="97">
        <v>11560.69155</v>
      </c>
      <c r="U130" s="250">
        <v>-0.43554575343927615</v>
      </c>
    </row>
    <row r="131" spans="1:21" ht="12.75" customHeight="1" x14ac:dyDescent="0.2">
      <c r="A131" s="789"/>
      <c r="B131" s="763"/>
      <c r="C131" s="755"/>
      <c r="D131" s="96" t="s">
        <v>37</v>
      </c>
      <c r="E131" s="97">
        <v>0</v>
      </c>
      <c r="F131" s="97">
        <v>0</v>
      </c>
      <c r="G131" s="97">
        <v>0</v>
      </c>
      <c r="H131" s="97">
        <v>0</v>
      </c>
      <c r="I131" s="97">
        <v>0</v>
      </c>
      <c r="J131" s="97">
        <v>0</v>
      </c>
      <c r="K131" s="97">
        <v>0</v>
      </c>
      <c r="L131" s="97"/>
      <c r="M131" s="97"/>
      <c r="N131" s="97"/>
      <c r="O131" s="97"/>
      <c r="P131" s="97"/>
      <c r="Q131" s="97"/>
      <c r="R131" s="97">
        <v>0</v>
      </c>
      <c r="S131" s="97">
        <v>0</v>
      </c>
      <c r="T131" s="97">
        <v>0.4224</v>
      </c>
      <c r="U131" s="250" t="s">
        <v>112</v>
      </c>
    </row>
    <row r="132" spans="1:21" ht="13.5" customHeight="1" x14ac:dyDescent="0.2">
      <c r="A132" s="789"/>
      <c r="B132" s="763"/>
      <c r="C132" s="755"/>
      <c r="D132" s="96" t="s">
        <v>38</v>
      </c>
      <c r="E132" s="97">
        <v>29.508700000000001</v>
      </c>
      <c r="F132" s="97">
        <v>7.0345000000000004</v>
      </c>
      <c r="G132" s="97">
        <v>0.68720000000000003</v>
      </c>
      <c r="H132" s="97">
        <v>12.3142</v>
      </c>
      <c r="I132" s="97">
        <v>18.335999999999999</v>
      </c>
      <c r="J132" s="97">
        <v>21.527699999999999</v>
      </c>
      <c r="K132" s="97">
        <v>29.508700000000001</v>
      </c>
      <c r="L132" s="97"/>
      <c r="M132" s="97"/>
      <c r="N132" s="97"/>
      <c r="O132" s="97"/>
      <c r="P132" s="97"/>
      <c r="Q132" s="97"/>
      <c r="R132" s="97">
        <v>89.408299999999997</v>
      </c>
      <c r="S132" s="97">
        <v>21.687399999999997</v>
      </c>
      <c r="T132" s="97">
        <v>184.1053</v>
      </c>
      <c r="U132" s="250">
        <v>3.1225919197321952</v>
      </c>
    </row>
    <row r="133" spans="1:21" ht="13.5" customHeight="1" x14ac:dyDescent="0.2">
      <c r="A133" s="789"/>
      <c r="B133" s="763"/>
      <c r="C133" s="755"/>
      <c r="D133" s="96" t="s">
        <v>39</v>
      </c>
      <c r="E133" s="97">
        <v>1.0612999999999999</v>
      </c>
      <c r="F133" s="97">
        <v>10.624499999999999</v>
      </c>
      <c r="G133" s="97">
        <v>0</v>
      </c>
      <c r="H133" s="97">
        <v>2.5750999999999999</v>
      </c>
      <c r="I133" s="97">
        <v>0.46460000000000001</v>
      </c>
      <c r="J133" s="97">
        <v>0</v>
      </c>
      <c r="K133" s="97">
        <v>1.0612999999999999</v>
      </c>
      <c r="L133" s="97"/>
      <c r="M133" s="97"/>
      <c r="N133" s="97"/>
      <c r="O133" s="97"/>
      <c r="P133" s="97"/>
      <c r="Q133" s="97"/>
      <c r="R133" s="97">
        <v>14.7255</v>
      </c>
      <c r="S133" s="97">
        <v>0</v>
      </c>
      <c r="T133" s="97">
        <v>2.7844000000000002</v>
      </c>
      <c r="U133" s="250" t="s">
        <v>112</v>
      </c>
    </row>
    <row r="134" spans="1:21" ht="13.5" customHeight="1" x14ac:dyDescent="0.2">
      <c r="A134" s="789"/>
      <c r="B134" s="763"/>
      <c r="C134" s="755" t="s">
        <v>40</v>
      </c>
      <c r="D134" s="96" t="s">
        <v>41</v>
      </c>
      <c r="E134" s="97">
        <v>5207.9618829999954</v>
      </c>
      <c r="F134" s="97">
        <v>1109.469161</v>
      </c>
      <c r="G134" s="97">
        <v>320.00406600000002</v>
      </c>
      <c r="H134" s="97">
        <v>1030.6007</v>
      </c>
      <c r="I134" s="97">
        <v>3194.403311</v>
      </c>
      <c r="J134" s="97">
        <v>4649.679701</v>
      </c>
      <c r="K134" s="97">
        <v>5207.9618829999954</v>
      </c>
      <c r="L134" s="97"/>
      <c r="M134" s="97"/>
      <c r="N134" s="97"/>
      <c r="O134" s="97"/>
      <c r="P134" s="97"/>
      <c r="Q134" s="97"/>
      <c r="R134" s="97">
        <v>15512.118821999997</v>
      </c>
      <c r="S134" s="97">
        <v>22779.860267000004</v>
      </c>
      <c r="T134" s="97">
        <v>56730.394088000001</v>
      </c>
      <c r="U134" s="250">
        <v>-0.31904240674945694</v>
      </c>
    </row>
    <row r="135" spans="1:21" ht="13.5" customHeight="1" x14ac:dyDescent="0.2">
      <c r="A135" s="789"/>
      <c r="B135" s="763"/>
      <c r="C135" s="755"/>
      <c r="D135" s="96" t="s">
        <v>42</v>
      </c>
      <c r="E135" s="97">
        <v>633.44009499999993</v>
      </c>
      <c r="F135" s="97">
        <v>112.78410100000001</v>
      </c>
      <c r="G135" s="97">
        <v>36.898032000000001</v>
      </c>
      <c r="H135" s="97">
        <v>823.61969799999997</v>
      </c>
      <c r="I135" s="97">
        <v>309.04167999999999</v>
      </c>
      <c r="J135" s="97">
        <v>570.60684500000002</v>
      </c>
      <c r="K135" s="97">
        <v>633.44009499999993</v>
      </c>
      <c r="L135" s="97"/>
      <c r="M135" s="97"/>
      <c r="N135" s="97"/>
      <c r="O135" s="97"/>
      <c r="P135" s="97"/>
      <c r="Q135" s="97"/>
      <c r="R135" s="97">
        <v>2486.3904510000002</v>
      </c>
      <c r="S135" s="97">
        <v>2676.2310299999999</v>
      </c>
      <c r="T135" s="97">
        <v>7361.1395130000001</v>
      </c>
      <c r="U135" s="250">
        <v>-7.0935796226830106E-2</v>
      </c>
    </row>
    <row r="136" spans="1:21" ht="13.5" customHeight="1" x14ac:dyDescent="0.2">
      <c r="A136" s="789"/>
      <c r="B136" s="763"/>
      <c r="C136" s="755"/>
      <c r="D136" s="96" t="s">
        <v>43</v>
      </c>
      <c r="E136" s="97">
        <v>42.783000000000001</v>
      </c>
      <c r="F136" s="97">
        <v>0</v>
      </c>
      <c r="G136" s="97">
        <v>31.050799999999999</v>
      </c>
      <c r="H136" s="97">
        <v>37.942999999999998</v>
      </c>
      <c r="I136" s="97">
        <v>58.189399999999999</v>
      </c>
      <c r="J136" s="97">
        <v>42.058500000000002</v>
      </c>
      <c r="K136" s="97">
        <v>42.783000000000001</v>
      </c>
      <c r="L136" s="97"/>
      <c r="M136" s="97"/>
      <c r="N136" s="97"/>
      <c r="O136" s="97"/>
      <c r="P136" s="97"/>
      <c r="Q136" s="97"/>
      <c r="R136" s="97">
        <v>212.0247</v>
      </c>
      <c r="S136" s="97">
        <v>255.67360000000002</v>
      </c>
      <c r="T136" s="97">
        <v>613.34190000000001</v>
      </c>
      <c r="U136" s="250">
        <v>-0.1707211851360485</v>
      </c>
    </row>
    <row r="137" spans="1:21" ht="13.5" customHeight="1" x14ac:dyDescent="0.2">
      <c r="A137" s="789"/>
      <c r="B137" s="763" t="s">
        <v>44</v>
      </c>
      <c r="C137" s="755" t="s">
        <v>26</v>
      </c>
      <c r="D137" s="96" t="s">
        <v>27</v>
      </c>
      <c r="E137" s="97">
        <v>1563.3633989679834</v>
      </c>
      <c r="F137" s="97">
        <v>361.63686502830899</v>
      </c>
      <c r="G137" s="97">
        <v>69.889192360374395</v>
      </c>
      <c r="H137" s="97">
        <v>575.21882956020102</v>
      </c>
      <c r="I137" s="97">
        <v>947.66991503420195</v>
      </c>
      <c r="J137" s="97">
        <v>1297.1009766208001</v>
      </c>
      <c r="K137" s="97">
        <v>1563.3633989679834</v>
      </c>
      <c r="L137" s="97"/>
      <c r="M137" s="97"/>
      <c r="N137" s="97"/>
      <c r="O137" s="97"/>
      <c r="P137" s="97"/>
      <c r="Q137" s="97"/>
      <c r="R137" s="97">
        <v>4814.8791775718691</v>
      </c>
      <c r="S137" s="97">
        <v>7084.3801352285427</v>
      </c>
      <c r="T137" s="97">
        <v>18485.324599713102</v>
      </c>
      <c r="U137" s="250">
        <v>-0.32035279224658086</v>
      </c>
    </row>
    <row r="138" spans="1:21" ht="13.5" customHeight="1" x14ac:dyDescent="0.2">
      <c r="A138" s="789"/>
      <c r="B138" s="763"/>
      <c r="C138" s="755"/>
      <c r="D138" s="96" t="s">
        <v>28</v>
      </c>
      <c r="E138" s="97">
        <v>988.06787346075851</v>
      </c>
      <c r="F138" s="97">
        <v>172.67612468930699</v>
      </c>
      <c r="G138" s="97">
        <v>69.235261805083198</v>
      </c>
      <c r="H138" s="97">
        <v>278.36948692917701</v>
      </c>
      <c r="I138" s="97">
        <v>553.978561382321</v>
      </c>
      <c r="J138" s="97">
        <v>757.08182510925701</v>
      </c>
      <c r="K138" s="97">
        <v>988.06787346075851</v>
      </c>
      <c r="L138" s="97"/>
      <c r="M138" s="97"/>
      <c r="N138" s="97"/>
      <c r="O138" s="97"/>
      <c r="P138" s="97"/>
      <c r="Q138" s="97"/>
      <c r="R138" s="97">
        <v>2819.4091333759038</v>
      </c>
      <c r="S138" s="97">
        <v>4321.7333744279458</v>
      </c>
      <c r="T138" s="97">
        <v>10894.0346567821</v>
      </c>
      <c r="U138" s="250">
        <v>-0.34762076021196009</v>
      </c>
    </row>
    <row r="139" spans="1:21" ht="13.5" customHeight="1" x14ac:dyDescent="0.2">
      <c r="A139" s="789"/>
      <c r="B139" s="763"/>
      <c r="C139" s="755"/>
      <c r="D139" s="96" t="s">
        <v>29</v>
      </c>
      <c r="E139" s="97">
        <v>390.3384371452982</v>
      </c>
      <c r="F139" s="97">
        <v>96.358666000000099</v>
      </c>
      <c r="G139" s="97">
        <v>7.9135799999999996</v>
      </c>
      <c r="H139" s="97">
        <v>129.02696700000001</v>
      </c>
      <c r="I139" s="97">
        <v>218.28019</v>
      </c>
      <c r="J139" s="97">
        <v>426.79293875411298</v>
      </c>
      <c r="K139" s="97">
        <v>390.3384371452982</v>
      </c>
      <c r="L139" s="97"/>
      <c r="M139" s="97"/>
      <c r="N139" s="97"/>
      <c r="O139" s="97"/>
      <c r="P139" s="97"/>
      <c r="Q139" s="97"/>
      <c r="R139" s="97">
        <v>1268.7107788994113</v>
      </c>
      <c r="S139" s="97">
        <v>2178.0504535735636</v>
      </c>
      <c r="T139" s="97">
        <v>3981.6092279386098</v>
      </c>
      <c r="U139" s="250">
        <v>-0.41750165758657409</v>
      </c>
    </row>
    <row r="140" spans="1:21" ht="13.5" customHeight="1" x14ac:dyDescent="0.2">
      <c r="A140" s="789"/>
      <c r="B140" s="763"/>
      <c r="C140" s="755"/>
      <c r="D140" s="96" t="s">
        <v>30</v>
      </c>
      <c r="E140" s="97">
        <v>748.62360051843905</v>
      </c>
      <c r="F140" s="97">
        <v>120.11784400000001</v>
      </c>
      <c r="G140" s="97">
        <v>195.896525</v>
      </c>
      <c r="H140" s="97">
        <v>252.752565</v>
      </c>
      <c r="I140" s="97">
        <v>561.59954400000197</v>
      </c>
      <c r="J140" s="97">
        <v>595.28274943037297</v>
      </c>
      <c r="K140" s="97">
        <v>748.62360051843905</v>
      </c>
      <c r="L140" s="97"/>
      <c r="M140" s="97"/>
      <c r="N140" s="97"/>
      <c r="O140" s="97"/>
      <c r="P140" s="97"/>
      <c r="Q140" s="97"/>
      <c r="R140" s="97">
        <v>2474.2728279488142</v>
      </c>
      <c r="S140" s="97">
        <v>2723.093826249531</v>
      </c>
      <c r="T140" s="97">
        <v>7193.62922177366</v>
      </c>
      <c r="U140" s="250">
        <v>-9.1374375683343056E-2</v>
      </c>
    </row>
    <row r="141" spans="1:21" ht="13.5" customHeight="1" x14ac:dyDescent="0.2">
      <c r="A141" s="789"/>
      <c r="B141" s="763"/>
      <c r="C141" s="755"/>
      <c r="D141" s="96" t="s">
        <v>31</v>
      </c>
      <c r="E141" s="97">
        <v>202.15317550719405</v>
      </c>
      <c r="F141" s="97">
        <v>57.256999999999998</v>
      </c>
      <c r="G141" s="97">
        <v>5.8353999999999999</v>
      </c>
      <c r="H141" s="97">
        <v>62.372999999999998</v>
      </c>
      <c r="I141" s="97">
        <v>111.03672400000001</v>
      </c>
      <c r="J141" s="97">
        <v>271.28882345023499</v>
      </c>
      <c r="K141" s="97">
        <v>202.15317550719405</v>
      </c>
      <c r="L141" s="97"/>
      <c r="M141" s="97"/>
      <c r="N141" s="97"/>
      <c r="O141" s="97"/>
      <c r="P141" s="97"/>
      <c r="Q141" s="97"/>
      <c r="R141" s="97">
        <v>709.94412295742904</v>
      </c>
      <c r="S141" s="97">
        <v>1288.6705552004637</v>
      </c>
      <c r="T141" s="97">
        <v>3509.8861648069701</v>
      </c>
      <c r="U141" s="250">
        <v>-0.44908796116087935</v>
      </c>
    </row>
    <row r="142" spans="1:21" ht="13.5" customHeight="1" x14ac:dyDescent="0.2">
      <c r="A142" s="789"/>
      <c r="B142" s="763"/>
      <c r="C142" s="755"/>
      <c r="D142" s="85" t="s">
        <v>214</v>
      </c>
      <c r="E142" s="97">
        <v>0.20394348450000002</v>
      </c>
      <c r="F142" s="97"/>
      <c r="G142" s="97"/>
      <c r="H142" s="97"/>
      <c r="I142" s="97">
        <v>0</v>
      </c>
      <c r="J142" s="97">
        <v>0.27065382937142901</v>
      </c>
      <c r="K142" s="97">
        <v>0.20394348450000002</v>
      </c>
      <c r="L142" s="97"/>
      <c r="M142" s="97"/>
      <c r="N142" s="97"/>
      <c r="O142" s="97"/>
      <c r="P142" s="97"/>
      <c r="Q142" s="97"/>
      <c r="R142" s="97">
        <v>0.47459731387142901</v>
      </c>
      <c r="S142" s="97"/>
      <c r="T142" s="97"/>
      <c r="U142" s="250"/>
    </row>
    <row r="143" spans="1:21" ht="13.5" customHeight="1" x14ac:dyDescent="0.2">
      <c r="A143" s="789"/>
      <c r="B143" s="763"/>
      <c r="C143" s="755"/>
      <c r="D143" s="85" t="s">
        <v>215</v>
      </c>
      <c r="E143" s="97">
        <v>0</v>
      </c>
      <c r="F143" s="97"/>
      <c r="G143" s="97"/>
      <c r="H143" s="97"/>
      <c r="I143" s="97">
        <v>0</v>
      </c>
      <c r="J143" s="97">
        <v>0</v>
      </c>
      <c r="K143" s="97">
        <v>0</v>
      </c>
      <c r="L143" s="97"/>
      <c r="M143" s="97"/>
      <c r="N143" s="97"/>
      <c r="O143" s="97"/>
      <c r="P143" s="97"/>
      <c r="Q143" s="97"/>
      <c r="R143" s="97">
        <v>0</v>
      </c>
      <c r="S143" s="97"/>
      <c r="T143" s="97"/>
      <c r="U143" s="250"/>
    </row>
    <row r="144" spans="1:21" ht="13.5" customHeight="1" x14ac:dyDescent="0.2">
      <c r="A144" s="789"/>
      <c r="B144" s="763"/>
      <c r="C144" s="755"/>
      <c r="D144" s="96" t="s">
        <v>32</v>
      </c>
      <c r="E144" s="97">
        <v>0</v>
      </c>
      <c r="F144" s="97">
        <v>0</v>
      </c>
      <c r="G144" s="97">
        <v>0</v>
      </c>
      <c r="H144" s="97">
        <v>0</v>
      </c>
      <c r="I144" s="97">
        <v>0</v>
      </c>
      <c r="J144" s="97">
        <v>0</v>
      </c>
      <c r="K144" s="97">
        <v>0</v>
      </c>
      <c r="L144" s="97"/>
      <c r="M144" s="97"/>
      <c r="N144" s="97"/>
      <c r="O144" s="97"/>
      <c r="P144" s="97"/>
      <c r="Q144" s="97"/>
      <c r="R144" s="97">
        <v>0</v>
      </c>
      <c r="S144" s="97">
        <v>0</v>
      </c>
      <c r="T144" s="97">
        <v>0</v>
      </c>
      <c r="U144" s="250" t="s">
        <v>112</v>
      </c>
    </row>
    <row r="145" spans="1:21" ht="13.5" customHeight="1" x14ac:dyDescent="0.2">
      <c r="A145" s="789"/>
      <c r="B145" s="763"/>
      <c r="C145" s="755" t="s">
        <v>33</v>
      </c>
      <c r="D145" s="96" t="s">
        <v>34</v>
      </c>
      <c r="E145" s="97">
        <v>2598.6801042828279</v>
      </c>
      <c r="F145" s="97">
        <v>663.857650430391</v>
      </c>
      <c r="G145" s="97">
        <v>333.48649233729401</v>
      </c>
      <c r="H145" s="97">
        <v>1051.843180376</v>
      </c>
      <c r="I145" s="97">
        <v>1903.74064626011</v>
      </c>
      <c r="J145" s="97">
        <v>2567.9842263908299</v>
      </c>
      <c r="K145" s="97">
        <v>2598.6801042828279</v>
      </c>
      <c r="L145" s="97"/>
      <c r="M145" s="97"/>
      <c r="N145" s="97"/>
      <c r="O145" s="97"/>
      <c r="P145" s="97"/>
      <c r="Q145" s="97"/>
      <c r="R145" s="97">
        <v>9119.5923000774528</v>
      </c>
      <c r="S145" s="97">
        <v>12635.915577789181</v>
      </c>
      <c r="T145" s="97">
        <v>31827.404748610101</v>
      </c>
      <c r="U145" s="250">
        <v>-0.27828005466359373</v>
      </c>
    </row>
    <row r="146" spans="1:21" ht="13.5" customHeight="1" x14ac:dyDescent="0.2">
      <c r="A146" s="789"/>
      <c r="B146" s="763"/>
      <c r="C146" s="755"/>
      <c r="D146" s="96" t="s">
        <v>35</v>
      </c>
      <c r="E146" s="97">
        <v>397.68123979248952</v>
      </c>
      <c r="F146" s="97">
        <v>44.840823307211501</v>
      </c>
      <c r="G146" s="97">
        <v>3.1248380849324899</v>
      </c>
      <c r="H146" s="97">
        <v>66.6239839670923</v>
      </c>
      <c r="I146" s="97">
        <v>187.16912347353599</v>
      </c>
      <c r="J146" s="97">
        <v>257.38526568366899</v>
      </c>
      <c r="K146" s="97">
        <v>397.68123979248952</v>
      </c>
      <c r="L146" s="97"/>
      <c r="M146" s="97"/>
      <c r="N146" s="97"/>
      <c r="O146" s="97"/>
      <c r="P146" s="97"/>
      <c r="Q146" s="97"/>
      <c r="R146" s="97">
        <v>956.82527430893083</v>
      </c>
      <c r="S146" s="97">
        <v>1375.4180393849122</v>
      </c>
      <c r="T146" s="97">
        <v>3555.5548642119302</v>
      </c>
      <c r="U146" s="250">
        <v>-0.30433857422953114</v>
      </c>
    </row>
    <row r="147" spans="1:21" ht="13.5" customHeight="1" x14ac:dyDescent="0.2">
      <c r="A147" s="789"/>
      <c r="B147" s="763"/>
      <c r="C147" s="755"/>
      <c r="D147" s="96" t="s">
        <v>36</v>
      </c>
      <c r="E147" s="97">
        <v>874.66209322880138</v>
      </c>
      <c r="F147" s="97">
        <v>85.820040329009899</v>
      </c>
      <c r="G147" s="97">
        <v>11.6786513809088</v>
      </c>
      <c r="H147" s="97">
        <v>168.91042492144399</v>
      </c>
      <c r="I147" s="97">
        <v>288.767747491102</v>
      </c>
      <c r="J147" s="97">
        <v>507.71630654786298</v>
      </c>
      <c r="K147" s="97">
        <v>874.66209322880138</v>
      </c>
      <c r="L147" s="97"/>
      <c r="M147" s="97"/>
      <c r="N147" s="97"/>
      <c r="O147" s="97"/>
      <c r="P147" s="97"/>
      <c r="Q147" s="97"/>
      <c r="R147" s="97">
        <v>1937.5552638991289</v>
      </c>
      <c r="S147" s="97">
        <v>3566.9808188360548</v>
      </c>
      <c r="T147" s="97">
        <v>8537.0869383767404</v>
      </c>
      <c r="U147" s="250">
        <v>-0.45680805075610842</v>
      </c>
    </row>
    <row r="148" spans="1:21" ht="13.5" customHeight="1" x14ac:dyDescent="0.2">
      <c r="A148" s="789"/>
      <c r="B148" s="763"/>
      <c r="C148" s="755"/>
      <c r="D148" s="96" t="s">
        <v>37</v>
      </c>
      <c r="E148" s="97">
        <v>0</v>
      </c>
      <c r="F148" s="97">
        <v>0</v>
      </c>
      <c r="G148" s="97">
        <v>0</v>
      </c>
      <c r="H148" s="97">
        <v>0</v>
      </c>
      <c r="I148" s="97">
        <v>0</v>
      </c>
      <c r="J148" s="97">
        <v>0</v>
      </c>
      <c r="K148" s="97">
        <v>0</v>
      </c>
      <c r="L148" s="97"/>
      <c r="M148" s="97"/>
      <c r="N148" s="97"/>
      <c r="O148" s="97"/>
      <c r="P148" s="97"/>
      <c r="Q148" s="97"/>
      <c r="R148" s="97">
        <v>0</v>
      </c>
      <c r="S148" s="97">
        <v>0</v>
      </c>
      <c r="T148" s="97">
        <v>0.32117871906227002</v>
      </c>
      <c r="U148" s="250" t="s">
        <v>112</v>
      </c>
    </row>
    <row r="149" spans="1:21" ht="13.5" customHeight="1" x14ac:dyDescent="0.2">
      <c r="A149" s="789"/>
      <c r="B149" s="763"/>
      <c r="C149" s="755"/>
      <c r="D149" s="96" t="s">
        <v>38</v>
      </c>
      <c r="E149" s="97">
        <v>21.013175086152255</v>
      </c>
      <c r="F149" s="97">
        <v>5.0421784432535901</v>
      </c>
      <c r="G149" s="97">
        <v>0.47997736232204902</v>
      </c>
      <c r="H149" s="97">
        <v>8.3538295498652193</v>
      </c>
      <c r="I149" s="97">
        <v>12.559986537590399</v>
      </c>
      <c r="J149" s="97">
        <v>14.7571024043616</v>
      </c>
      <c r="K149" s="97">
        <v>21.013175086152255</v>
      </c>
      <c r="L149" s="97"/>
      <c r="M149" s="97"/>
      <c r="N149" s="97"/>
      <c r="O149" s="97"/>
      <c r="P149" s="97"/>
      <c r="Q149" s="97"/>
      <c r="R149" s="97">
        <v>62.206249383545114</v>
      </c>
      <c r="S149" s="97">
        <v>17.613908669959955</v>
      </c>
      <c r="T149" s="97">
        <v>141.94485616518699</v>
      </c>
      <c r="U149" s="250">
        <v>2.5316550431328277</v>
      </c>
    </row>
    <row r="150" spans="1:21" ht="13.5" customHeight="1" x14ac:dyDescent="0.2">
      <c r="A150" s="789"/>
      <c r="B150" s="763"/>
      <c r="C150" s="755"/>
      <c r="D150" s="96" t="s">
        <v>39</v>
      </c>
      <c r="E150" s="97">
        <v>0.75360247662911606</v>
      </c>
      <c r="F150" s="97">
        <v>8.4858072077494793</v>
      </c>
      <c r="G150" s="97">
        <v>0</v>
      </c>
      <c r="H150" s="97">
        <v>2.0094296749688301</v>
      </c>
      <c r="I150" s="97">
        <v>0.32743065418706302</v>
      </c>
      <c r="J150" s="97">
        <v>0</v>
      </c>
      <c r="K150" s="97">
        <v>0.75360247662911606</v>
      </c>
      <c r="L150" s="97"/>
      <c r="M150" s="97"/>
      <c r="N150" s="97"/>
      <c r="O150" s="97"/>
      <c r="P150" s="97"/>
      <c r="Q150" s="97"/>
      <c r="R150" s="97">
        <v>11.576270013534488</v>
      </c>
      <c r="S150" s="97">
        <v>0</v>
      </c>
      <c r="T150" s="97">
        <v>2.1712849312428602</v>
      </c>
      <c r="U150" s="250" t="s">
        <v>112</v>
      </c>
    </row>
    <row r="151" spans="1:21" ht="13.5" customHeight="1" x14ac:dyDescent="0.2">
      <c r="A151" s="789"/>
      <c r="B151" s="763"/>
      <c r="C151" s="755" t="s">
        <v>40</v>
      </c>
      <c r="D151" s="96" t="s">
        <v>41</v>
      </c>
      <c r="E151" s="97">
        <v>3392.1612822180214</v>
      </c>
      <c r="F151" s="97">
        <v>706.45823529048801</v>
      </c>
      <c r="G151" s="97">
        <v>293.12676988082501</v>
      </c>
      <c r="H151" s="97">
        <v>697.41066456864905</v>
      </c>
      <c r="I151" s="97">
        <v>2120.3068089511198</v>
      </c>
      <c r="J151" s="97">
        <v>2889.8602003320502</v>
      </c>
      <c r="K151" s="97">
        <v>3392.1612822180214</v>
      </c>
      <c r="L151" s="97"/>
      <c r="M151" s="97"/>
      <c r="N151" s="97"/>
      <c r="O151" s="97"/>
      <c r="P151" s="97"/>
      <c r="Q151" s="97"/>
      <c r="R151" s="97">
        <v>10099.323961241153</v>
      </c>
      <c r="S151" s="97">
        <v>15370.599616113823</v>
      </c>
      <c r="T151" s="97">
        <v>38124.011205465496</v>
      </c>
      <c r="U151" s="250">
        <v>-0.34294534933734855</v>
      </c>
    </row>
    <row r="152" spans="1:21" ht="13.5" customHeight="1" x14ac:dyDescent="0.2">
      <c r="A152" s="789"/>
      <c r="B152" s="763"/>
      <c r="C152" s="755"/>
      <c r="D152" s="96" t="s">
        <v>42</v>
      </c>
      <c r="E152" s="97">
        <v>469.74713689039248</v>
      </c>
      <c r="F152" s="97">
        <v>91.413993427128702</v>
      </c>
      <c r="G152" s="97">
        <v>35.291843505710098</v>
      </c>
      <c r="H152" s="97">
        <v>575.45360309983403</v>
      </c>
      <c r="I152" s="97">
        <v>237.84852125413201</v>
      </c>
      <c r="J152" s="97">
        <v>424.70356440367402</v>
      </c>
      <c r="K152" s="97">
        <v>469.74713689039248</v>
      </c>
      <c r="L152" s="97"/>
      <c r="M152" s="97"/>
      <c r="N152" s="97"/>
      <c r="O152" s="97"/>
      <c r="P152" s="97"/>
      <c r="Q152" s="97"/>
      <c r="R152" s="97">
        <v>1834.4586625808715</v>
      </c>
      <c r="S152" s="97">
        <v>2011.8609754963559</v>
      </c>
      <c r="T152" s="97">
        <v>5419.8362366779602</v>
      </c>
      <c r="U152" s="250">
        <v>-8.8178216624395067E-2</v>
      </c>
    </row>
    <row r="153" spans="1:21" ht="13.5" customHeight="1" x14ac:dyDescent="0.2">
      <c r="A153" s="789"/>
      <c r="B153" s="763"/>
      <c r="C153" s="755"/>
      <c r="D153" s="96" t="s">
        <v>43</v>
      </c>
      <c r="E153" s="97">
        <v>30.881795758463976</v>
      </c>
      <c r="F153" s="97">
        <v>10.174270999999999</v>
      </c>
      <c r="G153" s="97">
        <v>20.351345778922799</v>
      </c>
      <c r="H153" s="97">
        <v>24.876580820895001</v>
      </c>
      <c r="I153" s="97">
        <v>34.409604211275798</v>
      </c>
      <c r="J153" s="97">
        <v>33.279136291001798</v>
      </c>
      <c r="K153" s="97">
        <v>30.881795758463976</v>
      </c>
      <c r="L153" s="97"/>
      <c r="M153" s="97"/>
      <c r="N153" s="97"/>
      <c r="O153" s="97"/>
      <c r="P153" s="97"/>
      <c r="Q153" s="97"/>
      <c r="R153" s="97">
        <v>153.97273386055937</v>
      </c>
      <c r="S153" s="97">
        <v>213.46775306986208</v>
      </c>
      <c r="T153" s="97">
        <v>520.63642887085803</v>
      </c>
      <c r="U153" s="250">
        <v>-0.27870729116557313</v>
      </c>
    </row>
    <row r="154" spans="1:21" ht="13.5" customHeight="1" x14ac:dyDescent="0.2">
      <c r="A154" s="789"/>
      <c r="B154" s="763" t="s">
        <v>45</v>
      </c>
      <c r="C154" s="755" t="s">
        <v>26</v>
      </c>
      <c r="D154" s="96" t="s">
        <v>27</v>
      </c>
      <c r="E154" s="97">
        <v>589.01250103201664</v>
      </c>
      <c r="F154" s="97">
        <v>149.08093497169099</v>
      </c>
      <c r="G154" s="97">
        <v>8.7419776396255902</v>
      </c>
      <c r="H154" s="97">
        <v>219.42317043979901</v>
      </c>
      <c r="I154" s="97">
        <v>361.65028496579799</v>
      </c>
      <c r="J154" s="97">
        <v>507.22252337920003</v>
      </c>
      <c r="K154" s="97">
        <v>589.01250103201664</v>
      </c>
      <c r="L154" s="97"/>
      <c r="M154" s="97"/>
      <c r="N154" s="97"/>
      <c r="O154" s="97"/>
      <c r="P154" s="97"/>
      <c r="Q154" s="97"/>
      <c r="R154" s="97">
        <v>1835.1313924281303</v>
      </c>
      <c r="S154" s="97">
        <v>2542.4243147714506</v>
      </c>
      <c r="T154" s="97">
        <v>7227.5506502869202</v>
      </c>
      <c r="U154" s="250">
        <v>-0.27819625474550336</v>
      </c>
    </row>
    <row r="155" spans="1:21" ht="13.5" customHeight="1" x14ac:dyDescent="0.2">
      <c r="A155" s="789"/>
      <c r="B155" s="763"/>
      <c r="C155" s="755"/>
      <c r="D155" s="96" t="s">
        <v>28</v>
      </c>
      <c r="E155" s="97">
        <v>350.77602653924157</v>
      </c>
      <c r="F155" s="97">
        <v>87.111175310692701</v>
      </c>
      <c r="G155" s="97">
        <v>11.887238194916799</v>
      </c>
      <c r="H155" s="97">
        <v>138.034113070823</v>
      </c>
      <c r="I155" s="97">
        <v>264.45453861767902</v>
      </c>
      <c r="J155" s="97">
        <v>348.95897489074298</v>
      </c>
      <c r="K155" s="97">
        <v>350.77602653924157</v>
      </c>
      <c r="L155" s="97"/>
      <c r="M155" s="97"/>
      <c r="N155" s="97"/>
      <c r="O155" s="97"/>
      <c r="P155" s="97"/>
      <c r="Q155" s="97"/>
      <c r="R155" s="97">
        <v>1201.222066624096</v>
      </c>
      <c r="S155" s="97">
        <v>1550.972675572048</v>
      </c>
      <c r="T155" s="97">
        <v>4259.4430432179397</v>
      </c>
      <c r="U155" s="250">
        <v>-0.2255040430154277</v>
      </c>
    </row>
    <row r="156" spans="1:21" ht="13.5" customHeight="1" x14ac:dyDescent="0.2">
      <c r="A156" s="789"/>
      <c r="B156" s="763"/>
      <c r="C156" s="755"/>
      <c r="D156" s="96" t="s">
        <v>29</v>
      </c>
      <c r="E156" s="97">
        <v>345.25514285470189</v>
      </c>
      <c r="F156" s="97">
        <v>58.617824999999897</v>
      </c>
      <c r="G156" s="97">
        <v>8.4740110000000008</v>
      </c>
      <c r="H156" s="97">
        <v>60.902470000000001</v>
      </c>
      <c r="I156" s="97">
        <v>103.48504699999999</v>
      </c>
      <c r="J156" s="97">
        <v>294.64344824588699</v>
      </c>
      <c r="K156" s="97">
        <v>345.25514285470189</v>
      </c>
      <c r="L156" s="97"/>
      <c r="M156" s="97"/>
      <c r="N156" s="97"/>
      <c r="O156" s="97"/>
      <c r="P156" s="97"/>
      <c r="Q156" s="97"/>
      <c r="R156" s="97">
        <v>871.37794410058882</v>
      </c>
      <c r="S156" s="97">
        <v>1219.4678064264367</v>
      </c>
      <c r="T156" s="97">
        <v>2102.7250640613902</v>
      </c>
      <c r="U156" s="250">
        <v>-0.28544407690917262</v>
      </c>
    </row>
    <row r="157" spans="1:21" ht="13.5" customHeight="1" x14ac:dyDescent="0.2">
      <c r="A157" s="789"/>
      <c r="B157" s="763"/>
      <c r="C157" s="755"/>
      <c r="D157" s="96" t="s">
        <v>30</v>
      </c>
      <c r="E157" s="97">
        <v>511.69952748155799</v>
      </c>
      <c r="F157" s="97">
        <v>69.437276999999696</v>
      </c>
      <c r="G157" s="97">
        <v>5.0122120000000097</v>
      </c>
      <c r="H157" s="97">
        <v>120.941396</v>
      </c>
      <c r="I157" s="97">
        <v>320.31654499999797</v>
      </c>
      <c r="J157" s="97">
        <v>476.62852956962701</v>
      </c>
      <c r="K157" s="97">
        <v>511.69952748155799</v>
      </c>
      <c r="L157" s="97"/>
      <c r="M157" s="97"/>
      <c r="N157" s="97"/>
      <c r="O157" s="97"/>
      <c r="P157" s="97"/>
      <c r="Q157" s="97"/>
      <c r="R157" s="97">
        <v>1504.0354870511828</v>
      </c>
      <c r="S157" s="97">
        <v>1775.3624607504698</v>
      </c>
      <c r="T157" s="97">
        <v>4328.5689672263397</v>
      </c>
      <c r="U157" s="250">
        <v>-0.15282905868393404</v>
      </c>
    </row>
    <row r="158" spans="1:21" ht="13.5" customHeight="1" x14ac:dyDescent="0.2">
      <c r="A158" s="789"/>
      <c r="B158" s="763"/>
      <c r="C158" s="755"/>
      <c r="D158" s="96" t="s">
        <v>31</v>
      </c>
      <c r="E158" s="97">
        <v>185.4347944928044</v>
      </c>
      <c r="F158" s="97">
        <v>49.446550000000002</v>
      </c>
      <c r="G158" s="97">
        <v>4.9455999999999998</v>
      </c>
      <c r="H158" s="97">
        <v>54.4726</v>
      </c>
      <c r="I158" s="97">
        <v>117.305241</v>
      </c>
      <c r="J158" s="97">
        <v>286.15215654976299</v>
      </c>
      <c r="K158" s="97">
        <v>185.4347944928044</v>
      </c>
      <c r="L158" s="97"/>
      <c r="M158" s="97"/>
      <c r="N158" s="97"/>
      <c r="O158" s="97"/>
      <c r="P158" s="97"/>
      <c r="Q158" s="97"/>
      <c r="R158" s="97">
        <v>697.7569420425674</v>
      </c>
      <c r="S158" s="97">
        <v>1021.6849947995363</v>
      </c>
      <c r="T158" s="97">
        <v>2703.53390519303</v>
      </c>
      <c r="U158" s="250">
        <v>-0.31705276519258896</v>
      </c>
    </row>
    <row r="159" spans="1:21" ht="13.5" customHeight="1" x14ac:dyDescent="0.2">
      <c r="A159" s="789"/>
      <c r="B159" s="763"/>
      <c r="C159" s="755"/>
      <c r="D159" s="85" t="s">
        <v>214</v>
      </c>
      <c r="E159" s="97">
        <v>9.0956515499999974E-2</v>
      </c>
      <c r="F159" s="97"/>
      <c r="G159" s="97"/>
      <c r="H159" s="97"/>
      <c r="I159" s="97">
        <v>0</v>
      </c>
      <c r="J159" s="97">
        <v>0.14314617062857099</v>
      </c>
      <c r="K159" s="97">
        <v>9.0956515499999974E-2</v>
      </c>
      <c r="L159" s="97"/>
      <c r="M159" s="97"/>
      <c r="N159" s="97"/>
      <c r="O159" s="97"/>
      <c r="P159" s="97"/>
      <c r="Q159" s="97"/>
      <c r="R159" s="97">
        <v>0.23410268612857096</v>
      </c>
      <c r="S159" s="97"/>
      <c r="T159" s="97"/>
      <c r="U159" s="250"/>
    </row>
    <row r="160" spans="1:21" ht="13.5" customHeight="1" x14ac:dyDescent="0.2">
      <c r="A160" s="789"/>
      <c r="B160" s="763"/>
      <c r="C160" s="755"/>
      <c r="D160" s="85" t="s">
        <v>215</v>
      </c>
      <c r="E160" s="97">
        <v>0</v>
      </c>
      <c r="F160" s="97"/>
      <c r="G160" s="97"/>
      <c r="H160" s="97"/>
      <c r="I160" s="97">
        <v>0</v>
      </c>
      <c r="J160" s="97">
        <v>0</v>
      </c>
      <c r="K160" s="97">
        <v>0</v>
      </c>
      <c r="L160" s="97"/>
      <c r="M160" s="97"/>
      <c r="N160" s="97"/>
      <c r="O160" s="97"/>
      <c r="P160" s="97"/>
      <c r="Q160" s="97"/>
      <c r="R160" s="97">
        <v>0</v>
      </c>
      <c r="S160" s="97"/>
      <c r="T160" s="97"/>
      <c r="U160" s="250"/>
    </row>
    <row r="161" spans="1:21" ht="13.5" customHeight="1" x14ac:dyDescent="0.2">
      <c r="A161" s="789"/>
      <c r="B161" s="763"/>
      <c r="C161" s="755"/>
      <c r="D161" s="96" t="s">
        <v>32</v>
      </c>
      <c r="E161" s="97">
        <v>9.1655999999999995</v>
      </c>
      <c r="F161" s="97">
        <v>0.51300000000000001</v>
      </c>
      <c r="G161" s="97">
        <v>0.12189999999999999</v>
      </c>
      <c r="H161" s="97">
        <v>0.64880000000000004</v>
      </c>
      <c r="I161" s="97">
        <v>1.8577999999999999</v>
      </c>
      <c r="J161" s="97">
        <v>0.77829999999999999</v>
      </c>
      <c r="K161" s="97">
        <v>9.1655999999999995</v>
      </c>
      <c r="L161" s="97"/>
      <c r="M161" s="97"/>
      <c r="N161" s="97"/>
      <c r="O161" s="97"/>
      <c r="P161" s="97"/>
      <c r="Q161" s="97"/>
      <c r="R161" s="97">
        <v>13.0854</v>
      </c>
      <c r="S161" s="97">
        <v>5.9243000000000006</v>
      </c>
      <c r="T161" s="97">
        <v>18.604299999999999</v>
      </c>
      <c r="U161" s="250">
        <v>1.2087672805225931</v>
      </c>
    </row>
    <row r="162" spans="1:21" ht="13.5" customHeight="1" x14ac:dyDescent="0.2">
      <c r="A162" s="789"/>
      <c r="B162" s="763"/>
      <c r="C162" s="755" t="s">
        <v>33</v>
      </c>
      <c r="D162" s="96" t="s">
        <v>34</v>
      </c>
      <c r="E162" s="97">
        <v>1665.7157737171815</v>
      </c>
      <c r="F162" s="97">
        <v>349.84771156960898</v>
      </c>
      <c r="G162" s="97">
        <v>33.058205662705703</v>
      </c>
      <c r="H162" s="97">
        <v>479.61301762399597</v>
      </c>
      <c r="I162" s="97">
        <v>962.95644473989205</v>
      </c>
      <c r="J162" s="97">
        <v>1557.11821960918</v>
      </c>
      <c r="K162" s="97">
        <v>1665.7157737171815</v>
      </c>
      <c r="L162" s="97"/>
      <c r="M162" s="97"/>
      <c r="N162" s="97"/>
      <c r="O162" s="97"/>
      <c r="P162" s="97"/>
      <c r="Q162" s="97"/>
      <c r="R162" s="97">
        <v>5048.3093729225639</v>
      </c>
      <c r="S162" s="97">
        <v>6734.0445192108691</v>
      </c>
      <c r="T162" s="97">
        <v>16781.38360239</v>
      </c>
      <c r="U162" s="250">
        <v>-0.25033026459496122</v>
      </c>
    </row>
    <row r="163" spans="1:21" ht="13.5" customHeight="1" x14ac:dyDescent="0.2">
      <c r="A163" s="789"/>
      <c r="B163" s="763"/>
      <c r="C163" s="755"/>
      <c r="D163" s="96" t="s">
        <v>35</v>
      </c>
      <c r="E163" s="97">
        <v>125.06196020751048</v>
      </c>
      <c r="F163" s="97">
        <v>19.246476692788502</v>
      </c>
      <c r="G163" s="97">
        <v>1.0884619150675101</v>
      </c>
      <c r="H163" s="97">
        <v>26.727216032907702</v>
      </c>
      <c r="I163" s="97">
        <v>68.349876526463703</v>
      </c>
      <c r="J163" s="97">
        <v>92.317734316330601</v>
      </c>
      <c r="K163" s="97">
        <v>125.06196020751048</v>
      </c>
      <c r="L163" s="97"/>
      <c r="M163" s="97"/>
      <c r="N163" s="97"/>
      <c r="O163" s="97"/>
      <c r="P163" s="97"/>
      <c r="Q163" s="97"/>
      <c r="R163" s="97">
        <v>332.79172569106851</v>
      </c>
      <c r="S163" s="97">
        <v>251.88056061508806</v>
      </c>
      <c r="T163" s="97">
        <v>792.52863578806898</v>
      </c>
      <c r="U163" s="250">
        <v>0.32122830312270523</v>
      </c>
    </row>
    <row r="164" spans="1:21" ht="13.5" customHeight="1" x14ac:dyDescent="0.2">
      <c r="A164" s="789"/>
      <c r="B164" s="763"/>
      <c r="C164" s="755"/>
      <c r="D164" s="96" t="s">
        <v>36</v>
      </c>
      <c r="E164" s="97">
        <v>191.81380677119853</v>
      </c>
      <c r="F164" s="97">
        <v>40.981559670990102</v>
      </c>
      <c r="G164" s="97">
        <v>4.8290486190911599</v>
      </c>
      <c r="H164" s="97">
        <v>83.556275078555601</v>
      </c>
      <c r="I164" s="97">
        <v>131.84995250889801</v>
      </c>
      <c r="J164" s="97">
        <v>258.29559345213698</v>
      </c>
      <c r="K164" s="97">
        <v>191.81380677119853</v>
      </c>
      <c r="L164" s="97"/>
      <c r="M164" s="97"/>
      <c r="N164" s="97"/>
      <c r="O164" s="97"/>
      <c r="P164" s="97"/>
      <c r="Q164" s="97"/>
      <c r="R164" s="97">
        <v>711.32623610087046</v>
      </c>
      <c r="S164" s="97">
        <v>1125.8379811639438</v>
      </c>
      <c r="T164" s="97">
        <v>3023.6046116232501</v>
      </c>
      <c r="U164" s="250">
        <v>-0.3681806369994125</v>
      </c>
    </row>
    <row r="165" spans="1:21" ht="13.5" customHeight="1" x14ac:dyDescent="0.2">
      <c r="A165" s="789"/>
      <c r="B165" s="763"/>
      <c r="C165" s="755"/>
      <c r="D165" s="96" t="s">
        <v>37</v>
      </c>
      <c r="E165" s="97">
        <v>0</v>
      </c>
      <c r="F165" s="97">
        <v>0</v>
      </c>
      <c r="G165" s="97">
        <v>0</v>
      </c>
      <c r="H165" s="97">
        <v>0</v>
      </c>
      <c r="I165" s="97">
        <v>0</v>
      </c>
      <c r="J165" s="97">
        <v>0</v>
      </c>
      <c r="K165" s="97">
        <v>0</v>
      </c>
      <c r="L165" s="97"/>
      <c r="M165" s="97"/>
      <c r="N165" s="97"/>
      <c r="O165" s="97"/>
      <c r="P165" s="97"/>
      <c r="Q165" s="97"/>
      <c r="R165" s="97">
        <v>0</v>
      </c>
      <c r="S165" s="97">
        <v>0</v>
      </c>
      <c r="T165" s="97">
        <v>0.10122128093773</v>
      </c>
      <c r="U165" s="250" t="s">
        <v>112</v>
      </c>
    </row>
    <row r="166" spans="1:21" ht="13.5" customHeight="1" x14ac:dyDescent="0.2">
      <c r="A166" s="789"/>
      <c r="B166" s="763"/>
      <c r="C166" s="755"/>
      <c r="D166" s="96" t="s">
        <v>38</v>
      </c>
      <c r="E166" s="97">
        <v>8.4955249138477456</v>
      </c>
      <c r="F166" s="97">
        <v>1.9923215567464101</v>
      </c>
      <c r="G166" s="97">
        <v>0.20722263767795099</v>
      </c>
      <c r="H166" s="97">
        <v>3.9603704501347701</v>
      </c>
      <c r="I166" s="97">
        <v>5.7760134624095496</v>
      </c>
      <c r="J166" s="97">
        <v>6.7705975956383799</v>
      </c>
      <c r="K166" s="97">
        <v>8.4955249138477456</v>
      </c>
      <c r="L166" s="97"/>
      <c r="M166" s="97"/>
      <c r="N166" s="97"/>
      <c r="O166" s="97"/>
      <c r="P166" s="97"/>
      <c r="Q166" s="97"/>
      <c r="R166" s="97">
        <v>27.202050616454805</v>
      </c>
      <c r="S166" s="97">
        <v>4.073491330040051</v>
      </c>
      <c r="T166" s="97">
        <v>42.160443834813002</v>
      </c>
      <c r="U166" s="250">
        <v>5.6778221462882925</v>
      </c>
    </row>
    <row r="167" spans="1:21" ht="13.5" customHeight="1" x14ac:dyDescent="0.2">
      <c r="A167" s="789"/>
      <c r="B167" s="763"/>
      <c r="C167" s="755"/>
      <c r="D167" s="96" t="s">
        <v>39</v>
      </c>
      <c r="E167" s="97">
        <v>0.30769752337088385</v>
      </c>
      <c r="F167" s="97">
        <v>2.1386927922505201</v>
      </c>
      <c r="G167" s="97">
        <v>0</v>
      </c>
      <c r="H167" s="97">
        <v>0.56567032503116699</v>
      </c>
      <c r="I167" s="97">
        <v>0.13716934581293699</v>
      </c>
      <c r="J167" s="97">
        <v>0</v>
      </c>
      <c r="K167" s="97">
        <v>0.30769752337088385</v>
      </c>
      <c r="L167" s="97"/>
      <c r="M167" s="97"/>
      <c r="N167" s="97"/>
      <c r="O167" s="97"/>
      <c r="P167" s="97"/>
      <c r="Q167" s="97"/>
      <c r="R167" s="97">
        <v>3.1492299864655084</v>
      </c>
      <c r="S167" s="97">
        <v>0</v>
      </c>
      <c r="T167" s="97">
        <v>0.61311506875713695</v>
      </c>
      <c r="U167" s="250" t="s">
        <v>112</v>
      </c>
    </row>
    <row r="168" spans="1:21" ht="13.5" customHeight="1" x14ac:dyDescent="0.2">
      <c r="A168" s="789"/>
      <c r="B168" s="763"/>
      <c r="C168" s="755" t="s">
        <v>40</v>
      </c>
      <c r="D168" s="96" t="s">
        <v>41</v>
      </c>
      <c r="E168" s="97">
        <v>1815.800600781974</v>
      </c>
      <c r="F168" s="97">
        <v>403.01092570951198</v>
      </c>
      <c r="G168" s="97">
        <v>26.877296119175298</v>
      </c>
      <c r="H168" s="97">
        <v>333.19003543135102</v>
      </c>
      <c r="I168" s="97">
        <v>1074.09650204888</v>
      </c>
      <c r="J168" s="97">
        <v>1759.81950066796</v>
      </c>
      <c r="K168" s="97">
        <v>1815.800600781974</v>
      </c>
      <c r="L168" s="97"/>
      <c r="M168" s="97"/>
      <c r="N168" s="97"/>
      <c r="O168" s="97"/>
      <c r="P168" s="97"/>
      <c r="Q168" s="97"/>
      <c r="R168" s="97">
        <v>5412.7948607588523</v>
      </c>
      <c r="S168" s="97">
        <v>7409.2606508861863</v>
      </c>
      <c r="T168" s="97">
        <v>18606.382882534501</v>
      </c>
      <c r="U168" s="250">
        <v>-0.26945546717789526</v>
      </c>
    </row>
    <row r="169" spans="1:21" ht="13.5" customHeight="1" x14ac:dyDescent="0.2">
      <c r="A169" s="789"/>
      <c r="B169" s="763"/>
      <c r="C169" s="755"/>
      <c r="D169" s="96" t="s">
        <v>42</v>
      </c>
      <c r="E169" s="97">
        <v>163.69295810960745</v>
      </c>
      <c r="F169" s="97">
        <v>21.370107572871301</v>
      </c>
      <c r="G169" s="97">
        <v>1.6061884942899001</v>
      </c>
      <c r="H169" s="97">
        <v>248.166094900166</v>
      </c>
      <c r="I169" s="97">
        <v>71.193158745868004</v>
      </c>
      <c r="J169" s="97">
        <v>145.903280596326</v>
      </c>
      <c r="K169" s="97">
        <v>163.69295810960745</v>
      </c>
      <c r="L169" s="97"/>
      <c r="M169" s="97"/>
      <c r="N169" s="97"/>
      <c r="O169" s="97"/>
      <c r="P169" s="97"/>
      <c r="Q169" s="97"/>
      <c r="R169" s="97">
        <v>651.93178841912868</v>
      </c>
      <c r="S169" s="97">
        <v>664.3700545036445</v>
      </c>
      <c r="T169" s="97">
        <v>1941.3032763220399</v>
      </c>
      <c r="U169" s="250">
        <v>-1.8721894522787497E-2</v>
      </c>
    </row>
    <row r="170" spans="1:21" ht="13.5" customHeight="1" x14ac:dyDescent="0.2">
      <c r="A170" s="789"/>
      <c r="B170" s="763"/>
      <c r="C170" s="755"/>
      <c r="D170" s="96" t="s">
        <v>43</v>
      </c>
      <c r="E170" s="97">
        <v>11.901204241536025</v>
      </c>
      <c r="F170" s="97">
        <v>-10.174270999999999</v>
      </c>
      <c r="G170" s="97">
        <v>10.6994542210772</v>
      </c>
      <c r="H170" s="97">
        <v>13.066419179105001</v>
      </c>
      <c r="I170" s="97">
        <v>23.779795788724201</v>
      </c>
      <c r="J170" s="97">
        <v>8.7793637089982308</v>
      </c>
      <c r="K170" s="97">
        <v>11.901204241536025</v>
      </c>
      <c r="L170" s="97"/>
      <c r="M170" s="97"/>
      <c r="N170" s="97"/>
      <c r="O170" s="97"/>
      <c r="P170" s="97"/>
      <c r="Q170" s="97"/>
      <c r="R170" s="97">
        <v>58.051966139440665</v>
      </c>
      <c r="S170" s="97">
        <v>42.205846930137831</v>
      </c>
      <c r="T170" s="97">
        <v>92.705471129141998</v>
      </c>
      <c r="U170" s="250">
        <v>0.37544843574712461</v>
      </c>
    </row>
    <row r="171" spans="1:21" ht="13.5" customHeight="1" x14ac:dyDescent="0.2">
      <c r="A171" s="789"/>
      <c r="B171" s="762" t="s">
        <v>25</v>
      </c>
      <c r="C171" s="762"/>
      <c r="D171" s="762"/>
      <c r="E171" s="245">
        <v>5884.1849779999957</v>
      </c>
      <c r="F171" s="245">
        <v>1222.2532619999999</v>
      </c>
      <c r="G171" s="245">
        <v>387.952898</v>
      </c>
      <c r="H171" s="245">
        <v>1892.1633979999999</v>
      </c>
      <c r="I171" s="245">
        <v>3561.6343910000001</v>
      </c>
      <c r="J171" s="245">
        <v>5262.3450460000004</v>
      </c>
      <c r="K171" s="245">
        <v>5884.1849779999957</v>
      </c>
      <c r="L171" s="245"/>
      <c r="M171" s="245"/>
      <c r="N171" s="245"/>
      <c r="O171" s="245"/>
      <c r="P171" s="245"/>
      <c r="Q171" s="245"/>
      <c r="R171" s="245">
        <v>18210.533972999998</v>
      </c>
      <c r="S171" s="245">
        <v>25711.764896999997</v>
      </c>
      <c r="T171" s="245">
        <v>64704.909801000002</v>
      </c>
      <c r="U171" s="246">
        <v>-0.29174313603323399</v>
      </c>
    </row>
    <row r="172" spans="1:21" ht="13.5" customHeight="1" x14ac:dyDescent="0.2">
      <c r="A172" s="789"/>
      <c r="B172" s="762" t="s">
        <v>44</v>
      </c>
      <c r="C172" s="762"/>
      <c r="D172" s="762"/>
      <c r="E172" s="245">
        <v>3892.7504290841734</v>
      </c>
      <c r="F172" s="245">
        <v>808.04649971761705</v>
      </c>
      <c r="G172" s="245">
        <v>348.76995916545798</v>
      </c>
      <c r="H172" s="245">
        <v>1297.7408484893799</v>
      </c>
      <c r="I172" s="245">
        <v>2392.5649344165199</v>
      </c>
      <c r="J172" s="245">
        <v>3347.8179671941498</v>
      </c>
      <c r="K172" s="245">
        <v>3892.7504290841734</v>
      </c>
      <c r="L172" s="245"/>
      <c r="M172" s="245"/>
      <c r="N172" s="245"/>
      <c r="O172" s="245"/>
      <c r="P172" s="245"/>
      <c r="Q172" s="245"/>
      <c r="R172" s="245">
        <v>12087.690638067297</v>
      </c>
      <c r="S172" s="245">
        <v>17595.928344680062</v>
      </c>
      <c r="T172" s="245">
        <v>44064.483871014403</v>
      </c>
      <c r="U172" s="246">
        <v>-0.31304047156330461</v>
      </c>
    </row>
    <row r="173" spans="1:21" ht="13.5" customHeight="1" x14ac:dyDescent="0.2">
      <c r="A173" s="789"/>
      <c r="B173" s="762" t="s">
        <v>46</v>
      </c>
      <c r="C173" s="762"/>
      <c r="D173" s="762"/>
      <c r="E173" s="245">
        <v>784.18728600000009</v>
      </c>
      <c r="F173" s="245">
        <v>127.68216</v>
      </c>
      <c r="G173" s="245">
        <v>100.330842</v>
      </c>
      <c r="H173" s="245">
        <v>239.93993800000001</v>
      </c>
      <c r="I173" s="245">
        <v>438.52252399999998</v>
      </c>
      <c r="J173" s="245">
        <v>734.54314699999998</v>
      </c>
      <c r="K173" s="245">
        <v>784.18728600000009</v>
      </c>
      <c r="L173" s="245"/>
      <c r="M173" s="245"/>
      <c r="N173" s="245"/>
      <c r="O173" s="245"/>
      <c r="P173" s="245"/>
      <c r="Q173" s="245"/>
      <c r="R173" s="245">
        <v>2425.2058969999998</v>
      </c>
      <c r="S173" s="245">
        <v>3919.4728602413088</v>
      </c>
      <c r="T173" s="245">
        <v>20640.425929985598</v>
      </c>
      <c r="U173" s="246">
        <v>-0.38124181912291955</v>
      </c>
    </row>
    <row r="174" spans="1:21" ht="13.5" customHeight="1" x14ac:dyDescent="0.2">
      <c r="A174" s="789"/>
      <c r="B174" s="762" t="s">
        <v>47</v>
      </c>
      <c r="C174" s="762"/>
      <c r="D174" s="762"/>
      <c r="E174" s="245">
        <v>1207.2472629158221</v>
      </c>
      <c r="F174" s="245">
        <v>286.524602282383</v>
      </c>
      <c r="G174" s="245">
        <v>-61.147903165457599</v>
      </c>
      <c r="H174" s="245">
        <v>354.48261151062201</v>
      </c>
      <c r="I174" s="245">
        <v>730.54693258347595</v>
      </c>
      <c r="J174" s="245">
        <v>1179.98393180585</v>
      </c>
      <c r="K174" s="245">
        <v>1207.2472629158221</v>
      </c>
      <c r="L174" s="245"/>
      <c r="M174" s="245"/>
      <c r="N174" s="245"/>
      <c r="O174" s="245"/>
      <c r="P174" s="245"/>
      <c r="Q174" s="245"/>
      <c r="R174" s="245">
        <v>3697.6374379326953</v>
      </c>
      <c r="S174" s="245">
        <v>4196.363692078633</v>
      </c>
      <c r="T174" s="245">
        <v>11698.7174374486</v>
      </c>
      <c r="U174" s="246">
        <v>-0.11884724269428082</v>
      </c>
    </row>
    <row r="175" spans="1:21" ht="13.5" customHeight="1" x14ac:dyDescent="0.2">
      <c r="A175" s="789"/>
      <c r="B175" s="762" t="s">
        <v>48</v>
      </c>
      <c r="C175" s="762"/>
      <c r="D175" s="762"/>
      <c r="E175" s="246">
        <v>0.33843846792061605</v>
      </c>
      <c r="F175" s="246">
        <v>0.33888783541032003</v>
      </c>
      <c r="G175" s="246">
        <v>0.100999216751675</v>
      </c>
      <c r="H175" s="246">
        <v>0.314149692430855</v>
      </c>
      <c r="I175" s="246">
        <v>0.328239602452636</v>
      </c>
      <c r="J175" s="246">
        <v>0.36381633322602402</v>
      </c>
      <c r="K175" s="246">
        <v>0.33843846792061605</v>
      </c>
      <c r="L175" s="246"/>
      <c r="M175" s="246"/>
      <c r="N175" s="246"/>
      <c r="O175" s="246"/>
      <c r="P175" s="246"/>
      <c r="Q175" s="246"/>
      <c r="R175" s="246">
        <v>0.33622535967428446</v>
      </c>
      <c r="S175" s="246">
        <v>1.8479331046371752</v>
      </c>
      <c r="T175" s="246">
        <v>0.31899319531493497</v>
      </c>
      <c r="U175" s="246">
        <v>-1.5117077449628908</v>
      </c>
    </row>
    <row r="176" spans="1:21" ht="13.5" customHeight="1" x14ac:dyDescent="0.2">
      <c r="A176" s="789"/>
      <c r="B176" s="762" t="s">
        <v>49</v>
      </c>
      <c r="C176" s="762"/>
      <c r="D176" s="762"/>
      <c r="E176" s="246">
        <v>0.13327033207350686</v>
      </c>
      <c r="F176" s="246">
        <v>0.104464568816999</v>
      </c>
      <c r="G176" s="246">
        <v>0.25861603951725098</v>
      </c>
      <c r="H176" s="246">
        <v>0.12680719765196499</v>
      </c>
      <c r="I176" s="246">
        <v>0.123123958233365</v>
      </c>
      <c r="J176" s="246">
        <v>0.13958475557552799</v>
      </c>
      <c r="K176" s="246">
        <v>0.13327033207350686</v>
      </c>
      <c r="L176" s="246"/>
      <c r="M176" s="246"/>
      <c r="N176" s="246"/>
      <c r="O176" s="246"/>
      <c r="P176" s="246"/>
      <c r="Q176" s="246"/>
      <c r="R176" s="246">
        <v>0.13317599036885749</v>
      </c>
      <c r="S176" s="246">
        <v>0.87125526383379692</v>
      </c>
      <c r="T176" s="246">
        <v>0.13819211741484899</v>
      </c>
      <c r="U176" s="246">
        <v>-0.7380792734649394</v>
      </c>
    </row>
    <row r="177" spans="1:21" ht="13.5" customHeight="1" x14ac:dyDescent="0.2">
      <c r="A177" s="789"/>
      <c r="B177" s="762" t="s">
        <v>50</v>
      </c>
      <c r="C177" s="762"/>
      <c r="D177" s="762"/>
      <c r="E177" s="246">
        <v>0.20516813584710916</v>
      </c>
      <c r="F177" s="246">
        <v>0.23442326659332199</v>
      </c>
      <c r="G177" s="246">
        <v>-0.15761682276557601</v>
      </c>
      <c r="H177" s="246">
        <v>0.18734249477889001</v>
      </c>
      <c r="I177" s="246">
        <v>0.205115644219271</v>
      </c>
      <c r="J177" s="246">
        <v>0.22423157765049601</v>
      </c>
      <c r="K177" s="246">
        <v>0.20516813584710916</v>
      </c>
      <c r="L177" s="246"/>
      <c r="M177" s="246"/>
      <c r="N177" s="246"/>
      <c r="O177" s="246"/>
      <c r="P177" s="246"/>
      <c r="Q177" s="246"/>
      <c r="R177" s="246">
        <v>0.20304936930542666</v>
      </c>
      <c r="S177" s="246">
        <v>0.97667784080337605</v>
      </c>
      <c r="T177" s="246">
        <v>0.18080107790008601</v>
      </c>
      <c r="U177" s="246">
        <v>-0.77362847149794933</v>
      </c>
    </row>
    <row r="178" spans="1:21" ht="13.5" customHeight="1" x14ac:dyDescent="0.2">
      <c r="A178" s="789" t="s">
        <v>53</v>
      </c>
      <c r="B178" s="763" t="s">
        <v>25</v>
      </c>
      <c r="C178" s="755" t="s">
        <v>26</v>
      </c>
      <c r="D178" s="96" t="s">
        <v>27</v>
      </c>
      <c r="E178" s="97">
        <v>2336.0902000000001</v>
      </c>
      <c r="F178" s="97">
        <v>780.28729999999996</v>
      </c>
      <c r="G178" s="97">
        <v>154.67099999999999</v>
      </c>
      <c r="H178" s="97">
        <v>1077.8443</v>
      </c>
      <c r="I178" s="97">
        <v>1739.6986999999999</v>
      </c>
      <c r="J178" s="97">
        <v>1980.9257</v>
      </c>
      <c r="K178" s="97">
        <v>2336.0902000000001</v>
      </c>
      <c r="L178" s="97"/>
      <c r="M178" s="97"/>
      <c r="N178" s="97"/>
      <c r="O178" s="97"/>
      <c r="P178" s="97"/>
      <c r="Q178" s="97"/>
      <c r="R178" s="97">
        <v>8069.5172000000002</v>
      </c>
      <c r="S178" s="97">
        <v>10432.478600000002</v>
      </c>
      <c r="T178" s="97">
        <v>29125.831150000002</v>
      </c>
      <c r="U178" s="250">
        <v>-0.22650047899451253</v>
      </c>
    </row>
    <row r="179" spans="1:21" ht="13.5" customHeight="1" x14ac:dyDescent="0.2">
      <c r="A179" s="789"/>
      <c r="B179" s="763"/>
      <c r="C179" s="755"/>
      <c r="D179" s="96" t="s">
        <v>28</v>
      </c>
      <c r="E179" s="97">
        <v>1292.1941999999999</v>
      </c>
      <c r="F179" s="97">
        <v>344.60640000000001</v>
      </c>
      <c r="G179" s="97">
        <v>76.956100000000006</v>
      </c>
      <c r="H179" s="97">
        <v>647.44910000000004</v>
      </c>
      <c r="I179" s="97">
        <v>1001.9743999999999</v>
      </c>
      <c r="J179" s="97">
        <v>1162.2257</v>
      </c>
      <c r="K179" s="97">
        <v>1292.1941999999999</v>
      </c>
      <c r="L179" s="97"/>
      <c r="M179" s="97"/>
      <c r="N179" s="97"/>
      <c r="O179" s="97"/>
      <c r="P179" s="97"/>
      <c r="Q179" s="97"/>
      <c r="R179" s="97">
        <v>4525.4058999999997</v>
      </c>
      <c r="S179" s="97">
        <v>5554.8313999999991</v>
      </c>
      <c r="T179" s="97">
        <v>15842.52915</v>
      </c>
      <c r="U179" s="250">
        <v>-0.18532074618862415</v>
      </c>
    </row>
    <row r="180" spans="1:21" ht="13.5" customHeight="1" x14ac:dyDescent="0.2">
      <c r="A180" s="789"/>
      <c r="B180" s="763"/>
      <c r="C180" s="755"/>
      <c r="D180" s="96" t="s">
        <v>29</v>
      </c>
      <c r="E180" s="97">
        <v>844.0066020000005</v>
      </c>
      <c r="F180" s="97">
        <v>140.897841</v>
      </c>
      <c r="G180" s="97">
        <v>14.690255000000001</v>
      </c>
      <c r="H180" s="97">
        <v>270.51485500000001</v>
      </c>
      <c r="I180" s="97">
        <v>358.786259999999</v>
      </c>
      <c r="J180" s="97">
        <v>1230.316849</v>
      </c>
      <c r="K180" s="97">
        <v>844.0066020000005</v>
      </c>
      <c r="L180" s="97"/>
      <c r="M180" s="97"/>
      <c r="N180" s="97"/>
      <c r="O180" s="97"/>
      <c r="P180" s="97"/>
      <c r="Q180" s="97"/>
      <c r="R180" s="97">
        <v>2859.2126619999995</v>
      </c>
      <c r="S180" s="97">
        <v>3598.6972449999998</v>
      </c>
      <c r="T180" s="97">
        <v>7334.9183929999999</v>
      </c>
      <c r="U180" s="250">
        <v>-0.20548674496790031</v>
      </c>
    </row>
    <row r="181" spans="1:21" ht="13.5" customHeight="1" x14ac:dyDescent="0.2">
      <c r="A181" s="789"/>
      <c r="B181" s="763"/>
      <c r="C181" s="755"/>
      <c r="D181" s="96" t="s">
        <v>30</v>
      </c>
      <c r="E181" s="97">
        <v>1207.0696199999973</v>
      </c>
      <c r="F181" s="97">
        <v>293.21182299999998</v>
      </c>
      <c r="G181" s="97">
        <v>97.712800000000001</v>
      </c>
      <c r="H181" s="97">
        <v>533.60416899999996</v>
      </c>
      <c r="I181" s="97">
        <v>924.00802799999894</v>
      </c>
      <c r="J181" s="97">
        <v>979.99640400000101</v>
      </c>
      <c r="K181" s="97">
        <v>1207.0696199999973</v>
      </c>
      <c r="L181" s="97"/>
      <c r="M181" s="97"/>
      <c r="N181" s="97"/>
      <c r="O181" s="97"/>
      <c r="P181" s="97"/>
      <c r="Q181" s="97"/>
      <c r="R181" s="97">
        <v>4035.6028439999973</v>
      </c>
      <c r="S181" s="97">
        <v>4712.9844020000019</v>
      </c>
      <c r="T181" s="97">
        <v>11878.457989</v>
      </c>
      <c r="U181" s="250">
        <v>-0.14372667087812785</v>
      </c>
    </row>
    <row r="182" spans="1:21" ht="13.5" customHeight="1" x14ac:dyDescent="0.2">
      <c r="A182" s="789"/>
      <c r="B182" s="763"/>
      <c r="C182" s="755"/>
      <c r="D182" s="96" t="s">
        <v>31</v>
      </c>
      <c r="E182" s="97">
        <v>295.46846999999894</v>
      </c>
      <c r="F182" s="97">
        <v>116.44875</v>
      </c>
      <c r="G182" s="97">
        <v>2.2341000000000002</v>
      </c>
      <c r="H182" s="97">
        <v>146.61205000000001</v>
      </c>
      <c r="I182" s="97">
        <v>210.88357999999999</v>
      </c>
      <c r="J182" s="97">
        <v>597.67899499999999</v>
      </c>
      <c r="K182" s="97">
        <v>295.46846999999894</v>
      </c>
      <c r="L182" s="97"/>
      <c r="M182" s="97"/>
      <c r="N182" s="97"/>
      <c r="O182" s="97"/>
      <c r="P182" s="97"/>
      <c r="Q182" s="97"/>
      <c r="R182" s="97">
        <v>1369.3259449999989</v>
      </c>
      <c r="S182" s="97">
        <v>1879.7172699999999</v>
      </c>
      <c r="T182" s="97">
        <v>5416.6589700000004</v>
      </c>
      <c r="U182" s="250">
        <v>-0.27152558161047324</v>
      </c>
    </row>
    <row r="183" spans="1:21" ht="13.5" customHeight="1" x14ac:dyDescent="0.2">
      <c r="A183" s="789"/>
      <c r="B183" s="763"/>
      <c r="C183" s="755"/>
      <c r="D183" s="85" t="s">
        <v>214</v>
      </c>
      <c r="E183" s="97">
        <v>0</v>
      </c>
      <c r="F183" s="97"/>
      <c r="G183" s="97"/>
      <c r="H183" s="97"/>
      <c r="I183" s="97">
        <v>0</v>
      </c>
      <c r="J183" s="97">
        <v>0.46949999999999997</v>
      </c>
      <c r="K183" s="97">
        <v>0</v>
      </c>
      <c r="L183" s="97"/>
      <c r="M183" s="97"/>
      <c r="N183" s="97"/>
      <c r="O183" s="97"/>
      <c r="P183" s="97"/>
      <c r="Q183" s="97"/>
      <c r="R183" s="97">
        <v>0.46949999999999997</v>
      </c>
      <c r="S183" s="97"/>
      <c r="T183" s="97"/>
      <c r="U183" s="250"/>
    </row>
    <row r="184" spans="1:21" ht="13.5" customHeight="1" x14ac:dyDescent="0.2">
      <c r="A184" s="789"/>
      <c r="B184" s="763"/>
      <c r="C184" s="755"/>
      <c r="D184" s="85" t="s">
        <v>215</v>
      </c>
      <c r="E184" s="97">
        <v>0</v>
      </c>
      <c r="F184" s="97"/>
      <c r="G184" s="97"/>
      <c r="H184" s="97"/>
      <c r="I184" s="97">
        <v>0</v>
      </c>
      <c r="J184" s="97">
        <v>0</v>
      </c>
      <c r="K184" s="97">
        <v>0</v>
      </c>
      <c r="L184" s="97"/>
      <c r="M184" s="97"/>
      <c r="N184" s="97"/>
      <c r="O184" s="97"/>
      <c r="P184" s="97"/>
      <c r="Q184" s="97"/>
      <c r="R184" s="97">
        <v>0</v>
      </c>
      <c r="S184" s="97"/>
      <c r="T184" s="97"/>
      <c r="U184" s="250"/>
    </row>
    <row r="185" spans="1:21" ht="13.5" customHeight="1" x14ac:dyDescent="0.2">
      <c r="A185" s="789"/>
      <c r="B185" s="763"/>
      <c r="C185" s="755"/>
      <c r="D185" s="96" t="s">
        <v>32</v>
      </c>
      <c r="E185" s="97">
        <v>2.1615000000000002</v>
      </c>
      <c r="F185" s="97">
        <v>1.9631000000000001</v>
      </c>
      <c r="G185" s="97">
        <v>1.0858000000000001</v>
      </c>
      <c r="H185" s="97">
        <v>2.2303000000000002</v>
      </c>
      <c r="I185" s="97">
        <v>3.802</v>
      </c>
      <c r="J185" s="97">
        <v>2.6591</v>
      </c>
      <c r="K185" s="97">
        <v>2.1615000000000002</v>
      </c>
      <c r="L185" s="97"/>
      <c r="M185" s="97"/>
      <c r="N185" s="97"/>
      <c r="O185" s="97"/>
      <c r="P185" s="97"/>
      <c r="Q185" s="97"/>
      <c r="R185" s="97">
        <v>13.901800000000001</v>
      </c>
      <c r="S185" s="97">
        <v>17.8246</v>
      </c>
      <c r="T185" s="97">
        <v>64.608900000000006</v>
      </c>
      <c r="U185" s="250">
        <v>-0.22007786991012412</v>
      </c>
    </row>
    <row r="186" spans="1:21" ht="13.5" customHeight="1" x14ac:dyDescent="0.2">
      <c r="A186" s="789"/>
      <c r="B186" s="763"/>
      <c r="C186" s="755" t="s">
        <v>33</v>
      </c>
      <c r="D186" s="96" t="s">
        <v>34</v>
      </c>
      <c r="E186" s="97">
        <v>4429.3362920000136</v>
      </c>
      <c r="F186" s="97">
        <v>1352.388614</v>
      </c>
      <c r="G186" s="97">
        <v>338.27755500000001</v>
      </c>
      <c r="H186" s="97">
        <v>2115.945874</v>
      </c>
      <c r="I186" s="97">
        <v>3421.1805680000102</v>
      </c>
      <c r="J186" s="97">
        <v>4876.4634480000104</v>
      </c>
      <c r="K186" s="97">
        <v>4429.3362920000136</v>
      </c>
      <c r="L186" s="97"/>
      <c r="M186" s="97"/>
      <c r="N186" s="97"/>
      <c r="O186" s="97"/>
      <c r="P186" s="97"/>
      <c r="Q186" s="97"/>
      <c r="R186" s="97">
        <v>16533.592351000036</v>
      </c>
      <c r="S186" s="97">
        <v>20815.25771700004</v>
      </c>
      <c r="T186" s="97">
        <v>53901.054902000098</v>
      </c>
      <c r="U186" s="250">
        <v>-0.20569840759180813</v>
      </c>
    </row>
    <row r="187" spans="1:21" ht="12.75" customHeight="1" x14ac:dyDescent="0.2">
      <c r="A187" s="789"/>
      <c r="B187" s="763"/>
      <c r="C187" s="755"/>
      <c r="D187" s="96" t="s">
        <v>35</v>
      </c>
      <c r="E187" s="97">
        <v>558.79169999999999</v>
      </c>
      <c r="F187" s="97">
        <v>117.7216</v>
      </c>
      <c r="G187" s="97">
        <v>5.1062000000000003</v>
      </c>
      <c r="H187" s="97">
        <v>226.70480000000001</v>
      </c>
      <c r="I187" s="97">
        <v>377.053</v>
      </c>
      <c r="J187" s="97">
        <v>476.07080000000002</v>
      </c>
      <c r="K187" s="97">
        <v>558.79169999999999</v>
      </c>
      <c r="L187" s="97"/>
      <c r="M187" s="97"/>
      <c r="N187" s="97"/>
      <c r="O187" s="97"/>
      <c r="P187" s="97"/>
      <c r="Q187" s="97"/>
      <c r="R187" s="97">
        <v>1761.4481000000001</v>
      </c>
      <c r="S187" s="97">
        <v>1346.8249000000001</v>
      </c>
      <c r="T187" s="97">
        <v>4099.683</v>
      </c>
      <c r="U187" s="250">
        <v>0.30785234220127644</v>
      </c>
    </row>
    <row r="188" spans="1:21" ht="12.75" customHeight="1" x14ac:dyDescent="0.2">
      <c r="A188" s="789"/>
      <c r="B188" s="763"/>
      <c r="C188" s="755"/>
      <c r="D188" s="96" t="s">
        <v>36</v>
      </c>
      <c r="E188" s="97">
        <v>973.70929999999998</v>
      </c>
      <c r="F188" s="97">
        <v>201.08760000000001</v>
      </c>
      <c r="G188" s="97">
        <v>3.9662999999999999</v>
      </c>
      <c r="H188" s="97">
        <v>331.9753</v>
      </c>
      <c r="I188" s="97">
        <v>432.37</v>
      </c>
      <c r="J188" s="97">
        <v>595.68790000000001</v>
      </c>
      <c r="K188" s="97">
        <v>973.70929999999998</v>
      </c>
      <c r="L188" s="97"/>
      <c r="M188" s="97"/>
      <c r="N188" s="97"/>
      <c r="O188" s="97"/>
      <c r="P188" s="97"/>
      <c r="Q188" s="97"/>
      <c r="R188" s="97">
        <v>2538.7964000000002</v>
      </c>
      <c r="S188" s="97">
        <v>4025.5304999999998</v>
      </c>
      <c r="T188" s="97">
        <v>11601.8529</v>
      </c>
      <c r="U188" s="250">
        <v>-0.36932625401794861</v>
      </c>
    </row>
    <row r="189" spans="1:21" ht="12.75" customHeight="1" x14ac:dyDescent="0.2">
      <c r="A189" s="789"/>
      <c r="B189" s="763"/>
      <c r="C189" s="755"/>
      <c r="D189" s="96" t="s">
        <v>37</v>
      </c>
      <c r="E189" s="97">
        <v>0</v>
      </c>
      <c r="F189" s="97">
        <v>0</v>
      </c>
      <c r="G189" s="97">
        <v>0</v>
      </c>
      <c r="H189" s="97">
        <v>0</v>
      </c>
      <c r="I189" s="97">
        <v>0</v>
      </c>
      <c r="J189" s="97">
        <v>0</v>
      </c>
      <c r="K189" s="97">
        <v>0</v>
      </c>
      <c r="L189" s="97"/>
      <c r="M189" s="97"/>
      <c r="N189" s="97"/>
      <c r="O189" s="97"/>
      <c r="P189" s="97"/>
      <c r="Q189" s="97"/>
      <c r="R189" s="97">
        <v>0</v>
      </c>
      <c r="S189" s="97">
        <v>0.96319999999999995</v>
      </c>
      <c r="T189" s="97">
        <v>1.3234999999999999</v>
      </c>
      <c r="U189" s="250">
        <v>-1</v>
      </c>
    </row>
    <row r="190" spans="1:21" ht="13.5" customHeight="1" x14ac:dyDescent="0.2">
      <c r="A190" s="789"/>
      <c r="B190" s="763"/>
      <c r="C190" s="755"/>
      <c r="D190" s="96" t="s">
        <v>38</v>
      </c>
      <c r="E190" s="97">
        <v>15.1533</v>
      </c>
      <c r="F190" s="97">
        <v>6.2173999999999996</v>
      </c>
      <c r="G190" s="97">
        <v>0</v>
      </c>
      <c r="H190" s="97">
        <v>3.6288</v>
      </c>
      <c r="I190" s="97">
        <v>8.5494000000000003</v>
      </c>
      <c r="J190" s="97">
        <v>6.0500999999999996</v>
      </c>
      <c r="K190" s="97">
        <v>15.1533</v>
      </c>
      <c r="L190" s="97"/>
      <c r="M190" s="97"/>
      <c r="N190" s="97"/>
      <c r="O190" s="97"/>
      <c r="P190" s="97"/>
      <c r="Q190" s="97"/>
      <c r="R190" s="97">
        <v>39.599000000000004</v>
      </c>
      <c r="S190" s="97">
        <v>7.9572000000000003</v>
      </c>
      <c r="T190" s="97">
        <v>51.468299999999999</v>
      </c>
      <c r="U190" s="250">
        <v>3.976499271100387</v>
      </c>
    </row>
    <row r="191" spans="1:21" ht="13.5" customHeight="1" x14ac:dyDescent="0.2">
      <c r="A191" s="789"/>
      <c r="B191" s="763"/>
      <c r="C191" s="755"/>
      <c r="D191" s="96" t="s">
        <v>39</v>
      </c>
      <c r="E191" s="97">
        <v>0</v>
      </c>
      <c r="F191" s="97">
        <v>0</v>
      </c>
      <c r="G191" s="97">
        <v>0</v>
      </c>
      <c r="H191" s="97">
        <v>0</v>
      </c>
      <c r="I191" s="97">
        <v>0</v>
      </c>
      <c r="J191" s="97">
        <v>0</v>
      </c>
      <c r="K191" s="97">
        <v>0</v>
      </c>
      <c r="L191" s="97"/>
      <c r="M191" s="97"/>
      <c r="N191" s="97"/>
      <c r="O191" s="97"/>
      <c r="P191" s="97"/>
      <c r="Q191" s="97"/>
      <c r="R191" s="97">
        <v>0</v>
      </c>
      <c r="S191" s="97">
        <v>0</v>
      </c>
      <c r="T191" s="97">
        <v>0</v>
      </c>
      <c r="U191" s="250" t="s">
        <v>112</v>
      </c>
    </row>
    <row r="192" spans="1:21" ht="13.5" customHeight="1" x14ac:dyDescent="0.2">
      <c r="A192" s="789"/>
      <c r="B192" s="763"/>
      <c r="C192" s="755" t="s">
        <v>40</v>
      </c>
      <c r="D192" s="96" t="s">
        <v>41</v>
      </c>
      <c r="E192" s="97">
        <v>5243.1473869999973</v>
      </c>
      <c r="F192" s="97">
        <v>1555.037386</v>
      </c>
      <c r="G192" s="97">
        <v>182.349255</v>
      </c>
      <c r="H192" s="97">
        <v>1558.9075</v>
      </c>
      <c r="I192" s="97">
        <v>3609.1065130000002</v>
      </c>
      <c r="J192" s="97">
        <v>5353.5334430000003</v>
      </c>
      <c r="K192" s="97">
        <v>5243.1473869999973</v>
      </c>
      <c r="L192" s="97"/>
      <c r="M192" s="97"/>
      <c r="N192" s="97"/>
      <c r="O192" s="97"/>
      <c r="P192" s="97"/>
      <c r="Q192" s="97"/>
      <c r="R192" s="97">
        <v>17502.081483999998</v>
      </c>
      <c r="S192" s="97">
        <v>22461.419043000002</v>
      </c>
      <c r="T192" s="97">
        <v>60667.738195999998</v>
      </c>
      <c r="U192" s="250">
        <v>-0.22079359943848065</v>
      </c>
    </row>
    <row r="193" spans="1:21" ht="13.5" customHeight="1" x14ac:dyDescent="0.2">
      <c r="A193" s="789"/>
      <c r="B193" s="763"/>
      <c r="C193" s="755"/>
      <c r="D193" s="96" t="s">
        <v>42</v>
      </c>
      <c r="E193" s="97">
        <v>682.83120499999995</v>
      </c>
      <c r="F193" s="97">
        <v>122.37782799999999</v>
      </c>
      <c r="G193" s="97">
        <v>110.0754</v>
      </c>
      <c r="H193" s="97">
        <v>1076.649874</v>
      </c>
      <c r="I193" s="97">
        <v>569.71705499999996</v>
      </c>
      <c r="J193" s="97">
        <v>553.80760499999997</v>
      </c>
      <c r="K193" s="97">
        <v>682.83120499999995</v>
      </c>
      <c r="L193" s="97"/>
      <c r="M193" s="97"/>
      <c r="N193" s="97"/>
      <c r="O193" s="97"/>
      <c r="P193" s="97"/>
      <c r="Q193" s="97"/>
      <c r="R193" s="97">
        <v>3115.458967</v>
      </c>
      <c r="S193" s="97">
        <v>3438.2449740000002</v>
      </c>
      <c r="T193" s="97">
        <v>8291.7546060000004</v>
      </c>
      <c r="U193" s="250">
        <v>-9.3881037983304605E-2</v>
      </c>
    </row>
    <row r="194" spans="1:21" ht="13.5" customHeight="1" x14ac:dyDescent="0.2">
      <c r="A194" s="789"/>
      <c r="B194" s="763"/>
      <c r="C194" s="755"/>
      <c r="D194" s="96" t="s">
        <v>43</v>
      </c>
      <c r="E194" s="97">
        <v>51.012</v>
      </c>
      <c r="F194" s="97">
        <v>0</v>
      </c>
      <c r="G194" s="97">
        <v>54.925400000000003</v>
      </c>
      <c r="H194" s="97">
        <v>42.697400000000002</v>
      </c>
      <c r="I194" s="97">
        <v>60.3294</v>
      </c>
      <c r="J194" s="97">
        <v>46.931199999999997</v>
      </c>
      <c r="K194" s="97">
        <v>51.012</v>
      </c>
      <c r="L194" s="97"/>
      <c r="M194" s="97"/>
      <c r="N194" s="97"/>
      <c r="O194" s="97"/>
      <c r="P194" s="97"/>
      <c r="Q194" s="97"/>
      <c r="R194" s="97">
        <v>255.8954</v>
      </c>
      <c r="S194" s="97">
        <v>296.86950000000002</v>
      </c>
      <c r="T194" s="97">
        <v>695.88980000000004</v>
      </c>
      <c r="U194" s="250">
        <v>-0.13802057806544632</v>
      </c>
    </row>
    <row r="195" spans="1:21" ht="13.5" customHeight="1" x14ac:dyDescent="0.2">
      <c r="A195" s="789"/>
      <c r="B195" s="763" t="s">
        <v>44</v>
      </c>
      <c r="C195" s="755" t="s">
        <v>26</v>
      </c>
      <c r="D195" s="96" t="s">
        <v>27</v>
      </c>
      <c r="E195" s="97">
        <v>1684.0853518904378</v>
      </c>
      <c r="F195" s="97">
        <v>548.02729854716802</v>
      </c>
      <c r="G195" s="97">
        <v>139.36460256546101</v>
      </c>
      <c r="H195" s="97">
        <v>778.56665668804999</v>
      </c>
      <c r="I195" s="97">
        <v>1255.83447822895</v>
      </c>
      <c r="J195" s="97">
        <v>1413.78048746221</v>
      </c>
      <c r="K195" s="97">
        <v>1684.0853518904378</v>
      </c>
      <c r="L195" s="97"/>
      <c r="M195" s="97"/>
      <c r="N195" s="97"/>
      <c r="O195" s="97"/>
      <c r="P195" s="97"/>
      <c r="Q195" s="97"/>
      <c r="R195" s="97">
        <v>5819.6588753822771</v>
      </c>
      <c r="S195" s="97">
        <v>7677.2696168390121</v>
      </c>
      <c r="T195" s="97">
        <v>20938.936348276999</v>
      </c>
      <c r="U195" s="250">
        <v>-0.24196242077812757</v>
      </c>
    </row>
    <row r="196" spans="1:21" ht="13.5" customHeight="1" x14ac:dyDescent="0.2">
      <c r="A196" s="789"/>
      <c r="B196" s="763"/>
      <c r="C196" s="755"/>
      <c r="D196" s="96" t="s">
        <v>28</v>
      </c>
      <c r="E196" s="97">
        <v>978.7627681981437</v>
      </c>
      <c r="F196" s="97">
        <v>232.03933042324601</v>
      </c>
      <c r="G196" s="97">
        <v>62.587890010511998</v>
      </c>
      <c r="H196" s="97">
        <v>437.14460424342701</v>
      </c>
      <c r="I196" s="97">
        <v>677.89629938047995</v>
      </c>
      <c r="J196" s="97">
        <v>802.92159157991796</v>
      </c>
      <c r="K196" s="97">
        <v>978.7627681981437</v>
      </c>
      <c r="L196" s="97"/>
      <c r="M196" s="97"/>
      <c r="N196" s="97"/>
      <c r="O196" s="97"/>
      <c r="P196" s="97"/>
      <c r="Q196" s="97"/>
      <c r="R196" s="97">
        <v>3191.3524838357271</v>
      </c>
      <c r="S196" s="97">
        <v>4087.8089327662437</v>
      </c>
      <c r="T196" s="97">
        <v>11389.4028174919</v>
      </c>
      <c r="U196" s="250">
        <v>-0.21929998776236326</v>
      </c>
    </row>
    <row r="197" spans="1:21" ht="13.5" customHeight="1" x14ac:dyDescent="0.2">
      <c r="A197" s="789"/>
      <c r="B197" s="763"/>
      <c r="C197" s="755"/>
      <c r="D197" s="96" t="s">
        <v>29</v>
      </c>
      <c r="E197" s="97">
        <v>506.11921964422862</v>
      </c>
      <c r="F197" s="97">
        <v>86.624819000000102</v>
      </c>
      <c r="G197" s="97">
        <v>6.1027740000000001</v>
      </c>
      <c r="H197" s="97">
        <v>196.865711</v>
      </c>
      <c r="I197" s="97">
        <v>219.29037400000001</v>
      </c>
      <c r="J197" s="97">
        <v>764.25747997018698</v>
      </c>
      <c r="K197" s="97">
        <v>506.11921964422862</v>
      </c>
      <c r="L197" s="97"/>
      <c r="M197" s="97"/>
      <c r="N197" s="97"/>
      <c r="O197" s="97"/>
      <c r="P197" s="97"/>
      <c r="Q197" s="97"/>
      <c r="R197" s="97">
        <v>1779.2603776144158</v>
      </c>
      <c r="S197" s="97">
        <v>2366.757309123836</v>
      </c>
      <c r="T197" s="97">
        <v>4925.3971510334804</v>
      </c>
      <c r="U197" s="250">
        <v>-0.24822863300965536</v>
      </c>
    </row>
    <row r="198" spans="1:21" ht="13.5" customHeight="1" x14ac:dyDescent="0.2">
      <c r="A198" s="789"/>
      <c r="B198" s="763"/>
      <c r="C198" s="755"/>
      <c r="D198" s="96" t="s">
        <v>30</v>
      </c>
      <c r="E198" s="97">
        <v>657.27133910690441</v>
      </c>
      <c r="F198" s="97">
        <v>156.60052400000001</v>
      </c>
      <c r="G198" s="97">
        <v>97.037918000000005</v>
      </c>
      <c r="H198" s="97">
        <v>349.13508400000097</v>
      </c>
      <c r="I198" s="97">
        <v>584.12618099999895</v>
      </c>
      <c r="J198" s="97">
        <v>549.17907387435503</v>
      </c>
      <c r="K198" s="97">
        <v>657.27133910690441</v>
      </c>
      <c r="L198" s="97"/>
      <c r="M198" s="97"/>
      <c r="N198" s="97"/>
      <c r="O198" s="97"/>
      <c r="P198" s="97"/>
      <c r="Q198" s="97"/>
      <c r="R198" s="97">
        <v>2393.3501199812595</v>
      </c>
      <c r="S198" s="97">
        <v>2756.7728962464989</v>
      </c>
      <c r="T198" s="97">
        <v>7097.0770939131899</v>
      </c>
      <c r="U198" s="250">
        <v>-0.13182905881005291</v>
      </c>
    </row>
    <row r="199" spans="1:21" ht="13.5" customHeight="1" x14ac:dyDescent="0.2">
      <c r="A199" s="789"/>
      <c r="B199" s="763"/>
      <c r="C199" s="755"/>
      <c r="D199" s="96" t="s">
        <v>31</v>
      </c>
      <c r="E199" s="97">
        <v>145.44004039541693</v>
      </c>
      <c r="F199" s="97">
        <v>65.123699999999999</v>
      </c>
      <c r="G199" s="97">
        <v>1.3920999999999999</v>
      </c>
      <c r="H199" s="97">
        <v>76.323400000000007</v>
      </c>
      <c r="I199" s="97">
        <v>107.015298</v>
      </c>
      <c r="J199" s="97">
        <v>321.69700301573903</v>
      </c>
      <c r="K199" s="97">
        <v>145.44004039541693</v>
      </c>
      <c r="L199" s="97"/>
      <c r="M199" s="97"/>
      <c r="N199" s="97"/>
      <c r="O199" s="97"/>
      <c r="P199" s="97"/>
      <c r="Q199" s="97"/>
      <c r="R199" s="97">
        <v>716.99154141115605</v>
      </c>
      <c r="S199" s="97">
        <v>1056.5595955793583</v>
      </c>
      <c r="T199" s="97">
        <v>3161.2462177079701</v>
      </c>
      <c r="U199" s="250">
        <v>-0.32139034616594631</v>
      </c>
    </row>
    <row r="200" spans="1:21" ht="13.5" customHeight="1" x14ac:dyDescent="0.2">
      <c r="A200" s="789"/>
      <c r="B200" s="763"/>
      <c r="C200" s="755"/>
      <c r="D200" s="85" t="s">
        <v>214</v>
      </c>
      <c r="E200" s="97">
        <v>0</v>
      </c>
      <c r="F200" s="97"/>
      <c r="G200" s="97"/>
      <c r="H200" s="97"/>
      <c r="I200" s="97">
        <v>0</v>
      </c>
      <c r="J200" s="97">
        <v>0.33204453135714301</v>
      </c>
      <c r="K200" s="97">
        <v>0</v>
      </c>
      <c r="L200" s="97"/>
      <c r="M200" s="97"/>
      <c r="N200" s="97"/>
      <c r="O200" s="97"/>
      <c r="P200" s="97"/>
      <c r="Q200" s="97"/>
      <c r="R200" s="97"/>
      <c r="S200" s="97"/>
      <c r="T200" s="97"/>
      <c r="U200" s="250"/>
    </row>
    <row r="201" spans="1:21" ht="13.5" customHeight="1" x14ac:dyDescent="0.2">
      <c r="A201" s="789"/>
      <c r="B201" s="763"/>
      <c r="C201" s="755"/>
      <c r="D201" s="85" t="s">
        <v>215</v>
      </c>
      <c r="E201" s="97">
        <v>0</v>
      </c>
      <c r="F201" s="97"/>
      <c r="G201" s="97"/>
      <c r="H201" s="97"/>
      <c r="I201" s="97">
        <v>0</v>
      </c>
      <c r="J201" s="97">
        <v>0</v>
      </c>
      <c r="K201" s="97">
        <v>0</v>
      </c>
      <c r="L201" s="97"/>
      <c r="M201" s="97"/>
      <c r="N201" s="97"/>
      <c r="O201" s="97"/>
      <c r="P201" s="97"/>
      <c r="Q201" s="97"/>
      <c r="R201" s="97"/>
      <c r="S201" s="97"/>
      <c r="T201" s="97"/>
      <c r="U201" s="250"/>
    </row>
    <row r="202" spans="1:21" ht="13.5" customHeight="1" x14ac:dyDescent="0.2">
      <c r="A202" s="789"/>
      <c r="B202" s="763"/>
      <c r="C202" s="755"/>
      <c r="D202" s="96" t="s">
        <v>32</v>
      </c>
      <c r="E202" s="97">
        <v>0</v>
      </c>
      <c r="F202" s="97">
        <v>0</v>
      </c>
      <c r="G202" s="97">
        <v>0</v>
      </c>
      <c r="H202" s="97">
        <v>0</v>
      </c>
      <c r="I202" s="97">
        <v>0</v>
      </c>
      <c r="J202" s="97">
        <v>0</v>
      </c>
      <c r="K202" s="97">
        <v>0</v>
      </c>
      <c r="L202" s="97"/>
      <c r="M202" s="97"/>
      <c r="N202" s="97"/>
      <c r="O202" s="97"/>
      <c r="P202" s="97"/>
      <c r="Q202" s="97"/>
      <c r="R202" s="97">
        <v>0</v>
      </c>
      <c r="S202" s="97">
        <v>0</v>
      </c>
      <c r="T202" s="97">
        <v>0</v>
      </c>
      <c r="U202" s="250" t="s">
        <v>112</v>
      </c>
    </row>
    <row r="203" spans="1:21" ht="13.5" customHeight="1" x14ac:dyDescent="0.2">
      <c r="A203" s="789"/>
      <c r="B203" s="763"/>
      <c r="C203" s="755" t="s">
        <v>33</v>
      </c>
      <c r="D203" s="96" t="s">
        <v>34</v>
      </c>
      <c r="E203" s="97">
        <v>2751.7183811451237</v>
      </c>
      <c r="F203" s="97">
        <v>863.27381861413005</v>
      </c>
      <c r="G203" s="97">
        <v>300.349392884309</v>
      </c>
      <c r="H203" s="97">
        <v>1449.5770188410299</v>
      </c>
      <c r="I203" s="97">
        <v>2273.4388569361199</v>
      </c>
      <c r="J203" s="97">
        <v>3074.7210412191998</v>
      </c>
      <c r="K203" s="97">
        <v>2751.7183811451237</v>
      </c>
      <c r="L203" s="97"/>
      <c r="M203" s="97"/>
      <c r="N203" s="97"/>
      <c r="O203" s="97"/>
      <c r="P203" s="97"/>
      <c r="Q203" s="97"/>
      <c r="R203" s="97">
        <v>10713.078509639912</v>
      </c>
      <c r="S203" s="97">
        <v>13711.364952438233</v>
      </c>
      <c r="T203" s="97">
        <v>35554.034490779901</v>
      </c>
      <c r="U203" s="250">
        <v>-0.21867162410151941</v>
      </c>
    </row>
    <row r="204" spans="1:21" ht="13.5" customHeight="1" x14ac:dyDescent="0.2">
      <c r="A204" s="789"/>
      <c r="B204" s="763"/>
      <c r="C204" s="755"/>
      <c r="D204" s="96" t="s">
        <v>35</v>
      </c>
      <c r="E204" s="97">
        <v>431.96274720502328</v>
      </c>
      <c r="F204" s="97">
        <v>83.912402208081303</v>
      </c>
      <c r="G204" s="97">
        <v>3.5468862595180801</v>
      </c>
      <c r="H204" s="97">
        <v>162.261003789109</v>
      </c>
      <c r="I204" s="97">
        <v>272.38101529236701</v>
      </c>
      <c r="J204" s="97">
        <v>358.965292140158</v>
      </c>
      <c r="K204" s="97">
        <v>431.96274720502328</v>
      </c>
      <c r="L204" s="97"/>
      <c r="M204" s="97"/>
      <c r="N204" s="97"/>
      <c r="O204" s="97"/>
      <c r="P204" s="97"/>
      <c r="Q204" s="97"/>
      <c r="R204" s="97">
        <v>1313.0293468942566</v>
      </c>
      <c r="S204" s="97">
        <v>1149.1732574703326</v>
      </c>
      <c r="T204" s="97">
        <v>3349.52992006153</v>
      </c>
      <c r="U204" s="250">
        <v>0.14258606207441638</v>
      </c>
    </row>
    <row r="205" spans="1:21" ht="13.5" customHeight="1" x14ac:dyDescent="0.2">
      <c r="A205" s="789"/>
      <c r="B205" s="763"/>
      <c r="C205" s="755"/>
      <c r="D205" s="96" t="s">
        <v>36</v>
      </c>
      <c r="E205" s="97">
        <v>777.63871721835494</v>
      </c>
      <c r="F205" s="97">
        <v>137.14239609264601</v>
      </c>
      <c r="G205" s="97">
        <v>2.5890054321465201</v>
      </c>
      <c r="H205" s="97">
        <v>223.88098474285999</v>
      </c>
      <c r="I205" s="97">
        <v>292.67397694047997</v>
      </c>
      <c r="J205" s="97">
        <v>414.26509683089301</v>
      </c>
      <c r="K205" s="97">
        <v>777.63871721835494</v>
      </c>
      <c r="L205" s="97"/>
      <c r="M205" s="97"/>
      <c r="N205" s="97"/>
      <c r="O205" s="97"/>
      <c r="P205" s="97"/>
      <c r="Q205" s="97"/>
      <c r="R205" s="97">
        <v>1848.1901772573804</v>
      </c>
      <c r="S205" s="97">
        <v>3077.0606881462149</v>
      </c>
      <c r="T205" s="97">
        <v>8570.5787269136999</v>
      </c>
      <c r="U205" s="250">
        <v>-0.39936505497692065</v>
      </c>
    </row>
    <row r="206" spans="1:21" ht="13.5" customHeight="1" x14ac:dyDescent="0.2">
      <c r="A206" s="789"/>
      <c r="B206" s="763"/>
      <c r="C206" s="755"/>
      <c r="D206" s="96" t="s">
        <v>37</v>
      </c>
      <c r="E206" s="97">
        <v>0</v>
      </c>
      <c r="F206" s="97">
        <v>0</v>
      </c>
      <c r="G206" s="97">
        <v>0</v>
      </c>
      <c r="H206" s="97">
        <v>0</v>
      </c>
      <c r="I206" s="97">
        <v>0</v>
      </c>
      <c r="J206" s="97">
        <v>0</v>
      </c>
      <c r="K206" s="97">
        <v>0</v>
      </c>
      <c r="L206" s="97"/>
      <c r="M206" s="97"/>
      <c r="N206" s="97"/>
      <c r="O206" s="97"/>
      <c r="P206" s="97"/>
      <c r="Q206" s="97"/>
      <c r="R206" s="97">
        <v>0</v>
      </c>
      <c r="S206" s="97">
        <v>0.71845928790289704</v>
      </c>
      <c r="T206" s="97">
        <v>0.99228499277355098</v>
      </c>
      <c r="U206" s="250">
        <v>-1</v>
      </c>
    </row>
    <row r="207" spans="1:21" ht="13.5" customHeight="1" x14ac:dyDescent="0.2">
      <c r="A207" s="789"/>
      <c r="B207" s="763"/>
      <c r="C207" s="755"/>
      <c r="D207" s="96" t="s">
        <v>38</v>
      </c>
      <c r="E207" s="97">
        <v>10.367597956841578</v>
      </c>
      <c r="F207" s="97">
        <v>4.0870550555544103</v>
      </c>
      <c r="G207" s="97">
        <v>0</v>
      </c>
      <c r="H207" s="97">
        <v>2.3164485584698098</v>
      </c>
      <c r="I207" s="97">
        <v>5.6687814404562902</v>
      </c>
      <c r="J207" s="97">
        <v>4.2195812735071598</v>
      </c>
      <c r="K207" s="97">
        <v>10.367597956841578</v>
      </c>
      <c r="L207" s="97"/>
      <c r="M207" s="97"/>
      <c r="N207" s="97"/>
      <c r="O207" s="97"/>
      <c r="P207" s="97"/>
      <c r="Q207" s="97"/>
      <c r="R207" s="97">
        <v>26.659464284829248</v>
      </c>
      <c r="S207" s="97">
        <v>6.8509932123140898</v>
      </c>
      <c r="T207" s="97">
        <v>36.924205675532299</v>
      </c>
      <c r="U207" s="250">
        <v>2.8913283751195493</v>
      </c>
    </row>
    <row r="208" spans="1:21" ht="13.5" customHeight="1" x14ac:dyDescent="0.2">
      <c r="A208" s="789"/>
      <c r="B208" s="763"/>
      <c r="C208" s="755"/>
      <c r="D208" s="96" t="s">
        <v>39</v>
      </c>
      <c r="E208" s="97">
        <v>0</v>
      </c>
      <c r="F208" s="97">
        <v>0</v>
      </c>
      <c r="G208" s="97">
        <v>0</v>
      </c>
      <c r="H208" s="97">
        <v>0</v>
      </c>
      <c r="I208" s="97">
        <v>0</v>
      </c>
      <c r="J208" s="97">
        <v>0</v>
      </c>
      <c r="K208" s="97">
        <v>0</v>
      </c>
      <c r="L208" s="97"/>
      <c r="M208" s="97"/>
      <c r="N208" s="97"/>
      <c r="O208" s="97"/>
      <c r="P208" s="97"/>
      <c r="Q208" s="97"/>
      <c r="R208" s="97">
        <v>0</v>
      </c>
      <c r="S208" s="97">
        <v>0</v>
      </c>
      <c r="T208" s="97">
        <v>0</v>
      </c>
      <c r="U208" s="250" t="s">
        <v>112</v>
      </c>
    </row>
    <row r="209" spans="1:21" ht="13.5" customHeight="1" x14ac:dyDescent="0.2">
      <c r="A209" s="789"/>
      <c r="B209" s="763"/>
      <c r="C209" s="755" t="s">
        <v>40</v>
      </c>
      <c r="D209" s="96" t="s">
        <v>41</v>
      </c>
      <c r="E209" s="97">
        <v>3428.9223896311596</v>
      </c>
      <c r="F209" s="97">
        <v>988.01975961096502</v>
      </c>
      <c r="G209" s="97">
        <v>161.965536468008</v>
      </c>
      <c r="H209" s="97">
        <v>1062.4008193278501</v>
      </c>
      <c r="I209" s="97">
        <v>2378.2145066974899</v>
      </c>
      <c r="J209" s="97">
        <v>3393.5429767240098</v>
      </c>
      <c r="K209" s="97">
        <v>3428.9223896311596</v>
      </c>
      <c r="L209" s="97"/>
      <c r="M209" s="97"/>
      <c r="N209" s="97"/>
      <c r="O209" s="97"/>
      <c r="P209" s="97"/>
      <c r="Q209" s="97"/>
      <c r="R209" s="97">
        <v>11413.065988459482</v>
      </c>
      <c r="S209" s="97">
        <v>15075.144616272579</v>
      </c>
      <c r="T209" s="97">
        <v>40675.136994006301</v>
      </c>
      <c r="U209" s="250">
        <v>-0.24292162503437176</v>
      </c>
    </row>
    <row r="210" spans="1:21" ht="13.5" customHeight="1" x14ac:dyDescent="0.2">
      <c r="A210" s="789"/>
      <c r="B210" s="763"/>
      <c r="C210" s="755"/>
      <c r="D210" s="96" t="s">
        <v>42</v>
      </c>
      <c r="E210" s="97">
        <v>504.90862688870311</v>
      </c>
      <c r="F210" s="97">
        <v>91.749718359449204</v>
      </c>
      <c r="G210" s="97">
        <v>105.82024734016601</v>
      </c>
      <c r="H210" s="97">
        <v>744.96484726211997</v>
      </c>
      <c r="I210" s="97">
        <v>422.52029243534503</v>
      </c>
      <c r="J210" s="97">
        <v>423.66766181572802</v>
      </c>
      <c r="K210" s="97">
        <v>504.90862688870311</v>
      </c>
      <c r="L210" s="97"/>
      <c r="M210" s="97"/>
      <c r="N210" s="97"/>
      <c r="O210" s="97"/>
      <c r="P210" s="97"/>
      <c r="Q210" s="97"/>
      <c r="R210" s="97">
        <v>2293.6313941015114</v>
      </c>
      <c r="S210" s="97">
        <v>2600.7481280838283</v>
      </c>
      <c r="T210" s="97">
        <v>6196.3936678802802</v>
      </c>
      <c r="U210" s="250">
        <v>-0.11808784198129696</v>
      </c>
    </row>
    <row r="211" spans="1:21" ht="13.5" customHeight="1" x14ac:dyDescent="0.2">
      <c r="A211" s="789"/>
      <c r="B211" s="763"/>
      <c r="C211" s="755"/>
      <c r="D211" s="96" t="s">
        <v>43</v>
      </c>
      <c r="E211" s="97">
        <v>37.856427005476355</v>
      </c>
      <c r="F211" s="97">
        <v>8.6461939999999995</v>
      </c>
      <c r="G211" s="97">
        <v>38.699500767798902</v>
      </c>
      <c r="H211" s="97">
        <v>30.669789341512399</v>
      </c>
      <c r="I211" s="97">
        <v>43.427831476601703</v>
      </c>
      <c r="J211" s="97">
        <v>34.960372924014003</v>
      </c>
      <c r="K211" s="97">
        <v>37.856427005476355</v>
      </c>
      <c r="L211" s="97"/>
      <c r="M211" s="97"/>
      <c r="N211" s="97"/>
      <c r="O211" s="97"/>
      <c r="P211" s="97"/>
      <c r="Q211" s="97"/>
      <c r="R211" s="97">
        <v>194.26011551540336</v>
      </c>
      <c r="S211" s="97">
        <v>269.27560619853534</v>
      </c>
      <c r="T211" s="97">
        <v>640.52896653698201</v>
      </c>
      <c r="U211" s="250">
        <v>-0.27858257100282413</v>
      </c>
    </row>
    <row r="212" spans="1:21" ht="13.5" customHeight="1" x14ac:dyDescent="0.2">
      <c r="A212" s="789"/>
      <c r="B212" s="763" t="s">
        <v>45</v>
      </c>
      <c r="C212" s="755" t="s">
        <v>26</v>
      </c>
      <c r="D212" s="96" t="s">
        <v>27</v>
      </c>
      <c r="E212" s="97">
        <v>652.00484810956232</v>
      </c>
      <c r="F212" s="97">
        <v>232.260001452832</v>
      </c>
      <c r="G212" s="97">
        <v>15.306397434538599</v>
      </c>
      <c r="H212" s="97">
        <v>299.27764331194999</v>
      </c>
      <c r="I212" s="97">
        <v>483.86422177104498</v>
      </c>
      <c r="J212" s="97">
        <v>567.14521253779003</v>
      </c>
      <c r="K212" s="97">
        <v>652.00484810956232</v>
      </c>
      <c r="L212" s="97"/>
      <c r="M212" s="97"/>
      <c r="N212" s="97"/>
      <c r="O212" s="97"/>
      <c r="P212" s="97"/>
      <c r="Q212" s="97"/>
      <c r="R212" s="97">
        <v>2249.8583246177177</v>
      </c>
      <c r="S212" s="97">
        <v>2755.208983160986</v>
      </c>
      <c r="T212" s="97">
        <v>8186.8948017229504</v>
      </c>
      <c r="U212" s="250">
        <v>-0.18341645284688768</v>
      </c>
    </row>
    <row r="213" spans="1:21" ht="13.5" customHeight="1" x14ac:dyDescent="0.2">
      <c r="A213" s="789"/>
      <c r="B213" s="763"/>
      <c r="C213" s="755"/>
      <c r="D213" s="96" t="s">
        <v>28</v>
      </c>
      <c r="E213" s="97">
        <v>313.43143180185621</v>
      </c>
      <c r="F213" s="97">
        <v>112.56706957675399</v>
      </c>
      <c r="G213" s="97">
        <v>14.368209989487999</v>
      </c>
      <c r="H213" s="97">
        <v>210.304495756573</v>
      </c>
      <c r="I213" s="97">
        <v>324.07810061952</v>
      </c>
      <c r="J213" s="97">
        <v>359.304108420082</v>
      </c>
      <c r="K213" s="97">
        <v>313.43143180185621</v>
      </c>
      <c r="L213" s="97"/>
      <c r="M213" s="97"/>
      <c r="N213" s="97"/>
      <c r="O213" s="97"/>
      <c r="P213" s="97"/>
      <c r="Q213" s="97"/>
      <c r="R213" s="97">
        <v>1334.0534161642731</v>
      </c>
      <c r="S213" s="97">
        <v>1467.0224672337595</v>
      </c>
      <c r="T213" s="97">
        <v>4453.12633250815</v>
      </c>
      <c r="U213" s="250">
        <v>-9.0638728471701513E-2</v>
      </c>
    </row>
    <row r="214" spans="1:21" ht="13.5" customHeight="1" x14ac:dyDescent="0.2">
      <c r="A214" s="789"/>
      <c r="B214" s="763"/>
      <c r="C214" s="755"/>
      <c r="D214" s="96" t="s">
        <v>29</v>
      </c>
      <c r="E214" s="97">
        <v>337.88738235577188</v>
      </c>
      <c r="F214" s="97">
        <v>54.273021999999898</v>
      </c>
      <c r="G214" s="97">
        <v>8.5874810000000004</v>
      </c>
      <c r="H214" s="97">
        <v>73.649143999999893</v>
      </c>
      <c r="I214" s="97">
        <v>139.49588599999899</v>
      </c>
      <c r="J214" s="97">
        <v>466.05936902981301</v>
      </c>
      <c r="K214" s="97">
        <v>337.88738235577188</v>
      </c>
      <c r="L214" s="97"/>
      <c r="M214" s="97"/>
      <c r="N214" s="97"/>
      <c r="O214" s="97"/>
      <c r="P214" s="97"/>
      <c r="Q214" s="97"/>
      <c r="R214" s="97">
        <v>1079.9522843855837</v>
      </c>
      <c r="S214" s="97">
        <v>1231.9399358761661</v>
      </c>
      <c r="T214" s="97">
        <v>2409.5212419665199</v>
      </c>
      <c r="U214" s="250">
        <v>-0.12337261506380792</v>
      </c>
    </row>
    <row r="215" spans="1:21" ht="13.5" customHeight="1" x14ac:dyDescent="0.2">
      <c r="A215" s="789"/>
      <c r="B215" s="763"/>
      <c r="C215" s="755"/>
      <c r="D215" s="96" t="s">
        <v>30</v>
      </c>
      <c r="E215" s="97">
        <v>549.79828089309285</v>
      </c>
      <c r="F215" s="97">
        <v>136.611299</v>
      </c>
      <c r="G215" s="97">
        <v>0.67488199999999698</v>
      </c>
      <c r="H215" s="97">
        <v>184.46908499999901</v>
      </c>
      <c r="I215" s="97">
        <v>339.88184699999999</v>
      </c>
      <c r="J215" s="97">
        <v>430.81733012564598</v>
      </c>
      <c r="K215" s="97">
        <v>549.79828089309285</v>
      </c>
      <c r="L215" s="97"/>
      <c r="M215" s="97"/>
      <c r="N215" s="97"/>
      <c r="O215" s="97"/>
      <c r="P215" s="97"/>
      <c r="Q215" s="97"/>
      <c r="R215" s="97">
        <v>1642.2527240187378</v>
      </c>
      <c r="S215" s="97">
        <v>1956.2115057535041</v>
      </c>
      <c r="T215" s="97">
        <v>4781.3808950868197</v>
      </c>
      <c r="U215" s="250">
        <v>-0.16049327018646375</v>
      </c>
    </row>
    <row r="216" spans="1:21" ht="13.5" customHeight="1" x14ac:dyDescent="0.2">
      <c r="A216" s="789"/>
      <c r="B216" s="763"/>
      <c r="C216" s="755"/>
      <c r="D216" s="96" t="s">
        <v>31</v>
      </c>
      <c r="E216" s="97">
        <v>150.02842960458202</v>
      </c>
      <c r="F216" s="97">
        <v>51.325049999999997</v>
      </c>
      <c r="G216" s="97">
        <v>0.84199999999999997</v>
      </c>
      <c r="H216" s="97">
        <v>70.288650000000004</v>
      </c>
      <c r="I216" s="97">
        <v>103.86828199999999</v>
      </c>
      <c r="J216" s="97">
        <v>275.98199198426101</v>
      </c>
      <c r="K216" s="97">
        <v>150.02842960458202</v>
      </c>
      <c r="L216" s="97"/>
      <c r="M216" s="97"/>
      <c r="N216" s="97"/>
      <c r="O216" s="97"/>
      <c r="P216" s="97"/>
      <c r="Q216" s="97"/>
      <c r="R216" s="97">
        <v>652.33440358884309</v>
      </c>
      <c r="S216" s="97">
        <v>823.15767442064168</v>
      </c>
      <c r="T216" s="97">
        <v>2255.4127522920298</v>
      </c>
      <c r="U216" s="250">
        <v>-0.20752193187292844</v>
      </c>
    </row>
    <row r="217" spans="1:21" ht="13.5" customHeight="1" x14ac:dyDescent="0.2">
      <c r="A217" s="789"/>
      <c r="B217" s="763"/>
      <c r="C217" s="755"/>
      <c r="D217" s="85" t="s">
        <v>214</v>
      </c>
      <c r="E217" s="97">
        <v>0</v>
      </c>
      <c r="F217" s="97"/>
      <c r="G217" s="97"/>
      <c r="H217" s="97"/>
      <c r="I217" s="97">
        <v>0</v>
      </c>
      <c r="J217" s="97">
        <v>0.13745546864285699</v>
      </c>
      <c r="K217" s="97">
        <v>0</v>
      </c>
      <c r="L217" s="97"/>
      <c r="M217" s="97"/>
      <c r="N217" s="97"/>
      <c r="O217" s="97"/>
      <c r="P217" s="97"/>
      <c r="Q217" s="97"/>
      <c r="R217" s="97">
        <v>0.13745546864285699</v>
      </c>
      <c r="S217" s="97"/>
      <c r="T217" s="97"/>
      <c r="U217" s="250"/>
    </row>
    <row r="218" spans="1:21" ht="13.5" customHeight="1" x14ac:dyDescent="0.2">
      <c r="A218" s="789"/>
      <c r="B218" s="763"/>
      <c r="C218" s="755"/>
      <c r="D218" s="85" t="s">
        <v>215</v>
      </c>
      <c r="E218" s="97">
        <v>0</v>
      </c>
      <c r="F218" s="97"/>
      <c r="G218" s="97"/>
      <c r="H218" s="97"/>
      <c r="I218" s="97">
        <v>0</v>
      </c>
      <c r="J218" s="97">
        <v>0</v>
      </c>
      <c r="K218" s="97">
        <v>0</v>
      </c>
      <c r="L218" s="97"/>
      <c r="M218" s="97"/>
      <c r="N218" s="97"/>
      <c r="O218" s="97"/>
      <c r="P218" s="97"/>
      <c r="Q218" s="97"/>
      <c r="R218" s="97">
        <v>0</v>
      </c>
      <c r="S218" s="97"/>
      <c r="T218" s="97"/>
      <c r="U218" s="250"/>
    </row>
    <row r="219" spans="1:21" ht="13.5" customHeight="1" x14ac:dyDescent="0.2">
      <c r="A219" s="789"/>
      <c r="B219" s="763"/>
      <c r="C219" s="755"/>
      <c r="D219" s="96" t="s">
        <v>32</v>
      </c>
      <c r="E219" s="97">
        <v>2.1615000000000002</v>
      </c>
      <c r="F219" s="97">
        <v>1.9631000000000001</v>
      </c>
      <c r="G219" s="97">
        <v>1.0858000000000001</v>
      </c>
      <c r="H219" s="97">
        <v>2.2303000000000002</v>
      </c>
      <c r="I219" s="97">
        <v>3.802</v>
      </c>
      <c r="J219" s="97">
        <v>2.6591</v>
      </c>
      <c r="K219" s="97">
        <v>2.1615000000000002</v>
      </c>
      <c r="L219" s="97"/>
      <c r="M219" s="97"/>
      <c r="N219" s="97"/>
      <c r="O219" s="97"/>
      <c r="P219" s="97"/>
      <c r="Q219" s="97"/>
      <c r="R219" s="97">
        <v>13.901800000000001</v>
      </c>
      <c r="S219" s="97">
        <v>17.8246</v>
      </c>
      <c r="T219" s="97">
        <v>64.608900000000006</v>
      </c>
      <c r="U219" s="250">
        <v>-0.22007786991012412</v>
      </c>
    </row>
    <row r="220" spans="1:21" ht="13.5" customHeight="1" x14ac:dyDescent="0.2">
      <c r="A220" s="789"/>
      <c r="B220" s="763"/>
      <c r="C220" s="755" t="s">
        <v>33</v>
      </c>
      <c r="D220" s="96" t="s">
        <v>34</v>
      </c>
      <c r="E220" s="97">
        <v>1677.6179108548899</v>
      </c>
      <c r="F220" s="97">
        <v>489.11479538587002</v>
      </c>
      <c r="G220" s="97">
        <v>37.928162115691201</v>
      </c>
      <c r="H220" s="97">
        <v>666.36885515896904</v>
      </c>
      <c r="I220" s="97">
        <v>1147.7417110638901</v>
      </c>
      <c r="J220" s="97">
        <v>1801.7424067808099</v>
      </c>
      <c r="K220" s="97">
        <v>1677.6179108548899</v>
      </c>
      <c r="L220" s="97"/>
      <c r="M220" s="97"/>
      <c r="N220" s="97"/>
      <c r="O220" s="97"/>
      <c r="P220" s="97"/>
      <c r="Q220" s="97"/>
      <c r="R220" s="97">
        <v>5820.5138413601198</v>
      </c>
      <c r="S220" s="97">
        <v>7103.8927645618087</v>
      </c>
      <c r="T220" s="97">
        <v>18347.020411220099</v>
      </c>
      <c r="U220" s="250">
        <v>-0.18065854394704561</v>
      </c>
    </row>
    <row r="221" spans="1:21" ht="13.5" customHeight="1" x14ac:dyDescent="0.2">
      <c r="A221" s="789"/>
      <c r="B221" s="763"/>
      <c r="C221" s="755"/>
      <c r="D221" s="96" t="s">
        <v>35</v>
      </c>
      <c r="E221" s="97">
        <v>126.82895279497671</v>
      </c>
      <c r="F221" s="97">
        <v>33.809197791918699</v>
      </c>
      <c r="G221" s="97">
        <v>1.55931374048192</v>
      </c>
      <c r="H221" s="97">
        <v>64.443796210890895</v>
      </c>
      <c r="I221" s="97">
        <v>104.671984707633</v>
      </c>
      <c r="J221" s="97">
        <v>117.10550785984201</v>
      </c>
      <c r="K221" s="97">
        <v>126.82895279497671</v>
      </c>
      <c r="L221" s="97"/>
      <c r="M221" s="97"/>
      <c r="N221" s="97"/>
      <c r="O221" s="97"/>
      <c r="P221" s="97"/>
      <c r="Q221" s="97"/>
      <c r="R221" s="97">
        <v>448.41875310574324</v>
      </c>
      <c r="S221" s="97">
        <v>197.65164252966758</v>
      </c>
      <c r="T221" s="97">
        <v>750.15307993847398</v>
      </c>
      <c r="U221" s="250">
        <v>1.2687327429542377</v>
      </c>
    </row>
    <row r="222" spans="1:21" ht="13.5" customHeight="1" x14ac:dyDescent="0.2">
      <c r="A222" s="789"/>
      <c r="B222" s="763"/>
      <c r="C222" s="755"/>
      <c r="D222" s="96" t="s">
        <v>36</v>
      </c>
      <c r="E222" s="97">
        <v>196.07058278164504</v>
      </c>
      <c r="F222" s="97">
        <v>63.9452039073539</v>
      </c>
      <c r="G222" s="97">
        <v>1.37729456785348</v>
      </c>
      <c r="H222" s="97">
        <v>108.09431525714</v>
      </c>
      <c r="I222" s="97">
        <v>139.69602305952</v>
      </c>
      <c r="J222" s="97">
        <v>181.422803169107</v>
      </c>
      <c r="K222" s="97">
        <v>196.07058278164504</v>
      </c>
      <c r="L222" s="97"/>
      <c r="M222" s="97"/>
      <c r="N222" s="97"/>
      <c r="O222" s="97"/>
      <c r="P222" s="97"/>
      <c r="Q222" s="97"/>
      <c r="R222" s="97">
        <v>690.60622274261937</v>
      </c>
      <c r="S222" s="97">
        <v>948.46981185378468</v>
      </c>
      <c r="T222" s="97">
        <v>3031.2741730862999</v>
      </c>
      <c r="U222" s="250">
        <v>-0.27187326985892235</v>
      </c>
    </row>
    <row r="223" spans="1:21" ht="13.5" customHeight="1" x14ac:dyDescent="0.2">
      <c r="A223" s="789"/>
      <c r="B223" s="763"/>
      <c r="C223" s="755"/>
      <c r="D223" s="96" t="s">
        <v>37</v>
      </c>
      <c r="E223" s="97">
        <v>0</v>
      </c>
      <c r="F223" s="97">
        <v>0</v>
      </c>
      <c r="G223" s="97">
        <v>0</v>
      </c>
      <c r="H223" s="97">
        <v>0</v>
      </c>
      <c r="I223" s="97">
        <v>0</v>
      </c>
      <c r="J223" s="97">
        <v>0</v>
      </c>
      <c r="K223" s="97">
        <v>0</v>
      </c>
      <c r="L223" s="97"/>
      <c r="M223" s="97"/>
      <c r="N223" s="97"/>
      <c r="O223" s="97"/>
      <c r="P223" s="97"/>
      <c r="Q223" s="97"/>
      <c r="R223" s="97">
        <v>0</v>
      </c>
      <c r="S223" s="97">
        <v>0.24474071209710299</v>
      </c>
      <c r="T223" s="97">
        <v>0.33121500722644898</v>
      </c>
      <c r="U223" s="250">
        <v>-1</v>
      </c>
    </row>
    <row r="224" spans="1:21" ht="13.5" customHeight="1" x14ac:dyDescent="0.2">
      <c r="A224" s="789"/>
      <c r="B224" s="763"/>
      <c r="C224" s="755"/>
      <c r="D224" s="96" t="s">
        <v>38</v>
      </c>
      <c r="E224" s="97">
        <v>4.7857020431584214</v>
      </c>
      <c r="F224" s="97">
        <v>2.1303449444455902</v>
      </c>
      <c r="G224" s="97">
        <v>0</v>
      </c>
      <c r="H224" s="97">
        <v>1.31235144153019</v>
      </c>
      <c r="I224" s="97">
        <v>2.8806185595437102</v>
      </c>
      <c r="J224" s="97">
        <v>1.83051872649284</v>
      </c>
      <c r="K224" s="97">
        <v>4.7857020431584214</v>
      </c>
      <c r="L224" s="97"/>
      <c r="M224" s="97"/>
      <c r="N224" s="97"/>
      <c r="O224" s="97"/>
      <c r="P224" s="97"/>
      <c r="Q224" s="97"/>
      <c r="R224" s="97">
        <v>12.939535715170752</v>
      </c>
      <c r="S224" s="97">
        <v>1.1062067876859101</v>
      </c>
      <c r="T224" s="97">
        <v>14.5440943244677</v>
      </c>
      <c r="U224" s="250">
        <v>10.697212365003793</v>
      </c>
    </row>
    <row r="225" spans="1:21" ht="13.5" customHeight="1" x14ac:dyDescent="0.2">
      <c r="A225" s="789"/>
      <c r="B225" s="763"/>
      <c r="C225" s="755"/>
      <c r="D225" s="96" t="s">
        <v>39</v>
      </c>
      <c r="E225" s="97">
        <v>0</v>
      </c>
      <c r="F225" s="97">
        <v>0</v>
      </c>
      <c r="G225" s="97">
        <v>0</v>
      </c>
      <c r="H225" s="97">
        <v>0</v>
      </c>
      <c r="I225" s="97">
        <v>0</v>
      </c>
      <c r="J225" s="97">
        <v>0</v>
      </c>
      <c r="K225" s="97">
        <v>0</v>
      </c>
      <c r="L225" s="97"/>
      <c r="M225" s="97"/>
      <c r="N225" s="97"/>
      <c r="O225" s="97"/>
      <c r="P225" s="97"/>
      <c r="Q225" s="97"/>
      <c r="R225" s="97">
        <v>0</v>
      </c>
      <c r="S225" s="97">
        <v>0</v>
      </c>
      <c r="T225" s="97">
        <v>0</v>
      </c>
      <c r="U225" s="250" t="s">
        <v>112</v>
      </c>
    </row>
    <row r="226" spans="1:21" ht="13.5" customHeight="1" x14ac:dyDescent="0.2">
      <c r="A226" s="789"/>
      <c r="B226" s="763"/>
      <c r="C226" s="755" t="s">
        <v>40</v>
      </c>
      <c r="D226" s="96" t="s">
        <v>41</v>
      </c>
      <c r="E226" s="97">
        <v>1814.2249973688376</v>
      </c>
      <c r="F226" s="97">
        <v>567.01762638903494</v>
      </c>
      <c r="G226" s="97">
        <v>20.3837185319917</v>
      </c>
      <c r="H226" s="97">
        <v>496.50668067215503</v>
      </c>
      <c r="I226" s="97">
        <v>1230.89200630251</v>
      </c>
      <c r="J226" s="97">
        <v>1959.99046627599</v>
      </c>
      <c r="K226" s="97">
        <v>1814.2249973688376</v>
      </c>
      <c r="L226" s="97"/>
      <c r="M226" s="97"/>
      <c r="N226" s="97"/>
      <c r="O226" s="97"/>
      <c r="P226" s="97"/>
      <c r="Q226" s="97"/>
      <c r="R226" s="97">
        <v>6089.0154955405196</v>
      </c>
      <c r="S226" s="97">
        <v>7386.274426727432</v>
      </c>
      <c r="T226" s="97">
        <v>19992.601201993701</v>
      </c>
      <c r="U226" s="250">
        <v>-0.17563102265639441</v>
      </c>
    </row>
    <row r="227" spans="1:21" ht="13.5" customHeight="1" x14ac:dyDescent="0.2">
      <c r="A227" s="789"/>
      <c r="B227" s="763"/>
      <c r="C227" s="755"/>
      <c r="D227" s="96" t="s">
        <v>42</v>
      </c>
      <c r="E227" s="97">
        <v>177.92257811129684</v>
      </c>
      <c r="F227" s="97">
        <v>30.6281096405508</v>
      </c>
      <c r="G227" s="97">
        <v>4.2551526598337501</v>
      </c>
      <c r="H227" s="97">
        <v>331.68502673787998</v>
      </c>
      <c r="I227" s="97">
        <v>147.19676256465499</v>
      </c>
      <c r="J227" s="97">
        <v>130.139943184272</v>
      </c>
      <c r="K227" s="97">
        <v>177.92257811129684</v>
      </c>
      <c r="L227" s="97"/>
      <c r="M227" s="97"/>
      <c r="N227" s="97"/>
      <c r="O227" s="97"/>
      <c r="P227" s="97"/>
      <c r="Q227" s="97"/>
      <c r="R227" s="97">
        <v>821.82757289848837</v>
      </c>
      <c r="S227" s="97">
        <v>837.49684591617199</v>
      </c>
      <c r="T227" s="97">
        <v>2095.3609381197198</v>
      </c>
      <c r="U227" s="250">
        <v>-1.8709650184464133E-2</v>
      </c>
    </row>
    <row r="228" spans="1:21" ht="13.5" customHeight="1" x14ac:dyDescent="0.2">
      <c r="A228" s="789"/>
      <c r="B228" s="763"/>
      <c r="C228" s="755"/>
      <c r="D228" s="96" t="s">
        <v>43</v>
      </c>
      <c r="E228" s="97">
        <v>13.155572994523645</v>
      </c>
      <c r="F228" s="97">
        <v>-8.6461939999999995</v>
      </c>
      <c r="G228" s="97">
        <v>16.225899232201101</v>
      </c>
      <c r="H228" s="97">
        <v>12.0276106584876</v>
      </c>
      <c r="I228" s="97">
        <v>16.9015685233983</v>
      </c>
      <c r="J228" s="97">
        <v>11.970827075986</v>
      </c>
      <c r="K228" s="97">
        <v>13.155572994523645</v>
      </c>
      <c r="L228" s="97"/>
      <c r="M228" s="97"/>
      <c r="N228" s="97"/>
      <c r="O228" s="97"/>
      <c r="P228" s="97"/>
      <c r="Q228" s="97"/>
      <c r="R228" s="97">
        <v>61.635284484596653</v>
      </c>
      <c r="S228" s="97">
        <v>27.593893801464155</v>
      </c>
      <c r="T228" s="97">
        <v>55.360833463018402</v>
      </c>
      <c r="U228" s="250">
        <v>1.2336566534631741</v>
      </c>
    </row>
    <row r="229" spans="1:21" ht="13.5" customHeight="1" x14ac:dyDescent="0.2">
      <c r="A229" s="789"/>
      <c r="B229" s="762" t="s">
        <v>25</v>
      </c>
      <c r="C229" s="762"/>
      <c r="D229" s="762"/>
      <c r="E229" s="245">
        <v>5976.9905919999974</v>
      </c>
      <c r="F229" s="245">
        <v>1677.4152140000001</v>
      </c>
      <c r="G229" s="245">
        <v>347.350055</v>
      </c>
      <c r="H229" s="245">
        <v>2678.254774</v>
      </c>
      <c r="I229" s="245">
        <v>4239.1529680000003</v>
      </c>
      <c r="J229" s="245">
        <v>5954.2722480000002</v>
      </c>
      <c r="K229" s="245">
        <v>5976.9905919999974</v>
      </c>
      <c r="L229" s="245"/>
      <c r="M229" s="245"/>
      <c r="N229" s="245"/>
      <c r="O229" s="245"/>
      <c r="P229" s="245"/>
      <c r="Q229" s="245"/>
      <c r="R229" s="245">
        <v>20873.435850999998</v>
      </c>
      <c r="S229" s="245">
        <v>26196.533517</v>
      </c>
      <c r="T229" s="245">
        <v>69663.004551999999</v>
      </c>
      <c r="U229" s="246">
        <v>-0.20319855153910449</v>
      </c>
    </row>
    <row r="230" spans="1:21" ht="13.5" customHeight="1" x14ac:dyDescent="0.2">
      <c r="A230" s="789"/>
      <c r="B230" s="762" t="s">
        <v>44</v>
      </c>
      <c r="C230" s="762"/>
      <c r="D230" s="762"/>
      <c r="E230" s="245">
        <v>3971.6787192351312</v>
      </c>
      <c r="F230" s="245">
        <v>1088.4156719704099</v>
      </c>
      <c r="G230" s="245">
        <v>306.48528457597303</v>
      </c>
      <c r="H230" s="245">
        <v>1838.0354559314801</v>
      </c>
      <c r="I230" s="245">
        <v>2844.1626306094299</v>
      </c>
      <c r="J230" s="245">
        <v>3852.1676804337699</v>
      </c>
      <c r="K230" s="245">
        <v>3971.6787192351312</v>
      </c>
      <c r="L230" s="245"/>
      <c r="M230" s="245"/>
      <c r="N230" s="245"/>
      <c r="O230" s="245"/>
      <c r="P230" s="245"/>
      <c r="Q230" s="245"/>
      <c r="R230" s="245">
        <v>13900.945442756194</v>
      </c>
      <c r="S230" s="245">
        <v>17945.16835055493</v>
      </c>
      <c r="T230" s="245">
        <v>47512.0596284235</v>
      </c>
      <c r="U230" s="246">
        <v>-0.22536555962004523</v>
      </c>
    </row>
    <row r="231" spans="1:21" ht="13.5" customHeight="1" x14ac:dyDescent="0.2">
      <c r="A231" s="789"/>
      <c r="B231" s="762" t="s">
        <v>46</v>
      </c>
      <c r="C231" s="762"/>
      <c r="D231" s="762"/>
      <c r="E231" s="245">
        <v>753.81009899999981</v>
      </c>
      <c r="F231" s="245">
        <v>159.86967300000001</v>
      </c>
      <c r="G231" s="245">
        <v>86.423687999999999</v>
      </c>
      <c r="H231" s="245">
        <v>343.96644300000003</v>
      </c>
      <c r="I231" s="245">
        <v>495.35634900000002</v>
      </c>
      <c r="J231" s="245">
        <v>806.05346999999995</v>
      </c>
      <c r="K231" s="245">
        <v>753.81009899999981</v>
      </c>
      <c r="L231" s="245"/>
      <c r="M231" s="245"/>
      <c r="N231" s="245"/>
      <c r="O231" s="245"/>
      <c r="P231" s="245"/>
      <c r="Q231" s="245"/>
      <c r="R231" s="245">
        <v>2645.4797219999996</v>
      </c>
      <c r="S231" s="245">
        <v>3277.6676782949012</v>
      </c>
      <c r="T231" s="245">
        <v>9368.6511331767197</v>
      </c>
      <c r="U231" s="246">
        <v>-0.1928773806085724</v>
      </c>
    </row>
    <row r="232" spans="1:21" ht="13.5" customHeight="1" x14ac:dyDescent="0.2">
      <c r="A232" s="789"/>
      <c r="B232" s="762" t="s">
        <v>47</v>
      </c>
      <c r="C232" s="762"/>
      <c r="D232" s="762"/>
      <c r="E232" s="245">
        <v>1251.5017737648664</v>
      </c>
      <c r="F232" s="245">
        <v>429.12986902958602</v>
      </c>
      <c r="G232" s="245">
        <v>-45.558917575973503</v>
      </c>
      <c r="H232" s="245">
        <v>496.252875068523</v>
      </c>
      <c r="I232" s="245">
        <v>899.63398839056401</v>
      </c>
      <c r="J232" s="245">
        <v>1296.0510975662301</v>
      </c>
      <c r="K232" s="245">
        <v>1251.5017737648664</v>
      </c>
      <c r="L232" s="245"/>
      <c r="M232" s="245"/>
      <c r="N232" s="245"/>
      <c r="O232" s="245"/>
      <c r="P232" s="245"/>
      <c r="Q232" s="245"/>
      <c r="R232" s="245">
        <v>4327.010686243796</v>
      </c>
      <c r="S232" s="245">
        <v>4973.697488150161</v>
      </c>
      <c r="T232" s="245">
        <v>12782.293790399801</v>
      </c>
      <c r="U232" s="246">
        <v>-0.13002133793764037</v>
      </c>
    </row>
    <row r="233" spans="1:21" ht="13.5" customHeight="1" x14ac:dyDescent="0.2">
      <c r="A233" s="789"/>
      <c r="B233" s="762" t="s">
        <v>48</v>
      </c>
      <c r="C233" s="762"/>
      <c r="D233" s="762"/>
      <c r="E233" s="246">
        <v>0.33550527508758493</v>
      </c>
      <c r="F233" s="246">
        <v>0.35113520916806601</v>
      </c>
      <c r="G233" s="246">
        <v>0.11764722600670501</v>
      </c>
      <c r="H233" s="246">
        <v>0.313718965882266</v>
      </c>
      <c r="I233" s="246">
        <v>0.32907289449588101</v>
      </c>
      <c r="J233" s="246">
        <v>0.35304139280368302</v>
      </c>
      <c r="K233" s="246">
        <v>0.33550527508758493</v>
      </c>
      <c r="L233" s="246"/>
      <c r="M233" s="246"/>
      <c r="N233" s="246"/>
      <c r="O233" s="246"/>
      <c r="P233" s="246"/>
      <c r="Q233" s="246"/>
      <c r="R233" s="246">
        <v>0.33403654568491981</v>
      </c>
      <c r="S233" s="246">
        <v>0.31497927621188565</v>
      </c>
      <c r="T233" s="246">
        <v>0.31797286186589702</v>
      </c>
      <c r="U233" s="246">
        <v>1.9057269473034155E-2</v>
      </c>
    </row>
    <row r="234" spans="1:21" ht="13.5" customHeight="1" x14ac:dyDescent="0.2">
      <c r="A234" s="789"/>
      <c r="B234" s="762" t="s">
        <v>49</v>
      </c>
      <c r="C234" s="762"/>
      <c r="D234" s="762"/>
      <c r="E234" s="246">
        <v>0.12611866915249115</v>
      </c>
      <c r="F234" s="246">
        <v>9.5307155715352906E-2</v>
      </c>
      <c r="G234" s="246">
        <v>0.24880862045638599</v>
      </c>
      <c r="H234" s="246">
        <v>0.128429321339838</v>
      </c>
      <c r="I234" s="246">
        <v>0.116852671450944</v>
      </c>
      <c r="J234" s="246">
        <v>0.135373969551148</v>
      </c>
      <c r="K234" s="246">
        <v>0.12611866915249115</v>
      </c>
      <c r="L234" s="246"/>
      <c r="M234" s="246"/>
      <c r="N234" s="246"/>
      <c r="O234" s="246"/>
      <c r="P234" s="246"/>
      <c r="Q234" s="246"/>
      <c r="R234" s="246">
        <v>0.12673906398947066</v>
      </c>
      <c r="S234" s="246">
        <v>0.12511837400806824</v>
      </c>
      <c r="T234" s="246">
        <v>0.13448531531802499</v>
      </c>
      <c r="U234" s="246">
        <v>1.6206899814024123E-3</v>
      </c>
    </row>
    <row r="235" spans="1:21" ht="13.5" customHeight="1" x14ac:dyDescent="0.2">
      <c r="A235" s="789"/>
      <c r="B235" s="762" t="s">
        <v>50</v>
      </c>
      <c r="C235" s="762"/>
      <c r="D235" s="762"/>
      <c r="E235" s="246">
        <v>0.20938660593509378</v>
      </c>
      <c r="F235" s="246">
        <v>0.25582805345271298</v>
      </c>
      <c r="G235" s="246">
        <v>-0.131161394449681</v>
      </c>
      <c r="H235" s="246">
        <v>0.18528964454242899</v>
      </c>
      <c r="I235" s="246">
        <v>0.21222022304493701</v>
      </c>
      <c r="J235" s="246">
        <v>0.21766742325253399</v>
      </c>
      <c r="K235" s="246">
        <v>0.20938660593509378</v>
      </c>
      <c r="L235" s="246"/>
      <c r="M235" s="246"/>
      <c r="N235" s="246"/>
      <c r="O235" s="246"/>
      <c r="P235" s="246"/>
      <c r="Q235" s="246"/>
      <c r="R235" s="246">
        <v>0.20729748169544876</v>
      </c>
      <c r="S235" s="246">
        <v>0.18986090220381738</v>
      </c>
      <c r="T235" s="246">
        <v>0.183487546547873</v>
      </c>
      <c r="U235" s="246">
        <v>1.7436579491631382E-2</v>
      </c>
    </row>
    <row r="236" spans="1:21" ht="13.5" customHeight="1" x14ac:dyDescent="0.2">
      <c r="A236" s="789" t="s">
        <v>54</v>
      </c>
      <c r="B236" s="763" t="s">
        <v>25</v>
      </c>
      <c r="C236" s="755" t="s">
        <v>26</v>
      </c>
      <c r="D236" s="96" t="s">
        <v>27</v>
      </c>
      <c r="E236" s="97">
        <v>3407.4625000000001</v>
      </c>
      <c r="F236" s="97">
        <v>759.50409999999999</v>
      </c>
      <c r="G236" s="97">
        <v>202.1371</v>
      </c>
      <c r="H236" s="97">
        <v>2029.3821</v>
      </c>
      <c r="I236" s="97">
        <v>2367.5664000000002</v>
      </c>
      <c r="J236" s="97">
        <v>2695.8588</v>
      </c>
      <c r="K236" s="97">
        <v>3407.4625000000001</v>
      </c>
      <c r="L236" s="97"/>
      <c r="M236" s="97"/>
      <c r="N236" s="97"/>
      <c r="O236" s="97"/>
      <c r="P236" s="97"/>
      <c r="Q236" s="97"/>
      <c r="R236" s="97">
        <v>11461.911</v>
      </c>
      <c r="S236" s="97">
        <v>16809.322699999997</v>
      </c>
      <c r="T236" s="97">
        <v>42272.639900000002</v>
      </c>
      <c r="U236" s="250">
        <v>-0.31812178250346745</v>
      </c>
    </row>
    <row r="237" spans="1:21" ht="13.5" customHeight="1" x14ac:dyDescent="0.2">
      <c r="A237" s="789"/>
      <c r="B237" s="763"/>
      <c r="C237" s="755"/>
      <c r="D237" s="96" t="s">
        <v>28</v>
      </c>
      <c r="E237" s="97">
        <v>1889.518</v>
      </c>
      <c r="F237" s="97">
        <v>437.91730000000001</v>
      </c>
      <c r="G237" s="97">
        <v>237.46729999999999</v>
      </c>
      <c r="H237" s="97">
        <v>1243.4327000000001</v>
      </c>
      <c r="I237" s="97">
        <v>1164.5717999999999</v>
      </c>
      <c r="J237" s="97">
        <v>1549.0146</v>
      </c>
      <c r="K237" s="97">
        <v>1889.518</v>
      </c>
      <c r="L237" s="97"/>
      <c r="M237" s="97"/>
      <c r="N237" s="97"/>
      <c r="O237" s="97"/>
      <c r="P237" s="97"/>
      <c r="Q237" s="97"/>
      <c r="R237" s="97">
        <v>6521.9217000000008</v>
      </c>
      <c r="S237" s="97">
        <v>9773.4147000000012</v>
      </c>
      <c r="T237" s="97">
        <v>22923.8835</v>
      </c>
      <c r="U237" s="250">
        <v>-0.33268750992424378</v>
      </c>
    </row>
    <row r="238" spans="1:21" ht="13.5" customHeight="1" x14ac:dyDescent="0.2">
      <c r="A238" s="789"/>
      <c r="B238" s="763"/>
      <c r="C238" s="755"/>
      <c r="D238" s="96" t="s">
        <v>29</v>
      </c>
      <c r="E238" s="97">
        <v>1079.9960340000007</v>
      </c>
      <c r="F238" s="97">
        <v>149.66640100000001</v>
      </c>
      <c r="G238" s="97">
        <v>23.814204</v>
      </c>
      <c r="H238" s="97">
        <v>398.94855200000001</v>
      </c>
      <c r="I238" s="97">
        <v>623.43055200000003</v>
      </c>
      <c r="J238" s="97">
        <v>1406.3608959999999</v>
      </c>
      <c r="K238" s="97">
        <v>1079.9960340000007</v>
      </c>
      <c r="L238" s="97"/>
      <c r="M238" s="97"/>
      <c r="N238" s="97"/>
      <c r="O238" s="97"/>
      <c r="P238" s="97"/>
      <c r="Q238" s="97"/>
      <c r="R238" s="97">
        <v>3682.2166390000007</v>
      </c>
      <c r="S238" s="97">
        <v>5221.4974050000001</v>
      </c>
      <c r="T238" s="97">
        <v>9541.4243399999996</v>
      </c>
      <c r="U238" s="250">
        <v>-0.2947968076218932</v>
      </c>
    </row>
    <row r="239" spans="1:21" ht="13.5" customHeight="1" x14ac:dyDescent="0.2">
      <c r="A239" s="789"/>
      <c r="B239" s="763"/>
      <c r="C239" s="755"/>
      <c r="D239" s="96" t="s">
        <v>30</v>
      </c>
      <c r="E239" s="97">
        <v>1407.0666389999951</v>
      </c>
      <c r="F239" s="97">
        <v>267.44607600000001</v>
      </c>
      <c r="G239" s="97">
        <v>155.463885</v>
      </c>
      <c r="H239" s="97">
        <v>621.52874599999996</v>
      </c>
      <c r="I239" s="97">
        <v>1147.7220150000001</v>
      </c>
      <c r="J239" s="97">
        <v>1039.946359</v>
      </c>
      <c r="K239" s="97">
        <v>1407.0666389999951</v>
      </c>
      <c r="L239" s="97"/>
      <c r="M239" s="97"/>
      <c r="N239" s="97"/>
      <c r="O239" s="97"/>
      <c r="P239" s="97"/>
      <c r="Q239" s="97"/>
      <c r="R239" s="97">
        <v>4639.1737199999952</v>
      </c>
      <c r="S239" s="97">
        <v>5413.7324280000021</v>
      </c>
      <c r="T239" s="97">
        <v>13217.771167999999</v>
      </c>
      <c r="U239" s="250">
        <v>-0.14307295720674407</v>
      </c>
    </row>
    <row r="240" spans="1:21" ht="13.5" customHeight="1" x14ac:dyDescent="0.2">
      <c r="A240" s="789"/>
      <c r="B240" s="763"/>
      <c r="C240" s="755"/>
      <c r="D240" s="96" t="s">
        <v>31</v>
      </c>
      <c r="E240" s="97">
        <v>335.07854999999881</v>
      </c>
      <c r="F240" s="97">
        <v>128.59674999999999</v>
      </c>
      <c r="G240" s="97">
        <v>1.37</v>
      </c>
      <c r="H240" s="97">
        <v>226.21178</v>
      </c>
      <c r="I240" s="97">
        <v>252.64578499999999</v>
      </c>
      <c r="J240" s="97">
        <v>757.71443999999804</v>
      </c>
      <c r="K240" s="97">
        <v>335.07854999999881</v>
      </c>
      <c r="L240" s="97"/>
      <c r="M240" s="97"/>
      <c r="N240" s="97"/>
      <c r="O240" s="97"/>
      <c r="P240" s="97"/>
      <c r="Q240" s="97"/>
      <c r="R240" s="97">
        <v>1701.617304999997</v>
      </c>
      <c r="S240" s="97">
        <v>2612.1979799999999</v>
      </c>
      <c r="T240" s="97">
        <v>7100.0866599999999</v>
      </c>
      <c r="U240" s="250">
        <v>-0.34858792555991602</v>
      </c>
    </row>
    <row r="241" spans="1:21" ht="13.5" customHeight="1" x14ac:dyDescent="0.2">
      <c r="A241" s="789"/>
      <c r="B241" s="763"/>
      <c r="C241" s="755"/>
      <c r="D241" s="85" t="s">
        <v>214</v>
      </c>
      <c r="E241" s="97">
        <v>0</v>
      </c>
      <c r="F241" s="97"/>
      <c r="G241" s="97"/>
      <c r="H241" s="97"/>
      <c r="I241" s="97">
        <v>0</v>
      </c>
      <c r="J241" s="97">
        <v>0</v>
      </c>
      <c r="K241" s="97">
        <v>0</v>
      </c>
      <c r="L241" s="97"/>
      <c r="M241" s="97"/>
      <c r="N241" s="97"/>
      <c r="O241" s="97"/>
      <c r="P241" s="97"/>
      <c r="Q241" s="97"/>
      <c r="R241" s="97">
        <v>0</v>
      </c>
      <c r="S241" s="97"/>
      <c r="T241" s="97"/>
      <c r="U241" s="250"/>
    </row>
    <row r="242" spans="1:21" ht="13.5" customHeight="1" x14ac:dyDescent="0.2">
      <c r="A242" s="789"/>
      <c r="B242" s="763"/>
      <c r="C242" s="755"/>
      <c r="D242" s="85" t="s">
        <v>215</v>
      </c>
      <c r="E242" s="97">
        <v>0</v>
      </c>
      <c r="F242" s="97"/>
      <c r="G242" s="97"/>
      <c r="H242" s="97"/>
      <c r="I242" s="97">
        <v>0</v>
      </c>
      <c r="J242" s="97">
        <v>0</v>
      </c>
      <c r="K242" s="97">
        <v>0</v>
      </c>
      <c r="L242" s="97"/>
      <c r="M242" s="97"/>
      <c r="N242" s="97"/>
      <c r="O242" s="97"/>
      <c r="P242" s="97"/>
      <c r="Q242" s="97"/>
      <c r="R242" s="97">
        <v>0</v>
      </c>
      <c r="S242" s="97"/>
      <c r="T242" s="97"/>
      <c r="U242" s="250"/>
    </row>
    <row r="243" spans="1:21" ht="13.5" customHeight="1" x14ac:dyDescent="0.2">
      <c r="A243" s="789"/>
      <c r="B243" s="763"/>
      <c r="C243" s="755"/>
      <c r="D243" s="96" t="s">
        <v>32</v>
      </c>
      <c r="E243" s="97">
        <v>3.4443000000000001</v>
      </c>
      <c r="F243" s="97">
        <v>4.9526000000000003</v>
      </c>
      <c r="G243" s="97">
        <v>2.4483999999999999</v>
      </c>
      <c r="H243" s="97">
        <v>2.4108999999999998</v>
      </c>
      <c r="I243" s="97">
        <v>6.0521000000000003</v>
      </c>
      <c r="J243" s="97">
        <v>5.0022000000000002</v>
      </c>
      <c r="K243" s="97">
        <v>3.4443000000000001</v>
      </c>
      <c r="L243" s="97"/>
      <c r="M243" s="97"/>
      <c r="N243" s="97"/>
      <c r="O243" s="97"/>
      <c r="P243" s="97"/>
      <c r="Q243" s="97"/>
      <c r="R243" s="97">
        <v>24.310499999999998</v>
      </c>
      <c r="S243" s="97">
        <v>86.446099999999987</v>
      </c>
      <c r="T243" s="97">
        <v>197.4162</v>
      </c>
      <c r="U243" s="250">
        <v>-0.71877852210799564</v>
      </c>
    </row>
    <row r="244" spans="1:21" ht="13.5" customHeight="1" x14ac:dyDescent="0.2">
      <c r="A244" s="789"/>
      <c r="B244" s="763"/>
      <c r="C244" s="755" t="s">
        <v>33</v>
      </c>
      <c r="D244" s="96" t="s">
        <v>34</v>
      </c>
      <c r="E244" s="97">
        <v>5440.876523000009</v>
      </c>
      <c r="F244" s="97">
        <v>1434.883227</v>
      </c>
      <c r="G244" s="97">
        <v>603.25768900000003</v>
      </c>
      <c r="H244" s="97">
        <v>3400.9081780000001</v>
      </c>
      <c r="I244" s="97">
        <v>4591.94775200001</v>
      </c>
      <c r="J244" s="97">
        <v>5687.9228950000097</v>
      </c>
      <c r="K244" s="97">
        <v>5440.876523000009</v>
      </c>
      <c r="L244" s="97"/>
      <c r="M244" s="97"/>
      <c r="N244" s="97"/>
      <c r="O244" s="97"/>
      <c r="P244" s="97"/>
      <c r="Q244" s="97"/>
      <c r="R244" s="97">
        <v>21159.79626400003</v>
      </c>
      <c r="S244" s="97">
        <v>30908.820213000043</v>
      </c>
      <c r="T244" s="97">
        <v>72773.050468000001</v>
      </c>
      <c r="U244" s="250">
        <v>-0.31541236067301071</v>
      </c>
    </row>
    <row r="245" spans="1:21" ht="12.75" customHeight="1" x14ac:dyDescent="0.2">
      <c r="A245" s="789"/>
      <c r="B245" s="763"/>
      <c r="C245" s="755"/>
      <c r="D245" s="96" t="s">
        <v>35</v>
      </c>
      <c r="E245" s="97">
        <v>1031.6366</v>
      </c>
      <c r="F245" s="97">
        <v>141.27350000000001</v>
      </c>
      <c r="G245" s="97">
        <v>8.8120999999999992</v>
      </c>
      <c r="H245" s="97">
        <v>509.77510000000001</v>
      </c>
      <c r="I245" s="97">
        <v>538.95640000000003</v>
      </c>
      <c r="J245" s="97">
        <v>697.24659999999994</v>
      </c>
      <c r="K245" s="97">
        <v>1031.6366</v>
      </c>
      <c r="L245" s="97"/>
      <c r="M245" s="97"/>
      <c r="N245" s="97"/>
      <c r="O245" s="97"/>
      <c r="P245" s="97"/>
      <c r="Q245" s="97"/>
      <c r="R245" s="97">
        <v>2927.7003</v>
      </c>
      <c r="S245" s="97">
        <v>3016.2959000000001</v>
      </c>
      <c r="T245" s="97">
        <v>7340.8732</v>
      </c>
      <c r="U245" s="250">
        <v>-2.9372317218612443E-2</v>
      </c>
    </row>
    <row r="246" spans="1:21" ht="12.75" customHeight="1" x14ac:dyDescent="0.2">
      <c r="A246" s="789"/>
      <c r="B246" s="763"/>
      <c r="C246" s="755"/>
      <c r="D246" s="96" t="s">
        <v>36</v>
      </c>
      <c r="E246" s="97">
        <v>1582.9804999999999</v>
      </c>
      <c r="F246" s="97">
        <v>160.72290000000001</v>
      </c>
      <c r="G246" s="97">
        <v>10.6311</v>
      </c>
      <c r="H246" s="97">
        <v>578.83910000000003</v>
      </c>
      <c r="I246" s="97">
        <v>379.178</v>
      </c>
      <c r="J246" s="97">
        <v>999.53179999999998</v>
      </c>
      <c r="K246" s="97">
        <v>1582.9804999999999</v>
      </c>
      <c r="L246" s="97"/>
      <c r="M246" s="97"/>
      <c r="N246" s="97"/>
      <c r="O246" s="97"/>
      <c r="P246" s="97"/>
      <c r="Q246" s="97"/>
      <c r="R246" s="97">
        <v>3711.8833999999997</v>
      </c>
      <c r="S246" s="97">
        <v>5945.3980999999994</v>
      </c>
      <c r="T246" s="97">
        <v>14851.372799999999</v>
      </c>
      <c r="U246" s="250">
        <v>-0.37567117667023842</v>
      </c>
    </row>
    <row r="247" spans="1:21" ht="12.75" customHeight="1" x14ac:dyDescent="0.2">
      <c r="A247" s="789"/>
      <c r="B247" s="763"/>
      <c r="C247" s="755"/>
      <c r="D247" s="96" t="s">
        <v>37</v>
      </c>
      <c r="E247" s="97">
        <v>0</v>
      </c>
      <c r="F247" s="97">
        <v>0</v>
      </c>
      <c r="G247" s="97">
        <v>0</v>
      </c>
      <c r="H247" s="97">
        <v>0</v>
      </c>
      <c r="I247" s="97">
        <v>0</v>
      </c>
      <c r="J247" s="97">
        <v>0</v>
      </c>
      <c r="K247" s="97">
        <v>0</v>
      </c>
      <c r="L247" s="97"/>
      <c r="M247" s="97"/>
      <c r="N247" s="97"/>
      <c r="O247" s="97"/>
      <c r="P247" s="97"/>
      <c r="Q247" s="97"/>
      <c r="R247" s="97">
        <v>0</v>
      </c>
      <c r="S247" s="97">
        <v>0</v>
      </c>
      <c r="T247" s="97">
        <v>0</v>
      </c>
      <c r="U247" s="250" t="s">
        <v>112</v>
      </c>
    </row>
    <row r="248" spans="1:21" ht="13.5" customHeight="1" x14ac:dyDescent="0.2">
      <c r="A248" s="789"/>
      <c r="B248" s="763"/>
      <c r="C248" s="755"/>
      <c r="D248" s="96" t="s">
        <v>38</v>
      </c>
      <c r="E248" s="97">
        <v>67.059399999999997</v>
      </c>
      <c r="F248" s="97">
        <v>9.4848999999999997</v>
      </c>
      <c r="G248" s="97">
        <v>0</v>
      </c>
      <c r="H248" s="97">
        <v>30.211500000000001</v>
      </c>
      <c r="I248" s="97">
        <v>51.811500000000002</v>
      </c>
      <c r="J248" s="97">
        <v>68.155199999999994</v>
      </c>
      <c r="K248" s="97">
        <v>67.059399999999997</v>
      </c>
      <c r="L248" s="97"/>
      <c r="M248" s="97"/>
      <c r="N248" s="97"/>
      <c r="O248" s="97"/>
      <c r="P248" s="97"/>
      <c r="Q248" s="97"/>
      <c r="R248" s="97">
        <v>226.72249999999997</v>
      </c>
      <c r="S248" s="97">
        <v>46.097099999999998</v>
      </c>
      <c r="T248" s="97">
        <v>263.30220000000003</v>
      </c>
      <c r="U248" s="250">
        <v>3.9183679667484501</v>
      </c>
    </row>
    <row r="249" spans="1:21" ht="13.5" customHeight="1" x14ac:dyDescent="0.2">
      <c r="A249" s="789"/>
      <c r="B249" s="763"/>
      <c r="C249" s="755"/>
      <c r="D249" s="96" t="s">
        <v>39</v>
      </c>
      <c r="E249" s="97">
        <v>1.2999999999999999E-2</v>
      </c>
      <c r="F249" s="97">
        <v>1.7186999999999999</v>
      </c>
      <c r="G249" s="97">
        <v>0</v>
      </c>
      <c r="H249" s="97">
        <v>2.1808999999999998</v>
      </c>
      <c r="I249" s="97">
        <v>9.5000000000000001E-2</v>
      </c>
      <c r="J249" s="97">
        <v>1.0407999999999999</v>
      </c>
      <c r="K249" s="97">
        <v>1.2999999999999999E-2</v>
      </c>
      <c r="L249" s="97"/>
      <c r="M249" s="97"/>
      <c r="N249" s="97"/>
      <c r="O249" s="97"/>
      <c r="P249" s="97"/>
      <c r="Q249" s="97"/>
      <c r="R249" s="97">
        <v>5.0483999999999991</v>
      </c>
      <c r="S249" s="97">
        <v>0</v>
      </c>
      <c r="T249" s="97">
        <v>24.389099999999999</v>
      </c>
      <c r="U249" s="250" t="s">
        <v>112</v>
      </c>
    </row>
    <row r="250" spans="1:21" ht="13.5" customHeight="1" x14ac:dyDescent="0.2">
      <c r="A250" s="789"/>
      <c r="B250" s="763"/>
      <c r="C250" s="755" t="s">
        <v>40</v>
      </c>
      <c r="D250" s="96" t="s">
        <v>41</v>
      </c>
      <c r="E250" s="97">
        <v>6761.6240229999948</v>
      </c>
      <c r="F250" s="97">
        <v>1610.0156890000001</v>
      </c>
      <c r="G250" s="97">
        <v>436.96052900000001</v>
      </c>
      <c r="H250" s="97">
        <v>2950.7159999999999</v>
      </c>
      <c r="I250" s="97">
        <v>4554.5296820000003</v>
      </c>
      <c r="J250" s="97">
        <v>6288.6818949999997</v>
      </c>
      <c r="K250" s="97">
        <v>6761.6240229999948</v>
      </c>
      <c r="L250" s="97"/>
      <c r="M250" s="97"/>
      <c r="N250" s="97"/>
      <c r="O250" s="97"/>
      <c r="P250" s="97"/>
      <c r="Q250" s="97"/>
      <c r="R250" s="97">
        <v>22602.527817999995</v>
      </c>
      <c r="S250" s="97">
        <v>34711.082820000003</v>
      </c>
      <c r="T250" s="97">
        <v>83538.938999999998</v>
      </c>
      <c r="U250" s="250">
        <v>-0.3488382965403557</v>
      </c>
    </row>
    <row r="251" spans="1:21" ht="13.5" customHeight="1" x14ac:dyDescent="0.2">
      <c r="A251" s="789"/>
      <c r="B251" s="763"/>
      <c r="C251" s="755"/>
      <c r="D251" s="96" t="s">
        <v>42</v>
      </c>
      <c r="E251" s="97">
        <v>1270.6913</v>
      </c>
      <c r="F251" s="97">
        <v>138.06753800000001</v>
      </c>
      <c r="G251" s="97">
        <v>111.78076</v>
      </c>
      <c r="H251" s="97">
        <v>1537.6038779999999</v>
      </c>
      <c r="I251" s="97">
        <v>928.64346999999998</v>
      </c>
      <c r="J251" s="97">
        <v>1082.8108999999999</v>
      </c>
      <c r="K251" s="97">
        <v>1270.6913</v>
      </c>
      <c r="L251" s="97"/>
      <c r="M251" s="97"/>
      <c r="N251" s="97"/>
      <c r="O251" s="97"/>
      <c r="P251" s="97"/>
      <c r="Q251" s="97"/>
      <c r="R251" s="97">
        <v>5069.5978459999997</v>
      </c>
      <c r="S251" s="97">
        <v>4747.639193</v>
      </c>
      <c r="T251" s="97">
        <v>10698.171268</v>
      </c>
      <c r="U251" s="250">
        <v>6.7814473659814078E-2</v>
      </c>
    </row>
    <row r="252" spans="1:21" ht="13.5" customHeight="1" x14ac:dyDescent="0.2">
      <c r="A252" s="789"/>
      <c r="B252" s="763"/>
      <c r="C252" s="755"/>
      <c r="D252" s="96" t="s">
        <v>43</v>
      </c>
      <c r="E252" s="97">
        <v>90.250699999999995</v>
      </c>
      <c r="F252" s="97">
        <v>0</v>
      </c>
      <c r="G252" s="97">
        <v>73.959599999999995</v>
      </c>
      <c r="H252" s="97">
        <v>33.594900000000003</v>
      </c>
      <c r="I252" s="97">
        <v>78.8155</v>
      </c>
      <c r="J252" s="97">
        <v>82.404499999999999</v>
      </c>
      <c r="K252" s="97">
        <v>90.250699999999995</v>
      </c>
      <c r="L252" s="97"/>
      <c r="M252" s="97"/>
      <c r="N252" s="97"/>
      <c r="O252" s="97"/>
      <c r="P252" s="97"/>
      <c r="Q252" s="97"/>
      <c r="R252" s="97">
        <v>359.02519999999998</v>
      </c>
      <c r="S252" s="97">
        <v>457.88930000000005</v>
      </c>
      <c r="T252" s="97">
        <v>1015.8775000000001</v>
      </c>
      <c r="U252" s="250">
        <v>-0.21591266710097845</v>
      </c>
    </row>
    <row r="253" spans="1:21" ht="13.5" customHeight="1" x14ac:dyDescent="0.2">
      <c r="A253" s="789"/>
      <c r="B253" s="763" t="s">
        <v>44</v>
      </c>
      <c r="C253" s="755" t="s">
        <v>26</v>
      </c>
      <c r="D253" s="96" t="s">
        <v>27</v>
      </c>
      <c r="E253" s="97">
        <v>2450.5665166129406</v>
      </c>
      <c r="F253" s="97">
        <v>526.32256764980298</v>
      </c>
      <c r="G253" s="97">
        <v>161.397672191368</v>
      </c>
      <c r="H253" s="97">
        <v>1450.2469204929801</v>
      </c>
      <c r="I253" s="97">
        <v>1678.0286894810799</v>
      </c>
      <c r="J253" s="97">
        <v>1915.51486024418</v>
      </c>
      <c r="K253" s="97">
        <v>2450.5665166129406</v>
      </c>
      <c r="L253" s="97"/>
      <c r="M253" s="97"/>
      <c r="N253" s="97"/>
      <c r="O253" s="97"/>
      <c r="P253" s="97"/>
      <c r="Q253" s="97"/>
      <c r="R253" s="97">
        <v>8182.0772266723507</v>
      </c>
      <c r="S253" s="97">
        <v>12370.006313208785</v>
      </c>
      <c r="T253" s="97">
        <v>30390.3574625822</v>
      </c>
      <c r="U253" s="250">
        <v>-0.33855512927786724</v>
      </c>
    </row>
    <row r="254" spans="1:21" ht="13.5" customHeight="1" x14ac:dyDescent="0.2">
      <c r="A254" s="789"/>
      <c r="B254" s="763"/>
      <c r="C254" s="755"/>
      <c r="D254" s="96" t="s">
        <v>28</v>
      </c>
      <c r="E254" s="97">
        <v>1433.9445506990587</v>
      </c>
      <c r="F254" s="97">
        <v>304.03898113923702</v>
      </c>
      <c r="G254" s="97">
        <v>193.32444162526099</v>
      </c>
      <c r="H254" s="97">
        <v>866.01802505019896</v>
      </c>
      <c r="I254" s="97">
        <v>809.76730417600095</v>
      </c>
      <c r="J254" s="97">
        <v>1077.32491926641</v>
      </c>
      <c r="K254" s="97">
        <v>1433.9445506990587</v>
      </c>
      <c r="L254" s="97"/>
      <c r="M254" s="97"/>
      <c r="N254" s="97"/>
      <c r="O254" s="97"/>
      <c r="P254" s="97"/>
      <c r="Q254" s="97"/>
      <c r="R254" s="97">
        <v>4684.4182219561662</v>
      </c>
      <c r="S254" s="97">
        <v>7192.2708426918034</v>
      </c>
      <c r="T254" s="97">
        <v>16480.281705699399</v>
      </c>
      <c r="U254" s="250">
        <v>-0.34868717760871193</v>
      </c>
    </row>
    <row r="255" spans="1:21" ht="13.5" customHeight="1" x14ac:dyDescent="0.2">
      <c r="A255" s="789"/>
      <c r="B255" s="763"/>
      <c r="C255" s="755"/>
      <c r="D255" s="96" t="s">
        <v>29</v>
      </c>
      <c r="E255" s="97">
        <v>624.29711226020572</v>
      </c>
      <c r="F255" s="97">
        <v>90.384592999999995</v>
      </c>
      <c r="G255" s="97">
        <v>15.114063</v>
      </c>
      <c r="H255" s="97">
        <v>279.28010799999998</v>
      </c>
      <c r="I255" s="97">
        <v>402.24773100000101</v>
      </c>
      <c r="J255" s="97">
        <v>823.42728688813099</v>
      </c>
      <c r="K255" s="97">
        <v>624.29711226020572</v>
      </c>
      <c r="L255" s="97"/>
      <c r="M255" s="97"/>
      <c r="N255" s="97"/>
      <c r="O255" s="97"/>
      <c r="P255" s="97"/>
      <c r="Q255" s="97"/>
      <c r="R255" s="97">
        <v>2234.7508941483375</v>
      </c>
      <c r="S255" s="97">
        <v>3319.1302848866681</v>
      </c>
      <c r="T255" s="97">
        <v>6229.5083698829903</v>
      </c>
      <c r="U255" s="250">
        <v>-0.32670588306700254</v>
      </c>
    </row>
    <row r="256" spans="1:21" ht="13.5" customHeight="1" x14ac:dyDescent="0.2">
      <c r="A256" s="789"/>
      <c r="B256" s="763"/>
      <c r="C256" s="755"/>
      <c r="D256" s="96" t="s">
        <v>30</v>
      </c>
      <c r="E256" s="97">
        <v>774.39746730814886</v>
      </c>
      <c r="F256" s="97">
        <v>154.79708000000099</v>
      </c>
      <c r="G256" s="97">
        <v>135.18570600000001</v>
      </c>
      <c r="H256" s="97">
        <v>374.80927799999898</v>
      </c>
      <c r="I256" s="97">
        <v>785.02235600000495</v>
      </c>
      <c r="J256" s="97">
        <v>581.41776404574296</v>
      </c>
      <c r="K256" s="97">
        <v>774.39746730814886</v>
      </c>
      <c r="L256" s="97"/>
      <c r="M256" s="97"/>
      <c r="N256" s="97"/>
      <c r="O256" s="97"/>
      <c r="P256" s="97"/>
      <c r="Q256" s="97"/>
      <c r="R256" s="97">
        <v>2805.6296513538969</v>
      </c>
      <c r="S256" s="97">
        <v>3255.448039312912</v>
      </c>
      <c r="T256" s="97">
        <v>8166.5226257235699</v>
      </c>
      <c r="U256" s="250">
        <v>-0.13817403396613659</v>
      </c>
    </row>
    <row r="257" spans="1:21" ht="13.5" customHeight="1" x14ac:dyDescent="0.2">
      <c r="A257" s="789"/>
      <c r="B257" s="763"/>
      <c r="C257" s="755"/>
      <c r="D257" s="96" t="s">
        <v>31</v>
      </c>
      <c r="E257" s="97">
        <v>174.28155956659356</v>
      </c>
      <c r="F257" s="97">
        <v>69.100899999999996</v>
      </c>
      <c r="G257" s="97">
        <v>0.74829999999999997</v>
      </c>
      <c r="H257" s="97">
        <v>122.12179999999999</v>
      </c>
      <c r="I257" s="97">
        <v>128.147434</v>
      </c>
      <c r="J257" s="97">
        <v>395.48081977386499</v>
      </c>
      <c r="K257" s="97">
        <v>174.28155956659356</v>
      </c>
      <c r="L257" s="97"/>
      <c r="M257" s="97"/>
      <c r="N257" s="97"/>
      <c r="O257" s="97"/>
      <c r="P257" s="97"/>
      <c r="Q257" s="97"/>
      <c r="R257" s="97">
        <v>889.88081334045864</v>
      </c>
      <c r="S257" s="97">
        <v>1453.2095546647181</v>
      </c>
      <c r="T257" s="97">
        <v>4026.58747279719</v>
      </c>
      <c r="U257" s="250">
        <v>-0.38764453448300484</v>
      </c>
    </row>
    <row r="258" spans="1:21" ht="13.5" customHeight="1" x14ac:dyDescent="0.2">
      <c r="A258" s="789"/>
      <c r="B258" s="763"/>
      <c r="C258" s="755"/>
      <c r="D258" s="85" t="s">
        <v>214</v>
      </c>
      <c r="E258" s="97">
        <v>0</v>
      </c>
      <c r="F258" s="97"/>
      <c r="G258" s="97"/>
      <c r="H258" s="97"/>
      <c r="I258" s="97">
        <v>0</v>
      </c>
      <c r="J258" s="97">
        <v>0</v>
      </c>
      <c r="K258" s="97">
        <v>0</v>
      </c>
      <c r="L258" s="97"/>
      <c r="M258" s="97"/>
      <c r="N258" s="97"/>
      <c r="O258" s="97"/>
      <c r="P258" s="97"/>
      <c r="Q258" s="97"/>
      <c r="R258" s="97">
        <v>0</v>
      </c>
      <c r="S258" s="97"/>
      <c r="T258" s="97"/>
      <c r="U258" s="250"/>
    </row>
    <row r="259" spans="1:21" ht="13.5" customHeight="1" x14ac:dyDescent="0.2">
      <c r="A259" s="789"/>
      <c r="B259" s="763"/>
      <c r="C259" s="755"/>
      <c r="D259" s="85" t="s">
        <v>215</v>
      </c>
      <c r="E259" s="97">
        <v>0</v>
      </c>
      <c r="F259" s="97"/>
      <c r="G259" s="97"/>
      <c r="H259" s="97"/>
      <c r="I259" s="97">
        <v>0</v>
      </c>
      <c r="J259" s="97">
        <v>0</v>
      </c>
      <c r="K259" s="97">
        <v>0</v>
      </c>
      <c r="L259" s="97"/>
      <c r="M259" s="97"/>
      <c r="N259" s="97"/>
      <c r="O259" s="97"/>
      <c r="P259" s="97"/>
      <c r="Q259" s="97"/>
      <c r="R259" s="97">
        <v>0</v>
      </c>
      <c r="S259" s="97"/>
      <c r="T259" s="97"/>
      <c r="U259" s="250"/>
    </row>
    <row r="260" spans="1:21" ht="13.5" customHeight="1" x14ac:dyDescent="0.2">
      <c r="A260" s="789"/>
      <c r="B260" s="763"/>
      <c r="C260" s="755"/>
      <c r="D260" s="96" t="s">
        <v>32</v>
      </c>
      <c r="E260" s="97">
        <v>0</v>
      </c>
      <c r="F260" s="97">
        <v>0</v>
      </c>
      <c r="G260" s="97">
        <v>0</v>
      </c>
      <c r="H260" s="97">
        <v>0</v>
      </c>
      <c r="I260" s="97">
        <v>0</v>
      </c>
      <c r="J260" s="97">
        <v>0</v>
      </c>
      <c r="K260" s="97">
        <v>0</v>
      </c>
      <c r="L260" s="97"/>
      <c r="M260" s="97"/>
      <c r="N260" s="97"/>
      <c r="O260" s="97"/>
      <c r="P260" s="97"/>
      <c r="Q260" s="97"/>
      <c r="R260" s="97">
        <v>0</v>
      </c>
      <c r="S260" s="97">
        <v>0</v>
      </c>
      <c r="T260" s="97">
        <v>0</v>
      </c>
      <c r="U260" s="250" t="s">
        <v>112</v>
      </c>
    </row>
    <row r="261" spans="1:21" ht="13.5" customHeight="1" x14ac:dyDescent="0.2">
      <c r="A261" s="789"/>
      <c r="B261" s="763"/>
      <c r="C261" s="755" t="s">
        <v>33</v>
      </c>
      <c r="D261" s="96" t="s">
        <v>34</v>
      </c>
      <c r="E261" s="97">
        <v>3362.2023140403339</v>
      </c>
      <c r="F261" s="97">
        <v>928.22130285857702</v>
      </c>
      <c r="G261" s="97">
        <v>492.92710745887399</v>
      </c>
      <c r="H261" s="97">
        <v>2323.4893050087899</v>
      </c>
      <c r="I261" s="97">
        <v>3085.2680120919199</v>
      </c>
      <c r="J261" s="97">
        <v>3571.0753548457101</v>
      </c>
      <c r="K261" s="97">
        <v>3362.2023140403339</v>
      </c>
      <c r="L261" s="97"/>
      <c r="M261" s="97"/>
      <c r="N261" s="97"/>
      <c r="O261" s="97"/>
      <c r="P261" s="97"/>
      <c r="Q261" s="97"/>
      <c r="R261" s="97">
        <v>13763.183396304206</v>
      </c>
      <c r="S261" s="97">
        <v>20536.908954494858</v>
      </c>
      <c r="T261" s="97">
        <v>48325.790274694002</v>
      </c>
      <c r="U261" s="250">
        <v>-0.32983179568063015</v>
      </c>
    </row>
    <row r="262" spans="1:21" ht="13.5" customHeight="1" x14ac:dyDescent="0.2">
      <c r="A262" s="789"/>
      <c r="B262" s="763"/>
      <c r="C262" s="755"/>
      <c r="D262" s="96" t="s">
        <v>35</v>
      </c>
      <c r="E262" s="97">
        <v>796.56536317622442</v>
      </c>
      <c r="F262" s="97">
        <v>100.91703490361201</v>
      </c>
      <c r="G262" s="97">
        <v>5.9901125200014702</v>
      </c>
      <c r="H262" s="97">
        <v>359.89845931279501</v>
      </c>
      <c r="I262" s="97">
        <v>414.76894741352498</v>
      </c>
      <c r="J262" s="97">
        <v>498.87851869672102</v>
      </c>
      <c r="K262" s="97">
        <v>796.56536317622442</v>
      </c>
      <c r="L262" s="97"/>
      <c r="M262" s="97"/>
      <c r="N262" s="97"/>
      <c r="O262" s="97"/>
      <c r="P262" s="97"/>
      <c r="Q262" s="97"/>
      <c r="R262" s="97">
        <v>2177.0184360228786</v>
      </c>
      <c r="S262" s="97">
        <v>2533.6344186001133</v>
      </c>
      <c r="T262" s="97">
        <v>5972.9683264299201</v>
      </c>
      <c r="U262" s="250">
        <v>-0.14075273842161984</v>
      </c>
    </row>
    <row r="263" spans="1:21" ht="13.5" customHeight="1" x14ac:dyDescent="0.2">
      <c r="A263" s="789"/>
      <c r="B263" s="763"/>
      <c r="C263" s="755"/>
      <c r="D263" s="96" t="s">
        <v>36</v>
      </c>
      <c r="E263" s="97">
        <v>1252.4779832458432</v>
      </c>
      <c r="F263" s="97">
        <v>107.648568198799</v>
      </c>
      <c r="G263" s="97">
        <v>6.8529628377557801</v>
      </c>
      <c r="H263" s="97">
        <v>387.26940722190102</v>
      </c>
      <c r="I263" s="97">
        <v>267.19682924718802</v>
      </c>
      <c r="J263" s="97">
        <v>676.91351643412804</v>
      </c>
      <c r="K263" s="97">
        <v>1252.4779832458432</v>
      </c>
      <c r="L263" s="97"/>
      <c r="M263" s="97"/>
      <c r="N263" s="97"/>
      <c r="O263" s="97"/>
      <c r="P263" s="97"/>
      <c r="Q263" s="97"/>
      <c r="R263" s="97">
        <v>2698.359267185615</v>
      </c>
      <c r="S263" s="97">
        <v>4480.5994004688164</v>
      </c>
      <c r="T263" s="97">
        <v>10775.862749387599</v>
      </c>
      <c r="U263" s="250">
        <v>-0.39776823902103842</v>
      </c>
    </row>
    <row r="264" spans="1:21" ht="13.5" customHeight="1" x14ac:dyDescent="0.2">
      <c r="A264" s="789"/>
      <c r="B264" s="763"/>
      <c r="C264" s="755"/>
      <c r="D264" s="96" t="s">
        <v>37</v>
      </c>
      <c r="E264" s="97">
        <v>0</v>
      </c>
      <c r="F264" s="97">
        <v>0</v>
      </c>
      <c r="G264" s="97">
        <v>0</v>
      </c>
      <c r="H264" s="97">
        <v>0</v>
      </c>
      <c r="I264" s="97">
        <v>0</v>
      </c>
      <c r="J264" s="97">
        <v>0</v>
      </c>
      <c r="K264" s="97">
        <v>0</v>
      </c>
      <c r="L264" s="97"/>
      <c r="M264" s="97"/>
      <c r="N264" s="97"/>
      <c r="O264" s="97"/>
      <c r="P264" s="97"/>
      <c r="Q264" s="97"/>
      <c r="R264" s="97">
        <v>0</v>
      </c>
      <c r="S264" s="97">
        <v>0</v>
      </c>
      <c r="T264" s="97">
        <v>0</v>
      </c>
      <c r="U264" s="250" t="s">
        <v>112</v>
      </c>
    </row>
    <row r="265" spans="1:21" ht="13.5" customHeight="1" x14ac:dyDescent="0.2">
      <c r="A265" s="789"/>
      <c r="B265" s="763"/>
      <c r="C265" s="755"/>
      <c r="D265" s="96" t="s">
        <v>38</v>
      </c>
      <c r="E265" s="97">
        <v>46.232321977179424</v>
      </c>
      <c r="F265" s="97">
        <v>6.4898172852509601</v>
      </c>
      <c r="G265" s="97">
        <v>0</v>
      </c>
      <c r="H265" s="97">
        <v>20.202399903894101</v>
      </c>
      <c r="I265" s="97">
        <v>35.904271482044201</v>
      </c>
      <c r="J265" s="97">
        <v>45.656480125095698</v>
      </c>
      <c r="K265" s="97">
        <v>46.232321977179424</v>
      </c>
      <c r="L265" s="97"/>
      <c r="M265" s="97"/>
      <c r="N265" s="97"/>
      <c r="O265" s="97"/>
      <c r="P265" s="97"/>
      <c r="Q265" s="97"/>
      <c r="R265" s="97">
        <v>154.48529077346438</v>
      </c>
      <c r="S265" s="97">
        <v>38.922261201253846</v>
      </c>
      <c r="T265" s="97">
        <v>199.461184186716</v>
      </c>
      <c r="U265" s="250">
        <v>2.9690728648747617</v>
      </c>
    </row>
    <row r="266" spans="1:21" ht="13.5" customHeight="1" x14ac:dyDescent="0.2">
      <c r="A266" s="789"/>
      <c r="B266" s="763"/>
      <c r="C266" s="755"/>
      <c r="D266" s="96" t="s">
        <v>39</v>
      </c>
      <c r="E266" s="97">
        <v>9.2240072644063156E-3</v>
      </c>
      <c r="F266" s="97">
        <v>1.3673985428016999</v>
      </c>
      <c r="G266" s="97">
        <v>0</v>
      </c>
      <c r="H266" s="97">
        <v>1.6165600957944799</v>
      </c>
      <c r="I266" s="97">
        <v>7.5454422362290705E-2</v>
      </c>
      <c r="J266" s="97">
        <v>0.64178011671561697</v>
      </c>
      <c r="K266" s="97">
        <v>9.2240072644063156E-3</v>
      </c>
      <c r="L266" s="97"/>
      <c r="M266" s="97"/>
      <c r="N266" s="97"/>
      <c r="O266" s="97"/>
      <c r="P266" s="97"/>
      <c r="Q266" s="97"/>
      <c r="R266" s="97">
        <v>3.7104171849384939</v>
      </c>
      <c r="S266" s="97">
        <v>0</v>
      </c>
      <c r="T266" s="97">
        <v>19.175101987519799</v>
      </c>
      <c r="U266" s="250" t="s">
        <v>112</v>
      </c>
    </row>
    <row r="267" spans="1:21" ht="13.5" customHeight="1" x14ac:dyDescent="0.2">
      <c r="A267" s="789"/>
      <c r="B267" s="763"/>
      <c r="C267" s="755" t="s">
        <v>40</v>
      </c>
      <c r="D267" s="96" t="s">
        <v>41</v>
      </c>
      <c r="E267" s="97">
        <v>4452.2694865194853</v>
      </c>
      <c r="F267" s="97">
        <v>1034.59466283968</v>
      </c>
      <c r="G267" s="97">
        <v>356.76912275303403</v>
      </c>
      <c r="H267" s="97">
        <v>2037.0559543010299</v>
      </c>
      <c r="I267" s="97">
        <v>3074.0651774476</v>
      </c>
      <c r="J267" s="97">
        <v>3932.4844249589601</v>
      </c>
      <c r="K267" s="97">
        <v>4452.2694865194853</v>
      </c>
      <c r="L267" s="97"/>
      <c r="M267" s="97"/>
      <c r="N267" s="97"/>
      <c r="O267" s="97"/>
      <c r="P267" s="97"/>
      <c r="Q267" s="97"/>
      <c r="R267" s="97">
        <v>14887.238828819791</v>
      </c>
      <c r="S267" s="97">
        <v>23670.220397308669</v>
      </c>
      <c r="T267" s="97">
        <v>56616.654282448297</v>
      </c>
      <c r="U267" s="250">
        <v>-0.37105618034243204</v>
      </c>
    </row>
    <row r="268" spans="1:21" ht="13.5" customHeight="1" x14ac:dyDescent="0.2">
      <c r="A268" s="789"/>
      <c r="B268" s="763"/>
      <c r="C268" s="755"/>
      <c r="D268" s="96" t="s">
        <v>42</v>
      </c>
      <c r="E268" s="97">
        <v>943.23448454474453</v>
      </c>
      <c r="F268" s="97">
        <v>99.571676949361603</v>
      </c>
      <c r="G268" s="97">
        <v>101.570443552445</v>
      </c>
      <c r="H268" s="97">
        <v>1027.1968414241801</v>
      </c>
      <c r="I268" s="97">
        <v>674.66530813414602</v>
      </c>
      <c r="J268" s="97">
        <v>803.45994346681096</v>
      </c>
      <c r="K268" s="97">
        <v>943.23448454474453</v>
      </c>
      <c r="L268" s="97"/>
      <c r="M268" s="97"/>
      <c r="N268" s="97"/>
      <c r="O268" s="97"/>
      <c r="P268" s="97"/>
      <c r="Q268" s="97"/>
      <c r="R268" s="97">
        <v>3649.6986980716883</v>
      </c>
      <c r="S268" s="97">
        <v>3544.5844548625946</v>
      </c>
      <c r="T268" s="97">
        <v>7839.7448838539003</v>
      </c>
      <c r="U268" s="250">
        <v>2.9654884669173098E-2</v>
      </c>
    </row>
    <row r="269" spans="1:21" ht="13.5" customHeight="1" x14ac:dyDescent="0.2">
      <c r="A269" s="789"/>
      <c r="B269" s="763"/>
      <c r="C269" s="755"/>
      <c r="D269" s="96" t="s">
        <v>43</v>
      </c>
      <c r="E269" s="97">
        <v>61.983235382716558</v>
      </c>
      <c r="F269" s="97">
        <v>10.477781999999999</v>
      </c>
      <c r="G269" s="97">
        <v>47.430616511149502</v>
      </c>
      <c r="H269" s="97">
        <v>28.223335817969399</v>
      </c>
      <c r="I269" s="97">
        <v>54.483029075342102</v>
      </c>
      <c r="J269" s="97">
        <v>57.221281792567503</v>
      </c>
      <c r="K269" s="97">
        <v>61.983235382716558</v>
      </c>
      <c r="L269" s="97"/>
      <c r="M269" s="97"/>
      <c r="N269" s="97"/>
      <c r="O269" s="97"/>
      <c r="P269" s="97"/>
      <c r="Q269" s="97"/>
      <c r="R269" s="97">
        <v>259.81928057974505</v>
      </c>
      <c r="S269" s="97">
        <v>375.26018259358653</v>
      </c>
      <c r="T269" s="97">
        <v>836.85847038319901</v>
      </c>
      <c r="U269" s="250">
        <v>-0.30762896616416679</v>
      </c>
    </row>
    <row r="270" spans="1:21" ht="13.5" customHeight="1" x14ac:dyDescent="0.2">
      <c r="A270" s="789"/>
      <c r="B270" s="763" t="s">
        <v>45</v>
      </c>
      <c r="C270" s="755" t="s">
        <v>26</v>
      </c>
      <c r="D270" s="96" t="s">
        <v>27</v>
      </c>
      <c r="E270" s="97">
        <v>956.89598338705946</v>
      </c>
      <c r="F270" s="97">
        <v>233.18153235019699</v>
      </c>
      <c r="G270" s="97">
        <v>40.739427808632001</v>
      </c>
      <c r="H270" s="97">
        <v>579.13517950702396</v>
      </c>
      <c r="I270" s="97">
        <v>689.53771051892102</v>
      </c>
      <c r="J270" s="97">
        <v>780.34393975581895</v>
      </c>
      <c r="K270" s="97">
        <v>956.89598338705946</v>
      </c>
      <c r="L270" s="97"/>
      <c r="M270" s="97"/>
      <c r="N270" s="97"/>
      <c r="O270" s="97"/>
      <c r="P270" s="97"/>
      <c r="Q270" s="97"/>
      <c r="R270" s="97">
        <v>3279.8337733276526</v>
      </c>
      <c r="S270" s="97">
        <v>4439.3163867912244</v>
      </c>
      <c r="T270" s="97">
        <v>11882.2824374178</v>
      </c>
      <c r="U270" s="250">
        <v>-0.26118494660878533</v>
      </c>
    </row>
    <row r="271" spans="1:21" ht="13.5" customHeight="1" x14ac:dyDescent="0.2">
      <c r="A271" s="789"/>
      <c r="B271" s="763"/>
      <c r="C271" s="755"/>
      <c r="D271" s="96" t="s">
        <v>28</v>
      </c>
      <c r="E271" s="97">
        <v>455.57344930094132</v>
      </c>
      <c r="F271" s="97">
        <v>133.87831886076299</v>
      </c>
      <c r="G271" s="97">
        <v>44.142858374738999</v>
      </c>
      <c r="H271" s="97">
        <v>377.414674949801</v>
      </c>
      <c r="I271" s="97">
        <v>354.80449582399899</v>
      </c>
      <c r="J271" s="97">
        <v>471.68968073359099</v>
      </c>
      <c r="K271" s="97">
        <v>455.57344930094132</v>
      </c>
      <c r="L271" s="97"/>
      <c r="M271" s="97"/>
      <c r="N271" s="97"/>
      <c r="O271" s="97"/>
      <c r="P271" s="97"/>
      <c r="Q271" s="97"/>
      <c r="R271" s="97">
        <v>1837.5034780438343</v>
      </c>
      <c r="S271" s="97">
        <v>2581.1438573081973</v>
      </c>
      <c r="T271" s="97">
        <v>6443.60179430057</v>
      </c>
      <c r="U271" s="250">
        <v>-0.28810497220402309</v>
      </c>
    </row>
    <row r="272" spans="1:21" ht="13.5" customHeight="1" x14ac:dyDescent="0.2">
      <c r="A272" s="789"/>
      <c r="B272" s="763"/>
      <c r="C272" s="755"/>
      <c r="D272" s="96" t="s">
        <v>29</v>
      </c>
      <c r="E272" s="97">
        <v>455.69892173979497</v>
      </c>
      <c r="F272" s="97">
        <v>59.281807999999998</v>
      </c>
      <c r="G272" s="97">
        <v>8.7001410000000003</v>
      </c>
      <c r="H272" s="97">
        <v>119.66844399999999</v>
      </c>
      <c r="I272" s="97">
        <v>221.182820999999</v>
      </c>
      <c r="J272" s="97">
        <v>582.93360911187006</v>
      </c>
      <c r="K272" s="97">
        <v>455.69892173979497</v>
      </c>
      <c r="L272" s="97"/>
      <c r="M272" s="97"/>
      <c r="N272" s="97"/>
      <c r="O272" s="97"/>
      <c r="P272" s="97"/>
      <c r="Q272" s="97"/>
      <c r="R272" s="97">
        <v>1447.4657448516641</v>
      </c>
      <c r="S272" s="97">
        <v>1902.3671201133322</v>
      </c>
      <c r="T272" s="97">
        <v>3311.9159701170101</v>
      </c>
      <c r="U272" s="250">
        <v>-0.23912386334482472</v>
      </c>
    </row>
    <row r="273" spans="1:21" ht="13.5" customHeight="1" x14ac:dyDescent="0.2">
      <c r="A273" s="789"/>
      <c r="B273" s="763"/>
      <c r="C273" s="755"/>
      <c r="D273" s="96" t="s">
        <v>30</v>
      </c>
      <c r="E273" s="97">
        <v>632.66917169184626</v>
      </c>
      <c r="F273" s="97">
        <v>112.648995999999</v>
      </c>
      <c r="G273" s="97">
        <v>20.278179000000002</v>
      </c>
      <c r="H273" s="97">
        <v>246.719468000001</v>
      </c>
      <c r="I273" s="97">
        <v>362.69965899999403</v>
      </c>
      <c r="J273" s="97">
        <v>458.52859495425702</v>
      </c>
      <c r="K273" s="97">
        <v>632.66917169184626</v>
      </c>
      <c r="L273" s="97"/>
      <c r="M273" s="97"/>
      <c r="N273" s="97"/>
      <c r="O273" s="97"/>
      <c r="P273" s="97"/>
      <c r="Q273" s="97"/>
      <c r="R273" s="97">
        <v>1833.5440686460972</v>
      </c>
      <c r="S273" s="97">
        <v>2158.2843886870851</v>
      </c>
      <c r="T273" s="97">
        <v>5051.2485422764303</v>
      </c>
      <c r="U273" s="250">
        <v>-0.15046224758106697</v>
      </c>
    </row>
    <row r="274" spans="1:21" ht="13.5" customHeight="1" x14ac:dyDescent="0.2">
      <c r="A274" s="789"/>
      <c r="B274" s="763"/>
      <c r="C274" s="755"/>
      <c r="D274" s="96" t="s">
        <v>31</v>
      </c>
      <c r="E274" s="97">
        <v>160.79699043340526</v>
      </c>
      <c r="F274" s="97">
        <v>59.495849999999997</v>
      </c>
      <c r="G274" s="97">
        <v>0.62170000000000003</v>
      </c>
      <c r="H274" s="97">
        <v>104.08998</v>
      </c>
      <c r="I274" s="97">
        <v>124.498351</v>
      </c>
      <c r="J274" s="97">
        <v>362.23362022613298</v>
      </c>
      <c r="K274" s="97">
        <v>160.79699043340526</v>
      </c>
      <c r="L274" s="97"/>
      <c r="M274" s="97"/>
      <c r="N274" s="97"/>
      <c r="O274" s="97"/>
      <c r="P274" s="97"/>
      <c r="Q274" s="97"/>
      <c r="R274" s="97">
        <v>811.73649165953816</v>
      </c>
      <c r="S274" s="97">
        <v>1158.988425335282</v>
      </c>
      <c r="T274" s="97">
        <v>3073.4991872028099</v>
      </c>
      <c r="U274" s="250">
        <v>-0.2996163948533721</v>
      </c>
    </row>
    <row r="275" spans="1:21" ht="13.5" customHeight="1" x14ac:dyDescent="0.2">
      <c r="A275" s="789"/>
      <c r="B275" s="763"/>
      <c r="C275" s="755"/>
      <c r="D275" s="85" t="s">
        <v>214</v>
      </c>
      <c r="E275" s="97">
        <v>0</v>
      </c>
      <c r="F275" s="97"/>
      <c r="G275" s="97"/>
      <c r="H275" s="97"/>
      <c r="I275" s="97">
        <v>0</v>
      </c>
      <c r="J275" s="97">
        <v>0</v>
      </c>
      <c r="K275" s="97">
        <v>0</v>
      </c>
      <c r="L275" s="97"/>
      <c r="M275" s="97"/>
      <c r="N275" s="97"/>
      <c r="O275" s="97"/>
      <c r="P275" s="97"/>
      <c r="Q275" s="97"/>
      <c r="R275" s="97">
        <v>0</v>
      </c>
      <c r="S275" s="97"/>
      <c r="T275" s="97"/>
      <c r="U275" s="250"/>
    </row>
    <row r="276" spans="1:21" ht="13.5" customHeight="1" x14ac:dyDescent="0.2">
      <c r="A276" s="789"/>
      <c r="B276" s="763"/>
      <c r="C276" s="755"/>
      <c r="D276" s="85" t="s">
        <v>215</v>
      </c>
      <c r="E276" s="97">
        <v>0</v>
      </c>
      <c r="F276" s="97"/>
      <c r="G276" s="97"/>
      <c r="H276" s="97"/>
      <c r="I276" s="97">
        <v>0</v>
      </c>
      <c r="J276" s="97">
        <v>0</v>
      </c>
      <c r="K276" s="97">
        <v>0</v>
      </c>
      <c r="L276" s="97"/>
      <c r="M276" s="97"/>
      <c r="N276" s="97"/>
      <c r="O276" s="97"/>
      <c r="P276" s="97"/>
      <c r="Q276" s="97"/>
      <c r="R276" s="97">
        <v>0</v>
      </c>
      <c r="S276" s="97"/>
      <c r="T276" s="97"/>
      <c r="U276" s="250"/>
    </row>
    <row r="277" spans="1:21" ht="13.5" customHeight="1" x14ac:dyDescent="0.2">
      <c r="A277" s="789"/>
      <c r="B277" s="763"/>
      <c r="C277" s="755"/>
      <c r="D277" s="96" t="s">
        <v>32</v>
      </c>
      <c r="E277" s="97">
        <v>3.4443000000000001</v>
      </c>
      <c r="F277" s="97">
        <v>4.9526000000000003</v>
      </c>
      <c r="G277" s="97">
        <v>2.4483999999999999</v>
      </c>
      <c r="H277" s="97">
        <v>2.4108999999999998</v>
      </c>
      <c r="I277" s="97">
        <v>6.0521000000000003</v>
      </c>
      <c r="J277" s="97">
        <v>5.0022000000000002</v>
      </c>
      <c r="K277" s="97">
        <v>3.4443000000000001</v>
      </c>
      <c r="L277" s="97"/>
      <c r="M277" s="97"/>
      <c r="N277" s="97"/>
      <c r="O277" s="97"/>
      <c r="P277" s="97"/>
      <c r="Q277" s="97"/>
      <c r="R277" s="97">
        <v>24.310499999999998</v>
      </c>
      <c r="S277" s="97">
        <v>86.446099999999987</v>
      </c>
      <c r="T277" s="97">
        <v>197.4162</v>
      </c>
      <c r="U277" s="250">
        <v>-0.71877852210799564</v>
      </c>
    </row>
    <row r="278" spans="1:21" ht="13.5" customHeight="1" x14ac:dyDescent="0.2">
      <c r="A278" s="789"/>
      <c r="B278" s="763"/>
      <c r="C278" s="755" t="s">
        <v>33</v>
      </c>
      <c r="D278" s="96" t="s">
        <v>34</v>
      </c>
      <c r="E278" s="97">
        <v>2078.6742089596751</v>
      </c>
      <c r="F278" s="97">
        <v>506.66192414142301</v>
      </c>
      <c r="G278" s="97">
        <v>110.33058154112599</v>
      </c>
      <c r="H278" s="97">
        <v>1077.41887299121</v>
      </c>
      <c r="I278" s="97">
        <v>1506.6797399080899</v>
      </c>
      <c r="J278" s="97">
        <v>2116.8475401543001</v>
      </c>
      <c r="K278" s="97">
        <v>2078.6742089596751</v>
      </c>
      <c r="L278" s="97"/>
      <c r="M278" s="97"/>
      <c r="N278" s="97"/>
      <c r="O278" s="97"/>
      <c r="P278" s="97"/>
      <c r="Q278" s="97"/>
      <c r="R278" s="97">
        <v>7396.6128676958233</v>
      </c>
      <c r="S278" s="97">
        <v>10371.911258505159</v>
      </c>
      <c r="T278" s="97">
        <v>24447.260193306</v>
      </c>
      <c r="U278" s="250">
        <v>-0.28686114995146494</v>
      </c>
    </row>
    <row r="279" spans="1:21" ht="13.5" customHeight="1" x14ac:dyDescent="0.2">
      <c r="A279" s="789"/>
      <c r="B279" s="763"/>
      <c r="C279" s="755"/>
      <c r="D279" s="96" t="s">
        <v>35</v>
      </c>
      <c r="E279" s="97">
        <v>235.07123682377562</v>
      </c>
      <c r="F279" s="97">
        <v>40.356465096388398</v>
      </c>
      <c r="G279" s="97">
        <v>2.8219874799985298</v>
      </c>
      <c r="H279" s="97">
        <v>149.876640687205</v>
      </c>
      <c r="I279" s="97">
        <v>124.187452586475</v>
      </c>
      <c r="J279" s="97">
        <v>198.36808130327901</v>
      </c>
      <c r="K279" s="97">
        <v>235.07123682377562</v>
      </c>
      <c r="L279" s="97"/>
      <c r="M279" s="97"/>
      <c r="N279" s="97"/>
      <c r="O279" s="97"/>
      <c r="P279" s="97"/>
      <c r="Q279" s="97"/>
      <c r="R279" s="97">
        <v>750.68186397712157</v>
      </c>
      <c r="S279" s="97">
        <v>482.66148139988627</v>
      </c>
      <c r="T279" s="97">
        <v>1367.9048735700801</v>
      </c>
      <c r="U279" s="250">
        <v>0.55529681341026627</v>
      </c>
    </row>
    <row r="280" spans="1:21" ht="13.5" customHeight="1" x14ac:dyDescent="0.2">
      <c r="A280" s="789"/>
      <c r="B280" s="763"/>
      <c r="C280" s="755"/>
      <c r="D280" s="96" t="s">
        <v>36</v>
      </c>
      <c r="E280" s="97">
        <v>330.50251675415666</v>
      </c>
      <c r="F280" s="97">
        <v>53.074331801200998</v>
      </c>
      <c r="G280" s="97">
        <v>3.7781371622442199</v>
      </c>
      <c r="H280" s="97">
        <v>191.56969277809901</v>
      </c>
      <c r="I280" s="97">
        <v>111.98117075281201</v>
      </c>
      <c r="J280" s="97">
        <v>322.61828356587199</v>
      </c>
      <c r="K280" s="97">
        <v>330.50251675415666</v>
      </c>
      <c r="L280" s="97"/>
      <c r="M280" s="97"/>
      <c r="N280" s="97"/>
      <c r="O280" s="97"/>
      <c r="P280" s="97"/>
      <c r="Q280" s="97"/>
      <c r="R280" s="97">
        <v>1013.524132814385</v>
      </c>
      <c r="S280" s="97">
        <v>1464.7986995311885</v>
      </c>
      <c r="T280" s="97">
        <v>4075.5100506123899</v>
      </c>
      <c r="U280" s="250">
        <v>-0.30807957903105376</v>
      </c>
    </row>
    <row r="281" spans="1:21" ht="13.5" customHeight="1" x14ac:dyDescent="0.2">
      <c r="A281" s="789"/>
      <c r="B281" s="763"/>
      <c r="C281" s="755"/>
      <c r="D281" s="96" t="s">
        <v>37</v>
      </c>
      <c r="E281" s="97">
        <v>0</v>
      </c>
      <c r="F281" s="97">
        <v>0</v>
      </c>
      <c r="G281" s="97">
        <v>0</v>
      </c>
      <c r="H281" s="97">
        <v>0</v>
      </c>
      <c r="I281" s="97">
        <v>0</v>
      </c>
      <c r="J281" s="97">
        <v>0</v>
      </c>
      <c r="K281" s="97">
        <v>0</v>
      </c>
      <c r="L281" s="97"/>
      <c r="M281" s="97"/>
      <c r="N281" s="97"/>
      <c r="O281" s="97"/>
      <c r="P281" s="97"/>
      <c r="Q281" s="97"/>
      <c r="R281" s="97">
        <v>0</v>
      </c>
      <c r="S281" s="97">
        <v>0</v>
      </c>
      <c r="T281" s="97">
        <v>0</v>
      </c>
      <c r="U281" s="250" t="s">
        <v>112</v>
      </c>
    </row>
    <row r="282" spans="1:21" ht="13.5" customHeight="1" x14ac:dyDescent="0.2">
      <c r="A282" s="789"/>
      <c r="B282" s="763"/>
      <c r="C282" s="755"/>
      <c r="D282" s="96" t="s">
        <v>38</v>
      </c>
      <c r="E282" s="97">
        <v>20.827078022820572</v>
      </c>
      <c r="F282" s="97">
        <v>2.99508271474904</v>
      </c>
      <c r="G282" s="97">
        <v>0</v>
      </c>
      <c r="H282" s="97">
        <v>10.0091000961059</v>
      </c>
      <c r="I282" s="97">
        <v>15.907228517955801</v>
      </c>
      <c r="J282" s="97">
        <v>22.4987198749043</v>
      </c>
      <c r="K282" s="97">
        <v>20.827078022820572</v>
      </c>
      <c r="L282" s="97"/>
      <c r="M282" s="97"/>
      <c r="N282" s="97"/>
      <c r="O282" s="97"/>
      <c r="P282" s="97"/>
      <c r="Q282" s="97"/>
      <c r="R282" s="97">
        <v>72.237209226535612</v>
      </c>
      <c r="S282" s="97">
        <v>7.1748387987461966</v>
      </c>
      <c r="T282" s="97">
        <v>63.841015813283903</v>
      </c>
      <c r="U282" s="250">
        <v>9.0681299263697834</v>
      </c>
    </row>
    <row r="283" spans="1:21" ht="13.5" customHeight="1" x14ac:dyDescent="0.2">
      <c r="A283" s="789"/>
      <c r="B283" s="763"/>
      <c r="C283" s="755"/>
      <c r="D283" s="96" t="s">
        <v>39</v>
      </c>
      <c r="E283" s="97">
        <v>3.7759927355936838E-3</v>
      </c>
      <c r="F283" s="97">
        <v>0.35130145719829797</v>
      </c>
      <c r="G283" s="97">
        <v>0</v>
      </c>
      <c r="H283" s="97">
        <v>0.56433990420551805</v>
      </c>
      <c r="I283" s="97">
        <v>1.95455776377093E-2</v>
      </c>
      <c r="J283" s="97">
        <v>0.39901988328438298</v>
      </c>
      <c r="K283" s="97">
        <v>3.7759927355936838E-3</v>
      </c>
      <c r="L283" s="97"/>
      <c r="M283" s="97"/>
      <c r="N283" s="97"/>
      <c r="O283" s="97"/>
      <c r="P283" s="97"/>
      <c r="Q283" s="97"/>
      <c r="R283" s="97">
        <v>1.3379828150615019</v>
      </c>
      <c r="S283" s="97">
        <v>0</v>
      </c>
      <c r="T283" s="97">
        <v>5.2139980124802001</v>
      </c>
      <c r="U283" s="250" t="s">
        <v>112</v>
      </c>
    </row>
    <row r="284" spans="1:21" ht="13.5" customHeight="1" x14ac:dyDescent="0.2">
      <c r="A284" s="789"/>
      <c r="B284" s="763"/>
      <c r="C284" s="755" t="s">
        <v>40</v>
      </c>
      <c r="D284" s="96" t="s">
        <v>41</v>
      </c>
      <c r="E284" s="97">
        <v>2309.3545364805095</v>
      </c>
      <c r="F284" s="97">
        <v>575.42102616032196</v>
      </c>
      <c r="G284" s="97">
        <v>80.191406246965499</v>
      </c>
      <c r="H284" s="97">
        <v>913.66004569896995</v>
      </c>
      <c r="I284" s="97">
        <v>1480.4645045524001</v>
      </c>
      <c r="J284" s="97">
        <v>2356.1974700410401</v>
      </c>
      <c r="K284" s="97">
        <v>2309.3545364805095</v>
      </c>
      <c r="L284" s="97"/>
      <c r="M284" s="97"/>
      <c r="N284" s="97"/>
      <c r="O284" s="97"/>
      <c r="P284" s="97"/>
      <c r="Q284" s="97"/>
      <c r="R284" s="97">
        <v>7715.288989180207</v>
      </c>
      <c r="S284" s="97">
        <v>11040.862422691334</v>
      </c>
      <c r="T284" s="97">
        <v>26922.284717551702</v>
      </c>
      <c r="U284" s="250">
        <v>-0.30120594806764034</v>
      </c>
    </row>
    <row r="285" spans="1:21" ht="13.5" customHeight="1" x14ac:dyDescent="0.2">
      <c r="A285" s="789"/>
      <c r="B285" s="763"/>
      <c r="C285" s="755"/>
      <c r="D285" s="96" t="s">
        <v>42</v>
      </c>
      <c r="E285" s="97">
        <v>327.45681545525542</v>
      </c>
      <c r="F285" s="97">
        <v>38.495861050638403</v>
      </c>
      <c r="G285" s="97">
        <v>10.210316447555099</v>
      </c>
      <c r="H285" s="97">
        <v>510.40703657582497</v>
      </c>
      <c r="I285" s="97">
        <v>253.97816186585399</v>
      </c>
      <c r="J285" s="97">
        <v>279.35095653318899</v>
      </c>
      <c r="K285" s="97">
        <v>327.45681545525542</v>
      </c>
      <c r="L285" s="97"/>
      <c r="M285" s="97"/>
      <c r="N285" s="97"/>
      <c r="O285" s="97"/>
      <c r="P285" s="97"/>
      <c r="Q285" s="97"/>
      <c r="R285" s="97">
        <v>1419.8991479283168</v>
      </c>
      <c r="S285" s="97">
        <v>1203.0547381374058</v>
      </c>
      <c r="T285" s="97">
        <v>2858.4263841461002</v>
      </c>
      <c r="U285" s="250">
        <v>0.18024484083461911</v>
      </c>
    </row>
    <row r="286" spans="1:21" ht="13.5" customHeight="1" x14ac:dyDescent="0.2">
      <c r="A286" s="789"/>
      <c r="B286" s="763"/>
      <c r="C286" s="755"/>
      <c r="D286" s="96" t="s">
        <v>43</v>
      </c>
      <c r="E286" s="97">
        <v>28.267464617283437</v>
      </c>
      <c r="F286" s="97">
        <v>-10.477781999999999</v>
      </c>
      <c r="G286" s="97">
        <v>26.5289834888505</v>
      </c>
      <c r="H286" s="97">
        <v>5.3715641820306299</v>
      </c>
      <c r="I286" s="97">
        <v>24.332470924657901</v>
      </c>
      <c r="J286" s="97">
        <v>25.1832182074325</v>
      </c>
      <c r="K286" s="97">
        <v>28.267464617283437</v>
      </c>
      <c r="L286" s="97"/>
      <c r="M286" s="97"/>
      <c r="N286" s="97"/>
      <c r="O286" s="97"/>
      <c r="P286" s="97"/>
      <c r="Q286" s="97"/>
      <c r="R286" s="97">
        <v>99.205919420254972</v>
      </c>
      <c r="S286" s="97">
        <v>82.629117406413329</v>
      </c>
      <c r="T286" s="97">
        <v>179.01902961680099</v>
      </c>
      <c r="U286" s="250">
        <v>0.20061695603389107</v>
      </c>
    </row>
    <row r="287" spans="1:21" ht="13.5" customHeight="1" x14ac:dyDescent="0.2">
      <c r="A287" s="789"/>
      <c r="B287" s="762" t="s">
        <v>25</v>
      </c>
      <c r="C287" s="762"/>
      <c r="D287" s="762"/>
      <c r="E287" s="245">
        <v>8122.5660229999949</v>
      </c>
      <c r="F287" s="245">
        <v>1748.0832270000001</v>
      </c>
      <c r="G287" s="245">
        <v>622.70088899999996</v>
      </c>
      <c r="H287" s="245">
        <v>4521.9147780000003</v>
      </c>
      <c r="I287" s="245">
        <v>5561.988652</v>
      </c>
      <c r="J287" s="245">
        <v>7453.8972949999998</v>
      </c>
      <c r="K287" s="245">
        <v>8122.5660229999949</v>
      </c>
      <c r="L287" s="245"/>
      <c r="M287" s="245"/>
      <c r="N287" s="245"/>
      <c r="O287" s="245"/>
      <c r="P287" s="245"/>
      <c r="Q287" s="245"/>
      <c r="R287" s="245">
        <v>28031.150863999996</v>
      </c>
      <c r="S287" s="245">
        <v>39916.611313000001</v>
      </c>
      <c r="T287" s="245">
        <v>95253.221768000003</v>
      </c>
      <c r="U287" s="246">
        <v>-0.29775725087989025</v>
      </c>
    </row>
    <row r="288" spans="1:21" ht="13.5" customHeight="1" x14ac:dyDescent="0.2">
      <c r="A288" s="789"/>
      <c r="B288" s="762" t="s">
        <v>44</v>
      </c>
      <c r="C288" s="762"/>
      <c r="D288" s="762"/>
      <c r="E288" s="245">
        <v>5457.4872064469464</v>
      </c>
      <c r="F288" s="245">
        <v>1144.6441217890399</v>
      </c>
      <c r="G288" s="245">
        <v>505.77018281662902</v>
      </c>
      <c r="H288" s="245">
        <v>3092.4761315431701</v>
      </c>
      <c r="I288" s="245">
        <v>3803.2135146570899</v>
      </c>
      <c r="J288" s="245">
        <v>4793.1656502183296</v>
      </c>
      <c r="K288" s="245">
        <v>5457.4872064469464</v>
      </c>
      <c r="L288" s="245"/>
      <c r="M288" s="245"/>
      <c r="N288" s="245"/>
      <c r="O288" s="245"/>
      <c r="P288" s="245"/>
      <c r="Q288" s="245"/>
      <c r="R288" s="245">
        <v>18796.756807471204</v>
      </c>
      <c r="S288" s="245">
        <v>27590.065034764863</v>
      </c>
      <c r="T288" s="245">
        <v>65293.257636685397</v>
      </c>
      <c r="U288" s="246">
        <v>-0.3187128488538773</v>
      </c>
    </row>
    <row r="289" spans="1:21" ht="13.5" customHeight="1" x14ac:dyDescent="0.2">
      <c r="A289" s="789"/>
      <c r="B289" s="762" t="s">
        <v>46</v>
      </c>
      <c r="C289" s="762"/>
      <c r="D289" s="762"/>
      <c r="E289" s="245">
        <v>1088.5403110000002</v>
      </c>
      <c r="F289" s="245">
        <v>144.53099</v>
      </c>
      <c r="G289" s="245">
        <v>147.287272</v>
      </c>
      <c r="H289" s="245">
        <v>574.08783000000005</v>
      </c>
      <c r="I289" s="245">
        <v>657.96889399999998</v>
      </c>
      <c r="J289" s="245">
        <v>1040.5364609999999</v>
      </c>
      <c r="K289" s="245">
        <v>1088.5403110000002</v>
      </c>
      <c r="L289" s="245"/>
      <c r="M289" s="245"/>
      <c r="N289" s="245"/>
      <c r="O289" s="245"/>
      <c r="P289" s="245"/>
      <c r="Q289" s="245"/>
      <c r="R289" s="245">
        <v>3652.9517580000002</v>
      </c>
      <c r="S289" s="245">
        <v>5829.3825332583747</v>
      </c>
      <c r="T289" s="245">
        <v>13825.568729230999</v>
      </c>
      <c r="U289" s="246">
        <v>-0.37335528468773227</v>
      </c>
    </row>
    <row r="290" spans="1:21" ht="13.5" customHeight="1" x14ac:dyDescent="0.2">
      <c r="A290" s="789"/>
      <c r="B290" s="762" t="s">
        <v>47</v>
      </c>
      <c r="C290" s="762"/>
      <c r="D290" s="762"/>
      <c r="E290" s="245">
        <v>1576.5385055530483</v>
      </c>
      <c r="F290" s="245">
        <v>458.90811521095998</v>
      </c>
      <c r="G290" s="245">
        <v>-30.356565816628802</v>
      </c>
      <c r="H290" s="245">
        <v>855.35081645682601</v>
      </c>
      <c r="I290" s="245">
        <v>1100.80624334291</v>
      </c>
      <c r="J290" s="245">
        <v>1620.19518378167</v>
      </c>
      <c r="K290" s="245">
        <v>1576.5385055530483</v>
      </c>
      <c r="L290" s="245"/>
      <c r="M290" s="245"/>
      <c r="N290" s="245"/>
      <c r="O290" s="245"/>
      <c r="P290" s="245"/>
      <c r="Q290" s="245"/>
      <c r="R290" s="245">
        <v>5581.4422985287856</v>
      </c>
      <c r="S290" s="245">
        <v>6497.1637449767468</v>
      </c>
      <c r="T290" s="245">
        <v>16134.395402083601</v>
      </c>
      <c r="U290" s="246">
        <v>-0.14094172201769539</v>
      </c>
    </row>
    <row r="291" spans="1:21" ht="13.5" customHeight="1" x14ac:dyDescent="0.2">
      <c r="A291" s="789"/>
      <c r="B291" s="762" t="s">
        <v>48</v>
      </c>
      <c r="C291" s="762"/>
      <c r="D291" s="762"/>
      <c r="E291" s="246">
        <v>0.32810799062840074</v>
      </c>
      <c r="F291" s="246">
        <v>0.34520044348606999</v>
      </c>
      <c r="G291" s="246">
        <v>0.187779892800781</v>
      </c>
      <c r="H291" s="246">
        <v>0.31611357503049903</v>
      </c>
      <c r="I291" s="246">
        <v>0.31621336313055698</v>
      </c>
      <c r="J291" s="246">
        <v>0.35695845266964699</v>
      </c>
      <c r="K291" s="246">
        <v>0.32810799062840074</v>
      </c>
      <c r="L291" s="246"/>
      <c r="M291" s="246"/>
      <c r="N291" s="246"/>
      <c r="O291" s="246"/>
      <c r="P291" s="246"/>
      <c r="Q291" s="246"/>
      <c r="R291" s="246">
        <v>0.32943328304041886</v>
      </c>
      <c r="S291" s="246">
        <v>0.3088074331154616</v>
      </c>
      <c r="T291" s="246">
        <v>0.31452966708344499</v>
      </c>
      <c r="U291" s="246">
        <v>2.0625849924957251E-2</v>
      </c>
    </row>
    <row r="292" spans="1:21" ht="13.5" customHeight="1" x14ac:dyDescent="0.2">
      <c r="A292" s="789"/>
      <c r="B292" s="762" t="s">
        <v>49</v>
      </c>
      <c r="C292" s="762"/>
      <c r="D292" s="762"/>
      <c r="E292" s="246">
        <v>0.13401433831595472</v>
      </c>
      <c r="F292" s="246">
        <v>8.2679696119525803E-2</v>
      </c>
      <c r="G292" s="246">
        <v>0.23652972815974199</v>
      </c>
      <c r="H292" s="246">
        <v>0.12695679998063</v>
      </c>
      <c r="I292" s="246">
        <v>0.118297417554674</v>
      </c>
      <c r="J292" s="246">
        <v>0.139596297053621</v>
      </c>
      <c r="K292" s="246">
        <v>0.13401433831595472</v>
      </c>
      <c r="L292" s="246"/>
      <c r="M292" s="246"/>
      <c r="N292" s="246"/>
      <c r="O292" s="246"/>
      <c r="P292" s="246"/>
      <c r="Q292" s="246"/>
      <c r="R292" s="246">
        <v>0.13031758045622857</v>
      </c>
      <c r="S292" s="246">
        <v>0.14603901337085365</v>
      </c>
      <c r="T292" s="246">
        <v>0.145145418418547</v>
      </c>
      <c r="U292" s="246">
        <v>-1.5721432914625078E-2</v>
      </c>
    </row>
    <row r="293" spans="1:21" ht="13.5" customHeight="1" x14ac:dyDescent="0.2">
      <c r="A293" s="789"/>
      <c r="B293" s="762" t="s">
        <v>50</v>
      </c>
      <c r="C293" s="762"/>
      <c r="D293" s="762"/>
      <c r="E293" s="246">
        <v>0.19409365231244599</v>
      </c>
      <c r="F293" s="246">
        <v>0.26252074736654402</v>
      </c>
      <c r="G293" s="246">
        <v>-4.8749835358961303E-2</v>
      </c>
      <c r="H293" s="246">
        <v>0.189156775049869</v>
      </c>
      <c r="I293" s="246">
        <v>0.19791594557588299</v>
      </c>
      <c r="J293" s="246">
        <v>0.21736215561602701</v>
      </c>
      <c r="K293" s="246">
        <v>0.19409365231244599</v>
      </c>
      <c r="L293" s="246"/>
      <c r="M293" s="246"/>
      <c r="N293" s="246"/>
      <c r="O293" s="246"/>
      <c r="P293" s="246"/>
      <c r="Q293" s="246"/>
      <c r="R293" s="246">
        <v>0.19911570258419006</v>
      </c>
      <c r="S293" s="246">
        <v>0.16276841974460785</v>
      </c>
      <c r="T293" s="246">
        <v>0.16938424866489801</v>
      </c>
      <c r="U293" s="246">
        <v>3.6347282839582218E-2</v>
      </c>
    </row>
    <row r="294" spans="1:21" ht="13.5" customHeight="1" x14ac:dyDescent="0.2">
      <c r="A294" s="789" t="s">
        <v>55</v>
      </c>
      <c r="B294" s="763" t="s">
        <v>25</v>
      </c>
      <c r="C294" s="755" t="s">
        <v>26</v>
      </c>
      <c r="D294" s="96" t="s">
        <v>27</v>
      </c>
      <c r="E294" s="97">
        <v>2676.5463</v>
      </c>
      <c r="F294" s="97">
        <v>1064.5977</v>
      </c>
      <c r="G294" s="97">
        <v>287.59014000000002</v>
      </c>
      <c r="H294" s="97">
        <v>1387.8695600000001</v>
      </c>
      <c r="I294" s="97">
        <v>1955.1793</v>
      </c>
      <c r="J294" s="97">
        <v>2333.2539999999999</v>
      </c>
      <c r="K294" s="97">
        <v>2676.5463</v>
      </c>
      <c r="L294" s="97"/>
      <c r="M294" s="97"/>
      <c r="N294" s="97"/>
      <c r="O294" s="97"/>
      <c r="P294" s="97"/>
      <c r="Q294" s="97"/>
      <c r="R294" s="97">
        <v>9705.0370000000003</v>
      </c>
      <c r="S294" s="97">
        <v>13651.722900000001</v>
      </c>
      <c r="T294" s="97">
        <v>35710.455450000001</v>
      </c>
      <c r="U294" s="250">
        <v>-0.28909800828143095</v>
      </c>
    </row>
    <row r="295" spans="1:21" ht="13.5" customHeight="1" x14ac:dyDescent="0.2">
      <c r="A295" s="789"/>
      <c r="B295" s="763"/>
      <c r="C295" s="755"/>
      <c r="D295" s="96" t="s">
        <v>28</v>
      </c>
      <c r="E295" s="97">
        <v>1571.6215999999999</v>
      </c>
      <c r="F295" s="97">
        <v>565.31600000000003</v>
      </c>
      <c r="G295" s="97">
        <v>180.73820000000001</v>
      </c>
      <c r="H295" s="97">
        <v>866.97699999999998</v>
      </c>
      <c r="I295" s="97">
        <v>1149.1573000000001</v>
      </c>
      <c r="J295" s="97">
        <v>1533.8132000000001</v>
      </c>
      <c r="K295" s="97">
        <v>1571.6215999999999</v>
      </c>
      <c r="L295" s="97"/>
      <c r="M295" s="97"/>
      <c r="N295" s="97"/>
      <c r="O295" s="97"/>
      <c r="P295" s="97"/>
      <c r="Q295" s="97"/>
      <c r="R295" s="97">
        <v>5867.6233000000011</v>
      </c>
      <c r="S295" s="97">
        <v>7980.8187000000007</v>
      </c>
      <c r="T295" s="97">
        <v>21371.580450000001</v>
      </c>
      <c r="U295" s="250">
        <v>-0.26478428835878698</v>
      </c>
    </row>
    <row r="296" spans="1:21" ht="13.5" customHeight="1" x14ac:dyDescent="0.2">
      <c r="A296" s="789"/>
      <c r="B296" s="763"/>
      <c r="C296" s="755"/>
      <c r="D296" s="96" t="s">
        <v>29</v>
      </c>
      <c r="E296" s="97">
        <v>1347.1313620000028</v>
      </c>
      <c r="F296" s="97">
        <v>333.89337799999998</v>
      </c>
      <c r="G296" s="97">
        <v>43.170067000000003</v>
      </c>
      <c r="H296" s="97">
        <v>627.25536199999999</v>
      </c>
      <c r="I296" s="97">
        <v>623.54317800000001</v>
      </c>
      <c r="J296" s="97">
        <v>1244.069673</v>
      </c>
      <c r="K296" s="97">
        <v>1347.1313620000028</v>
      </c>
      <c r="L296" s="97"/>
      <c r="M296" s="97"/>
      <c r="N296" s="97"/>
      <c r="O296" s="97"/>
      <c r="P296" s="97"/>
      <c r="Q296" s="97"/>
      <c r="R296" s="97">
        <v>4219.0630200000032</v>
      </c>
      <c r="S296" s="97">
        <v>6220.0360209999999</v>
      </c>
      <c r="T296" s="97">
        <v>11903.108091</v>
      </c>
      <c r="U296" s="250">
        <v>-0.32169797638540021</v>
      </c>
    </row>
    <row r="297" spans="1:21" ht="13.5" customHeight="1" x14ac:dyDescent="0.2">
      <c r="A297" s="789"/>
      <c r="B297" s="763"/>
      <c r="C297" s="755"/>
      <c r="D297" s="96" t="s">
        <v>30</v>
      </c>
      <c r="E297" s="97">
        <v>1375.3074899999976</v>
      </c>
      <c r="F297" s="97">
        <v>384.83071899999999</v>
      </c>
      <c r="G297" s="97">
        <v>151.428495</v>
      </c>
      <c r="H297" s="97">
        <v>642.39020400000004</v>
      </c>
      <c r="I297" s="97">
        <v>1176.715404</v>
      </c>
      <c r="J297" s="97">
        <v>1285.2863930000001</v>
      </c>
      <c r="K297" s="97">
        <v>1375.3074899999976</v>
      </c>
      <c r="L297" s="97"/>
      <c r="M297" s="97"/>
      <c r="N297" s="97"/>
      <c r="O297" s="97"/>
      <c r="P297" s="97"/>
      <c r="Q297" s="97"/>
      <c r="R297" s="97">
        <v>5015.9587049999973</v>
      </c>
      <c r="S297" s="97">
        <v>5947.4126699999979</v>
      </c>
      <c r="T297" s="97">
        <v>14841.062033</v>
      </c>
      <c r="U297" s="250">
        <v>-0.15661498817770803</v>
      </c>
    </row>
    <row r="298" spans="1:21" ht="13.5" customHeight="1" x14ac:dyDescent="0.2">
      <c r="A298" s="789"/>
      <c r="B298" s="763"/>
      <c r="C298" s="755"/>
      <c r="D298" s="96" t="s">
        <v>31</v>
      </c>
      <c r="E298" s="97">
        <v>638.93104500000368</v>
      </c>
      <c r="F298" s="97">
        <v>220.8569</v>
      </c>
      <c r="G298" s="97">
        <v>32.260899999999999</v>
      </c>
      <c r="H298" s="97">
        <v>310.13524000000001</v>
      </c>
      <c r="I298" s="97">
        <v>493.97082999999998</v>
      </c>
      <c r="J298" s="97">
        <v>844.00712000000306</v>
      </c>
      <c r="K298" s="97">
        <v>638.93104500000368</v>
      </c>
      <c r="L298" s="97"/>
      <c r="M298" s="97"/>
      <c r="N298" s="97"/>
      <c r="O298" s="97"/>
      <c r="P298" s="97"/>
      <c r="Q298" s="97"/>
      <c r="R298" s="97">
        <v>2540.1620350000067</v>
      </c>
      <c r="S298" s="97">
        <v>3527.4622989999998</v>
      </c>
      <c r="T298" s="97">
        <v>9425.9393760000003</v>
      </c>
      <c r="U298" s="250">
        <v>-0.27988967147285537</v>
      </c>
    </row>
    <row r="299" spans="1:21" ht="13.5" customHeight="1" x14ac:dyDescent="0.2">
      <c r="A299" s="789"/>
      <c r="B299" s="763"/>
      <c r="C299" s="755"/>
      <c r="D299" s="85" t="s">
        <v>214</v>
      </c>
      <c r="E299" s="97">
        <v>1.9801</v>
      </c>
      <c r="F299" s="97"/>
      <c r="G299" s="97"/>
      <c r="H299" s="97"/>
      <c r="I299" s="97">
        <v>0</v>
      </c>
      <c r="J299" s="97">
        <v>0.65069999999999995</v>
      </c>
      <c r="K299" s="97">
        <v>1.9801</v>
      </c>
      <c r="L299" s="97"/>
      <c r="M299" s="97"/>
      <c r="N299" s="97"/>
      <c r="O299" s="97"/>
      <c r="P299" s="97"/>
      <c r="Q299" s="97"/>
      <c r="R299" s="97">
        <v>2.6307999999999998</v>
      </c>
      <c r="S299" s="97"/>
      <c r="T299" s="97"/>
      <c r="U299" s="250"/>
    </row>
    <row r="300" spans="1:21" ht="13.5" customHeight="1" x14ac:dyDescent="0.2">
      <c r="A300" s="789"/>
      <c r="B300" s="763"/>
      <c r="C300" s="755"/>
      <c r="D300" s="85" t="s">
        <v>215</v>
      </c>
      <c r="E300" s="97">
        <v>0</v>
      </c>
      <c r="F300" s="97"/>
      <c r="G300" s="97"/>
      <c r="H300" s="97"/>
      <c r="I300" s="97">
        <v>0</v>
      </c>
      <c r="J300" s="97">
        <v>0</v>
      </c>
      <c r="K300" s="97">
        <v>0</v>
      </c>
      <c r="L300" s="97"/>
      <c r="M300" s="97"/>
      <c r="N300" s="97"/>
      <c r="O300" s="97"/>
      <c r="P300" s="97"/>
      <c r="Q300" s="97"/>
      <c r="R300" s="97">
        <v>0</v>
      </c>
      <c r="S300" s="97"/>
      <c r="T300" s="97"/>
      <c r="U300" s="250"/>
    </row>
    <row r="301" spans="1:21" ht="13.5" customHeight="1" x14ac:dyDescent="0.2">
      <c r="A301" s="789"/>
      <c r="B301" s="763"/>
      <c r="C301" s="755"/>
      <c r="D301" s="96" t="s">
        <v>32</v>
      </c>
      <c r="E301" s="97">
        <v>6.5262000000000002</v>
      </c>
      <c r="F301" s="97">
        <v>4.8776999999999999</v>
      </c>
      <c r="G301" s="97">
        <v>2.7484999999999999</v>
      </c>
      <c r="H301" s="97">
        <v>3.6678999999999999</v>
      </c>
      <c r="I301" s="97">
        <v>3.5508999999999999</v>
      </c>
      <c r="J301" s="97">
        <v>4.2504</v>
      </c>
      <c r="K301" s="97">
        <v>6.5262000000000002</v>
      </c>
      <c r="L301" s="97"/>
      <c r="M301" s="97"/>
      <c r="N301" s="97"/>
      <c r="O301" s="97"/>
      <c r="P301" s="97"/>
      <c r="Q301" s="97"/>
      <c r="R301" s="97">
        <v>25.621600000000001</v>
      </c>
      <c r="S301" s="97">
        <v>35.614199999999997</v>
      </c>
      <c r="T301" s="97">
        <v>97.700999999999993</v>
      </c>
      <c r="U301" s="250">
        <v>-0.28057909485542276</v>
      </c>
    </row>
    <row r="302" spans="1:21" ht="13.5" customHeight="1" x14ac:dyDescent="0.2">
      <c r="A302" s="789"/>
      <c r="B302" s="763"/>
      <c r="C302" s="755" t="s">
        <v>33</v>
      </c>
      <c r="D302" s="96" t="s">
        <v>34</v>
      </c>
      <c r="E302" s="97">
        <v>5662.9803969999803</v>
      </c>
      <c r="F302" s="97">
        <v>2100.7081969999999</v>
      </c>
      <c r="G302" s="97">
        <v>591.78750200000002</v>
      </c>
      <c r="H302" s="97">
        <v>3177.9049660000001</v>
      </c>
      <c r="I302" s="97">
        <v>4378.7599120000104</v>
      </c>
      <c r="J302" s="97">
        <v>5585.73748600001</v>
      </c>
      <c r="K302" s="97">
        <v>5662.9803969999803</v>
      </c>
      <c r="L302" s="97"/>
      <c r="M302" s="97"/>
      <c r="N302" s="97"/>
      <c r="O302" s="97"/>
      <c r="P302" s="97"/>
      <c r="Q302" s="97"/>
      <c r="R302" s="97">
        <v>21497.87846</v>
      </c>
      <c r="S302" s="97">
        <v>28841.859689999881</v>
      </c>
      <c r="T302" s="97">
        <v>71961.897599999895</v>
      </c>
      <c r="U302" s="250">
        <v>-0.2546292544563693</v>
      </c>
    </row>
    <row r="303" spans="1:21" ht="12.75" customHeight="1" x14ac:dyDescent="0.2">
      <c r="A303" s="789"/>
      <c r="B303" s="763"/>
      <c r="C303" s="755"/>
      <c r="D303" s="96" t="s">
        <v>35</v>
      </c>
      <c r="E303" s="97">
        <v>540.81550000000004</v>
      </c>
      <c r="F303" s="97">
        <v>121.5457</v>
      </c>
      <c r="G303" s="97">
        <v>24.8687</v>
      </c>
      <c r="H303" s="97">
        <v>191.70099999999999</v>
      </c>
      <c r="I303" s="97">
        <v>322.33199999999999</v>
      </c>
      <c r="J303" s="97">
        <v>480.99400000000003</v>
      </c>
      <c r="K303" s="97">
        <v>540.81550000000004</v>
      </c>
      <c r="L303" s="97"/>
      <c r="M303" s="97"/>
      <c r="N303" s="97"/>
      <c r="O303" s="97"/>
      <c r="P303" s="97"/>
      <c r="Q303" s="97"/>
      <c r="R303" s="97">
        <v>1682.2569000000003</v>
      </c>
      <c r="S303" s="97">
        <v>1707.1857</v>
      </c>
      <c r="T303" s="97">
        <v>4336.6980999999996</v>
      </c>
      <c r="U303" s="250">
        <v>-1.4602277889276927E-2</v>
      </c>
    </row>
    <row r="304" spans="1:21" ht="12.75" customHeight="1" x14ac:dyDescent="0.2">
      <c r="A304" s="789"/>
      <c r="B304" s="763"/>
      <c r="C304" s="755"/>
      <c r="D304" s="96" t="s">
        <v>36</v>
      </c>
      <c r="E304" s="97">
        <v>1390.7664</v>
      </c>
      <c r="F304" s="97">
        <v>346.15499999999997</v>
      </c>
      <c r="G304" s="97">
        <v>79.184799999999996</v>
      </c>
      <c r="H304" s="97">
        <v>456.57010000000002</v>
      </c>
      <c r="I304" s="97">
        <v>680.44470000000001</v>
      </c>
      <c r="J304" s="97">
        <v>1153.6514999999999</v>
      </c>
      <c r="K304" s="97">
        <v>1390.7664</v>
      </c>
      <c r="L304" s="97"/>
      <c r="M304" s="97"/>
      <c r="N304" s="97"/>
      <c r="O304" s="97"/>
      <c r="P304" s="97"/>
      <c r="Q304" s="97"/>
      <c r="R304" s="97">
        <v>4106.7725</v>
      </c>
      <c r="S304" s="97">
        <v>6728.8038999999999</v>
      </c>
      <c r="T304" s="97">
        <v>16762.130099999998</v>
      </c>
      <c r="U304" s="250">
        <v>-0.38967273217755682</v>
      </c>
    </row>
    <row r="305" spans="1:21" ht="12.75" customHeight="1" x14ac:dyDescent="0.2">
      <c r="A305" s="789"/>
      <c r="B305" s="763"/>
      <c r="C305" s="755"/>
      <c r="D305" s="96" t="s">
        <v>37</v>
      </c>
      <c r="E305" s="97">
        <v>0</v>
      </c>
      <c r="F305" s="97">
        <v>0</v>
      </c>
      <c r="G305" s="97">
        <v>0</v>
      </c>
      <c r="H305" s="97">
        <v>0</v>
      </c>
      <c r="I305" s="97">
        <v>0</v>
      </c>
      <c r="J305" s="97">
        <v>0</v>
      </c>
      <c r="K305" s="97">
        <v>0</v>
      </c>
      <c r="L305" s="97"/>
      <c r="M305" s="97"/>
      <c r="N305" s="97"/>
      <c r="O305" s="97"/>
      <c r="P305" s="97"/>
      <c r="Q305" s="97"/>
      <c r="R305" s="97">
        <v>0</v>
      </c>
      <c r="S305" s="97">
        <v>1.8004</v>
      </c>
      <c r="T305" s="97">
        <v>1.8004</v>
      </c>
      <c r="U305" s="250">
        <v>-1</v>
      </c>
    </row>
    <row r="306" spans="1:21" ht="13.5" customHeight="1" x14ac:dyDescent="0.2">
      <c r="A306" s="789"/>
      <c r="B306" s="763"/>
      <c r="C306" s="755"/>
      <c r="D306" s="96" t="s">
        <v>38</v>
      </c>
      <c r="E306" s="97">
        <v>16.7348</v>
      </c>
      <c r="F306" s="97">
        <v>7.4911000000000003</v>
      </c>
      <c r="G306" s="97">
        <v>0.56769999999999998</v>
      </c>
      <c r="H306" s="97">
        <v>10.659800000000001</v>
      </c>
      <c r="I306" s="97">
        <v>7.6534000000000004</v>
      </c>
      <c r="J306" s="97">
        <v>13.5258</v>
      </c>
      <c r="K306" s="97">
        <v>16.7348</v>
      </c>
      <c r="L306" s="97"/>
      <c r="M306" s="97"/>
      <c r="N306" s="97"/>
      <c r="O306" s="97"/>
      <c r="P306" s="97"/>
      <c r="Q306" s="97"/>
      <c r="R306" s="97">
        <v>56.632600000000004</v>
      </c>
      <c r="S306" s="97">
        <v>59.472799999999999</v>
      </c>
      <c r="T306" s="97">
        <v>221.12620000000001</v>
      </c>
      <c r="U306" s="250">
        <v>-4.7756285226187356E-2</v>
      </c>
    </row>
    <row r="307" spans="1:21" ht="13.5" customHeight="1" x14ac:dyDescent="0.2">
      <c r="A307" s="789"/>
      <c r="B307" s="763"/>
      <c r="C307" s="755"/>
      <c r="D307" s="96" t="s">
        <v>39</v>
      </c>
      <c r="E307" s="97">
        <v>6.7469999999999999</v>
      </c>
      <c r="F307" s="97">
        <v>-1.5276000000000001</v>
      </c>
      <c r="G307" s="97">
        <v>1.5276000000000001</v>
      </c>
      <c r="H307" s="97">
        <v>1.4594</v>
      </c>
      <c r="I307" s="97">
        <v>12.9269</v>
      </c>
      <c r="J307" s="97">
        <v>11.422700000000001</v>
      </c>
      <c r="K307" s="97">
        <v>6.7469999999999999</v>
      </c>
      <c r="L307" s="97"/>
      <c r="M307" s="97"/>
      <c r="N307" s="97"/>
      <c r="O307" s="97"/>
      <c r="P307" s="97"/>
      <c r="Q307" s="97"/>
      <c r="R307" s="97">
        <v>32.555999999999997</v>
      </c>
      <c r="S307" s="97">
        <v>22.5548</v>
      </c>
      <c r="T307" s="97">
        <v>63.832599999999999</v>
      </c>
      <c r="U307" s="250">
        <v>0.44341780906946626</v>
      </c>
    </row>
    <row r="308" spans="1:21" ht="13.5" customHeight="1" x14ac:dyDescent="0.2">
      <c r="A308" s="789"/>
      <c r="B308" s="763"/>
      <c r="C308" s="755" t="s">
        <v>40</v>
      </c>
      <c r="D308" s="96" t="s">
        <v>41</v>
      </c>
      <c r="E308" s="97">
        <v>6720.0354820000057</v>
      </c>
      <c r="F308" s="97">
        <v>2401.8849620000001</v>
      </c>
      <c r="G308" s="97">
        <v>440.12415199999998</v>
      </c>
      <c r="H308" s="97">
        <v>2013.3125</v>
      </c>
      <c r="I308" s="97">
        <v>4535.972342</v>
      </c>
      <c r="J308" s="97">
        <v>6416.9707310000003</v>
      </c>
      <c r="K308" s="97">
        <v>6720.0354820000057</v>
      </c>
      <c r="L308" s="97"/>
      <c r="M308" s="97"/>
      <c r="N308" s="97"/>
      <c r="O308" s="97"/>
      <c r="P308" s="97"/>
      <c r="Q308" s="97"/>
      <c r="R308" s="97">
        <v>22528.300169000009</v>
      </c>
      <c r="S308" s="97">
        <v>32968.922394000001</v>
      </c>
      <c r="T308" s="97">
        <v>82190.990988000005</v>
      </c>
      <c r="U308" s="250">
        <v>-0.31668072435695005</v>
      </c>
    </row>
    <row r="309" spans="1:21" ht="13.5" customHeight="1" x14ac:dyDescent="0.2">
      <c r="A309" s="789"/>
      <c r="B309" s="763"/>
      <c r="C309" s="755"/>
      <c r="D309" s="96" t="s">
        <v>42</v>
      </c>
      <c r="E309" s="97">
        <v>817.27311499999996</v>
      </c>
      <c r="F309" s="97">
        <v>172.487435</v>
      </c>
      <c r="G309" s="97">
        <v>172.42814999999999</v>
      </c>
      <c r="H309" s="97">
        <v>1753.1182659999999</v>
      </c>
      <c r="I309" s="97">
        <v>782.85416999999995</v>
      </c>
      <c r="J309" s="97">
        <v>753.31105500000001</v>
      </c>
      <c r="K309" s="97">
        <v>817.27311499999996</v>
      </c>
      <c r="L309" s="97"/>
      <c r="M309" s="97"/>
      <c r="N309" s="97"/>
      <c r="O309" s="97"/>
      <c r="P309" s="97"/>
      <c r="Q309" s="97"/>
      <c r="R309" s="97">
        <v>4451.4721910000007</v>
      </c>
      <c r="S309" s="97">
        <v>3879.4903959999997</v>
      </c>
      <c r="T309" s="97">
        <v>10056.581612</v>
      </c>
      <c r="U309" s="250">
        <v>0.14743735300640282</v>
      </c>
    </row>
    <row r="310" spans="1:21" ht="13.5" customHeight="1" x14ac:dyDescent="0.2">
      <c r="A310" s="789"/>
      <c r="B310" s="763"/>
      <c r="C310" s="755"/>
      <c r="D310" s="96" t="s">
        <v>43</v>
      </c>
      <c r="E310" s="97">
        <v>80.735500000000002</v>
      </c>
      <c r="F310" s="97">
        <v>0</v>
      </c>
      <c r="G310" s="97">
        <v>85.384</v>
      </c>
      <c r="H310" s="97">
        <v>71.864500000000007</v>
      </c>
      <c r="I310" s="97">
        <v>83.290400000000005</v>
      </c>
      <c r="J310" s="97">
        <v>75.049700000000001</v>
      </c>
      <c r="K310" s="97">
        <v>80.735500000000002</v>
      </c>
      <c r="L310" s="97"/>
      <c r="M310" s="97"/>
      <c r="N310" s="97"/>
      <c r="O310" s="97"/>
      <c r="P310" s="97"/>
      <c r="Q310" s="97"/>
      <c r="R310" s="97">
        <v>396.32410000000004</v>
      </c>
      <c r="S310" s="97">
        <v>514.654</v>
      </c>
      <c r="T310" s="97">
        <v>1101.7166</v>
      </c>
      <c r="U310" s="250">
        <v>-0.22992126749233455</v>
      </c>
    </row>
    <row r="311" spans="1:21" ht="13.5" customHeight="1" x14ac:dyDescent="0.2">
      <c r="A311" s="789"/>
      <c r="B311" s="763" t="s">
        <v>44</v>
      </c>
      <c r="C311" s="755" t="s">
        <v>26</v>
      </c>
      <c r="D311" s="96" t="s">
        <v>27</v>
      </c>
      <c r="E311" s="97">
        <v>1939.9663856534451</v>
      </c>
      <c r="F311" s="97">
        <v>734.82475527644397</v>
      </c>
      <c r="G311" s="97">
        <v>253.10425062087199</v>
      </c>
      <c r="H311" s="97">
        <v>985.48496729651401</v>
      </c>
      <c r="I311" s="97">
        <v>1407.47584810936</v>
      </c>
      <c r="J311" s="97">
        <v>1670.2890497150199</v>
      </c>
      <c r="K311" s="97">
        <v>1939.9663856534451</v>
      </c>
      <c r="L311" s="97"/>
      <c r="M311" s="97"/>
      <c r="N311" s="97"/>
      <c r="O311" s="97"/>
      <c r="P311" s="97"/>
      <c r="Q311" s="97"/>
      <c r="R311" s="97">
        <v>6991.1452566716553</v>
      </c>
      <c r="S311" s="97">
        <v>10046.342403810027</v>
      </c>
      <c r="T311" s="97">
        <v>25672.558203357701</v>
      </c>
      <c r="U311" s="250">
        <v>-0.30411039404546902</v>
      </c>
    </row>
    <row r="312" spans="1:21" ht="13.5" customHeight="1" x14ac:dyDescent="0.2">
      <c r="A312" s="789"/>
      <c r="B312" s="763"/>
      <c r="C312" s="755"/>
      <c r="D312" s="96" t="s">
        <v>28</v>
      </c>
      <c r="E312" s="97">
        <v>1183.9942110475743</v>
      </c>
      <c r="F312" s="97">
        <v>395.45207485576702</v>
      </c>
      <c r="G312" s="97">
        <v>135.58848087287899</v>
      </c>
      <c r="H312" s="97">
        <v>599.85820798360601</v>
      </c>
      <c r="I312" s="97">
        <v>778.86647798371303</v>
      </c>
      <c r="J312" s="97">
        <v>1056.5224944192801</v>
      </c>
      <c r="K312" s="97">
        <v>1183.9942110475743</v>
      </c>
      <c r="L312" s="97"/>
      <c r="M312" s="97"/>
      <c r="N312" s="97"/>
      <c r="O312" s="97"/>
      <c r="P312" s="97"/>
      <c r="Q312" s="97"/>
      <c r="R312" s="97">
        <v>4150.2819471628191</v>
      </c>
      <c r="S312" s="97">
        <v>5873.4917334274051</v>
      </c>
      <c r="T312" s="97">
        <v>15365.0206012533</v>
      </c>
      <c r="U312" s="250">
        <v>-0.29338762434233101</v>
      </c>
    </row>
    <row r="313" spans="1:21" ht="13.5" customHeight="1" x14ac:dyDescent="0.2">
      <c r="A313" s="789"/>
      <c r="B313" s="763"/>
      <c r="C313" s="755"/>
      <c r="D313" s="96" t="s">
        <v>29</v>
      </c>
      <c r="E313" s="97">
        <v>767.70964298998047</v>
      </c>
      <c r="F313" s="97">
        <v>208.25146599999999</v>
      </c>
      <c r="G313" s="97">
        <v>19.568026</v>
      </c>
      <c r="H313" s="97">
        <v>450.93684499999898</v>
      </c>
      <c r="I313" s="97">
        <v>390.15260599999903</v>
      </c>
      <c r="J313" s="97">
        <v>853.45553925022</v>
      </c>
      <c r="K313" s="97">
        <v>767.70964298998047</v>
      </c>
      <c r="L313" s="97"/>
      <c r="M313" s="97"/>
      <c r="N313" s="97"/>
      <c r="O313" s="97"/>
      <c r="P313" s="97"/>
      <c r="Q313" s="97"/>
      <c r="R313" s="97">
        <v>2690.0741252401986</v>
      </c>
      <c r="S313" s="97">
        <v>3951.3124625647033</v>
      </c>
      <c r="T313" s="97">
        <v>7625.3809952940201</v>
      </c>
      <c r="U313" s="250">
        <v>-0.31919478635862297</v>
      </c>
    </row>
    <row r="314" spans="1:21" ht="13.5" customHeight="1" x14ac:dyDescent="0.2">
      <c r="A314" s="789"/>
      <c r="B314" s="763"/>
      <c r="C314" s="755"/>
      <c r="D314" s="96" t="s">
        <v>30</v>
      </c>
      <c r="E314" s="97">
        <v>770.05395899348048</v>
      </c>
      <c r="F314" s="97">
        <v>222.78689899999901</v>
      </c>
      <c r="G314" s="97">
        <v>98.791118000000296</v>
      </c>
      <c r="H314" s="97">
        <v>356.02535999999998</v>
      </c>
      <c r="I314" s="97">
        <v>698.50370500000804</v>
      </c>
      <c r="J314" s="97">
        <v>774.04167487456004</v>
      </c>
      <c r="K314" s="97">
        <v>770.05395899348048</v>
      </c>
      <c r="L314" s="97"/>
      <c r="M314" s="97"/>
      <c r="N314" s="97"/>
      <c r="O314" s="97"/>
      <c r="P314" s="97"/>
      <c r="Q314" s="97"/>
      <c r="R314" s="97">
        <v>2920.202715868048</v>
      </c>
      <c r="S314" s="97">
        <v>3676.501674458465</v>
      </c>
      <c r="T314" s="97">
        <v>9515.6263569077091</v>
      </c>
      <c r="U314" s="250">
        <v>-0.20571157735208079</v>
      </c>
    </row>
    <row r="315" spans="1:21" ht="13.5" customHeight="1" x14ac:dyDescent="0.2">
      <c r="A315" s="789"/>
      <c r="B315" s="763"/>
      <c r="C315" s="755"/>
      <c r="D315" s="96" t="s">
        <v>31</v>
      </c>
      <c r="E315" s="97">
        <v>337.95216934826419</v>
      </c>
      <c r="F315" s="97">
        <v>119.91506800000001</v>
      </c>
      <c r="G315" s="97">
        <v>17.882300000000001</v>
      </c>
      <c r="H315" s="97">
        <v>156.07990000000001</v>
      </c>
      <c r="I315" s="97">
        <v>241.46001699999999</v>
      </c>
      <c r="J315" s="97">
        <v>483.39607612889301</v>
      </c>
      <c r="K315" s="97">
        <v>337.95216934826419</v>
      </c>
      <c r="L315" s="97"/>
      <c r="M315" s="97"/>
      <c r="N315" s="97"/>
      <c r="O315" s="97"/>
      <c r="P315" s="97"/>
      <c r="Q315" s="97"/>
      <c r="R315" s="97">
        <v>1356.6855304771573</v>
      </c>
      <c r="S315" s="97">
        <v>1887.7006159695038</v>
      </c>
      <c r="T315" s="97">
        <v>5154.0048841581902</v>
      </c>
      <c r="U315" s="250">
        <v>-0.28130259692669679</v>
      </c>
    </row>
    <row r="316" spans="1:21" ht="13.5" customHeight="1" x14ac:dyDescent="0.2">
      <c r="A316" s="789"/>
      <c r="B316" s="763"/>
      <c r="C316" s="755"/>
      <c r="D316" s="85" t="s">
        <v>214</v>
      </c>
      <c r="E316" s="97">
        <v>1.4310808607968257</v>
      </c>
      <c r="F316" s="97"/>
      <c r="G316" s="97"/>
      <c r="H316" s="97"/>
      <c r="I316" s="97">
        <v>0</v>
      </c>
      <c r="J316" s="97">
        <v>0.50536178461538495</v>
      </c>
      <c r="K316" s="97">
        <v>1.4310808607968257</v>
      </c>
      <c r="L316" s="97"/>
      <c r="M316" s="97"/>
      <c r="N316" s="97"/>
      <c r="O316" s="97"/>
      <c r="P316" s="97"/>
      <c r="Q316" s="97"/>
      <c r="R316" s="97">
        <v>1.9364426454122108</v>
      </c>
      <c r="S316" s="97"/>
      <c r="T316" s="97"/>
      <c r="U316" s="250"/>
    </row>
    <row r="317" spans="1:21" ht="13.5" customHeight="1" x14ac:dyDescent="0.2">
      <c r="A317" s="789"/>
      <c r="B317" s="763"/>
      <c r="C317" s="755"/>
      <c r="D317" s="85" t="s">
        <v>215</v>
      </c>
      <c r="E317" s="97">
        <v>0</v>
      </c>
      <c r="F317" s="97"/>
      <c r="G317" s="97"/>
      <c r="H317" s="97"/>
      <c r="I317" s="97">
        <v>0</v>
      </c>
      <c r="J317" s="97">
        <v>0</v>
      </c>
      <c r="K317" s="97">
        <v>0</v>
      </c>
      <c r="L317" s="97"/>
      <c r="M317" s="97"/>
      <c r="N317" s="97"/>
      <c r="O317" s="97"/>
      <c r="P317" s="97"/>
      <c r="Q317" s="97"/>
      <c r="R317" s="97">
        <v>0</v>
      </c>
      <c r="S317" s="97"/>
      <c r="T317" s="97"/>
      <c r="U317" s="250"/>
    </row>
    <row r="318" spans="1:21" ht="13.5" customHeight="1" x14ac:dyDescent="0.2">
      <c r="A318" s="789"/>
      <c r="B318" s="763"/>
      <c r="C318" s="755"/>
      <c r="D318" s="96" t="s">
        <v>32</v>
      </c>
      <c r="E318" s="97">
        <v>0</v>
      </c>
      <c r="F318" s="97">
        <v>0</v>
      </c>
      <c r="G318" s="97">
        <v>0</v>
      </c>
      <c r="H318" s="97">
        <v>0</v>
      </c>
      <c r="I318" s="97">
        <v>0</v>
      </c>
      <c r="J318" s="97">
        <v>0</v>
      </c>
      <c r="K318" s="97">
        <v>0</v>
      </c>
      <c r="L318" s="97"/>
      <c r="M318" s="97"/>
      <c r="N318" s="97"/>
      <c r="O318" s="97"/>
      <c r="P318" s="97"/>
      <c r="Q318" s="97"/>
      <c r="R318" s="97">
        <v>0</v>
      </c>
      <c r="S318" s="97">
        <v>0</v>
      </c>
      <c r="T318" s="97">
        <v>0</v>
      </c>
      <c r="U318" s="250" t="s">
        <v>112</v>
      </c>
    </row>
    <row r="319" spans="1:21" ht="13.5" customHeight="1" x14ac:dyDescent="0.2">
      <c r="A319" s="789"/>
      <c r="B319" s="763"/>
      <c r="C319" s="755" t="s">
        <v>33</v>
      </c>
      <c r="D319" s="96" t="s">
        <v>34</v>
      </c>
      <c r="E319" s="97">
        <v>3389.5245296952717</v>
      </c>
      <c r="F319" s="97">
        <v>1358.40938590827</v>
      </c>
      <c r="G319" s="97">
        <v>450.54019398000497</v>
      </c>
      <c r="H319" s="97">
        <v>2098.4504578116998</v>
      </c>
      <c r="I319" s="97">
        <v>2792.0898407525901</v>
      </c>
      <c r="J319" s="97">
        <v>3633.0518733915701</v>
      </c>
      <c r="K319" s="97">
        <v>3389.5245296952717</v>
      </c>
      <c r="L319" s="97"/>
      <c r="M319" s="97"/>
      <c r="N319" s="97"/>
      <c r="O319" s="97"/>
      <c r="P319" s="97"/>
      <c r="Q319" s="97"/>
      <c r="R319" s="97">
        <v>13722.066281539406</v>
      </c>
      <c r="S319" s="97">
        <v>18818.76043922731</v>
      </c>
      <c r="T319" s="97">
        <v>47233.066143145297</v>
      </c>
      <c r="U319" s="250">
        <v>-0.27083049248365754</v>
      </c>
    </row>
    <row r="320" spans="1:21" ht="13.5" customHeight="1" x14ac:dyDescent="0.2">
      <c r="A320" s="789"/>
      <c r="B320" s="763"/>
      <c r="C320" s="755"/>
      <c r="D320" s="96" t="s">
        <v>35</v>
      </c>
      <c r="E320" s="97">
        <v>429.2630527064016</v>
      </c>
      <c r="F320" s="97">
        <v>86.244248102341302</v>
      </c>
      <c r="G320" s="97">
        <v>18.371313905646101</v>
      </c>
      <c r="H320" s="97">
        <v>135.67704304718899</v>
      </c>
      <c r="I320" s="97">
        <v>241.83886181219199</v>
      </c>
      <c r="J320" s="97">
        <v>363.15306329105198</v>
      </c>
      <c r="K320" s="97">
        <v>429.2630527064016</v>
      </c>
      <c r="L320" s="97"/>
      <c r="M320" s="97"/>
      <c r="N320" s="97"/>
      <c r="O320" s="97"/>
      <c r="P320" s="97"/>
      <c r="Q320" s="97"/>
      <c r="R320" s="97">
        <v>1274.5475828648221</v>
      </c>
      <c r="S320" s="97">
        <v>1439.235018739713</v>
      </c>
      <c r="T320" s="97">
        <v>3536.7105681277499</v>
      </c>
      <c r="U320" s="250">
        <v>-0.11442706280111359</v>
      </c>
    </row>
    <row r="321" spans="1:21" ht="13.5" customHeight="1" x14ac:dyDescent="0.2">
      <c r="A321" s="789"/>
      <c r="B321" s="763"/>
      <c r="C321" s="755"/>
      <c r="D321" s="96" t="s">
        <v>36</v>
      </c>
      <c r="E321" s="97">
        <v>1165.3842705890061</v>
      </c>
      <c r="F321" s="97">
        <v>232.55579101773401</v>
      </c>
      <c r="G321" s="97">
        <v>54.206823787235201</v>
      </c>
      <c r="H321" s="97">
        <v>306.40247553845899</v>
      </c>
      <c r="I321" s="97">
        <v>468.339405057546</v>
      </c>
      <c r="J321" s="97">
        <v>823.88113139108202</v>
      </c>
      <c r="K321" s="97">
        <v>1165.3842705890061</v>
      </c>
      <c r="L321" s="97"/>
      <c r="M321" s="97"/>
      <c r="N321" s="97"/>
      <c r="O321" s="97"/>
      <c r="P321" s="97"/>
      <c r="Q321" s="97"/>
      <c r="R321" s="97">
        <v>3050.769897381062</v>
      </c>
      <c r="S321" s="97">
        <v>5109.5516765260982</v>
      </c>
      <c r="T321" s="97">
        <v>12344.580361447501</v>
      </c>
      <c r="U321" s="250">
        <v>-0.40292806678193116</v>
      </c>
    </row>
    <row r="322" spans="1:21" ht="13.5" customHeight="1" x14ac:dyDescent="0.2">
      <c r="A322" s="789"/>
      <c r="B322" s="763"/>
      <c r="C322" s="755"/>
      <c r="D322" s="96" t="s">
        <v>37</v>
      </c>
      <c r="E322" s="97">
        <v>0</v>
      </c>
      <c r="F322" s="97">
        <v>0</v>
      </c>
      <c r="G322" s="97">
        <v>0</v>
      </c>
      <c r="H322" s="97">
        <v>0</v>
      </c>
      <c r="I322" s="97">
        <v>0</v>
      </c>
      <c r="J322" s="97">
        <v>0</v>
      </c>
      <c r="K322" s="97">
        <v>0</v>
      </c>
      <c r="L322" s="97"/>
      <c r="M322" s="97"/>
      <c r="N322" s="97"/>
      <c r="O322" s="97"/>
      <c r="P322" s="97"/>
      <c r="Q322" s="97"/>
      <c r="R322" s="97">
        <v>0</v>
      </c>
      <c r="S322" s="97">
        <v>1.3601271625639137</v>
      </c>
      <c r="T322" s="97">
        <v>1.36012716256391</v>
      </c>
      <c r="U322" s="250">
        <v>-1</v>
      </c>
    </row>
    <row r="323" spans="1:21" ht="13.5" customHeight="1" x14ac:dyDescent="0.2">
      <c r="A323" s="789"/>
      <c r="B323" s="763"/>
      <c r="C323" s="755"/>
      <c r="D323" s="96" t="s">
        <v>38</v>
      </c>
      <c r="E323" s="97">
        <v>11.804477498194899</v>
      </c>
      <c r="F323" s="97">
        <v>5.02974827286344</v>
      </c>
      <c r="G323" s="97">
        <v>0.35802955278061499</v>
      </c>
      <c r="H323" s="97">
        <v>6.8777481822692303</v>
      </c>
      <c r="I323" s="97">
        <v>5.2860146137103801</v>
      </c>
      <c r="J323" s="97">
        <v>9.8183627455988294</v>
      </c>
      <c r="K323" s="97">
        <v>11.804477498194899</v>
      </c>
      <c r="L323" s="97"/>
      <c r="M323" s="97"/>
      <c r="N323" s="97"/>
      <c r="O323" s="97"/>
      <c r="P323" s="97"/>
      <c r="Q323" s="97"/>
      <c r="R323" s="97">
        <v>39.17438086541739</v>
      </c>
      <c r="S323" s="97">
        <v>48.593053530843818</v>
      </c>
      <c r="T323" s="97">
        <v>167.09058450385501</v>
      </c>
      <c r="U323" s="250">
        <v>-0.19382755313880506</v>
      </c>
    </row>
    <row r="324" spans="1:21" ht="13.5" customHeight="1" x14ac:dyDescent="0.2">
      <c r="A324" s="789"/>
      <c r="B324" s="763"/>
      <c r="C324" s="755"/>
      <c r="D324" s="96" t="s">
        <v>39</v>
      </c>
      <c r="E324" s="97">
        <v>5.1041424595986777</v>
      </c>
      <c r="F324" s="97">
        <v>-1.0089101689975599</v>
      </c>
      <c r="G324" s="97">
        <v>1.45781426808403</v>
      </c>
      <c r="H324" s="97">
        <v>0.97755570050373197</v>
      </c>
      <c r="I324" s="97">
        <v>8.9045318569512304</v>
      </c>
      <c r="J324" s="97">
        <v>8.2652148099394491</v>
      </c>
      <c r="K324" s="97">
        <v>5.1041424595986777</v>
      </c>
      <c r="L324" s="97"/>
      <c r="M324" s="97"/>
      <c r="N324" s="97"/>
      <c r="O324" s="97"/>
      <c r="P324" s="97"/>
      <c r="Q324" s="97"/>
      <c r="R324" s="97">
        <v>23.700348926079556</v>
      </c>
      <c r="S324" s="97">
        <v>17.848575043432902</v>
      </c>
      <c r="T324" s="97">
        <v>49.783256583690999</v>
      </c>
      <c r="U324" s="250">
        <v>0.32785664224773625</v>
      </c>
    </row>
    <row r="325" spans="1:21" ht="13.5" customHeight="1" x14ac:dyDescent="0.2">
      <c r="A325" s="789"/>
      <c r="B325" s="763"/>
      <c r="C325" s="755" t="s">
        <v>40</v>
      </c>
      <c r="D325" s="96" t="s">
        <v>41</v>
      </c>
      <c r="E325" s="97">
        <v>4324.776134381581</v>
      </c>
      <c r="F325" s="97">
        <v>1539.3949519781499</v>
      </c>
      <c r="G325" s="97">
        <v>301.61540271067901</v>
      </c>
      <c r="H325" s="97">
        <v>1375.94532766254</v>
      </c>
      <c r="I325" s="97">
        <v>2878.1470697517898</v>
      </c>
      <c r="J325" s="97">
        <v>4184.8905385611497</v>
      </c>
      <c r="K325" s="97">
        <v>4324.776134381581</v>
      </c>
      <c r="L325" s="97"/>
      <c r="M325" s="97"/>
      <c r="N325" s="97"/>
      <c r="O325" s="97"/>
      <c r="P325" s="97"/>
      <c r="Q325" s="97"/>
      <c r="R325" s="97">
        <v>14604.769425045888</v>
      </c>
      <c r="S325" s="97">
        <v>22073.034987546609</v>
      </c>
      <c r="T325" s="97">
        <v>54968.379369353199</v>
      </c>
      <c r="U325" s="250">
        <v>-0.33834339349863951</v>
      </c>
    </row>
    <row r="326" spans="1:21" ht="13.5" customHeight="1" x14ac:dyDescent="0.2">
      <c r="A326" s="789"/>
      <c r="B326" s="763"/>
      <c r="C326" s="755"/>
      <c r="D326" s="96" t="s">
        <v>42</v>
      </c>
      <c r="E326" s="97">
        <v>614.187452057065</v>
      </c>
      <c r="F326" s="97">
        <v>126.327365154059</v>
      </c>
      <c r="G326" s="97">
        <v>166.001325073667</v>
      </c>
      <c r="H326" s="97">
        <v>1123.6564140768501</v>
      </c>
      <c r="I326" s="97">
        <v>580.99656449407996</v>
      </c>
      <c r="J326" s="97">
        <v>592.898701607617</v>
      </c>
      <c r="K326" s="97">
        <v>614.187452057065</v>
      </c>
      <c r="L326" s="97"/>
      <c r="M326" s="97"/>
      <c r="N326" s="97"/>
      <c r="O326" s="97"/>
      <c r="P326" s="97"/>
      <c r="Q326" s="97"/>
      <c r="R326" s="97">
        <v>3204.067822463338</v>
      </c>
      <c r="S326" s="97">
        <v>2928.2733355710307</v>
      </c>
      <c r="T326" s="97">
        <v>7416.5934243040001</v>
      </c>
      <c r="U326" s="250">
        <v>9.4183313948909664E-2</v>
      </c>
    </row>
    <row r="327" spans="1:21" ht="13.5" customHeight="1" x14ac:dyDescent="0.2">
      <c r="A327" s="789"/>
      <c r="B327" s="763"/>
      <c r="C327" s="755"/>
      <c r="D327" s="96" t="s">
        <v>43</v>
      </c>
      <c r="E327" s="97">
        <v>62.116886509757848</v>
      </c>
      <c r="F327" s="97">
        <v>15.507946</v>
      </c>
      <c r="G327" s="97">
        <v>57.317447709404902</v>
      </c>
      <c r="H327" s="97">
        <v>48.7835385407312</v>
      </c>
      <c r="I327" s="97">
        <v>57.315019847196602</v>
      </c>
      <c r="J327" s="97">
        <v>60.380405460441203</v>
      </c>
      <c r="K327" s="97">
        <v>62.116886509757848</v>
      </c>
      <c r="L327" s="97"/>
      <c r="M327" s="97"/>
      <c r="N327" s="97"/>
      <c r="O327" s="97"/>
      <c r="P327" s="97"/>
      <c r="Q327" s="97"/>
      <c r="R327" s="97">
        <v>301.4212440675318</v>
      </c>
      <c r="S327" s="97">
        <v>434.04056711248381</v>
      </c>
      <c r="T327" s="97">
        <v>947.61824731381796</v>
      </c>
      <c r="U327" s="250">
        <v>-0.3055459168879554</v>
      </c>
    </row>
    <row r="328" spans="1:21" ht="13.5" customHeight="1" x14ac:dyDescent="0.2">
      <c r="A328" s="789"/>
      <c r="B328" s="763" t="s">
        <v>45</v>
      </c>
      <c r="C328" s="755" t="s">
        <v>26</v>
      </c>
      <c r="D328" s="96" t="s">
        <v>27</v>
      </c>
      <c r="E328" s="97">
        <v>736.57991434655492</v>
      </c>
      <c r="F328" s="97">
        <v>329.77294472355601</v>
      </c>
      <c r="G328" s="97">
        <v>34.485889379128103</v>
      </c>
      <c r="H328" s="97">
        <v>402.38459270348602</v>
      </c>
      <c r="I328" s="97">
        <v>547.70345189064403</v>
      </c>
      <c r="J328" s="97">
        <v>662.96495028498305</v>
      </c>
      <c r="K328" s="97">
        <v>736.57991434655492</v>
      </c>
      <c r="L328" s="97"/>
      <c r="M328" s="97"/>
      <c r="N328" s="97"/>
      <c r="O328" s="97"/>
      <c r="P328" s="97"/>
      <c r="Q328" s="97"/>
      <c r="R328" s="97">
        <v>2713.8917433283523</v>
      </c>
      <c r="S328" s="97">
        <v>3605.3804961899709</v>
      </c>
      <c r="T328" s="97">
        <v>10037.8972466423</v>
      </c>
      <c r="U328" s="250">
        <v>-0.24726620499659058</v>
      </c>
    </row>
    <row r="329" spans="1:21" ht="13.5" customHeight="1" x14ac:dyDescent="0.2">
      <c r="A329" s="789"/>
      <c r="B329" s="763"/>
      <c r="C329" s="755"/>
      <c r="D329" s="96" t="s">
        <v>28</v>
      </c>
      <c r="E329" s="97">
        <v>387.62738895242569</v>
      </c>
      <c r="F329" s="97">
        <v>169.86392514423301</v>
      </c>
      <c r="G329" s="97">
        <v>45.149719127120903</v>
      </c>
      <c r="H329" s="97">
        <v>267.11879201639402</v>
      </c>
      <c r="I329" s="97">
        <v>370.290822016287</v>
      </c>
      <c r="J329" s="97">
        <v>477.29070558071999</v>
      </c>
      <c r="K329" s="97">
        <v>387.62738895242569</v>
      </c>
      <c r="L329" s="97"/>
      <c r="M329" s="97"/>
      <c r="N329" s="97"/>
      <c r="O329" s="97"/>
      <c r="P329" s="97"/>
      <c r="Q329" s="97"/>
      <c r="R329" s="97">
        <v>1717.3413528371807</v>
      </c>
      <c r="S329" s="97">
        <v>2107.3269665725979</v>
      </c>
      <c r="T329" s="97">
        <v>6006.5598487466796</v>
      </c>
      <c r="U329" s="250">
        <v>-0.18506174880384052</v>
      </c>
    </row>
    <row r="330" spans="1:21" ht="13.5" customHeight="1" x14ac:dyDescent="0.2">
      <c r="A330" s="789"/>
      <c r="B330" s="763"/>
      <c r="C330" s="755"/>
      <c r="D330" s="96" t="s">
        <v>29</v>
      </c>
      <c r="E330" s="97">
        <v>579.42171901002234</v>
      </c>
      <c r="F330" s="97">
        <v>125.641912</v>
      </c>
      <c r="G330" s="97">
        <v>23.602041</v>
      </c>
      <c r="H330" s="97">
        <v>176.31851700000101</v>
      </c>
      <c r="I330" s="97">
        <v>233.39057200000099</v>
      </c>
      <c r="J330" s="97">
        <v>390.61413374978002</v>
      </c>
      <c r="K330" s="97">
        <v>579.42171901002234</v>
      </c>
      <c r="L330" s="97"/>
      <c r="M330" s="97"/>
      <c r="N330" s="97"/>
      <c r="O330" s="97"/>
      <c r="P330" s="97"/>
      <c r="Q330" s="97"/>
      <c r="R330" s="97">
        <v>1528.9888947598042</v>
      </c>
      <c r="S330" s="97">
        <v>2268.7235584352966</v>
      </c>
      <c r="T330" s="97">
        <v>4277.72709570598</v>
      </c>
      <c r="U330" s="250">
        <v>-0.32605764634703926</v>
      </c>
    </row>
    <row r="331" spans="1:21" ht="13.5" customHeight="1" x14ac:dyDescent="0.2">
      <c r="A331" s="789"/>
      <c r="B331" s="763"/>
      <c r="C331" s="755"/>
      <c r="D331" s="96" t="s">
        <v>30</v>
      </c>
      <c r="E331" s="97">
        <v>605.25353100651716</v>
      </c>
      <c r="F331" s="97">
        <v>162.04382000000101</v>
      </c>
      <c r="G331" s="97">
        <v>52.637376999999702</v>
      </c>
      <c r="H331" s="97">
        <v>286.36484400000001</v>
      </c>
      <c r="I331" s="97">
        <v>478.21169899998898</v>
      </c>
      <c r="J331" s="97">
        <v>511.24471812544198</v>
      </c>
      <c r="K331" s="97">
        <v>605.25353100651716</v>
      </c>
      <c r="L331" s="97"/>
      <c r="M331" s="97"/>
      <c r="N331" s="97"/>
      <c r="O331" s="97"/>
      <c r="P331" s="97"/>
      <c r="Q331" s="97"/>
      <c r="R331" s="97">
        <v>2095.7559891319488</v>
      </c>
      <c r="S331" s="97">
        <v>2270.9109955415338</v>
      </c>
      <c r="T331" s="97">
        <v>5325.4356760922901</v>
      </c>
      <c r="U331" s="250">
        <v>-7.7129842056102516E-2</v>
      </c>
    </row>
    <row r="332" spans="1:21" ht="13.5" customHeight="1" x14ac:dyDescent="0.2">
      <c r="A332" s="789"/>
      <c r="B332" s="763"/>
      <c r="C332" s="755"/>
      <c r="D332" s="96" t="s">
        <v>31</v>
      </c>
      <c r="E332" s="97">
        <v>300.97887565173949</v>
      </c>
      <c r="F332" s="97">
        <v>100.94183200000001</v>
      </c>
      <c r="G332" s="97">
        <v>14.3786</v>
      </c>
      <c r="H332" s="97">
        <v>154.05534</v>
      </c>
      <c r="I332" s="97">
        <v>252.51081300000001</v>
      </c>
      <c r="J332" s="97">
        <v>360.61104387110998</v>
      </c>
      <c r="K332" s="97">
        <v>300.97887565173949</v>
      </c>
      <c r="L332" s="97"/>
      <c r="M332" s="97"/>
      <c r="N332" s="97"/>
      <c r="O332" s="97"/>
      <c r="P332" s="97"/>
      <c r="Q332" s="97"/>
      <c r="R332" s="97">
        <v>1183.4765045228496</v>
      </c>
      <c r="S332" s="97">
        <v>1639.7616830304962</v>
      </c>
      <c r="T332" s="97">
        <v>4271.9344918418101</v>
      </c>
      <c r="U332" s="250">
        <v>-0.27826310568763346</v>
      </c>
    </row>
    <row r="333" spans="1:21" ht="13.5" customHeight="1" x14ac:dyDescent="0.2">
      <c r="A333" s="789"/>
      <c r="B333" s="763"/>
      <c r="C333" s="755"/>
      <c r="D333" s="85" t="s">
        <v>214</v>
      </c>
      <c r="E333" s="97">
        <v>0.54901913920317424</v>
      </c>
      <c r="F333" s="97"/>
      <c r="G333" s="97"/>
      <c r="H333" s="97"/>
      <c r="I333" s="97">
        <v>0</v>
      </c>
      <c r="J333" s="97">
        <v>0.145338215384615</v>
      </c>
      <c r="K333" s="97">
        <v>0.54901913920317424</v>
      </c>
      <c r="L333" s="97"/>
      <c r="M333" s="97"/>
      <c r="N333" s="97"/>
      <c r="O333" s="97"/>
      <c r="P333" s="97"/>
      <c r="Q333" s="97"/>
      <c r="R333" s="97">
        <v>0.69435735458778924</v>
      </c>
      <c r="S333" s="97"/>
      <c r="T333" s="97"/>
      <c r="U333" s="250"/>
    </row>
    <row r="334" spans="1:21" ht="13.5" customHeight="1" x14ac:dyDescent="0.2">
      <c r="A334" s="789"/>
      <c r="B334" s="763"/>
      <c r="C334" s="755"/>
      <c r="D334" s="85" t="s">
        <v>215</v>
      </c>
      <c r="E334" s="97">
        <v>0</v>
      </c>
      <c r="F334" s="97"/>
      <c r="G334" s="97"/>
      <c r="H334" s="97"/>
      <c r="I334" s="97">
        <v>0</v>
      </c>
      <c r="J334" s="97">
        <v>0</v>
      </c>
      <c r="K334" s="97">
        <v>0</v>
      </c>
      <c r="L334" s="97"/>
      <c r="M334" s="97"/>
      <c r="N334" s="97"/>
      <c r="O334" s="97"/>
      <c r="P334" s="97"/>
      <c r="Q334" s="97"/>
      <c r="R334" s="97">
        <v>0</v>
      </c>
      <c r="S334" s="97"/>
      <c r="T334" s="97"/>
      <c r="U334" s="250"/>
    </row>
    <row r="335" spans="1:21" ht="13.5" customHeight="1" x14ac:dyDescent="0.2">
      <c r="A335" s="789"/>
      <c r="B335" s="763"/>
      <c r="C335" s="755"/>
      <c r="D335" s="96" t="s">
        <v>32</v>
      </c>
      <c r="E335" s="97">
        <v>6.5262000000000002</v>
      </c>
      <c r="F335" s="97">
        <v>4.8776999999999999</v>
      </c>
      <c r="G335" s="97">
        <v>2.7484999999999999</v>
      </c>
      <c r="H335" s="97">
        <v>3.6678999999999999</v>
      </c>
      <c r="I335" s="97">
        <v>3.5508999999999999</v>
      </c>
      <c r="J335" s="97">
        <v>4.2504</v>
      </c>
      <c r="K335" s="97">
        <v>6.5262000000000002</v>
      </c>
      <c r="L335" s="97"/>
      <c r="M335" s="97"/>
      <c r="N335" s="97"/>
      <c r="O335" s="97"/>
      <c r="P335" s="97"/>
      <c r="Q335" s="97"/>
      <c r="R335" s="97">
        <v>25.621600000000001</v>
      </c>
      <c r="S335" s="97">
        <v>35.614199999999997</v>
      </c>
      <c r="T335" s="97">
        <v>97.700999999999993</v>
      </c>
      <c r="U335" s="250">
        <v>-0.28057909485542276</v>
      </c>
    </row>
    <row r="336" spans="1:21" ht="13.5" customHeight="1" x14ac:dyDescent="0.2">
      <c r="A336" s="789"/>
      <c r="B336" s="763"/>
      <c r="C336" s="755" t="s">
        <v>33</v>
      </c>
      <c r="D336" s="96" t="s">
        <v>34</v>
      </c>
      <c r="E336" s="97">
        <v>2273.4558673047086</v>
      </c>
      <c r="F336" s="97">
        <v>742.298811091733</v>
      </c>
      <c r="G336" s="97">
        <v>141.24730801999499</v>
      </c>
      <c r="H336" s="97">
        <v>1079.4545081883</v>
      </c>
      <c r="I336" s="97">
        <v>1586.6700712474201</v>
      </c>
      <c r="J336" s="97">
        <v>1952.6856126084399</v>
      </c>
      <c r="K336" s="97">
        <v>2273.4558673047086</v>
      </c>
      <c r="L336" s="97"/>
      <c r="M336" s="97"/>
      <c r="N336" s="97"/>
      <c r="O336" s="97"/>
      <c r="P336" s="97"/>
      <c r="Q336" s="97"/>
      <c r="R336" s="97">
        <v>7775.8121784605974</v>
      </c>
      <c r="S336" s="97">
        <v>10023.09925077257</v>
      </c>
      <c r="T336" s="97">
        <v>24728.831456854601</v>
      </c>
      <c r="U336" s="250">
        <v>-0.22421079708841096</v>
      </c>
    </row>
    <row r="337" spans="1:21" ht="13.5" customHeight="1" x14ac:dyDescent="0.2">
      <c r="A337" s="789"/>
      <c r="B337" s="763"/>
      <c r="C337" s="755"/>
      <c r="D337" s="96" t="s">
        <v>35</v>
      </c>
      <c r="E337" s="97">
        <v>111.55244729359845</v>
      </c>
      <c r="F337" s="97">
        <v>35.301451897658701</v>
      </c>
      <c r="G337" s="97">
        <v>6.4973860943538897</v>
      </c>
      <c r="H337" s="97">
        <v>56.023956952811403</v>
      </c>
      <c r="I337" s="97">
        <v>80.4931381878081</v>
      </c>
      <c r="J337" s="97">
        <v>117.84093670894801</v>
      </c>
      <c r="K337" s="97">
        <v>111.55244729359845</v>
      </c>
      <c r="L337" s="97"/>
      <c r="M337" s="97"/>
      <c r="N337" s="97"/>
      <c r="O337" s="97"/>
      <c r="P337" s="97"/>
      <c r="Q337" s="97"/>
      <c r="R337" s="97">
        <v>407.70931713517854</v>
      </c>
      <c r="S337" s="97">
        <v>267.95068126028616</v>
      </c>
      <c r="T337" s="97">
        <v>799.98753187225498</v>
      </c>
      <c r="U337" s="250">
        <v>0.52158343176269595</v>
      </c>
    </row>
    <row r="338" spans="1:21" ht="13.5" customHeight="1" x14ac:dyDescent="0.2">
      <c r="A338" s="789"/>
      <c r="B338" s="763"/>
      <c r="C338" s="755"/>
      <c r="D338" s="96" t="s">
        <v>36</v>
      </c>
      <c r="E338" s="97">
        <v>225.38212941099391</v>
      </c>
      <c r="F338" s="97">
        <v>113.59920898226601</v>
      </c>
      <c r="G338" s="97">
        <v>24.977976212764801</v>
      </c>
      <c r="H338" s="97">
        <v>150.16762446154101</v>
      </c>
      <c r="I338" s="97">
        <v>212.10529494245401</v>
      </c>
      <c r="J338" s="97">
        <v>329.77036860891701</v>
      </c>
      <c r="K338" s="97">
        <v>225.38212941099391</v>
      </c>
      <c r="L338" s="97"/>
      <c r="M338" s="97"/>
      <c r="N338" s="97"/>
      <c r="O338" s="97"/>
      <c r="P338" s="97"/>
      <c r="Q338" s="97"/>
      <c r="R338" s="97">
        <v>1056.0026026189366</v>
      </c>
      <c r="S338" s="97">
        <v>1619.252223473894</v>
      </c>
      <c r="T338" s="97">
        <v>4417.5497385524995</v>
      </c>
      <c r="U338" s="250">
        <v>-0.34784551331143387</v>
      </c>
    </row>
    <row r="339" spans="1:21" ht="13.5" customHeight="1" x14ac:dyDescent="0.2">
      <c r="A339" s="789"/>
      <c r="B339" s="763"/>
      <c r="C339" s="755"/>
      <c r="D339" s="96" t="s">
        <v>37</v>
      </c>
      <c r="E339" s="97">
        <v>0</v>
      </c>
      <c r="F339" s="97">
        <v>0</v>
      </c>
      <c r="G339" s="97">
        <v>0</v>
      </c>
      <c r="H339" s="97">
        <v>0</v>
      </c>
      <c r="I339" s="97">
        <v>0</v>
      </c>
      <c r="J339" s="97">
        <v>0</v>
      </c>
      <c r="K339" s="97">
        <v>0</v>
      </c>
      <c r="L339" s="97"/>
      <c r="M339" s="97"/>
      <c r="N339" s="97"/>
      <c r="O339" s="97"/>
      <c r="P339" s="97"/>
      <c r="Q339" s="97"/>
      <c r="R339" s="97">
        <v>0</v>
      </c>
      <c r="S339" s="97">
        <v>0.44027283743608564</v>
      </c>
      <c r="T339" s="97">
        <v>0.44027283743608597</v>
      </c>
      <c r="U339" s="250">
        <v>-1</v>
      </c>
    </row>
    <row r="340" spans="1:21" ht="13.5" customHeight="1" x14ac:dyDescent="0.2">
      <c r="A340" s="789"/>
      <c r="B340" s="763"/>
      <c r="C340" s="755"/>
      <c r="D340" s="96" t="s">
        <v>38</v>
      </c>
      <c r="E340" s="97">
        <v>4.9303225018051009</v>
      </c>
      <c r="F340" s="97">
        <v>2.4613517271365599</v>
      </c>
      <c r="G340" s="97">
        <v>0.20967044721938499</v>
      </c>
      <c r="H340" s="97">
        <v>3.7820518177307698</v>
      </c>
      <c r="I340" s="97">
        <v>2.3673853862896199</v>
      </c>
      <c r="J340" s="97">
        <v>3.70743725440117</v>
      </c>
      <c r="K340" s="97">
        <v>4.9303225018051009</v>
      </c>
      <c r="L340" s="97"/>
      <c r="M340" s="97"/>
      <c r="N340" s="97"/>
      <c r="O340" s="97"/>
      <c r="P340" s="97"/>
      <c r="Q340" s="97"/>
      <c r="R340" s="97">
        <v>17.458219134582606</v>
      </c>
      <c r="S340" s="97">
        <v>10.87974646915622</v>
      </c>
      <c r="T340" s="97">
        <v>54.035615496144999</v>
      </c>
      <c r="U340" s="250">
        <v>0.6046531216583193</v>
      </c>
    </row>
    <row r="341" spans="1:21" ht="13.5" customHeight="1" x14ac:dyDescent="0.2">
      <c r="A341" s="789"/>
      <c r="B341" s="763"/>
      <c r="C341" s="755"/>
      <c r="D341" s="96" t="s">
        <v>39</v>
      </c>
      <c r="E341" s="97">
        <v>1.6428575404013221</v>
      </c>
      <c r="F341" s="97">
        <v>-0.51868983100244304</v>
      </c>
      <c r="G341" s="97">
        <v>6.9785731915968E-2</v>
      </c>
      <c r="H341" s="97">
        <v>0.481844299496268</v>
      </c>
      <c r="I341" s="97">
        <v>4.0223681430487703</v>
      </c>
      <c r="J341" s="97">
        <v>3.1574851900605498</v>
      </c>
      <c r="K341" s="97">
        <v>1.6428575404013221</v>
      </c>
      <c r="L341" s="97"/>
      <c r="M341" s="97"/>
      <c r="N341" s="97"/>
      <c r="O341" s="97"/>
      <c r="P341" s="97"/>
      <c r="Q341" s="97"/>
      <c r="R341" s="97">
        <v>8.8556510739204342</v>
      </c>
      <c r="S341" s="97">
        <v>4.7062249565671186</v>
      </c>
      <c r="T341" s="97">
        <v>14.049343416309</v>
      </c>
      <c r="U341" s="250">
        <v>0.88168886010498926</v>
      </c>
    </row>
    <row r="342" spans="1:21" ht="13.5" customHeight="1" x14ac:dyDescent="0.2">
      <c r="A342" s="789"/>
      <c r="B342" s="763"/>
      <c r="C342" s="755" t="s">
        <v>40</v>
      </c>
      <c r="D342" s="96" t="s">
        <v>41</v>
      </c>
      <c r="E342" s="97">
        <v>2395.2593476184247</v>
      </c>
      <c r="F342" s="97">
        <v>862.49001002184696</v>
      </c>
      <c r="G342" s="97">
        <v>138.508749289321</v>
      </c>
      <c r="H342" s="97">
        <v>637.36717233746401</v>
      </c>
      <c r="I342" s="97">
        <v>1657.82527224821</v>
      </c>
      <c r="J342" s="97">
        <v>2232.0801924388502</v>
      </c>
      <c r="K342" s="97">
        <v>2395.2593476184247</v>
      </c>
      <c r="L342" s="97"/>
      <c r="M342" s="97"/>
      <c r="N342" s="97"/>
      <c r="O342" s="97"/>
      <c r="P342" s="97"/>
      <c r="Q342" s="97"/>
      <c r="R342" s="97">
        <v>7923.5307439541175</v>
      </c>
      <c r="S342" s="97">
        <v>10895.887406453392</v>
      </c>
      <c r="T342" s="97">
        <v>27222.611618646799</v>
      </c>
      <c r="U342" s="250">
        <v>-0.27279619838387958</v>
      </c>
    </row>
    <row r="343" spans="1:21" ht="13.5" customHeight="1" x14ac:dyDescent="0.2">
      <c r="A343" s="789"/>
      <c r="B343" s="763"/>
      <c r="C343" s="755"/>
      <c r="D343" s="96" t="s">
        <v>42</v>
      </c>
      <c r="E343" s="97">
        <v>203.08566294293496</v>
      </c>
      <c r="F343" s="97">
        <v>46.160069845941102</v>
      </c>
      <c r="G343" s="97">
        <v>6.4268249263330102</v>
      </c>
      <c r="H343" s="97">
        <v>629.46185192314795</v>
      </c>
      <c r="I343" s="97">
        <v>201.85760550591999</v>
      </c>
      <c r="J343" s="97">
        <v>160.41235339238301</v>
      </c>
      <c r="K343" s="97">
        <v>203.08566294293496</v>
      </c>
      <c r="L343" s="97"/>
      <c r="M343" s="97"/>
      <c r="N343" s="97"/>
      <c r="O343" s="97"/>
      <c r="P343" s="97"/>
      <c r="Q343" s="97"/>
      <c r="R343" s="97">
        <v>1247.4043685366601</v>
      </c>
      <c r="S343" s="97">
        <v>951.21706042896926</v>
      </c>
      <c r="T343" s="97">
        <v>2639.9881876959998</v>
      </c>
      <c r="U343" s="250">
        <v>0.31137720340520336</v>
      </c>
    </row>
    <row r="344" spans="1:21" ht="13.5" customHeight="1" x14ac:dyDescent="0.2">
      <c r="A344" s="789"/>
      <c r="B344" s="763"/>
      <c r="C344" s="755"/>
      <c r="D344" s="96" t="s">
        <v>43</v>
      </c>
      <c r="E344" s="97">
        <v>18.618613490242154</v>
      </c>
      <c r="F344" s="97">
        <v>-15.507946</v>
      </c>
      <c r="G344" s="97">
        <v>28.066552290595101</v>
      </c>
      <c r="H344" s="97">
        <v>23.080961459268799</v>
      </c>
      <c r="I344" s="97">
        <v>25.9753801528034</v>
      </c>
      <c r="J344" s="97">
        <v>14.6692945395588</v>
      </c>
      <c r="K344" s="97">
        <v>18.618613490242154</v>
      </c>
      <c r="L344" s="97"/>
      <c r="M344" s="97"/>
      <c r="N344" s="97"/>
      <c r="O344" s="97"/>
      <c r="P344" s="97"/>
      <c r="Q344" s="97"/>
      <c r="R344" s="97">
        <v>94.902855932468256</v>
      </c>
      <c r="S344" s="97">
        <v>80.613432887515813</v>
      </c>
      <c r="T344" s="97">
        <v>154.09835268618099</v>
      </c>
      <c r="U344" s="250">
        <v>0.17725858499155134</v>
      </c>
    </row>
    <row r="345" spans="1:21" ht="13.5" customHeight="1" x14ac:dyDescent="0.2">
      <c r="A345" s="789"/>
      <c r="B345" s="762" t="s">
        <v>25</v>
      </c>
      <c r="C345" s="762"/>
      <c r="D345" s="762"/>
      <c r="E345" s="245">
        <v>7618.0440970000045</v>
      </c>
      <c r="F345" s="245">
        <v>2574.3723970000001</v>
      </c>
      <c r="G345" s="245">
        <v>697.93630199999996</v>
      </c>
      <c r="H345" s="245">
        <v>3838.2952660000001</v>
      </c>
      <c r="I345" s="245">
        <v>5402.1169120000004</v>
      </c>
      <c r="J345" s="245">
        <v>7245.331486</v>
      </c>
      <c r="K345" s="245">
        <v>7618.0440970000045</v>
      </c>
      <c r="L345" s="245"/>
      <c r="M345" s="245"/>
      <c r="N345" s="245"/>
      <c r="O345" s="245"/>
      <c r="P345" s="245"/>
      <c r="Q345" s="245"/>
      <c r="R345" s="245">
        <v>27376.096460000004</v>
      </c>
      <c r="S345" s="245">
        <v>37363.066789999997</v>
      </c>
      <c r="T345" s="245">
        <v>93349.846399999995</v>
      </c>
      <c r="U345" s="246">
        <v>-0.26729525138104959</v>
      </c>
    </row>
    <row r="346" spans="1:21" ht="13.5" customHeight="1" x14ac:dyDescent="0.2">
      <c r="A346" s="789"/>
      <c r="B346" s="762" t="s">
        <v>44</v>
      </c>
      <c r="C346" s="762"/>
      <c r="D346" s="762"/>
      <c r="E346" s="245">
        <v>5001.107448893541</v>
      </c>
      <c r="F346" s="245">
        <v>1681.23026313221</v>
      </c>
      <c r="G346" s="245">
        <v>524.93417549375101</v>
      </c>
      <c r="H346" s="245">
        <v>2548.3852802801198</v>
      </c>
      <c r="I346" s="245">
        <v>3516.45865409308</v>
      </c>
      <c r="J346" s="245">
        <v>4838.2101961725903</v>
      </c>
      <c r="K346" s="245">
        <v>5001.107448893541</v>
      </c>
      <c r="L346" s="245"/>
      <c r="M346" s="245"/>
      <c r="N346" s="245"/>
      <c r="O346" s="245"/>
      <c r="P346" s="245"/>
      <c r="Q346" s="245"/>
      <c r="R346" s="245">
        <v>18110.326018065291</v>
      </c>
      <c r="S346" s="245">
        <v>25435.348890230111</v>
      </c>
      <c r="T346" s="245">
        <v>63332.591040970998</v>
      </c>
      <c r="U346" s="246">
        <v>-0.2879859405026054</v>
      </c>
    </row>
    <row r="347" spans="1:21" ht="13.5" customHeight="1" x14ac:dyDescent="0.2">
      <c r="A347" s="789"/>
      <c r="B347" s="762" t="s">
        <v>46</v>
      </c>
      <c r="C347" s="762"/>
      <c r="D347" s="762"/>
      <c r="E347" s="245">
        <v>1016.564207</v>
      </c>
      <c r="F347" s="245">
        <v>262.928087</v>
      </c>
      <c r="G347" s="245">
        <v>97.252521999999999</v>
      </c>
      <c r="H347" s="245">
        <v>599.97054800000001</v>
      </c>
      <c r="I347" s="245">
        <v>655.22134400000004</v>
      </c>
      <c r="J347" s="245">
        <v>1008.000329</v>
      </c>
      <c r="K347" s="245">
        <v>1016.564207</v>
      </c>
      <c r="L347" s="245"/>
      <c r="M347" s="245"/>
      <c r="N347" s="245"/>
      <c r="O347" s="245"/>
      <c r="P347" s="245"/>
      <c r="Q347" s="245"/>
      <c r="R347" s="245">
        <v>3639.9370370000001</v>
      </c>
      <c r="S347" s="245">
        <v>5158.090256921324</v>
      </c>
      <c r="T347" s="245">
        <v>13606.2633920031</v>
      </c>
      <c r="U347" s="246">
        <v>-0.29432467140027407</v>
      </c>
    </row>
    <row r="348" spans="1:21" ht="13.5" customHeight="1" x14ac:dyDescent="0.2">
      <c r="A348" s="789"/>
      <c r="B348" s="762" t="s">
        <v>47</v>
      </c>
      <c r="C348" s="762"/>
      <c r="D348" s="762"/>
      <c r="E348" s="245">
        <v>1600.3724411064636</v>
      </c>
      <c r="F348" s="245">
        <v>630.21404686778999</v>
      </c>
      <c r="G348" s="245">
        <v>75.749604506248701</v>
      </c>
      <c r="H348" s="245">
        <v>689.93943771988097</v>
      </c>
      <c r="I348" s="245">
        <v>1230.4369139069199</v>
      </c>
      <c r="J348" s="245">
        <v>1399.12096082742</v>
      </c>
      <c r="K348" s="245">
        <v>1600.3724411064636</v>
      </c>
      <c r="L348" s="245"/>
      <c r="M348" s="245"/>
      <c r="N348" s="245"/>
      <c r="O348" s="245"/>
      <c r="P348" s="245"/>
      <c r="Q348" s="245"/>
      <c r="R348" s="245">
        <v>5625.8334049347231</v>
      </c>
      <c r="S348" s="245">
        <v>6769.6276428485598</v>
      </c>
      <c r="T348" s="245">
        <v>16410.991967025901</v>
      </c>
      <c r="U348" s="246">
        <v>-0.16895969738042271</v>
      </c>
    </row>
    <row r="349" spans="1:21" ht="13.5" customHeight="1" x14ac:dyDescent="0.2">
      <c r="A349" s="789"/>
      <c r="B349" s="762" t="s">
        <v>48</v>
      </c>
      <c r="C349" s="762"/>
      <c r="D349" s="762"/>
      <c r="E349" s="246">
        <v>0.34351818062289985</v>
      </c>
      <c r="F349" s="246">
        <v>0.34693587256785302</v>
      </c>
      <c r="G349" s="246">
        <v>0.247876670135219</v>
      </c>
      <c r="H349" s="246">
        <v>0.33606325108597901</v>
      </c>
      <c r="I349" s="246">
        <v>0.34905913526569798</v>
      </c>
      <c r="J349" s="246">
        <v>0.33223066390801398</v>
      </c>
      <c r="K349" s="246">
        <v>0.34351818062289985</v>
      </c>
      <c r="L349" s="246"/>
      <c r="M349" s="246"/>
      <c r="N349" s="246"/>
      <c r="O349" s="246"/>
      <c r="P349" s="246"/>
      <c r="Q349" s="246"/>
      <c r="R349" s="246">
        <v>0.33846207604773731</v>
      </c>
      <c r="S349" s="246">
        <v>0.31923819227179373</v>
      </c>
      <c r="T349" s="246">
        <v>0.32155655865148802</v>
      </c>
      <c r="U349" s="246">
        <v>1.9223883775943584E-2</v>
      </c>
    </row>
    <row r="350" spans="1:21" ht="13.5" customHeight="1" x14ac:dyDescent="0.2">
      <c r="A350" s="789"/>
      <c r="B350" s="762" t="s">
        <v>49</v>
      </c>
      <c r="C350" s="762"/>
      <c r="D350" s="762"/>
      <c r="E350" s="246">
        <v>0.13344162806832849</v>
      </c>
      <c r="F350" s="246">
        <v>0.102132887730772</v>
      </c>
      <c r="G350" s="246">
        <v>0.13934297688960201</v>
      </c>
      <c r="H350" s="246">
        <v>0.15631172341393301</v>
      </c>
      <c r="I350" s="246">
        <v>0.12128973783305599</v>
      </c>
      <c r="J350" s="246">
        <v>0.13912411474171199</v>
      </c>
      <c r="K350" s="246">
        <v>0.13344162806832849</v>
      </c>
      <c r="L350" s="246"/>
      <c r="M350" s="246"/>
      <c r="N350" s="246"/>
      <c r="O350" s="246"/>
      <c r="P350" s="246"/>
      <c r="Q350" s="246"/>
      <c r="R350" s="246">
        <v>0.13296041100375344</v>
      </c>
      <c r="S350" s="246">
        <v>0.13805318192728913</v>
      </c>
      <c r="T350" s="246">
        <v>0.14575560557112099</v>
      </c>
      <c r="U350" s="246">
        <v>-5.0927709235356888E-3</v>
      </c>
    </row>
    <row r="351" spans="1:21" ht="13.5" customHeight="1" x14ac:dyDescent="0.2">
      <c r="A351" s="789"/>
      <c r="B351" s="762" t="s">
        <v>50</v>
      </c>
      <c r="C351" s="762"/>
      <c r="D351" s="762"/>
      <c r="E351" s="246">
        <v>0.21007655255457136</v>
      </c>
      <c r="F351" s="246">
        <v>0.24480298483708099</v>
      </c>
      <c r="G351" s="246">
        <v>0.108533693245618</v>
      </c>
      <c r="H351" s="246">
        <v>0.179751527672046</v>
      </c>
      <c r="I351" s="246">
        <v>0.22776939743264099</v>
      </c>
      <c r="J351" s="246">
        <v>0.19310654916630199</v>
      </c>
      <c r="K351" s="246">
        <v>0.21007655255457136</v>
      </c>
      <c r="L351" s="246"/>
      <c r="M351" s="246"/>
      <c r="N351" s="246"/>
      <c r="O351" s="246"/>
      <c r="P351" s="246"/>
      <c r="Q351" s="246"/>
      <c r="R351" s="246">
        <v>0.20550166504398423</v>
      </c>
      <c r="S351" s="246">
        <v>0.18118501034450443</v>
      </c>
      <c r="T351" s="246">
        <v>0.175800953080367</v>
      </c>
      <c r="U351" s="246">
        <v>2.4316654699479801E-2</v>
      </c>
    </row>
    <row r="352" spans="1:21" ht="13.5" customHeight="1" x14ac:dyDescent="0.2">
      <c r="A352" s="789" t="s">
        <v>113</v>
      </c>
      <c r="B352" s="763" t="s">
        <v>25</v>
      </c>
      <c r="C352" s="755" t="s">
        <v>26</v>
      </c>
      <c r="D352" s="96" t="s">
        <v>29</v>
      </c>
      <c r="E352" s="97">
        <v>37.701189999999968</v>
      </c>
      <c r="F352" s="97">
        <v>10.705814</v>
      </c>
      <c r="G352" s="97">
        <v>5.4500539999999997</v>
      </c>
      <c r="H352" s="97">
        <v>16.312984</v>
      </c>
      <c r="I352" s="97">
        <v>39.056559</v>
      </c>
      <c r="J352" s="97">
        <v>46.011462999999999</v>
      </c>
      <c r="K352" s="97">
        <v>37.701189999999968</v>
      </c>
      <c r="L352" s="97"/>
      <c r="M352" s="97"/>
      <c r="N352" s="97"/>
      <c r="O352" s="97"/>
      <c r="P352" s="97"/>
      <c r="Q352" s="97"/>
      <c r="R352" s="97">
        <v>155.23806399999995</v>
      </c>
      <c r="S352" s="97">
        <v>96.407335999999987</v>
      </c>
      <c r="T352" s="97">
        <v>209.599523</v>
      </c>
      <c r="U352" s="250">
        <v>0.61023082309835819</v>
      </c>
    </row>
    <row r="353" spans="1:21" ht="13.5" customHeight="1" x14ac:dyDescent="0.2">
      <c r="A353" s="789"/>
      <c r="B353" s="763"/>
      <c r="C353" s="755"/>
      <c r="D353" s="96" t="s">
        <v>30</v>
      </c>
      <c r="E353" s="97">
        <v>0</v>
      </c>
      <c r="F353" s="97">
        <v>0</v>
      </c>
      <c r="G353" s="97">
        <v>0</v>
      </c>
      <c r="H353" s="97">
        <v>3.5087999999999999</v>
      </c>
      <c r="I353" s="97">
        <v>0</v>
      </c>
      <c r="J353" s="97">
        <v>1.7867999999999999</v>
      </c>
      <c r="K353" s="97">
        <v>0</v>
      </c>
      <c r="L353" s="97"/>
      <c r="M353" s="97"/>
      <c r="N353" s="97"/>
      <c r="O353" s="97"/>
      <c r="P353" s="97"/>
      <c r="Q353" s="97"/>
      <c r="R353" s="97">
        <v>5.2956000000000003</v>
      </c>
      <c r="S353" s="97">
        <v>2.7909000000000002</v>
      </c>
      <c r="T353" s="97">
        <v>14.550798</v>
      </c>
      <c r="U353" s="250">
        <v>0.89745243469848446</v>
      </c>
    </row>
    <row r="354" spans="1:21" ht="13.5" customHeight="1" x14ac:dyDescent="0.2">
      <c r="A354" s="789"/>
      <c r="B354" s="763"/>
      <c r="C354" s="755"/>
      <c r="D354" s="96" t="s">
        <v>31</v>
      </c>
      <c r="E354" s="97">
        <v>143.42409600000008</v>
      </c>
      <c r="F354" s="97">
        <v>59.138534999999997</v>
      </c>
      <c r="G354" s="97">
        <v>6.0517450000000004</v>
      </c>
      <c r="H354" s="97">
        <v>39.266401000000002</v>
      </c>
      <c r="I354" s="97">
        <v>85.555335999999897</v>
      </c>
      <c r="J354" s="97">
        <v>107.745024</v>
      </c>
      <c r="K354" s="97">
        <v>143.42409600000008</v>
      </c>
      <c r="L354" s="97"/>
      <c r="M354" s="97"/>
      <c r="N354" s="97"/>
      <c r="O354" s="97"/>
      <c r="P354" s="97"/>
      <c r="Q354" s="97"/>
      <c r="R354" s="97">
        <v>441.18113699999998</v>
      </c>
      <c r="S354" s="97">
        <v>133.12723</v>
      </c>
      <c r="T354" s="97">
        <v>818.94802400000003</v>
      </c>
      <c r="U354" s="250">
        <v>2.3139811967844595</v>
      </c>
    </row>
    <row r="355" spans="1:21" ht="13.5" customHeight="1" x14ac:dyDescent="0.2">
      <c r="A355" s="789"/>
      <c r="B355" s="763"/>
      <c r="C355" s="755" t="s">
        <v>33</v>
      </c>
      <c r="D355" s="96" t="s">
        <v>34</v>
      </c>
      <c r="E355" s="97">
        <v>181.12528600000041</v>
      </c>
      <c r="F355" s="97">
        <v>69.844348999999994</v>
      </c>
      <c r="G355" s="97">
        <v>11.501799</v>
      </c>
      <c r="H355" s="97">
        <v>59.088185000000003</v>
      </c>
      <c r="I355" s="97">
        <v>124.611895</v>
      </c>
      <c r="J355" s="97">
        <v>155.54328699999999</v>
      </c>
      <c r="K355" s="97">
        <v>181.12528600000041</v>
      </c>
      <c r="L355" s="97"/>
      <c r="M355" s="97"/>
      <c r="N355" s="97"/>
      <c r="O355" s="97"/>
      <c r="P355" s="97"/>
      <c r="Q355" s="97"/>
      <c r="R355" s="97">
        <v>601.71480100000042</v>
      </c>
      <c r="S355" s="97">
        <v>232.32546600000001</v>
      </c>
      <c r="T355" s="97">
        <v>1043.0983450000001</v>
      </c>
      <c r="U355" s="250">
        <v>1.5899648943349174</v>
      </c>
    </row>
    <row r="356" spans="1:21" ht="12.75" customHeight="1" x14ac:dyDescent="0.2">
      <c r="A356" s="789"/>
      <c r="B356" s="763"/>
      <c r="C356" s="755"/>
      <c r="D356" s="96" t="s">
        <v>35</v>
      </c>
      <c r="E356" s="97">
        <v>0</v>
      </c>
      <c r="F356" s="97">
        <v>0</v>
      </c>
      <c r="G356" s="97">
        <v>0</v>
      </c>
      <c r="H356" s="97">
        <v>0</v>
      </c>
      <c r="I356" s="97">
        <v>0</v>
      </c>
      <c r="J356" s="97">
        <v>0</v>
      </c>
      <c r="K356" s="97">
        <v>0</v>
      </c>
      <c r="L356" s="97"/>
      <c r="M356" s="97"/>
      <c r="N356" s="97"/>
      <c r="O356" s="97"/>
      <c r="P356" s="97"/>
      <c r="Q356" s="97"/>
      <c r="R356" s="97">
        <v>0</v>
      </c>
      <c r="S356" s="97">
        <v>0</v>
      </c>
      <c r="T356" s="97">
        <v>0</v>
      </c>
      <c r="U356" s="250" t="s">
        <v>112</v>
      </c>
    </row>
    <row r="357" spans="1:21" ht="12.75" customHeight="1" x14ac:dyDescent="0.2">
      <c r="A357" s="789"/>
      <c r="B357" s="763"/>
      <c r="C357" s="755"/>
      <c r="D357" s="96" t="s">
        <v>36</v>
      </c>
      <c r="E357" s="97">
        <v>0</v>
      </c>
      <c r="F357" s="97">
        <v>0</v>
      </c>
      <c r="G357" s="97">
        <v>0</v>
      </c>
      <c r="H357" s="97">
        <v>0</v>
      </c>
      <c r="I357" s="97">
        <v>0</v>
      </c>
      <c r="J357" s="97">
        <v>0</v>
      </c>
      <c r="K357" s="97">
        <v>0</v>
      </c>
      <c r="L357" s="97"/>
      <c r="M357" s="97"/>
      <c r="N357" s="97"/>
      <c r="O357" s="97"/>
      <c r="P357" s="97"/>
      <c r="Q357" s="97"/>
      <c r="R357" s="97">
        <v>0</v>
      </c>
      <c r="S357" s="97">
        <v>0</v>
      </c>
      <c r="T357" s="97">
        <v>0</v>
      </c>
      <c r="U357" s="250" t="s">
        <v>112</v>
      </c>
    </row>
    <row r="358" spans="1:21" ht="12.75" customHeight="1" x14ac:dyDescent="0.2">
      <c r="A358" s="789"/>
      <c r="B358" s="763"/>
      <c r="C358" s="755"/>
      <c r="D358" s="96" t="s">
        <v>37</v>
      </c>
      <c r="E358" s="97">
        <v>0</v>
      </c>
      <c r="F358" s="97">
        <v>0</v>
      </c>
      <c r="G358" s="97">
        <v>0</v>
      </c>
      <c r="H358" s="97">
        <v>0</v>
      </c>
      <c r="I358" s="97">
        <v>0</v>
      </c>
      <c r="J358" s="97">
        <v>0</v>
      </c>
      <c r="K358" s="97">
        <v>0</v>
      </c>
      <c r="L358" s="97"/>
      <c r="M358" s="97"/>
      <c r="N358" s="97"/>
      <c r="O358" s="97"/>
      <c r="P358" s="97"/>
      <c r="Q358" s="97"/>
      <c r="R358" s="97">
        <v>0</v>
      </c>
      <c r="S358" s="97">
        <v>0</v>
      </c>
      <c r="T358" s="97">
        <v>0</v>
      </c>
      <c r="U358" s="250" t="s">
        <v>112</v>
      </c>
    </row>
    <row r="359" spans="1:21" ht="13.5" customHeight="1" x14ac:dyDescent="0.2">
      <c r="A359" s="789"/>
      <c r="B359" s="763"/>
      <c r="C359" s="755"/>
      <c r="D359" s="96" t="s">
        <v>38</v>
      </c>
      <c r="E359" s="97">
        <v>0</v>
      </c>
      <c r="F359" s="97">
        <v>0</v>
      </c>
      <c r="G359" s="97">
        <v>0</v>
      </c>
      <c r="H359" s="97">
        <v>0</v>
      </c>
      <c r="I359" s="97">
        <v>0</v>
      </c>
      <c r="J359" s="97">
        <v>0</v>
      </c>
      <c r="K359" s="97">
        <v>0</v>
      </c>
      <c r="L359" s="97"/>
      <c r="M359" s="97"/>
      <c r="N359" s="97"/>
      <c r="O359" s="97"/>
      <c r="P359" s="97"/>
      <c r="Q359" s="97"/>
      <c r="R359" s="97">
        <v>0</v>
      </c>
      <c r="S359" s="97">
        <v>0</v>
      </c>
      <c r="T359" s="97">
        <v>0</v>
      </c>
      <c r="U359" s="250" t="s">
        <v>112</v>
      </c>
    </row>
    <row r="360" spans="1:21" ht="13.5" customHeight="1" x14ac:dyDescent="0.2">
      <c r="A360" s="789"/>
      <c r="B360" s="763"/>
      <c r="C360" s="755"/>
      <c r="D360" s="96" t="s">
        <v>39</v>
      </c>
      <c r="E360" s="97">
        <v>0</v>
      </c>
      <c r="F360" s="97">
        <v>0</v>
      </c>
      <c r="G360" s="97">
        <v>0</v>
      </c>
      <c r="H360" s="97">
        <v>0</v>
      </c>
      <c r="I360" s="97">
        <v>0</v>
      </c>
      <c r="J360" s="97">
        <v>0</v>
      </c>
      <c r="K360" s="97">
        <v>0</v>
      </c>
      <c r="L360" s="97"/>
      <c r="M360" s="97"/>
      <c r="N360" s="97"/>
      <c r="O360" s="97"/>
      <c r="P360" s="97"/>
      <c r="Q360" s="97"/>
      <c r="R360" s="97">
        <v>0</v>
      </c>
      <c r="S360" s="97">
        <v>0</v>
      </c>
      <c r="T360" s="97">
        <v>0</v>
      </c>
      <c r="U360" s="250" t="s">
        <v>112</v>
      </c>
    </row>
    <row r="361" spans="1:21" ht="13.5" customHeight="1" x14ac:dyDescent="0.2">
      <c r="A361" s="789"/>
      <c r="B361" s="763"/>
      <c r="C361" s="755" t="s">
        <v>40</v>
      </c>
      <c r="D361" s="96" t="s">
        <v>41</v>
      </c>
      <c r="E361" s="97">
        <v>181.12528600000005</v>
      </c>
      <c r="F361" s="97">
        <v>69.844348999999994</v>
      </c>
      <c r="G361" s="97">
        <v>11.501799</v>
      </c>
      <c r="H361" s="97">
        <v>-1.1012999999999999</v>
      </c>
      <c r="I361" s="97">
        <v>124.611895</v>
      </c>
      <c r="J361" s="97">
        <v>155.54328699999999</v>
      </c>
      <c r="K361" s="97">
        <v>181.12528600000005</v>
      </c>
      <c r="L361" s="97"/>
      <c r="M361" s="97"/>
      <c r="N361" s="97"/>
      <c r="O361" s="97"/>
      <c r="P361" s="97"/>
      <c r="Q361" s="97"/>
      <c r="R361" s="97">
        <v>541.52531600000009</v>
      </c>
      <c r="S361" s="97">
        <v>232.32546600000001</v>
      </c>
      <c r="T361" s="97">
        <v>1043.0983450000001</v>
      </c>
      <c r="U361" s="250">
        <v>1.3308909062943624</v>
      </c>
    </row>
    <row r="362" spans="1:21" ht="13.5" customHeight="1" x14ac:dyDescent="0.2">
      <c r="A362" s="789"/>
      <c r="B362" s="763"/>
      <c r="C362" s="755"/>
      <c r="D362" s="96" t="s">
        <v>42</v>
      </c>
      <c r="E362" s="97">
        <v>0</v>
      </c>
      <c r="F362" s="97">
        <v>0</v>
      </c>
      <c r="G362" s="97">
        <v>0</v>
      </c>
      <c r="H362" s="97">
        <v>60.189484999999998</v>
      </c>
      <c r="I362" s="97">
        <v>0</v>
      </c>
      <c r="J362" s="97">
        <v>0</v>
      </c>
      <c r="K362" s="97">
        <v>0</v>
      </c>
      <c r="L362" s="97"/>
      <c r="M362" s="97"/>
      <c r="N362" s="97"/>
      <c r="O362" s="97"/>
      <c r="P362" s="97"/>
      <c r="Q362" s="97"/>
      <c r="R362" s="97">
        <v>60.189484999999998</v>
      </c>
      <c r="S362" s="97">
        <v>0</v>
      </c>
      <c r="T362" s="97">
        <v>0</v>
      </c>
      <c r="U362" s="250" t="s">
        <v>112</v>
      </c>
    </row>
    <row r="363" spans="1:21" ht="13.5" customHeight="1" x14ac:dyDescent="0.2">
      <c r="A363" s="789"/>
      <c r="B363" s="763"/>
      <c r="C363" s="755"/>
      <c r="D363" s="96" t="s">
        <v>43</v>
      </c>
      <c r="E363" s="97">
        <v>0</v>
      </c>
      <c r="F363" s="97">
        <v>0</v>
      </c>
      <c r="G363" s="97">
        <v>0</v>
      </c>
      <c r="H363" s="97">
        <v>0</v>
      </c>
      <c r="I363" s="97">
        <v>0</v>
      </c>
      <c r="J363" s="97">
        <v>0</v>
      </c>
      <c r="K363" s="97">
        <v>0</v>
      </c>
      <c r="L363" s="97"/>
      <c r="M363" s="97"/>
      <c r="N363" s="97"/>
      <c r="O363" s="97"/>
      <c r="P363" s="97"/>
      <c r="Q363" s="97"/>
      <c r="R363" s="97">
        <v>0</v>
      </c>
      <c r="S363" s="97">
        <v>0</v>
      </c>
      <c r="T363" s="97">
        <v>0</v>
      </c>
      <c r="U363" s="250" t="s">
        <v>112</v>
      </c>
    </row>
    <row r="364" spans="1:21" ht="13.5" customHeight="1" x14ac:dyDescent="0.2">
      <c r="A364" s="789"/>
      <c r="B364" s="763" t="s">
        <v>44</v>
      </c>
      <c r="C364" s="755" t="s">
        <v>26</v>
      </c>
      <c r="D364" s="96" t="s">
        <v>29</v>
      </c>
      <c r="E364" s="97">
        <v>12.799186242983088</v>
      </c>
      <c r="F364" s="97">
        <v>5.4105499999999997</v>
      </c>
      <c r="G364" s="97">
        <v>2.740863</v>
      </c>
      <c r="H364" s="97">
        <v>8.0717009999999991</v>
      </c>
      <c r="I364" s="97">
        <v>20.129254</v>
      </c>
      <c r="J364" s="97">
        <v>23.766940000000002</v>
      </c>
      <c r="K364" s="97">
        <v>12.799186242983088</v>
      </c>
      <c r="L364" s="97"/>
      <c r="M364" s="97"/>
      <c r="N364" s="97"/>
      <c r="O364" s="97"/>
      <c r="P364" s="97"/>
      <c r="Q364" s="97"/>
      <c r="R364" s="97">
        <v>72.918494242983087</v>
      </c>
      <c r="S364" s="97">
        <v>33.825319000000007</v>
      </c>
      <c r="T364" s="97">
        <v>87.335981322010895</v>
      </c>
      <c r="U364" s="250">
        <v>1.1557370750290064</v>
      </c>
    </row>
    <row r="365" spans="1:21" ht="13.5" customHeight="1" x14ac:dyDescent="0.2">
      <c r="A365" s="789"/>
      <c r="B365" s="763"/>
      <c r="C365" s="755"/>
      <c r="D365" s="96" t="s">
        <v>30</v>
      </c>
      <c r="E365" s="97">
        <v>5.1961160000000239</v>
      </c>
      <c r="F365" s="97">
        <v>1.8742430000000101</v>
      </c>
      <c r="G365" s="97">
        <v>0.62180000000000002</v>
      </c>
      <c r="H365" s="97">
        <v>4.60838799999991</v>
      </c>
      <c r="I365" s="97">
        <v>1.0131680000000001</v>
      </c>
      <c r="J365" s="97">
        <v>2.2784239999999998</v>
      </c>
      <c r="K365" s="97">
        <v>5.1961160000000239</v>
      </c>
      <c r="L365" s="97"/>
      <c r="M365" s="97"/>
      <c r="N365" s="97"/>
      <c r="O365" s="97"/>
      <c r="P365" s="97"/>
      <c r="Q365" s="97"/>
      <c r="R365" s="97">
        <v>15.592138999999943</v>
      </c>
      <c r="S365" s="97">
        <v>8.2715390000000095</v>
      </c>
      <c r="T365" s="97">
        <v>34.261467734790401</v>
      </c>
      <c r="U365" s="250">
        <v>0.88503481637454939</v>
      </c>
    </row>
    <row r="366" spans="1:21" ht="13.5" customHeight="1" x14ac:dyDescent="0.2">
      <c r="A366" s="789"/>
      <c r="B366" s="763"/>
      <c r="C366" s="755"/>
      <c r="D366" s="96" t="s">
        <v>31</v>
      </c>
      <c r="E366" s="97">
        <v>73.608599999999996</v>
      </c>
      <c r="F366" s="97">
        <v>29.9434</v>
      </c>
      <c r="G366" s="97">
        <v>3.2343000000000002</v>
      </c>
      <c r="H366" s="97">
        <v>19.416699999999999</v>
      </c>
      <c r="I366" s="97">
        <v>44.148400000000002</v>
      </c>
      <c r="J366" s="97">
        <v>55.787500000000001</v>
      </c>
      <c r="K366" s="97">
        <v>73.608599999999996</v>
      </c>
      <c r="L366" s="97"/>
      <c r="M366" s="97"/>
      <c r="N366" s="97"/>
      <c r="O366" s="97"/>
      <c r="P366" s="97"/>
      <c r="Q366" s="97"/>
      <c r="R366" s="97">
        <v>226.13890000000001</v>
      </c>
      <c r="S366" s="97">
        <v>68.731167999999997</v>
      </c>
      <c r="T366" s="97">
        <v>411.03530103906201</v>
      </c>
      <c r="U366" s="250">
        <v>2.2901943409429624</v>
      </c>
    </row>
    <row r="367" spans="1:21" ht="13.5" customHeight="1" x14ac:dyDescent="0.2">
      <c r="A367" s="789"/>
      <c r="B367" s="763"/>
      <c r="C367" s="755" t="s">
        <v>33</v>
      </c>
      <c r="D367" s="96" t="s">
        <v>34</v>
      </c>
      <c r="E367" s="97">
        <v>91.603902242983111</v>
      </c>
      <c r="F367" s="97">
        <v>37.228192999999997</v>
      </c>
      <c r="G367" s="97">
        <v>6.5969630000000103</v>
      </c>
      <c r="H367" s="97">
        <v>32.0967890000002</v>
      </c>
      <c r="I367" s="97">
        <v>65.290822000000105</v>
      </c>
      <c r="J367" s="97">
        <v>81.832864000000001</v>
      </c>
      <c r="K367" s="97">
        <v>91.603902242983111</v>
      </c>
      <c r="L367" s="97"/>
      <c r="M367" s="97"/>
      <c r="N367" s="97"/>
      <c r="O367" s="97"/>
      <c r="P367" s="97"/>
      <c r="Q367" s="97"/>
      <c r="R367" s="97">
        <v>314.64953324298347</v>
      </c>
      <c r="S367" s="97">
        <v>110.8280259999998</v>
      </c>
      <c r="T367" s="97">
        <v>532.63275009586698</v>
      </c>
      <c r="U367" s="250">
        <v>1.8390791084105751</v>
      </c>
    </row>
    <row r="368" spans="1:21" ht="13.5" customHeight="1" x14ac:dyDescent="0.2">
      <c r="A368" s="789"/>
      <c r="B368" s="763"/>
      <c r="C368" s="755"/>
      <c r="D368" s="96" t="s">
        <v>35</v>
      </c>
      <c r="E368" s="97">
        <v>0</v>
      </c>
      <c r="F368" s="97">
        <v>0</v>
      </c>
      <c r="G368" s="97">
        <v>0</v>
      </c>
      <c r="H368" s="97">
        <v>0</v>
      </c>
      <c r="I368" s="97">
        <v>0</v>
      </c>
      <c r="J368" s="97">
        <v>0</v>
      </c>
      <c r="K368" s="97">
        <v>0</v>
      </c>
      <c r="L368" s="97"/>
      <c r="M368" s="97"/>
      <c r="N368" s="97"/>
      <c r="O368" s="97"/>
      <c r="P368" s="97"/>
      <c r="Q368" s="97"/>
      <c r="R368" s="97">
        <v>0</v>
      </c>
      <c r="S368" s="97">
        <v>0</v>
      </c>
      <c r="T368" s="97">
        <v>0</v>
      </c>
      <c r="U368" s="250" t="s">
        <v>112</v>
      </c>
    </row>
    <row r="369" spans="1:21" ht="13.5" customHeight="1" x14ac:dyDescent="0.2">
      <c r="A369" s="789"/>
      <c r="B369" s="763"/>
      <c r="C369" s="755"/>
      <c r="D369" s="96" t="s">
        <v>36</v>
      </c>
      <c r="E369" s="97">
        <v>0</v>
      </c>
      <c r="F369" s="97">
        <v>0</v>
      </c>
      <c r="G369" s="97">
        <v>0</v>
      </c>
      <c r="H369" s="97">
        <v>0</v>
      </c>
      <c r="I369" s="97">
        <v>0</v>
      </c>
      <c r="J369" s="97">
        <v>0</v>
      </c>
      <c r="K369" s="97">
        <v>0</v>
      </c>
      <c r="L369" s="97"/>
      <c r="M369" s="97"/>
      <c r="N369" s="97"/>
      <c r="O369" s="97"/>
      <c r="P369" s="97"/>
      <c r="Q369" s="97"/>
      <c r="R369" s="97">
        <v>0</v>
      </c>
      <c r="S369" s="97">
        <v>0</v>
      </c>
      <c r="T369" s="97">
        <v>0</v>
      </c>
      <c r="U369" s="250" t="s">
        <v>112</v>
      </c>
    </row>
    <row r="370" spans="1:21" ht="13.5" customHeight="1" x14ac:dyDescent="0.2">
      <c r="A370" s="789"/>
      <c r="B370" s="763"/>
      <c r="C370" s="755"/>
      <c r="D370" s="96" t="s">
        <v>37</v>
      </c>
      <c r="E370" s="97">
        <v>0</v>
      </c>
      <c r="F370" s="97">
        <v>0</v>
      </c>
      <c r="G370" s="97">
        <v>0</v>
      </c>
      <c r="H370" s="97">
        <v>0</v>
      </c>
      <c r="I370" s="97">
        <v>0</v>
      </c>
      <c r="J370" s="97">
        <v>0</v>
      </c>
      <c r="K370" s="97">
        <v>0</v>
      </c>
      <c r="L370" s="97"/>
      <c r="M370" s="97"/>
      <c r="N370" s="97"/>
      <c r="O370" s="97"/>
      <c r="P370" s="97"/>
      <c r="Q370" s="97"/>
      <c r="R370" s="97">
        <v>0</v>
      </c>
      <c r="S370" s="97">
        <v>0</v>
      </c>
      <c r="T370" s="97">
        <v>0</v>
      </c>
      <c r="U370" s="250" t="s">
        <v>112</v>
      </c>
    </row>
    <row r="371" spans="1:21" ht="13.5" customHeight="1" x14ac:dyDescent="0.2">
      <c r="A371" s="789"/>
      <c r="B371" s="763"/>
      <c r="C371" s="755"/>
      <c r="D371" s="96" t="s">
        <v>38</v>
      </c>
      <c r="E371" s="97">
        <v>0</v>
      </c>
      <c r="F371" s="97">
        <v>0</v>
      </c>
      <c r="G371" s="97">
        <v>0</v>
      </c>
      <c r="H371" s="97">
        <v>0</v>
      </c>
      <c r="I371" s="97">
        <v>0</v>
      </c>
      <c r="J371" s="97">
        <v>0</v>
      </c>
      <c r="K371" s="97">
        <v>0</v>
      </c>
      <c r="L371" s="97"/>
      <c r="M371" s="97"/>
      <c r="N371" s="97"/>
      <c r="O371" s="97"/>
      <c r="P371" s="97"/>
      <c r="Q371" s="97"/>
      <c r="R371" s="97">
        <v>0</v>
      </c>
      <c r="S371" s="97">
        <v>0</v>
      </c>
      <c r="T371" s="97">
        <v>0</v>
      </c>
      <c r="U371" s="250" t="s">
        <v>112</v>
      </c>
    </row>
    <row r="372" spans="1:21" ht="13.5" customHeight="1" x14ac:dyDescent="0.2">
      <c r="A372" s="789"/>
      <c r="B372" s="763"/>
      <c r="C372" s="755"/>
      <c r="D372" s="96" t="s">
        <v>39</v>
      </c>
      <c r="E372" s="97">
        <v>0</v>
      </c>
      <c r="F372" s="97">
        <v>0</v>
      </c>
      <c r="G372" s="97">
        <v>0</v>
      </c>
      <c r="H372" s="97">
        <v>0</v>
      </c>
      <c r="I372" s="97">
        <v>0</v>
      </c>
      <c r="J372" s="97">
        <v>0</v>
      </c>
      <c r="K372" s="97">
        <v>0</v>
      </c>
      <c r="L372" s="97"/>
      <c r="M372" s="97"/>
      <c r="N372" s="97"/>
      <c r="O372" s="97"/>
      <c r="P372" s="97"/>
      <c r="Q372" s="97"/>
      <c r="R372" s="97">
        <v>0</v>
      </c>
      <c r="S372" s="97">
        <v>0</v>
      </c>
      <c r="T372" s="97">
        <v>0</v>
      </c>
      <c r="U372" s="250" t="s">
        <v>112</v>
      </c>
    </row>
    <row r="373" spans="1:21" ht="13.5" customHeight="1" x14ac:dyDescent="0.2">
      <c r="A373" s="789"/>
      <c r="B373" s="763"/>
      <c r="C373" s="755" t="s">
        <v>40</v>
      </c>
      <c r="D373" s="96" t="s">
        <v>41</v>
      </c>
      <c r="E373" s="97">
        <v>91.603902242983125</v>
      </c>
      <c r="F373" s="97">
        <v>37.228192999999997</v>
      </c>
      <c r="G373" s="97">
        <v>6.5969629999999997</v>
      </c>
      <c r="H373" s="97">
        <v>-0.55810000000000004</v>
      </c>
      <c r="I373" s="97">
        <v>65.290822000000006</v>
      </c>
      <c r="J373" s="97">
        <v>81.832864000000001</v>
      </c>
      <c r="K373" s="97">
        <v>91.603902242983125</v>
      </c>
      <c r="L373" s="97"/>
      <c r="M373" s="97"/>
      <c r="N373" s="97"/>
      <c r="O373" s="97"/>
      <c r="P373" s="97"/>
      <c r="Q373" s="97"/>
      <c r="R373" s="97">
        <v>281.9946442429831</v>
      </c>
      <c r="S373" s="97">
        <v>110.82802599999999</v>
      </c>
      <c r="T373" s="97">
        <v>532.632750095863</v>
      </c>
      <c r="U373" s="250">
        <v>1.5444344216956738</v>
      </c>
    </row>
    <row r="374" spans="1:21" ht="13.5" customHeight="1" x14ac:dyDescent="0.2">
      <c r="A374" s="789"/>
      <c r="B374" s="763"/>
      <c r="C374" s="755"/>
      <c r="D374" s="96" t="s">
        <v>42</v>
      </c>
      <c r="E374" s="97">
        <v>0</v>
      </c>
      <c r="F374" s="97">
        <v>0</v>
      </c>
      <c r="G374" s="97">
        <v>0</v>
      </c>
      <c r="H374" s="97">
        <v>32.654888999999898</v>
      </c>
      <c r="I374" s="97">
        <v>0</v>
      </c>
      <c r="J374" s="97">
        <v>0</v>
      </c>
      <c r="K374" s="97">
        <v>0</v>
      </c>
      <c r="L374" s="97"/>
      <c r="M374" s="97"/>
      <c r="N374" s="97"/>
      <c r="O374" s="97"/>
      <c r="P374" s="97"/>
      <c r="Q374" s="97"/>
      <c r="R374" s="97">
        <v>32.654888999999898</v>
      </c>
      <c r="S374" s="97">
        <v>0</v>
      </c>
      <c r="T374" s="97">
        <v>0</v>
      </c>
      <c r="U374" s="250" t="s">
        <v>112</v>
      </c>
    </row>
    <row r="375" spans="1:21" ht="13.5" customHeight="1" x14ac:dyDescent="0.2">
      <c r="A375" s="789"/>
      <c r="B375" s="763"/>
      <c r="C375" s="755"/>
      <c r="D375" s="96" t="s">
        <v>43</v>
      </c>
      <c r="E375" s="97">
        <v>0</v>
      </c>
      <c r="F375" s="97">
        <v>0</v>
      </c>
      <c r="G375" s="97">
        <v>0</v>
      </c>
      <c r="H375" s="97">
        <v>0</v>
      </c>
      <c r="I375" s="97">
        <v>0</v>
      </c>
      <c r="J375" s="97">
        <v>0</v>
      </c>
      <c r="K375" s="97">
        <v>0</v>
      </c>
      <c r="L375" s="97"/>
      <c r="M375" s="97"/>
      <c r="N375" s="97"/>
      <c r="O375" s="97"/>
      <c r="P375" s="97"/>
      <c r="Q375" s="97"/>
      <c r="R375" s="97">
        <v>0</v>
      </c>
      <c r="S375" s="97">
        <v>0</v>
      </c>
      <c r="T375" s="97">
        <v>0</v>
      </c>
      <c r="U375" s="250" t="s">
        <v>112</v>
      </c>
    </row>
    <row r="376" spans="1:21" ht="13.5" customHeight="1" x14ac:dyDescent="0.2">
      <c r="A376" s="789"/>
      <c r="B376" s="763" t="s">
        <v>45</v>
      </c>
      <c r="C376" s="755"/>
      <c r="D376" s="96" t="s">
        <v>29</v>
      </c>
      <c r="E376" s="97">
        <v>24.902003757016878</v>
      </c>
      <c r="F376" s="97">
        <v>5.2952640000000004</v>
      </c>
      <c r="G376" s="97">
        <v>2.7091910000000001</v>
      </c>
      <c r="H376" s="97">
        <v>8.2412829999999992</v>
      </c>
      <c r="I376" s="97">
        <v>18.927305</v>
      </c>
      <c r="J376" s="97">
        <v>22.244523000000001</v>
      </c>
      <c r="K376" s="97">
        <v>24.902003757016878</v>
      </c>
      <c r="L376" s="97"/>
      <c r="M376" s="97"/>
      <c r="N376" s="97"/>
      <c r="O376" s="97"/>
      <c r="P376" s="97"/>
      <c r="Q376" s="97"/>
      <c r="R376" s="97">
        <v>82.319569757016879</v>
      </c>
      <c r="S376" s="97">
        <v>62.582017000000029</v>
      </c>
      <c r="T376" s="97">
        <v>122.263541677989</v>
      </c>
      <c r="U376" s="250">
        <v>0.31538697062155796</v>
      </c>
    </row>
    <row r="377" spans="1:21" ht="13.5" customHeight="1" x14ac:dyDescent="0.2">
      <c r="A377" s="789"/>
      <c r="B377" s="763"/>
      <c r="C377" s="755"/>
      <c r="D377" s="96" t="s">
        <v>30</v>
      </c>
      <c r="E377" s="97">
        <v>-5.1961160000000239</v>
      </c>
      <c r="F377" s="97">
        <v>-1.8742430000000101</v>
      </c>
      <c r="G377" s="97">
        <v>-0.62180000000000002</v>
      </c>
      <c r="H377" s="97">
        <v>-1.0995879999999101</v>
      </c>
      <c r="I377" s="97">
        <v>-1.0131680000000001</v>
      </c>
      <c r="J377" s="97">
        <v>-0.49162400000000001</v>
      </c>
      <c r="K377" s="97">
        <v>-5.1961160000000239</v>
      </c>
      <c r="L377" s="97"/>
      <c r="M377" s="97"/>
      <c r="N377" s="97"/>
      <c r="O377" s="97"/>
      <c r="P377" s="97"/>
      <c r="Q377" s="97"/>
      <c r="R377" s="97">
        <v>-10.296538999999944</v>
      </c>
      <c r="S377" s="97">
        <v>-5.4806390000000134</v>
      </c>
      <c r="T377" s="97">
        <v>-19.7106697347904</v>
      </c>
      <c r="U377" s="250" t="s">
        <v>112</v>
      </c>
    </row>
    <row r="378" spans="1:21" ht="13.5" customHeight="1" x14ac:dyDescent="0.2">
      <c r="A378" s="789"/>
      <c r="B378" s="763"/>
      <c r="C378" s="755"/>
      <c r="D378" s="96" t="s">
        <v>31</v>
      </c>
      <c r="E378" s="97">
        <v>69.815496000000081</v>
      </c>
      <c r="F378" s="97">
        <v>29.195135000000001</v>
      </c>
      <c r="G378" s="97">
        <v>2.8174450000000002</v>
      </c>
      <c r="H378" s="97">
        <v>19.849701</v>
      </c>
      <c r="I378" s="97">
        <v>41.406935999999902</v>
      </c>
      <c r="J378" s="97">
        <v>51.957523999999999</v>
      </c>
      <c r="K378" s="97">
        <v>69.815496000000081</v>
      </c>
      <c r="L378" s="97"/>
      <c r="M378" s="97"/>
      <c r="N378" s="97"/>
      <c r="O378" s="97"/>
      <c r="P378" s="97"/>
      <c r="Q378" s="97"/>
      <c r="R378" s="97">
        <v>215.04223699999997</v>
      </c>
      <c r="S378" s="97">
        <v>64.396062000000001</v>
      </c>
      <c r="T378" s="97">
        <v>407.91272296093803</v>
      </c>
      <c r="U378" s="250">
        <v>2.3393693701332228</v>
      </c>
    </row>
    <row r="379" spans="1:21" ht="13.5" customHeight="1" x14ac:dyDescent="0.2">
      <c r="A379" s="789"/>
      <c r="B379" s="763"/>
      <c r="C379" s="755" t="s">
        <v>33</v>
      </c>
      <c r="D379" s="96" t="s">
        <v>34</v>
      </c>
      <c r="E379" s="97">
        <v>89.521383757017304</v>
      </c>
      <c r="F379" s="97">
        <v>32.616155999999997</v>
      </c>
      <c r="G379" s="97">
        <v>4.9048359999999898</v>
      </c>
      <c r="H379" s="97">
        <v>26.991395999999799</v>
      </c>
      <c r="I379" s="97">
        <v>59.321072999999899</v>
      </c>
      <c r="J379" s="97">
        <v>73.710423000000006</v>
      </c>
      <c r="K379" s="97">
        <v>89.521383757017304</v>
      </c>
      <c r="L379" s="97"/>
      <c r="M379" s="97"/>
      <c r="N379" s="97"/>
      <c r="O379" s="97"/>
      <c r="P379" s="97"/>
      <c r="Q379" s="97"/>
      <c r="R379" s="97">
        <v>287.06526775701701</v>
      </c>
      <c r="S379" s="97">
        <v>121.4974400000003</v>
      </c>
      <c r="T379" s="97">
        <v>510.46559490413301</v>
      </c>
      <c r="U379" s="250">
        <v>1.3627268834389952</v>
      </c>
    </row>
    <row r="380" spans="1:21" ht="13.5" customHeight="1" x14ac:dyDescent="0.2">
      <c r="A380" s="789"/>
      <c r="B380" s="763"/>
      <c r="C380" s="755"/>
      <c r="D380" s="96" t="s">
        <v>35</v>
      </c>
      <c r="E380" s="97">
        <v>0</v>
      </c>
      <c r="F380" s="97">
        <v>0</v>
      </c>
      <c r="G380" s="97">
        <v>0</v>
      </c>
      <c r="H380" s="97">
        <v>0</v>
      </c>
      <c r="I380" s="97">
        <v>0</v>
      </c>
      <c r="J380" s="97">
        <v>0</v>
      </c>
      <c r="K380" s="97">
        <v>0</v>
      </c>
      <c r="L380" s="97"/>
      <c r="M380" s="97"/>
      <c r="N380" s="97"/>
      <c r="O380" s="97"/>
      <c r="P380" s="97"/>
      <c r="Q380" s="97"/>
      <c r="R380" s="97">
        <v>0</v>
      </c>
      <c r="S380" s="97">
        <v>0</v>
      </c>
      <c r="T380" s="97">
        <v>0</v>
      </c>
      <c r="U380" s="250" t="s">
        <v>112</v>
      </c>
    </row>
    <row r="381" spans="1:21" ht="13.5" customHeight="1" x14ac:dyDescent="0.2">
      <c r="A381" s="789"/>
      <c r="B381" s="763"/>
      <c r="C381" s="755"/>
      <c r="D381" s="96" t="s">
        <v>36</v>
      </c>
      <c r="E381" s="97">
        <v>0</v>
      </c>
      <c r="F381" s="97">
        <v>0</v>
      </c>
      <c r="G381" s="97">
        <v>0</v>
      </c>
      <c r="H381" s="97">
        <v>0</v>
      </c>
      <c r="I381" s="97">
        <v>0</v>
      </c>
      <c r="J381" s="97">
        <v>0</v>
      </c>
      <c r="K381" s="97">
        <v>0</v>
      </c>
      <c r="L381" s="97"/>
      <c r="M381" s="97"/>
      <c r="N381" s="97"/>
      <c r="O381" s="97"/>
      <c r="P381" s="97"/>
      <c r="Q381" s="97"/>
      <c r="R381" s="97">
        <v>0</v>
      </c>
      <c r="S381" s="97">
        <v>0</v>
      </c>
      <c r="T381" s="97">
        <v>0</v>
      </c>
      <c r="U381" s="250" t="s">
        <v>112</v>
      </c>
    </row>
    <row r="382" spans="1:21" ht="13.5" customHeight="1" x14ac:dyDescent="0.2">
      <c r="A382" s="789"/>
      <c r="B382" s="763"/>
      <c r="C382" s="755"/>
      <c r="D382" s="96" t="s">
        <v>37</v>
      </c>
      <c r="E382" s="97">
        <v>0</v>
      </c>
      <c r="F382" s="97">
        <v>0</v>
      </c>
      <c r="G382" s="97">
        <v>0</v>
      </c>
      <c r="H382" s="97">
        <v>0</v>
      </c>
      <c r="I382" s="97">
        <v>0</v>
      </c>
      <c r="J382" s="97">
        <v>0</v>
      </c>
      <c r="K382" s="97">
        <v>0</v>
      </c>
      <c r="L382" s="97"/>
      <c r="M382" s="97"/>
      <c r="N382" s="97"/>
      <c r="O382" s="97"/>
      <c r="P382" s="97"/>
      <c r="Q382" s="97"/>
      <c r="R382" s="97">
        <v>0</v>
      </c>
      <c r="S382" s="97">
        <v>0</v>
      </c>
      <c r="T382" s="97">
        <v>0</v>
      </c>
      <c r="U382" s="250" t="s">
        <v>112</v>
      </c>
    </row>
    <row r="383" spans="1:21" ht="13.5" customHeight="1" x14ac:dyDescent="0.2">
      <c r="A383" s="789"/>
      <c r="B383" s="763"/>
      <c r="C383" s="755"/>
      <c r="D383" s="96" t="s">
        <v>38</v>
      </c>
      <c r="E383" s="97">
        <v>0</v>
      </c>
      <c r="F383" s="97">
        <v>0</v>
      </c>
      <c r="G383" s="97">
        <v>0</v>
      </c>
      <c r="H383" s="97">
        <v>0</v>
      </c>
      <c r="I383" s="97">
        <v>0</v>
      </c>
      <c r="J383" s="97">
        <v>0</v>
      </c>
      <c r="K383" s="97">
        <v>0</v>
      </c>
      <c r="L383" s="97"/>
      <c r="M383" s="97"/>
      <c r="N383" s="97"/>
      <c r="O383" s="97"/>
      <c r="P383" s="97"/>
      <c r="Q383" s="97"/>
      <c r="R383" s="97">
        <v>0</v>
      </c>
      <c r="S383" s="97">
        <v>0</v>
      </c>
      <c r="T383" s="97">
        <v>0</v>
      </c>
      <c r="U383" s="250" t="s">
        <v>112</v>
      </c>
    </row>
    <row r="384" spans="1:21" ht="13.5" customHeight="1" x14ac:dyDescent="0.2">
      <c r="A384" s="789"/>
      <c r="B384" s="763"/>
      <c r="C384" s="755"/>
      <c r="D384" s="96" t="s">
        <v>39</v>
      </c>
      <c r="E384" s="97">
        <v>0</v>
      </c>
      <c r="F384" s="97">
        <v>0</v>
      </c>
      <c r="G384" s="97">
        <v>0</v>
      </c>
      <c r="H384" s="97">
        <v>0</v>
      </c>
      <c r="I384" s="97">
        <v>0</v>
      </c>
      <c r="J384" s="97">
        <v>0</v>
      </c>
      <c r="K384" s="97">
        <v>0</v>
      </c>
      <c r="L384" s="97"/>
      <c r="M384" s="97"/>
      <c r="N384" s="97"/>
      <c r="O384" s="97"/>
      <c r="P384" s="97"/>
      <c r="Q384" s="97"/>
      <c r="R384" s="97">
        <v>0</v>
      </c>
      <c r="S384" s="97">
        <v>0</v>
      </c>
      <c r="T384" s="97">
        <v>0</v>
      </c>
      <c r="U384" s="250" t="s">
        <v>112</v>
      </c>
    </row>
    <row r="385" spans="1:21" ht="13.5" customHeight="1" x14ac:dyDescent="0.2">
      <c r="A385" s="789"/>
      <c r="B385" s="763"/>
      <c r="C385" s="755" t="s">
        <v>40</v>
      </c>
      <c r="D385" s="96" t="s">
        <v>41</v>
      </c>
      <c r="E385" s="97">
        <v>89.52138375701692</v>
      </c>
      <c r="F385" s="97">
        <v>32.616155999999997</v>
      </c>
      <c r="G385" s="97">
        <v>4.9048360000000004</v>
      </c>
      <c r="H385" s="97">
        <v>-0.54320000000000002</v>
      </c>
      <c r="I385" s="97">
        <v>59.321072999999998</v>
      </c>
      <c r="J385" s="97">
        <v>73.710423000000006</v>
      </c>
      <c r="K385" s="97">
        <v>89.52138375701692</v>
      </c>
      <c r="L385" s="97"/>
      <c r="M385" s="97"/>
      <c r="N385" s="97"/>
      <c r="O385" s="97"/>
      <c r="P385" s="97"/>
      <c r="Q385" s="97"/>
      <c r="R385" s="97">
        <v>259.53067175701693</v>
      </c>
      <c r="S385" s="97">
        <v>121.49743999999998</v>
      </c>
      <c r="T385" s="97">
        <v>510.46559490413603</v>
      </c>
      <c r="U385" s="250">
        <v>1.1360999191177772</v>
      </c>
    </row>
    <row r="386" spans="1:21" ht="13.5" customHeight="1" x14ac:dyDescent="0.2">
      <c r="A386" s="789"/>
      <c r="B386" s="763"/>
      <c r="C386" s="755"/>
      <c r="D386" s="96" t="s">
        <v>42</v>
      </c>
      <c r="E386" s="97">
        <v>0</v>
      </c>
      <c r="F386" s="97">
        <v>0</v>
      </c>
      <c r="G386" s="97">
        <v>0</v>
      </c>
      <c r="H386" s="97">
        <v>27.5345960000001</v>
      </c>
      <c r="I386" s="97">
        <v>0</v>
      </c>
      <c r="J386" s="97">
        <v>0</v>
      </c>
      <c r="K386" s="97">
        <v>0</v>
      </c>
      <c r="L386" s="97"/>
      <c r="M386" s="97"/>
      <c r="N386" s="97"/>
      <c r="O386" s="97"/>
      <c r="P386" s="97"/>
      <c r="Q386" s="97"/>
      <c r="R386" s="97">
        <v>27.5345960000001</v>
      </c>
      <c r="S386" s="97">
        <v>0</v>
      </c>
      <c r="T386" s="97">
        <v>0</v>
      </c>
      <c r="U386" s="250" t="s">
        <v>112</v>
      </c>
    </row>
    <row r="387" spans="1:21" ht="13.5" customHeight="1" x14ac:dyDescent="0.2">
      <c r="A387" s="789"/>
      <c r="B387" s="763"/>
      <c r="C387" s="755"/>
      <c r="D387" s="96" t="s">
        <v>43</v>
      </c>
      <c r="E387" s="97">
        <v>0</v>
      </c>
      <c r="F387" s="97">
        <v>0</v>
      </c>
      <c r="G387" s="97">
        <v>0</v>
      </c>
      <c r="H387" s="97">
        <v>0</v>
      </c>
      <c r="I387" s="97">
        <v>0</v>
      </c>
      <c r="J387" s="97">
        <v>0</v>
      </c>
      <c r="K387" s="97">
        <v>0</v>
      </c>
      <c r="L387" s="97"/>
      <c r="M387" s="97"/>
      <c r="N387" s="97"/>
      <c r="O387" s="97"/>
      <c r="P387" s="97"/>
      <c r="Q387" s="97"/>
      <c r="R387" s="97">
        <v>0</v>
      </c>
      <c r="S387" s="97">
        <v>0</v>
      </c>
      <c r="T387" s="97">
        <v>0</v>
      </c>
      <c r="U387" s="250" t="s">
        <v>112</v>
      </c>
    </row>
    <row r="388" spans="1:21" ht="13.5" customHeight="1" x14ac:dyDescent="0.2">
      <c r="A388" s="789"/>
      <c r="B388" s="762" t="s">
        <v>25</v>
      </c>
      <c r="C388" s="762"/>
      <c r="D388" s="762"/>
      <c r="E388" s="245">
        <v>181.12528600000005</v>
      </c>
      <c r="F388" s="245">
        <v>69.844348999999994</v>
      </c>
      <c r="G388" s="245">
        <v>11.501799</v>
      </c>
      <c r="H388" s="245">
        <v>59.088185000000003</v>
      </c>
      <c r="I388" s="245">
        <v>124.611895</v>
      </c>
      <c r="J388" s="245">
        <v>155.54328699999999</v>
      </c>
      <c r="K388" s="245">
        <v>181.12528600000005</v>
      </c>
      <c r="L388" s="245"/>
      <c r="M388" s="245"/>
      <c r="N388" s="245"/>
      <c r="O388" s="245"/>
      <c r="P388" s="245"/>
      <c r="Q388" s="245"/>
      <c r="R388" s="245">
        <v>601.71480100000008</v>
      </c>
      <c r="S388" s="245">
        <v>232.32546600000001</v>
      </c>
      <c r="T388" s="245">
        <v>1043.0983450000001</v>
      </c>
      <c r="U388" s="246">
        <v>1.5899648943349156</v>
      </c>
    </row>
    <row r="389" spans="1:21" ht="13.5" customHeight="1" x14ac:dyDescent="0.2">
      <c r="A389" s="789"/>
      <c r="B389" s="762" t="s">
        <v>44</v>
      </c>
      <c r="C389" s="762"/>
      <c r="D389" s="762"/>
      <c r="E389" s="245">
        <v>91.603902242983111</v>
      </c>
      <c r="F389" s="245">
        <v>37.228192999999997</v>
      </c>
      <c r="G389" s="245">
        <v>6.5969629999999997</v>
      </c>
      <c r="H389" s="245">
        <v>32.096788999999902</v>
      </c>
      <c r="I389" s="245">
        <v>65.290822000000006</v>
      </c>
      <c r="J389" s="245">
        <v>81.832864000000001</v>
      </c>
      <c r="K389" s="245">
        <v>91.603902242983111</v>
      </c>
      <c r="L389" s="245"/>
      <c r="M389" s="245"/>
      <c r="N389" s="245"/>
      <c r="O389" s="245"/>
      <c r="P389" s="245"/>
      <c r="Q389" s="245"/>
      <c r="R389" s="245">
        <v>314.64953324298301</v>
      </c>
      <c r="S389" s="245">
        <v>110.82802599999999</v>
      </c>
      <c r="T389" s="245">
        <v>532.632750095863</v>
      </c>
      <c r="U389" s="246">
        <v>1.8390791084105662</v>
      </c>
    </row>
    <row r="390" spans="1:21" ht="13.5" customHeight="1" x14ac:dyDescent="0.2">
      <c r="A390" s="789"/>
      <c r="B390" s="762" t="s">
        <v>46</v>
      </c>
      <c r="C390" s="762"/>
      <c r="D390" s="762"/>
      <c r="E390" s="245">
        <v>0</v>
      </c>
      <c r="F390" s="245">
        <v>0</v>
      </c>
      <c r="G390" s="245">
        <v>0</v>
      </c>
      <c r="H390" s="245">
        <v>0</v>
      </c>
      <c r="I390" s="245">
        <v>0</v>
      </c>
      <c r="J390" s="245">
        <v>0</v>
      </c>
      <c r="K390" s="245">
        <v>0</v>
      </c>
      <c r="L390" s="245"/>
      <c r="M390" s="245"/>
      <c r="N390" s="245"/>
      <c r="O390" s="245"/>
      <c r="P390" s="245"/>
      <c r="Q390" s="245"/>
      <c r="R390" s="245">
        <v>0</v>
      </c>
      <c r="S390" s="245">
        <v>0</v>
      </c>
      <c r="T390" s="245">
        <v>0</v>
      </c>
      <c r="U390" s="246" t="s">
        <v>112</v>
      </c>
    </row>
    <row r="391" spans="1:21" ht="13.5" customHeight="1" x14ac:dyDescent="0.2">
      <c r="A391" s="789"/>
      <c r="B391" s="762" t="s">
        <v>47</v>
      </c>
      <c r="C391" s="762"/>
      <c r="D391" s="762"/>
      <c r="E391" s="245">
        <v>89.521383757016935</v>
      </c>
      <c r="F391" s="245">
        <v>32.616155999999997</v>
      </c>
      <c r="G391" s="245">
        <v>4.9048360000000004</v>
      </c>
      <c r="H391" s="245">
        <v>26.991396000000101</v>
      </c>
      <c r="I391" s="245">
        <v>59.321072999999899</v>
      </c>
      <c r="J391" s="245">
        <v>73.710423000000006</v>
      </c>
      <c r="K391" s="245">
        <v>89.521383757016935</v>
      </c>
      <c r="L391" s="245"/>
      <c r="M391" s="245"/>
      <c r="N391" s="245"/>
      <c r="O391" s="245"/>
      <c r="P391" s="245"/>
      <c r="Q391" s="245"/>
      <c r="R391" s="245">
        <v>287.06526775701695</v>
      </c>
      <c r="S391" s="245">
        <v>121.49743999999998</v>
      </c>
      <c r="T391" s="245">
        <v>510.46559490413603</v>
      </c>
      <c r="U391" s="246">
        <v>1.3627268834390009</v>
      </c>
    </row>
    <row r="392" spans="1:21" ht="13.5" customHeight="1" x14ac:dyDescent="0.2">
      <c r="A392" s="789"/>
      <c r="B392" s="762" t="s">
        <v>48</v>
      </c>
      <c r="C392" s="762"/>
      <c r="D392" s="762"/>
      <c r="E392" s="246">
        <v>0.49425116577603034</v>
      </c>
      <c r="F392" s="246">
        <v>0.46698346347247099</v>
      </c>
      <c r="G392" s="246">
        <v>0.42644076809201698</v>
      </c>
      <c r="H392" s="246">
        <v>0.45679852918142799</v>
      </c>
      <c r="I392" s="246">
        <v>0.47604663262684499</v>
      </c>
      <c r="J392" s="246">
        <v>0.47389009465898702</v>
      </c>
      <c r="K392" s="246">
        <v>0.49425116577603034</v>
      </c>
      <c r="L392" s="246"/>
      <c r="M392" s="246"/>
      <c r="N392" s="246"/>
      <c r="O392" s="246"/>
      <c r="P392" s="246"/>
      <c r="Q392" s="246"/>
      <c r="R392" s="246">
        <v>0.47707862143317464</v>
      </c>
      <c r="S392" s="246">
        <v>0.52296221370755791</v>
      </c>
      <c r="T392" s="246">
        <v>0.48937436949354601</v>
      </c>
      <c r="U392" s="246">
        <v>-4.5883592274383267E-2</v>
      </c>
    </row>
    <row r="393" spans="1:21" ht="13.5" customHeight="1" x14ac:dyDescent="0.2">
      <c r="A393" s="789"/>
      <c r="B393" s="762" t="s">
        <v>49</v>
      </c>
      <c r="C393" s="762"/>
      <c r="D393" s="762"/>
      <c r="E393" s="246">
        <v>0</v>
      </c>
      <c r="F393" s="246">
        <v>0</v>
      </c>
      <c r="G393" s="246">
        <v>0</v>
      </c>
      <c r="H393" s="246">
        <v>0</v>
      </c>
      <c r="I393" s="246">
        <v>0</v>
      </c>
      <c r="J393" s="246">
        <v>0</v>
      </c>
      <c r="K393" s="246">
        <v>0</v>
      </c>
      <c r="L393" s="246"/>
      <c r="M393" s="246"/>
      <c r="N393" s="246"/>
      <c r="O393" s="246"/>
      <c r="P393" s="246"/>
      <c r="Q393" s="246"/>
      <c r="R393" s="246">
        <v>0</v>
      </c>
      <c r="S393" s="246">
        <v>0</v>
      </c>
      <c r="T393" s="246">
        <v>0</v>
      </c>
      <c r="U393" s="246">
        <v>0</v>
      </c>
    </row>
    <row r="394" spans="1:21" ht="13.5" customHeight="1" x14ac:dyDescent="0.2">
      <c r="A394" s="789"/>
      <c r="B394" s="762" t="s">
        <v>50</v>
      </c>
      <c r="C394" s="762"/>
      <c r="D394" s="762"/>
      <c r="E394" s="246">
        <v>0.49425116577603034</v>
      </c>
      <c r="F394" s="246">
        <v>0.46698346347247099</v>
      </c>
      <c r="G394" s="246">
        <v>0.42644076809201698</v>
      </c>
      <c r="H394" s="246">
        <v>0.45679852918142799</v>
      </c>
      <c r="I394" s="246">
        <v>0.47604663262684499</v>
      </c>
      <c r="J394" s="246">
        <v>0.47389009465898702</v>
      </c>
      <c r="K394" s="246">
        <v>0.49425116577603034</v>
      </c>
      <c r="L394" s="246"/>
      <c r="M394" s="246"/>
      <c r="N394" s="246"/>
      <c r="O394" s="246"/>
      <c r="P394" s="246"/>
      <c r="Q394" s="246"/>
      <c r="R394" s="246">
        <v>0.47707862143317448</v>
      </c>
      <c r="S394" s="246">
        <v>0.52296221370755791</v>
      </c>
      <c r="T394" s="246">
        <v>0.48937436949354601</v>
      </c>
      <c r="U394" s="246">
        <v>-4.5883592274383433E-2</v>
      </c>
    </row>
    <row r="395" spans="1:21" ht="13.5" customHeight="1" x14ac:dyDescent="0.2">
      <c r="A395" s="790" t="s">
        <v>63</v>
      </c>
      <c r="B395" s="822" t="s">
        <v>64</v>
      </c>
      <c r="C395" s="823"/>
      <c r="D395" s="824"/>
      <c r="E395" s="97">
        <v>30.980480000000018</v>
      </c>
      <c r="F395" s="97">
        <v>606.09094800000003</v>
      </c>
      <c r="G395" s="97">
        <v>-96.446580999999995</v>
      </c>
      <c r="H395" s="97">
        <v>-126.75117299999999</v>
      </c>
      <c r="I395" s="97">
        <v>-181.20379299999999</v>
      </c>
      <c r="J395" s="97">
        <v>-8.8833950000000392</v>
      </c>
      <c r="K395" s="97">
        <v>30.980480000000018</v>
      </c>
      <c r="L395" s="97"/>
      <c r="M395" s="97"/>
      <c r="N395" s="97"/>
      <c r="O395" s="97"/>
      <c r="P395" s="97"/>
      <c r="Q395" s="97"/>
      <c r="R395" s="97">
        <v>223.78648600000005</v>
      </c>
      <c r="S395" s="97">
        <v>450.13349952670518</v>
      </c>
      <c r="T395" s="97">
        <v>1176.2378733539899</v>
      </c>
      <c r="U395" s="250">
        <v>-0.50284418681279819</v>
      </c>
    </row>
    <row r="396" spans="1:21" ht="13.5" customHeight="1" x14ac:dyDescent="0.2">
      <c r="A396" s="790"/>
      <c r="B396" s="822" t="s">
        <v>65</v>
      </c>
      <c r="C396" s="823"/>
      <c r="D396" s="824"/>
      <c r="E396" s="97">
        <v>18.960851000000002</v>
      </c>
      <c r="F396" s="97">
        <v>50.700125</v>
      </c>
      <c r="G396" s="97">
        <v>-42.853361</v>
      </c>
      <c r="H396" s="97">
        <v>102.149066</v>
      </c>
      <c r="I396" s="97">
        <v>24.449428999999999</v>
      </c>
      <c r="J396" s="97">
        <v>23.399484000000001</v>
      </c>
      <c r="K396" s="97">
        <v>18.960851000000002</v>
      </c>
      <c r="L396" s="97"/>
      <c r="M396" s="97"/>
      <c r="N396" s="97"/>
      <c r="O396" s="97"/>
      <c r="P396" s="97"/>
      <c r="Q396" s="97"/>
      <c r="R396" s="97">
        <v>176.80559400000001</v>
      </c>
      <c r="S396" s="97">
        <v>230.67358832021841</v>
      </c>
      <c r="T396" s="97">
        <v>495.17569860130698</v>
      </c>
      <c r="U396" s="250">
        <v>-0.23352475986734755</v>
      </c>
    </row>
    <row r="397" spans="1:21" ht="13.5" customHeight="1" x14ac:dyDescent="0.2">
      <c r="A397" s="790"/>
      <c r="B397" s="822" t="s">
        <v>66</v>
      </c>
      <c r="C397" s="823"/>
      <c r="D397" s="824"/>
      <c r="E397" s="97">
        <v>88.170868999999996</v>
      </c>
      <c r="F397" s="97">
        <v>296.403075</v>
      </c>
      <c r="G397" s="97">
        <v>89.441456000000002</v>
      </c>
      <c r="H397" s="97">
        <v>61.268585999999999</v>
      </c>
      <c r="I397" s="97">
        <v>22.247312000000001</v>
      </c>
      <c r="J397" s="97">
        <v>-257.22890799999999</v>
      </c>
      <c r="K397" s="97">
        <v>88.170868999999996</v>
      </c>
      <c r="L397" s="97"/>
      <c r="M397" s="97"/>
      <c r="N397" s="97"/>
      <c r="O397" s="97"/>
      <c r="P397" s="97"/>
      <c r="Q397" s="97"/>
      <c r="R397" s="97">
        <v>300.30239</v>
      </c>
      <c r="S397" s="97">
        <v>-10.255859459157001</v>
      </c>
      <c r="T397" s="97">
        <v>-55.5244744591566</v>
      </c>
      <c r="U397" s="250" t="s">
        <v>112</v>
      </c>
    </row>
    <row r="398" spans="1:21" ht="14.25" customHeight="1" x14ac:dyDescent="0.2">
      <c r="A398" s="790"/>
      <c r="B398" s="822" t="s">
        <v>67</v>
      </c>
      <c r="C398" s="823"/>
      <c r="D398" s="824"/>
      <c r="E398" s="97">
        <v>2.5950270000000208</v>
      </c>
      <c r="F398" s="97">
        <v>-38.068558000000003</v>
      </c>
      <c r="G398" s="97">
        <v>-22.087814000000002</v>
      </c>
      <c r="H398" s="97">
        <v>-13.457064000000001</v>
      </c>
      <c r="I398" s="97">
        <v>238.639578</v>
      </c>
      <c r="J398" s="97">
        <v>-69.035987000000105</v>
      </c>
      <c r="K398" s="97">
        <v>2.5950270000000208</v>
      </c>
      <c r="L398" s="97"/>
      <c r="M398" s="97"/>
      <c r="N398" s="97"/>
      <c r="O398" s="97"/>
      <c r="P398" s="97"/>
      <c r="Q398" s="97"/>
      <c r="R398" s="97">
        <v>98.585181999999904</v>
      </c>
      <c r="S398" s="97">
        <v>180.5031123102367</v>
      </c>
      <c r="T398" s="97">
        <v>808.58672835579102</v>
      </c>
      <c r="U398" s="250">
        <v>-0.45383112380600799</v>
      </c>
    </row>
    <row r="399" spans="1:21" ht="13.5" customHeight="1" x14ac:dyDescent="0.2">
      <c r="A399" s="790"/>
      <c r="B399" s="822" t="s">
        <v>68</v>
      </c>
      <c r="C399" s="823"/>
      <c r="D399" s="824"/>
      <c r="E399" s="97">
        <v>118.21546299999999</v>
      </c>
      <c r="F399" s="97">
        <v>34.458371</v>
      </c>
      <c r="G399" s="97">
        <v>79.084979000000004</v>
      </c>
      <c r="H399" s="97">
        <v>67.044010999999998</v>
      </c>
      <c r="I399" s="97">
        <v>88.174721000000005</v>
      </c>
      <c r="J399" s="97">
        <v>105.408085</v>
      </c>
      <c r="K399" s="97">
        <v>118.21546299999999</v>
      </c>
      <c r="L399" s="97"/>
      <c r="M399" s="97"/>
      <c r="N399" s="97"/>
      <c r="O399" s="97"/>
      <c r="P399" s="97"/>
      <c r="Q399" s="97"/>
      <c r="R399" s="97">
        <v>492.38562999999999</v>
      </c>
      <c r="S399" s="97">
        <v>465.61979605013096</v>
      </c>
      <c r="T399" s="97">
        <v>1306.6620403304801</v>
      </c>
      <c r="U399" s="250">
        <v>5.7484312688001138E-2</v>
      </c>
    </row>
    <row r="400" spans="1:21" ht="13.5" customHeight="1" x14ac:dyDescent="0.2">
      <c r="A400" s="790"/>
      <c r="B400" s="822" t="s">
        <v>69</v>
      </c>
      <c r="C400" s="823"/>
      <c r="D400" s="824"/>
      <c r="E400" s="97">
        <v>51.329987000000855</v>
      </c>
      <c r="F400" s="97">
        <v>274.57714900000002</v>
      </c>
      <c r="G400" s="97">
        <v>-15.9205319999999</v>
      </c>
      <c r="H400" s="97">
        <v>-430.09231499999999</v>
      </c>
      <c r="I400" s="97">
        <v>-85.406797999999796</v>
      </c>
      <c r="J400" s="97">
        <v>-127.617287</v>
      </c>
      <c r="K400" s="97">
        <v>51.329987000000855</v>
      </c>
      <c r="L400" s="97"/>
      <c r="M400" s="97"/>
      <c r="N400" s="97"/>
      <c r="O400" s="97"/>
      <c r="P400" s="97"/>
      <c r="Q400" s="97"/>
      <c r="R400" s="97">
        <v>-333.12979599999881</v>
      </c>
      <c r="S400" s="97">
        <v>-148.10653216307091</v>
      </c>
      <c r="T400" s="97">
        <v>37.596115312593902</v>
      </c>
      <c r="U400" s="250" t="s">
        <v>112</v>
      </c>
    </row>
    <row r="401" spans="1:21" ht="13.5" customHeight="1" x14ac:dyDescent="0.2">
      <c r="A401" s="790"/>
      <c r="B401" s="822" t="s">
        <v>70</v>
      </c>
      <c r="C401" s="823"/>
      <c r="D401" s="824"/>
      <c r="E401" s="97">
        <v>5.7683959999999992</v>
      </c>
      <c r="F401" s="97">
        <v>7.5535180000000004</v>
      </c>
      <c r="G401" s="97">
        <v>5.257174</v>
      </c>
      <c r="H401" s="97">
        <v>6.4303720000000002</v>
      </c>
      <c r="I401" s="97">
        <v>5.4905790000000003</v>
      </c>
      <c r="J401" s="97">
        <v>6.1030920000000002</v>
      </c>
      <c r="K401" s="97">
        <v>5.7683959999999992</v>
      </c>
      <c r="L401" s="97"/>
      <c r="M401" s="97"/>
      <c r="N401" s="97"/>
      <c r="O401" s="97"/>
      <c r="P401" s="97"/>
      <c r="Q401" s="97"/>
      <c r="R401" s="97">
        <v>36.603131000000005</v>
      </c>
      <c r="S401" s="97">
        <v>41.809625786448301</v>
      </c>
      <c r="T401" s="97">
        <v>107.95062866313</v>
      </c>
      <c r="U401" s="250">
        <v>-0.12452861484677225</v>
      </c>
    </row>
    <row r="402" spans="1:21" ht="13.5" customHeight="1" x14ac:dyDescent="0.2">
      <c r="A402" s="790"/>
      <c r="B402" s="822" t="s">
        <v>71</v>
      </c>
      <c r="C402" s="823"/>
      <c r="D402" s="824"/>
      <c r="E402" s="97">
        <v>49.332283000000011</v>
      </c>
      <c r="F402" s="97">
        <v>38.556134</v>
      </c>
      <c r="G402" s="97">
        <v>23.329348</v>
      </c>
      <c r="H402" s="97">
        <v>37.295662</v>
      </c>
      <c r="I402" s="97">
        <v>21.194127999999999</v>
      </c>
      <c r="J402" s="97">
        <v>29.547628</v>
      </c>
      <c r="K402" s="97">
        <v>49.332283000000011</v>
      </c>
      <c r="L402" s="97"/>
      <c r="M402" s="97"/>
      <c r="N402" s="97"/>
      <c r="O402" s="97"/>
      <c r="P402" s="97"/>
      <c r="Q402" s="97"/>
      <c r="R402" s="97">
        <v>199.25518300000002</v>
      </c>
      <c r="S402" s="97">
        <v>245.95407368965141</v>
      </c>
      <c r="T402" s="97">
        <v>624.83677876047796</v>
      </c>
      <c r="U402" s="250">
        <v>-0.18986833594216768</v>
      </c>
    </row>
    <row r="403" spans="1:21" ht="13.5" customHeight="1" x14ac:dyDescent="0.2">
      <c r="A403" s="790"/>
      <c r="B403" s="822" t="s">
        <v>72</v>
      </c>
      <c r="C403" s="823"/>
      <c r="D403" s="824"/>
      <c r="E403" s="97">
        <v>8.4412459999999996</v>
      </c>
      <c r="F403" s="97">
        <v>7.5350780000000004</v>
      </c>
      <c r="G403" s="97">
        <v>5.6047859999999998</v>
      </c>
      <c r="H403" s="97">
        <v>9.7995180000000008</v>
      </c>
      <c r="I403" s="97">
        <v>5.170858</v>
      </c>
      <c r="J403" s="97">
        <v>35.749841000000004</v>
      </c>
      <c r="K403" s="97">
        <v>8.4412459999999996</v>
      </c>
      <c r="L403" s="97"/>
      <c r="M403" s="97"/>
      <c r="N403" s="97"/>
      <c r="O403" s="97"/>
      <c r="P403" s="97"/>
      <c r="Q403" s="97"/>
      <c r="R403" s="97">
        <v>72.301327000000015</v>
      </c>
      <c r="S403" s="97">
        <v>52.505170634681804</v>
      </c>
      <c r="T403" s="97">
        <v>180.13542454781199</v>
      </c>
      <c r="U403" s="250">
        <v>0.37703251177022246</v>
      </c>
    </row>
    <row r="404" spans="1:21" ht="13.5" customHeight="1" x14ac:dyDescent="0.2">
      <c r="A404" s="790"/>
      <c r="B404" s="822" t="s">
        <v>73</v>
      </c>
      <c r="C404" s="823"/>
      <c r="D404" s="824"/>
      <c r="E404" s="97">
        <v>56.948811000000013</v>
      </c>
      <c r="F404" s="97">
        <v>48.492936</v>
      </c>
      <c r="G404" s="97">
        <v>29.056998</v>
      </c>
      <c r="H404" s="97">
        <v>37.524664999999999</v>
      </c>
      <c r="I404" s="97">
        <v>33.46069</v>
      </c>
      <c r="J404" s="97">
        <v>46.787680000000002</v>
      </c>
      <c r="K404" s="97">
        <v>56.948811000000013</v>
      </c>
      <c r="L404" s="97"/>
      <c r="M404" s="97"/>
      <c r="N404" s="97"/>
      <c r="O404" s="97"/>
      <c r="P404" s="97"/>
      <c r="Q404" s="97"/>
      <c r="R404" s="97">
        <v>252.27178000000001</v>
      </c>
      <c r="S404" s="97">
        <v>359.63761951132977</v>
      </c>
      <c r="T404" s="97">
        <v>826.263597444791</v>
      </c>
      <c r="U404" s="250">
        <v>-0.29853895612260162</v>
      </c>
    </row>
    <row r="405" spans="1:21" ht="13.5" customHeight="1" x14ac:dyDescent="0.2">
      <c r="A405" s="790"/>
      <c r="B405" s="822" t="s">
        <v>74</v>
      </c>
      <c r="C405" s="823"/>
      <c r="D405" s="824"/>
      <c r="E405" s="97">
        <v>18.382777000000001</v>
      </c>
      <c r="F405" s="97">
        <v>-13.271808999999999</v>
      </c>
      <c r="G405" s="97">
        <v>9.7640619999999991</v>
      </c>
      <c r="H405" s="97">
        <v>8.6415459999999999</v>
      </c>
      <c r="I405" s="97">
        <v>16.167762</v>
      </c>
      <c r="J405" s="97">
        <v>31.271079</v>
      </c>
      <c r="K405" s="97">
        <v>18.382777000000001</v>
      </c>
      <c r="L405" s="97"/>
      <c r="M405" s="97"/>
      <c r="N405" s="97"/>
      <c r="O405" s="97"/>
      <c r="P405" s="97"/>
      <c r="Q405" s="97"/>
      <c r="R405" s="97">
        <v>70.955416999999997</v>
      </c>
      <c r="S405" s="97">
        <v>136.7245766411387</v>
      </c>
      <c r="T405" s="97">
        <v>303.14817989113902</v>
      </c>
      <c r="U405" s="250">
        <v>-0.48103392423560509</v>
      </c>
    </row>
    <row r="406" spans="1:21" ht="13.5" customHeight="1" x14ac:dyDescent="0.2">
      <c r="A406" s="790"/>
      <c r="B406" s="822" t="s">
        <v>75</v>
      </c>
      <c r="C406" s="823"/>
      <c r="D406" s="824"/>
      <c r="E406" s="97">
        <v>162.60425599999999</v>
      </c>
      <c r="F406" s="97">
        <v>115.168738</v>
      </c>
      <c r="G406" s="97">
        <v>97.919529999999995</v>
      </c>
      <c r="H406" s="97">
        <v>99.666720999999995</v>
      </c>
      <c r="I406" s="97">
        <v>248.58680200000001</v>
      </c>
      <c r="J406" s="97">
        <v>112.82344999999999</v>
      </c>
      <c r="K406" s="97">
        <v>162.60425599999999</v>
      </c>
      <c r="L406" s="97"/>
      <c r="M406" s="97"/>
      <c r="N406" s="97"/>
      <c r="O406" s="97"/>
      <c r="P406" s="97"/>
      <c r="Q406" s="97"/>
      <c r="R406" s="97">
        <v>836.769497</v>
      </c>
      <c r="S406" s="97">
        <v>540.7618023410563</v>
      </c>
      <c r="T406" s="97">
        <v>1838.6803898298101</v>
      </c>
      <c r="U406" s="250">
        <v>0.54739016953023034</v>
      </c>
    </row>
    <row r="407" spans="1:21" ht="13.5" customHeight="1" x14ac:dyDescent="0.2">
      <c r="A407" s="790"/>
      <c r="B407" s="822" t="s">
        <v>76</v>
      </c>
      <c r="C407" s="823"/>
      <c r="D407" s="824"/>
      <c r="E407" s="97">
        <v>8.6669839999999994</v>
      </c>
      <c r="F407" s="97">
        <v>10.549531</v>
      </c>
      <c r="G407" s="97">
        <v>4.0309470000000003</v>
      </c>
      <c r="H407" s="97">
        <v>14.953676</v>
      </c>
      <c r="I407" s="97">
        <v>-0.80339899999999997</v>
      </c>
      <c r="J407" s="97">
        <v>6.3504779999999998</v>
      </c>
      <c r="K407" s="97">
        <v>8.6669839999999994</v>
      </c>
      <c r="L407" s="97"/>
      <c r="M407" s="97"/>
      <c r="N407" s="97"/>
      <c r="O407" s="97"/>
      <c r="P407" s="97"/>
      <c r="Q407" s="97"/>
      <c r="R407" s="97">
        <v>43.748217000000004</v>
      </c>
      <c r="S407" s="97">
        <v>37.888658832539214</v>
      </c>
      <c r="T407" s="97">
        <v>98.303258832805994</v>
      </c>
      <c r="U407" s="250">
        <v>0.15465203435568786</v>
      </c>
    </row>
    <row r="408" spans="1:21" ht="13.5" customHeight="1" x14ac:dyDescent="0.2">
      <c r="A408" s="790"/>
      <c r="B408" s="822" t="s">
        <v>77</v>
      </c>
      <c r="C408" s="823"/>
      <c r="D408" s="824"/>
      <c r="E408" s="97">
        <v>7.1823589999999999</v>
      </c>
      <c r="F408" s="97">
        <v>16.269403000000001</v>
      </c>
      <c r="G408" s="97">
        <v>9.8924380000000003</v>
      </c>
      <c r="H408" s="97">
        <v>17.423974000000001</v>
      </c>
      <c r="I408" s="97">
        <v>26.812255</v>
      </c>
      <c r="J408" s="97">
        <v>-2.3576000000000001</v>
      </c>
      <c r="K408" s="97">
        <v>7.1823589999999999</v>
      </c>
      <c r="L408" s="97"/>
      <c r="M408" s="97"/>
      <c r="N408" s="97"/>
      <c r="O408" s="97"/>
      <c r="P408" s="97"/>
      <c r="Q408" s="97"/>
      <c r="R408" s="97">
        <v>75.222829000000004</v>
      </c>
      <c r="S408" s="97">
        <v>90.079266155208501</v>
      </c>
      <c r="T408" s="97">
        <v>280.285326893839</v>
      </c>
      <c r="U408" s="250">
        <v>-0.16492626760092088</v>
      </c>
    </row>
    <row r="409" spans="1:21" ht="13.5" customHeight="1" x14ac:dyDescent="0.2">
      <c r="A409" s="790"/>
      <c r="B409" s="822" t="s">
        <v>78</v>
      </c>
      <c r="C409" s="823"/>
      <c r="D409" s="824"/>
      <c r="E409" s="97">
        <v>60.582124999999998</v>
      </c>
      <c r="F409" s="97">
        <v>10.604011</v>
      </c>
      <c r="G409" s="97">
        <v>30.635370000000002</v>
      </c>
      <c r="H409" s="97">
        <v>38.319907999999998</v>
      </c>
      <c r="I409" s="97">
        <v>84.156215000000003</v>
      </c>
      <c r="J409" s="97">
        <v>26.294381999999999</v>
      </c>
      <c r="K409" s="97">
        <v>60.582124999999998</v>
      </c>
      <c r="L409" s="97"/>
      <c r="M409" s="97"/>
      <c r="N409" s="97"/>
      <c r="O409" s="97"/>
      <c r="P409" s="97"/>
      <c r="Q409" s="97"/>
      <c r="R409" s="97">
        <v>250.59201099999999</v>
      </c>
      <c r="S409" s="97">
        <v>237.90154317689098</v>
      </c>
      <c r="T409" s="97">
        <v>638.00129993454902</v>
      </c>
      <c r="U409" s="250">
        <v>5.3343360676198159E-2</v>
      </c>
    </row>
    <row r="410" spans="1:21" ht="13.5" customHeight="1" x14ac:dyDescent="0.2">
      <c r="A410" s="790"/>
      <c r="B410" s="822" t="s">
        <v>79</v>
      </c>
      <c r="C410" s="823"/>
      <c r="D410" s="824"/>
      <c r="E410" s="97">
        <v>26.713644999999996</v>
      </c>
      <c r="F410" s="97">
        <v>-102.312219</v>
      </c>
      <c r="G410" s="97">
        <v>13.934797</v>
      </c>
      <c r="H410" s="97">
        <v>22.533255</v>
      </c>
      <c r="I410" s="97">
        <v>165.987202</v>
      </c>
      <c r="J410" s="97">
        <v>29.593150999999999</v>
      </c>
      <c r="K410" s="97">
        <v>26.713644999999996</v>
      </c>
      <c r="L410" s="97"/>
      <c r="M410" s="97"/>
      <c r="N410" s="97"/>
      <c r="O410" s="97"/>
      <c r="P410" s="97"/>
      <c r="Q410" s="97"/>
      <c r="R410" s="97">
        <v>156.44983099999999</v>
      </c>
      <c r="S410" s="97">
        <v>164.7164853706559</v>
      </c>
      <c r="T410" s="97">
        <v>431.79513911495201</v>
      </c>
      <c r="U410" s="250">
        <v>-5.0187170713688722E-2</v>
      </c>
    </row>
    <row r="411" spans="1:21" ht="13.5" customHeight="1" x14ac:dyDescent="0.2">
      <c r="A411" s="790"/>
      <c r="B411" s="822" t="s">
        <v>80</v>
      </c>
      <c r="C411" s="823"/>
      <c r="D411" s="824"/>
      <c r="E411" s="97">
        <v>18.586590000000001</v>
      </c>
      <c r="F411" s="97">
        <v>25.714269999999999</v>
      </c>
      <c r="G411" s="97">
        <v>15.598933000000001</v>
      </c>
      <c r="H411" s="97">
        <v>24.307188</v>
      </c>
      <c r="I411" s="97">
        <v>21.526468000000001</v>
      </c>
      <c r="J411" s="97">
        <v>19.324314000000001</v>
      </c>
      <c r="K411" s="97">
        <v>18.586590000000001</v>
      </c>
      <c r="L411" s="97"/>
      <c r="M411" s="97"/>
      <c r="N411" s="97"/>
      <c r="O411" s="97"/>
      <c r="P411" s="97"/>
      <c r="Q411" s="97"/>
      <c r="R411" s="97">
        <v>125.05776300000001</v>
      </c>
      <c r="S411" s="97">
        <v>105.03278591315279</v>
      </c>
      <c r="T411" s="97">
        <v>349.26196409080302</v>
      </c>
      <c r="U411" s="250">
        <v>0.1906545362264791</v>
      </c>
    </row>
    <row r="412" spans="1:21" ht="13.5" customHeight="1" x14ac:dyDescent="0.2">
      <c r="A412" s="790"/>
      <c r="B412" s="822" t="s">
        <v>81</v>
      </c>
      <c r="C412" s="823"/>
      <c r="D412" s="824"/>
      <c r="E412" s="97">
        <v>291.53868200000005</v>
      </c>
      <c r="F412" s="97">
        <v>-282.96908500000001</v>
      </c>
      <c r="G412" s="97">
        <v>122.384207</v>
      </c>
      <c r="H412" s="97">
        <v>-394.511931</v>
      </c>
      <c r="I412" s="97">
        <v>186.66914499999999</v>
      </c>
      <c r="J412" s="97">
        <v>213.28316799999999</v>
      </c>
      <c r="K412" s="97">
        <v>291.53868200000005</v>
      </c>
      <c r="L412" s="97"/>
      <c r="M412" s="97"/>
      <c r="N412" s="97"/>
      <c r="O412" s="97"/>
      <c r="P412" s="97"/>
      <c r="Q412" s="97"/>
      <c r="R412" s="97">
        <v>136.39418599999999</v>
      </c>
      <c r="S412" s="97">
        <v>1296.7728469575218</v>
      </c>
      <c r="T412" s="97">
        <v>4739.2630144557797</v>
      </c>
      <c r="U412" s="250">
        <v>-0.89482029461057355</v>
      </c>
    </row>
    <row r="413" spans="1:21" ht="13.5" customHeight="1" x14ac:dyDescent="0.2">
      <c r="A413" s="790"/>
      <c r="B413" s="760" t="s">
        <v>82</v>
      </c>
      <c r="C413" s="760"/>
      <c r="D413" s="760"/>
      <c r="E413" s="98">
        <v>1025.000831000001</v>
      </c>
      <c r="F413" s="98">
        <v>1106.051616</v>
      </c>
      <c r="G413" s="98">
        <v>358.62673699999999</v>
      </c>
      <c r="H413" s="98">
        <v>-417.45433500000001</v>
      </c>
      <c r="I413" s="98">
        <v>921.31915400000003</v>
      </c>
      <c r="J413" s="98">
        <v>220.81265500000001</v>
      </c>
      <c r="K413" s="98">
        <v>1025.000831000001</v>
      </c>
      <c r="L413" s="98"/>
      <c r="M413" s="98"/>
      <c r="N413" s="98"/>
      <c r="O413" s="98"/>
      <c r="P413" s="98"/>
      <c r="Q413" s="98"/>
      <c r="R413" s="98">
        <v>3214.3566580000006</v>
      </c>
      <c r="S413" s="98">
        <v>4478.3520595953369</v>
      </c>
      <c r="T413" s="98">
        <v>14186.6589839549</v>
      </c>
      <c r="U413" s="101">
        <v>-0.28224565303817373</v>
      </c>
    </row>
    <row r="414" spans="1:21" ht="13.5" x14ac:dyDescent="0.2">
      <c r="A414" s="791" t="s">
        <v>83</v>
      </c>
      <c r="B414" s="759" t="s">
        <v>25</v>
      </c>
      <c r="C414" s="755" t="s">
        <v>26</v>
      </c>
      <c r="D414" s="96" t="s">
        <v>27</v>
      </c>
      <c r="E414" s="83">
        <v>16504.1669</v>
      </c>
      <c r="F414" s="83">
        <v>4530.0595000000003</v>
      </c>
      <c r="G414" s="83">
        <v>1220.0709099999999</v>
      </c>
      <c r="H414" s="83">
        <v>7977.8232600000001</v>
      </c>
      <c r="I414" s="83">
        <v>10989.403700000001</v>
      </c>
      <c r="J414" s="83">
        <v>13978.1366</v>
      </c>
      <c r="K414" s="83">
        <v>16504.1669</v>
      </c>
      <c r="L414" s="83"/>
      <c r="M414" s="83"/>
      <c r="N414" s="83"/>
      <c r="O414" s="83"/>
      <c r="P414" s="83"/>
      <c r="Q414" s="83"/>
      <c r="R414" s="83">
        <v>55199.660869999992</v>
      </c>
      <c r="S414" s="83">
        <v>75656.217199999999</v>
      </c>
      <c r="T414" s="83">
        <v>196102.04125000001</v>
      </c>
      <c r="U414" s="99">
        <v>-0.27038830498123301</v>
      </c>
    </row>
    <row r="415" spans="1:21" ht="13.5" x14ac:dyDescent="0.2">
      <c r="A415" s="791"/>
      <c r="B415" s="759"/>
      <c r="C415" s="755"/>
      <c r="D415" s="96" t="s">
        <v>28</v>
      </c>
      <c r="E415" s="83">
        <v>9490.0777999999991</v>
      </c>
      <c r="F415" s="83">
        <v>2470.5936999999999</v>
      </c>
      <c r="G415" s="83">
        <v>718.66150000000005</v>
      </c>
      <c r="H415" s="83">
        <v>4780.7318999999998</v>
      </c>
      <c r="I415" s="83">
        <v>6289.5726999999997</v>
      </c>
      <c r="J415" s="83">
        <v>8292.0776000000005</v>
      </c>
      <c r="K415" s="83">
        <v>9490.0777999999991</v>
      </c>
      <c r="L415" s="83"/>
      <c r="M415" s="83"/>
      <c r="N415" s="83"/>
      <c r="O415" s="83"/>
      <c r="P415" s="83"/>
      <c r="Q415" s="83"/>
      <c r="R415" s="83">
        <v>32041.715199999999</v>
      </c>
      <c r="S415" s="83">
        <v>43781.460049999994</v>
      </c>
      <c r="T415" s="83">
        <v>110942.8716</v>
      </c>
      <c r="U415" s="99">
        <v>-0.26814420616838242</v>
      </c>
    </row>
    <row r="416" spans="1:21" ht="13.5" x14ac:dyDescent="0.2">
      <c r="A416" s="791"/>
      <c r="B416" s="759"/>
      <c r="C416" s="755"/>
      <c r="D416" s="96" t="s">
        <v>29</v>
      </c>
      <c r="E416" s="83">
        <v>6069.0994860000073</v>
      </c>
      <c r="F416" s="83">
        <v>1070.4285580000001</v>
      </c>
      <c r="G416" s="83">
        <v>167.32177300000001</v>
      </c>
      <c r="H416" s="83">
        <v>2284.460896</v>
      </c>
      <c r="I416" s="83">
        <v>3006.9172309999999</v>
      </c>
      <c r="J416" s="83">
        <v>7071.1182990000098</v>
      </c>
      <c r="K416" s="83">
        <v>6069.0994860000073</v>
      </c>
      <c r="L416" s="83"/>
      <c r="M416" s="83"/>
      <c r="N416" s="83"/>
      <c r="O416" s="83"/>
      <c r="P416" s="83"/>
      <c r="Q416" s="83"/>
      <c r="R416" s="83">
        <v>19669.346243000018</v>
      </c>
      <c r="S416" s="83">
        <v>27529.611027000003</v>
      </c>
      <c r="T416" s="83">
        <v>50778.978035</v>
      </c>
      <c r="U416" s="99">
        <v>-0.28552037209283243</v>
      </c>
    </row>
    <row r="417" spans="1:21" ht="13.5" x14ac:dyDescent="0.2">
      <c r="A417" s="791"/>
      <c r="B417" s="759"/>
      <c r="C417" s="755"/>
      <c r="D417" s="96" t="s">
        <v>30</v>
      </c>
      <c r="E417" s="83">
        <v>8254.7771549999798</v>
      </c>
      <c r="F417" s="83">
        <v>1739.6715360000001</v>
      </c>
      <c r="G417" s="83">
        <v>976.41141700000003</v>
      </c>
      <c r="H417" s="83">
        <v>3515.2446789999999</v>
      </c>
      <c r="I417" s="83">
        <v>6576.8854159999901</v>
      </c>
      <c r="J417" s="83">
        <v>6829.0052809999997</v>
      </c>
      <c r="K417" s="83">
        <v>8254.7771549999798</v>
      </c>
      <c r="L417" s="83"/>
      <c r="M417" s="83"/>
      <c r="N417" s="83"/>
      <c r="O417" s="83"/>
      <c r="P417" s="83"/>
      <c r="Q417" s="83"/>
      <c r="R417" s="83">
        <v>27891.99548399997</v>
      </c>
      <c r="S417" s="83">
        <v>31321.958591000002</v>
      </c>
      <c r="T417" s="83">
        <v>76757.443924000007</v>
      </c>
      <c r="U417" s="99">
        <v>-0.109506661182599</v>
      </c>
    </row>
    <row r="418" spans="1:21" ht="13.5" x14ac:dyDescent="0.2">
      <c r="A418" s="791"/>
      <c r="B418" s="759"/>
      <c r="C418" s="755"/>
      <c r="D418" s="96" t="s">
        <v>31</v>
      </c>
      <c r="E418" s="83">
        <v>2758.085680999995</v>
      </c>
      <c r="F418" s="83">
        <v>911.20098499999995</v>
      </c>
      <c r="G418" s="83">
        <v>95.059344999999993</v>
      </c>
      <c r="H418" s="83">
        <v>1257.1981109999999</v>
      </c>
      <c r="I418" s="83">
        <v>1916.8374309999999</v>
      </c>
      <c r="J418" s="83">
        <v>4393.6124840000002</v>
      </c>
      <c r="K418" s="83">
        <v>2758.085680999995</v>
      </c>
      <c r="L418" s="83"/>
      <c r="M418" s="83"/>
      <c r="N418" s="83"/>
      <c r="O418" s="83"/>
      <c r="P418" s="83"/>
      <c r="Q418" s="83"/>
      <c r="R418" s="83">
        <v>11331.994036999995</v>
      </c>
      <c r="S418" s="83">
        <v>15643.265669</v>
      </c>
      <c r="T418" s="83">
        <v>41914.423505999999</v>
      </c>
      <c r="U418" s="99">
        <v>-0.27559920819753003</v>
      </c>
    </row>
    <row r="419" spans="1:21" ht="13.5" x14ac:dyDescent="0.2">
      <c r="A419" s="791"/>
      <c r="B419" s="759"/>
      <c r="C419" s="755"/>
      <c r="D419" s="85" t="s">
        <v>214</v>
      </c>
      <c r="E419" s="83">
        <v>3.9783999999999997</v>
      </c>
      <c r="F419" s="83"/>
      <c r="G419" s="83"/>
      <c r="H419" s="83"/>
      <c r="I419" s="83">
        <v>0</v>
      </c>
      <c r="J419" s="83">
        <v>1.915</v>
      </c>
      <c r="K419" s="83">
        <v>3.9783999999999997</v>
      </c>
      <c r="L419" s="83"/>
      <c r="M419" s="83"/>
      <c r="N419" s="83"/>
      <c r="O419" s="83"/>
      <c r="P419" s="83"/>
      <c r="Q419" s="83"/>
      <c r="R419" s="83">
        <v>5.8933999999999997</v>
      </c>
      <c r="S419" s="83"/>
      <c r="T419" s="83"/>
      <c r="U419" s="99"/>
    </row>
    <row r="420" spans="1:21" ht="13.5" x14ac:dyDescent="0.2">
      <c r="A420" s="791"/>
      <c r="B420" s="759"/>
      <c r="C420" s="755"/>
      <c r="D420" s="85" t="s">
        <v>215</v>
      </c>
      <c r="E420" s="83">
        <v>0</v>
      </c>
      <c r="F420" s="83"/>
      <c r="G420" s="83"/>
      <c r="H420" s="83"/>
      <c r="I420" s="83">
        <v>0</v>
      </c>
      <c r="J420" s="83">
        <v>0</v>
      </c>
      <c r="K420" s="83">
        <v>0</v>
      </c>
      <c r="L420" s="83"/>
      <c r="M420" s="83"/>
      <c r="N420" s="83"/>
      <c r="O420" s="83"/>
      <c r="P420" s="83"/>
      <c r="Q420" s="83"/>
      <c r="R420" s="83">
        <v>0</v>
      </c>
      <c r="S420" s="83"/>
      <c r="T420" s="83"/>
      <c r="U420" s="99"/>
    </row>
    <row r="421" spans="1:21" ht="13.5" x14ac:dyDescent="0.2">
      <c r="A421" s="791"/>
      <c r="B421" s="759"/>
      <c r="C421" s="755"/>
      <c r="D421" s="96" t="s">
        <v>32</v>
      </c>
      <c r="E421" s="83">
        <v>35.679500000000004</v>
      </c>
      <c r="F421" s="83">
        <v>14.0113</v>
      </c>
      <c r="G421" s="83">
        <v>6.6246</v>
      </c>
      <c r="H421" s="83">
        <v>10.793900000000001</v>
      </c>
      <c r="I421" s="83">
        <v>18.182600000000001</v>
      </c>
      <c r="J421" s="83">
        <v>16.689800000000002</v>
      </c>
      <c r="K421" s="83">
        <v>35.679500000000004</v>
      </c>
      <c r="L421" s="83"/>
      <c r="M421" s="83"/>
      <c r="N421" s="83"/>
      <c r="O421" s="83"/>
      <c r="P421" s="83"/>
      <c r="Q421" s="83"/>
      <c r="R421" s="83">
        <v>101.9817</v>
      </c>
      <c r="S421" s="83">
        <v>170.39839999999998</v>
      </c>
      <c r="T421" s="83">
        <v>439.24020000000002</v>
      </c>
      <c r="U421" s="99">
        <v>-0.4015102254481262</v>
      </c>
    </row>
    <row r="422" spans="1:21" ht="13.5" x14ac:dyDescent="0.2">
      <c r="A422" s="791"/>
      <c r="B422" s="759"/>
      <c r="C422" s="755" t="s">
        <v>61</v>
      </c>
      <c r="D422" s="103" t="s">
        <v>24</v>
      </c>
      <c r="E422" s="83">
        <v>8350.9088929999944</v>
      </c>
      <c r="F422" s="83">
        <v>1943.08476</v>
      </c>
      <c r="G422" s="83">
        <v>408.70643699999999</v>
      </c>
      <c r="H422" s="83">
        <v>3982.117311</v>
      </c>
      <c r="I422" s="83">
        <v>5608.3731310000003</v>
      </c>
      <c r="J422" s="83">
        <v>7758.9518520000101</v>
      </c>
      <c r="K422" s="83">
        <v>8350.9088929999944</v>
      </c>
      <c r="L422" s="83"/>
      <c r="M422" s="83"/>
      <c r="N422" s="83"/>
      <c r="O422" s="83"/>
      <c r="P422" s="83"/>
      <c r="Q422" s="83"/>
      <c r="R422" s="83">
        <v>28052.142384000006</v>
      </c>
      <c r="S422" s="83">
        <v>34983.918095000001</v>
      </c>
      <c r="T422" s="83">
        <v>82468.679902000003</v>
      </c>
      <c r="U422" s="99">
        <v>-0.19814177737829497</v>
      </c>
    </row>
    <row r="423" spans="1:21" ht="13.5" x14ac:dyDescent="0.2">
      <c r="A423" s="791"/>
      <c r="B423" s="759"/>
      <c r="C423" s="755"/>
      <c r="D423" s="103" t="s">
        <v>51</v>
      </c>
      <c r="E423" s="83">
        <v>6982.0450529999953</v>
      </c>
      <c r="F423" s="83">
        <v>1500.91237</v>
      </c>
      <c r="G423" s="83">
        <v>708.00116500000001</v>
      </c>
      <c r="H423" s="83">
        <v>2854.419034</v>
      </c>
      <c r="I423" s="83">
        <v>4299.9211290000003</v>
      </c>
      <c r="J423" s="83">
        <v>6752.2138500000001</v>
      </c>
      <c r="K423" s="83">
        <v>6982.0450529999953</v>
      </c>
      <c r="L423" s="83"/>
      <c r="M423" s="83"/>
      <c r="N423" s="83"/>
      <c r="O423" s="83"/>
      <c r="P423" s="83"/>
      <c r="Q423" s="83"/>
      <c r="R423" s="83">
        <v>23097.512600999995</v>
      </c>
      <c r="S423" s="83">
        <v>29698.690859000002</v>
      </c>
      <c r="T423" s="83">
        <v>70452.237747000006</v>
      </c>
      <c r="U423" s="99">
        <v>-0.22227169168298744</v>
      </c>
    </row>
    <row r="424" spans="1:21" ht="13.5" x14ac:dyDescent="0.2">
      <c r="A424" s="791"/>
      <c r="B424" s="759"/>
      <c r="C424" s="755"/>
      <c r="D424" s="103" t="s">
        <v>216</v>
      </c>
      <c r="E424" s="83">
        <v>5884.1849779999957</v>
      </c>
      <c r="F424" s="83">
        <v>1222.2532619999999</v>
      </c>
      <c r="G424" s="83">
        <v>387.952898</v>
      </c>
      <c r="H424" s="83">
        <v>1892.1633979999999</v>
      </c>
      <c r="I424" s="83">
        <v>3561.6343910000001</v>
      </c>
      <c r="J424" s="83">
        <v>5262.3450460000004</v>
      </c>
      <c r="K424" s="83">
        <v>5884.1849779999957</v>
      </c>
      <c r="L424" s="83"/>
      <c r="M424" s="83"/>
      <c r="N424" s="83"/>
      <c r="O424" s="83"/>
      <c r="P424" s="83"/>
      <c r="Q424" s="83"/>
      <c r="R424" s="83">
        <v>18210.533972999998</v>
      </c>
      <c r="S424" s="83">
        <v>25711.764896999997</v>
      </c>
      <c r="T424" s="83">
        <v>64704.909801000002</v>
      </c>
      <c r="U424" s="99">
        <v>-0.29174313603323399</v>
      </c>
    </row>
    <row r="425" spans="1:21" ht="13.5" x14ac:dyDescent="0.2">
      <c r="A425" s="791"/>
      <c r="B425" s="759"/>
      <c r="C425" s="755"/>
      <c r="D425" s="103" t="s">
        <v>53</v>
      </c>
      <c r="E425" s="83">
        <v>5976.9905919999974</v>
      </c>
      <c r="F425" s="83">
        <v>1677.4152140000001</v>
      </c>
      <c r="G425" s="83">
        <v>347.350055</v>
      </c>
      <c r="H425" s="83">
        <v>2678.254774</v>
      </c>
      <c r="I425" s="83">
        <v>4239.1529680000003</v>
      </c>
      <c r="J425" s="83">
        <v>5954.2722480000002</v>
      </c>
      <c r="K425" s="83">
        <v>5976.9905919999974</v>
      </c>
      <c r="L425" s="83"/>
      <c r="M425" s="83"/>
      <c r="N425" s="83"/>
      <c r="O425" s="83"/>
      <c r="P425" s="83"/>
      <c r="Q425" s="83"/>
      <c r="R425" s="83">
        <v>20873.435850999998</v>
      </c>
      <c r="S425" s="83">
        <v>26196.533517</v>
      </c>
      <c r="T425" s="83">
        <v>69663.004551999999</v>
      </c>
      <c r="U425" s="99">
        <v>-0.20319855153910449</v>
      </c>
    </row>
    <row r="426" spans="1:21" ht="13.5" x14ac:dyDescent="0.2">
      <c r="A426" s="791"/>
      <c r="B426" s="759"/>
      <c r="C426" s="755"/>
      <c r="D426" s="103" t="s">
        <v>54</v>
      </c>
      <c r="E426" s="83">
        <v>8122.5660229999949</v>
      </c>
      <c r="F426" s="83">
        <v>1748.0832270000001</v>
      </c>
      <c r="G426" s="83">
        <v>622.70088899999996</v>
      </c>
      <c r="H426" s="83">
        <v>4521.9147780000003</v>
      </c>
      <c r="I426" s="83">
        <v>5561.988652</v>
      </c>
      <c r="J426" s="83">
        <v>7453.8972949999998</v>
      </c>
      <c r="K426" s="83">
        <v>8122.5660229999949</v>
      </c>
      <c r="L426" s="83"/>
      <c r="M426" s="83"/>
      <c r="N426" s="83"/>
      <c r="O426" s="83"/>
      <c r="P426" s="83"/>
      <c r="Q426" s="83"/>
      <c r="R426" s="83">
        <v>28031.150863999996</v>
      </c>
      <c r="S426" s="83">
        <v>39916.611313000001</v>
      </c>
      <c r="T426" s="83">
        <v>95253.221768000003</v>
      </c>
      <c r="U426" s="99">
        <v>-0.29775725087989025</v>
      </c>
    </row>
    <row r="427" spans="1:21" ht="13.5" x14ac:dyDescent="0.2">
      <c r="A427" s="791"/>
      <c r="B427" s="759"/>
      <c r="C427" s="755"/>
      <c r="D427" s="103" t="s">
        <v>55</v>
      </c>
      <c r="E427" s="83">
        <v>7618.0440970000045</v>
      </c>
      <c r="F427" s="83">
        <v>2574.3723970000001</v>
      </c>
      <c r="G427" s="83">
        <v>697.93630199999996</v>
      </c>
      <c r="H427" s="83">
        <v>3838.2952660000001</v>
      </c>
      <c r="I427" s="83">
        <v>5402.1169120000004</v>
      </c>
      <c r="J427" s="83">
        <v>7245.331486</v>
      </c>
      <c r="K427" s="83">
        <v>7618.0440970000045</v>
      </c>
      <c r="L427" s="83"/>
      <c r="M427" s="83"/>
      <c r="N427" s="83"/>
      <c r="O427" s="83"/>
      <c r="P427" s="83"/>
      <c r="Q427" s="83"/>
      <c r="R427" s="83">
        <v>27376.096460000004</v>
      </c>
      <c r="S427" s="83">
        <v>37363.066789999997</v>
      </c>
      <c r="T427" s="83">
        <v>93349.846399999995</v>
      </c>
      <c r="U427" s="99">
        <v>-0.26729525138104959</v>
      </c>
    </row>
    <row r="428" spans="1:21" ht="13.5" x14ac:dyDescent="0.2">
      <c r="A428" s="791"/>
      <c r="B428" s="759"/>
      <c r="C428" s="755"/>
      <c r="D428" s="103" t="s">
        <v>75</v>
      </c>
      <c r="E428" s="83">
        <v>181.12528600000005</v>
      </c>
      <c r="F428" s="83">
        <v>69.844348999999994</v>
      </c>
      <c r="G428" s="83">
        <v>11.501799</v>
      </c>
      <c r="H428" s="83">
        <v>59.088185000000003</v>
      </c>
      <c r="I428" s="83">
        <v>124.611895</v>
      </c>
      <c r="J428" s="83">
        <v>155.54328699999999</v>
      </c>
      <c r="K428" s="83">
        <v>181.12528600000005</v>
      </c>
      <c r="L428" s="83"/>
      <c r="M428" s="83"/>
      <c r="N428" s="83"/>
      <c r="O428" s="83"/>
      <c r="P428" s="83"/>
      <c r="Q428" s="83"/>
      <c r="R428" s="83">
        <v>601.71480100000008</v>
      </c>
      <c r="S428" s="83">
        <v>232.32546600000001</v>
      </c>
      <c r="T428" s="83">
        <v>1043.0983450000001</v>
      </c>
      <c r="U428" s="99">
        <v>1.5899648943349156</v>
      </c>
    </row>
    <row r="429" spans="1:21" ht="13.5" x14ac:dyDescent="0.2">
      <c r="A429" s="791"/>
      <c r="B429" s="759"/>
      <c r="C429" s="755" t="s">
        <v>33</v>
      </c>
      <c r="D429" s="96" t="s">
        <v>34</v>
      </c>
      <c r="E429" s="83">
        <v>30807.449322000022</v>
      </c>
      <c r="F429" s="83">
        <v>8673.4212790000001</v>
      </c>
      <c r="G429" s="83">
        <v>2916.3527450000001</v>
      </c>
      <c r="H429" s="83">
        <v>15676.274046</v>
      </c>
      <c r="I429" s="83">
        <v>23373.632377999998</v>
      </c>
      <c r="J429" s="83">
        <v>31571.325164000002</v>
      </c>
      <c r="K429" s="83">
        <v>30807.449322000022</v>
      </c>
      <c r="L429" s="83"/>
      <c r="M429" s="83"/>
      <c r="N429" s="83"/>
      <c r="O429" s="83"/>
      <c r="P429" s="83"/>
      <c r="Q429" s="83"/>
      <c r="R429" s="83">
        <v>113018.45493400004</v>
      </c>
      <c r="S429" s="83">
        <v>148840.97758699991</v>
      </c>
      <c r="T429" s="83">
        <v>362049.12656499998</v>
      </c>
      <c r="U429" s="99">
        <v>-0.24067648058855995</v>
      </c>
    </row>
    <row r="430" spans="1:21" ht="13.5" x14ac:dyDescent="0.2">
      <c r="A430" s="791"/>
      <c r="B430" s="759"/>
      <c r="C430" s="755"/>
      <c r="D430" s="96" t="s">
        <v>35</v>
      </c>
      <c r="E430" s="83">
        <v>4217.5157999999992</v>
      </c>
      <c r="F430" s="83">
        <v>757.26900000000001</v>
      </c>
      <c r="G430" s="83">
        <v>81.939899999999994</v>
      </c>
      <c r="H430" s="83">
        <v>1594.0977</v>
      </c>
      <c r="I430" s="83">
        <v>2307.4760000000001</v>
      </c>
      <c r="J430" s="83">
        <v>3192.6887999999999</v>
      </c>
      <c r="K430" s="83">
        <v>4217.5157999999992</v>
      </c>
      <c r="L430" s="83"/>
      <c r="M430" s="83"/>
      <c r="N430" s="83"/>
      <c r="O430" s="83"/>
      <c r="P430" s="83"/>
      <c r="Q430" s="83"/>
      <c r="R430" s="83">
        <v>12150.9872</v>
      </c>
      <c r="S430" s="83">
        <v>12579.412899999999</v>
      </c>
      <c r="T430" s="83">
        <v>31728.558799999999</v>
      </c>
      <c r="U430" s="99">
        <v>-3.4057686428275225E-2</v>
      </c>
    </row>
    <row r="431" spans="1:21" ht="13.5" x14ac:dyDescent="0.2">
      <c r="A431" s="791"/>
      <c r="B431" s="759"/>
      <c r="C431" s="755"/>
      <c r="D431" s="96" t="s">
        <v>36</v>
      </c>
      <c r="E431" s="83">
        <v>7760.4869999999992</v>
      </c>
      <c r="F431" s="83">
        <v>1235.3063999999999</v>
      </c>
      <c r="G431" s="83">
        <v>179.31659999999999</v>
      </c>
      <c r="H431" s="83">
        <v>2433.692</v>
      </c>
      <c r="I431" s="83">
        <v>2910.1356000000001</v>
      </c>
      <c r="J431" s="83">
        <v>5549.2272000000003</v>
      </c>
      <c r="K431" s="83">
        <v>7760.4869999999992</v>
      </c>
      <c r="L431" s="83"/>
      <c r="M431" s="83"/>
      <c r="N431" s="83"/>
      <c r="O431" s="83"/>
      <c r="P431" s="83"/>
      <c r="Q431" s="83"/>
      <c r="R431" s="83">
        <v>20068.164799999999</v>
      </c>
      <c r="S431" s="83">
        <v>32345.410249999997</v>
      </c>
      <c r="T431" s="83">
        <v>81321.931349999999</v>
      </c>
      <c r="U431" s="99">
        <v>-0.37956684905550087</v>
      </c>
    </row>
    <row r="432" spans="1:21" ht="13.5" x14ac:dyDescent="0.2">
      <c r="A432" s="791"/>
      <c r="B432" s="759"/>
      <c r="C432" s="755"/>
      <c r="D432" s="96" t="s">
        <v>37</v>
      </c>
      <c r="E432" s="83">
        <v>0</v>
      </c>
      <c r="F432" s="83">
        <v>0</v>
      </c>
      <c r="G432" s="83">
        <v>0</v>
      </c>
      <c r="H432" s="83">
        <v>0</v>
      </c>
      <c r="I432" s="83">
        <v>0</v>
      </c>
      <c r="J432" s="83">
        <v>0</v>
      </c>
      <c r="K432" s="83">
        <v>0</v>
      </c>
      <c r="L432" s="83"/>
      <c r="M432" s="83"/>
      <c r="N432" s="83"/>
      <c r="O432" s="83"/>
      <c r="P432" s="83"/>
      <c r="Q432" s="83"/>
      <c r="R432" s="83">
        <v>0</v>
      </c>
      <c r="S432" s="83">
        <v>5.5952999999999999</v>
      </c>
      <c r="T432" s="83">
        <v>6.3780000000000001</v>
      </c>
      <c r="U432" s="99">
        <v>-1</v>
      </c>
    </row>
    <row r="433" spans="1:23" ht="13.5" x14ac:dyDescent="0.2">
      <c r="A433" s="791"/>
      <c r="B433" s="759"/>
      <c r="C433" s="755"/>
      <c r="D433" s="96" t="s">
        <v>38</v>
      </c>
      <c r="E433" s="83">
        <v>310.39100000000002</v>
      </c>
      <c r="F433" s="83">
        <v>52.029200000000003</v>
      </c>
      <c r="G433" s="83">
        <v>2.4685999999999999</v>
      </c>
      <c r="H433" s="83">
        <v>111.52079999999999</v>
      </c>
      <c r="I433" s="83">
        <v>192.66630000000001</v>
      </c>
      <c r="J433" s="83">
        <v>242.15690000000001</v>
      </c>
      <c r="K433" s="83">
        <v>310.39100000000002</v>
      </c>
      <c r="L433" s="83"/>
      <c r="M433" s="83"/>
      <c r="N433" s="83"/>
      <c r="O433" s="83"/>
      <c r="P433" s="83"/>
      <c r="Q433" s="83"/>
      <c r="R433" s="83">
        <v>911.2328</v>
      </c>
      <c r="S433" s="83">
        <v>306.31880000000001</v>
      </c>
      <c r="T433" s="83">
        <v>1690.9684999999999</v>
      </c>
      <c r="U433" s="99">
        <v>1.97478574609198</v>
      </c>
    </row>
    <row r="434" spans="1:23" ht="13.5" x14ac:dyDescent="0.2">
      <c r="A434" s="791"/>
      <c r="B434" s="759"/>
      <c r="C434" s="755"/>
      <c r="D434" s="96" t="s">
        <v>39</v>
      </c>
      <c r="E434" s="83">
        <v>20.021799999999999</v>
      </c>
      <c r="F434" s="83">
        <v>17.939699999999998</v>
      </c>
      <c r="G434" s="83">
        <v>4.0716999999999999</v>
      </c>
      <c r="H434" s="83">
        <v>10.668200000000001</v>
      </c>
      <c r="I434" s="83">
        <v>13.8888</v>
      </c>
      <c r="J434" s="83">
        <v>27.157</v>
      </c>
      <c r="K434" s="83">
        <v>20.021799999999999</v>
      </c>
      <c r="L434" s="83"/>
      <c r="M434" s="83"/>
      <c r="N434" s="83"/>
      <c r="O434" s="83"/>
      <c r="P434" s="83"/>
      <c r="Q434" s="83"/>
      <c r="R434" s="83">
        <v>93.747199999999992</v>
      </c>
      <c r="S434" s="83">
        <v>23.8066</v>
      </c>
      <c r="T434" s="83">
        <v>138.03819999999999</v>
      </c>
      <c r="U434" s="99">
        <v>2.9378659699411087</v>
      </c>
    </row>
    <row r="435" spans="1:23" ht="13.5" x14ac:dyDescent="0.2">
      <c r="A435" s="791"/>
      <c r="B435" s="759"/>
      <c r="C435" s="755" t="s">
        <v>40</v>
      </c>
      <c r="D435" s="96" t="s">
        <v>41</v>
      </c>
      <c r="E435" s="83">
        <v>37410.188911999983</v>
      </c>
      <c r="F435" s="83">
        <v>9951.9976769999994</v>
      </c>
      <c r="G435" s="83">
        <v>2124.845448</v>
      </c>
      <c r="H435" s="83">
        <v>11475.616394999999</v>
      </c>
      <c r="I435" s="83">
        <v>24564.602298000002</v>
      </c>
      <c r="J435" s="83">
        <v>35292.956945999998</v>
      </c>
      <c r="K435" s="83">
        <v>37410.188911999983</v>
      </c>
      <c r="L435" s="83"/>
      <c r="M435" s="83"/>
      <c r="N435" s="83"/>
      <c r="O435" s="83"/>
      <c r="P435" s="83"/>
      <c r="Q435" s="83"/>
      <c r="R435" s="83">
        <v>120820.20767599999</v>
      </c>
      <c r="S435" s="83">
        <v>169553.89365499999</v>
      </c>
      <c r="T435" s="83">
        <v>417480.78762399999</v>
      </c>
      <c r="U435" s="99">
        <v>-0.28742298350376394</v>
      </c>
    </row>
    <row r="436" spans="1:23" ht="13.5" x14ac:dyDescent="0.2">
      <c r="A436" s="791"/>
      <c r="B436" s="759"/>
      <c r="C436" s="755"/>
      <c r="D436" s="96" t="s">
        <v>42</v>
      </c>
      <c r="E436" s="83">
        <v>5335.5338099999999</v>
      </c>
      <c r="F436" s="83">
        <v>783.96790199999998</v>
      </c>
      <c r="G436" s="83">
        <v>714.93189700000005</v>
      </c>
      <c r="H436" s="83">
        <v>8091.5676510000003</v>
      </c>
      <c r="I436" s="83">
        <v>3825.0173799999998</v>
      </c>
      <c r="J436" s="83">
        <v>4951.2875180000001</v>
      </c>
      <c r="K436" s="83">
        <v>5335.5338099999999</v>
      </c>
      <c r="L436" s="83"/>
      <c r="M436" s="83"/>
      <c r="N436" s="83"/>
      <c r="O436" s="83"/>
      <c r="P436" s="83"/>
      <c r="Q436" s="83"/>
      <c r="R436" s="83">
        <v>23702.306157999999</v>
      </c>
      <c r="S436" s="83">
        <v>22383.471981999999</v>
      </c>
      <c r="T436" s="83">
        <v>54568.006491</v>
      </c>
      <c r="U436" s="99">
        <v>5.8920000304714115E-2</v>
      </c>
    </row>
    <row r="437" spans="1:23" ht="13.5" x14ac:dyDescent="0.2">
      <c r="A437" s="791"/>
      <c r="B437" s="759"/>
      <c r="C437" s="755"/>
      <c r="D437" s="96" t="s">
        <v>43</v>
      </c>
      <c r="E437" s="83">
        <v>370.1422</v>
      </c>
      <c r="F437" s="83">
        <v>0</v>
      </c>
      <c r="G437" s="83">
        <v>344.37220000000002</v>
      </c>
      <c r="H437" s="83">
        <v>259.06869999999998</v>
      </c>
      <c r="I437" s="83">
        <v>408.17939999999999</v>
      </c>
      <c r="J437" s="83">
        <v>338.31060000000002</v>
      </c>
      <c r="K437" s="83">
        <v>370.1422</v>
      </c>
      <c r="L437" s="83"/>
      <c r="M437" s="83"/>
      <c r="N437" s="83"/>
      <c r="O437" s="83"/>
      <c r="P437" s="83"/>
      <c r="Q437" s="83"/>
      <c r="R437" s="83">
        <v>1720.0731000000001</v>
      </c>
      <c r="S437" s="83">
        <v>2165.5453000000002</v>
      </c>
      <c r="T437" s="83">
        <v>4886.2079000000003</v>
      </c>
      <c r="U437" s="99">
        <v>-0.20570901934030206</v>
      </c>
    </row>
    <row r="438" spans="1:23" ht="13.5" x14ac:dyDescent="0.2">
      <c r="A438" s="791"/>
      <c r="B438" s="773" t="s">
        <v>84</v>
      </c>
      <c r="C438" s="773"/>
      <c r="D438" s="773"/>
      <c r="E438" s="98">
        <v>43115.864921999979</v>
      </c>
      <c r="F438" s="98">
        <v>10735.965579</v>
      </c>
      <c r="G438" s="98">
        <v>3184.1495450000002</v>
      </c>
      <c r="H438" s="98">
        <v>19826.252745999998</v>
      </c>
      <c r="I438" s="98">
        <v>28797.799078</v>
      </c>
      <c r="J438" s="98">
        <v>40582.555064</v>
      </c>
      <c r="K438" s="98">
        <v>43115.864921999979</v>
      </c>
      <c r="L438" s="98"/>
      <c r="M438" s="98"/>
      <c r="N438" s="98"/>
      <c r="O438" s="98"/>
      <c r="P438" s="98"/>
      <c r="Q438" s="98"/>
      <c r="R438" s="98">
        <v>146242.58693399996</v>
      </c>
      <c r="S438" s="98">
        <v>194102.91093700001</v>
      </c>
      <c r="T438" s="98">
        <v>476934.99851499998</v>
      </c>
      <c r="U438" s="101">
        <v>-0.24657190235819837</v>
      </c>
    </row>
    <row r="439" spans="1:23" ht="13.5" x14ac:dyDescent="0.2">
      <c r="A439" s="791"/>
      <c r="B439" s="759" t="s">
        <v>44</v>
      </c>
      <c r="C439" s="755" t="s">
        <v>26</v>
      </c>
      <c r="D439" s="96" t="s">
        <v>27</v>
      </c>
      <c r="E439" s="83">
        <v>11904.916047034934</v>
      </c>
      <c r="F439" s="83">
        <v>3158.3622421804798</v>
      </c>
      <c r="G439" s="83">
        <v>1055.9816942775601</v>
      </c>
      <c r="H439" s="83">
        <v>5714.5257846077702</v>
      </c>
      <c r="I439" s="83">
        <v>7895.5350103467099</v>
      </c>
      <c r="J439" s="83">
        <v>9998.5338392914691</v>
      </c>
      <c r="K439" s="83">
        <v>11904.916047034934</v>
      </c>
      <c r="L439" s="83"/>
      <c r="M439" s="83"/>
      <c r="N439" s="83"/>
      <c r="O439" s="83"/>
      <c r="P439" s="83"/>
      <c r="Q439" s="83"/>
      <c r="R439" s="83">
        <v>39727.854617738922</v>
      </c>
      <c r="S439" s="83">
        <v>55675.544699885795</v>
      </c>
      <c r="T439" s="83">
        <v>140980.18124235401</v>
      </c>
      <c r="U439" s="99">
        <v>-0.28643976755165157</v>
      </c>
    </row>
    <row r="440" spans="1:23" ht="13.5" x14ac:dyDescent="0.2">
      <c r="A440" s="791"/>
      <c r="B440" s="759"/>
      <c r="C440" s="755"/>
      <c r="D440" s="96" t="s">
        <v>28</v>
      </c>
      <c r="E440" s="83">
        <v>7150.2567371399828</v>
      </c>
      <c r="F440" s="83">
        <v>1696.2973068195199</v>
      </c>
      <c r="G440" s="83">
        <v>560.80217572243998</v>
      </c>
      <c r="H440" s="83">
        <v>3287.4566983931099</v>
      </c>
      <c r="I440" s="83">
        <v>4283.1332937812203</v>
      </c>
      <c r="J440" s="83">
        <v>5710.8590038085904</v>
      </c>
      <c r="K440" s="83">
        <v>7150.2567371399828</v>
      </c>
      <c r="L440" s="83"/>
      <c r="M440" s="83"/>
      <c r="N440" s="83"/>
      <c r="O440" s="83"/>
      <c r="P440" s="83"/>
      <c r="Q440" s="83"/>
      <c r="R440" s="83">
        <v>22688.805215664863</v>
      </c>
      <c r="S440" s="83">
        <v>32219.238520501873</v>
      </c>
      <c r="T440" s="83">
        <v>79759.001267540603</v>
      </c>
      <c r="U440" s="99">
        <v>-0.29579945841279165</v>
      </c>
    </row>
    <row r="441" spans="1:23" ht="13.5" x14ac:dyDescent="0.2">
      <c r="A441" s="791"/>
      <c r="B441" s="759"/>
      <c r="C441" s="755"/>
      <c r="D441" s="96" t="s">
        <v>29</v>
      </c>
      <c r="E441" s="83">
        <v>3469.1255210159084</v>
      </c>
      <c r="F441" s="83">
        <v>657.16728599999999</v>
      </c>
      <c r="G441" s="83">
        <v>88.216745000000003</v>
      </c>
      <c r="H441" s="83">
        <v>1651.5307720000001</v>
      </c>
      <c r="I441" s="83">
        <v>1908.0967619999999</v>
      </c>
      <c r="J441" s="83">
        <v>4346.2548397155997</v>
      </c>
      <c r="K441" s="83">
        <v>3469.1255210159084</v>
      </c>
      <c r="L441" s="83"/>
      <c r="M441" s="83"/>
      <c r="N441" s="83"/>
      <c r="O441" s="83"/>
      <c r="P441" s="83"/>
      <c r="Q441" s="83"/>
      <c r="R441" s="83">
        <v>12120.391925731508</v>
      </c>
      <c r="S441" s="83">
        <v>17688.909854742782</v>
      </c>
      <c r="T441" s="83">
        <v>33232.023259293303</v>
      </c>
      <c r="U441" s="99">
        <v>-0.31480277613140939</v>
      </c>
    </row>
    <row r="442" spans="1:23" ht="13.5" x14ac:dyDescent="0.2">
      <c r="A442" s="791"/>
      <c r="B442" s="759"/>
      <c r="C442" s="755"/>
      <c r="D442" s="96" t="s">
        <v>30</v>
      </c>
      <c r="E442" s="83">
        <v>4647.1278689025294</v>
      </c>
      <c r="F442" s="83">
        <v>1019.771781</v>
      </c>
      <c r="G442" s="83">
        <v>790.22886800000003</v>
      </c>
      <c r="H442" s="83">
        <v>2225.3236849999998</v>
      </c>
      <c r="I442" s="83">
        <v>4242.4512710000099</v>
      </c>
      <c r="J442" s="83">
        <v>3866.13951817609</v>
      </c>
      <c r="K442" s="83">
        <v>4647.1278689025294</v>
      </c>
      <c r="L442" s="83"/>
      <c r="M442" s="83"/>
      <c r="N442" s="83"/>
      <c r="O442" s="83"/>
      <c r="P442" s="83"/>
      <c r="Q442" s="83"/>
      <c r="R442" s="83">
        <v>16791.042992078626</v>
      </c>
      <c r="S442" s="83">
        <v>18836.422930816479</v>
      </c>
      <c r="T442" s="83">
        <v>47659.505779557003</v>
      </c>
      <c r="U442" s="99">
        <v>-0.10858643099330723</v>
      </c>
      <c r="V442" s="72"/>
      <c r="W442" s="72"/>
    </row>
    <row r="443" spans="1:23" ht="13.5" x14ac:dyDescent="0.2">
      <c r="A443" s="791"/>
      <c r="B443" s="759"/>
      <c r="C443" s="755"/>
      <c r="D443" s="96" t="s">
        <v>31</v>
      </c>
      <c r="E443" s="83">
        <v>1418.655219257078</v>
      </c>
      <c r="F443" s="83">
        <v>494.53646800000001</v>
      </c>
      <c r="G443" s="83">
        <v>51.9101</v>
      </c>
      <c r="H443" s="83">
        <v>653.65136500000006</v>
      </c>
      <c r="I443" s="83">
        <v>954.49249499999996</v>
      </c>
      <c r="J443" s="83">
        <v>2319.0723321082801</v>
      </c>
      <c r="K443" s="83">
        <v>1418.655219257078</v>
      </c>
      <c r="L443" s="83"/>
      <c r="M443" s="83"/>
      <c r="N443" s="83"/>
      <c r="O443" s="83"/>
      <c r="P443" s="83"/>
      <c r="Q443" s="83"/>
      <c r="R443" s="83">
        <v>5892.317979365358</v>
      </c>
      <c r="S443" s="83">
        <v>8605.4132675549627</v>
      </c>
      <c r="T443" s="83">
        <v>23485.724944461999</v>
      </c>
      <c r="U443" s="99">
        <v>-0.31527774481427906</v>
      </c>
      <c r="V443" s="72"/>
      <c r="W443" s="72"/>
    </row>
    <row r="444" spans="1:23" ht="13.5" x14ac:dyDescent="0.2">
      <c r="A444" s="791"/>
      <c r="B444" s="759"/>
      <c r="C444" s="755"/>
      <c r="D444" s="85" t="s">
        <v>214</v>
      </c>
      <c r="E444" s="83">
        <v>2.909569271684127</v>
      </c>
      <c r="F444" s="83"/>
      <c r="G444" s="83"/>
      <c r="H444" s="83"/>
      <c r="I444" s="83">
        <v>0</v>
      </c>
      <c r="J444" s="83">
        <v>1.36793226828681</v>
      </c>
      <c r="K444" s="83">
        <v>2.909569271684127</v>
      </c>
      <c r="L444" s="83"/>
      <c r="M444" s="83"/>
      <c r="N444" s="83"/>
      <c r="O444" s="83"/>
      <c r="P444" s="83"/>
      <c r="Q444" s="83"/>
      <c r="R444" s="83">
        <v>4.2775015399709373</v>
      </c>
      <c r="S444" s="83"/>
      <c r="T444" s="83"/>
      <c r="U444" s="99"/>
      <c r="V444" s="72"/>
      <c r="W444" s="72"/>
    </row>
    <row r="445" spans="1:23" ht="13.5" x14ac:dyDescent="0.2">
      <c r="A445" s="791"/>
      <c r="B445" s="759"/>
      <c r="C445" s="755"/>
      <c r="D445" s="85" t="s">
        <v>215</v>
      </c>
      <c r="E445" s="83">
        <v>0</v>
      </c>
      <c r="F445" s="83"/>
      <c r="G445" s="83"/>
      <c r="H445" s="83"/>
      <c r="I445" s="83">
        <v>0</v>
      </c>
      <c r="J445" s="83">
        <v>0</v>
      </c>
      <c r="K445" s="83">
        <v>0</v>
      </c>
      <c r="L445" s="83"/>
      <c r="M445" s="83"/>
      <c r="N445" s="83"/>
      <c r="O445" s="83"/>
      <c r="P445" s="83"/>
      <c r="Q445" s="83"/>
      <c r="R445" s="83">
        <v>0</v>
      </c>
      <c r="S445" s="83"/>
      <c r="T445" s="83"/>
      <c r="U445" s="99"/>
      <c r="V445" s="72"/>
      <c r="W445" s="72"/>
    </row>
    <row r="446" spans="1:23" ht="13.5" x14ac:dyDescent="0.2">
      <c r="A446" s="791"/>
      <c r="B446" s="759"/>
      <c r="C446" s="755"/>
      <c r="D446" s="96" t="s">
        <v>32</v>
      </c>
      <c r="E446" s="83">
        <v>0</v>
      </c>
      <c r="F446" s="83">
        <v>0</v>
      </c>
      <c r="G446" s="83">
        <v>0</v>
      </c>
      <c r="H446" s="83">
        <v>0</v>
      </c>
      <c r="I446" s="83">
        <v>0</v>
      </c>
      <c r="J446" s="83">
        <v>0</v>
      </c>
      <c r="K446" s="83">
        <v>0</v>
      </c>
      <c r="L446" s="83"/>
      <c r="M446" s="83"/>
      <c r="N446" s="83"/>
      <c r="O446" s="83"/>
      <c r="P446" s="83"/>
      <c r="Q446" s="83"/>
      <c r="R446" s="83">
        <v>0</v>
      </c>
      <c r="S446" s="83">
        <v>0</v>
      </c>
      <c r="T446" s="83">
        <v>0</v>
      </c>
      <c r="U446" s="99" t="s">
        <v>112</v>
      </c>
    </row>
    <row r="447" spans="1:23" ht="13.5" x14ac:dyDescent="0.2">
      <c r="A447" s="791"/>
      <c r="B447" s="759"/>
      <c r="C447" s="755" t="s">
        <v>61</v>
      </c>
      <c r="D447" s="103" t="s">
        <v>24</v>
      </c>
      <c r="E447" s="83">
        <v>5544.2738338310519</v>
      </c>
      <c r="F447" s="83">
        <v>1288.3188843968801</v>
      </c>
      <c r="G447" s="83">
        <v>368.96785526328699</v>
      </c>
      <c r="H447" s="83">
        <v>2759.47144748046</v>
      </c>
      <c r="I447" s="83">
        <v>3766.6850931526301</v>
      </c>
      <c r="J447" s="83">
        <v>4942.2921251042399</v>
      </c>
      <c r="K447" s="83">
        <v>5544.2738338310519</v>
      </c>
      <c r="L447" s="83"/>
      <c r="M447" s="83"/>
      <c r="N447" s="83"/>
      <c r="O447" s="83"/>
      <c r="P447" s="83"/>
      <c r="Q447" s="83"/>
      <c r="R447" s="83">
        <v>18670.009239228548</v>
      </c>
      <c r="S447" s="83">
        <v>24039.273764263278</v>
      </c>
      <c r="T447" s="83">
        <v>56402.889979415202</v>
      </c>
      <c r="U447" s="99">
        <v>-0.22335385742878244</v>
      </c>
    </row>
    <row r="448" spans="1:23" ht="13.5" x14ac:dyDescent="0.2">
      <c r="A448" s="791"/>
      <c r="B448" s="759"/>
      <c r="C448" s="755"/>
      <c r="D448" s="103" t="s">
        <v>51</v>
      </c>
      <c r="E448" s="83">
        <v>4634.0894228882889</v>
      </c>
      <c r="F448" s="83">
        <v>978.25144999384099</v>
      </c>
      <c r="G448" s="83">
        <v>485.615162684903</v>
      </c>
      <c r="H448" s="83">
        <v>1964.2823522762701</v>
      </c>
      <c r="I448" s="83">
        <v>2895.33318319919</v>
      </c>
      <c r="J448" s="83">
        <v>4386.7409822452601</v>
      </c>
      <c r="K448" s="83">
        <v>4634.0894228882889</v>
      </c>
      <c r="L448" s="83"/>
      <c r="M448" s="83"/>
      <c r="N448" s="83"/>
      <c r="O448" s="83"/>
      <c r="P448" s="83"/>
      <c r="Q448" s="83"/>
      <c r="R448" s="83">
        <v>15344.312553287753</v>
      </c>
      <c r="S448" s="83">
        <v>20308.916863008591</v>
      </c>
      <c r="T448" s="83">
        <v>47978.521586601302</v>
      </c>
      <c r="U448" s="99">
        <v>-0.24445441099636145</v>
      </c>
    </row>
    <row r="449" spans="1:21" ht="13.5" x14ac:dyDescent="0.2">
      <c r="A449" s="791"/>
      <c r="B449" s="759"/>
      <c r="C449" s="755"/>
      <c r="D449" s="103" t="s">
        <v>216</v>
      </c>
      <c r="E449" s="83">
        <v>3892.7504290841734</v>
      </c>
      <c r="F449" s="83">
        <v>808.04649971761705</v>
      </c>
      <c r="G449" s="83">
        <v>348.76995916545798</v>
      </c>
      <c r="H449" s="83">
        <v>1297.7408484893799</v>
      </c>
      <c r="I449" s="83">
        <v>2392.5649344165199</v>
      </c>
      <c r="J449" s="83">
        <v>3347.8179671941498</v>
      </c>
      <c r="K449" s="83">
        <v>3892.7504290841734</v>
      </c>
      <c r="L449" s="83"/>
      <c r="M449" s="83"/>
      <c r="N449" s="83"/>
      <c r="O449" s="83"/>
      <c r="P449" s="83"/>
      <c r="Q449" s="83"/>
      <c r="R449" s="83">
        <v>12087.690638067297</v>
      </c>
      <c r="S449" s="83">
        <v>17595.928344680062</v>
      </c>
      <c r="T449" s="83">
        <v>44064.483871014403</v>
      </c>
      <c r="U449" s="99">
        <v>-0.31304047156330461</v>
      </c>
    </row>
    <row r="450" spans="1:21" ht="13.5" x14ac:dyDescent="0.2">
      <c r="A450" s="791"/>
      <c r="B450" s="759"/>
      <c r="C450" s="755"/>
      <c r="D450" s="103" t="s">
        <v>53</v>
      </c>
      <c r="E450" s="83">
        <v>3971.6787192351312</v>
      </c>
      <c r="F450" s="83">
        <v>1088.4156719704099</v>
      </c>
      <c r="G450" s="83">
        <v>306.48528457597303</v>
      </c>
      <c r="H450" s="83">
        <v>1838.0354559314801</v>
      </c>
      <c r="I450" s="83">
        <v>2844.1626306094299</v>
      </c>
      <c r="J450" s="83">
        <v>3852.1676804337699</v>
      </c>
      <c r="K450" s="83">
        <v>3971.6787192351312</v>
      </c>
      <c r="L450" s="83"/>
      <c r="M450" s="83"/>
      <c r="N450" s="83"/>
      <c r="O450" s="83"/>
      <c r="P450" s="83"/>
      <c r="Q450" s="83"/>
      <c r="R450" s="83">
        <v>13900.945442756194</v>
      </c>
      <c r="S450" s="83">
        <v>17945.16835055493</v>
      </c>
      <c r="T450" s="83">
        <v>47512.0596284235</v>
      </c>
      <c r="U450" s="99">
        <v>-0.22536555962004523</v>
      </c>
    </row>
    <row r="451" spans="1:21" ht="13.5" x14ac:dyDescent="0.2">
      <c r="A451" s="791"/>
      <c r="B451" s="759"/>
      <c r="C451" s="755"/>
      <c r="D451" s="103" t="s">
        <v>54</v>
      </c>
      <c r="E451" s="83">
        <v>5457.4872064469464</v>
      </c>
      <c r="F451" s="83">
        <v>1144.6441217890399</v>
      </c>
      <c r="G451" s="83">
        <v>505.77018281662902</v>
      </c>
      <c r="H451" s="83">
        <v>3092.4761315431701</v>
      </c>
      <c r="I451" s="83">
        <v>3803.2135146570899</v>
      </c>
      <c r="J451" s="83">
        <v>4793.1656502183296</v>
      </c>
      <c r="K451" s="83">
        <v>5457.4872064469464</v>
      </c>
      <c r="L451" s="83"/>
      <c r="M451" s="83"/>
      <c r="N451" s="83"/>
      <c r="O451" s="83"/>
      <c r="P451" s="83"/>
      <c r="Q451" s="83"/>
      <c r="R451" s="83">
        <v>18796.756807471204</v>
      </c>
      <c r="S451" s="83">
        <v>27590.065034764863</v>
      </c>
      <c r="T451" s="83">
        <v>65293.257636685397</v>
      </c>
      <c r="U451" s="99">
        <v>-0.3187128488538773</v>
      </c>
    </row>
    <row r="452" spans="1:21" ht="13.5" x14ac:dyDescent="0.2">
      <c r="A452" s="791"/>
      <c r="B452" s="759"/>
      <c r="C452" s="755"/>
      <c r="D452" s="103" t="s">
        <v>55</v>
      </c>
      <c r="E452" s="83">
        <v>5001.107448893541</v>
      </c>
      <c r="F452" s="83">
        <v>1681.23026313221</v>
      </c>
      <c r="G452" s="83">
        <v>524.93417549375101</v>
      </c>
      <c r="H452" s="83">
        <v>2548.3852802801198</v>
      </c>
      <c r="I452" s="83">
        <v>3516.45865409308</v>
      </c>
      <c r="J452" s="83">
        <v>4838.2101961725903</v>
      </c>
      <c r="K452" s="83">
        <v>5001.107448893541</v>
      </c>
      <c r="L452" s="83"/>
      <c r="M452" s="83"/>
      <c r="N452" s="83"/>
      <c r="O452" s="83"/>
      <c r="P452" s="83"/>
      <c r="Q452" s="83"/>
      <c r="R452" s="83">
        <v>18110.326018065291</v>
      </c>
      <c r="S452" s="83">
        <v>25435.348890230111</v>
      </c>
      <c r="T452" s="83">
        <v>63332.591040970998</v>
      </c>
      <c r="U452" s="99">
        <v>-0.2879859405026054</v>
      </c>
    </row>
    <row r="453" spans="1:21" ht="13.5" x14ac:dyDescent="0.2">
      <c r="A453" s="791"/>
      <c r="B453" s="759"/>
      <c r="C453" s="755"/>
      <c r="D453" s="103" t="s">
        <v>75</v>
      </c>
      <c r="E453" s="83">
        <v>91.603902242983111</v>
      </c>
      <c r="F453" s="83">
        <v>37.228192999999997</v>
      </c>
      <c r="G453" s="83">
        <v>6.5969629999999997</v>
      </c>
      <c r="H453" s="83">
        <v>32.096788999999902</v>
      </c>
      <c r="I453" s="83">
        <v>65.290822000000006</v>
      </c>
      <c r="J453" s="83">
        <v>81.832864000000001</v>
      </c>
      <c r="K453" s="83">
        <v>91.603902242983111</v>
      </c>
      <c r="L453" s="83"/>
      <c r="M453" s="83"/>
      <c r="N453" s="83"/>
      <c r="O453" s="83"/>
      <c r="P453" s="83"/>
      <c r="Q453" s="83"/>
      <c r="R453" s="83">
        <v>314.64953324298301</v>
      </c>
      <c r="S453" s="83">
        <v>110.82802599999999</v>
      </c>
      <c r="T453" s="83">
        <v>532.632750095863</v>
      </c>
      <c r="U453" s="99">
        <v>1.8390791084105662</v>
      </c>
    </row>
    <row r="454" spans="1:21" ht="13.5" x14ac:dyDescent="0.2">
      <c r="A454" s="791"/>
      <c r="B454" s="759"/>
      <c r="C454" s="755" t="s">
        <v>33</v>
      </c>
      <c r="D454" s="96" t="s">
        <v>34</v>
      </c>
      <c r="E454" s="83">
        <v>18778.341777686128</v>
      </c>
      <c r="F454" s="83">
        <v>5607.1780887079003</v>
      </c>
      <c r="G454" s="83">
        <v>2361.5214066521498</v>
      </c>
      <c r="H454" s="83">
        <v>10676.0959466982</v>
      </c>
      <c r="I454" s="83">
        <v>15417.288225734401</v>
      </c>
      <c r="J454" s="83">
        <v>19920.318247738101</v>
      </c>
      <c r="K454" s="83">
        <v>18778.341777686128</v>
      </c>
      <c r="L454" s="83"/>
      <c r="M454" s="83"/>
      <c r="N454" s="83"/>
      <c r="O454" s="83"/>
      <c r="P454" s="83"/>
      <c r="Q454" s="83"/>
      <c r="R454" s="83">
        <v>72760.743693216878</v>
      </c>
      <c r="S454" s="83">
        <v>97645.708003150881</v>
      </c>
      <c r="T454" s="83">
        <v>238217.10055836799</v>
      </c>
      <c r="U454" s="99">
        <v>-0.25484954555433204</v>
      </c>
    </row>
    <row r="455" spans="1:21" ht="13.5" x14ac:dyDescent="0.2">
      <c r="A455" s="791"/>
      <c r="B455" s="759"/>
      <c r="C455" s="755"/>
      <c r="D455" s="96" t="s">
        <v>35</v>
      </c>
      <c r="E455" s="83">
        <v>3287.0529491430966</v>
      </c>
      <c r="F455" s="83">
        <v>537.10167417027799</v>
      </c>
      <c r="G455" s="83">
        <v>58.279001355154797</v>
      </c>
      <c r="H455" s="83">
        <v>1134.72856519641</v>
      </c>
      <c r="I455" s="83">
        <v>1724.1658005337799</v>
      </c>
      <c r="J455" s="83">
        <v>2339.1092976138498</v>
      </c>
      <c r="K455" s="83">
        <v>3287.0529491430966</v>
      </c>
      <c r="L455" s="83"/>
      <c r="M455" s="83"/>
      <c r="N455" s="83"/>
      <c r="O455" s="83"/>
      <c r="P455" s="83"/>
      <c r="Q455" s="83"/>
      <c r="R455" s="83">
        <v>9080.4372880125702</v>
      </c>
      <c r="S455" s="83">
        <v>10661.068304753262</v>
      </c>
      <c r="T455" s="83">
        <v>25900.5581899852</v>
      </c>
      <c r="U455" s="99">
        <v>-0.14826197258636487</v>
      </c>
    </row>
    <row r="456" spans="1:21" ht="13.5" x14ac:dyDescent="0.2">
      <c r="A456" s="791"/>
      <c r="B456" s="759"/>
      <c r="C456" s="755"/>
      <c r="D456" s="96" t="s">
        <v>36</v>
      </c>
      <c r="E456" s="83">
        <v>6296.3997277629642</v>
      </c>
      <c r="F456" s="83">
        <v>832.43402287135405</v>
      </c>
      <c r="G456" s="83">
        <v>122.176002337157</v>
      </c>
      <c r="H456" s="83">
        <v>1639.54935208796</v>
      </c>
      <c r="I456" s="83">
        <v>2002.51158743121</v>
      </c>
      <c r="J456" s="83">
        <v>3796.2326392803302</v>
      </c>
      <c r="K456" s="83">
        <v>6296.3997277629642</v>
      </c>
      <c r="L456" s="83"/>
      <c r="M456" s="83"/>
      <c r="N456" s="83"/>
      <c r="O456" s="83"/>
      <c r="P456" s="83"/>
      <c r="Q456" s="83"/>
      <c r="R456" s="83">
        <v>14689.303331770976</v>
      </c>
      <c r="S456" s="83">
        <v>24450.293380555449</v>
      </c>
      <c r="T456" s="83">
        <v>59622.541368232298</v>
      </c>
      <c r="U456" s="99">
        <v>-0.39921770658781064</v>
      </c>
    </row>
    <row r="457" spans="1:21" ht="13.5" x14ac:dyDescent="0.2">
      <c r="A457" s="791"/>
      <c r="B457" s="759"/>
      <c r="C457" s="755"/>
      <c r="D457" s="96" t="s">
        <v>37</v>
      </c>
      <c r="E457" s="83">
        <v>0</v>
      </c>
      <c r="F457" s="83">
        <v>0</v>
      </c>
      <c r="G457" s="83">
        <v>0</v>
      </c>
      <c r="H457" s="83">
        <v>0</v>
      </c>
      <c r="I457" s="83">
        <v>0</v>
      </c>
      <c r="J457" s="83">
        <v>0</v>
      </c>
      <c r="K457" s="83">
        <v>0</v>
      </c>
      <c r="L457" s="83"/>
      <c r="M457" s="83"/>
      <c r="N457" s="83"/>
      <c r="O457" s="83"/>
      <c r="P457" s="83"/>
      <c r="Q457" s="83"/>
      <c r="R457" s="83">
        <v>0</v>
      </c>
      <c r="S457" s="83">
        <v>4.2323135901201399</v>
      </c>
      <c r="T457" s="83">
        <v>4.82731801405306</v>
      </c>
      <c r="U457" s="99">
        <v>-1</v>
      </c>
    </row>
    <row r="458" spans="1:21" ht="13.5" x14ac:dyDescent="0.2">
      <c r="A458" s="791"/>
      <c r="B458" s="759"/>
      <c r="C458" s="755"/>
      <c r="D458" s="96" t="s">
        <v>38</v>
      </c>
      <c r="E458" s="83">
        <v>215.55212919482602</v>
      </c>
      <c r="F458" s="83">
        <v>35.0315348685507</v>
      </c>
      <c r="G458" s="83">
        <v>1.6223992538041001</v>
      </c>
      <c r="H458" s="83">
        <v>74.1636123486266</v>
      </c>
      <c r="I458" s="83">
        <v>130.13545190980599</v>
      </c>
      <c r="J458" s="83">
        <v>166.42183063549399</v>
      </c>
      <c r="K458" s="83">
        <v>215.55212919482602</v>
      </c>
      <c r="L458" s="83"/>
      <c r="M458" s="83"/>
      <c r="N458" s="83"/>
      <c r="O458" s="83"/>
      <c r="P458" s="83"/>
      <c r="Q458" s="83"/>
      <c r="R458" s="83">
        <v>622.92695821110738</v>
      </c>
      <c r="S458" s="83">
        <v>245.35675770376304</v>
      </c>
      <c r="T458" s="83">
        <v>1262.8117292468801</v>
      </c>
      <c r="U458" s="99">
        <v>1.5388620392645231</v>
      </c>
    </row>
    <row r="459" spans="1:21" ht="13.5" x14ac:dyDescent="0.2">
      <c r="A459" s="791"/>
      <c r="B459" s="759"/>
      <c r="C459" s="755"/>
      <c r="D459" s="96" t="s">
        <v>39</v>
      </c>
      <c r="E459" s="83">
        <v>15.644378834998982</v>
      </c>
      <c r="F459" s="83">
        <v>14.3897633819109</v>
      </c>
      <c r="G459" s="83">
        <v>3.54077340173684</v>
      </c>
      <c r="H459" s="83">
        <v>7.9508286697163104</v>
      </c>
      <c r="I459" s="83">
        <v>9.6077665184729995</v>
      </c>
      <c r="J459" s="83">
        <v>20.1454501007739</v>
      </c>
      <c r="K459" s="83">
        <v>15.644378834998982</v>
      </c>
      <c r="L459" s="83"/>
      <c r="M459" s="83"/>
      <c r="N459" s="83"/>
      <c r="O459" s="83"/>
      <c r="P459" s="83"/>
      <c r="Q459" s="83"/>
      <c r="R459" s="83">
        <v>71.278960907609928</v>
      </c>
      <c r="S459" s="83">
        <v>18.870513748528101</v>
      </c>
      <c r="T459" s="83">
        <v>108.59732935945399</v>
      </c>
      <c r="U459" s="99">
        <v>2.7772665788269641</v>
      </c>
    </row>
    <row r="460" spans="1:21" ht="13.5" x14ac:dyDescent="0.2">
      <c r="A460" s="791"/>
      <c r="B460" s="759"/>
      <c r="C460" s="755" t="s">
        <v>40</v>
      </c>
      <c r="D460" s="96" t="s">
        <v>41</v>
      </c>
      <c r="E460" s="83">
        <v>24334.905905732336</v>
      </c>
      <c r="F460" s="83">
        <v>6372.7091999130298</v>
      </c>
      <c r="G460" s="83">
        <v>1638.98006038886</v>
      </c>
      <c r="H460" s="83">
        <v>7867.8574616896203</v>
      </c>
      <c r="I460" s="83">
        <v>16175.677362559099</v>
      </c>
      <c r="J460" s="83">
        <v>22242.853906276399</v>
      </c>
      <c r="K460" s="83">
        <v>24334.905905732336</v>
      </c>
      <c r="L460" s="83"/>
      <c r="M460" s="83"/>
      <c r="N460" s="83"/>
      <c r="O460" s="83"/>
      <c r="P460" s="83"/>
      <c r="Q460" s="83"/>
      <c r="R460" s="83">
        <v>78632.983896559337</v>
      </c>
      <c r="S460" s="83">
        <v>114357.36791112987</v>
      </c>
      <c r="T460" s="83">
        <v>280579.87199156597</v>
      </c>
      <c r="U460" s="99">
        <v>-0.31239249964491045</v>
      </c>
    </row>
    <row r="461" spans="1:21" ht="13.5" x14ac:dyDescent="0.2">
      <c r="A461" s="791"/>
      <c r="B461" s="759"/>
      <c r="C461" s="755"/>
      <c r="D461" s="96" t="s">
        <v>42</v>
      </c>
      <c r="E461" s="83">
        <v>3983.6246531886263</v>
      </c>
      <c r="F461" s="83">
        <v>592.38812208696697</v>
      </c>
      <c r="G461" s="83">
        <v>682.65457506516702</v>
      </c>
      <c r="H461" s="83">
        <v>5470.06655219395</v>
      </c>
      <c r="I461" s="83">
        <v>2838.1860331420298</v>
      </c>
      <c r="J461" s="83">
        <v>3743.0035878007602</v>
      </c>
      <c r="K461" s="83">
        <v>3983.6246531886263</v>
      </c>
      <c r="L461" s="83"/>
      <c r="M461" s="83"/>
      <c r="N461" s="83"/>
      <c r="O461" s="83"/>
      <c r="P461" s="83"/>
      <c r="Q461" s="83"/>
      <c r="R461" s="83">
        <v>17309.923523477501</v>
      </c>
      <c r="S461" s="83">
        <v>16853.120873199179</v>
      </c>
      <c r="T461" s="83">
        <v>40375.891897373003</v>
      </c>
      <c r="U461" s="99">
        <v>2.7104929331205119E-2</v>
      </c>
    </row>
    <row r="462" spans="1:21" ht="13.5" x14ac:dyDescent="0.2">
      <c r="A462" s="791"/>
      <c r="B462" s="759"/>
      <c r="C462" s="755"/>
      <c r="D462" s="96" t="s">
        <v>43</v>
      </c>
      <c r="E462" s="83">
        <v>274.46040370114588</v>
      </c>
      <c r="F462" s="83">
        <v>61.037762000000001</v>
      </c>
      <c r="G462" s="83">
        <v>225.50494754597</v>
      </c>
      <c r="H462" s="83">
        <v>194.56429111730799</v>
      </c>
      <c r="I462" s="83">
        <v>269.84543642678102</v>
      </c>
      <c r="J462" s="83">
        <v>256.36997129121801</v>
      </c>
      <c r="K462" s="83">
        <v>274.46040370114588</v>
      </c>
      <c r="L462" s="83"/>
      <c r="M462" s="83"/>
      <c r="N462" s="83"/>
      <c r="O462" s="83"/>
      <c r="P462" s="83"/>
      <c r="Q462" s="83"/>
      <c r="R462" s="83">
        <v>1281.7828120824229</v>
      </c>
      <c r="S462" s="83">
        <v>1815.0404891727203</v>
      </c>
      <c r="T462" s="83">
        <v>4160.6726042671698</v>
      </c>
      <c r="U462" s="99">
        <v>-0.29379932859423519</v>
      </c>
    </row>
    <row r="463" spans="1:21" ht="13.5" x14ac:dyDescent="0.2">
      <c r="A463" s="791"/>
      <c r="B463" s="773" t="s">
        <v>87</v>
      </c>
      <c r="C463" s="773"/>
      <c r="D463" s="773"/>
      <c r="E463" s="98">
        <v>28592.990962622112</v>
      </c>
      <c r="F463" s="98">
        <v>7026.1350839999996</v>
      </c>
      <c r="G463" s="98">
        <v>2547.1395830000001</v>
      </c>
      <c r="H463" s="98">
        <v>13532.488305000899</v>
      </c>
      <c r="I463" s="98">
        <v>19283.708832127901</v>
      </c>
      <c r="J463" s="98">
        <v>26242.227465368302</v>
      </c>
      <c r="K463" s="98">
        <v>28592.990962622112</v>
      </c>
      <c r="L463" s="98"/>
      <c r="M463" s="98"/>
      <c r="N463" s="98"/>
      <c r="O463" s="98"/>
      <c r="P463" s="98"/>
      <c r="Q463" s="98"/>
      <c r="R463" s="98">
        <v>97224.690232119203</v>
      </c>
      <c r="S463" s="98">
        <v>133025.52927350189</v>
      </c>
      <c r="T463" s="98">
        <v>325116.436493207</v>
      </c>
      <c r="U463" s="101">
        <v>-0.26912758202807663</v>
      </c>
    </row>
    <row r="464" spans="1:21" ht="13.5" x14ac:dyDescent="0.2">
      <c r="A464" s="791"/>
      <c r="B464" s="759" t="s">
        <v>45</v>
      </c>
      <c r="C464" s="755" t="s">
        <v>26</v>
      </c>
      <c r="D464" s="96" t="s">
        <v>27</v>
      </c>
      <c r="E464" s="97">
        <v>4599.2508529650659</v>
      </c>
      <c r="F464" s="97">
        <v>1371.69725781952</v>
      </c>
      <c r="G464" s="97">
        <v>164.08921572244</v>
      </c>
      <c r="H464" s="97">
        <v>2263.2974753922299</v>
      </c>
      <c r="I464" s="97">
        <v>3093.8686896532899</v>
      </c>
      <c r="J464" s="97">
        <v>3979.6027607085198</v>
      </c>
      <c r="K464" s="97">
        <v>4599.2508529650659</v>
      </c>
      <c r="L464" s="97"/>
      <c r="M464" s="97"/>
      <c r="N464" s="97"/>
      <c r="O464" s="97"/>
      <c r="P464" s="97"/>
      <c r="Q464" s="97"/>
      <c r="R464" s="97">
        <v>15471.806252261065</v>
      </c>
      <c r="S464" s="97">
        <v>19980.672500114273</v>
      </c>
      <c r="T464" s="97">
        <v>55121.860007646297</v>
      </c>
      <c r="U464" s="99">
        <v>-0.22566138591318285</v>
      </c>
    </row>
    <row r="465" spans="1:22" ht="13.5" x14ac:dyDescent="0.2">
      <c r="A465" s="791"/>
      <c r="B465" s="759"/>
      <c r="C465" s="755"/>
      <c r="D465" s="96" t="s">
        <v>28</v>
      </c>
      <c r="E465" s="97">
        <v>2339.8210628600164</v>
      </c>
      <c r="F465" s="97">
        <v>774.29639318047703</v>
      </c>
      <c r="G465" s="97">
        <v>157.85932427756001</v>
      </c>
      <c r="H465" s="97">
        <v>1493.2752016068901</v>
      </c>
      <c r="I465" s="97">
        <v>2006.4394062187801</v>
      </c>
      <c r="J465" s="97">
        <v>2581.2185961914101</v>
      </c>
      <c r="K465" s="97">
        <v>2339.8210628600164</v>
      </c>
      <c r="L465" s="97"/>
      <c r="M465" s="97"/>
      <c r="N465" s="97"/>
      <c r="O465" s="97"/>
      <c r="P465" s="97"/>
      <c r="Q465" s="97"/>
      <c r="R465" s="97">
        <v>9352.9099843351341</v>
      </c>
      <c r="S465" s="97">
        <v>11562.221529498129</v>
      </c>
      <c r="T465" s="97">
        <v>31183.870332459399</v>
      </c>
      <c r="U465" s="99">
        <v>-0.19108019505823226</v>
      </c>
      <c r="V465" s="72"/>
    </row>
    <row r="466" spans="1:22" ht="13.5" x14ac:dyDescent="0.2">
      <c r="A466" s="791"/>
      <c r="B466" s="759"/>
      <c r="C466" s="755"/>
      <c r="D466" s="96" t="s">
        <v>29</v>
      </c>
      <c r="E466" s="97">
        <v>2599.973964984099</v>
      </c>
      <c r="F466" s="97">
        <v>413.26127200000002</v>
      </c>
      <c r="G466" s="97">
        <v>79.105028000000004</v>
      </c>
      <c r="H466" s="97">
        <v>632.93012400000202</v>
      </c>
      <c r="I466" s="97">
        <v>1098.820469</v>
      </c>
      <c r="J466" s="97">
        <v>2724.8634592844101</v>
      </c>
      <c r="K466" s="97">
        <v>2599.973964984099</v>
      </c>
      <c r="L466" s="97"/>
      <c r="M466" s="97"/>
      <c r="N466" s="97"/>
      <c r="O466" s="97"/>
      <c r="P466" s="97"/>
      <c r="Q466" s="97"/>
      <c r="R466" s="97">
        <v>7548.9543172685117</v>
      </c>
      <c r="S466" s="97">
        <v>9840.7011722572188</v>
      </c>
      <c r="T466" s="97">
        <v>17546.954775706701</v>
      </c>
      <c r="U466" s="99">
        <v>-0.23288450841791342</v>
      </c>
      <c r="V466" s="72"/>
    </row>
    <row r="467" spans="1:22" ht="13.5" x14ac:dyDescent="0.2">
      <c r="A467" s="791"/>
      <c r="B467" s="759"/>
      <c r="C467" s="755"/>
      <c r="D467" s="96" t="s">
        <v>30</v>
      </c>
      <c r="E467" s="97">
        <v>3607.6492860974504</v>
      </c>
      <c r="F467" s="97">
        <v>719.899754999999</v>
      </c>
      <c r="G467" s="97">
        <v>186.18254899999999</v>
      </c>
      <c r="H467" s="97">
        <v>1289.9209940000001</v>
      </c>
      <c r="I467" s="97">
        <v>2334.4341449999802</v>
      </c>
      <c r="J467" s="97">
        <v>2962.8657628239098</v>
      </c>
      <c r="K467" s="97">
        <v>3607.6492860974504</v>
      </c>
      <c r="L467" s="97"/>
      <c r="M467" s="97"/>
      <c r="N467" s="97"/>
      <c r="O467" s="97"/>
      <c r="P467" s="97"/>
      <c r="Q467" s="97"/>
      <c r="R467" s="97">
        <v>11100.95249192134</v>
      </c>
      <c r="S467" s="97">
        <v>12485.535660183512</v>
      </c>
      <c r="T467" s="97">
        <v>29097.938144443</v>
      </c>
      <c r="U467" s="99">
        <v>-0.1108949752694729</v>
      </c>
    </row>
    <row r="468" spans="1:22" ht="13.5" x14ac:dyDescent="0.2">
      <c r="A468" s="791"/>
      <c r="B468" s="759"/>
      <c r="C468" s="755"/>
      <c r="D468" s="96" t="s">
        <v>31</v>
      </c>
      <c r="E468" s="97">
        <v>1339.430461742917</v>
      </c>
      <c r="F468" s="97">
        <v>416.66451699999999</v>
      </c>
      <c r="G468" s="97">
        <v>43.149245000000001</v>
      </c>
      <c r="H468" s="97">
        <v>603.54674599999998</v>
      </c>
      <c r="I468" s="97">
        <v>962.34493599999996</v>
      </c>
      <c r="J468" s="97">
        <v>2074.5401518917201</v>
      </c>
      <c r="K468" s="97">
        <v>1339.430461742917</v>
      </c>
      <c r="L468" s="97"/>
      <c r="M468" s="97"/>
      <c r="N468" s="97"/>
      <c r="O468" s="97"/>
      <c r="P468" s="97"/>
      <c r="Q468" s="97"/>
      <c r="R468" s="97">
        <v>5439.6760576346369</v>
      </c>
      <c r="S468" s="97">
        <v>7037.8524014450404</v>
      </c>
      <c r="T468" s="97">
        <v>18428.698561538</v>
      </c>
      <c r="U468" s="99">
        <v>-0.22708295835847014</v>
      </c>
    </row>
    <row r="469" spans="1:22" ht="13.5" x14ac:dyDescent="0.2">
      <c r="A469" s="791"/>
      <c r="B469" s="759"/>
      <c r="C469" s="755"/>
      <c r="D469" s="85" t="s">
        <v>214</v>
      </c>
      <c r="E469" s="97">
        <v>1.0688307283158727</v>
      </c>
      <c r="F469" s="97"/>
      <c r="G469" s="97"/>
      <c r="H469" s="97"/>
      <c r="I469" s="97">
        <v>0</v>
      </c>
      <c r="J469" s="97">
        <v>0.54706773171318701</v>
      </c>
      <c r="K469" s="97">
        <v>1.0688307283158727</v>
      </c>
      <c r="L469" s="97"/>
      <c r="M469" s="97"/>
      <c r="N469" s="97"/>
      <c r="O469" s="97"/>
      <c r="P469" s="97"/>
      <c r="Q469" s="97"/>
      <c r="R469" s="97">
        <v>1.6158984600290598</v>
      </c>
      <c r="S469" s="97"/>
      <c r="T469" s="97"/>
      <c r="U469" s="99"/>
    </row>
    <row r="470" spans="1:22" ht="13.5" x14ac:dyDescent="0.2">
      <c r="A470" s="791"/>
      <c r="B470" s="759"/>
      <c r="C470" s="755"/>
      <c r="D470" s="85" t="s">
        <v>215</v>
      </c>
      <c r="E470" s="97">
        <v>0</v>
      </c>
      <c r="F470" s="97"/>
      <c r="G470" s="97"/>
      <c r="H470" s="97"/>
      <c r="I470" s="97">
        <v>0</v>
      </c>
      <c r="J470" s="97">
        <v>0</v>
      </c>
      <c r="K470" s="97">
        <v>0</v>
      </c>
      <c r="L470" s="97"/>
      <c r="M470" s="97"/>
      <c r="N470" s="97"/>
      <c r="O470" s="97"/>
      <c r="P470" s="97"/>
      <c r="Q470" s="97"/>
      <c r="R470" s="97">
        <v>0</v>
      </c>
      <c r="S470" s="97"/>
      <c r="T470" s="97"/>
      <c r="U470" s="99"/>
    </row>
    <row r="471" spans="1:22" ht="13.5" x14ac:dyDescent="0.2">
      <c r="A471" s="791"/>
      <c r="B471" s="759"/>
      <c r="C471" s="755"/>
      <c r="D471" s="96" t="s">
        <v>32</v>
      </c>
      <c r="E471" s="97">
        <v>35.679500000000004</v>
      </c>
      <c r="F471" s="97">
        <v>14.0113</v>
      </c>
      <c r="G471" s="97">
        <v>6.6246</v>
      </c>
      <c r="H471" s="97">
        <v>10.793900000000001</v>
      </c>
      <c r="I471" s="97">
        <v>18.182600000000001</v>
      </c>
      <c r="J471" s="97">
        <v>16.689800000000002</v>
      </c>
      <c r="K471" s="97">
        <v>35.679500000000004</v>
      </c>
      <c r="L471" s="97"/>
      <c r="M471" s="97"/>
      <c r="N471" s="97"/>
      <c r="O471" s="97"/>
      <c r="P471" s="97"/>
      <c r="Q471" s="97"/>
      <c r="R471" s="97">
        <v>101.9817</v>
      </c>
      <c r="S471" s="97">
        <v>170.39839999999998</v>
      </c>
      <c r="T471" s="97">
        <v>439.24020000000002</v>
      </c>
      <c r="U471" s="99">
        <v>-0.4015102254481262</v>
      </c>
    </row>
    <row r="472" spans="1:22" ht="13.5" x14ac:dyDescent="0.2">
      <c r="A472" s="791"/>
      <c r="B472" s="759"/>
      <c r="C472" s="755" t="s">
        <v>61</v>
      </c>
      <c r="D472" s="103" t="s">
        <v>24</v>
      </c>
      <c r="E472" s="83">
        <v>2806.6350591689425</v>
      </c>
      <c r="F472" s="83">
        <v>654.765875603121</v>
      </c>
      <c r="G472" s="83">
        <v>39.738581736712902</v>
      </c>
      <c r="H472" s="83">
        <v>1222.6458635195399</v>
      </c>
      <c r="I472" s="83">
        <v>1841.68803784737</v>
      </c>
      <c r="J472" s="83">
        <v>2816.6597268957698</v>
      </c>
      <c r="K472" s="83">
        <v>2806.6350591689425</v>
      </c>
      <c r="L472" s="83"/>
      <c r="M472" s="83"/>
      <c r="N472" s="83"/>
      <c r="O472" s="83"/>
      <c r="P472" s="83"/>
      <c r="Q472" s="83"/>
      <c r="R472" s="83">
        <v>9382.1331447714565</v>
      </c>
      <c r="S472" s="83">
        <v>10944.644330736732</v>
      </c>
      <c r="T472" s="83">
        <v>26065.789922584801</v>
      </c>
      <c r="U472" s="99">
        <v>-0.14276491211113629</v>
      </c>
    </row>
    <row r="473" spans="1:22" ht="13.5" x14ac:dyDescent="0.2">
      <c r="A473" s="791"/>
      <c r="B473" s="759"/>
      <c r="C473" s="755"/>
      <c r="D473" s="103" t="s">
        <v>51</v>
      </c>
      <c r="E473" s="83">
        <v>2347.9556301117063</v>
      </c>
      <c r="F473" s="83">
        <v>522.66092000615902</v>
      </c>
      <c r="G473" s="83">
        <v>222.38600231509699</v>
      </c>
      <c r="H473" s="83">
        <v>890.13668172373195</v>
      </c>
      <c r="I473" s="83">
        <v>1404.5879458008101</v>
      </c>
      <c r="J473" s="83">
        <v>2365.47286775474</v>
      </c>
      <c r="K473" s="83">
        <v>2347.9556301117063</v>
      </c>
      <c r="L473" s="83"/>
      <c r="M473" s="83"/>
      <c r="N473" s="83"/>
      <c r="O473" s="83"/>
      <c r="P473" s="83"/>
      <c r="Q473" s="83"/>
      <c r="R473" s="83">
        <v>7753.2000477122447</v>
      </c>
      <c r="S473" s="83">
        <v>9389.7739959914088</v>
      </c>
      <c r="T473" s="83">
        <v>22473.716160398701</v>
      </c>
      <c r="U473" s="99">
        <v>-0.1742932203669475</v>
      </c>
    </row>
    <row r="474" spans="1:22" ht="13.5" x14ac:dyDescent="0.2">
      <c r="A474" s="791"/>
      <c r="B474" s="759"/>
      <c r="C474" s="755"/>
      <c r="D474" s="103" t="s">
        <v>216</v>
      </c>
      <c r="E474" s="83">
        <v>1991.4345489158222</v>
      </c>
      <c r="F474" s="83">
        <v>414.20676228238301</v>
      </c>
      <c r="G474" s="83">
        <v>39.182938834542398</v>
      </c>
      <c r="H474" s="83">
        <v>594.42254951062205</v>
      </c>
      <c r="I474" s="83">
        <v>1169.0694565834799</v>
      </c>
      <c r="J474" s="83">
        <v>1914.5270788058499</v>
      </c>
      <c r="K474" s="83">
        <v>1991.4345489158222</v>
      </c>
      <c r="L474" s="83"/>
      <c r="M474" s="83"/>
      <c r="N474" s="83"/>
      <c r="O474" s="83"/>
      <c r="P474" s="83"/>
      <c r="Q474" s="83"/>
      <c r="R474" s="83">
        <v>6122.8433349326997</v>
      </c>
      <c r="S474" s="83">
        <v>8115.8365523199473</v>
      </c>
      <c r="T474" s="83">
        <v>20640.425929985598</v>
      </c>
      <c r="U474" s="99">
        <v>-0.24556842717803895</v>
      </c>
    </row>
    <row r="475" spans="1:22" ht="13.5" x14ac:dyDescent="0.2">
      <c r="A475" s="791"/>
      <c r="B475" s="759"/>
      <c r="C475" s="755"/>
      <c r="D475" s="103" t="s">
        <v>53</v>
      </c>
      <c r="E475" s="83">
        <v>2005.3118727648662</v>
      </c>
      <c r="F475" s="83">
        <v>588.999542029586</v>
      </c>
      <c r="G475" s="83">
        <v>40.864770424026503</v>
      </c>
      <c r="H475" s="83">
        <v>840.21931806852297</v>
      </c>
      <c r="I475" s="83">
        <v>1394.9903373905599</v>
      </c>
      <c r="J475" s="83">
        <v>2102.1045675662299</v>
      </c>
      <c r="K475" s="83">
        <v>2005.3118727648662</v>
      </c>
      <c r="L475" s="83"/>
      <c r="M475" s="83"/>
      <c r="N475" s="83"/>
      <c r="O475" s="83"/>
      <c r="P475" s="83"/>
      <c r="Q475" s="83"/>
      <c r="R475" s="83">
        <v>6972.4904082437915</v>
      </c>
      <c r="S475" s="83">
        <v>8251.3651664450626</v>
      </c>
      <c r="T475" s="83">
        <v>22150.944923576499</v>
      </c>
      <c r="U475" s="99">
        <v>-0.15498947536608043</v>
      </c>
    </row>
    <row r="476" spans="1:22" ht="13.5" x14ac:dyDescent="0.2">
      <c r="A476" s="791"/>
      <c r="B476" s="759"/>
      <c r="C476" s="755"/>
      <c r="D476" s="103" t="s">
        <v>54</v>
      </c>
      <c r="E476" s="83">
        <v>2665.0788165530485</v>
      </c>
      <c r="F476" s="83">
        <v>603.43910521095904</v>
      </c>
      <c r="G476" s="83">
        <v>116.930706183371</v>
      </c>
      <c r="H476" s="83">
        <v>1429.4386464568299</v>
      </c>
      <c r="I476" s="83">
        <v>1758.7751373429101</v>
      </c>
      <c r="J476" s="83">
        <v>2660.7316447816702</v>
      </c>
      <c r="K476" s="83">
        <v>2665.0788165530485</v>
      </c>
      <c r="L476" s="83"/>
      <c r="M476" s="83"/>
      <c r="N476" s="83"/>
      <c r="O476" s="83"/>
      <c r="P476" s="83"/>
      <c r="Q476" s="83"/>
      <c r="R476" s="83">
        <v>9234.3940565287885</v>
      </c>
      <c r="S476" s="83">
        <v>12326.546278235126</v>
      </c>
      <c r="T476" s="83">
        <v>29959.964131314598</v>
      </c>
      <c r="U476" s="99">
        <v>-0.25085308990127453</v>
      </c>
    </row>
    <row r="477" spans="1:22" ht="13.5" x14ac:dyDescent="0.2">
      <c r="A477" s="791"/>
      <c r="B477" s="759"/>
      <c r="C477" s="755"/>
      <c r="D477" s="103" t="s">
        <v>55</v>
      </c>
      <c r="E477" s="83">
        <v>2616.9366481064635</v>
      </c>
      <c r="F477" s="83">
        <v>893.14213386778999</v>
      </c>
      <c r="G477" s="83">
        <v>173.002126506249</v>
      </c>
      <c r="H477" s="83">
        <v>1289.9099857198801</v>
      </c>
      <c r="I477" s="83">
        <v>1885.65825790692</v>
      </c>
      <c r="J477" s="83">
        <v>2407.1212898274198</v>
      </c>
      <c r="K477" s="83">
        <v>2616.9366481064635</v>
      </c>
      <c r="L477" s="83"/>
      <c r="M477" s="83"/>
      <c r="N477" s="83"/>
      <c r="O477" s="83"/>
      <c r="P477" s="83"/>
      <c r="Q477" s="83"/>
      <c r="R477" s="83">
        <v>9265.7704419347228</v>
      </c>
      <c r="S477" s="83">
        <v>11927.71789976989</v>
      </c>
      <c r="T477" s="83">
        <v>30017.255359029001</v>
      </c>
      <c r="U477" s="99">
        <v>-0.22317324069900424</v>
      </c>
    </row>
    <row r="478" spans="1:22" ht="13.5" x14ac:dyDescent="0.2">
      <c r="A478" s="791"/>
      <c r="B478" s="759"/>
      <c r="C478" s="755"/>
      <c r="D478" s="103" t="s">
        <v>75</v>
      </c>
      <c r="E478" s="83">
        <v>89.521383757016935</v>
      </c>
      <c r="F478" s="83">
        <v>32.616155999999997</v>
      </c>
      <c r="G478" s="83">
        <v>4.9048360000000004</v>
      </c>
      <c r="H478" s="83">
        <v>26.991396000000101</v>
      </c>
      <c r="I478" s="83">
        <v>59.321072999999899</v>
      </c>
      <c r="J478" s="83">
        <v>73.710423000000006</v>
      </c>
      <c r="K478" s="83">
        <v>89.521383757016935</v>
      </c>
      <c r="L478" s="83"/>
      <c r="M478" s="83"/>
      <c r="N478" s="83"/>
      <c r="O478" s="83"/>
      <c r="P478" s="83"/>
      <c r="Q478" s="83"/>
      <c r="R478" s="83">
        <v>287.06526775701695</v>
      </c>
      <c r="S478" s="83">
        <v>121.49743999999998</v>
      </c>
      <c r="T478" s="83">
        <v>510.46559490413603</v>
      </c>
      <c r="U478" s="99">
        <v>1.3627268834390009</v>
      </c>
    </row>
    <row r="479" spans="1:22" ht="13.5" x14ac:dyDescent="0.2">
      <c r="A479" s="791"/>
      <c r="B479" s="759"/>
      <c r="C479" s="755" t="s">
        <v>33</v>
      </c>
      <c r="D479" s="96" t="s">
        <v>34</v>
      </c>
      <c r="E479" s="83">
        <v>12029.107544313894</v>
      </c>
      <c r="F479" s="83">
        <v>3066.2431902920998</v>
      </c>
      <c r="G479" s="83">
        <v>554.83133834784996</v>
      </c>
      <c r="H479" s="83">
        <v>5000.1780993018401</v>
      </c>
      <c r="I479" s="83">
        <v>7956.3441522656103</v>
      </c>
      <c r="J479" s="83">
        <v>11651.006916262</v>
      </c>
      <c r="K479" s="83">
        <v>12029.107544313894</v>
      </c>
      <c r="L479" s="83"/>
      <c r="M479" s="83"/>
      <c r="N479" s="83"/>
      <c r="O479" s="83"/>
      <c r="P479" s="83"/>
      <c r="Q479" s="83"/>
      <c r="R479" s="83">
        <v>40257.71124078329</v>
      </c>
      <c r="S479" s="83">
        <v>51195.269583849127</v>
      </c>
      <c r="T479" s="83">
        <v>123832.026006632</v>
      </c>
      <c r="U479" s="99">
        <v>-0.21364392515117003</v>
      </c>
    </row>
    <row r="480" spans="1:22" ht="13.5" x14ac:dyDescent="0.2">
      <c r="A480" s="791"/>
      <c r="B480" s="759"/>
      <c r="C480" s="755"/>
      <c r="D480" s="96" t="s">
        <v>35</v>
      </c>
      <c r="E480" s="83">
        <v>930.46285085690261</v>
      </c>
      <c r="F480" s="83">
        <v>220.16732582972199</v>
      </c>
      <c r="G480" s="83">
        <v>23.660898644845201</v>
      </c>
      <c r="H480" s="83">
        <v>459.36913480359101</v>
      </c>
      <c r="I480" s="83">
        <v>583.31019946621598</v>
      </c>
      <c r="J480" s="83">
        <v>853.57950238615001</v>
      </c>
      <c r="K480" s="83">
        <v>930.46285085690261</v>
      </c>
      <c r="L480" s="83"/>
      <c r="M480" s="83"/>
      <c r="N480" s="83"/>
      <c r="O480" s="83"/>
      <c r="P480" s="83"/>
      <c r="Q480" s="83"/>
      <c r="R480" s="83">
        <v>3070.5499119874266</v>
      </c>
      <c r="S480" s="83">
        <v>1918.3445952467337</v>
      </c>
      <c r="T480" s="83">
        <v>5828.0006100147602</v>
      </c>
      <c r="U480" s="99">
        <v>0.60062478847419931</v>
      </c>
    </row>
    <row r="481" spans="1:21" ht="13.5" x14ac:dyDescent="0.2">
      <c r="A481" s="791"/>
      <c r="B481" s="759"/>
      <c r="C481" s="755"/>
      <c r="D481" s="96" t="s">
        <v>36</v>
      </c>
      <c r="E481" s="83">
        <v>1464.087272237035</v>
      </c>
      <c r="F481" s="83">
        <v>402.87237712864601</v>
      </c>
      <c r="G481" s="83">
        <v>57.140597662843099</v>
      </c>
      <c r="H481" s="83">
        <v>794.14264791204096</v>
      </c>
      <c r="I481" s="83">
        <v>907.62401256879104</v>
      </c>
      <c r="J481" s="83">
        <v>1752.9945607196701</v>
      </c>
      <c r="K481" s="83">
        <v>1464.087272237035</v>
      </c>
      <c r="L481" s="83"/>
      <c r="M481" s="83"/>
      <c r="N481" s="83"/>
      <c r="O481" s="83"/>
      <c r="P481" s="83"/>
      <c r="Q481" s="83"/>
      <c r="R481" s="83">
        <v>5378.8614682290263</v>
      </c>
      <c r="S481" s="83">
        <v>7895.116869444546</v>
      </c>
      <c r="T481" s="83">
        <v>21699.389981767701</v>
      </c>
      <c r="U481" s="99">
        <v>-0.31871034245912921</v>
      </c>
    </row>
    <row r="482" spans="1:21" ht="13.5" x14ac:dyDescent="0.2">
      <c r="A482" s="791"/>
      <c r="B482" s="759"/>
      <c r="C482" s="755"/>
      <c r="D482" s="96" t="s">
        <v>37</v>
      </c>
      <c r="E482" s="83">
        <v>0</v>
      </c>
      <c r="F482" s="83">
        <v>0</v>
      </c>
      <c r="G482" s="83">
        <v>0</v>
      </c>
      <c r="H482" s="83">
        <v>0</v>
      </c>
      <c r="I482" s="83">
        <v>0</v>
      </c>
      <c r="J482" s="83">
        <v>0</v>
      </c>
      <c r="K482" s="83">
        <v>0</v>
      </c>
      <c r="L482" s="83"/>
      <c r="M482" s="83"/>
      <c r="N482" s="83"/>
      <c r="O482" s="83"/>
      <c r="P482" s="83"/>
      <c r="Q482" s="83"/>
      <c r="R482" s="83">
        <v>0</v>
      </c>
      <c r="S482" s="83">
        <v>1.3629864098798639</v>
      </c>
      <c r="T482" s="83">
        <v>1.5506819859469401</v>
      </c>
      <c r="U482" s="99">
        <v>-1</v>
      </c>
    </row>
    <row r="483" spans="1:21" ht="13.5" x14ac:dyDescent="0.2">
      <c r="A483" s="791"/>
      <c r="B483" s="759"/>
      <c r="C483" s="755"/>
      <c r="D483" s="96" t="s">
        <v>38</v>
      </c>
      <c r="E483" s="83">
        <v>94.838870805173997</v>
      </c>
      <c r="F483" s="83">
        <v>16.997665131449299</v>
      </c>
      <c r="G483" s="83">
        <v>0.84620074619589603</v>
      </c>
      <c r="H483" s="83">
        <v>37.357187651373401</v>
      </c>
      <c r="I483" s="83">
        <v>62.5308480901937</v>
      </c>
      <c r="J483" s="83">
        <v>75.735069364505605</v>
      </c>
      <c r="K483" s="83">
        <v>94.838870805173997</v>
      </c>
      <c r="L483" s="83"/>
      <c r="M483" s="83"/>
      <c r="N483" s="83"/>
      <c r="O483" s="83"/>
      <c r="P483" s="83"/>
      <c r="Q483" s="83"/>
      <c r="R483" s="83">
        <v>288.30584178889188</v>
      </c>
      <c r="S483" s="83">
        <v>60.962042296236469</v>
      </c>
      <c r="T483" s="83">
        <v>428.15677075311999</v>
      </c>
      <c r="U483" s="99">
        <v>3.7292680974812198</v>
      </c>
    </row>
    <row r="484" spans="1:21" ht="13.5" x14ac:dyDescent="0.2">
      <c r="A484" s="791"/>
      <c r="B484" s="759"/>
      <c r="C484" s="755"/>
      <c r="D484" s="96" t="s">
        <v>39</v>
      </c>
      <c r="E484" s="83">
        <v>4.3774211650010173</v>
      </c>
      <c r="F484" s="83">
        <v>3.5499366180891001</v>
      </c>
      <c r="G484" s="83">
        <v>0.53092659826315802</v>
      </c>
      <c r="H484" s="83">
        <v>2.7173713302836902</v>
      </c>
      <c r="I484" s="83">
        <v>4.2810334815270004</v>
      </c>
      <c r="J484" s="83">
        <v>7.0115498992260603</v>
      </c>
      <c r="K484" s="83">
        <v>4.3774211650010173</v>
      </c>
      <c r="L484" s="83"/>
      <c r="M484" s="83"/>
      <c r="N484" s="83"/>
      <c r="O484" s="83"/>
      <c r="P484" s="83"/>
      <c r="Q484" s="83"/>
      <c r="R484" s="83">
        <v>22.468239092390025</v>
      </c>
      <c r="S484" s="83">
        <v>4.9360862514719388</v>
      </c>
      <c r="T484" s="83">
        <v>29.4408706405464</v>
      </c>
      <c r="U484" s="99">
        <v>3.55183275731659</v>
      </c>
    </row>
    <row r="485" spans="1:21" ht="13.5" x14ac:dyDescent="0.2">
      <c r="A485" s="791"/>
      <c r="B485" s="759"/>
      <c r="C485" s="755" t="s">
        <v>40</v>
      </c>
      <c r="D485" s="96" t="s">
        <v>41</v>
      </c>
      <c r="E485" s="83">
        <v>13075.283006267648</v>
      </c>
      <c r="F485" s="83">
        <v>3579.28847708697</v>
      </c>
      <c r="G485" s="83">
        <v>485.86538761113701</v>
      </c>
      <c r="H485" s="83">
        <v>3607.7589333103801</v>
      </c>
      <c r="I485" s="83">
        <v>8388.9249354408694</v>
      </c>
      <c r="J485" s="83">
        <v>13050.103039723601</v>
      </c>
      <c r="K485" s="83">
        <v>13075.283006267648</v>
      </c>
      <c r="L485" s="83"/>
      <c r="M485" s="83"/>
      <c r="N485" s="83"/>
      <c r="O485" s="83"/>
      <c r="P485" s="83"/>
      <c r="Q485" s="83"/>
      <c r="R485" s="83">
        <v>42187.22377944061</v>
      </c>
      <c r="S485" s="83">
        <v>55196.525743870137</v>
      </c>
      <c r="T485" s="83">
        <v>136900.915632433</v>
      </c>
      <c r="U485" s="99">
        <v>-0.23569059445510987</v>
      </c>
    </row>
    <row r="486" spans="1:21" ht="13.5" x14ac:dyDescent="0.2">
      <c r="A486" s="791"/>
      <c r="B486" s="759"/>
      <c r="C486" s="755"/>
      <c r="D486" s="96" t="s">
        <v>42</v>
      </c>
      <c r="E486" s="83">
        <v>1351.9091568113736</v>
      </c>
      <c r="F486" s="83">
        <v>191.57977991303301</v>
      </c>
      <c r="G486" s="83">
        <v>32.277321934832997</v>
      </c>
      <c r="H486" s="83">
        <v>2621.5010988060499</v>
      </c>
      <c r="I486" s="83">
        <v>986.83134685797404</v>
      </c>
      <c r="J486" s="83">
        <v>1208.2839301992401</v>
      </c>
      <c r="K486" s="83">
        <v>1351.9091568113736</v>
      </c>
      <c r="L486" s="83"/>
      <c r="M486" s="83"/>
      <c r="N486" s="83"/>
      <c r="O486" s="83"/>
      <c r="P486" s="83"/>
      <c r="Q486" s="83"/>
      <c r="R486" s="83">
        <v>6392.3826345225034</v>
      </c>
      <c r="S486" s="83">
        <v>5530.3511088008318</v>
      </c>
      <c r="T486" s="83">
        <v>14192.114593627</v>
      </c>
      <c r="U486" s="99">
        <v>0.15587283858883039</v>
      </c>
    </row>
    <row r="487" spans="1:21" ht="13.5" x14ac:dyDescent="0.2">
      <c r="A487" s="791"/>
      <c r="B487" s="759"/>
      <c r="C487" s="755"/>
      <c r="D487" s="96" t="s">
        <v>43</v>
      </c>
      <c r="E487" s="83">
        <v>95.681796298854124</v>
      </c>
      <c r="F487" s="83">
        <v>-61.037762000000001</v>
      </c>
      <c r="G487" s="83">
        <v>118.86725245402999</v>
      </c>
      <c r="H487" s="83">
        <v>64.504408882692502</v>
      </c>
      <c r="I487" s="83">
        <v>138.33396357321899</v>
      </c>
      <c r="J487" s="83">
        <v>81.940628708781801</v>
      </c>
      <c r="K487" s="83">
        <v>95.681796298854124</v>
      </c>
      <c r="L487" s="83"/>
      <c r="M487" s="83"/>
      <c r="N487" s="83"/>
      <c r="O487" s="83"/>
      <c r="P487" s="83"/>
      <c r="Q487" s="83"/>
      <c r="R487" s="83">
        <v>438.29028791757742</v>
      </c>
      <c r="S487" s="83">
        <v>350.50481082727913</v>
      </c>
      <c r="T487" s="83">
        <v>725.53529573283095</v>
      </c>
      <c r="U487" s="99">
        <v>0.25045441425783155</v>
      </c>
    </row>
    <row r="488" spans="1:21" ht="13.5" x14ac:dyDescent="0.2">
      <c r="A488" s="791"/>
      <c r="B488" s="773" t="s">
        <v>88</v>
      </c>
      <c r="C488" s="773"/>
      <c r="D488" s="773"/>
      <c r="E488" s="98">
        <v>14522.873959377865</v>
      </c>
      <c r="F488" s="98">
        <v>3709.8304950000002</v>
      </c>
      <c r="G488" s="98">
        <v>637.00996199999895</v>
      </c>
      <c r="H488" s="98">
        <v>6293.7644409991199</v>
      </c>
      <c r="I488" s="98">
        <v>9514.0902458720502</v>
      </c>
      <c r="J488" s="98">
        <v>14340.3275986317</v>
      </c>
      <c r="K488" s="98">
        <v>14522.873959377865</v>
      </c>
      <c r="L488" s="98"/>
      <c r="M488" s="98"/>
      <c r="N488" s="98"/>
      <c r="O488" s="98"/>
      <c r="P488" s="98"/>
      <c r="Q488" s="98"/>
      <c r="R488" s="98">
        <v>49017.896701880738</v>
      </c>
      <c r="S488" s="98">
        <v>61077.381663498134</v>
      </c>
      <c r="T488" s="98">
        <v>151818.56202179301</v>
      </c>
      <c r="U488" s="101">
        <v>-0.19744600428450498</v>
      </c>
    </row>
    <row r="489" spans="1:21" ht="13.5" x14ac:dyDescent="0.2">
      <c r="A489" s="791"/>
      <c r="B489" s="774" t="s">
        <v>89</v>
      </c>
      <c r="C489" s="774"/>
      <c r="D489" s="774"/>
      <c r="E489" s="97">
        <v>5684.5628160000006</v>
      </c>
      <c r="F489" s="97">
        <v>1018.658341</v>
      </c>
      <c r="G489" s="97">
        <v>665.71242600000005</v>
      </c>
      <c r="H489" s="97">
        <v>2700.8836470000001</v>
      </c>
      <c r="I489" s="97">
        <v>3392.2712190000002</v>
      </c>
      <c r="J489" s="97">
        <v>5589.7518369999998</v>
      </c>
      <c r="K489" s="97">
        <v>5684.5628160000006</v>
      </c>
      <c r="L489" s="97"/>
      <c r="M489" s="97"/>
      <c r="N489" s="97"/>
      <c r="O489" s="97"/>
      <c r="P489" s="97"/>
      <c r="Q489" s="97"/>
      <c r="R489" s="97">
        <v>19051.840286000002</v>
      </c>
      <c r="S489" s="97">
        <v>26434.41762812575</v>
      </c>
      <c r="T489" s="97">
        <v>66924.357233680101</v>
      </c>
      <c r="U489" s="250">
        <v>-0.2792789856762653</v>
      </c>
    </row>
    <row r="490" spans="1:21" s="90" customFormat="1" ht="13.5" x14ac:dyDescent="0.2">
      <c r="A490" s="791"/>
      <c r="B490" s="774" t="s">
        <v>115</v>
      </c>
      <c r="C490" s="774"/>
      <c r="D490" s="774"/>
      <c r="E490" s="254">
        <v>1025.000831000001</v>
      </c>
      <c r="F490" s="254">
        <v>1106.051616</v>
      </c>
      <c r="G490" s="254">
        <v>358.62673699999999</v>
      </c>
      <c r="H490" s="254">
        <v>-417.45433500000001</v>
      </c>
      <c r="I490" s="254">
        <v>921.31915400000003</v>
      </c>
      <c r="J490" s="254">
        <v>220.81265500000001</v>
      </c>
      <c r="K490" s="254">
        <v>1025.000831000001</v>
      </c>
      <c r="L490" s="254"/>
      <c r="M490" s="254"/>
      <c r="N490" s="254"/>
      <c r="O490" s="254"/>
      <c r="P490" s="254"/>
      <c r="Q490" s="254"/>
      <c r="R490" s="254">
        <v>3214.3566580000006</v>
      </c>
      <c r="S490" s="254">
        <v>4478.3520595953369</v>
      </c>
      <c r="T490" s="254">
        <v>14186.6589839549</v>
      </c>
      <c r="U490" s="259">
        <v>-0.28224565303817373</v>
      </c>
    </row>
    <row r="491" spans="1:21" ht="13.5" x14ac:dyDescent="0.2">
      <c r="A491" s="791"/>
      <c r="B491" s="774" t="s">
        <v>116</v>
      </c>
      <c r="C491" s="774"/>
      <c r="D491" s="774"/>
      <c r="E491" s="97">
        <v>338.26097300000083</v>
      </c>
      <c r="F491" s="97">
        <v>312.50232499999998</v>
      </c>
      <c r="G491" s="97">
        <v>134.003669</v>
      </c>
      <c r="H491" s="97">
        <v>-226.34465700000001</v>
      </c>
      <c r="I491" s="97">
        <v>699.49832300000003</v>
      </c>
      <c r="J491" s="97">
        <v>-4.6250989999995502</v>
      </c>
      <c r="K491" s="97">
        <v>338.26097300000083</v>
      </c>
      <c r="L491" s="97"/>
      <c r="M491" s="97"/>
      <c r="N491" s="97"/>
      <c r="O491" s="97"/>
      <c r="P491" s="97"/>
      <c r="Q491" s="97"/>
      <c r="R491" s="97">
        <v>1253.2955340000012</v>
      </c>
      <c r="S491" s="97">
        <v>1208.7771219366673</v>
      </c>
      <c r="T491" s="97">
        <v>4482.5102223651402</v>
      </c>
      <c r="U491" s="250">
        <v>3.6829297357984236E-2</v>
      </c>
    </row>
    <row r="492" spans="1:21" ht="12" customHeight="1" x14ac:dyDescent="0.2">
      <c r="A492" s="791"/>
      <c r="B492" s="773" t="s">
        <v>92</v>
      </c>
      <c r="C492" s="773"/>
      <c r="D492" s="773"/>
      <c r="E492" s="245">
        <v>6709.5636470000018</v>
      </c>
      <c r="F492" s="245">
        <v>2124.709957</v>
      </c>
      <c r="G492" s="245">
        <v>1024.3391630000001</v>
      </c>
      <c r="H492" s="245">
        <v>2283.4293120000002</v>
      </c>
      <c r="I492" s="245">
        <v>4313.590373</v>
      </c>
      <c r="J492" s="245">
        <v>5810.5644920000004</v>
      </c>
      <c r="K492" s="245">
        <v>6709.5636470000018</v>
      </c>
      <c r="L492" s="245"/>
      <c r="M492" s="245"/>
      <c r="N492" s="245"/>
      <c r="O492" s="245"/>
      <c r="P492" s="245"/>
      <c r="Q492" s="245"/>
      <c r="R492" s="245">
        <v>22266.196944000003</v>
      </c>
      <c r="S492" s="245">
        <v>30912.769687721091</v>
      </c>
      <c r="T492" s="245">
        <v>81111.016217634897</v>
      </c>
      <c r="U492" s="246">
        <v>-0.27970876861142624</v>
      </c>
    </row>
    <row r="493" spans="1:21" ht="13.5" x14ac:dyDescent="0.2">
      <c r="A493" s="791"/>
      <c r="B493" s="773" t="s">
        <v>47</v>
      </c>
      <c r="C493" s="773"/>
      <c r="D493" s="773"/>
      <c r="E493" s="255">
        <v>7813.3103123778628</v>
      </c>
      <c r="F493" s="255">
        <v>1585.1205379999999</v>
      </c>
      <c r="G493" s="255">
        <v>-387.32920100000098</v>
      </c>
      <c r="H493" s="255">
        <v>4010.3351289991201</v>
      </c>
      <c r="I493" s="255">
        <v>5200.4998728720502</v>
      </c>
      <c r="J493" s="255">
        <v>8529.7631066316808</v>
      </c>
      <c r="K493" s="255">
        <v>7813.3103123778628</v>
      </c>
      <c r="L493" s="255"/>
      <c r="M493" s="255"/>
      <c r="N493" s="255"/>
      <c r="O493" s="255"/>
      <c r="P493" s="255"/>
      <c r="Q493" s="255"/>
      <c r="R493" s="255">
        <v>26751.699757880713</v>
      </c>
      <c r="S493" s="255">
        <v>30164.611975777058</v>
      </c>
      <c r="T493" s="255">
        <v>70707.545804158406</v>
      </c>
      <c r="U493" s="260">
        <v>-0.11314291795422393</v>
      </c>
    </row>
    <row r="494" spans="1:21" ht="13.5" x14ac:dyDescent="0.2">
      <c r="A494" s="791"/>
      <c r="B494" s="758" t="s">
        <v>96</v>
      </c>
      <c r="C494" s="756" t="s">
        <v>26</v>
      </c>
      <c r="D494" s="256" t="s">
        <v>27</v>
      </c>
      <c r="E494" s="257">
        <v>0.27867210025397077</v>
      </c>
      <c r="F494" s="257">
        <v>0.302798949510381</v>
      </c>
      <c r="G494" s="257">
        <v>0.13449154010437001</v>
      </c>
      <c r="H494" s="257">
        <v>0.2836986232498</v>
      </c>
      <c r="I494" s="257">
        <v>0.28153198973419202</v>
      </c>
      <c r="J494" s="257">
        <v>0.28470195095307099</v>
      </c>
      <c r="K494" s="257">
        <v>0.27867210025397077</v>
      </c>
      <c r="L494" s="257"/>
      <c r="M494" s="257"/>
      <c r="N494" s="257"/>
      <c r="O494" s="257"/>
      <c r="P494" s="257"/>
      <c r="Q494" s="257"/>
      <c r="R494" s="257">
        <v>0.28028806714408111</v>
      </c>
      <c r="S494" s="257">
        <v>0.2640982227183607</v>
      </c>
      <c r="T494" s="257">
        <v>0.28108764017083498</v>
      </c>
      <c r="U494" s="246">
        <v>1.6189844425720412E-2</v>
      </c>
    </row>
    <row r="495" spans="1:21" ht="13.5" x14ac:dyDescent="0.2">
      <c r="A495" s="791"/>
      <c r="B495" s="758"/>
      <c r="C495" s="756"/>
      <c r="D495" s="256" t="s">
        <v>28</v>
      </c>
      <c r="E495" s="257">
        <v>0.24655446585063998</v>
      </c>
      <c r="F495" s="257">
        <v>0.31340498973201297</v>
      </c>
      <c r="G495" s="257">
        <v>0.21965741072474301</v>
      </c>
      <c r="H495" s="257">
        <v>0.31235284321358597</v>
      </c>
      <c r="I495" s="257">
        <v>0.31901044823264002</v>
      </c>
      <c r="J495" s="257">
        <v>0.31128731793240999</v>
      </c>
      <c r="K495" s="257">
        <v>0.24655446585063998</v>
      </c>
      <c r="L495" s="257"/>
      <c r="M495" s="257"/>
      <c r="N495" s="257"/>
      <c r="O495" s="257"/>
      <c r="P495" s="257"/>
      <c r="Q495" s="257"/>
      <c r="R495" s="257">
        <v>0.29189791888341654</v>
      </c>
      <c r="S495" s="257">
        <v>0.26408944599594575</v>
      </c>
      <c r="T495" s="257">
        <v>0.28108043250305897</v>
      </c>
      <c r="U495" s="246">
        <v>2.7808472887470792E-2</v>
      </c>
    </row>
    <row r="496" spans="1:21" ht="13.5" x14ac:dyDescent="0.2">
      <c r="A496" s="791"/>
      <c r="B496" s="758"/>
      <c r="C496" s="756"/>
      <c r="D496" s="256" t="s">
        <v>29</v>
      </c>
      <c r="E496" s="257">
        <v>0.42839534447929722</v>
      </c>
      <c r="F496" s="257">
        <v>0.38607085817304898</v>
      </c>
      <c r="G496" s="257">
        <v>0.47277187291100498</v>
      </c>
      <c r="H496" s="257">
        <v>0.27705885669053798</v>
      </c>
      <c r="I496" s="257">
        <v>0.36543089968411502</v>
      </c>
      <c r="J496" s="257">
        <v>0.38535113458217102</v>
      </c>
      <c r="K496" s="257">
        <v>0.42839534447929722</v>
      </c>
      <c r="L496" s="257"/>
      <c r="M496" s="257"/>
      <c r="N496" s="257"/>
      <c r="O496" s="257"/>
      <c r="P496" s="257"/>
      <c r="Q496" s="257"/>
      <c r="R496" s="257">
        <v>0.38379284313809131</v>
      </c>
      <c r="S496" s="257">
        <v>0.35745878002438286</v>
      </c>
      <c r="T496" s="257">
        <v>0.34555549273977698</v>
      </c>
      <c r="U496" s="246">
        <v>2.633406311370845E-2</v>
      </c>
    </row>
    <row r="497" spans="1:21" ht="13.5" x14ac:dyDescent="0.2">
      <c r="A497" s="791"/>
      <c r="B497" s="758"/>
      <c r="C497" s="756"/>
      <c r="D497" s="256" t="s">
        <v>30</v>
      </c>
      <c r="E497" s="257">
        <v>0.43703775624182301</v>
      </c>
      <c r="F497" s="257">
        <v>0.41381360797294697</v>
      </c>
      <c r="G497" s="257">
        <v>0.19068043015314301</v>
      </c>
      <c r="H497" s="257">
        <v>0.36695055729860399</v>
      </c>
      <c r="I497" s="257">
        <v>0.35494523582862803</v>
      </c>
      <c r="J497" s="257">
        <v>0.43386491017474199</v>
      </c>
      <c r="K497" s="257">
        <v>0.43703775624182301</v>
      </c>
      <c r="L497" s="257"/>
      <c r="M497" s="257"/>
      <c r="N497" s="257"/>
      <c r="O497" s="257"/>
      <c r="P497" s="257"/>
      <c r="Q497" s="257"/>
      <c r="R497" s="257">
        <v>0.39799778751180842</v>
      </c>
      <c r="S497" s="257">
        <v>0.39861925057812586</v>
      </c>
      <c r="T497" s="257">
        <v>0.37908946229702201</v>
      </c>
      <c r="U497" s="246">
        <v>-6.214630663174403E-4</v>
      </c>
    </row>
    <row r="498" spans="1:21" ht="13.5" x14ac:dyDescent="0.2">
      <c r="A498" s="791"/>
      <c r="B498" s="758"/>
      <c r="C498" s="756"/>
      <c r="D498" s="256" t="s">
        <v>31</v>
      </c>
      <c r="E498" s="257">
        <v>0.48563772727222954</v>
      </c>
      <c r="F498" s="257">
        <v>0.45726960775838099</v>
      </c>
      <c r="G498" s="257">
        <v>0.45391902290090502</v>
      </c>
      <c r="H498" s="257">
        <v>0.48007290236852701</v>
      </c>
      <c r="I498" s="257">
        <v>0.50204828037918203</v>
      </c>
      <c r="J498" s="257">
        <v>0.47217185390074001</v>
      </c>
      <c r="K498" s="257">
        <v>0.48563772727222954</v>
      </c>
      <c r="L498" s="257"/>
      <c r="M498" s="257"/>
      <c r="N498" s="257"/>
      <c r="O498" s="257"/>
      <c r="P498" s="257"/>
      <c r="Q498" s="257"/>
      <c r="R498" s="257">
        <v>0.48002814331472449</v>
      </c>
      <c r="S498" s="257">
        <v>0.44989662327296759</v>
      </c>
      <c r="T498" s="257">
        <v>0.43967438938769998</v>
      </c>
      <c r="U498" s="246">
        <v>3.0131520041756898E-2</v>
      </c>
    </row>
    <row r="499" spans="1:21" ht="13.5" x14ac:dyDescent="0.2">
      <c r="A499" s="791"/>
      <c r="B499" s="758"/>
      <c r="C499" s="756"/>
      <c r="D499" s="256" t="s">
        <v>214</v>
      </c>
      <c r="E499" s="257">
        <v>0.26865843764223624</v>
      </c>
      <c r="F499" s="257"/>
      <c r="G499" s="257"/>
      <c r="H499" s="257"/>
      <c r="I499" s="257" t="s">
        <v>112</v>
      </c>
      <c r="J499" s="257">
        <v>0.28567505572490198</v>
      </c>
      <c r="K499" s="257">
        <v>0.26865843764223624</v>
      </c>
      <c r="L499" s="257"/>
      <c r="M499" s="257"/>
      <c r="N499" s="257"/>
      <c r="O499" s="257"/>
      <c r="P499" s="257"/>
      <c r="Q499" s="257"/>
      <c r="R499" s="257">
        <v>0.27418781349120369</v>
      </c>
      <c r="S499" s="257"/>
      <c r="T499" s="257"/>
      <c r="U499" s="246"/>
    </row>
    <row r="500" spans="1:21" ht="13.5" x14ac:dyDescent="0.2">
      <c r="A500" s="791"/>
      <c r="B500" s="758"/>
      <c r="C500" s="756"/>
      <c r="D500" s="256" t="s">
        <v>215</v>
      </c>
      <c r="E500" s="257" t="s">
        <v>112</v>
      </c>
      <c r="F500" s="257"/>
      <c r="G500" s="257"/>
      <c r="H500" s="257"/>
      <c r="I500" s="257" t="s">
        <v>112</v>
      </c>
      <c r="J500" s="257" t="s">
        <v>112</v>
      </c>
      <c r="K500" s="257" t="s">
        <v>112</v>
      </c>
      <c r="L500" s="257"/>
      <c r="M500" s="257"/>
      <c r="N500" s="257"/>
      <c r="O500" s="257"/>
      <c r="P500" s="257"/>
      <c r="Q500" s="257"/>
      <c r="R500" s="257" t="s">
        <v>112</v>
      </c>
      <c r="S500" s="257"/>
      <c r="T500" s="257"/>
      <c r="U500" s="246"/>
    </row>
    <row r="501" spans="1:21" ht="13.5" x14ac:dyDescent="0.2">
      <c r="A501" s="791"/>
      <c r="B501" s="758"/>
      <c r="C501" s="756"/>
      <c r="D501" s="256" t="s">
        <v>32</v>
      </c>
      <c r="E501" s="257">
        <v>1</v>
      </c>
      <c r="F501" s="257">
        <v>1</v>
      </c>
      <c r="G501" s="257">
        <v>1</v>
      </c>
      <c r="H501" s="257">
        <v>1</v>
      </c>
      <c r="I501" s="257">
        <v>1</v>
      </c>
      <c r="J501" s="257">
        <v>1</v>
      </c>
      <c r="K501" s="257">
        <v>1</v>
      </c>
      <c r="L501" s="257"/>
      <c r="M501" s="257"/>
      <c r="N501" s="257"/>
      <c r="O501" s="257"/>
      <c r="P501" s="257"/>
      <c r="Q501" s="257"/>
      <c r="R501" s="257">
        <v>1</v>
      </c>
      <c r="S501" s="257">
        <v>1</v>
      </c>
      <c r="T501" s="257">
        <v>1</v>
      </c>
      <c r="U501" s="246">
        <v>0</v>
      </c>
    </row>
    <row r="502" spans="1:21" ht="13.5" x14ac:dyDescent="0.2">
      <c r="A502" s="791"/>
      <c r="B502" s="758"/>
      <c r="C502" s="756" t="s">
        <v>61</v>
      </c>
      <c r="D502" s="256" t="s">
        <v>24</v>
      </c>
      <c r="E502" s="257">
        <v>0.33608737625212937</v>
      </c>
      <c r="F502" s="257">
        <v>0.33697236944163</v>
      </c>
      <c r="G502" s="257">
        <v>9.7230134245996594E-2</v>
      </c>
      <c r="H502" s="257">
        <v>0.30703411477661902</v>
      </c>
      <c r="I502" s="257">
        <v>0.32838186668920699</v>
      </c>
      <c r="J502" s="257">
        <v>0.36302064771412701</v>
      </c>
      <c r="K502" s="257">
        <v>0.33608737625212937</v>
      </c>
      <c r="L502" s="257"/>
      <c r="M502" s="257"/>
      <c r="N502" s="257"/>
      <c r="O502" s="257"/>
      <c r="P502" s="257"/>
      <c r="Q502" s="257"/>
      <c r="R502" s="257">
        <v>0.33445335533883175</v>
      </c>
      <c r="S502" s="257">
        <v>0.31284787201411185</v>
      </c>
      <c r="T502" s="257">
        <v>0.316068960404842</v>
      </c>
      <c r="U502" s="246">
        <v>2.1605483324719899E-2</v>
      </c>
    </row>
    <row r="503" spans="1:21" ht="13.5" x14ac:dyDescent="0.2">
      <c r="A503" s="791"/>
      <c r="B503" s="758"/>
      <c r="C503" s="756"/>
      <c r="D503" s="256" t="s">
        <v>51</v>
      </c>
      <c r="E503" s="257">
        <v>0.33628480084110224</v>
      </c>
      <c r="F503" s="257">
        <v>0.34822880432796899</v>
      </c>
      <c r="G503" s="257">
        <v>0.31410400619199202</v>
      </c>
      <c r="H503" s="257">
        <v>0.31184513244937001</v>
      </c>
      <c r="I503" s="257">
        <v>0.32665435101305301</v>
      </c>
      <c r="J503" s="257">
        <v>0.35032552586508298</v>
      </c>
      <c r="K503" s="257">
        <v>0.33628480084110224</v>
      </c>
      <c r="L503" s="257"/>
      <c r="M503" s="257"/>
      <c r="N503" s="257"/>
      <c r="O503" s="257"/>
      <c r="P503" s="257"/>
      <c r="Q503" s="257"/>
      <c r="R503" s="257">
        <v>0.33567251078700888</v>
      </c>
      <c r="S503" s="257">
        <v>0.31616794290937228</v>
      </c>
      <c r="T503" s="257">
        <v>0.31899222621009898</v>
      </c>
      <c r="U503" s="246">
        <v>1.9504567877636603E-2</v>
      </c>
    </row>
    <row r="504" spans="1:21" ht="13.5" x14ac:dyDescent="0.2">
      <c r="A504" s="791"/>
      <c r="B504" s="758"/>
      <c r="C504" s="756"/>
      <c r="D504" s="256" t="s">
        <v>216</v>
      </c>
      <c r="E504" s="257">
        <v>0.33843846792061605</v>
      </c>
      <c r="F504" s="257">
        <v>0.33888783541032003</v>
      </c>
      <c r="G504" s="257">
        <v>0.100999216751675</v>
      </c>
      <c r="H504" s="257">
        <v>0.314149692430855</v>
      </c>
      <c r="I504" s="257">
        <v>0.328239602452636</v>
      </c>
      <c r="J504" s="257">
        <v>0.36381633322602402</v>
      </c>
      <c r="K504" s="257">
        <v>0.33843846792061605</v>
      </c>
      <c r="L504" s="257"/>
      <c r="M504" s="257"/>
      <c r="N504" s="257"/>
      <c r="O504" s="257"/>
      <c r="P504" s="257"/>
      <c r="Q504" s="257"/>
      <c r="R504" s="257">
        <v>0.33622535967428441</v>
      </c>
      <c r="S504" s="257">
        <v>0.3156468093431769</v>
      </c>
      <c r="T504" s="257">
        <v>0.31899319531493497</v>
      </c>
      <c r="U504" s="246">
        <v>2.0578550331107504E-2</v>
      </c>
    </row>
    <row r="505" spans="1:21" ht="13.5" x14ac:dyDescent="0.2">
      <c r="A505" s="791"/>
      <c r="B505" s="758"/>
      <c r="C505" s="756"/>
      <c r="D505" s="256" t="s">
        <v>53</v>
      </c>
      <c r="E505" s="257">
        <v>0.33550527508758493</v>
      </c>
      <c r="F505" s="257">
        <v>0.35113520916806601</v>
      </c>
      <c r="G505" s="257">
        <v>0.11764722600670501</v>
      </c>
      <c r="H505" s="257">
        <v>0.313718965882266</v>
      </c>
      <c r="I505" s="257">
        <v>0.32907289449588101</v>
      </c>
      <c r="J505" s="257">
        <v>0.35304139280368302</v>
      </c>
      <c r="K505" s="257">
        <v>0.33550527508758493</v>
      </c>
      <c r="L505" s="257"/>
      <c r="M505" s="257"/>
      <c r="N505" s="257"/>
      <c r="O505" s="257"/>
      <c r="P505" s="257"/>
      <c r="Q505" s="257"/>
      <c r="R505" s="257">
        <v>0.33403654568491919</v>
      </c>
      <c r="S505" s="257">
        <v>0.31497927621188565</v>
      </c>
      <c r="T505" s="257">
        <v>0.31797286186589702</v>
      </c>
      <c r="U505" s="246">
        <v>1.9057269473033545E-2</v>
      </c>
    </row>
    <row r="506" spans="1:21" ht="13.5" x14ac:dyDescent="0.2">
      <c r="A506" s="791"/>
      <c r="B506" s="758"/>
      <c r="C506" s="756"/>
      <c r="D506" s="256" t="s">
        <v>54</v>
      </c>
      <c r="E506" s="257">
        <v>0.32810799062840074</v>
      </c>
      <c r="F506" s="257">
        <v>0.34520044348606999</v>
      </c>
      <c r="G506" s="257">
        <v>0.187779892800781</v>
      </c>
      <c r="H506" s="257">
        <v>0.31611357503049903</v>
      </c>
      <c r="I506" s="257">
        <v>0.31621336313055698</v>
      </c>
      <c r="J506" s="257">
        <v>0.35695845266964699</v>
      </c>
      <c r="K506" s="257">
        <v>0.32810799062840074</v>
      </c>
      <c r="L506" s="257"/>
      <c r="M506" s="257"/>
      <c r="N506" s="257"/>
      <c r="O506" s="257"/>
      <c r="P506" s="257"/>
      <c r="Q506" s="257"/>
      <c r="R506" s="257">
        <v>0.32943328304041875</v>
      </c>
      <c r="S506" s="257">
        <v>0.3088074331154616</v>
      </c>
      <c r="T506" s="257">
        <v>0.31452966708344499</v>
      </c>
      <c r="U506" s="246">
        <v>2.062584992495714E-2</v>
      </c>
    </row>
    <row r="507" spans="1:21" ht="13.5" x14ac:dyDescent="0.2">
      <c r="A507" s="791"/>
      <c r="B507" s="758"/>
      <c r="C507" s="756"/>
      <c r="D507" s="256" t="s">
        <v>55</v>
      </c>
      <c r="E507" s="257">
        <v>0.34351818062289985</v>
      </c>
      <c r="F507" s="257">
        <v>0.34693587256785302</v>
      </c>
      <c r="G507" s="257">
        <v>0.247876670135219</v>
      </c>
      <c r="H507" s="257">
        <v>0.33606325108597901</v>
      </c>
      <c r="I507" s="257">
        <v>0.34905913526569798</v>
      </c>
      <c r="J507" s="257">
        <v>0.33223066390801398</v>
      </c>
      <c r="K507" s="257">
        <v>0.34351818062289985</v>
      </c>
      <c r="L507" s="257"/>
      <c r="M507" s="257"/>
      <c r="N507" s="257"/>
      <c r="O507" s="257"/>
      <c r="P507" s="257"/>
      <c r="Q507" s="257"/>
      <c r="R507" s="257">
        <v>0.33846207604773765</v>
      </c>
      <c r="S507" s="257">
        <v>0.31923819227179373</v>
      </c>
      <c r="T507" s="257">
        <v>0.32155655865148802</v>
      </c>
      <c r="U507" s="246">
        <v>1.9223883775943917E-2</v>
      </c>
    </row>
    <row r="508" spans="1:21" ht="13.5" x14ac:dyDescent="0.2">
      <c r="A508" s="791"/>
      <c r="B508" s="758"/>
      <c r="C508" s="756"/>
      <c r="D508" s="256" t="s">
        <v>75</v>
      </c>
      <c r="E508" s="257">
        <v>0.49425116577603034</v>
      </c>
      <c r="F508" s="257">
        <v>0.46698346347247099</v>
      </c>
      <c r="G508" s="257">
        <v>0.42644076809201698</v>
      </c>
      <c r="H508" s="257">
        <v>0.45679852918142799</v>
      </c>
      <c r="I508" s="257">
        <v>0.47604663262684499</v>
      </c>
      <c r="J508" s="257">
        <v>0.47389009465898702</v>
      </c>
      <c r="K508" s="257">
        <v>0.49425116577603034</v>
      </c>
      <c r="L508" s="257"/>
      <c r="M508" s="257"/>
      <c r="N508" s="257"/>
      <c r="O508" s="257"/>
      <c r="P508" s="257"/>
      <c r="Q508" s="257"/>
      <c r="R508" s="257">
        <v>0.47707862143317448</v>
      </c>
      <c r="S508" s="257">
        <v>0.52296221370755791</v>
      </c>
      <c r="T508" s="257">
        <v>0.48937436949354601</v>
      </c>
      <c r="U508" s="246">
        <v>-4.5883592274383433E-2</v>
      </c>
    </row>
    <row r="509" spans="1:21" ht="13.5" x14ac:dyDescent="0.2">
      <c r="A509" s="791"/>
      <c r="B509" s="758"/>
      <c r="C509" s="756" t="s">
        <v>33</v>
      </c>
      <c r="D509" s="258" t="s">
        <v>34</v>
      </c>
      <c r="E509" s="257">
        <v>0.39046100242137682</v>
      </c>
      <c r="F509" s="257">
        <v>0.35352176397981</v>
      </c>
      <c r="G509" s="257">
        <v>0.19024836391931399</v>
      </c>
      <c r="H509" s="257">
        <v>0.31896470325980902</v>
      </c>
      <c r="I509" s="257">
        <v>0.34039827544110601</v>
      </c>
      <c r="J509" s="257">
        <v>0.36903762688895098</v>
      </c>
      <c r="K509" s="257">
        <v>0.39046100242137682</v>
      </c>
      <c r="L509" s="257"/>
      <c r="M509" s="257"/>
      <c r="N509" s="257"/>
      <c r="O509" s="257"/>
      <c r="P509" s="257"/>
      <c r="Q509" s="257"/>
      <c r="R509" s="257">
        <v>0.35620475668591284</v>
      </c>
      <c r="S509" s="257">
        <v>0.34395950909368811</v>
      </c>
      <c r="T509" s="257">
        <v>0.34203100331026398</v>
      </c>
      <c r="U509" s="246">
        <v>1.2245247592224728E-2</v>
      </c>
    </row>
    <row r="510" spans="1:21" ht="13.5" x14ac:dyDescent="0.2">
      <c r="A510" s="791"/>
      <c r="B510" s="758"/>
      <c r="C510" s="756"/>
      <c r="D510" s="258" t="s">
        <v>35</v>
      </c>
      <c r="E510" s="257">
        <v>0.22061869948582119</v>
      </c>
      <c r="F510" s="257">
        <v>0.290738595967512</v>
      </c>
      <c r="G510" s="257">
        <v>0.288759183802338</v>
      </c>
      <c r="H510" s="257">
        <v>0.28816874574474999</v>
      </c>
      <c r="I510" s="257">
        <v>0.25279144808709397</v>
      </c>
      <c r="J510" s="257">
        <v>0.26735443253540703</v>
      </c>
      <c r="K510" s="257">
        <v>0.22061869948582119</v>
      </c>
      <c r="L510" s="257"/>
      <c r="M510" s="257"/>
      <c r="N510" s="257"/>
      <c r="O510" s="257"/>
      <c r="P510" s="257"/>
      <c r="Q510" s="257"/>
      <c r="R510" s="257">
        <v>0.25269962526068884</v>
      </c>
      <c r="S510" s="257">
        <v>0.152498738255641</v>
      </c>
      <c r="T510" s="257">
        <v>0.18368311799950901</v>
      </c>
      <c r="U510" s="246">
        <v>0.10020088700504784</v>
      </c>
    </row>
    <row r="511" spans="1:21" ht="13.5" x14ac:dyDescent="0.2">
      <c r="A511" s="791"/>
      <c r="B511" s="758"/>
      <c r="C511" s="756"/>
      <c r="D511" s="258" t="s">
        <v>36</v>
      </c>
      <c r="E511" s="257">
        <v>0.18865920041320025</v>
      </c>
      <c r="F511" s="257">
        <v>0.32613153880579399</v>
      </c>
      <c r="G511" s="257">
        <v>0.318657601487219</v>
      </c>
      <c r="H511" s="257">
        <v>0.32631189481332901</v>
      </c>
      <c r="I511" s="257">
        <v>0.31188375296628501</v>
      </c>
      <c r="J511" s="257">
        <v>0.31589886258750899</v>
      </c>
      <c r="K511" s="257">
        <v>0.18865920041320025</v>
      </c>
      <c r="L511" s="257"/>
      <c r="M511" s="257"/>
      <c r="N511" s="257"/>
      <c r="O511" s="257"/>
      <c r="P511" s="257"/>
      <c r="Q511" s="257"/>
      <c r="R511" s="257">
        <v>0.26802956432912223</v>
      </c>
      <c r="S511" s="257">
        <v>0.24408770234857499</v>
      </c>
      <c r="T511" s="257">
        <v>0.26683318536024497</v>
      </c>
      <c r="U511" s="246">
        <v>2.3941861980547235E-2</v>
      </c>
    </row>
    <row r="512" spans="1:21" ht="13.5" x14ac:dyDescent="0.2">
      <c r="A512" s="791"/>
      <c r="B512" s="758"/>
      <c r="C512" s="756"/>
      <c r="D512" s="258" t="s">
        <v>37</v>
      </c>
      <c r="E512" s="257" t="s">
        <v>112</v>
      </c>
      <c r="F512" s="257" t="s">
        <v>112</v>
      </c>
      <c r="G512" s="257" t="s">
        <v>112</v>
      </c>
      <c r="H512" s="257" t="s">
        <v>112</v>
      </c>
      <c r="I512" s="257" t="s">
        <v>112</v>
      </c>
      <c r="J512" s="257" t="s">
        <v>112</v>
      </c>
      <c r="K512" s="257" t="s">
        <v>112</v>
      </c>
      <c r="L512" s="257"/>
      <c r="M512" s="257"/>
      <c r="N512" s="257"/>
      <c r="O512" s="257"/>
      <c r="P512" s="257"/>
      <c r="Q512" s="257"/>
      <c r="R512" s="257" t="s">
        <v>112</v>
      </c>
      <c r="S512" s="257">
        <v>0.24359487603521954</v>
      </c>
      <c r="T512" s="257">
        <v>0.24312981905721801</v>
      </c>
      <c r="U512" s="246" t="s">
        <v>112</v>
      </c>
    </row>
    <row r="513" spans="1:21" ht="13.5" x14ac:dyDescent="0.2">
      <c r="A513" s="791"/>
      <c r="B513" s="758"/>
      <c r="C513" s="756"/>
      <c r="D513" s="258" t="s">
        <v>38</v>
      </c>
      <c r="E513" s="257">
        <v>0.3055464585157881</v>
      </c>
      <c r="F513" s="257">
        <v>0.32669472395211402</v>
      </c>
      <c r="G513" s="257">
        <v>0.34278568670335202</v>
      </c>
      <c r="H513" s="257">
        <v>0.33497955225727699</v>
      </c>
      <c r="I513" s="257">
        <v>0.32455519252818799</v>
      </c>
      <c r="J513" s="257">
        <v>0.31275206019116403</v>
      </c>
      <c r="K513" s="257">
        <v>0.3055464585157881</v>
      </c>
      <c r="L513" s="257"/>
      <c r="M513" s="257"/>
      <c r="N513" s="257"/>
      <c r="O513" s="257"/>
      <c r="P513" s="257"/>
      <c r="Q513" s="257"/>
      <c r="R513" s="257">
        <v>0.31639098349937783</v>
      </c>
      <c r="S513" s="257">
        <v>0.19901502061328416</v>
      </c>
      <c r="T513" s="257">
        <v>0.253202097350199</v>
      </c>
      <c r="U513" s="246">
        <v>0.11737596288609367</v>
      </c>
    </row>
    <row r="514" spans="1:21" ht="13.5" x14ac:dyDescent="0.2">
      <c r="A514" s="791"/>
      <c r="B514" s="758"/>
      <c r="C514" s="756"/>
      <c r="D514" s="258" t="s">
        <v>39</v>
      </c>
      <c r="E514" s="257">
        <v>0.21863274855412687</v>
      </c>
      <c r="F514" s="257">
        <v>0.19788160437962199</v>
      </c>
      <c r="G514" s="257">
        <v>0.130394331179399</v>
      </c>
      <c r="H514" s="257">
        <v>0.25471694665301498</v>
      </c>
      <c r="I514" s="257">
        <v>0.30823638338279702</v>
      </c>
      <c r="J514" s="257">
        <v>0.25818573109054999</v>
      </c>
      <c r="K514" s="257">
        <v>0.21863274855412687</v>
      </c>
      <c r="L514" s="257"/>
      <c r="M514" s="257"/>
      <c r="N514" s="257"/>
      <c r="O514" s="257"/>
      <c r="P514" s="257"/>
      <c r="Q514" s="257"/>
      <c r="R514" s="257">
        <v>0.2396683750809627</v>
      </c>
      <c r="S514" s="257">
        <v>0.2073410840469424</v>
      </c>
      <c r="T514" s="257">
        <v>0.21328060377885499</v>
      </c>
      <c r="U514" s="246">
        <v>3.2327291034020295E-2</v>
      </c>
    </row>
    <row r="515" spans="1:21" ht="13.5" x14ac:dyDescent="0.2">
      <c r="A515" s="791"/>
      <c r="B515" s="758"/>
      <c r="C515" s="756" t="s">
        <v>40</v>
      </c>
      <c r="D515" s="256" t="s">
        <v>41</v>
      </c>
      <c r="E515" s="257">
        <v>0.34951127985545988</v>
      </c>
      <c r="F515" s="257">
        <v>0.35965527658422197</v>
      </c>
      <c r="G515" s="257">
        <v>0.22865916580824999</v>
      </c>
      <c r="H515" s="257">
        <v>0.31438476236294399</v>
      </c>
      <c r="I515" s="257">
        <v>0.34150461031986201</v>
      </c>
      <c r="J515" s="257">
        <v>0.36976507974922501</v>
      </c>
      <c r="K515" s="257">
        <v>0.34951127985545988</v>
      </c>
      <c r="L515" s="257"/>
      <c r="M515" s="257"/>
      <c r="N515" s="257"/>
      <c r="O515" s="257"/>
      <c r="P515" s="257"/>
      <c r="Q515" s="257"/>
      <c r="R515" s="257">
        <v>0.34917357444520253</v>
      </c>
      <c r="S515" s="257">
        <v>0.32553971220608674</v>
      </c>
      <c r="T515" s="257">
        <v>0.327921474929601</v>
      </c>
      <c r="U515" s="246">
        <v>2.3633862239115788E-2</v>
      </c>
    </row>
    <row r="516" spans="1:21" ht="13.5" x14ac:dyDescent="0.2">
      <c r="A516" s="791"/>
      <c r="B516" s="758"/>
      <c r="C516" s="756"/>
      <c r="D516" s="256" t="s">
        <v>42</v>
      </c>
      <c r="E516" s="257">
        <v>0.25337842565585272</v>
      </c>
      <c r="F516" s="257">
        <v>0.244371969087369</v>
      </c>
      <c r="G516" s="257">
        <v>4.5147407844404797E-2</v>
      </c>
      <c r="H516" s="257">
        <v>0.32397938346125899</v>
      </c>
      <c r="I516" s="257">
        <v>0.25799395109100798</v>
      </c>
      <c r="J516" s="257">
        <v>0.24403428922409001</v>
      </c>
      <c r="K516" s="257">
        <v>0.25337842565585272</v>
      </c>
      <c r="L516" s="257"/>
      <c r="M516" s="257"/>
      <c r="N516" s="257"/>
      <c r="O516" s="257"/>
      <c r="P516" s="257"/>
      <c r="Q516" s="257"/>
      <c r="R516" s="257">
        <v>0.26969454330354042</v>
      </c>
      <c r="S516" s="257">
        <v>0.24707297926113275</v>
      </c>
      <c r="T516" s="257">
        <v>0.26008123635536801</v>
      </c>
      <c r="U516" s="246">
        <v>2.2621564042407671E-2</v>
      </c>
    </row>
    <row r="517" spans="1:21" ht="13.5" x14ac:dyDescent="0.2">
      <c r="A517" s="791"/>
      <c r="B517" s="758"/>
      <c r="C517" s="756"/>
      <c r="D517" s="258" t="s">
        <v>43</v>
      </c>
      <c r="E517" s="257">
        <v>0.25850010157948516</v>
      </c>
      <c r="F517" s="257" t="s">
        <v>112</v>
      </c>
      <c r="G517" s="257">
        <v>0.34517087167323601</v>
      </c>
      <c r="H517" s="257">
        <v>0.24898572804315</v>
      </c>
      <c r="I517" s="257">
        <v>0.33890481384709598</v>
      </c>
      <c r="J517" s="257">
        <v>0.24220532465959299</v>
      </c>
      <c r="K517" s="257">
        <v>0.25850010157948516</v>
      </c>
      <c r="L517" s="257"/>
      <c r="M517" s="257"/>
      <c r="N517" s="257"/>
      <c r="O517" s="257"/>
      <c r="P517" s="257"/>
      <c r="Q517" s="257"/>
      <c r="R517" s="257">
        <v>0.25480910544881924</v>
      </c>
      <c r="S517" s="257">
        <v>0.16185521994265328</v>
      </c>
      <c r="T517" s="257">
        <v>0.14848637441989099</v>
      </c>
      <c r="U517" s="246">
        <v>9.2953885506165956E-2</v>
      </c>
    </row>
    <row r="518" spans="1:21" ht="13.5" x14ac:dyDescent="0.2">
      <c r="A518" s="791"/>
      <c r="B518" s="758"/>
      <c r="C518" s="776" t="s">
        <v>96</v>
      </c>
      <c r="D518" s="776"/>
      <c r="E518" s="257">
        <v>0.33683364547251682</v>
      </c>
      <c r="F518" s="257">
        <v>0.34555163834136898</v>
      </c>
      <c r="G518" s="257">
        <v>0.20005654665318101</v>
      </c>
      <c r="H518" s="257">
        <v>0.317445990507152</v>
      </c>
      <c r="I518" s="257">
        <v>0.330375603361311</v>
      </c>
      <c r="J518" s="257">
        <v>0.35336187127736302</v>
      </c>
      <c r="K518" s="257">
        <v>0.33683364547251682</v>
      </c>
      <c r="L518" s="257"/>
      <c r="M518" s="257"/>
      <c r="N518" s="257"/>
      <c r="O518" s="257"/>
      <c r="P518" s="257"/>
      <c r="Q518" s="257"/>
      <c r="R518" s="257">
        <v>0.33518209524016945</v>
      </c>
      <c r="S518" s="257">
        <v>0.31466494432596132</v>
      </c>
      <c r="T518" s="257">
        <v>0.31832128590793402</v>
      </c>
      <c r="U518" s="246">
        <v>2.0517150914208138E-2</v>
      </c>
    </row>
    <row r="519" spans="1:21" ht="13.5" x14ac:dyDescent="0.2">
      <c r="A519" s="791"/>
      <c r="B519" s="758" t="s">
        <v>49</v>
      </c>
      <c r="C519" s="758"/>
      <c r="D519" s="261" t="s">
        <v>97</v>
      </c>
      <c r="E519" s="257">
        <v>0.13184387756766161</v>
      </c>
      <c r="F519" s="257">
        <v>9.4882787533572099E-2</v>
      </c>
      <c r="G519" s="257">
        <v>0.20907071624363699</v>
      </c>
      <c r="H519" s="257">
        <v>0.136227641279561</v>
      </c>
      <c r="I519" s="257">
        <v>0.1177961971959</v>
      </c>
      <c r="J519" s="257">
        <v>0.137737799608348</v>
      </c>
      <c r="K519" s="257">
        <v>0.13184387756766161</v>
      </c>
      <c r="L519" s="257"/>
      <c r="M519" s="257"/>
      <c r="N519" s="257"/>
      <c r="O519" s="257"/>
      <c r="P519" s="257"/>
      <c r="Q519" s="257"/>
      <c r="R519" s="257">
        <v>0.13027559676989436</v>
      </c>
      <c r="S519" s="257">
        <v>0.13618764139351608</v>
      </c>
      <c r="T519" s="257">
        <v>0.14032175756037599</v>
      </c>
      <c r="U519" s="246">
        <v>-5.912044623621715E-3</v>
      </c>
    </row>
    <row r="520" spans="1:21" ht="13.5" x14ac:dyDescent="0.2">
      <c r="A520" s="791"/>
      <c r="B520" s="758"/>
      <c r="C520" s="758"/>
      <c r="D520" s="261" t="s">
        <v>117</v>
      </c>
      <c r="E520" s="257">
        <v>2.3773171032387005E-2</v>
      </c>
      <c r="F520" s="257">
        <v>0.103023021810305</v>
      </c>
      <c r="G520" s="257">
        <v>0.112628735532583</v>
      </c>
      <c r="H520" s="257">
        <v>-2.1055634685390699E-2</v>
      </c>
      <c r="I520" s="257">
        <v>3.1992693313283103E-2</v>
      </c>
      <c r="J520" s="257">
        <v>5.4410732555348401E-3</v>
      </c>
      <c r="K520" s="257">
        <v>2.3773171032387005E-2</v>
      </c>
      <c r="L520" s="257"/>
      <c r="M520" s="257"/>
      <c r="N520" s="257"/>
      <c r="O520" s="257"/>
      <c r="P520" s="257"/>
      <c r="Q520" s="257"/>
      <c r="R520" s="257">
        <v>2.1979621158169586E-2</v>
      </c>
      <c r="S520" s="257">
        <v>2.3072049965540579E-2</v>
      </c>
      <c r="T520" s="257">
        <v>2.9745476905924099E-2</v>
      </c>
      <c r="U520" s="246">
        <v>-1.0924288073709924E-3</v>
      </c>
    </row>
    <row r="521" spans="1:21" ht="13.5" x14ac:dyDescent="0.2">
      <c r="A521" s="791"/>
      <c r="B521" s="758"/>
      <c r="C521" s="758"/>
      <c r="D521" s="261" t="s">
        <v>99</v>
      </c>
      <c r="E521" s="257">
        <v>7.8453945806709838E-3</v>
      </c>
      <c r="F521" s="257">
        <v>2.9107984996828574E-2</v>
      </c>
      <c r="G521" s="257">
        <v>4.2084602844870464E-2</v>
      </c>
      <c r="H521" s="257">
        <v>-1.1416411356183567E-2</v>
      </c>
      <c r="I521" s="257">
        <v>2.4289992478431499E-2</v>
      </c>
      <c r="J521" s="257">
        <v>-1.13967664005029E-4</v>
      </c>
      <c r="K521" s="257">
        <v>7.8453945806709838E-3</v>
      </c>
      <c r="L521" s="257"/>
      <c r="M521" s="257"/>
      <c r="N521" s="257"/>
      <c r="O521" s="257"/>
      <c r="P521" s="257"/>
      <c r="Q521" s="257"/>
      <c r="R521" s="257">
        <v>8.5699765046252912E-3</v>
      </c>
      <c r="S521" s="257">
        <v>6.2275064093654945E-3</v>
      </c>
      <c r="T521" s="257">
        <v>9.3985768214159791E-3</v>
      </c>
      <c r="U521" s="246">
        <v>2.3424700952597967E-3</v>
      </c>
    </row>
    <row r="522" spans="1:21" ht="13.5" x14ac:dyDescent="0.2">
      <c r="A522" s="791"/>
      <c r="B522" s="758"/>
      <c r="C522" s="758"/>
      <c r="D522" s="251" t="s">
        <v>100</v>
      </c>
      <c r="E522" s="257">
        <v>0.1556170486000486</v>
      </c>
      <c r="F522" s="257">
        <v>0.197905809343877</v>
      </c>
      <c r="G522" s="257">
        <v>0.32169945177622</v>
      </c>
      <c r="H522" s="257">
        <v>0.11517200659417</v>
      </c>
      <c r="I522" s="257">
        <v>0.14978889050918301</v>
      </c>
      <c r="J522" s="257">
        <v>0.14317887286388301</v>
      </c>
      <c r="K522" s="257">
        <v>0.1556170486000486</v>
      </c>
      <c r="L522" s="257"/>
      <c r="M522" s="257"/>
      <c r="N522" s="257"/>
      <c r="O522" s="257"/>
      <c r="P522" s="257"/>
      <c r="Q522" s="257"/>
      <c r="R522" s="257">
        <v>0.15225521792806396</v>
      </c>
      <c r="S522" s="257">
        <v>0.15925969135905668</v>
      </c>
      <c r="T522" s="257">
        <v>0.17006723446630001</v>
      </c>
      <c r="U522" s="246">
        <v>-7.0044734309927248E-3</v>
      </c>
    </row>
    <row r="523" spans="1:21" ht="13.5" x14ac:dyDescent="0.2">
      <c r="A523" s="791"/>
      <c r="B523" s="760" t="s">
        <v>50</v>
      </c>
      <c r="C523" s="760"/>
      <c r="D523" s="760"/>
      <c r="E523" s="257">
        <v>0.18121659687246819</v>
      </c>
      <c r="F523" s="257">
        <v>0.14764582899749201</v>
      </c>
      <c r="G523" s="257">
        <v>-0.12164290512303801</v>
      </c>
      <c r="H523" s="257">
        <v>0.20227398391298201</v>
      </c>
      <c r="I523" s="257">
        <v>0.18058671285212799</v>
      </c>
      <c r="J523" s="257">
        <v>0.21018299841348001</v>
      </c>
      <c r="K523" s="257">
        <v>0.18121659687246819</v>
      </c>
      <c r="L523" s="257"/>
      <c r="M523" s="257"/>
      <c r="N523" s="257"/>
      <c r="O523" s="257"/>
      <c r="P523" s="257"/>
      <c r="Q523" s="257"/>
      <c r="R523" s="257">
        <v>0.18292687731210536</v>
      </c>
      <c r="S523" s="257">
        <v>0.15540525296690469</v>
      </c>
      <c r="T523" s="257">
        <v>0.148254051441634</v>
      </c>
      <c r="U523" s="246">
        <v>2.7521624345200668E-2</v>
      </c>
    </row>
    <row r="524" spans="1:21" ht="13.5" customHeight="1" x14ac:dyDescent="0.2">
      <c r="A524" s="792" t="s">
        <v>102</v>
      </c>
      <c r="B524" s="762" t="s">
        <v>25</v>
      </c>
      <c r="C524" s="762"/>
      <c r="D524" s="762"/>
      <c r="E524" s="245">
        <v>17081.962321999985</v>
      </c>
      <c r="F524" s="245">
        <v>3721.3010789999998</v>
      </c>
      <c r="G524" s="245">
        <v>1238.792535</v>
      </c>
      <c r="H524" s="245">
        <v>7056.9036859999997</v>
      </c>
      <c r="I524" s="245">
        <v>11500.640078</v>
      </c>
      <c r="J524" s="245">
        <v>18293.736064000001</v>
      </c>
      <c r="K524" s="245">
        <v>17081.962321999985</v>
      </c>
      <c r="L524" s="245"/>
      <c r="M524" s="245"/>
      <c r="N524" s="245"/>
      <c r="O524" s="245"/>
      <c r="P524" s="245"/>
      <c r="Q524" s="245"/>
      <c r="R524" s="245">
        <v>58893.335763999981</v>
      </c>
      <c r="S524" s="245">
        <v>74494.835287000009</v>
      </c>
      <c r="T524" s="245">
        <v>169450.84546499999</v>
      </c>
      <c r="U524" s="246">
        <v>-0.20943061975898647</v>
      </c>
    </row>
    <row r="525" spans="1:21" ht="13.5" customHeight="1" x14ac:dyDescent="0.2">
      <c r="A525" s="792"/>
      <c r="B525" s="762" t="s">
        <v>44</v>
      </c>
      <c r="C525" s="762"/>
      <c r="D525" s="762"/>
      <c r="E525" s="245">
        <v>9534.9086091755162</v>
      </c>
      <c r="F525" s="245">
        <v>2171.475535</v>
      </c>
      <c r="G525" s="245">
        <v>930.35571300000004</v>
      </c>
      <c r="H525" s="245">
        <v>4530.5058220000001</v>
      </c>
      <c r="I525" s="245">
        <v>7105.0405280000105</v>
      </c>
      <c r="J525" s="245">
        <v>10531.466689999999</v>
      </c>
      <c r="K525" s="245">
        <v>9534.9086091755162</v>
      </c>
      <c r="L525" s="245"/>
      <c r="M525" s="245"/>
      <c r="N525" s="245"/>
      <c r="O525" s="245"/>
      <c r="P525" s="245"/>
      <c r="Q525" s="245"/>
      <c r="R525" s="245">
        <v>34803.752897175524</v>
      </c>
      <c r="S525" s="245">
        <v>45130.746053114177</v>
      </c>
      <c r="T525" s="245">
        <v>104377.253983312</v>
      </c>
      <c r="U525" s="246">
        <v>-0.22882389632524269</v>
      </c>
    </row>
    <row r="526" spans="1:21" ht="13.5" customHeight="1" x14ac:dyDescent="0.2">
      <c r="A526" s="792"/>
      <c r="B526" s="762" t="s">
        <v>46</v>
      </c>
      <c r="C526" s="762"/>
      <c r="D526" s="762"/>
      <c r="E526" s="245">
        <v>338.26097300000083</v>
      </c>
      <c r="F526" s="245">
        <v>312.50232499999998</v>
      </c>
      <c r="G526" s="245">
        <v>134.003669</v>
      </c>
      <c r="H526" s="245">
        <v>-226.34465700000001</v>
      </c>
      <c r="I526" s="245">
        <v>699.49832300000003</v>
      </c>
      <c r="J526" s="245">
        <v>-4.6250989999995502</v>
      </c>
      <c r="K526" s="245">
        <v>338.26097300000083</v>
      </c>
      <c r="L526" s="245"/>
      <c r="M526" s="245"/>
      <c r="N526" s="245"/>
      <c r="O526" s="245"/>
      <c r="P526" s="245"/>
      <c r="Q526" s="245"/>
      <c r="R526" s="245">
        <v>1253.2955340000012</v>
      </c>
      <c r="S526" s="245">
        <v>1208.7771219366673</v>
      </c>
      <c r="T526" s="245">
        <v>4482.5102223651402</v>
      </c>
      <c r="U526" s="246">
        <v>3.6829297357984236E-2</v>
      </c>
    </row>
    <row r="527" spans="1:21" ht="13.5" customHeight="1" x14ac:dyDescent="0.2">
      <c r="A527" s="792"/>
      <c r="B527" s="762" t="s">
        <v>47</v>
      </c>
      <c r="C527" s="762"/>
      <c r="D527" s="762"/>
      <c r="E527" s="245">
        <v>7208.7927398244683</v>
      </c>
      <c r="F527" s="245">
        <v>1199.2546609999999</v>
      </c>
      <c r="G527" s="245">
        <v>152.345338999999</v>
      </c>
      <c r="H527" s="245">
        <v>2739.285457</v>
      </c>
      <c r="I527" s="245">
        <v>3696.1012269999801</v>
      </c>
      <c r="J527" s="245">
        <v>7766.8944730000303</v>
      </c>
      <c r="K527" s="245">
        <v>7208.7927398244683</v>
      </c>
      <c r="L527" s="245"/>
      <c r="M527" s="245"/>
      <c r="N527" s="245"/>
      <c r="O527" s="245"/>
      <c r="P527" s="245"/>
      <c r="Q527" s="245"/>
      <c r="R527" s="245">
        <v>22762.673896824479</v>
      </c>
      <c r="S527" s="245">
        <v>28155.312111949093</v>
      </c>
      <c r="T527" s="245">
        <v>60591.0812593226</v>
      </c>
      <c r="U527" s="246">
        <v>-0.1915318215505053</v>
      </c>
    </row>
    <row r="528" spans="1:21" ht="13.5" customHeight="1" x14ac:dyDescent="0.2">
      <c r="A528" s="792"/>
      <c r="B528" s="762" t="s">
        <v>48</v>
      </c>
      <c r="C528" s="762"/>
      <c r="D528" s="762"/>
      <c r="E528" s="246">
        <v>0.44181421142139876</v>
      </c>
      <c r="F528" s="246">
        <v>0.41647410706592813</v>
      </c>
      <c r="G528" s="246">
        <v>0.2489818216413453</v>
      </c>
      <c r="H528" s="246">
        <v>0.35800373314036465</v>
      </c>
      <c r="I528" s="246">
        <v>0.38220477470714798</v>
      </c>
      <c r="J528" s="246">
        <v>0.42431296411208702</v>
      </c>
      <c r="K528" s="246">
        <v>0.44181421142139876</v>
      </c>
      <c r="L528" s="246"/>
      <c r="M528" s="246"/>
      <c r="N528" s="246"/>
      <c r="O528" s="246"/>
      <c r="P528" s="246"/>
      <c r="Q528" s="246"/>
      <c r="R528" s="246">
        <v>0.40903750066658334</v>
      </c>
      <c r="S528" s="246">
        <v>0.39417617504297064</v>
      </c>
      <c r="T528" s="246">
        <v>0.38402636058330403</v>
      </c>
      <c r="U528" s="246">
        <v>1.4861325623612698E-2</v>
      </c>
    </row>
    <row r="529" spans="1:21" ht="13.5" customHeight="1" x14ac:dyDescent="0.2">
      <c r="A529" s="792"/>
      <c r="B529" s="762" t="s">
        <v>49</v>
      </c>
      <c r="C529" s="762"/>
      <c r="D529" s="762"/>
      <c r="E529" s="246">
        <v>1.9802231536616376E-2</v>
      </c>
      <c r="F529" s="246">
        <v>8.3976630314464271E-2</v>
      </c>
      <c r="G529" s="246">
        <v>0.10817280958187239</v>
      </c>
      <c r="H529" s="246">
        <v>-3.2074216550388675E-2</v>
      </c>
      <c r="I529" s="246">
        <v>6.0822555810445399E-2</v>
      </c>
      <c r="J529" s="246">
        <v>-2.5282418986579899E-4</v>
      </c>
      <c r="K529" s="246">
        <v>1.9802231536616376E-2</v>
      </c>
      <c r="L529" s="246"/>
      <c r="M529" s="246"/>
      <c r="N529" s="246"/>
      <c r="O529" s="246"/>
      <c r="P529" s="246"/>
      <c r="Q529" s="246"/>
      <c r="R529" s="246">
        <v>2.1280770018228604E-2</v>
      </c>
      <c r="S529" s="246">
        <v>1.6226321157429412E-2</v>
      </c>
      <c r="T529" s="246">
        <v>2.64531593812024E-2</v>
      </c>
      <c r="U529" s="246">
        <v>5.0544488607991919E-3</v>
      </c>
    </row>
    <row r="530" spans="1:21" ht="13.5" customHeight="1" x14ac:dyDescent="0.2">
      <c r="A530" s="792"/>
      <c r="B530" s="762" t="s">
        <v>50</v>
      </c>
      <c r="C530" s="762"/>
      <c r="D530" s="762"/>
      <c r="E530" s="246">
        <v>0.4220119798847824</v>
      </c>
      <c r="F530" s="246">
        <v>0.32226757135229367</v>
      </c>
      <c r="G530" s="246">
        <v>0.12297889654299458</v>
      </c>
      <c r="H530" s="246">
        <v>0.38817101364645151</v>
      </c>
      <c r="I530" s="246">
        <v>0.32138221889670199</v>
      </c>
      <c r="J530" s="246">
        <v>0.42456578830195302</v>
      </c>
      <c r="K530" s="246">
        <v>0.4220119798847824</v>
      </c>
      <c r="L530" s="246"/>
      <c r="M530" s="246"/>
      <c r="N530" s="246"/>
      <c r="O530" s="246"/>
      <c r="P530" s="246"/>
      <c r="Q530" s="246"/>
      <c r="R530" s="246">
        <v>0.38650678555618057</v>
      </c>
      <c r="S530" s="246">
        <v>0.37794985388554098</v>
      </c>
      <c r="T530" s="246">
        <v>0.35757320120210101</v>
      </c>
      <c r="U530" s="246">
        <v>8.5569316706395893E-3</v>
      </c>
    </row>
    <row r="531" spans="1:21" s="125" customFormat="1" ht="13.5" customHeight="1" x14ac:dyDescent="0.2">
      <c r="A531" s="262"/>
      <c r="B531" s="263"/>
      <c r="C531" s="263"/>
      <c r="D531" s="263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100"/>
      <c r="R531" s="100"/>
      <c r="S531" s="100"/>
      <c r="T531" s="100"/>
      <c r="U531" s="100"/>
    </row>
    <row r="532" spans="1:21" s="125" customFormat="1" ht="27.75" customHeight="1" x14ac:dyDescent="0.2">
      <c r="A532" s="821" t="s">
        <v>426</v>
      </c>
      <c r="B532" s="764"/>
      <c r="C532" s="764"/>
      <c r="D532" s="764"/>
      <c r="E532" s="764"/>
      <c r="F532" s="764"/>
      <c r="G532" s="764"/>
      <c r="H532" s="764"/>
      <c r="I532" s="764"/>
      <c r="J532" s="764"/>
      <c r="K532" s="764"/>
      <c r="L532" s="764"/>
      <c r="M532" s="764"/>
      <c r="N532" s="764"/>
      <c r="O532" s="764"/>
      <c r="P532" s="764"/>
      <c r="Q532" s="764"/>
      <c r="R532" s="764"/>
      <c r="S532" s="764"/>
      <c r="T532" s="764"/>
      <c r="U532" s="764"/>
    </row>
    <row r="534" spans="1:21" x14ac:dyDescent="0.2">
      <c r="E534" s="72"/>
      <c r="F534" s="72"/>
      <c r="G534" s="72"/>
      <c r="H534" s="72"/>
      <c r="I534" s="72"/>
      <c r="R534" s="72"/>
    </row>
    <row r="535" spans="1:21" x14ac:dyDescent="0.2">
      <c r="E535" s="72"/>
      <c r="F535" s="72"/>
      <c r="G535" s="72"/>
      <c r="H535" s="72"/>
      <c r="I535" s="72"/>
      <c r="R535" s="72"/>
    </row>
    <row r="536" spans="1:21" x14ac:dyDescent="0.2">
      <c r="R536" s="72"/>
    </row>
    <row r="540" spans="1:21" x14ac:dyDescent="0.2">
      <c r="F540" s="72"/>
      <c r="G540" s="72"/>
      <c r="H540" s="72"/>
      <c r="I540" s="72"/>
    </row>
  </sheetData>
  <autoFilter ref="A1:U532" xr:uid="{00000000-0009-0000-0000-00000F000000}"/>
  <customSheetViews>
    <customSheetView guid="{06BD1D1B-41BA-436C-BF40-816F0B8E9F4C}" showPageBreaks="1" fitToPage="1" printArea="1" hiddenColumns="1" view="pageBreakPreview">
      <pane xSplit="6" ySplit="3" topLeftCell="G67" state="frozen"/>
      <selection activeCell="I422" sqref="I422"/>
      <rowBreaks count="8" manualBreakCount="8">
        <brk id="45" max="17" man="1"/>
        <brk id="87" max="17" man="1"/>
        <brk id="135" max="17" man="1"/>
        <brk id="183" max="17" man="1"/>
        <brk id="231" max="17" man="1"/>
        <brk id="279" max="17" man="1"/>
        <brk id="327" max="17" man="1"/>
        <brk id="365" max="17" man="1"/>
      </rowBreaks>
      <pageMargins left="0.31496062992126" right="0.31496062992126" top="0.74803149606299202" bottom="0.74803149606299202" header="0.31496062992126" footer="0.31496062992126"/>
      <printOptions horizontalCentered="1"/>
      <pageSetup paperSize="9" scale="92" fitToHeight="0" orientation="portrait"/>
      <headerFooter>
        <oddFooter>&amp;R&amp;"宋体,常规"&amp;14 5-&amp;P/&amp;N</oddFooter>
      </headerFooter>
    </customSheetView>
    <customSheetView guid="{4C820B11-478D-4395-9ADF-45BC1A8E7592}" showPageBreaks="1">
      <pane xSplit="6" ySplit="3" topLeftCell="G399" state="frozen"/>
      <selection activeCell="G337" sqref="G337"/>
      <pageMargins left="0.7" right="0.7" top="0.75" bottom="0.75" header="0.3" footer="0.3"/>
      <pageSetup paperSize="9" scale="11" orientation="portrait"/>
    </customSheetView>
  </customSheetViews>
  <mergeCells count="201">
    <mergeCell ref="B55:D55"/>
    <mergeCell ref="B56:D56"/>
    <mergeCell ref="B57:D57"/>
    <mergeCell ref="B58:D58"/>
    <mergeCell ref="B59:D59"/>
    <mergeCell ref="B60:D60"/>
    <mergeCell ref="B61:D61"/>
    <mergeCell ref="B113:D113"/>
    <mergeCell ref="B114:D114"/>
    <mergeCell ref="C62:C69"/>
    <mergeCell ref="C70:C75"/>
    <mergeCell ref="C76:C78"/>
    <mergeCell ref="C79:C86"/>
    <mergeCell ref="C87:C92"/>
    <mergeCell ref="C93:C95"/>
    <mergeCell ref="C96:C103"/>
    <mergeCell ref="C104:C109"/>
    <mergeCell ref="C110:C112"/>
    <mergeCell ref="B115:D115"/>
    <mergeCell ref="B116:D116"/>
    <mergeCell ref="B117:D117"/>
    <mergeCell ref="B118:D118"/>
    <mergeCell ref="B119:D119"/>
    <mergeCell ref="B171:D171"/>
    <mergeCell ref="B172:D172"/>
    <mergeCell ref="B173:D173"/>
    <mergeCell ref="B174:D174"/>
    <mergeCell ref="C120:C127"/>
    <mergeCell ref="C128:C133"/>
    <mergeCell ref="C134:C136"/>
    <mergeCell ref="C137:C144"/>
    <mergeCell ref="C145:C150"/>
    <mergeCell ref="C151:C153"/>
    <mergeCell ref="C154:C161"/>
    <mergeCell ref="C162:C167"/>
    <mergeCell ref="C168:C170"/>
    <mergeCell ref="B175:D175"/>
    <mergeCell ref="B176:D176"/>
    <mergeCell ref="B177:D177"/>
    <mergeCell ref="B229:D229"/>
    <mergeCell ref="B230:D230"/>
    <mergeCell ref="B231:D231"/>
    <mergeCell ref="B232:D232"/>
    <mergeCell ref="B233:D233"/>
    <mergeCell ref="B234:D234"/>
    <mergeCell ref="B178:B194"/>
    <mergeCell ref="B195:B211"/>
    <mergeCell ref="B212:B228"/>
    <mergeCell ref="C178:C185"/>
    <mergeCell ref="C186:C191"/>
    <mergeCell ref="C192:C194"/>
    <mergeCell ref="C195:C202"/>
    <mergeCell ref="C203:C208"/>
    <mergeCell ref="C209:C211"/>
    <mergeCell ref="C212:C219"/>
    <mergeCell ref="C220:C225"/>
    <mergeCell ref="C226:C228"/>
    <mergeCell ref="B235:D235"/>
    <mergeCell ref="B287:D287"/>
    <mergeCell ref="B288:D288"/>
    <mergeCell ref="B289:D289"/>
    <mergeCell ref="B290:D290"/>
    <mergeCell ref="B291:D291"/>
    <mergeCell ref="B292:D292"/>
    <mergeCell ref="B293:D293"/>
    <mergeCell ref="B345:D345"/>
    <mergeCell ref="B236:B252"/>
    <mergeCell ref="B253:B269"/>
    <mergeCell ref="B270:B286"/>
    <mergeCell ref="B294:B310"/>
    <mergeCell ref="B311:B327"/>
    <mergeCell ref="B328:B344"/>
    <mergeCell ref="C236:C243"/>
    <mergeCell ref="C244:C249"/>
    <mergeCell ref="C250:C252"/>
    <mergeCell ref="C253:C260"/>
    <mergeCell ref="C261:C266"/>
    <mergeCell ref="C267:C269"/>
    <mergeCell ref="C270:C277"/>
    <mergeCell ref="C278:C283"/>
    <mergeCell ref="C284:C286"/>
    <mergeCell ref="B346:D346"/>
    <mergeCell ref="B347:D347"/>
    <mergeCell ref="B348:D348"/>
    <mergeCell ref="B349:D349"/>
    <mergeCell ref="B350:D350"/>
    <mergeCell ref="B351:D351"/>
    <mergeCell ref="B388:D388"/>
    <mergeCell ref="B389:D389"/>
    <mergeCell ref="B390:D390"/>
    <mergeCell ref="B352:B363"/>
    <mergeCell ref="B364:B375"/>
    <mergeCell ref="B376:B387"/>
    <mergeCell ref="C352:C354"/>
    <mergeCell ref="C355:C360"/>
    <mergeCell ref="C361:C363"/>
    <mergeCell ref="C364:C366"/>
    <mergeCell ref="C367:C372"/>
    <mergeCell ref="C373:C375"/>
    <mergeCell ref="C376:C378"/>
    <mergeCell ref="C379:C384"/>
    <mergeCell ref="C385:C387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38:D438"/>
    <mergeCell ref="B463:D463"/>
    <mergeCell ref="B488:D488"/>
    <mergeCell ref="B489:D489"/>
    <mergeCell ref="B414:B437"/>
    <mergeCell ref="B439:B462"/>
    <mergeCell ref="B464:B487"/>
    <mergeCell ref="C414:C421"/>
    <mergeCell ref="C422:C428"/>
    <mergeCell ref="C429:C434"/>
    <mergeCell ref="C435:C437"/>
    <mergeCell ref="C439:C446"/>
    <mergeCell ref="C447:C453"/>
    <mergeCell ref="C454:C459"/>
    <mergeCell ref="C460:C462"/>
    <mergeCell ref="C464:C471"/>
    <mergeCell ref="C472:C478"/>
    <mergeCell ref="C479:C484"/>
    <mergeCell ref="C485:C487"/>
    <mergeCell ref="B490:D490"/>
    <mergeCell ref="B491:D491"/>
    <mergeCell ref="B492:D492"/>
    <mergeCell ref="B493:D493"/>
    <mergeCell ref="C518:D518"/>
    <mergeCell ref="B523:D523"/>
    <mergeCell ref="B524:D524"/>
    <mergeCell ref="B525:D525"/>
    <mergeCell ref="B526:D526"/>
    <mergeCell ref="B494:B518"/>
    <mergeCell ref="C494:C501"/>
    <mergeCell ref="C502:C508"/>
    <mergeCell ref="C509:C514"/>
    <mergeCell ref="C515:C517"/>
    <mergeCell ref="B519:C522"/>
    <mergeCell ref="B527:D527"/>
    <mergeCell ref="B528:D528"/>
    <mergeCell ref="B529:D529"/>
    <mergeCell ref="B530:D530"/>
    <mergeCell ref="A532:U532"/>
    <mergeCell ref="A4:A61"/>
    <mergeCell ref="A62:A119"/>
    <mergeCell ref="A120:A177"/>
    <mergeCell ref="A178:A235"/>
    <mergeCell ref="A236:A293"/>
    <mergeCell ref="A294:A351"/>
    <mergeCell ref="A352:A394"/>
    <mergeCell ref="A395:A413"/>
    <mergeCell ref="A414:A523"/>
    <mergeCell ref="A524:A530"/>
    <mergeCell ref="B4:B20"/>
    <mergeCell ref="B21:B37"/>
    <mergeCell ref="B38:B54"/>
    <mergeCell ref="B62:B78"/>
    <mergeCell ref="B79:B95"/>
    <mergeCell ref="B96:B112"/>
    <mergeCell ref="B120:B136"/>
    <mergeCell ref="B137:B153"/>
    <mergeCell ref="B154:B170"/>
    <mergeCell ref="C4:C11"/>
    <mergeCell ref="C12:C17"/>
    <mergeCell ref="C18:C20"/>
    <mergeCell ref="C21:C28"/>
    <mergeCell ref="C29:C34"/>
    <mergeCell ref="C35:C37"/>
    <mergeCell ref="C38:C45"/>
    <mergeCell ref="C46:C51"/>
    <mergeCell ref="C52:C54"/>
    <mergeCell ref="C294:C301"/>
    <mergeCell ref="C302:C307"/>
    <mergeCell ref="C308:C310"/>
    <mergeCell ref="C311:C318"/>
    <mergeCell ref="C319:C324"/>
    <mergeCell ref="C325:C327"/>
    <mergeCell ref="C328:C335"/>
    <mergeCell ref="C336:C341"/>
    <mergeCell ref="C342:C344"/>
  </mergeCells>
  <phoneticPr fontId="39" type="noConversion"/>
  <printOptions horizontalCentered="1"/>
  <pageMargins left="0.31496062992126" right="0.31496062992126" top="0.35433070866141703" bottom="0.39370078740157499" header="0.118110236220472" footer="0.31496062992126"/>
  <pageSetup paperSize="9" scale="48" fitToHeight="0" orientation="portrait" r:id="rId1"/>
  <headerFooter>
    <oddFooter>&amp;R&amp;"宋体,常规"&amp;14 4-&amp;P/&amp;N</oddFooter>
  </headerFooter>
  <rowBreaks count="1" manualBreakCount="1">
    <brk id="413" max="2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AH150"/>
  <sheetViews>
    <sheetView view="pageBreakPreview" zoomScale="85" zoomScaleNormal="100" zoomScaleSheetLayoutView="85" workbookViewId="0">
      <pane xSplit="1" ySplit="3" topLeftCell="N4" activePane="bottomRight" state="frozen"/>
      <selection pane="topRight"/>
      <selection pane="bottomLeft"/>
      <selection pane="bottomRight" activeCell="S1" sqref="S1:AD1048576"/>
    </sheetView>
  </sheetViews>
  <sheetFormatPr defaultColWidth="9.140625" defaultRowHeight="12.75" x14ac:dyDescent="0.2"/>
  <cols>
    <col min="1" max="1" width="21.7109375" customWidth="1"/>
    <col min="2" max="7" width="17.140625" customWidth="1"/>
    <col min="8" max="12" width="17.140625" hidden="1" customWidth="1"/>
    <col min="13" max="13" width="16" hidden="1" customWidth="1"/>
    <col min="14" max="14" width="17.28515625" customWidth="1"/>
    <col min="15" max="16" width="17.5703125" style="201" customWidth="1"/>
    <col min="17" max="17" width="14" customWidth="1"/>
    <col min="18" max="18" width="13.85546875" customWidth="1"/>
  </cols>
  <sheetData>
    <row r="1" spans="1:34" ht="22.5" x14ac:dyDescent="0.2">
      <c r="A1" s="163" t="s">
        <v>428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T1" s="228"/>
      <c r="U1" s="228"/>
      <c r="V1" s="228"/>
      <c r="W1" s="228"/>
      <c r="X1" s="228"/>
      <c r="Y1" s="228"/>
      <c r="Z1" s="228"/>
      <c r="AA1" s="228"/>
      <c r="AB1" s="228"/>
      <c r="AC1" s="228"/>
      <c r="AD1" s="228"/>
      <c r="AE1" s="228"/>
      <c r="AF1" s="228"/>
      <c r="AG1" s="228"/>
      <c r="AH1" s="228"/>
    </row>
    <row r="2" spans="1:34" x14ac:dyDescent="0.2">
      <c r="A2" s="202"/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71"/>
      <c r="O2" s="213"/>
      <c r="P2" s="213"/>
      <c r="R2" s="165" t="s">
        <v>429</v>
      </c>
      <c r="T2" s="228"/>
      <c r="U2" s="228"/>
      <c r="V2" s="228"/>
      <c r="W2" s="228"/>
      <c r="X2" s="228"/>
      <c r="Y2" s="228"/>
      <c r="Z2" s="228"/>
      <c r="AA2" s="228"/>
      <c r="AB2" s="228"/>
      <c r="AC2" s="228"/>
      <c r="AD2" s="228"/>
      <c r="AE2" s="228"/>
      <c r="AF2" s="228"/>
      <c r="AG2" s="228"/>
      <c r="AH2" s="228"/>
    </row>
    <row r="3" spans="1:34" ht="13.5" x14ac:dyDescent="0.2">
      <c r="A3" s="203" t="s">
        <v>427</v>
      </c>
      <c r="B3" s="204" t="s">
        <v>8</v>
      </c>
      <c r="C3" s="204" t="s">
        <v>9</v>
      </c>
      <c r="D3" s="204" t="s">
        <v>10</v>
      </c>
      <c r="E3" s="204" t="s">
        <v>11</v>
      </c>
      <c r="F3" s="204" t="s">
        <v>12</v>
      </c>
      <c r="G3" s="204" t="s">
        <v>13</v>
      </c>
      <c r="H3" s="204" t="s">
        <v>14</v>
      </c>
      <c r="I3" s="204" t="s">
        <v>15</v>
      </c>
      <c r="J3" s="204" t="s">
        <v>16</v>
      </c>
      <c r="K3" s="204" t="s">
        <v>17</v>
      </c>
      <c r="L3" s="204" t="s">
        <v>111</v>
      </c>
      <c r="M3" s="204" t="s">
        <v>19</v>
      </c>
      <c r="N3" s="214" t="s">
        <v>20</v>
      </c>
      <c r="O3" s="215" t="s">
        <v>21</v>
      </c>
      <c r="P3" s="215" t="s">
        <v>22</v>
      </c>
      <c r="Q3" s="214" t="s">
        <v>430</v>
      </c>
      <c r="R3" s="218" t="s">
        <v>431</v>
      </c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</row>
    <row r="4" spans="1:34" ht="13.5" x14ac:dyDescent="0.2">
      <c r="A4" s="205" t="s">
        <v>24</v>
      </c>
      <c r="B4" s="87">
        <v>2058989.66</v>
      </c>
      <c r="C4" s="87">
        <v>1198971.01</v>
      </c>
      <c r="D4" s="87">
        <v>4938835.3499999996</v>
      </c>
      <c r="E4" s="87">
        <v>6321865.8700000001</v>
      </c>
      <c r="F4" s="87">
        <v>10813529.9</v>
      </c>
      <c r="G4" s="87">
        <v>10506701.549999999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35838893.339999996</v>
      </c>
      <c r="O4" s="87">
        <v>42008272.044789061</v>
      </c>
      <c r="P4" s="87">
        <v>110750807.95522699</v>
      </c>
      <c r="Q4" s="87">
        <v>-6169378.7047890648</v>
      </c>
      <c r="R4" s="219">
        <v>-0.14686104437267253</v>
      </c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</row>
    <row r="5" spans="1:34" ht="13.5" x14ac:dyDescent="0.2">
      <c r="A5" s="205" t="s">
        <v>51</v>
      </c>
      <c r="B5" s="87">
        <v>1177484.6499999999</v>
      </c>
      <c r="C5" s="87">
        <v>1145210.01</v>
      </c>
      <c r="D5" s="87">
        <v>4490353.53</v>
      </c>
      <c r="E5" s="87">
        <v>5130155.21</v>
      </c>
      <c r="F5" s="87">
        <v>9192654.4000000004</v>
      </c>
      <c r="G5" s="87">
        <v>9907907.5800000001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31043765.380000003</v>
      </c>
      <c r="O5" s="87">
        <v>40489770.949309416</v>
      </c>
      <c r="P5" s="87">
        <v>101070846.91209501</v>
      </c>
      <c r="Q5" s="87">
        <v>-9446005.5693094134</v>
      </c>
      <c r="R5" s="219">
        <v>-0.23329362818908517</v>
      </c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</row>
    <row r="6" spans="1:34" ht="13.5" x14ac:dyDescent="0.2">
      <c r="A6" s="205" t="s">
        <v>216</v>
      </c>
      <c r="B6" s="87">
        <v>1276821.6000000001</v>
      </c>
      <c r="C6" s="87">
        <v>1003308.42</v>
      </c>
      <c r="D6" s="87">
        <v>2399399.38</v>
      </c>
      <c r="E6" s="87">
        <v>4385225.24</v>
      </c>
      <c r="F6" s="87">
        <v>7345431.4699999997</v>
      </c>
      <c r="G6" s="87">
        <v>7841872.8600000013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24252058.969999999</v>
      </c>
      <c r="O6" s="87">
        <v>39194728.602413088</v>
      </c>
      <c r="P6" s="87">
        <v>89417084.925370112</v>
      </c>
      <c r="Q6" s="87">
        <v>-14942669.632413089</v>
      </c>
      <c r="R6" s="219">
        <v>-0.38124181912291949</v>
      </c>
      <c r="T6" s="228"/>
      <c r="U6" s="228"/>
      <c r="V6" s="228"/>
      <c r="W6" s="228"/>
      <c r="X6" s="228"/>
      <c r="Y6" s="228"/>
      <c r="Z6" s="228"/>
      <c r="AA6" s="228"/>
      <c r="AB6" s="228"/>
      <c r="AC6" s="228"/>
      <c r="AD6" s="228"/>
      <c r="AE6" s="228"/>
      <c r="AF6" s="228"/>
      <c r="AG6" s="228"/>
      <c r="AH6" s="228"/>
    </row>
    <row r="7" spans="1:34" ht="13.5" x14ac:dyDescent="0.2">
      <c r="A7" s="205" t="s">
        <v>53</v>
      </c>
      <c r="B7" s="87">
        <v>1598696.73</v>
      </c>
      <c r="C7" s="87">
        <v>864236.88</v>
      </c>
      <c r="D7" s="87">
        <v>3439664.43</v>
      </c>
      <c r="E7" s="87">
        <v>4953563.49</v>
      </c>
      <c r="F7" s="87">
        <v>8060534.7000000002</v>
      </c>
      <c r="G7" s="87">
        <v>7538100.9899999984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26454797.219999999</v>
      </c>
      <c r="O7" s="87">
        <v>32776676.782949012</v>
      </c>
      <c r="P7" s="87">
        <v>93686511.331767201</v>
      </c>
      <c r="Q7" s="87">
        <v>-6321879.562949013</v>
      </c>
      <c r="R7" s="219">
        <v>-0.19287738060857235</v>
      </c>
      <c r="T7" s="228"/>
      <c r="U7" s="228"/>
      <c r="V7" s="228"/>
      <c r="W7" s="228"/>
      <c r="X7" s="228"/>
      <c r="Y7" s="228"/>
      <c r="Z7" s="228"/>
      <c r="AA7" s="228"/>
      <c r="AB7" s="228"/>
      <c r="AC7" s="228"/>
      <c r="AD7" s="228"/>
      <c r="AE7" s="228"/>
      <c r="AF7" s="228"/>
      <c r="AG7" s="228"/>
      <c r="AH7" s="228"/>
    </row>
    <row r="8" spans="1:34" ht="13.5" x14ac:dyDescent="0.2">
      <c r="A8" s="205" t="s">
        <v>54</v>
      </c>
      <c r="B8" s="87">
        <v>1445309.9</v>
      </c>
      <c r="C8" s="87">
        <v>1472872.72</v>
      </c>
      <c r="D8" s="87">
        <v>5740878.2999999998</v>
      </c>
      <c r="E8" s="87">
        <v>6579688.9400000004</v>
      </c>
      <c r="F8" s="87">
        <v>10405364.609999999</v>
      </c>
      <c r="G8" s="87">
        <v>10885403.110000001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36529517.579999998</v>
      </c>
      <c r="O8" s="87">
        <v>58293825.332583748</v>
      </c>
      <c r="P8" s="87">
        <v>138255687.29231</v>
      </c>
      <c r="Q8" s="87">
        <v>-21764307.75258375</v>
      </c>
      <c r="R8" s="219">
        <v>-0.37335528468773238</v>
      </c>
      <c r="T8" s="228"/>
      <c r="U8" s="228"/>
      <c r="V8" s="228"/>
      <c r="W8" s="228"/>
      <c r="X8" s="228"/>
      <c r="Y8" s="228"/>
      <c r="Z8" s="228"/>
      <c r="AA8" s="228"/>
      <c r="AB8" s="228"/>
      <c r="AC8" s="228"/>
      <c r="AD8" s="228"/>
      <c r="AE8" s="228"/>
      <c r="AF8" s="228"/>
      <c r="AG8" s="228"/>
      <c r="AH8" s="228"/>
    </row>
    <row r="9" spans="1:34" ht="13.5" x14ac:dyDescent="0.2">
      <c r="A9" s="205" t="s">
        <v>55</v>
      </c>
      <c r="B9" s="87">
        <v>2629280.87</v>
      </c>
      <c r="C9" s="87">
        <v>972525.22</v>
      </c>
      <c r="D9" s="87">
        <v>5999705.4800000004</v>
      </c>
      <c r="E9" s="87">
        <v>6552213.4400000004</v>
      </c>
      <c r="F9" s="87">
        <v>10080003.289999999</v>
      </c>
      <c r="G9" s="87">
        <v>10165642.07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36399370.370000005</v>
      </c>
      <c r="O9" s="87">
        <v>51580902.569213241</v>
      </c>
      <c r="P9" s="87">
        <v>136062633.92003101</v>
      </c>
      <c r="Q9" s="87">
        <v>-15181532.199213237</v>
      </c>
      <c r="R9" s="219">
        <v>-0.29432467140027402</v>
      </c>
      <c r="T9" s="228"/>
      <c r="U9" s="228"/>
      <c r="V9" s="228"/>
      <c r="W9" s="228"/>
      <c r="X9" s="228"/>
      <c r="Y9" s="228"/>
      <c r="Z9" s="228"/>
      <c r="AA9" s="228"/>
      <c r="AB9" s="228"/>
      <c r="AC9" s="228"/>
      <c r="AD9" s="228"/>
      <c r="AE9" s="228"/>
      <c r="AF9" s="228"/>
      <c r="AG9" s="228"/>
      <c r="AH9" s="228"/>
    </row>
    <row r="10" spans="1:34" ht="13.5" x14ac:dyDescent="0.2">
      <c r="A10" s="205" t="s">
        <v>64</v>
      </c>
      <c r="B10" s="87">
        <v>6060909.4800000004</v>
      </c>
      <c r="C10" s="87">
        <v>-964465.81</v>
      </c>
      <c r="D10" s="87">
        <v>-1267511.73</v>
      </c>
      <c r="E10" s="87">
        <v>-1812037.93</v>
      </c>
      <c r="F10" s="87">
        <v>-88833.950000000405</v>
      </c>
      <c r="G10" s="87">
        <v>309804.80000000016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2237864.86</v>
      </c>
      <c r="O10" s="87">
        <v>4501334.9952670522</v>
      </c>
      <c r="P10" s="87">
        <v>11762378.7335399</v>
      </c>
      <c r="Q10" s="87">
        <v>-2263470.1352670523</v>
      </c>
      <c r="R10" s="219">
        <v>-0.5028441868127983</v>
      </c>
      <c r="T10" s="228"/>
      <c r="U10" s="228"/>
      <c r="V10" s="228"/>
      <c r="W10" s="228"/>
      <c r="X10" s="228"/>
      <c r="Y10" s="228"/>
      <c r="Z10" s="228"/>
      <c r="AA10" s="228"/>
      <c r="AB10" s="228"/>
      <c r="AC10" s="228"/>
      <c r="AD10" s="228"/>
      <c r="AE10" s="228"/>
      <c r="AF10" s="228"/>
      <c r="AG10" s="228"/>
      <c r="AH10" s="228"/>
    </row>
    <row r="11" spans="1:34" ht="13.5" x14ac:dyDescent="0.2">
      <c r="A11" s="205" t="s">
        <v>65</v>
      </c>
      <c r="B11" s="87">
        <v>507001.25</v>
      </c>
      <c r="C11" s="87">
        <v>-428533.61</v>
      </c>
      <c r="D11" s="87">
        <v>1021490.66</v>
      </c>
      <c r="E11" s="87">
        <v>244494.29</v>
      </c>
      <c r="F11" s="87">
        <v>233994.84</v>
      </c>
      <c r="G11" s="87">
        <v>189608.51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1768055.9400000002</v>
      </c>
      <c r="O11" s="87">
        <v>2306735.883202184</v>
      </c>
      <c r="P11" s="87">
        <v>4951756.9860130697</v>
      </c>
      <c r="Q11" s="87">
        <v>-538679.94320218381</v>
      </c>
      <c r="R11" s="219">
        <v>-0.23352475986734753</v>
      </c>
      <c r="T11" s="228"/>
      <c r="U11" s="228"/>
      <c r="V11" s="228"/>
      <c r="W11" s="228"/>
      <c r="X11" s="228"/>
      <c r="Y11" s="228"/>
      <c r="Z11" s="228"/>
      <c r="AA11" s="228"/>
      <c r="AB11" s="228"/>
      <c r="AC11" s="228"/>
      <c r="AD11" s="228"/>
      <c r="AE11" s="228"/>
      <c r="AF11" s="228"/>
      <c r="AG11" s="228"/>
      <c r="AH11" s="228"/>
    </row>
    <row r="12" spans="1:34" ht="13.5" x14ac:dyDescent="0.2">
      <c r="A12" s="205" t="s">
        <v>66</v>
      </c>
      <c r="B12" s="87">
        <v>2964030.75</v>
      </c>
      <c r="C12" s="87">
        <v>894414.56</v>
      </c>
      <c r="D12" s="87">
        <v>612685.86</v>
      </c>
      <c r="E12" s="87">
        <v>222473.12</v>
      </c>
      <c r="F12" s="87">
        <v>-2572289.08</v>
      </c>
      <c r="G12" s="87">
        <v>881708.69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70">
        <v>3003023.9</v>
      </c>
      <c r="O12" s="87">
        <v>-102558.59459157001</v>
      </c>
      <c r="P12" s="87">
        <v>-555244.74459156604</v>
      </c>
      <c r="Q12" s="87">
        <v>3105582.49459157</v>
      </c>
      <c r="R12" s="219">
        <v>-30.281055497681702</v>
      </c>
      <c r="T12" s="228"/>
      <c r="U12" s="228"/>
      <c r="V12" s="228"/>
      <c r="W12" s="228"/>
      <c r="X12" s="228"/>
      <c r="Y12" s="228"/>
      <c r="Z12" s="228"/>
      <c r="AA12" s="228"/>
      <c r="AB12" s="228"/>
      <c r="AC12" s="228"/>
      <c r="AD12" s="228"/>
      <c r="AE12" s="228"/>
      <c r="AF12" s="228"/>
      <c r="AG12" s="228"/>
      <c r="AH12" s="228"/>
    </row>
    <row r="13" spans="1:34" ht="13.5" x14ac:dyDescent="0.2">
      <c r="A13" s="205" t="s">
        <v>67</v>
      </c>
      <c r="B13" s="87">
        <v>-380685.58</v>
      </c>
      <c r="C13" s="87">
        <v>-220878.14</v>
      </c>
      <c r="D13" s="87">
        <v>-134570.64000000001</v>
      </c>
      <c r="E13" s="87">
        <v>2386395.7799999998</v>
      </c>
      <c r="F13" s="87">
        <v>-690359.87000000104</v>
      </c>
      <c r="G13" s="87">
        <v>25950.270000000208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70">
        <v>985851.81999999913</v>
      </c>
      <c r="O13" s="87">
        <v>1805031.1231023669</v>
      </c>
      <c r="P13" s="87">
        <v>8085867.2835579105</v>
      </c>
      <c r="Q13" s="87">
        <v>-819179.30310236779</v>
      </c>
      <c r="R13" s="219">
        <v>-0.45383112380600793</v>
      </c>
      <c r="T13" s="228"/>
      <c r="U13" s="228"/>
      <c r="V13" s="228"/>
      <c r="W13" s="228"/>
      <c r="X13" s="228"/>
      <c r="Y13" s="228"/>
      <c r="Z13" s="228"/>
      <c r="AA13" s="228"/>
      <c r="AB13" s="228"/>
      <c r="AC13" s="228"/>
      <c r="AD13" s="228"/>
      <c r="AE13" s="228"/>
      <c r="AF13" s="228"/>
      <c r="AG13" s="228"/>
      <c r="AH13" s="228"/>
    </row>
    <row r="14" spans="1:34" ht="13.5" x14ac:dyDescent="0.2">
      <c r="A14" s="205" t="s">
        <v>68</v>
      </c>
      <c r="B14" s="87">
        <v>344583.71</v>
      </c>
      <c r="C14" s="87">
        <v>790849.79</v>
      </c>
      <c r="D14" s="87">
        <v>670440.11</v>
      </c>
      <c r="E14" s="87">
        <v>881747.21</v>
      </c>
      <c r="F14" s="87">
        <v>1054080.8500000001</v>
      </c>
      <c r="G14" s="87">
        <v>1182154.6299999999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70">
        <v>4923856.3</v>
      </c>
      <c r="O14" s="87">
        <v>4656197.9605013095</v>
      </c>
      <c r="P14" s="87">
        <v>13066620.4033048</v>
      </c>
      <c r="Q14" s="87">
        <v>267658.33949869033</v>
      </c>
      <c r="R14" s="219">
        <v>5.748431268800111E-2</v>
      </c>
      <c r="T14" s="228"/>
      <c r="U14" s="228"/>
      <c r="V14" s="228"/>
      <c r="W14" s="228"/>
      <c r="X14" s="228"/>
      <c r="Y14" s="228"/>
      <c r="Z14" s="228"/>
      <c r="AA14" s="228"/>
      <c r="AB14" s="228"/>
      <c r="AC14" s="228"/>
      <c r="AD14" s="228"/>
      <c r="AE14" s="228"/>
      <c r="AF14" s="228"/>
      <c r="AG14" s="228"/>
      <c r="AH14" s="228"/>
    </row>
    <row r="15" spans="1:34" ht="13.5" x14ac:dyDescent="0.2">
      <c r="A15" s="205" t="s">
        <v>69</v>
      </c>
      <c r="B15" s="87">
        <v>2745771.49</v>
      </c>
      <c r="C15" s="87">
        <v>-159205.31999999899</v>
      </c>
      <c r="D15" s="87">
        <v>-4300923.1500000004</v>
      </c>
      <c r="E15" s="87">
        <v>-854067.979999998</v>
      </c>
      <c r="F15" s="87">
        <v>-1276172.8700000001</v>
      </c>
      <c r="G15" s="87">
        <v>513299.87000000855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70">
        <v>-3331297.9599999888</v>
      </c>
      <c r="O15" s="87">
        <v>-1481065.3216307091</v>
      </c>
      <c r="P15" s="87">
        <v>375961.153125941</v>
      </c>
      <c r="Q15" s="87">
        <v>-1850232.6383692797</v>
      </c>
      <c r="R15" s="219">
        <v>1.2492579573277047</v>
      </c>
      <c r="T15" s="228"/>
      <c r="U15" s="228"/>
      <c r="V15" s="228"/>
      <c r="W15" s="228"/>
      <c r="X15" s="228"/>
      <c r="Y15" s="228"/>
      <c r="Z15" s="228"/>
      <c r="AA15" s="228"/>
      <c r="AB15" s="228"/>
      <c r="AC15" s="228"/>
      <c r="AD15" s="228"/>
      <c r="AE15" s="228"/>
      <c r="AF15" s="228"/>
      <c r="AG15" s="228"/>
      <c r="AH15" s="228"/>
    </row>
    <row r="16" spans="1:34" ht="13.5" x14ac:dyDescent="0.2">
      <c r="A16" s="205" t="s">
        <v>70</v>
      </c>
      <c r="B16" s="87">
        <v>75535.179999999993</v>
      </c>
      <c r="C16" s="87">
        <v>52571.74</v>
      </c>
      <c r="D16" s="87">
        <v>64303.72</v>
      </c>
      <c r="E16" s="87">
        <v>54905.79</v>
      </c>
      <c r="F16" s="87">
        <v>61030.92</v>
      </c>
      <c r="G16" s="87">
        <v>57683.959999999992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70">
        <v>366031.30999999994</v>
      </c>
      <c r="O16" s="87">
        <v>418096.25786448299</v>
      </c>
      <c r="P16" s="87">
        <v>1079506.2866313001</v>
      </c>
      <c r="Q16" s="87">
        <v>-52064.947864483052</v>
      </c>
      <c r="R16" s="219">
        <v>-0.12452861484677244</v>
      </c>
      <c r="T16" s="228"/>
      <c r="U16" s="228"/>
      <c r="V16" s="228"/>
      <c r="W16" s="228"/>
      <c r="X16" s="228"/>
      <c r="Y16" s="228"/>
      <c r="Z16" s="228"/>
      <c r="AA16" s="228"/>
      <c r="AB16" s="228"/>
      <c r="AC16" s="228"/>
      <c r="AD16" s="228"/>
      <c r="AE16" s="228"/>
      <c r="AF16" s="228"/>
      <c r="AG16" s="228"/>
      <c r="AH16" s="228"/>
    </row>
    <row r="17" spans="1:34" ht="13.5" x14ac:dyDescent="0.2">
      <c r="A17" s="205" t="s">
        <v>71</v>
      </c>
      <c r="B17" s="87">
        <v>385561.34</v>
      </c>
      <c r="C17" s="87">
        <v>233293.48</v>
      </c>
      <c r="D17" s="87">
        <v>372956.62</v>
      </c>
      <c r="E17" s="87">
        <v>211941.28</v>
      </c>
      <c r="F17" s="87">
        <v>295476.28000000003</v>
      </c>
      <c r="G17" s="87">
        <v>493322.83000000007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70">
        <v>1992551.83</v>
      </c>
      <c r="O17" s="87">
        <v>2459540.736896514</v>
      </c>
      <c r="P17" s="87">
        <v>6248367.7876047799</v>
      </c>
      <c r="Q17" s="87">
        <v>-466988.90689651389</v>
      </c>
      <c r="R17" s="219">
        <v>-0.18986833594216765</v>
      </c>
      <c r="T17" s="228"/>
      <c r="U17" s="228"/>
      <c r="V17" s="228"/>
      <c r="W17" s="228"/>
      <c r="X17" s="228"/>
      <c r="Y17" s="228"/>
      <c r="Z17" s="228"/>
      <c r="AA17" s="228"/>
      <c r="AB17" s="228"/>
      <c r="AC17" s="228"/>
      <c r="AD17" s="228"/>
      <c r="AE17" s="228"/>
      <c r="AF17" s="228"/>
      <c r="AG17" s="228"/>
      <c r="AH17" s="228"/>
    </row>
    <row r="18" spans="1:34" ht="13.5" x14ac:dyDescent="0.2">
      <c r="A18" s="205" t="s">
        <v>72</v>
      </c>
      <c r="B18" s="87">
        <v>75350.78</v>
      </c>
      <c r="C18" s="87">
        <v>56047.86</v>
      </c>
      <c r="D18" s="87">
        <v>97995.18</v>
      </c>
      <c r="E18" s="87">
        <v>51708.58</v>
      </c>
      <c r="F18" s="87">
        <v>357498.41</v>
      </c>
      <c r="G18" s="87">
        <v>84412.459999999992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70">
        <v>723013.27</v>
      </c>
      <c r="O18" s="87">
        <v>525051.70634681801</v>
      </c>
      <c r="P18" s="87">
        <v>1801354.2454781199</v>
      </c>
      <c r="Q18" s="87">
        <v>197961.56365318201</v>
      </c>
      <c r="R18" s="219">
        <v>0.3770325117702224</v>
      </c>
      <c r="T18" s="228"/>
      <c r="U18" s="228"/>
      <c r="V18" s="228"/>
      <c r="W18" s="228"/>
      <c r="X18" s="228"/>
      <c r="Y18" s="228"/>
      <c r="Z18" s="228"/>
      <c r="AA18" s="228"/>
      <c r="AB18" s="228"/>
      <c r="AC18" s="228"/>
      <c r="AD18" s="228"/>
      <c r="AE18" s="228"/>
      <c r="AF18" s="228"/>
      <c r="AG18" s="228"/>
      <c r="AH18" s="228"/>
    </row>
    <row r="19" spans="1:34" ht="13.5" x14ac:dyDescent="0.2">
      <c r="A19" s="205" t="s">
        <v>73</v>
      </c>
      <c r="B19" s="87">
        <v>484929.36</v>
      </c>
      <c r="C19" s="87">
        <v>290569.98</v>
      </c>
      <c r="D19" s="87">
        <v>375246.65</v>
      </c>
      <c r="E19" s="87">
        <v>334606.90000000002</v>
      </c>
      <c r="F19" s="87">
        <v>467876.8</v>
      </c>
      <c r="G19" s="87">
        <v>569488.1100000001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70">
        <v>2522717.8000000003</v>
      </c>
      <c r="O19" s="87">
        <v>3596376.1951132976</v>
      </c>
      <c r="P19" s="87">
        <v>8262635.9744479097</v>
      </c>
      <c r="Q19" s="87">
        <v>-1073658.3951132973</v>
      </c>
      <c r="R19" s="219">
        <v>-0.29853895612260151</v>
      </c>
      <c r="T19" s="228"/>
      <c r="U19" s="228"/>
      <c r="V19" s="228"/>
      <c r="W19" s="228"/>
      <c r="X19" s="228"/>
      <c r="Y19" s="228"/>
      <c r="Z19" s="228"/>
      <c r="AA19" s="228"/>
      <c r="AB19" s="228"/>
      <c r="AC19" s="228"/>
      <c r="AD19" s="228"/>
      <c r="AE19" s="228"/>
      <c r="AF19" s="228"/>
      <c r="AG19" s="228"/>
      <c r="AH19" s="228"/>
    </row>
    <row r="20" spans="1:34" ht="13.5" x14ac:dyDescent="0.2">
      <c r="A20" s="205" t="s">
        <v>74</v>
      </c>
      <c r="B20" s="87">
        <v>-132718.09</v>
      </c>
      <c r="C20" s="87">
        <v>97640.62</v>
      </c>
      <c r="D20" s="87">
        <v>86415.46</v>
      </c>
      <c r="E20" s="87">
        <v>161677.62</v>
      </c>
      <c r="F20" s="87">
        <v>312710.78999999998</v>
      </c>
      <c r="G20" s="87">
        <v>183827.77000000002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70">
        <v>709554.16999999993</v>
      </c>
      <c r="O20" s="87">
        <v>1367245.7664113869</v>
      </c>
      <c r="P20" s="87">
        <v>3031481.7989113904</v>
      </c>
      <c r="Q20" s="87">
        <v>-657691.59641138697</v>
      </c>
      <c r="R20" s="219">
        <v>-0.48103392423560515</v>
      </c>
      <c r="T20" s="228"/>
      <c r="U20" s="228"/>
      <c r="V20" s="228"/>
      <c r="W20" s="228"/>
      <c r="X20" s="228"/>
      <c r="Y20" s="228"/>
      <c r="Z20" s="228"/>
      <c r="AA20" s="228"/>
      <c r="AB20" s="228"/>
      <c r="AC20" s="228"/>
      <c r="AD20" s="228"/>
      <c r="AE20" s="228"/>
      <c r="AF20" s="228"/>
      <c r="AG20" s="228"/>
      <c r="AH20" s="228"/>
    </row>
    <row r="21" spans="1:34" ht="13.5" x14ac:dyDescent="0.2">
      <c r="A21" s="205" t="s">
        <v>75</v>
      </c>
      <c r="B21" s="87">
        <v>1151687.3799999999</v>
      </c>
      <c r="C21" s="87">
        <v>979195.3</v>
      </c>
      <c r="D21" s="87">
        <v>996667.21</v>
      </c>
      <c r="E21" s="87">
        <v>2485868.02</v>
      </c>
      <c r="F21" s="87">
        <v>1128234.5</v>
      </c>
      <c r="G21" s="87">
        <v>1626042.56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70">
        <v>8367694.9700000007</v>
      </c>
      <c r="O21" s="87">
        <v>5407618.0234105634</v>
      </c>
      <c r="P21" s="87">
        <v>18386803.8982981</v>
      </c>
      <c r="Q21" s="87">
        <v>2960076.9465894373</v>
      </c>
      <c r="R21" s="219">
        <v>0.54739016953023034</v>
      </c>
      <c r="T21" s="228"/>
      <c r="U21" s="228"/>
      <c r="V21" s="228"/>
      <c r="W21" s="228"/>
      <c r="X21" s="228"/>
      <c r="Y21" s="228"/>
      <c r="Z21" s="228"/>
      <c r="AA21" s="228"/>
      <c r="AB21" s="228"/>
      <c r="AC21" s="228"/>
      <c r="AD21" s="228"/>
      <c r="AE21" s="228"/>
      <c r="AF21" s="228"/>
      <c r="AG21" s="228"/>
      <c r="AH21" s="228"/>
    </row>
    <row r="22" spans="1:34" ht="13.5" x14ac:dyDescent="0.2">
      <c r="A22" s="205" t="s">
        <v>76</v>
      </c>
      <c r="B22" s="87">
        <v>105495.31</v>
      </c>
      <c r="C22" s="87">
        <v>40309.47</v>
      </c>
      <c r="D22" s="87">
        <v>149536.76</v>
      </c>
      <c r="E22" s="87">
        <v>-8033.99</v>
      </c>
      <c r="F22" s="87">
        <v>63504.78</v>
      </c>
      <c r="G22" s="87">
        <v>86669.84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70">
        <v>437482.17000000004</v>
      </c>
      <c r="O22" s="87">
        <v>378886.58832539216</v>
      </c>
      <c r="P22" s="87">
        <v>983032.58832806</v>
      </c>
      <c r="Q22" s="87">
        <v>58595.581674607878</v>
      </c>
      <c r="R22" s="219">
        <v>0.15465203435568778</v>
      </c>
      <c r="T22" s="228"/>
      <c r="U22" s="228"/>
      <c r="V22" s="228"/>
      <c r="W22" s="228"/>
      <c r="X22" s="228"/>
      <c r="Y22" s="228"/>
      <c r="Z22" s="228"/>
      <c r="AA22" s="228"/>
      <c r="AB22" s="228"/>
      <c r="AC22" s="228"/>
      <c r="AD22" s="228"/>
      <c r="AE22" s="228"/>
      <c r="AF22" s="228"/>
      <c r="AG22" s="228"/>
      <c r="AH22" s="228"/>
    </row>
    <row r="23" spans="1:34" ht="13.5" x14ac:dyDescent="0.2">
      <c r="A23" s="205" t="s">
        <v>77</v>
      </c>
      <c r="B23" s="87">
        <v>162694.03</v>
      </c>
      <c r="C23" s="87">
        <v>98924.38</v>
      </c>
      <c r="D23" s="87">
        <v>174239.74</v>
      </c>
      <c r="E23" s="87">
        <v>268122.55</v>
      </c>
      <c r="F23" s="87">
        <v>-23576</v>
      </c>
      <c r="G23" s="87">
        <v>71823.59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70">
        <v>752228.28999999992</v>
      </c>
      <c r="O23" s="87">
        <v>900792.66155208496</v>
      </c>
      <c r="P23" s="87">
        <v>2802853.2689383901</v>
      </c>
      <c r="Q23" s="87">
        <v>-148564.37155208504</v>
      </c>
      <c r="R23" s="219">
        <v>-0.16492626760092102</v>
      </c>
      <c r="T23" s="228"/>
      <c r="U23" s="228"/>
      <c r="V23" s="228"/>
      <c r="W23" s="228"/>
      <c r="X23" s="228"/>
      <c r="Y23" s="228"/>
      <c r="Z23" s="228"/>
      <c r="AA23" s="228"/>
      <c r="AB23" s="228"/>
      <c r="AC23" s="228"/>
      <c r="AD23" s="228"/>
      <c r="AE23" s="228"/>
      <c r="AF23" s="228"/>
      <c r="AG23" s="228"/>
      <c r="AH23" s="228"/>
    </row>
    <row r="24" spans="1:34" ht="13.5" x14ac:dyDescent="0.2">
      <c r="A24" s="205" t="s">
        <v>78</v>
      </c>
      <c r="B24" s="87">
        <v>106040.11</v>
      </c>
      <c r="C24" s="87">
        <v>306353.7</v>
      </c>
      <c r="D24" s="87">
        <v>383199.08</v>
      </c>
      <c r="E24" s="87">
        <v>841562.15</v>
      </c>
      <c r="F24" s="87">
        <v>262943.82</v>
      </c>
      <c r="G24" s="87">
        <v>605821.25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70">
        <v>2505920.1100000003</v>
      </c>
      <c r="O24" s="87">
        <v>2379015.43176891</v>
      </c>
      <c r="P24" s="87">
        <v>6380012.9993454805</v>
      </c>
      <c r="Q24" s="87">
        <v>126904.67823109031</v>
      </c>
      <c r="R24" s="219">
        <v>5.334336067619818E-2</v>
      </c>
      <c r="T24" s="228"/>
      <c r="U24" s="228"/>
      <c r="V24" s="228"/>
      <c r="W24" s="228"/>
      <c r="X24" s="228"/>
      <c r="Y24" s="228"/>
      <c r="Z24" s="228"/>
      <c r="AA24" s="228"/>
      <c r="AB24" s="228"/>
      <c r="AC24" s="228"/>
      <c r="AD24" s="228"/>
      <c r="AE24" s="228"/>
      <c r="AF24" s="228"/>
      <c r="AG24" s="228"/>
      <c r="AH24" s="228"/>
    </row>
    <row r="25" spans="1:34" ht="13.5" x14ac:dyDescent="0.2">
      <c r="A25" s="205" t="s">
        <v>79</v>
      </c>
      <c r="B25" s="87">
        <v>-1023122.19</v>
      </c>
      <c r="C25" s="87">
        <v>139347.97</v>
      </c>
      <c r="D25" s="87">
        <v>225332.55</v>
      </c>
      <c r="E25" s="87">
        <v>1659872.02</v>
      </c>
      <c r="F25" s="87">
        <v>295931.51</v>
      </c>
      <c r="G25" s="87">
        <v>267136.44999999995</v>
      </c>
      <c r="H25" s="87">
        <v>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70">
        <v>1564498.31</v>
      </c>
      <c r="O25" s="87">
        <v>1647164.8537065589</v>
      </c>
      <c r="P25" s="87">
        <v>4317951.3911495199</v>
      </c>
      <c r="Q25" s="87">
        <v>-82666.543706558878</v>
      </c>
      <c r="R25" s="219">
        <v>-5.0187170713688535E-2</v>
      </c>
      <c r="T25" s="228"/>
      <c r="U25" s="228"/>
      <c r="V25" s="228"/>
      <c r="W25" s="228"/>
      <c r="X25" s="228"/>
      <c r="Y25" s="228"/>
      <c r="Z25" s="228"/>
      <c r="AA25" s="228"/>
      <c r="AB25" s="228"/>
      <c r="AC25" s="228"/>
      <c r="AD25" s="228"/>
      <c r="AE25" s="228"/>
      <c r="AF25" s="228"/>
      <c r="AG25" s="228"/>
      <c r="AH25" s="228"/>
    </row>
    <row r="26" spans="1:34" ht="13.5" x14ac:dyDescent="0.2">
      <c r="A26" s="205" t="s">
        <v>80</v>
      </c>
      <c r="B26" s="87">
        <v>257142.7</v>
      </c>
      <c r="C26" s="87">
        <v>155989.32999999999</v>
      </c>
      <c r="D26" s="87">
        <v>243071.88</v>
      </c>
      <c r="E26" s="87">
        <v>215264.68</v>
      </c>
      <c r="F26" s="87">
        <v>193243.14</v>
      </c>
      <c r="G26" s="87">
        <v>185865.9</v>
      </c>
      <c r="H26" s="87">
        <v>0</v>
      </c>
      <c r="I26" s="87">
        <v>0</v>
      </c>
      <c r="J26" s="87">
        <v>0</v>
      </c>
      <c r="K26" s="87">
        <v>0</v>
      </c>
      <c r="L26" s="87">
        <v>0</v>
      </c>
      <c r="M26" s="87">
        <v>0</v>
      </c>
      <c r="N26" s="70">
        <v>1250577.6299999999</v>
      </c>
      <c r="O26" s="87">
        <v>1050327.8591315278</v>
      </c>
      <c r="P26" s="87">
        <v>3492619.6409080303</v>
      </c>
      <c r="Q26" s="87">
        <v>200249.77086847206</v>
      </c>
      <c r="R26" s="219">
        <v>0.19065453622647904</v>
      </c>
      <c r="T26" s="228"/>
      <c r="U26" s="228"/>
      <c r="V26" s="228"/>
      <c r="W26" s="228"/>
      <c r="X26" s="228"/>
      <c r="Y26" s="228"/>
      <c r="Z26" s="228"/>
      <c r="AA26" s="228"/>
      <c r="AB26" s="228"/>
      <c r="AC26" s="228"/>
      <c r="AD26" s="228"/>
      <c r="AE26" s="228"/>
      <c r="AF26" s="228"/>
      <c r="AG26" s="228"/>
      <c r="AH26" s="228"/>
    </row>
    <row r="27" spans="1:34" ht="13.5" x14ac:dyDescent="0.2">
      <c r="A27" s="205" t="s">
        <v>81</v>
      </c>
      <c r="B27" s="87">
        <v>-2829690.85</v>
      </c>
      <c r="C27" s="87">
        <v>1223842.07</v>
      </c>
      <c r="D27" s="87">
        <v>-3945119.31</v>
      </c>
      <c r="E27" s="87">
        <v>1866691.45</v>
      </c>
      <c r="F27" s="87">
        <v>2132831.6800000002</v>
      </c>
      <c r="G27" s="87">
        <v>2915386.8200000003</v>
      </c>
      <c r="H27" s="87">
        <v>0</v>
      </c>
      <c r="I27" s="87">
        <v>0</v>
      </c>
      <c r="J27" s="87">
        <v>0</v>
      </c>
      <c r="K27" s="87">
        <v>0</v>
      </c>
      <c r="L27" s="87">
        <v>0</v>
      </c>
      <c r="M27" s="87">
        <v>0</v>
      </c>
      <c r="N27" s="87">
        <v>1363941.8600000008</v>
      </c>
      <c r="O27" s="87">
        <v>12967728.469575217</v>
      </c>
      <c r="P27" s="87">
        <v>47392630.144557796</v>
      </c>
      <c r="Q27" s="87">
        <v>-11603786.609575216</v>
      </c>
      <c r="R27" s="219">
        <v>-0.89482029461057344</v>
      </c>
      <c r="T27" s="228"/>
      <c r="U27" s="228"/>
      <c r="V27" s="228"/>
      <c r="W27" s="228"/>
      <c r="X27" s="228"/>
      <c r="Y27" s="228"/>
      <c r="Z27" s="228"/>
      <c r="AA27" s="228"/>
      <c r="AB27" s="228"/>
      <c r="AC27" s="228"/>
      <c r="AD27" s="228"/>
      <c r="AE27" s="228"/>
      <c r="AF27" s="228"/>
      <c r="AG27" s="228"/>
      <c r="AH27" s="228"/>
    </row>
    <row r="28" spans="1:34" ht="13.5" x14ac:dyDescent="0.2">
      <c r="A28" s="205" t="s">
        <v>133</v>
      </c>
      <c r="B28" s="206"/>
      <c r="C28" s="206"/>
      <c r="D28" s="206"/>
      <c r="E28" s="206"/>
      <c r="F28" s="206"/>
      <c r="G28" s="206"/>
      <c r="H28" s="206"/>
      <c r="I28" s="206"/>
      <c r="J28" s="206"/>
      <c r="K28" s="206"/>
      <c r="L28" s="206"/>
      <c r="M28" s="206"/>
      <c r="N28" s="206"/>
      <c r="O28" s="206"/>
      <c r="P28" s="206"/>
      <c r="Q28" s="206">
        <v>0</v>
      </c>
      <c r="R28" s="220"/>
      <c r="T28" s="228"/>
      <c r="U28" s="228"/>
      <c r="V28" s="228"/>
      <c r="W28" s="228"/>
      <c r="X28" s="228"/>
      <c r="Y28" s="228"/>
      <c r="Z28" s="228"/>
      <c r="AA28" s="228"/>
      <c r="AB28" s="228"/>
      <c r="AC28" s="228"/>
      <c r="AD28" s="228"/>
      <c r="AE28" s="228"/>
      <c r="AF28" s="228"/>
      <c r="AG28" s="228"/>
      <c r="AH28" s="228"/>
    </row>
    <row r="29" spans="1:34" ht="13.5" x14ac:dyDescent="0.2">
      <c r="A29" s="207" t="s">
        <v>432</v>
      </c>
      <c r="B29" s="208">
        <v>10186583.41</v>
      </c>
      <c r="C29" s="208">
        <v>6657124.2599999998</v>
      </c>
      <c r="D29" s="208">
        <v>27008836.469999999</v>
      </c>
      <c r="E29" s="208">
        <v>33922712.190000005</v>
      </c>
      <c r="F29" s="208">
        <v>55897518.369999997</v>
      </c>
      <c r="G29" s="208">
        <v>56845628.160000004</v>
      </c>
      <c r="H29" s="208">
        <v>0</v>
      </c>
      <c r="I29" s="208">
        <v>0</v>
      </c>
      <c r="J29" s="208">
        <v>0</v>
      </c>
      <c r="K29" s="208">
        <v>0</v>
      </c>
      <c r="L29" s="208">
        <v>0</v>
      </c>
      <c r="M29" s="208">
        <v>0</v>
      </c>
      <c r="N29" s="208">
        <v>198886097.83000001</v>
      </c>
      <c r="O29" s="208">
        <v>264344176.28125757</v>
      </c>
      <c r="P29" s="208">
        <v>669243572.33680034</v>
      </c>
      <c r="Q29" s="208">
        <v>-65458078.451257557</v>
      </c>
      <c r="R29" s="221">
        <v>-0.24762443936578846</v>
      </c>
      <c r="T29" s="228"/>
      <c r="U29" s="228"/>
      <c r="V29" s="228"/>
      <c r="W29" s="228"/>
      <c r="X29" s="228"/>
      <c r="Y29" s="228"/>
      <c r="Z29" s="228"/>
      <c r="AA29" s="228"/>
      <c r="AB29" s="228"/>
      <c r="AC29" s="228"/>
      <c r="AD29" s="228"/>
      <c r="AE29" s="228"/>
      <c r="AF29" s="228"/>
      <c r="AG29" s="228"/>
      <c r="AH29" s="228"/>
    </row>
    <row r="30" spans="1:34" ht="13.5" x14ac:dyDescent="0.2">
      <c r="A30" s="207" t="s">
        <v>433</v>
      </c>
      <c r="B30" s="208">
        <v>11060516.16</v>
      </c>
      <c r="C30" s="208">
        <v>3586267.370000001</v>
      </c>
      <c r="D30" s="208">
        <v>-4174543.35</v>
      </c>
      <c r="E30" s="208">
        <v>9213191.540000001</v>
      </c>
      <c r="F30" s="208">
        <v>2208126.5499999984</v>
      </c>
      <c r="G30" s="208">
        <v>10250008.31000001</v>
      </c>
      <c r="H30" s="208">
        <v>0</v>
      </c>
      <c r="I30" s="208">
        <v>0</v>
      </c>
      <c r="J30" s="208">
        <v>0</v>
      </c>
      <c r="K30" s="208">
        <v>0</v>
      </c>
      <c r="L30" s="208">
        <v>0</v>
      </c>
      <c r="M30" s="208">
        <v>0</v>
      </c>
      <c r="N30" s="208">
        <v>23775871.610000007</v>
      </c>
      <c r="O30" s="208">
        <v>44783520.595953383</v>
      </c>
      <c r="P30" s="208">
        <v>141866589.83954895</v>
      </c>
      <c r="Q30" s="208">
        <v>-21007648.985953376</v>
      </c>
      <c r="R30" s="221">
        <v>-0.46909328937063549</v>
      </c>
      <c r="T30" s="228"/>
      <c r="U30" s="228"/>
      <c r="V30" s="228"/>
      <c r="W30" s="228"/>
      <c r="X30" s="228"/>
      <c r="Y30" s="228"/>
      <c r="Z30" s="228"/>
      <c r="AA30" s="228"/>
      <c r="AB30" s="228"/>
      <c r="AC30" s="228"/>
      <c r="AD30" s="228"/>
      <c r="AE30" s="228"/>
      <c r="AF30" s="228"/>
      <c r="AG30" s="228"/>
      <c r="AH30" s="228"/>
    </row>
    <row r="31" spans="1:34" ht="13.5" x14ac:dyDescent="0.2">
      <c r="A31" s="207" t="s">
        <v>434</v>
      </c>
      <c r="B31" s="208">
        <v>3125023.2500000005</v>
      </c>
      <c r="C31" s="208">
        <v>1340036.6900000009</v>
      </c>
      <c r="D31" s="208">
        <v>-2263446.5700000008</v>
      </c>
      <c r="E31" s="208">
        <v>6994983.2300000004</v>
      </c>
      <c r="F31" s="208">
        <v>-46250.990000001155</v>
      </c>
      <c r="G31" s="208">
        <v>3382609.7300000079</v>
      </c>
      <c r="H31" s="208">
        <v>0</v>
      </c>
      <c r="I31" s="208">
        <v>0</v>
      </c>
      <c r="J31" s="208">
        <v>0</v>
      </c>
      <c r="K31" s="208">
        <v>0</v>
      </c>
      <c r="L31" s="208">
        <v>0</v>
      </c>
      <c r="M31" s="208">
        <v>0</v>
      </c>
      <c r="N31" s="208">
        <v>12532955.340000013</v>
      </c>
      <c r="O31" s="208">
        <v>12087771.219366696</v>
      </c>
      <c r="P31" s="208">
        <v>44825102.223651439</v>
      </c>
      <c r="Q31" s="208">
        <v>445184.12063331623</v>
      </c>
      <c r="R31" s="221">
        <v>3.6829297357982294E-2</v>
      </c>
      <c r="T31" s="228"/>
      <c r="U31" s="228"/>
      <c r="V31" s="228"/>
      <c r="W31" s="228"/>
      <c r="X31" s="228"/>
      <c r="Y31" s="228"/>
      <c r="Z31" s="228"/>
      <c r="AA31" s="228"/>
      <c r="AB31" s="228"/>
      <c r="AC31" s="228"/>
      <c r="AD31" s="228"/>
      <c r="AE31" s="228"/>
      <c r="AF31" s="228"/>
      <c r="AG31" s="228"/>
      <c r="AH31" s="228"/>
    </row>
    <row r="32" spans="1:34" ht="13.5" x14ac:dyDescent="0.2">
      <c r="A32" s="209" t="s">
        <v>210</v>
      </c>
      <c r="B32" s="210">
        <v>21247099.57</v>
      </c>
      <c r="C32" s="210">
        <v>10243391.630000001</v>
      </c>
      <c r="D32" s="210">
        <v>22834293.119999997</v>
      </c>
      <c r="E32" s="210">
        <v>43135903.730000004</v>
      </c>
      <c r="F32" s="210">
        <v>58105644.919999994</v>
      </c>
      <c r="G32" s="210">
        <v>67095636.470000014</v>
      </c>
      <c r="H32" s="210">
        <v>0</v>
      </c>
      <c r="I32" s="210">
        <v>0</v>
      </c>
      <c r="J32" s="210">
        <v>0</v>
      </c>
      <c r="K32" s="210">
        <v>0</v>
      </c>
      <c r="L32" s="210">
        <v>0</v>
      </c>
      <c r="M32" s="210">
        <v>0</v>
      </c>
      <c r="N32" s="210">
        <v>222661969.44000003</v>
      </c>
      <c r="O32" s="210">
        <v>309127696.87721097</v>
      </c>
      <c r="P32" s="210">
        <v>811110162.17634928</v>
      </c>
      <c r="Q32" s="210">
        <v>-86465727.437210947</v>
      </c>
      <c r="R32" s="222">
        <v>-0.27970876861142635</v>
      </c>
      <c r="T32" s="228"/>
      <c r="U32" s="228"/>
      <c r="V32" s="228"/>
      <c r="W32" s="228"/>
      <c r="X32" s="228"/>
      <c r="Y32" s="228"/>
      <c r="Z32" s="228"/>
      <c r="AA32" s="228"/>
      <c r="AB32" s="228"/>
      <c r="AC32" s="228"/>
      <c r="AD32" s="228"/>
      <c r="AE32" s="228"/>
      <c r="AF32" s="228"/>
      <c r="AG32" s="228"/>
      <c r="AH32" s="228"/>
    </row>
    <row r="33" spans="1:34" x14ac:dyDescent="0.2">
      <c r="B33" s="72">
        <v>0</v>
      </c>
      <c r="C33" s="72">
        <v>0</v>
      </c>
      <c r="D33" s="72">
        <v>0</v>
      </c>
      <c r="E33" s="72">
        <v>0</v>
      </c>
      <c r="F33" s="72">
        <v>0</v>
      </c>
      <c r="G33" s="72">
        <v>0</v>
      </c>
      <c r="H33" s="72">
        <v>0</v>
      </c>
      <c r="I33" s="72">
        <v>0</v>
      </c>
      <c r="J33" s="72">
        <v>0</v>
      </c>
      <c r="K33" s="72">
        <v>0</v>
      </c>
      <c r="L33" s="72">
        <v>0</v>
      </c>
      <c r="M33" s="72">
        <v>0</v>
      </c>
      <c r="N33" s="72">
        <v>0</v>
      </c>
      <c r="O33" s="72">
        <v>0</v>
      </c>
      <c r="P33" s="72">
        <v>0</v>
      </c>
      <c r="Q33" s="72">
        <v>-2.384185791015625E-7</v>
      </c>
      <c r="R33" s="72">
        <v>-6.106226635438361E-16</v>
      </c>
      <c r="T33" s="228"/>
      <c r="U33" s="228"/>
      <c r="V33" s="228"/>
      <c r="W33" s="228"/>
      <c r="X33" s="228"/>
      <c r="Y33" s="228"/>
      <c r="Z33" s="228"/>
      <c r="AA33" s="228"/>
      <c r="AB33" s="228"/>
      <c r="AC33" s="228"/>
      <c r="AD33" s="228"/>
      <c r="AE33" s="228"/>
      <c r="AF33" s="228"/>
      <c r="AG33" s="228"/>
      <c r="AH33" s="228"/>
    </row>
    <row r="34" spans="1:34" x14ac:dyDescent="0.2">
      <c r="A34" s="71" t="s">
        <v>426</v>
      </c>
      <c r="B34" s="72"/>
      <c r="C34" s="72"/>
      <c r="D34" s="72"/>
      <c r="E34" s="72"/>
      <c r="F34" s="72"/>
      <c r="N34" s="72"/>
      <c r="O34" s="213"/>
      <c r="P34" s="213"/>
      <c r="T34" s="228"/>
      <c r="U34" s="228"/>
      <c r="V34" s="228"/>
      <c r="W34" s="228"/>
      <c r="X34" s="228"/>
      <c r="Y34" s="228"/>
      <c r="Z34" s="228"/>
      <c r="AA34" s="228"/>
      <c r="AB34" s="228"/>
      <c r="AC34" s="228"/>
      <c r="AD34" s="228"/>
      <c r="AE34" s="228"/>
      <c r="AF34" s="228"/>
      <c r="AG34" s="228"/>
      <c r="AH34" s="228"/>
    </row>
    <row r="35" spans="1:34" ht="22.5" x14ac:dyDescent="0.2">
      <c r="A35" s="825" t="s">
        <v>435</v>
      </c>
      <c r="B35" s="825"/>
      <c r="C35" s="825"/>
      <c r="D35" s="825"/>
      <c r="E35" s="825"/>
      <c r="F35" s="825"/>
      <c r="G35" s="825"/>
      <c r="H35" s="825"/>
      <c r="I35" s="825"/>
      <c r="J35" s="825"/>
      <c r="K35" s="825"/>
      <c r="L35" s="825"/>
      <c r="M35" s="825"/>
      <c r="N35" s="825"/>
      <c r="O35" s="825"/>
      <c r="P35" s="825"/>
      <c r="Q35" s="825"/>
      <c r="R35" s="825"/>
      <c r="T35" s="228"/>
      <c r="U35" s="228"/>
      <c r="V35" s="228"/>
      <c r="W35" s="228"/>
      <c r="X35" s="228"/>
      <c r="Y35" s="228"/>
      <c r="Z35" s="228"/>
      <c r="AA35" s="228"/>
      <c r="AB35" s="228"/>
      <c r="AC35" s="228"/>
      <c r="AD35" s="228"/>
      <c r="AE35" s="228"/>
      <c r="AF35" s="228"/>
      <c r="AG35" s="228"/>
      <c r="AH35" s="228"/>
    </row>
    <row r="36" spans="1:34" x14ac:dyDescent="0.2">
      <c r="A36" s="211" t="s">
        <v>436</v>
      </c>
      <c r="B36" s="202"/>
      <c r="C36" s="202"/>
      <c r="D36" s="202"/>
      <c r="E36" s="202"/>
      <c r="F36" s="202"/>
      <c r="G36" s="202"/>
      <c r="H36" s="202"/>
      <c r="I36" s="202"/>
      <c r="J36" s="202"/>
      <c r="K36" s="202"/>
      <c r="L36" s="216"/>
      <c r="M36" s="202"/>
      <c r="O36" s="213"/>
      <c r="P36" s="213"/>
      <c r="R36" s="165" t="s">
        <v>429</v>
      </c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</row>
    <row r="37" spans="1:34" ht="13.5" x14ac:dyDescent="0.2">
      <c r="A37" s="203" t="s">
        <v>427</v>
      </c>
      <c r="B37" s="204" t="s">
        <v>8</v>
      </c>
      <c r="C37" s="204" t="s">
        <v>9</v>
      </c>
      <c r="D37" s="204" t="s">
        <v>10</v>
      </c>
      <c r="E37" s="204" t="s">
        <v>11</v>
      </c>
      <c r="F37" s="204" t="s">
        <v>12</v>
      </c>
      <c r="G37" s="204" t="s">
        <v>13</v>
      </c>
      <c r="H37" s="204" t="s">
        <v>14</v>
      </c>
      <c r="I37" s="204" t="s">
        <v>15</v>
      </c>
      <c r="J37" s="204" t="s">
        <v>16</v>
      </c>
      <c r="K37" s="204" t="s">
        <v>17</v>
      </c>
      <c r="L37" s="204" t="s">
        <v>111</v>
      </c>
      <c r="M37" s="204" t="s">
        <v>19</v>
      </c>
      <c r="N37" s="214" t="s">
        <v>20</v>
      </c>
      <c r="O37" s="215" t="s">
        <v>21</v>
      </c>
      <c r="P37" s="215" t="s">
        <v>22</v>
      </c>
      <c r="Q37" s="223" t="s">
        <v>430</v>
      </c>
      <c r="R37" s="218" t="s">
        <v>431</v>
      </c>
      <c r="T37" s="228"/>
      <c r="U37" s="228"/>
      <c r="V37" s="228"/>
      <c r="W37" s="228"/>
      <c r="X37" s="228"/>
      <c r="Y37" s="228"/>
      <c r="Z37" s="228"/>
      <c r="AA37" s="228"/>
      <c r="AB37" s="228"/>
      <c r="AC37" s="228"/>
      <c r="AD37" s="228"/>
      <c r="AE37" s="228"/>
      <c r="AF37" s="228"/>
      <c r="AG37" s="228"/>
      <c r="AH37" s="228"/>
    </row>
    <row r="38" spans="1:34" ht="13.5" x14ac:dyDescent="0.2">
      <c r="A38" s="205" t="s">
        <v>217</v>
      </c>
      <c r="B38" s="212">
        <v>449882.6</v>
      </c>
      <c r="C38" s="212">
        <v>433901.38999999996</v>
      </c>
      <c r="D38" s="212">
        <v>397285.88</v>
      </c>
      <c r="E38" s="212">
        <v>330455.37999999995</v>
      </c>
      <c r="F38" s="212">
        <v>384056.48000000004</v>
      </c>
      <c r="G38" s="212">
        <v>408849.98000000004</v>
      </c>
      <c r="H38" s="212">
        <v>0</v>
      </c>
      <c r="I38" s="212">
        <v>0</v>
      </c>
      <c r="J38" s="212">
        <v>0</v>
      </c>
      <c r="K38" s="212">
        <v>0</v>
      </c>
      <c r="L38" s="212">
        <v>0</v>
      </c>
      <c r="M38" s="212">
        <v>0</v>
      </c>
      <c r="N38" s="217">
        <v>2404431.71</v>
      </c>
      <c r="O38" s="194">
        <v>2606183.924598936</v>
      </c>
      <c r="P38" s="194">
        <v>5544854.0138200261</v>
      </c>
      <c r="Q38" s="87">
        <v>-201752.21459893603</v>
      </c>
      <c r="R38" s="224">
        <v>-7.7412884292110559E-2</v>
      </c>
      <c r="T38" s="228"/>
      <c r="U38" s="228"/>
      <c r="V38" s="228"/>
      <c r="W38" s="228"/>
      <c r="X38" s="228"/>
      <c r="Y38" s="228"/>
      <c r="Z38" s="228"/>
      <c r="AA38" s="228"/>
      <c r="AB38" s="228"/>
      <c r="AC38" s="228"/>
      <c r="AD38" s="228"/>
      <c r="AE38" s="228"/>
      <c r="AF38" s="228"/>
      <c r="AG38" s="228"/>
      <c r="AH38" s="228"/>
    </row>
    <row r="39" spans="1:34" ht="13.5" x14ac:dyDescent="0.2">
      <c r="A39" s="205" t="s">
        <v>218</v>
      </c>
      <c r="B39" s="212">
        <v>9690.2100000000009</v>
      </c>
      <c r="C39" s="212">
        <v>19891.310000000001</v>
      </c>
      <c r="D39" s="212">
        <v>18363.29</v>
      </c>
      <c r="E39" s="212">
        <v>3238.6100000000006</v>
      </c>
      <c r="F39" s="212">
        <v>5830.5800000000008</v>
      </c>
      <c r="G39" s="212">
        <v>5148.6400000000012</v>
      </c>
      <c r="H39" s="212">
        <v>0</v>
      </c>
      <c r="I39" s="212">
        <v>0</v>
      </c>
      <c r="J39" s="212">
        <v>0</v>
      </c>
      <c r="K39" s="212">
        <v>0</v>
      </c>
      <c r="L39" s="212">
        <v>0</v>
      </c>
      <c r="M39" s="212">
        <v>0</v>
      </c>
      <c r="N39" s="217">
        <v>62162.640000000007</v>
      </c>
      <c r="O39" s="194">
        <v>69959.799999999988</v>
      </c>
      <c r="P39" s="194">
        <v>151788.03999999998</v>
      </c>
      <c r="Q39" s="87">
        <v>-7797.1599999999817</v>
      </c>
      <c r="R39" s="225">
        <v>-0.11145200529446887</v>
      </c>
      <c r="T39" s="228"/>
      <c r="U39" s="228"/>
      <c r="V39" s="228"/>
      <c r="W39" s="228"/>
      <c r="X39" s="228"/>
      <c r="Y39" s="228"/>
      <c r="Z39" s="228"/>
      <c r="AA39" s="228"/>
      <c r="AB39" s="228"/>
      <c r="AC39" s="228"/>
      <c r="AD39" s="228"/>
      <c r="AE39" s="228"/>
      <c r="AF39" s="228"/>
      <c r="AG39" s="228"/>
      <c r="AH39" s="228"/>
    </row>
    <row r="40" spans="1:34" ht="13.5" x14ac:dyDescent="0.2">
      <c r="A40" s="205" t="s">
        <v>219</v>
      </c>
      <c r="B40" s="212">
        <v>53861.51</v>
      </c>
      <c r="C40" s="212">
        <v>54391.34</v>
      </c>
      <c r="D40" s="212">
        <v>56127.58</v>
      </c>
      <c r="E40" s="212">
        <v>55438.25</v>
      </c>
      <c r="F40" s="212">
        <v>106328.66</v>
      </c>
      <c r="G40" s="212">
        <v>137436.13</v>
      </c>
      <c r="H40" s="212">
        <v>0</v>
      </c>
      <c r="I40" s="212">
        <v>0</v>
      </c>
      <c r="J40" s="212">
        <v>0</v>
      </c>
      <c r="K40" s="212">
        <v>0</v>
      </c>
      <c r="L40" s="212">
        <v>0</v>
      </c>
      <c r="M40" s="212">
        <v>0</v>
      </c>
      <c r="N40" s="217">
        <v>463583.47</v>
      </c>
      <c r="O40" s="194">
        <v>463878.06999999995</v>
      </c>
      <c r="P40" s="194">
        <v>1145914.2099999997</v>
      </c>
      <c r="Q40" s="87">
        <v>-294.59999999997672</v>
      </c>
      <c r="R40" s="225">
        <v>-6.3508067971391005E-4</v>
      </c>
      <c r="T40" s="228"/>
      <c r="U40" s="228"/>
      <c r="V40" s="228"/>
      <c r="W40" s="228"/>
      <c r="X40" s="228"/>
      <c r="Y40" s="228"/>
      <c r="Z40" s="228"/>
      <c r="AA40" s="228"/>
      <c r="AB40" s="228"/>
      <c r="AC40" s="228"/>
      <c r="AD40" s="228"/>
      <c r="AE40" s="228"/>
      <c r="AF40" s="228"/>
      <c r="AG40" s="228"/>
      <c r="AH40" s="228"/>
    </row>
    <row r="41" spans="1:34" ht="13.5" x14ac:dyDescent="0.2">
      <c r="A41" s="205" t="s">
        <v>220</v>
      </c>
      <c r="B41" s="212">
        <v>121059.35999999997</v>
      </c>
      <c r="C41" s="212">
        <v>40514.519999999939</v>
      </c>
      <c r="D41" s="212">
        <v>222586.13</v>
      </c>
      <c r="E41" s="212">
        <v>377738.69000000058</v>
      </c>
      <c r="F41" s="212">
        <v>-8823.7400000009875</v>
      </c>
      <c r="G41" s="212">
        <v>240344.97000000041</v>
      </c>
      <c r="H41" s="212">
        <v>0</v>
      </c>
      <c r="I41" s="212">
        <v>0</v>
      </c>
      <c r="J41" s="212">
        <v>0</v>
      </c>
      <c r="K41" s="212">
        <v>0</v>
      </c>
      <c r="L41" s="212">
        <v>0</v>
      </c>
      <c r="M41" s="212">
        <v>0</v>
      </c>
      <c r="N41" s="217">
        <v>993419.92999999982</v>
      </c>
      <c r="O41" s="194">
        <v>3500241.9295474966</v>
      </c>
      <c r="P41" s="194">
        <v>5775901.21374013</v>
      </c>
      <c r="Q41" s="86">
        <v>-2506821.9995474969</v>
      </c>
      <c r="R41" s="225">
        <v>-0.716185352328367</v>
      </c>
      <c r="T41" s="228"/>
      <c r="U41" s="228"/>
      <c r="V41" s="228"/>
      <c r="W41" s="228"/>
      <c r="X41" s="228"/>
      <c r="Y41" s="228"/>
      <c r="Z41" s="228"/>
      <c r="AA41" s="228"/>
      <c r="AB41" s="228"/>
      <c r="AC41" s="228"/>
      <c r="AD41" s="228"/>
      <c r="AE41" s="228"/>
      <c r="AF41" s="228"/>
      <c r="AG41" s="228"/>
      <c r="AH41" s="228"/>
    </row>
    <row r="42" spans="1:34" ht="13.5" x14ac:dyDescent="0.2">
      <c r="A42" s="205" t="s">
        <v>211</v>
      </c>
      <c r="B42" s="212">
        <v>10950824.420000004</v>
      </c>
      <c r="C42" s="212">
        <v>6195393.7600000007</v>
      </c>
      <c r="D42" s="212">
        <v>10006081.760000004</v>
      </c>
      <c r="E42" s="212">
        <v>10876066.540000003</v>
      </c>
      <c r="F42" s="212">
        <v>11267387.940000003</v>
      </c>
      <c r="G42" s="212">
        <v>11830154.300000001</v>
      </c>
      <c r="H42" s="212">
        <v>0</v>
      </c>
      <c r="I42" s="212">
        <v>0</v>
      </c>
      <c r="J42" s="212">
        <v>0</v>
      </c>
      <c r="K42" s="212">
        <v>0</v>
      </c>
      <c r="L42" s="212">
        <v>0</v>
      </c>
      <c r="M42" s="212">
        <v>0</v>
      </c>
      <c r="N42" s="217">
        <v>61125908.720000014</v>
      </c>
      <c r="O42" s="194">
        <v>73381152.175914153</v>
      </c>
      <c r="P42" s="194">
        <v>183602119.156005</v>
      </c>
      <c r="Q42" s="86">
        <v>-12255243.45591414</v>
      </c>
      <c r="R42" s="225">
        <v>-0.16700805441886574</v>
      </c>
      <c r="T42" s="228"/>
      <c r="U42" s="228"/>
      <c r="V42" s="228"/>
      <c r="W42" s="228"/>
      <c r="X42" s="228"/>
      <c r="Y42" s="228"/>
      <c r="Z42" s="228"/>
      <c r="AA42" s="228"/>
      <c r="AB42" s="228"/>
      <c r="AC42" s="228"/>
      <c r="AD42" s="228"/>
      <c r="AE42" s="228"/>
      <c r="AF42" s="228"/>
      <c r="AG42" s="228"/>
      <c r="AH42" s="228"/>
    </row>
    <row r="43" spans="1:34" ht="13.5" x14ac:dyDescent="0.2">
      <c r="A43" s="205" t="s">
        <v>221</v>
      </c>
      <c r="B43" s="212">
        <v>1302360.79</v>
      </c>
      <c r="C43" s="212">
        <v>239113.05000000002</v>
      </c>
      <c r="D43" s="212">
        <v>1536566.33</v>
      </c>
      <c r="E43" s="212">
        <v>654587.34999999986</v>
      </c>
      <c r="F43" s="212">
        <v>827021.39999999979</v>
      </c>
      <c r="G43" s="212">
        <v>868010.67999999982</v>
      </c>
      <c r="H43" s="212">
        <v>0</v>
      </c>
      <c r="I43" s="212">
        <v>0</v>
      </c>
      <c r="J43" s="212">
        <v>0</v>
      </c>
      <c r="K43" s="212">
        <v>0</v>
      </c>
      <c r="L43" s="212">
        <v>0</v>
      </c>
      <c r="M43" s="212">
        <v>0</v>
      </c>
      <c r="N43" s="217">
        <v>5427659.5999999987</v>
      </c>
      <c r="O43" s="194">
        <v>8218265.6199999973</v>
      </c>
      <c r="P43" s="194">
        <v>16171081.200909091</v>
      </c>
      <c r="Q43" s="87">
        <v>-2790606.0199999986</v>
      </c>
      <c r="R43" s="225">
        <v>-0.33956142926419547</v>
      </c>
      <c r="T43" s="228"/>
      <c r="U43" s="228"/>
      <c r="V43" s="228"/>
      <c r="W43" s="228"/>
      <c r="X43" s="228"/>
      <c r="Y43" s="228"/>
      <c r="Z43" s="228"/>
      <c r="AA43" s="228"/>
      <c r="AB43" s="228"/>
      <c r="AC43" s="228"/>
      <c r="AD43" s="228"/>
      <c r="AE43" s="228"/>
      <c r="AF43" s="228"/>
      <c r="AG43" s="228"/>
      <c r="AH43" s="228"/>
    </row>
    <row r="44" spans="1:34" ht="13.5" x14ac:dyDescent="0.2">
      <c r="A44" s="205" t="s">
        <v>222</v>
      </c>
      <c r="B44" s="212">
        <v>18654.5</v>
      </c>
      <c r="C44" s="212">
        <v>1980</v>
      </c>
      <c r="D44" s="212">
        <v>39450.699999999997</v>
      </c>
      <c r="E44" s="212">
        <v>24241.3</v>
      </c>
      <c r="F44" s="212">
        <v>43752.3</v>
      </c>
      <c r="G44" s="212">
        <v>27293.58</v>
      </c>
      <c r="H44" s="212">
        <v>0</v>
      </c>
      <c r="I44" s="212">
        <v>0</v>
      </c>
      <c r="J44" s="212">
        <v>0</v>
      </c>
      <c r="K44" s="212">
        <v>0</v>
      </c>
      <c r="L44" s="212">
        <v>0</v>
      </c>
      <c r="M44" s="212">
        <v>0</v>
      </c>
      <c r="N44" s="217">
        <v>155372.38</v>
      </c>
      <c r="O44" s="194">
        <v>190306.33000000002</v>
      </c>
      <c r="P44" s="194">
        <v>493274.42</v>
      </c>
      <c r="Q44" s="87">
        <v>-34933.950000000012</v>
      </c>
      <c r="R44" s="225">
        <v>-0.18356693652807035</v>
      </c>
      <c r="T44" s="228"/>
      <c r="U44" s="228"/>
      <c r="V44" s="228"/>
      <c r="W44" s="228"/>
      <c r="X44" s="228"/>
      <c r="Y44" s="228"/>
      <c r="Z44" s="228"/>
      <c r="AA44" s="228"/>
      <c r="AB44" s="228"/>
      <c r="AC44" s="228"/>
      <c r="AD44" s="228"/>
      <c r="AE44" s="228"/>
      <c r="AF44" s="228"/>
      <c r="AG44" s="228"/>
      <c r="AH44" s="228"/>
    </row>
    <row r="45" spans="1:34" ht="13.5" x14ac:dyDescent="0.2">
      <c r="A45" s="205" t="s">
        <v>223</v>
      </c>
      <c r="B45" s="212">
        <v>1340944.0899999999</v>
      </c>
      <c r="C45" s="212">
        <v>291952.55000000005</v>
      </c>
      <c r="D45" s="212">
        <v>2683044.16</v>
      </c>
      <c r="E45" s="212">
        <v>3041793.4</v>
      </c>
      <c r="F45" s="212">
        <v>4044659.8099999996</v>
      </c>
      <c r="G45" s="212">
        <v>4402139.75</v>
      </c>
      <c r="H45" s="212">
        <v>0</v>
      </c>
      <c r="I45" s="212">
        <v>0</v>
      </c>
      <c r="J45" s="212">
        <v>0</v>
      </c>
      <c r="K45" s="212">
        <v>0</v>
      </c>
      <c r="L45" s="212">
        <v>0</v>
      </c>
      <c r="M45" s="212">
        <v>0</v>
      </c>
      <c r="N45" s="217">
        <v>15804533.759999998</v>
      </c>
      <c r="O45" s="194">
        <v>20912587.034295738</v>
      </c>
      <c r="P45" s="194">
        <v>54296570.560040735</v>
      </c>
      <c r="Q45" s="227">
        <v>-5108053.2742957398</v>
      </c>
      <c r="R45" s="225">
        <v>-0.24425735878199831</v>
      </c>
      <c r="T45" s="228"/>
      <c r="U45" s="228"/>
      <c r="V45" s="228"/>
      <c r="W45" s="228"/>
      <c r="X45" s="228"/>
      <c r="Y45" s="228"/>
      <c r="Z45" s="228"/>
      <c r="AA45" s="228"/>
      <c r="AB45" s="228"/>
      <c r="AC45" s="228"/>
      <c r="AD45" s="228"/>
      <c r="AE45" s="228"/>
      <c r="AF45" s="228"/>
      <c r="AG45" s="228"/>
      <c r="AH45" s="228"/>
    </row>
    <row r="46" spans="1:34" ht="13.5" x14ac:dyDescent="0.2">
      <c r="A46" s="205" t="s">
        <v>224</v>
      </c>
      <c r="B46" s="212">
        <v>-918579.93000000028</v>
      </c>
      <c r="C46" s="212">
        <v>506451.55999999988</v>
      </c>
      <c r="D46" s="212">
        <v>1151882.4200000002</v>
      </c>
      <c r="E46" s="212">
        <v>1266133.3</v>
      </c>
      <c r="F46" s="212">
        <v>1939381.0299999998</v>
      </c>
      <c r="G46" s="212">
        <v>3326127.1100000003</v>
      </c>
      <c r="H46" s="212">
        <v>0</v>
      </c>
      <c r="I46" s="212">
        <v>0</v>
      </c>
      <c r="J46" s="212">
        <v>0</v>
      </c>
      <c r="K46" s="212">
        <v>0</v>
      </c>
      <c r="L46" s="212">
        <v>0</v>
      </c>
      <c r="M46" s="212">
        <v>0</v>
      </c>
      <c r="N46" s="217">
        <v>7271395.4900000002</v>
      </c>
      <c r="O46" s="194">
        <v>13996510.09</v>
      </c>
      <c r="P46" s="194">
        <v>39460226.660000004</v>
      </c>
      <c r="Q46" s="86">
        <v>-6725114.5999999996</v>
      </c>
      <c r="R46" s="225">
        <v>-0.48048510355483903</v>
      </c>
      <c r="T46" s="228"/>
      <c r="U46" s="228"/>
      <c r="V46" s="228"/>
      <c r="W46" s="228"/>
      <c r="X46" s="228"/>
      <c r="Y46" s="228"/>
      <c r="Z46" s="228"/>
      <c r="AA46" s="228"/>
      <c r="AB46" s="228"/>
      <c r="AC46" s="228"/>
      <c r="AD46" s="228"/>
      <c r="AE46" s="228"/>
      <c r="AF46" s="228"/>
      <c r="AG46" s="228"/>
      <c r="AH46" s="228"/>
    </row>
    <row r="47" spans="1:34" ht="13.5" x14ac:dyDescent="0.2">
      <c r="A47" s="205" t="s">
        <v>225</v>
      </c>
      <c r="B47" s="212">
        <v>41221.719999999994</v>
      </c>
      <c r="C47" s="212">
        <v>58821.659999999996</v>
      </c>
      <c r="D47" s="212">
        <v>104063.62</v>
      </c>
      <c r="E47" s="212">
        <v>71332.92</v>
      </c>
      <c r="F47" s="212">
        <v>129742.55</v>
      </c>
      <c r="G47" s="212">
        <v>476187.31000000006</v>
      </c>
      <c r="H47" s="212">
        <v>0</v>
      </c>
      <c r="I47" s="212">
        <v>0</v>
      </c>
      <c r="J47" s="212">
        <v>0</v>
      </c>
      <c r="K47" s="212">
        <v>0</v>
      </c>
      <c r="L47" s="212">
        <v>0</v>
      </c>
      <c r="M47" s="212">
        <v>0</v>
      </c>
      <c r="N47" s="217">
        <v>881369.78</v>
      </c>
      <c r="O47" s="194">
        <v>564810.31999999995</v>
      </c>
      <c r="P47" s="194">
        <v>990015.60999999975</v>
      </c>
      <c r="Q47" s="87">
        <v>316559.46000000008</v>
      </c>
      <c r="R47" s="225">
        <v>0.56047038942206318</v>
      </c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</row>
    <row r="48" spans="1:34" ht="13.5" x14ac:dyDescent="0.2">
      <c r="A48" s="205" t="s">
        <v>226</v>
      </c>
      <c r="B48" s="212">
        <v>0</v>
      </c>
      <c r="C48" s="212">
        <v>0</v>
      </c>
      <c r="D48" s="212">
        <v>645</v>
      </c>
      <c r="E48" s="212">
        <v>1946.99</v>
      </c>
      <c r="F48" s="212">
        <v>13884.85</v>
      </c>
      <c r="G48" s="212">
        <v>0</v>
      </c>
      <c r="H48" s="212">
        <v>0</v>
      </c>
      <c r="I48" s="212">
        <v>0</v>
      </c>
      <c r="J48" s="212">
        <v>0</v>
      </c>
      <c r="K48" s="212">
        <v>0</v>
      </c>
      <c r="L48" s="212">
        <v>0</v>
      </c>
      <c r="M48" s="212">
        <v>0</v>
      </c>
      <c r="N48" s="217">
        <v>16476.84</v>
      </c>
      <c r="O48" s="194">
        <v>30935.5</v>
      </c>
      <c r="P48" s="194">
        <v>86914.95</v>
      </c>
      <c r="Q48" s="87">
        <v>-14458.66</v>
      </c>
      <c r="R48" s="225">
        <v>-0.46738084078162628</v>
      </c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</row>
    <row r="49" spans="1:34" ht="13.5" x14ac:dyDescent="0.2">
      <c r="A49" s="205" t="s">
        <v>227</v>
      </c>
      <c r="B49" s="212">
        <v>-3892206.9000000004</v>
      </c>
      <c r="C49" s="212">
        <v>2100</v>
      </c>
      <c r="D49" s="212">
        <v>110556</v>
      </c>
      <c r="E49" s="212">
        <v>124128</v>
      </c>
      <c r="F49" s="212">
        <v>133485</v>
      </c>
      <c r="G49" s="212">
        <v>14843</v>
      </c>
      <c r="H49" s="212">
        <v>0</v>
      </c>
      <c r="I49" s="212">
        <v>0</v>
      </c>
      <c r="J49" s="212">
        <v>0</v>
      </c>
      <c r="K49" s="212">
        <v>0</v>
      </c>
      <c r="L49" s="212">
        <v>0</v>
      </c>
      <c r="M49" s="212">
        <v>0</v>
      </c>
      <c r="N49" s="217">
        <v>-3507094.9000000004</v>
      </c>
      <c r="O49" s="194">
        <v>-7375361.5</v>
      </c>
      <c r="P49" s="194">
        <v>-2996148.5999999996</v>
      </c>
      <c r="Q49" s="87">
        <v>3868266.5999999996</v>
      </c>
      <c r="R49" s="225">
        <v>-0.52448501676833059</v>
      </c>
      <c r="T49" s="228"/>
      <c r="U49" s="228"/>
      <c r="V49" s="228"/>
      <c r="W49" s="228"/>
      <c r="X49" s="228"/>
      <c r="Y49" s="228"/>
      <c r="Z49" s="228"/>
      <c r="AA49" s="228"/>
      <c r="AB49" s="228"/>
      <c r="AC49" s="228"/>
      <c r="AD49" s="228"/>
      <c r="AE49" s="228"/>
      <c r="AF49" s="228"/>
      <c r="AG49" s="228"/>
      <c r="AH49" s="228"/>
    </row>
    <row r="50" spans="1:34" ht="13.5" x14ac:dyDescent="0.2">
      <c r="A50" s="205" t="s">
        <v>228</v>
      </c>
      <c r="B50" s="212">
        <v>11173076.600000001</v>
      </c>
      <c r="C50" s="212">
        <v>3314699.6799999997</v>
      </c>
      <c r="D50" s="212">
        <v>22786368.150000002</v>
      </c>
      <c r="E50" s="212">
        <v>26950112.839999996</v>
      </c>
      <c r="F50" s="212">
        <v>46851564.560000002</v>
      </c>
      <c r="G50" s="212">
        <v>47954107.830000006</v>
      </c>
      <c r="H50" s="212">
        <v>0</v>
      </c>
      <c r="I50" s="212">
        <v>0</v>
      </c>
      <c r="J50" s="212">
        <v>0</v>
      </c>
      <c r="K50" s="212">
        <v>0</v>
      </c>
      <c r="L50" s="212">
        <v>0</v>
      </c>
      <c r="M50" s="212">
        <v>0</v>
      </c>
      <c r="N50" s="217">
        <v>159029929.66000003</v>
      </c>
      <c r="O50" s="194">
        <v>224061707.7997494</v>
      </c>
      <c r="P50" s="194">
        <v>550545850.99005985</v>
      </c>
      <c r="Q50" s="227">
        <v>-65031778.139749378</v>
      </c>
      <c r="R50" s="225">
        <v>-0.29024048231333754</v>
      </c>
      <c r="T50" s="228"/>
      <c r="U50" s="228"/>
      <c r="V50" s="228"/>
      <c r="W50" s="228"/>
      <c r="X50" s="228"/>
      <c r="Y50" s="228"/>
      <c r="Z50" s="228"/>
      <c r="AA50" s="228"/>
      <c r="AB50" s="228"/>
      <c r="AC50" s="228"/>
      <c r="AD50" s="228"/>
      <c r="AE50" s="228"/>
      <c r="AF50" s="228"/>
      <c r="AG50" s="228"/>
      <c r="AH50" s="228"/>
    </row>
    <row r="51" spans="1:34" ht="13.5" x14ac:dyDescent="0.2">
      <c r="A51" s="205" t="s">
        <v>229</v>
      </c>
      <c r="B51" s="212">
        <v>1105002.28</v>
      </c>
      <c r="C51" s="212">
        <v>-2655452.92</v>
      </c>
      <c r="D51" s="212">
        <v>-7176871.1899999995</v>
      </c>
      <c r="E51" s="212">
        <v>-2131717.9699999997</v>
      </c>
      <c r="F51" s="212">
        <v>-8967183.0199999996</v>
      </c>
      <c r="G51" s="212">
        <v>-5225327.83</v>
      </c>
      <c r="H51" s="212">
        <v>0</v>
      </c>
      <c r="I51" s="212">
        <v>0</v>
      </c>
      <c r="J51" s="212">
        <v>0</v>
      </c>
      <c r="K51" s="212">
        <v>0</v>
      </c>
      <c r="L51" s="212">
        <v>0</v>
      </c>
      <c r="M51" s="212">
        <v>0</v>
      </c>
      <c r="N51" s="217">
        <v>-25051550.649999999</v>
      </c>
      <c r="O51" s="194">
        <v>-33645941.390000008</v>
      </c>
      <c r="P51" s="194">
        <v>-75478101.74000001</v>
      </c>
      <c r="Q51" s="87">
        <v>8594390.7400000095</v>
      </c>
      <c r="R51" s="225">
        <v>-0.25543617996536039</v>
      </c>
      <c r="T51" s="228"/>
      <c r="U51" s="228"/>
      <c r="V51" s="228"/>
      <c r="W51" s="228"/>
      <c r="X51" s="228"/>
      <c r="Y51" s="228"/>
      <c r="Z51" s="228"/>
      <c r="AA51" s="228"/>
      <c r="AB51" s="228"/>
      <c r="AC51" s="228"/>
      <c r="AD51" s="228"/>
      <c r="AE51" s="228"/>
      <c r="AF51" s="228"/>
      <c r="AG51" s="228"/>
      <c r="AH51" s="228"/>
    </row>
    <row r="52" spans="1:34" ht="13.5" x14ac:dyDescent="0.2">
      <c r="A52" s="205" t="s">
        <v>230</v>
      </c>
      <c r="B52" s="212">
        <v>2137141.7999999998</v>
      </c>
      <c r="C52" s="212">
        <v>0</v>
      </c>
      <c r="D52" s="212">
        <v>177513.83000000002</v>
      </c>
      <c r="E52" s="212">
        <v>-2510588.5</v>
      </c>
      <c r="F52" s="212">
        <v>3155902</v>
      </c>
      <c r="G52" s="212">
        <v>99660</v>
      </c>
      <c r="H52" s="212">
        <v>0</v>
      </c>
      <c r="I52" s="212">
        <v>0</v>
      </c>
      <c r="J52" s="212">
        <v>0</v>
      </c>
      <c r="K52" s="212">
        <v>0</v>
      </c>
      <c r="L52" s="212">
        <v>0</v>
      </c>
      <c r="M52" s="212">
        <v>0</v>
      </c>
      <c r="N52" s="217">
        <v>3059629.13</v>
      </c>
      <c r="O52" s="194">
        <v>2993050.9399999995</v>
      </c>
      <c r="P52" s="194">
        <v>2843172.21</v>
      </c>
      <c r="Q52" s="87">
        <v>66578.19000000041</v>
      </c>
      <c r="R52" s="225">
        <v>2.2244255555503651E-2</v>
      </c>
      <c r="T52" s="228"/>
      <c r="U52" s="228"/>
      <c r="V52" s="228"/>
      <c r="W52" s="228"/>
      <c r="X52" s="228"/>
      <c r="Y52" s="228"/>
      <c r="Z52" s="228"/>
      <c r="AA52" s="228"/>
      <c r="AB52" s="228"/>
      <c r="AC52" s="228"/>
      <c r="AD52" s="228"/>
      <c r="AE52" s="228"/>
      <c r="AF52" s="228"/>
      <c r="AG52" s="228"/>
      <c r="AH52" s="228"/>
    </row>
    <row r="53" spans="1:34" ht="13.5" x14ac:dyDescent="0.2">
      <c r="A53" s="205" t="s">
        <v>231</v>
      </c>
      <c r="B53" s="212">
        <v>0</v>
      </c>
      <c r="C53" s="212">
        <v>17855.48</v>
      </c>
      <c r="D53" s="212">
        <v>-28197.119999999999</v>
      </c>
      <c r="E53" s="212">
        <v>-9752.4900000000016</v>
      </c>
      <c r="F53" s="212">
        <v>-32879.040000000001</v>
      </c>
      <c r="G53" s="212">
        <v>0</v>
      </c>
      <c r="H53" s="212">
        <v>0</v>
      </c>
      <c r="I53" s="212">
        <v>0</v>
      </c>
      <c r="J53" s="212">
        <v>0</v>
      </c>
      <c r="K53" s="212">
        <v>0</v>
      </c>
      <c r="L53" s="212">
        <v>0</v>
      </c>
      <c r="M53" s="212">
        <v>0</v>
      </c>
      <c r="N53" s="217">
        <v>-52973.17</v>
      </c>
      <c r="O53" s="194">
        <v>29423.590000004264</v>
      </c>
      <c r="P53" s="194">
        <v>56698.11</v>
      </c>
      <c r="Q53" s="227">
        <v>-82396.760000004258</v>
      </c>
      <c r="R53" s="225">
        <v>-2.8003639256797799</v>
      </c>
      <c r="T53" s="228"/>
      <c r="U53" s="228"/>
      <c r="V53" s="228"/>
      <c r="W53" s="228"/>
      <c r="X53" s="228"/>
      <c r="Y53" s="228"/>
      <c r="Z53" s="228"/>
      <c r="AA53" s="228"/>
      <c r="AB53" s="228"/>
      <c r="AC53" s="228"/>
      <c r="AD53" s="228"/>
      <c r="AE53" s="228"/>
      <c r="AF53" s="228"/>
      <c r="AG53" s="228"/>
      <c r="AH53" s="228"/>
    </row>
    <row r="54" spans="1:34" ht="13.5" x14ac:dyDescent="0.2">
      <c r="A54" s="205" t="s">
        <v>232</v>
      </c>
      <c r="B54" s="212">
        <v>413114.55</v>
      </c>
      <c r="C54" s="212">
        <v>407088.89</v>
      </c>
      <c r="D54" s="212">
        <v>539210.96</v>
      </c>
      <c r="E54" s="212">
        <v>523114.07</v>
      </c>
      <c r="F54" s="212">
        <v>578241.41999999993</v>
      </c>
      <c r="G54" s="212">
        <v>595411.32999999996</v>
      </c>
      <c r="H54" s="212">
        <v>0</v>
      </c>
      <c r="I54" s="212">
        <v>0</v>
      </c>
      <c r="J54" s="212">
        <v>0</v>
      </c>
      <c r="K54" s="212">
        <v>0</v>
      </c>
      <c r="L54" s="212">
        <v>0</v>
      </c>
      <c r="M54" s="212">
        <v>0</v>
      </c>
      <c r="N54" s="217">
        <v>3056181.2199999997</v>
      </c>
      <c r="O54" s="194">
        <v>2725726.63</v>
      </c>
      <c r="P54" s="194">
        <v>5377875.9615999991</v>
      </c>
      <c r="Q54" s="87">
        <v>330454.58999999985</v>
      </c>
      <c r="R54" s="225">
        <v>0.12123541163774001</v>
      </c>
      <c r="T54" s="228"/>
      <c r="U54" s="228"/>
      <c r="V54" s="228"/>
      <c r="W54" s="228"/>
      <c r="X54" s="228"/>
      <c r="Y54" s="228"/>
      <c r="Z54" s="228"/>
      <c r="AA54" s="228"/>
      <c r="AB54" s="228"/>
      <c r="AC54" s="228"/>
      <c r="AD54" s="228"/>
      <c r="AE54" s="228"/>
      <c r="AF54" s="228"/>
      <c r="AG54" s="228"/>
      <c r="AH54" s="228"/>
    </row>
    <row r="55" spans="1:34" ht="13.5" x14ac:dyDescent="0.2">
      <c r="A55" s="205" t="s">
        <v>233</v>
      </c>
      <c r="B55" s="212">
        <v>46199.1</v>
      </c>
      <c r="C55" s="212">
        <v>5487</v>
      </c>
      <c r="D55" s="212">
        <v>56626.090000000004</v>
      </c>
      <c r="E55" s="212">
        <v>32948</v>
      </c>
      <c r="F55" s="212">
        <v>26908</v>
      </c>
      <c r="G55" s="212">
        <v>19206.3</v>
      </c>
      <c r="H55" s="212">
        <v>0</v>
      </c>
      <c r="I55" s="212">
        <v>0</v>
      </c>
      <c r="J55" s="212">
        <v>0</v>
      </c>
      <c r="K55" s="212">
        <v>0</v>
      </c>
      <c r="L55" s="212">
        <v>0</v>
      </c>
      <c r="M55" s="212">
        <v>0</v>
      </c>
      <c r="N55" s="217">
        <v>187374.49</v>
      </c>
      <c r="O55" s="194">
        <v>154922.96</v>
      </c>
      <c r="P55" s="194">
        <v>341097.81</v>
      </c>
      <c r="Q55" s="87">
        <v>32451.53</v>
      </c>
      <c r="R55" s="225">
        <v>0.20946882243923046</v>
      </c>
      <c r="T55" s="228"/>
      <c r="U55" s="228"/>
      <c r="V55" s="228"/>
      <c r="W55" s="228"/>
      <c r="X55" s="228"/>
      <c r="Y55" s="228"/>
      <c r="Z55" s="228"/>
      <c r="AA55" s="228"/>
      <c r="AB55" s="228"/>
      <c r="AC55" s="228"/>
      <c r="AD55" s="228"/>
      <c r="AE55" s="228"/>
      <c r="AF55" s="228"/>
      <c r="AG55" s="228"/>
      <c r="AH55" s="228"/>
    </row>
    <row r="56" spans="1:34" ht="13.5" x14ac:dyDescent="0.2">
      <c r="A56" s="205" t="s">
        <v>234</v>
      </c>
      <c r="B56" s="212">
        <v>-1898226</v>
      </c>
      <c r="C56" s="212">
        <v>69835</v>
      </c>
      <c r="D56" s="212">
        <v>-218366.43</v>
      </c>
      <c r="E56" s="212">
        <v>645.62999999999738</v>
      </c>
      <c r="F56" s="212">
        <v>-122449.57999999999</v>
      </c>
      <c r="G56" s="212">
        <v>-44962.229999999996</v>
      </c>
      <c r="H56" s="212">
        <v>0</v>
      </c>
      <c r="I56" s="212">
        <v>0</v>
      </c>
      <c r="J56" s="212">
        <v>0</v>
      </c>
      <c r="K56" s="212">
        <v>0</v>
      </c>
      <c r="L56" s="212">
        <v>0</v>
      </c>
      <c r="M56" s="212">
        <v>0</v>
      </c>
      <c r="N56" s="217">
        <v>-2213523.61</v>
      </c>
      <c r="O56" s="194">
        <v>-1477690.37</v>
      </c>
      <c r="P56" s="194">
        <v>-1577330.92</v>
      </c>
      <c r="Q56" s="87">
        <v>-735833.23999999976</v>
      </c>
      <c r="R56" s="225">
        <v>0.49796172116896159</v>
      </c>
      <c r="T56" s="228"/>
      <c r="U56" s="228"/>
      <c r="V56" s="228"/>
      <c r="W56" s="228"/>
      <c r="X56" s="228"/>
      <c r="Y56" s="228"/>
      <c r="Z56" s="228"/>
      <c r="AA56" s="228"/>
      <c r="AB56" s="228"/>
      <c r="AC56" s="228"/>
      <c r="AD56" s="228"/>
      <c r="AE56" s="228"/>
      <c r="AF56" s="228"/>
      <c r="AG56" s="228"/>
      <c r="AH56" s="228"/>
    </row>
    <row r="57" spans="1:34" ht="13.5" x14ac:dyDescent="0.2">
      <c r="A57" s="205" t="s">
        <v>127</v>
      </c>
      <c r="B57" s="212">
        <v>-4486935.32</v>
      </c>
      <c r="C57" s="212">
        <v>377475.05000000063</v>
      </c>
      <c r="D57" s="212">
        <v>-5203507.3000000026</v>
      </c>
      <c r="E57" s="212">
        <v>3918720.1000000006</v>
      </c>
      <c r="F57" s="212">
        <v>-2370993.9899999956</v>
      </c>
      <c r="G57" s="212">
        <v>-412602.12999999308</v>
      </c>
      <c r="H57" s="212">
        <v>0</v>
      </c>
      <c r="I57" s="212">
        <v>0</v>
      </c>
      <c r="J57" s="212">
        <v>0</v>
      </c>
      <c r="K57" s="212">
        <v>0</v>
      </c>
      <c r="L57" s="212">
        <v>0</v>
      </c>
      <c r="M57" s="212">
        <v>0</v>
      </c>
      <c r="N57" s="217">
        <v>-8177843.5899999905</v>
      </c>
      <c r="O57" s="194">
        <v>-2152477.6115893451</v>
      </c>
      <c r="P57" s="194">
        <v>-12683367.21701969</v>
      </c>
      <c r="Q57" s="86">
        <v>-6025365.9784106454</v>
      </c>
      <c r="R57" s="225">
        <v>2.7992699882075147</v>
      </c>
      <c r="T57" s="228"/>
      <c r="U57" s="228"/>
      <c r="V57" s="228"/>
      <c r="W57" s="228"/>
      <c r="X57" s="228"/>
      <c r="Y57" s="228"/>
      <c r="Z57" s="228"/>
      <c r="AA57" s="228"/>
      <c r="AB57" s="228"/>
      <c r="AC57" s="228"/>
      <c r="AD57" s="228"/>
      <c r="AE57" s="228"/>
      <c r="AF57" s="228"/>
      <c r="AG57" s="228"/>
      <c r="AH57" s="228"/>
    </row>
    <row r="58" spans="1:34" ht="13.5" x14ac:dyDescent="0.2">
      <c r="A58" s="205" t="s">
        <v>235</v>
      </c>
      <c r="B58" s="212">
        <v>-10132.559999999998</v>
      </c>
      <c r="C58" s="212">
        <v>-191287.22999999998</v>
      </c>
      <c r="D58" s="212">
        <v>168506.59000000003</v>
      </c>
      <c r="E58" s="212">
        <v>-1774185.9900000002</v>
      </c>
      <c r="F58" s="212">
        <v>2301884.39</v>
      </c>
      <c r="G58" s="212">
        <v>-3664065.8299999991</v>
      </c>
      <c r="H58" s="212">
        <v>0</v>
      </c>
      <c r="I58" s="212">
        <v>0</v>
      </c>
      <c r="J58" s="212">
        <v>0</v>
      </c>
      <c r="K58" s="212">
        <v>0</v>
      </c>
      <c r="L58" s="212">
        <v>0</v>
      </c>
      <c r="M58" s="212">
        <v>0</v>
      </c>
      <c r="N58" s="217">
        <v>-3169280.629999999</v>
      </c>
      <c r="O58" s="194">
        <v>-4311558.5962718921</v>
      </c>
      <c r="P58" s="194">
        <v>16329188.498444198</v>
      </c>
      <c r="Q58" s="87">
        <v>1142277.9662718931</v>
      </c>
      <c r="R58" s="225">
        <v>-0.26493388429409154</v>
      </c>
      <c r="T58" s="228"/>
      <c r="U58" s="228"/>
      <c r="V58" s="228"/>
      <c r="W58" s="228"/>
      <c r="X58" s="228"/>
      <c r="Y58" s="228"/>
      <c r="Z58" s="228"/>
      <c r="AA58" s="228"/>
      <c r="AB58" s="228"/>
      <c r="AC58" s="228"/>
      <c r="AD58" s="228"/>
      <c r="AE58" s="228"/>
      <c r="AF58" s="228"/>
      <c r="AG58" s="228"/>
      <c r="AH58" s="228"/>
    </row>
    <row r="59" spans="1:34" ht="13.5" x14ac:dyDescent="0.2">
      <c r="A59" s="205" t="s">
        <v>236</v>
      </c>
      <c r="B59" s="212">
        <v>409112.27</v>
      </c>
      <c r="C59" s="212">
        <v>423379.27</v>
      </c>
      <c r="D59" s="212">
        <v>525713.49</v>
      </c>
      <c r="E59" s="212">
        <v>193358.06</v>
      </c>
      <c r="F59" s="212">
        <v>1008591.05</v>
      </c>
      <c r="G59" s="212">
        <v>1275565.9700000002</v>
      </c>
      <c r="H59" s="212">
        <v>0</v>
      </c>
      <c r="I59" s="212">
        <v>0</v>
      </c>
      <c r="J59" s="212">
        <v>0</v>
      </c>
      <c r="K59" s="212">
        <v>0</v>
      </c>
      <c r="L59" s="212">
        <v>0</v>
      </c>
      <c r="M59" s="212">
        <v>0</v>
      </c>
      <c r="N59" s="217">
        <v>3835720.1100000003</v>
      </c>
      <c r="O59" s="194">
        <v>3514963.2800000003</v>
      </c>
      <c r="P59" s="194">
        <v>14344771.49</v>
      </c>
      <c r="Q59" s="87">
        <v>320756.83000000007</v>
      </c>
      <c r="R59" s="225">
        <v>9.1254674501180008E-2</v>
      </c>
      <c r="T59" s="228"/>
      <c r="U59" s="228"/>
      <c r="V59" s="228"/>
      <c r="W59" s="228"/>
      <c r="X59" s="228"/>
      <c r="Y59" s="228"/>
      <c r="Z59" s="228"/>
      <c r="AA59" s="228"/>
      <c r="AB59" s="228"/>
      <c r="AC59" s="228"/>
      <c r="AD59" s="228"/>
      <c r="AE59" s="228"/>
      <c r="AF59" s="228"/>
      <c r="AG59" s="228"/>
      <c r="AH59" s="228"/>
    </row>
    <row r="60" spans="1:34" ht="13.5" x14ac:dyDescent="0.2">
      <c r="A60" s="205" t="s">
        <v>237</v>
      </c>
      <c r="B60" s="212">
        <v>0</v>
      </c>
      <c r="C60" s="212">
        <v>0</v>
      </c>
      <c r="D60" s="212">
        <v>0</v>
      </c>
      <c r="E60" s="212">
        <v>0</v>
      </c>
      <c r="F60" s="212">
        <v>0</v>
      </c>
      <c r="G60" s="212">
        <v>0</v>
      </c>
      <c r="H60" s="212">
        <v>0</v>
      </c>
      <c r="I60" s="212">
        <v>0</v>
      </c>
      <c r="J60" s="212">
        <v>0</v>
      </c>
      <c r="K60" s="212">
        <v>0</v>
      </c>
      <c r="L60" s="212">
        <v>0</v>
      </c>
      <c r="M60" s="212">
        <v>0</v>
      </c>
      <c r="N60" s="217">
        <v>0</v>
      </c>
      <c r="O60" s="194">
        <v>0</v>
      </c>
      <c r="P60" s="194">
        <v>-585000</v>
      </c>
      <c r="Q60" s="87">
        <v>0</v>
      </c>
      <c r="R60" s="225" t="e">
        <v>#DIV/0!</v>
      </c>
      <c r="T60" s="228"/>
      <c r="U60" s="228"/>
      <c r="V60" s="228"/>
      <c r="W60" s="228"/>
      <c r="X60" s="228"/>
      <c r="Y60" s="228"/>
      <c r="Z60" s="228"/>
      <c r="AA60" s="228"/>
      <c r="AB60" s="228"/>
      <c r="AC60" s="228"/>
      <c r="AD60" s="228"/>
      <c r="AE60" s="228"/>
      <c r="AF60" s="228"/>
      <c r="AG60" s="228"/>
      <c r="AH60" s="228"/>
    </row>
    <row r="61" spans="1:34" ht="13.5" x14ac:dyDescent="0.2">
      <c r="A61" s="205" t="s">
        <v>238</v>
      </c>
      <c r="B61" s="212">
        <v>96714.27</v>
      </c>
      <c r="C61" s="212">
        <v>96714.27</v>
      </c>
      <c r="D61" s="212">
        <v>120201.18</v>
      </c>
      <c r="E61" s="212">
        <v>148609.69</v>
      </c>
      <c r="F61" s="212">
        <v>162505.74</v>
      </c>
      <c r="G61" s="212">
        <v>182327.38</v>
      </c>
      <c r="H61" s="212">
        <v>0</v>
      </c>
      <c r="I61" s="212">
        <v>0</v>
      </c>
      <c r="J61" s="212">
        <v>0</v>
      </c>
      <c r="K61" s="212">
        <v>0</v>
      </c>
      <c r="L61" s="212">
        <v>0</v>
      </c>
      <c r="M61" s="212">
        <v>0</v>
      </c>
      <c r="N61" s="217">
        <v>807072.52999999991</v>
      </c>
      <c r="O61" s="194">
        <v>1674060.7796917863</v>
      </c>
      <c r="P61" s="194">
        <v>5011137.5983338095</v>
      </c>
      <c r="Q61" s="87">
        <v>-866988.24969178636</v>
      </c>
      <c r="R61" s="225">
        <v>-0.51789532387910597</v>
      </c>
      <c r="T61" s="228"/>
      <c r="U61" s="228"/>
      <c r="V61" s="228"/>
      <c r="W61" s="228"/>
      <c r="X61" s="228"/>
      <c r="Y61" s="228"/>
      <c r="Z61" s="228"/>
      <c r="AA61" s="228"/>
      <c r="AB61" s="228"/>
      <c r="AC61" s="228"/>
      <c r="AD61" s="228"/>
      <c r="AE61" s="228"/>
      <c r="AF61" s="228"/>
      <c r="AG61" s="228"/>
      <c r="AH61" s="228"/>
    </row>
    <row r="62" spans="1:34" ht="13.5" x14ac:dyDescent="0.2">
      <c r="A62" s="205" t="s">
        <v>239</v>
      </c>
      <c r="B62" s="212">
        <v>27871.54</v>
      </c>
      <c r="C62" s="212">
        <v>11474.29</v>
      </c>
      <c r="D62" s="212">
        <v>66261.84</v>
      </c>
      <c r="E62" s="212">
        <v>87854.12</v>
      </c>
      <c r="F62" s="212">
        <v>113313.47</v>
      </c>
      <c r="G62" s="212">
        <v>116500.2</v>
      </c>
      <c r="H62" s="212">
        <v>0</v>
      </c>
      <c r="I62" s="212">
        <v>0</v>
      </c>
      <c r="J62" s="212">
        <v>0</v>
      </c>
      <c r="K62" s="212">
        <v>0</v>
      </c>
      <c r="L62" s="212">
        <v>0</v>
      </c>
      <c r="M62" s="212">
        <v>0</v>
      </c>
      <c r="N62" s="217">
        <v>423275.46</v>
      </c>
      <c r="O62" s="194">
        <v>427638.8329411766</v>
      </c>
      <c r="P62" s="194">
        <v>1187131.5900000001</v>
      </c>
      <c r="Q62" s="87">
        <v>-4363.3729411765817</v>
      </c>
      <c r="R62" s="225">
        <v>-1.0203406718624125E-2</v>
      </c>
      <c r="T62" s="228"/>
      <c r="U62" s="228"/>
      <c r="V62" s="228"/>
      <c r="W62" s="228"/>
      <c r="X62" s="228"/>
      <c r="Y62" s="228"/>
      <c r="Z62" s="228"/>
      <c r="AA62" s="228"/>
      <c r="AB62" s="228"/>
      <c r="AC62" s="228"/>
      <c r="AD62" s="228"/>
      <c r="AE62" s="228"/>
      <c r="AF62" s="228"/>
      <c r="AG62" s="228"/>
      <c r="AH62" s="228"/>
    </row>
    <row r="63" spans="1:34" ht="13.5" x14ac:dyDescent="0.2">
      <c r="A63" s="205" t="s">
        <v>240</v>
      </c>
      <c r="B63" s="212">
        <v>2834966.56</v>
      </c>
      <c r="C63" s="212">
        <v>86584.260000000009</v>
      </c>
      <c r="D63" s="212">
        <v>-5162764.45</v>
      </c>
      <c r="E63" s="212">
        <v>-1218135.46</v>
      </c>
      <c r="F63" s="212">
        <v>-4956660.2399999993</v>
      </c>
      <c r="G63" s="212">
        <v>3836723.3000000007</v>
      </c>
      <c r="H63" s="212">
        <v>0</v>
      </c>
      <c r="I63" s="212">
        <v>0</v>
      </c>
      <c r="J63" s="212">
        <v>0</v>
      </c>
      <c r="K63" s="212">
        <v>0</v>
      </c>
      <c r="L63" s="212">
        <v>0</v>
      </c>
      <c r="M63" s="212">
        <v>0</v>
      </c>
      <c r="N63" s="217">
        <v>-4579286.0299999975</v>
      </c>
      <c r="O63" s="194">
        <v>-5012867.2</v>
      </c>
      <c r="P63" s="194">
        <v>-9293053.0199999996</v>
      </c>
      <c r="Q63" s="86">
        <v>433581.17000000272</v>
      </c>
      <c r="R63" s="225">
        <v>-8.6493647787039468E-2</v>
      </c>
      <c r="T63" s="228"/>
      <c r="U63" s="228"/>
      <c r="V63" s="228"/>
      <c r="W63" s="228"/>
      <c r="X63" s="228"/>
      <c r="Y63" s="228"/>
      <c r="Z63" s="228"/>
      <c r="AA63" s="228"/>
      <c r="AB63" s="228"/>
      <c r="AC63" s="228"/>
      <c r="AD63" s="228"/>
      <c r="AE63" s="228"/>
      <c r="AF63" s="228"/>
      <c r="AG63" s="228"/>
      <c r="AH63" s="228"/>
    </row>
    <row r="64" spans="1:34" ht="13.5" x14ac:dyDescent="0.2">
      <c r="A64" s="205" t="s">
        <v>241</v>
      </c>
      <c r="B64" s="212">
        <v>1167.17</v>
      </c>
      <c r="C64" s="212">
        <v>0</v>
      </c>
      <c r="D64" s="212">
        <v>4636</v>
      </c>
      <c r="E64" s="212">
        <v>1182.1400000000001</v>
      </c>
      <c r="F64" s="212">
        <v>0</v>
      </c>
      <c r="G64" s="212">
        <v>4555</v>
      </c>
      <c r="H64" s="212">
        <v>0</v>
      </c>
      <c r="I64" s="212">
        <v>0</v>
      </c>
      <c r="J64" s="212">
        <v>0</v>
      </c>
      <c r="K64" s="212">
        <v>0</v>
      </c>
      <c r="L64" s="212">
        <v>0</v>
      </c>
      <c r="M64" s="212">
        <v>0</v>
      </c>
      <c r="N64" s="217">
        <v>11540.310000000001</v>
      </c>
      <c r="O64" s="194">
        <v>95359.02</v>
      </c>
      <c r="P64" s="194">
        <v>204524.28</v>
      </c>
      <c r="Q64" s="87">
        <v>-83818.710000000006</v>
      </c>
      <c r="R64" s="225">
        <v>-0.87898040479023387</v>
      </c>
      <c r="T64" s="228"/>
      <c r="U64" s="228"/>
      <c r="V64" s="228"/>
      <c r="W64" s="228"/>
      <c r="X64" s="228"/>
      <c r="Y64" s="228"/>
      <c r="Z64" s="228"/>
      <c r="AA64" s="228"/>
      <c r="AB64" s="228"/>
      <c r="AC64" s="228"/>
      <c r="AD64" s="228"/>
      <c r="AE64" s="228"/>
      <c r="AF64" s="228"/>
      <c r="AG64" s="228"/>
      <c r="AH64" s="228"/>
    </row>
    <row r="65" spans="1:34" ht="13.5" x14ac:dyDescent="0.2">
      <c r="A65" s="205" t="s">
        <v>242</v>
      </c>
      <c r="B65" s="212">
        <v>-105534.11</v>
      </c>
      <c r="C65" s="212">
        <v>481640.11000000004</v>
      </c>
      <c r="D65" s="212">
        <v>15878.410000000003</v>
      </c>
      <c r="E65" s="212">
        <v>-43749.919999999998</v>
      </c>
      <c r="F65" s="212">
        <v>-74518.48000000001</v>
      </c>
      <c r="G65" s="212">
        <v>-217606.93</v>
      </c>
      <c r="H65" s="212">
        <v>0</v>
      </c>
      <c r="I65" s="212">
        <v>0</v>
      </c>
      <c r="J65" s="212">
        <v>0</v>
      </c>
      <c r="K65" s="212">
        <v>0</v>
      </c>
      <c r="L65" s="212">
        <v>0</v>
      </c>
      <c r="M65" s="212">
        <v>0</v>
      </c>
      <c r="N65" s="217">
        <v>56109.080000000016</v>
      </c>
      <c r="O65" s="194">
        <v>-346824.12</v>
      </c>
      <c r="P65" s="194">
        <v>454788.18999999994</v>
      </c>
      <c r="Q65" s="87">
        <v>402933.2</v>
      </c>
      <c r="R65" s="225">
        <v>-1.1617796363182584</v>
      </c>
      <c r="T65" s="228"/>
      <c r="U65" s="228"/>
      <c r="V65" s="228"/>
      <c r="W65" s="228"/>
      <c r="X65" s="228"/>
      <c r="Y65" s="228"/>
      <c r="Z65" s="228"/>
      <c r="AA65" s="228"/>
      <c r="AB65" s="228"/>
      <c r="AC65" s="228"/>
      <c r="AD65" s="228"/>
      <c r="AE65" s="228"/>
      <c r="AF65" s="228"/>
      <c r="AG65" s="228"/>
      <c r="AH65" s="228"/>
    </row>
    <row r="66" spans="1:34" ht="13.5" x14ac:dyDescent="0.2">
      <c r="A66" s="205" t="s">
        <v>243</v>
      </c>
      <c r="B66" s="212">
        <v>3597</v>
      </c>
      <c r="C66" s="212">
        <v>-194506</v>
      </c>
      <c r="D66" s="212">
        <v>-115414.1</v>
      </c>
      <c r="E66" s="212">
        <v>556611.59</v>
      </c>
      <c r="F66" s="212">
        <v>1170875.3199999998</v>
      </c>
      <c r="G66" s="212">
        <v>701681.67</v>
      </c>
      <c r="H66" s="212">
        <v>0</v>
      </c>
      <c r="I66" s="212">
        <v>0</v>
      </c>
      <c r="J66" s="212">
        <v>0</v>
      </c>
      <c r="K66" s="212">
        <v>0</v>
      </c>
      <c r="L66" s="212">
        <v>0</v>
      </c>
      <c r="M66" s="212">
        <v>0</v>
      </c>
      <c r="N66" s="217">
        <v>2122845.48</v>
      </c>
      <c r="O66" s="194">
        <v>2584646.4858333329</v>
      </c>
      <c r="P66" s="194">
        <v>4996181.8904166613</v>
      </c>
      <c r="Q66" s="70">
        <v>-461801.00583333289</v>
      </c>
      <c r="R66" s="225">
        <v>-0.17867085822548789</v>
      </c>
      <c r="T66" s="228"/>
      <c r="U66" s="228"/>
      <c r="V66" s="228"/>
      <c r="W66" s="228"/>
      <c r="X66" s="228"/>
      <c r="Y66" s="228"/>
      <c r="Z66" s="228"/>
      <c r="AA66" s="228"/>
      <c r="AB66" s="228"/>
      <c r="AC66" s="228"/>
      <c r="AD66" s="228"/>
      <c r="AE66" s="228"/>
      <c r="AF66" s="228"/>
      <c r="AG66" s="228"/>
      <c r="AH66" s="228"/>
    </row>
    <row r="67" spans="1:34" ht="13.5" x14ac:dyDescent="0.2">
      <c r="A67" s="205" t="s">
        <v>244</v>
      </c>
      <c r="B67" s="212">
        <v>22252.05</v>
      </c>
      <c r="C67" s="212">
        <v>-131706.65999999997</v>
      </c>
      <c r="D67" s="212">
        <v>-50469.030000000006</v>
      </c>
      <c r="E67" s="212">
        <v>1034887.48</v>
      </c>
      <c r="F67" s="212">
        <v>85869.23</v>
      </c>
      <c r="G67" s="212">
        <v>-98013.459999999977</v>
      </c>
      <c r="H67" s="212">
        <v>0</v>
      </c>
      <c r="I67" s="212">
        <v>0</v>
      </c>
      <c r="J67" s="212">
        <v>0</v>
      </c>
      <c r="K67" s="212">
        <v>0</v>
      </c>
      <c r="L67" s="212">
        <v>0</v>
      </c>
      <c r="M67" s="212">
        <v>0</v>
      </c>
      <c r="N67" s="217">
        <v>862819.61</v>
      </c>
      <c r="O67" s="194">
        <v>80410.75</v>
      </c>
      <c r="P67" s="194">
        <v>287176.87</v>
      </c>
      <c r="Q67" s="87">
        <v>782408.86</v>
      </c>
      <c r="R67" s="225">
        <v>9.7301524982667118</v>
      </c>
      <c r="T67" s="228"/>
      <c r="U67" s="228"/>
      <c r="V67" s="228"/>
      <c r="W67" s="228"/>
      <c r="X67" s="228"/>
      <c r="Y67" s="228"/>
      <c r="Z67" s="228"/>
      <c r="AA67" s="228"/>
      <c r="AB67" s="228"/>
      <c r="AC67" s="228"/>
      <c r="AD67" s="228"/>
      <c r="AE67" s="228"/>
      <c r="AF67" s="228"/>
      <c r="AG67" s="228"/>
      <c r="AH67" s="228"/>
    </row>
    <row r="68" spans="1:34" ht="13.5" x14ac:dyDescent="0.2">
      <c r="A68" s="205" t="s">
        <v>245</v>
      </c>
      <c r="B68" s="212">
        <v>0</v>
      </c>
      <c r="C68" s="212">
        <v>0</v>
      </c>
      <c r="D68" s="212">
        <v>0</v>
      </c>
      <c r="E68" s="212">
        <v>0</v>
      </c>
      <c r="F68" s="212">
        <v>0</v>
      </c>
      <c r="G68" s="212">
        <v>0</v>
      </c>
      <c r="H68" s="212">
        <v>0</v>
      </c>
      <c r="I68" s="212">
        <v>0</v>
      </c>
      <c r="J68" s="212">
        <v>0</v>
      </c>
      <c r="K68" s="212">
        <v>0</v>
      </c>
      <c r="L68" s="212">
        <v>0</v>
      </c>
      <c r="M68" s="212">
        <v>0</v>
      </c>
      <c r="N68" s="217">
        <v>0</v>
      </c>
      <c r="O68" s="194">
        <v>0</v>
      </c>
      <c r="P68" s="194">
        <v>0</v>
      </c>
      <c r="Q68" s="87">
        <v>0</v>
      </c>
      <c r="R68" s="225" t="e">
        <v>#DIV/0!</v>
      </c>
      <c r="T68" s="228"/>
      <c r="U68" s="228"/>
      <c r="V68" s="228"/>
      <c r="W68" s="228"/>
      <c r="X68" s="228"/>
      <c r="Y68" s="228"/>
      <c r="Z68" s="228"/>
      <c r="AA68" s="228"/>
      <c r="AB68" s="228"/>
      <c r="AC68" s="228"/>
      <c r="AD68" s="228"/>
      <c r="AE68" s="228"/>
      <c r="AF68" s="228"/>
      <c r="AG68" s="228"/>
      <c r="AH68" s="228"/>
    </row>
    <row r="69" spans="1:34" ht="13.5" x14ac:dyDescent="0.2">
      <c r="A69" s="205" t="s">
        <v>246</v>
      </c>
      <c r="B69" s="212">
        <v>0</v>
      </c>
      <c r="C69" s="212">
        <v>0</v>
      </c>
      <c r="D69" s="212">
        <v>2313.33</v>
      </c>
      <c r="E69" s="212">
        <v>706.85</v>
      </c>
      <c r="F69" s="212">
        <v>-792.53</v>
      </c>
      <c r="G69" s="212">
        <v>749.69</v>
      </c>
      <c r="H69" s="212">
        <v>0</v>
      </c>
      <c r="I69" s="212">
        <v>0</v>
      </c>
      <c r="J69" s="212">
        <v>0</v>
      </c>
      <c r="K69" s="212">
        <v>0</v>
      </c>
      <c r="L69" s="212">
        <v>0</v>
      </c>
      <c r="M69" s="212">
        <v>0</v>
      </c>
      <c r="N69" s="217">
        <v>2977.3399999999997</v>
      </c>
      <c r="O69" s="194">
        <v>0</v>
      </c>
      <c r="P69" s="194">
        <v>0</v>
      </c>
      <c r="Q69" s="87">
        <v>2977.3399999999997</v>
      </c>
      <c r="R69" s="225" t="e">
        <v>#DIV/0!</v>
      </c>
      <c r="T69" s="228"/>
      <c r="U69" s="228"/>
      <c r="V69" s="228"/>
      <c r="W69" s="228"/>
      <c r="X69" s="228"/>
      <c r="Y69" s="228"/>
      <c r="Z69" s="228"/>
      <c r="AA69" s="228"/>
      <c r="AB69" s="228"/>
      <c r="AC69" s="228"/>
      <c r="AD69" s="228"/>
      <c r="AE69" s="228"/>
      <c r="AF69" s="228"/>
      <c r="AG69" s="228"/>
      <c r="AH69" s="228"/>
    </row>
    <row r="70" spans="1:34" ht="13.5" x14ac:dyDescent="0.2">
      <c r="A70" s="205" t="s">
        <v>247</v>
      </c>
      <c r="B70" s="212">
        <v>0</v>
      </c>
      <c r="C70" s="212">
        <v>279600</v>
      </c>
      <c r="D70" s="212">
        <v>0</v>
      </c>
      <c r="E70" s="212">
        <v>548182.76</v>
      </c>
      <c r="F70" s="212">
        <v>288759.76</v>
      </c>
      <c r="G70" s="212">
        <v>235190.76</v>
      </c>
      <c r="H70" s="212">
        <v>0</v>
      </c>
      <c r="I70" s="212">
        <v>0</v>
      </c>
      <c r="J70" s="212">
        <v>0</v>
      </c>
      <c r="K70" s="212">
        <v>0</v>
      </c>
      <c r="L70" s="212">
        <v>0</v>
      </c>
      <c r="M70" s="212">
        <v>0</v>
      </c>
      <c r="N70" s="217">
        <v>1351733.28</v>
      </c>
      <c r="O70" s="194">
        <v>607193</v>
      </c>
      <c r="P70" s="194">
        <v>1195710</v>
      </c>
      <c r="Q70" s="87">
        <v>744540.28</v>
      </c>
      <c r="R70" s="225">
        <v>1.226200367922555</v>
      </c>
      <c r="T70" s="228"/>
      <c r="U70" s="228"/>
      <c r="V70" s="228"/>
      <c r="W70" s="228"/>
      <c r="X70" s="228"/>
      <c r="Y70" s="228"/>
      <c r="Z70" s="228"/>
      <c r="AA70" s="228"/>
      <c r="AB70" s="228"/>
      <c r="AC70" s="228"/>
      <c r="AD70" s="228"/>
      <c r="AE70" s="228"/>
      <c r="AF70" s="228"/>
      <c r="AG70" s="228"/>
      <c r="AH70" s="228"/>
    </row>
    <row r="71" spans="1:34" ht="13.5" x14ac:dyDescent="0.2">
      <c r="A71" s="205" t="s">
        <v>248</v>
      </c>
      <c r="B71" s="212">
        <v>0</v>
      </c>
      <c r="C71" s="212">
        <v>0</v>
      </c>
      <c r="D71" s="212">
        <v>0</v>
      </c>
      <c r="E71" s="212">
        <v>0</v>
      </c>
      <c r="F71" s="212">
        <v>0</v>
      </c>
      <c r="G71" s="212">
        <v>0</v>
      </c>
      <c r="H71" s="212">
        <v>0</v>
      </c>
      <c r="I71" s="212">
        <v>0</v>
      </c>
      <c r="J71" s="212">
        <v>0</v>
      </c>
      <c r="K71" s="212">
        <v>0</v>
      </c>
      <c r="L71" s="212">
        <v>0</v>
      </c>
      <c r="M71" s="212">
        <v>0</v>
      </c>
      <c r="N71" s="217">
        <v>0</v>
      </c>
      <c r="O71" s="194">
        <v>566482.80249999999</v>
      </c>
      <c r="P71" s="194">
        <v>2829198.15</v>
      </c>
      <c r="Q71" s="87">
        <v>-566482.80249999999</v>
      </c>
      <c r="R71" s="225">
        <v>-1</v>
      </c>
      <c r="T71" s="228"/>
      <c r="U71" s="228"/>
      <c r="V71" s="228"/>
      <c r="W71" s="228"/>
      <c r="X71" s="228"/>
      <c r="Y71" s="228"/>
      <c r="Z71" s="228"/>
      <c r="AA71" s="228"/>
      <c r="AB71" s="228"/>
      <c r="AC71" s="228"/>
      <c r="AD71" s="228"/>
      <c r="AE71" s="228"/>
      <c r="AF71" s="228"/>
      <c r="AG71" s="228"/>
      <c r="AH71" s="228"/>
    </row>
    <row r="72" spans="1:34" ht="13.5" x14ac:dyDescent="0.2">
      <c r="A72" s="229" t="s">
        <v>210</v>
      </c>
      <c r="B72" s="230">
        <v>21247099.570000011</v>
      </c>
      <c r="C72" s="230">
        <v>10243391.629999999</v>
      </c>
      <c r="D72" s="230">
        <v>22834293.119999994</v>
      </c>
      <c r="E72" s="230">
        <v>43135903.729999997</v>
      </c>
      <c r="F72" s="230">
        <v>58105644.920000009</v>
      </c>
      <c r="G72" s="230">
        <v>67095636.470000006</v>
      </c>
      <c r="H72" s="230">
        <v>0</v>
      </c>
      <c r="I72" s="230">
        <v>0</v>
      </c>
      <c r="J72" s="230">
        <v>0</v>
      </c>
      <c r="K72" s="230">
        <v>0</v>
      </c>
      <c r="L72" s="230">
        <v>0</v>
      </c>
      <c r="M72" s="230">
        <v>0</v>
      </c>
      <c r="N72" s="233">
        <v>222661969.44000009</v>
      </c>
      <c r="O72" s="234">
        <v>309127696.8772108</v>
      </c>
      <c r="P72" s="234">
        <v>811110162.17634988</v>
      </c>
      <c r="Q72" s="236">
        <v>-86465727.437210709</v>
      </c>
      <c r="R72" s="237">
        <v>-0.27970876861142574</v>
      </c>
      <c r="T72" s="228"/>
      <c r="U72" s="228"/>
      <c r="V72" s="228"/>
      <c r="W72" s="228"/>
      <c r="X72" s="228"/>
      <c r="Y72" s="228"/>
      <c r="Z72" s="228"/>
      <c r="AA72" s="228"/>
      <c r="AB72" s="228"/>
      <c r="AC72" s="228"/>
      <c r="AD72" s="228"/>
      <c r="AE72" s="228"/>
      <c r="AF72" s="228"/>
      <c r="AG72" s="228"/>
      <c r="AH72" s="228"/>
    </row>
    <row r="73" spans="1:34" x14ac:dyDescent="0.2">
      <c r="B73" s="72">
        <v>0</v>
      </c>
      <c r="C73" s="72">
        <v>0</v>
      </c>
      <c r="D73" s="72">
        <v>0</v>
      </c>
      <c r="E73" s="72">
        <v>0</v>
      </c>
      <c r="F73" s="72">
        <v>0</v>
      </c>
      <c r="G73" s="72">
        <v>0</v>
      </c>
      <c r="H73" s="72">
        <v>0</v>
      </c>
      <c r="I73" s="72">
        <v>0</v>
      </c>
      <c r="J73" s="72">
        <v>0</v>
      </c>
      <c r="K73" s="72">
        <v>0</v>
      </c>
      <c r="L73" s="72">
        <v>0</v>
      </c>
      <c r="M73" s="72">
        <v>0</v>
      </c>
      <c r="N73" s="72">
        <v>6.7055225372314453E-8</v>
      </c>
      <c r="O73" s="72">
        <v>0</v>
      </c>
      <c r="P73" s="72">
        <v>3.5762786865234375E-7</v>
      </c>
      <c r="Q73" s="72">
        <v>4.4703483581542969E-8</v>
      </c>
      <c r="R73" s="72"/>
    </row>
    <row r="75" spans="1:34" x14ac:dyDescent="0.2">
      <c r="A75" s="48" t="s">
        <v>437</v>
      </c>
      <c r="R75" s="165" t="s">
        <v>429</v>
      </c>
    </row>
    <row r="76" spans="1:34" ht="13.5" x14ac:dyDescent="0.2">
      <c r="A76" s="203" t="s">
        <v>427</v>
      </c>
      <c r="B76" s="204" t="s">
        <v>8</v>
      </c>
      <c r="C76" s="204" t="s">
        <v>9</v>
      </c>
      <c r="D76" s="204" t="s">
        <v>10</v>
      </c>
      <c r="E76" s="204" t="s">
        <v>11</v>
      </c>
      <c r="F76" s="204" t="s">
        <v>12</v>
      </c>
      <c r="G76" s="204" t="s">
        <v>13</v>
      </c>
      <c r="H76" s="204" t="s">
        <v>14</v>
      </c>
      <c r="I76" s="204" t="s">
        <v>15</v>
      </c>
      <c r="J76" s="204" t="s">
        <v>16</v>
      </c>
      <c r="K76" s="204" t="s">
        <v>17</v>
      </c>
      <c r="L76" s="204" t="s">
        <v>111</v>
      </c>
      <c r="M76" s="204" t="s">
        <v>19</v>
      </c>
      <c r="N76" s="214" t="s">
        <v>20</v>
      </c>
      <c r="O76" s="215" t="s">
        <v>21</v>
      </c>
      <c r="P76" s="215" t="s">
        <v>22</v>
      </c>
      <c r="Q76" s="223" t="s">
        <v>430</v>
      </c>
      <c r="R76" s="218" t="s">
        <v>431</v>
      </c>
      <c r="T76" s="228"/>
      <c r="U76" s="228"/>
      <c r="V76" s="228"/>
      <c r="W76" s="228"/>
      <c r="X76" s="228"/>
      <c r="Y76" s="228"/>
      <c r="Z76" s="228"/>
      <c r="AA76" s="228"/>
      <c r="AB76" s="228"/>
      <c r="AC76" s="228"/>
      <c r="AD76" s="228"/>
      <c r="AE76" s="228"/>
      <c r="AF76" s="228"/>
      <c r="AG76" s="228"/>
      <c r="AH76" s="228"/>
    </row>
    <row r="77" spans="1:34" ht="13.5" x14ac:dyDescent="0.2">
      <c r="A77" s="205" t="s">
        <v>217</v>
      </c>
      <c r="B77" s="212">
        <v>177137.93999999997</v>
      </c>
      <c r="C77" s="212">
        <v>161087.93999999997</v>
      </c>
      <c r="D77" s="212">
        <v>120186.61</v>
      </c>
      <c r="E77" s="212">
        <v>133914.03</v>
      </c>
      <c r="F77" s="212">
        <v>152122.29999999999</v>
      </c>
      <c r="G77" s="212">
        <v>181798.75999999998</v>
      </c>
      <c r="H77" s="212">
        <v>0</v>
      </c>
      <c r="I77" s="212">
        <v>0</v>
      </c>
      <c r="J77" s="212">
        <v>0</v>
      </c>
      <c r="K77" s="212">
        <v>0</v>
      </c>
      <c r="L77" s="212">
        <v>0</v>
      </c>
      <c r="M77" s="212">
        <v>0</v>
      </c>
      <c r="N77" s="217">
        <v>926247.57999999984</v>
      </c>
      <c r="O77" s="212">
        <v>531393.63634759118</v>
      </c>
      <c r="P77" s="212">
        <v>1909730.2954947893</v>
      </c>
      <c r="Q77" s="87">
        <v>394853.94365240866</v>
      </c>
      <c r="R77" s="225">
        <v>0.74305357957679752</v>
      </c>
      <c r="T77" s="228"/>
      <c r="U77" s="228"/>
      <c r="V77" s="228"/>
      <c r="W77" s="228"/>
      <c r="X77" s="228"/>
      <c r="Y77" s="228"/>
      <c r="Z77" s="228"/>
      <c r="AA77" s="228"/>
      <c r="AB77" s="228"/>
      <c r="AC77" s="228"/>
      <c r="AD77" s="228"/>
      <c r="AE77" s="228"/>
      <c r="AF77" s="228"/>
      <c r="AG77" s="228"/>
      <c r="AH77" s="228"/>
    </row>
    <row r="78" spans="1:34" ht="13.5" x14ac:dyDescent="0.2">
      <c r="A78" s="205" t="s">
        <v>218</v>
      </c>
      <c r="B78" s="212">
        <v>3140.2200000000003</v>
      </c>
      <c r="C78" s="212">
        <v>5987.52</v>
      </c>
      <c r="D78" s="212">
        <v>5507.3799999999992</v>
      </c>
      <c r="E78" s="212">
        <v>719.28</v>
      </c>
      <c r="F78" s="212">
        <v>1470</v>
      </c>
      <c r="G78" s="212">
        <v>866.74999999999989</v>
      </c>
      <c r="H78" s="212">
        <v>0</v>
      </c>
      <c r="I78" s="212">
        <v>0</v>
      </c>
      <c r="J78" s="212">
        <v>0</v>
      </c>
      <c r="K78" s="212">
        <v>0</v>
      </c>
      <c r="L78" s="212">
        <v>0</v>
      </c>
      <c r="M78" s="212">
        <v>0</v>
      </c>
      <c r="N78" s="217">
        <v>17691.150000000001</v>
      </c>
      <c r="O78" s="212">
        <v>20601.73</v>
      </c>
      <c r="P78" s="212">
        <v>45409.59</v>
      </c>
      <c r="Q78" s="87">
        <v>-2910.5799999999981</v>
      </c>
      <c r="R78" s="225">
        <v>-0.14127842661757037</v>
      </c>
      <c r="T78" s="228"/>
      <c r="U78" s="228"/>
      <c r="V78" s="228"/>
      <c r="W78" s="228"/>
      <c r="X78" s="228"/>
      <c r="Y78" s="228"/>
      <c r="Z78" s="228"/>
      <c r="AA78" s="228"/>
      <c r="AB78" s="228"/>
      <c r="AC78" s="228"/>
      <c r="AD78" s="228"/>
      <c r="AE78" s="228"/>
      <c r="AF78" s="228"/>
      <c r="AG78" s="228"/>
      <c r="AH78" s="228"/>
    </row>
    <row r="79" spans="1:34" ht="13.5" x14ac:dyDescent="0.2">
      <c r="A79" s="205" t="s">
        <v>219</v>
      </c>
      <c r="B79" s="212">
        <v>6084.7500000000009</v>
      </c>
      <c r="C79" s="212">
        <v>8794</v>
      </c>
      <c r="D79" s="212">
        <v>7256</v>
      </c>
      <c r="E79" s="212">
        <v>7565.6</v>
      </c>
      <c r="F79" s="212">
        <v>14207.06</v>
      </c>
      <c r="G79" s="212">
        <v>18536.080000000002</v>
      </c>
      <c r="H79" s="212">
        <v>0</v>
      </c>
      <c r="I79" s="212">
        <v>0</v>
      </c>
      <c r="J79" s="212">
        <v>0</v>
      </c>
      <c r="K79" s="212">
        <v>0</v>
      </c>
      <c r="L79" s="212">
        <v>0</v>
      </c>
      <c r="M79" s="212">
        <v>0</v>
      </c>
      <c r="N79" s="217">
        <v>62443.49</v>
      </c>
      <c r="O79" s="212">
        <v>48954.26</v>
      </c>
      <c r="P79" s="212">
        <v>124744.66999999998</v>
      </c>
      <c r="Q79" s="87">
        <v>13489.229999999996</v>
      </c>
      <c r="R79" s="225">
        <v>0.27554762343461009</v>
      </c>
      <c r="T79" s="228"/>
      <c r="U79" s="228"/>
      <c r="V79" s="228"/>
      <c r="W79" s="228"/>
      <c r="X79" s="228"/>
      <c r="Y79" s="228"/>
      <c r="Z79" s="228"/>
      <c r="AA79" s="228"/>
      <c r="AB79" s="228"/>
      <c r="AC79" s="228"/>
      <c r="AD79" s="228"/>
      <c r="AE79" s="228"/>
      <c r="AF79" s="228"/>
      <c r="AG79" s="228"/>
      <c r="AH79" s="228"/>
    </row>
    <row r="80" spans="1:34" ht="13.5" x14ac:dyDescent="0.2">
      <c r="A80" s="205" t="s">
        <v>220</v>
      </c>
      <c r="B80" s="212">
        <v>12560.56</v>
      </c>
      <c r="C80" s="212">
        <v>216.9</v>
      </c>
      <c r="D80" s="212">
        <v>35602.770000000004</v>
      </c>
      <c r="E80" s="212">
        <v>176403.3</v>
      </c>
      <c r="F80" s="212">
        <v>59742.780000000006</v>
      </c>
      <c r="G80" s="212">
        <v>92714.62000000001</v>
      </c>
      <c r="H80" s="212">
        <v>0</v>
      </c>
      <c r="I80" s="212">
        <v>0</v>
      </c>
      <c r="J80" s="212">
        <v>0</v>
      </c>
      <c r="K80" s="212">
        <v>0</v>
      </c>
      <c r="L80" s="212">
        <v>0</v>
      </c>
      <c r="M80" s="212">
        <v>0</v>
      </c>
      <c r="N80" s="217">
        <v>377240.93</v>
      </c>
      <c r="O80" s="212">
        <v>466830.20954749174</v>
      </c>
      <c r="P80" s="212">
        <v>1395833.3437401201</v>
      </c>
      <c r="Q80" s="87">
        <v>-89589.279547491751</v>
      </c>
      <c r="R80" s="225">
        <v>-0.19190977300790477</v>
      </c>
      <c r="T80" s="228"/>
      <c r="U80" s="228"/>
      <c r="V80" s="228"/>
      <c r="W80" s="228"/>
      <c r="X80" s="228"/>
      <c r="Y80" s="228"/>
      <c r="Z80" s="228"/>
      <c r="AA80" s="228"/>
      <c r="AB80" s="228"/>
      <c r="AC80" s="228"/>
      <c r="AD80" s="228"/>
      <c r="AE80" s="228"/>
      <c r="AF80" s="228"/>
      <c r="AG80" s="228"/>
      <c r="AH80" s="228"/>
    </row>
    <row r="81" spans="1:34" ht="13.5" x14ac:dyDescent="0.2">
      <c r="A81" s="205" t="s">
        <v>211</v>
      </c>
      <c r="B81" s="212">
        <v>2504517.79</v>
      </c>
      <c r="C81" s="212">
        <v>2665676.69</v>
      </c>
      <c r="D81" s="212">
        <v>3613204.92</v>
      </c>
      <c r="E81" s="212">
        <v>4230483.57</v>
      </c>
      <c r="F81" s="212">
        <v>4494994.25</v>
      </c>
      <c r="G81" s="212">
        <v>3999954.2800000003</v>
      </c>
      <c r="H81" s="212">
        <v>0</v>
      </c>
      <c r="I81" s="212">
        <v>0</v>
      </c>
      <c r="J81" s="212">
        <v>0</v>
      </c>
      <c r="K81" s="212">
        <v>0</v>
      </c>
      <c r="L81" s="212">
        <v>0</v>
      </c>
      <c r="M81" s="212">
        <v>0</v>
      </c>
      <c r="N81" s="217">
        <v>21508831.5</v>
      </c>
      <c r="O81" s="212">
        <v>26297407.233149465</v>
      </c>
      <c r="P81" s="212">
        <v>65073418.974149428</v>
      </c>
      <c r="Q81" s="87">
        <v>-4788575.7331494652</v>
      </c>
      <c r="R81" s="225">
        <v>-0.18209307445006126</v>
      </c>
      <c r="T81" s="228"/>
      <c r="U81" s="228"/>
      <c r="V81" s="228"/>
      <c r="W81" s="228"/>
      <c r="X81" s="228"/>
      <c r="Y81" s="228"/>
      <c r="Z81" s="228"/>
      <c r="AA81" s="228"/>
      <c r="AB81" s="228"/>
      <c r="AC81" s="228"/>
      <c r="AD81" s="228"/>
      <c r="AE81" s="228"/>
      <c r="AF81" s="228"/>
      <c r="AG81" s="228"/>
      <c r="AH81" s="228"/>
    </row>
    <row r="82" spans="1:34" ht="13.5" x14ac:dyDescent="0.2">
      <c r="A82" s="205" t="s">
        <v>221</v>
      </c>
      <c r="B82" s="212">
        <v>391359.96</v>
      </c>
      <c r="C82" s="212">
        <v>62545</v>
      </c>
      <c r="D82" s="212">
        <v>335204.25</v>
      </c>
      <c r="E82" s="212">
        <v>334941.28999999998</v>
      </c>
      <c r="F82" s="212">
        <v>207780.06999999998</v>
      </c>
      <c r="G82" s="212">
        <v>241056.15000000002</v>
      </c>
      <c r="H82" s="212">
        <v>0</v>
      </c>
      <c r="I82" s="212">
        <v>0</v>
      </c>
      <c r="J82" s="212">
        <v>0</v>
      </c>
      <c r="K82" s="212">
        <v>0</v>
      </c>
      <c r="L82" s="212">
        <v>0</v>
      </c>
      <c r="M82" s="212">
        <v>0</v>
      </c>
      <c r="N82" s="217">
        <v>1572886.7200000002</v>
      </c>
      <c r="O82" s="212">
        <v>2328765.1287481561</v>
      </c>
      <c r="P82" s="212">
        <v>4815884.7254006173</v>
      </c>
      <c r="Q82" s="87">
        <v>-755878.40874815593</v>
      </c>
      <c r="R82" s="225">
        <v>-0.32458335940236432</v>
      </c>
      <c r="T82" s="228"/>
      <c r="U82" s="228"/>
      <c r="V82" s="228"/>
      <c r="W82" s="228"/>
      <c r="X82" s="228"/>
      <c r="Y82" s="228"/>
      <c r="Z82" s="228"/>
      <c r="AA82" s="228"/>
      <c r="AB82" s="228"/>
      <c r="AC82" s="228"/>
      <c r="AD82" s="228"/>
      <c r="AE82" s="228"/>
      <c r="AF82" s="228"/>
      <c r="AG82" s="228"/>
      <c r="AH82" s="228"/>
    </row>
    <row r="83" spans="1:34" ht="13.5" x14ac:dyDescent="0.2">
      <c r="A83" s="205" t="s">
        <v>222</v>
      </c>
      <c r="B83" s="212">
        <v>517.5</v>
      </c>
      <c r="C83" s="212">
        <v>0</v>
      </c>
      <c r="D83" s="212">
        <v>5692.5</v>
      </c>
      <c r="E83" s="212">
        <v>517</v>
      </c>
      <c r="F83" s="212">
        <v>720</v>
      </c>
      <c r="G83" s="212">
        <v>2012</v>
      </c>
      <c r="H83" s="212">
        <v>0</v>
      </c>
      <c r="I83" s="212">
        <v>0</v>
      </c>
      <c r="J83" s="212">
        <v>0</v>
      </c>
      <c r="K83" s="212">
        <v>0</v>
      </c>
      <c r="L83" s="212">
        <v>0</v>
      </c>
      <c r="M83" s="212">
        <v>0</v>
      </c>
      <c r="N83" s="217">
        <v>9459</v>
      </c>
      <c r="O83" s="212">
        <v>26052.000000000004</v>
      </c>
      <c r="P83" s="212">
        <v>54365.5</v>
      </c>
      <c r="Q83" s="87">
        <v>-16593.000000000004</v>
      </c>
      <c r="R83" s="225">
        <v>-0.6369184707508061</v>
      </c>
      <c r="T83" s="228"/>
      <c r="U83" s="228"/>
      <c r="V83" s="228"/>
      <c r="W83" s="228"/>
      <c r="X83" s="228"/>
      <c r="Y83" s="228"/>
      <c r="Z83" s="228"/>
      <c r="AA83" s="228"/>
      <c r="AB83" s="228"/>
      <c r="AC83" s="228"/>
      <c r="AD83" s="228"/>
      <c r="AE83" s="228"/>
      <c r="AF83" s="228"/>
      <c r="AG83" s="228"/>
      <c r="AH83" s="228"/>
    </row>
    <row r="84" spans="1:34" ht="13.5" x14ac:dyDescent="0.2">
      <c r="A84" s="205" t="s">
        <v>223</v>
      </c>
      <c r="B84" s="212">
        <v>952042.09000000008</v>
      </c>
      <c r="C84" s="212">
        <v>275041.05000000005</v>
      </c>
      <c r="D84" s="212">
        <v>1774158.98</v>
      </c>
      <c r="E84" s="212">
        <v>2664740.64</v>
      </c>
      <c r="F84" s="212">
        <v>3754178.6199999996</v>
      </c>
      <c r="G84" s="212">
        <v>4139154.87</v>
      </c>
      <c r="H84" s="212">
        <v>0</v>
      </c>
      <c r="I84" s="212">
        <v>0</v>
      </c>
      <c r="J84" s="212">
        <v>0</v>
      </c>
      <c r="K84" s="212">
        <v>0</v>
      </c>
      <c r="L84" s="212">
        <v>0</v>
      </c>
      <c r="M84" s="212">
        <v>0</v>
      </c>
      <c r="N84" s="217">
        <v>13559316.25</v>
      </c>
      <c r="O84" s="212">
        <v>17856125.990930002</v>
      </c>
      <c r="P84" s="212">
        <v>46047906.836675003</v>
      </c>
      <c r="Q84" s="87">
        <v>-4296809.7409300022</v>
      </c>
      <c r="R84" s="225">
        <v>-0.24063504833649593</v>
      </c>
      <c r="T84" s="228"/>
      <c r="U84" s="228"/>
      <c r="V84" s="228"/>
      <c r="W84" s="228"/>
      <c r="X84" s="228"/>
      <c r="Y84" s="228"/>
      <c r="Z84" s="228"/>
      <c r="AA84" s="228"/>
      <c r="AB84" s="228"/>
      <c r="AC84" s="228"/>
      <c r="AD84" s="228"/>
      <c r="AE84" s="228"/>
      <c r="AF84" s="228"/>
      <c r="AG84" s="228"/>
      <c r="AH84" s="228"/>
    </row>
    <row r="85" spans="1:34" ht="13.5" x14ac:dyDescent="0.2">
      <c r="A85" s="205" t="s">
        <v>224</v>
      </c>
      <c r="B85" s="212">
        <v>-1191854.3000000003</v>
      </c>
      <c r="C85" s="212">
        <v>199569.47</v>
      </c>
      <c r="D85" s="212">
        <v>700803.65000000014</v>
      </c>
      <c r="E85" s="212">
        <v>787113.8</v>
      </c>
      <c r="F85" s="212">
        <v>1003430.7299999999</v>
      </c>
      <c r="G85" s="212">
        <v>1607666.9</v>
      </c>
      <c r="H85" s="212">
        <v>0</v>
      </c>
      <c r="I85" s="212">
        <v>0</v>
      </c>
      <c r="J85" s="212">
        <v>0</v>
      </c>
      <c r="K85" s="212">
        <v>0</v>
      </c>
      <c r="L85" s="212">
        <v>0</v>
      </c>
      <c r="M85" s="212">
        <v>0</v>
      </c>
      <c r="N85" s="217">
        <v>3106730.2499999995</v>
      </c>
      <c r="O85" s="212">
        <v>6213198.3799999999</v>
      </c>
      <c r="P85" s="212">
        <v>18697753.840000007</v>
      </c>
      <c r="Q85" s="87">
        <v>-3106468.1300000004</v>
      </c>
      <c r="R85" s="225">
        <v>-0.49997890619420404</v>
      </c>
      <c r="T85" s="228"/>
      <c r="U85" s="228"/>
      <c r="V85" s="228"/>
      <c r="W85" s="228"/>
      <c r="X85" s="228"/>
      <c r="Y85" s="228"/>
      <c r="Z85" s="228"/>
      <c r="AA85" s="228"/>
      <c r="AB85" s="228"/>
      <c r="AC85" s="228"/>
      <c r="AD85" s="228"/>
      <c r="AE85" s="228"/>
      <c r="AF85" s="228"/>
      <c r="AG85" s="228"/>
      <c r="AH85" s="228"/>
    </row>
    <row r="86" spans="1:34" ht="13.5" x14ac:dyDescent="0.2">
      <c r="A86" s="205" t="s">
        <v>225</v>
      </c>
      <c r="B86" s="212">
        <v>-36003.000000000007</v>
      </c>
      <c r="C86" s="212">
        <v>5097.1900000000005</v>
      </c>
      <c r="D86" s="212">
        <v>7609.59</v>
      </c>
      <c r="E86" s="212">
        <v>3840.54</v>
      </c>
      <c r="F86" s="212">
        <v>5925.96</v>
      </c>
      <c r="G86" s="212">
        <v>-1840.4599999999998</v>
      </c>
      <c r="H86" s="212">
        <v>0</v>
      </c>
      <c r="I86" s="212">
        <v>0</v>
      </c>
      <c r="J86" s="212">
        <v>0</v>
      </c>
      <c r="K86" s="212">
        <v>0</v>
      </c>
      <c r="L86" s="212">
        <v>0</v>
      </c>
      <c r="M86" s="212">
        <v>0</v>
      </c>
      <c r="N86" s="217">
        <v>-15370.180000000004</v>
      </c>
      <c r="O86" s="212">
        <v>30786.87999999999</v>
      </c>
      <c r="P86" s="212">
        <v>104261.66</v>
      </c>
      <c r="Q86" s="87">
        <v>-46157.06</v>
      </c>
      <c r="R86" s="225">
        <v>-1.4992444833643426</v>
      </c>
      <c r="T86" s="228"/>
      <c r="U86" s="228"/>
      <c r="V86" s="228"/>
      <c r="W86" s="228"/>
      <c r="X86" s="228"/>
      <c r="Y86" s="228"/>
      <c r="Z86" s="228"/>
      <c r="AA86" s="228"/>
      <c r="AB86" s="228"/>
      <c r="AC86" s="228"/>
      <c r="AD86" s="228"/>
      <c r="AE86" s="228"/>
      <c r="AF86" s="228"/>
      <c r="AG86" s="228"/>
      <c r="AH86" s="228"/>
    </row>
    <row r="87" spans="1:34" ht="13.5" x14ac:dyDescent="0.2">
      <c r="A87" s="205" t="s">
        <v>226</v>
      </c>
      <c r="B87" s="212">
        <v>0</v>
      </c>
      <c r="C87" s="212">
        <v>0</v>
      </c>
      <c r="D87" s="212">
        <v>0</v>
      </c>
      <c r="E87" s="212">
        <v>0</v>
      </c>
      <c r="F87" s="212">
        <v>0</v>
      </c>
      <c r="G87" s="212">
        <v>0</v>
      </c>
      <c r="H87" s="212">
        <v>0</v>
      </c>
      <c r="I87" s="212">
        <v>0</v>
      </c>
      <c r="J87" s="212">
        <v>0</v>
      </c>
      <c r="K87" s="212">
        <v>0</v>
      </c>
      <c r="L87" s="212">
        <v>0</v>
      </c>
      <c r="M87" s="212">
        <v>0</v>
      </c>
      <c r="N87" s="217">
        <v>0</v>
      </c>
      <c r="O87" s="212">
        <v>14462</v>
      </c>
      <c r="P87" s="212">
        <v>15245.74</v>
      </c>
      <c r="Q87" s="87">
        <v>-14462</v>
      </c>
      <c r="R87" s="225">
        <v>-1</v>
      </c>
      <c r="T87" s="228"/>
      <c r="U87" s="228"/>
      <c r="V87" s="228"/>
      <c r="W87" s="228"/>
      <c r="X87" s="228"/>
      <c r="Y87" s="228"/>
      <c r="Z87" s="228"/>
      <c r="AA87" s="228"/>
      <c r="AB87" s="228"/>
      <c r="AC87" s="228"/>
      <c r="AD87" s="228"/>
      <c r="AE87" s="228"/>
      <c r="AF87" s="228"/>
      <c r="AG87" s="228"/>
      <c r="AH87" s="228"/>
    </row>
    <row r="88" spans="1:34" ht="13.5" x14ac:dyDescent="0.2">
      <c r="A88" s="205" t="s">
        <v>227</v>
      </c>
      <c r="B88" s="212">
        <v>-3920976.9000000004</v>
      </c>
      <c r="C88" s="212">
        <v>0</v>
      </c>
      <c r="D88" s="212">
        <v>2140</v>
      </c>
      <c r="E88" s="212">
        <v>6375</v>
      </c>
      <c r="F88" s="212">
        <v>2900</v>
      </c>
      <c r="G88" s="212">
        <v>2275</v>
      </c>
      <c r="H88" s="212">
        <v>0</v>
      </c>
      <c r="I88" s="212">
        <v>0</v>
      </c>
      <c r="J88" s="212">
        <v>0</v>
      </c>
      <c r="K88" s="212">
        <v>0</v>
      </c>
      <c r="L88" s="212">
        <v>0</v>
      </c>
      <c r="M88" s="212">
        <v>0</v>
      </c>
      <c r="N88" s="217">
        <v>-3907286.9000000004</v>
      </c>
      <c r="O88" s="212">
        <v>-7452612.5</v>
      </c>
      <c r="P88" s="212">
        <v>-3486115.5999999996</v>
      </c>
      <c r="Q88" s="87">
        <v>3545325.5999999996</v>
      </c>
      <c r="R88" s="225">
        <v>-0.47571581106625355</v>
      </c>
      <c r="T88" s="228"/>
      <c r="U88" s="228"/>
      <c r="V88" s="228"/>
      <c r="W88" s="228"/>
      <c r="X88" s="228"/>
      <c r="Y88" s="228"/>
      <c r="Z88" s="228"/>
      <c r="AA88" s="228"/>
      <c r="AB88" s="228"/>
      <c r="AC88" s="228"/>
      <c r="AD88" s="228"/>
      <c r="AE88" s="228"/>
      <c r="AF88" s="228"/>
      <c r="AG88" s="228"/>
      <c r="AH88" s="228"/>
    </row>
    <row r="89" spans="1:34" ht="13.5" x14ac:dyDescent="0.2">
      <c r="A89" s="205" t="s">
        <v>228</v>
      </c>
      <c r="B89" s="212">
        <v>11100368.630000001</v>
      </c>
      <c r="C89" s="212">
        <v>3302726.3099999996</v>
      </c>
      <c r="D89" s="212">
        <v>22696945.920000002</v>
      </c>
      <c r="E89" s="212">
        <v>26796780.799999997</v>
      </c>
      <c r="F89" s="212">
        <v>46706678.149999999</v>
      </c>
      <c r="G89" s="212">
        <v>47709142.700000003</v>
      </c>
      <c r="H89" s="212">
        <v>0</v>
      </c>
      <c r="I89" s="212">
        <v>0</v>
      </c>
      <c r="J89" s="212">
        <v>0</v>
      </c>
      <c r="K89" s="212">
        <v>0</v>
      </c>
      <c r="L89" s="212">
        <v>0</v>
      </c>
      <c r="M89" s="212">
        <v>0</v>
      </c>
      <c r="N89" s="217">
        <v>158312642.50999999</v>
      </c>
      <c r="O89" s="212">
        <v>223793524.87800139</v>
      </c>
      <c r="P89" s="212">
        <v>549341759.30502427</v>
      </c>
      <c r="Q89" s="87">
        <v>-65480882.368001401</v>
      </c>
      <c r="R89" s="225">
        <v>-0.29259507129930407</v>
      </c>
      <c r="T89" s="228"/>
      <c r="U89" s="228"/>
      <c r="V89" s="228"/>
      <c r="W89" s="228"/>
      <c r="X89" s="228"/>
      <c r="Y89" s="228"/>
      <c r="Z89" s="228"/>
      <c r="AA89" s="228"/>
      <c r="AB89" s="228"/>
      <c r="AC89" s="228"/>
      <c r="AD89" s="228"/>
      <c r="AE89" s="228"/>
      <c r="AF89" s="228"/>
      <c r="AG89" s="228"/>
      <c r="AH89" s="228"/>
    </row>
    <row r="90" spans="1:34" ht="13.5" x14ac:dyDescent="0.2">
      <c r="A90" s="205" t="s">
        <v>229</v>
      </c>
      <c r="B90" s="212">
        <v>154799.18000000002</v>
      </c>
      <c r="C90" s="212">
        <v>-760552.30999999994</v>
      </c>
      <c r="D90" s="212">
        <v>-2865486.21</v>
      </c>
      <c r="E90" s="212">
        <v>-1856747.37</v>
      </c>
      <c r="F90" s="212">
        <v>-2463433.41</v>
      </c>
      <c r="G90" s="212">
        <v>-2393981.5099999998</v>
      </c>
      <c r="H90" s="212">
        <v>0</v>
      </c>
      <c r="I90" s="212">
        <v>0</v>
      </c>
      <c r="J90" s="212">
        <v>0</v>
      </c>
      <c r="K90" s="212">
        <v>0</v>
      </c>
      <c r="L90" s="212">
        <v>0</v>
      </c>
      <c r="M90" s="212">
        <v>0</v>
      </c>
      <c r="N90" s="217">
        <v>-10185401.629999999</v>
      </c>
      <c r="O90" s="212">
        <v>-6753729.8500000061</v>
      </c>
      <c r="P90" s="212">
        <v>-20753341.73</v>
      </c>
      <c r="Q90" s="87">
        <v>-3431671.7799999928</v>
      </c>
      <c r="R90" s="225">
        <v>0.50811504993792278</v>
      </c>
      <c r="T90" s="228"/>
      <c r="U90" s="228"/>
      <c r="V90" s="228"/>
      <c r="W90" s="228"/>
      <c r="X90" s="228"/>
      <c r="Y90" s="228"/>
      <c r="Z90" s="228"/>
      <c r="AA90" s="228"/>
      <c r="AB90" s="228"/>
      <c r="AC90" s="228"/>
      <c r="AD90" s="228"/>
      <c r="AE90" s="228"/>
      <c r="AF90" s="228"/>
      <c r="AG90" s="228"/>
      <c r="AH90" s="228"/>
    </row>
    <row r="91" spans="1:34" ht="13.5" x14ac:dyDescent="0.2">
      <c r="A91" s="205" t="s">
        <v>230</v>
      </c>
      <c r="B91" s="212">
        <v>0</v>
      </c>
      <c r="C91" s="212">
        <v>0</v>
      </c>
      <c r="D91" s="212">
        <v>0</v>
      </c>
      <c r="E91" s="212">
        <v>0</v>
      </c>
      <c r="F91" s="212">
        <v>451760</v>
      </c>
      <c r="G91" s="212">
        <v>99570</v>
      </c>
      <c r="H91" s="212">
        <v>0</v>
      </c>
      <c r="I91" s="212">
        <v>0</v>
      </c>
      <c r="J91" s="212">
        <v>0</v>
      </c>
      <c r="K91" s="212">
        <v>0</v>
      </c>
      <c r="L91" s="212">
        <v>0</v>
      </c>
      <c r="M91" s="212">
        <v>0</v>
      </c>
      <c r="N91" s="217">
        <v>551330</v>
      </c>
      <c r="O91" s="212">
        <v>74015</v>
      </c>
      <c r="P91" s="212">
        <v>301357</v>
      </c>
      <c r="Q91" s="87">
        <v>477315</v>
      </c>
      <c r="R91" s="225">
        <v>6.4488954941565897</v>
      </c>
      <c r="T91" s="228"/>
      <c r="U91" s="228"/>
      <c r="V91" s="228"/>
      <c r="W91" s="228"/>
      <c r="X91" s="228"/>
      <c r="Y91" s="228"/>
      <c r="Z91" s="228"/>
      <c r="AA91" s="228"/>
      <c r="AB91" s="228"/>
      <c r="AC91" s="228"/>
      <c r="AD91" s="228"/>
      <c r="AE91" s="228"/>
      <c r="AF91" s="228"/>
      <c r="AG91" s="228"/>
      <c r="AH91" s="228"/>
    </row>
    <row r="92" spans="1:34" ht="13.5" x14ac:dyDescent="0.2">
      <c r="A92" s="205" t="s">
        <v>231</v>
      </c>
      <c r="B92" s="212">
        <v>0</v>
      </c>
      <c r="C92" s="212">
        <v>0</v>
      </c>
      <c r="D92" s="212">
        <v>0</v>
      </c>
      <c r="E92" s="212">
        <v>0</v>
      </c>
      <c r="F92" s="212">
        <v>0</v>
      </c>
      <c r="G92" s="212">
        <v>0</v>
      </c>
      <c r="H92" s="212">
        <v>0</v>
      </c>
      <c r="I92" s="212">
        <v>0</v>
      </c>
      <c r="J92" s="212">
        <v>0</v>
      </c>
      <c r="K92" s="212">
        <v>0</v>
      </c>
      <c r="L92" s="212">
        <v>0</v>
      </c>
      <c r="M92" s="212">
        <v>0</v>
      </c>
      <c r="N92" s="217">
        <v>0</v>
      </c>
      <c r="O92" s="212">
        <v>4.2632564145606003E-9</v>
      </c>
      <c r="P92" s="212">
        <v>0</v>
      </c>
      <c r="Q92" s="87">
        <v>-4.2632564145606003E-9</v>
      </c>
      <c r="R92" s="225">
        <v>-1</v>
      </c>
      <c r="T92" s="228"/>
      <c r="U92" s="228"/>
      <c r="V92" s="228"/>
      <c r="W92" s="228"/>
      <c r="X92" s="228"/>
      <c r="Y92" s="228"/>
      <c r="Z92" s="228"/>
      <c r="AA92" s="228"/>
      <c r="AB92" s="228"/>
      <c r="AC92" s="228"/>
      <c r="AD92" s="228"/>
      <c r="AE92" s="228"/>
      <c r="AF92" s="228"/>
      <c r="AG92" s="228"/>
      <c r="AH92" s="228"/>
    </row>
    <row r="93" spans="1:34" ht="13.5" x14ac:dyDescent="0.2">
      <c r="A93" s="205" t="s">
        <v>232</v>
      </c>
      <c r="B93" s="212">
        <v>0</v>
      </c>
      <c r="C93" s="212">
        <v>0</v>
      </c>
      <c r="D93" s="212">
        <v>93681</v>
      </c>
      <c r="E93" s="212">
        <v>-93681</v>
      </c>
      <c r="F93" s="212">
        <v>109737</v>
      </c>
      <c r="G93" s="212">
        <v>63794</v>
      </c>
      <c r="H93" s="212">
        <v>0</v>
      </c>
      <c r="I93" s="212">
        <v>0</v>
      </c>
      <c r="J93" s="212">
        <v>0</v>
      </c>
      <c r="K93" s="212">
        <v>0</v>
      </c>
      <c r="L93" s="212">
        <v>0</v>
      </c>
      <c r="M93" s="212">
        <v>0</v>
      </c>
      <c r="N93" s="217">
        <v>173531</v>
      </c>
      <c r="O93" s="212">
        <v>686077.65999999957</v>
      </c>
      <c r="P93" s="212">
        <v>934246.65999999968</v>
      </c>
      <c r="Q93" s="87">
        <v>-512546.65999999957</v>
      </c>
      <c r="R93" s="225">
        <v>-0.74706799227364418</v>
      </c>
      <c r="T93" s="228"/>
      <c r="U93" s="228"/>
      <c r="V93" s="228"/>
      <c r="W93" s="228"/>
      <c r="X93" s="228"/>
      <c r="Y93" s="228"/>
      <c r="Z93" s="228"/>
      <c r="AA93" s="228"/>
      <c r="AB93" s="228"/>
      <c r="AC93" s="228"/>
      <c r="AD93" s="228"/>
      <c r="AE93" s="228"/>
      <c r="AF93" s="228"/>
      <c r="AG93" s="228"/>
      <c r="AH93" s="228"/>
    </row>
    <row r="94" spans="1:34" ht="13.5" x14ac:dyDescent="0.2">
      <c r="A94" s="205" t="s">
        <v>233</v>
      </c>
      <c r="B94" s="212">
        <v>10285.299999999999</v>
      </c>
      <c r="C94" s="212">
        <v>5487</v>
      </c>
      <c r="D94" s="212">
        <v>-3400</v>
      </c>
      <c r="E94" s="212">
        <v>5577</v>
      </c>
      <c r="F94" s="212">
        <v>9549</v>
      </c>
      <c r="G94" s="212">
        <v>4957</v>
      </c>
      <c r="H94" s="212">
        <v>0</v>
      </c>
      <c r="I94" s="212">
        <v>0</v>
      </c>
      <c r="J94" s="212">
        <v>0</v>
      </c>
      <c r="K94" s="212">
        <v>0</v>
      </c>
      <c r="L94" s="212">
        <v>0</v>
      </c>
      <c r="M94" s="212">
        <v>0</v>
      </c>
      <c r="N94" s="217">
        <v>32455.3</v>
      </c>
      <c r="O94" s="212">
        <v>62743.000000000007</v>
      </c>
      <c r="P94" s="212">
        <v>101639.42</v>
      </c>
      <c r="Q94" s="87">
        <v>-30287.700000000008</v>
      </c>
      <c r="R94" s="225">
        <v>-0.48272635991265966</v>
      </c>
      <c r="T94" s="228"/>
      <c r="U94" s="228"/>
      <c r="V94" s="228"/>
      <c r="W94" s="228"/>
      <c r="X94" s="228"/>
      <c r="Y94" s="228"/>
      <c r="Z94" s="228"/>
      <c r="AA94" s="228"/>
      <c r="AB94" s="228"/>
      <c r="AC94" s="228"/>
      <c r="AD94" s="228"/>
      <c r="AE94" s="228"/>
      <c r="AF94" s="228"/>
      <c r="AG94" s="228"/>
      <c r="AH94" s="228"/>
    </row>
    <row r="95" spans="1:34" ht="13.5" x14ac:dyDescent="0.2">
      <c r="A95" s="205" t="s">
        <v>234</v>
      </c>
      <c r="B95" s="212">
        <v>-1700</v>
      </c>
      <c r="C95" s="212">
        <v>4468</v>
      </c>
      <c r="D95" s="212">
        <v>5638</v>
      </c>
      <c r="E95" s="212">
        <v>0</v>
      </c>
      <c r="F95" s="212">
        <v>0</v>
      </c>
      <c r="G95" s="212">
        <v>0</v>
      </c>
      <c r="H95" s="212">
        <v>0</v>
      </c>
      <c r="I95" s="212">
        <v>0</v>
      </c>
      <c r="J95" s="212">
        <v>0</v>
      </c>
      <c r="K95" s="212">
        <v>0</v>
      </c>
      <c r="L95" s="212">
        <v>0</v>
      </c>
      <c r="M95" s="212">
        <v>0</v>
      </c>
      <c r="N95" s="217">
        <v>8406</v>
      </c>
      <c r="O95" s="212">
        <v>59933.600000000006</v>
      </c>
      <c r="P95" s="212">
        <v>73695.100000000006</v>
      </c>
      <c r="Q95" s="87">
        <v>-51527.600000000006</v>
      </c>
      <c r="R95" s="225">
        <v>-0.85974478422787881</v>
      </c>
      <c r="T95" s="228"/>
      <c r="U95" s="228"/>
      <c r="V95" s="228"/>
      <c r="W95" s="228"/>
      <c r="X95" s="228"/>
      <c r="Y95" s="228"/>
      <c r="Z95" s="228"/>
      <c r="AA95" s="228"/>
      <c r="AB95" s="228"/>
      <c r="AC95" s="228"/>
      <c r="AD95" s="228"/>
      <c r="AE95" s="228"/>
      <c r="AF95" s="228"/>
      <c r="AG95" s="228"/>
      <c r="AH95" s="228"/>
    </row>
    <row r="96" spans="1:34" ht="13.5" x14ac:dyDescent="0.2">
      <c r="A96" s="205" t="s">
        <v>127</v>
      </c>
      <c r="B96" s="212">
        <v>20706.690000000002</v>
      </c>
      <c r="C96" s="212">
        <v>4241.5</v>
      </c>
      <c r="D96" s="212">
        <v>55445.11</v>
      </c>
      <c r="E96" s="212">
        <v>108364.71</v>
      </c>
      <c r="F96" s="212">
        <v>117013.85999999999</v>
      </c>
      <c r="G96" s="212">
        <v>124861.88</v>
      </c>
      <c r="H96" s="212">
        <v>0</v>
      </c>
      <c r="I96" s="212">
        <v>0</v>
      </c>
      <c r="J96" s="212">
        <v>0</v>
      </c>
      <c r="K96" s="212">
        <v>0</v>
      </c>
      <c r="L96" s="212">
        <v>0</v>
      </c>
      <c r="M96" s="212">
        <v>0</v>
      </c>
      <c r="N96" s="217">
        <v>430633.75</v>
      </c>
      <c r="O96" s="212">
        <v>-2605700.4813000029</v>
      </c>
      <c r="P96" s="212">
        <v>-2148436.6541000027</v>
      </c>
      <c r="Q96" s="87">
        <v>3036334.2313000029</v>
      </c>
      <c r="R96" s="225">
        <v>-1.1652660208226058</v>
      </c>
      <c r="T96" s="228"/>
      <c r="U96" s="228"/>
      <c r="V96" s="228"/>
      <c r="W96" s="228"/>
      <c r="X96" s="228"/>
      <c r="Y96" s="228"/>
      <c r="Z96" s="228"/>
      <c r="AA96" s="228"/>
      <c r="AB96" s="228"/>
      <c r="AC96" s="228"/>
      <c r="AD96" s="228"/>
      <c r="AE96" s="228"/>
      <c r="AF96" s="228"/>
      <c r="AG96" s="228"/>
      <c r="AH96" s="228"/>
    </row>
    <row r="97" spans="1:34" ht="13.5" x14ac:dyDescent="0.2">
      <c r="A97" s="205" t="s">
        <v>235</v>
      </c>
      <c r="B97" s="212">
        <v>0</v>
      </c>
      <c r="C97" s="212">
        <v>0</v>
      </c>
      <c r="D97" s="212">
        <v>0</v>
      </c>
      <c r="E97" s="212">
        <v>0</v>
      </c>
      <c r="F97" s="212">
        <v>0</v>
      </c>
      <c r="G97" s="212">
        <v>0</v>
      </c>
      <c r="H97" s="212">
        <v>0</v>
      </c>
      <c r="I97" s="212">
        <v>0</v>
      </c>
      <c r="J97" s="212">
        <v>0</v>
      </c>
      <c r="K97" s="212">
        <v>0</v>
      </c>
      <c r="L97" s="212">
        <v>0</v>
      </c>
      <c r="M97" s="212">
        <v>0</v>
      </c>
      <c r="N97" s="217">
        <v>0</v>
      </c>
      <c r="O97" s="212">
        <v>0</v>
      </c>
      <c r="P97" s="212">
        <v>0</v>
      </c>
      <c r="Q97" s="87">
        <v>0</v>
      </c>
      <c r="R97" s="225" t="e">
        <v>#DIV/0!</v>
      </c>
      <c r="T97" s="228"/>
      <c r="U97" s="228"/>
      <c r="V97" s="228"/>
      <c r="W97" s="228"/>
      <c r="X97" s="228"/>
      <c r="Y97" s="228"/>
      <c r="Z97" s="228"/>
      <c r="AA97" s="228"/>
      <c r="AB97" s="228"/>
      <c r="AC97" s="228"/>
      <c r="AD97" s="228"/>
      <c r="AE97" s="228"/>
      <c r="AF97" s="228"/>
      <c r="AG97" s="228"/>
      <c r="AH97" s="228"/>
    </row>
    <row r="98" spans="1:34" ht="13.5" x14ac:dyDescent="0.2">
      <c r="A98" s="205" t="s">
        <v>236</v>
      </c>
      <c r="B98" s="212">
        <v>0</v>
      </c>
      <c r="C98" s="212">
        <v>0</v>
      </c>
      <c r="D98" s="212">
        <v>0</v>
      </c>
      <c r="E98" s="212">
        <v>0</v>
      </c>
      <c r="F98" s="212">
        <v>0</v>
      </c>
      <c r="G98" s="212">
        <v>0</v>
      </c>
      <c r="H98" s="212">
        <v>0</v>
      </c>
      <c r="I98" s="212">
        <v>0</v>
      </c>
      <c r="J98" s="212">
        <v>0</v>
      </c>
      <c r="K98" s="212">
        <v>0</v>
      </c>
      <c r="L98" s="212">
        <v>0</v>
      </c>
      <c r="M98" s="212">
        <v>0</v>
      </c>
      <c r="N98" s="217">
        <v>0</v>
      </c>
      <c r="O98" s="212">
        <v>0</v>
      </c>
      <c r="P98" s="212">
        <v>0</v>
      </c>
      <c r="Q98" s="87">
        <v>0</v>
      </c>
      <c r="R98" s="225" t="e">
        <v>#DIV/0!</v>
      </c>
      <c r="T98" s="228"/>
      <c r="U98" s="228"/>
      <c r="V98" s="228"/>
      <c r="W98" s="228"/>
      <c r="X98" s="228"/>
      <c r="Y98" s="228"/>
      <c r="Z98" s="228"/>
      <c r="AA98" s="228"/>
      <c r="AB98" s="228"/>
      <c r="AC98" s="228"/>
      <c r="AD98" s="228"/>
      <c r="AE98" s="228"/>
      <c r="AF98" s="228"/>
      <c r="AG98" s="228"/>
      <c r="AH98" s="228"/>
    </row>
    <row r="99" spans="1:34" ht="13.5" x14ac:dyDescent="0.2">
      <c r="A99" s="205" t="s">
        <v>237</v>
      </c>
      <c r="B99" s="212">
        <v>0</v>
      </c>
      <c r="C99" s="212">
        <v>0</v>
      </c>
      <c r="D99" s="212">
        <v>0</v>
      </c>
      <c r="E99" s="212">
        <v>0</v>
      </c>
      <c r="F99" s="212">
        <v>0</v>
      </c>
      <c r="G99" s="212">
        <v>0</v>
      </c>
      <c r="H99" s="212">
        <v>0</v>
      </c>
      <c r="I99" s="212">
        <v>0</v>
      </c>
      <c r="J99" s="212">
        <v>0</v>
      </c>
      <c r="K99" s="212">
        <v>0</v>
      </c>
      <c r="L99" s="212">
        <v>0</v>
      </c>
      <c r="M99" s="212">
        <v>0</v>
      </c>
      <c r="N99" s="217">
        <v>0</v>
      </c>
      <c r="O99" s="212">
        <v>0</v>
      </c>
      <c r="P99" s="212">
        <v>0</v>
      </c>
      <c r="Q99" s="87">
        <v>0</v>
      </c>
      <c r="R99" s="225" t="e">
        <v>#DIV/0!</v>
      </c>
      <c r="T99" s="228"/>
      <c r="U99" s="228"/>
      <c r="V99" s="228"/>
      <c r="W99" s="228"/>
      <c r="X99" s="228"/>
      <c r="Y99" s="228"/>
      <c r="Z99" s="228"/>
      <c r="AA99" s="228"/>
      <c r="AB99" s="228"/>
      <c r="AC99" s="228"/>
      <c r="AD99" s="228"/>
      <c r="AE99" s="228"/>
      <c r="AF99" s="228"/>
      <c r="AG99" s="228"/>
      <c r="AH99" s="228"/>
    </row>
    <row r="100" spans="1:34" ht="13.5" x14ac:dyDescent="0.2">
      <c r="A100" s="205" t="s">
        <v>238</v>
      </c>
      <c r="B100" s="212">
        <v>0</v>
      </c>
      <c r="C100" s="212">
        <v>0</v>
      </c>
      <c r="D100" s="212">
        <v>0</v>
      </c>
      <c r="E100" s="212">
        <v>0</v>
      </c>
      <c r="F100" s="212">
        <v>0</v>
      </c>
      <c r="G100" s="212">
        <v>0</v>
      </c>
      <c r="H100" s="212">
        <v>0</v>
      </c>
      <c r="I100" s="212">
        <v>0</v>
      </c>
      <c r="J100" s="212">
        <v>0</v>
      </c>
      <c r="K100" s="212">
        <v>0</v>
      </c>
      <c r="L100" s="212">
        <v>0</v>
      </c>
      <c r="M100" s="212">
        <v>0</v>
      </c>
      <c r="N100" s="217">
        <v>0</v>
      </c>
      <c r="O100" s="212">
        <v>0</v>
      </c>
      <c r="P100" s="212">
        <v>0</v>
      </c>
      <c r="Q100" s="87">
        <v>0</v>
      </c>
      <c r="R100" s="225" t="e">
        <v>#DIV/0!</v>
      </c>
      <c r="T100" s="228"/>
      <c r="U100" s="228"/>
      <c r="V100" s="228"/>
      <c r="W100" s="228"/>
      <c r="X100" s="228"/>
      <c r="Y100" s="228"/>
      <c r="Z100" s="228"/>
      <c r="AA100" s="228"/>
      <c r="AB100" s="228"/>
      <c r="AC100" s="228"/>
      <c r="AD100" s="228"/>
      <c r="AE100" s="228"/>
      <c r="AF100" s="228"/>
      <c r="AG100" s="228"/>
      <c r="AH100" s="228"/>
    </row>
    <row r="101" spans="1:34" ht="13.5" x14ac:dyDescent="0.2">
      <c r="A101" s="205" t="s">
        <v>239</v>
      </c>
      <c r="B101" s="212">
        <v>0</v>
      </c>
      <c r="C101" s="212">
        <v>0</v>
      </c>
      <c r="D101" s="212">
        <v>0</v>
      </c>
      <c r="E101" s="212">
        <v>0</v>
      </c>
      <c r="F101" s="212">
        <v>0</v>
      </c>
      <c r="G101" s="212">
        <v>0</v>
      </c>
      <c r="H101" s="212">
        <v>0</v>
      </c>
      <c r="I101" s="212">
        <v>0</v>
      </c>
      <c r="J101" s="212">
        <v>0</v>
      </c>
      <c r="K101" s="212">
        <v>0</v>
      </c>
      <c r="L101" s="212">
        <v>0</v>
      </c>
      <c r="M101" s="212">
        <v>0</v>
      </c>
      <c r="N101" s="217">
        <v>0</v>
      </c>
      <c r="O101" s="212">
        <v>0</v>
      </c>
      <c r="P101" s="212">
        <v>0</v>
      </c>
      <c r="Q101" s="87">
        <v>0</v>
      </c>
      <c r="R101" s="225" t="e">
        <v>#DIV/0!</v>
      </c>
      <c r="T101" s="228"/>
      <c r="U101" s="228"/>
      <c r="V101" s="228"/>
      <c r="W101" s="228"/>
      <c r="X101" s="228"/>
      <c r="Y101" s="228"/>
      <c r="Z101" s="228"/>
      <c r="AA101" s="228"/>
      <c r="AB101" s="228"/>
      <c r="AC101" s="228"/>
      <c r="AD101" s="228"/>
      <c r="AE101" s="228"/>
      <c r="AF101" s="228"/>
      <c r="AG101" s="228"/>
      <c r="AH101" s="228"/>
    </row>
    <row r="102" spans="1:34" ht="13.5" x14ac:dyDescent="0.2">
      <c r="A102" s="205" t="s">
        <v>240</v>
      </c>
      <c r="B102" s="212">
        <v>0</v>
      </c>
      <c r="C102" s="212">
        <v>0</v>
      </c>
      <c r="D102" s="212">
        <v>0</v>
      </c>
      <c r="E102" s="212">
        <v>0</v>
      </c>
      <c r="F102" s="212">
        <v>0</v>
      </c>
      <c r="G102" s="212">
        <v>0</v>
      </c>
      <c r="H102" s="212">
        <v>0</v>
      </c>
      <c r="I102" s="212">
        <v>0</v>
      </c>
      <c r="J102" s="212">
        <v>0</v>
      </c>
      <c r="K102" s="212">
        <v>0</v>
      </c>
      <c r="L102" s="212">
        <v>0</v>
      </c>
      <c r="M102" s="212">
        <v>0</v>
      </c>
      <c r="N102" s="217">
        <v>0</v>
      </c>
      <c r="O102" s="212">
        <v>0</v>
      </c>
      <c r="P102" s="212">
        <v>0</v>
      </c>
      <c r="Q102" s="87">
        <v>0</v>
      </c>
      <c r="R102" s="225" t="e">
        <v>#DIV/0!</v>
      </c>
      <c r="T102" s="228"/>
      <c r="U102" s="228"/>
      <c r="V102" s="228"/>
      <c r="W102" s="228"/>
      <c r="X102" s="228"/>
      <c r="Y102" s="228"/>
      <c r="Z102" s="228"/>
      <c r="AA102" s="228"/>
      <c r="AB102" s="228"/>
      <c r="AC102" s="228"/>
      <c r="AD102" s="228"/>
      <c r="AE102" s="228"/>
      <c r="AF102" s="228"/>
      <c r="AG102" s="228"/>
      <c r="AH102" s="228"/>
    </row>
    <row r="103" spans="1:34" ht="13.5" x14ac:dyDescent="0.2">
      <c r="A103" s="205" t="s">
        <v>241</v>
      </c>
      <c r="B103" s="212">
        <v>0</v>
      </c>
      <c r="C103" s="212">
        <v>0</v>
      </c>
      <c r="D103" s="212">
        <v>0</v>
      </c>
      <c r="E103" s="212">
        <v>0</v>
      </c>
      <c r="F103" s="212">
        <v>0</v>
      </c>
      <c r="G103" s="212">
        <v>185</v>
      </c>
      <c r="H103" s="212">
        <v>0</v>
      </c>
      <c r="I103" s="212">
        <v>0</v>
      </c>
      <c r="J103" s="212">
        <v>0</v>
      </c>
      <c r="K103" s="212">
        <v>0</v>
      </c>
      <c r="L103" s="212">
        <v>0</v>
      </c>
      <c r="M103" s="212">
        <v>0</v>
      </c>
      <c r="N103" s="217">
        <v>185</v>
      </c>
      <c r="O103" s="212">
        <v>0</v>
      </c>
      <c r="P103" s="212">
        <v>0</v>
      </c>
      <c r="Q103" s="87">
        <v>185</v>
      </c>
      <c r="R103" s="225" t="e">
        <v>#DIV/0!</v>
      </c>
      <c r="T103" s="228"/>
      <c r="U103" s="228"/>
      <c r="V103" s="228"/>
      <c r="W103" s="228"/>
      <c r="X103" s="228"/>
      <c r="Y103" s="228"/>
      <c r="Z103" s="228"/>
      <c r="AA103" s="228"/>
      <c r="AB103" s="228"/>
      <c r="AC103" s="228"/>
      <c r="AD103" s="228"/>
      <c r="AE103" s="228"/>
      <c r="AF103" s="228"/>
      <c r="AG103" s="228"/>
      <c r="AH103" s="228"/>
    </row>
    <row r="104" spans="1:34" ht="13.5" x14ac:dyDescent="0.2">
      <c r="A104" s="205" t="s">
        <v>242</v>
      </c>
      <c r="B104" s="212">
        <v>0</v>
      </c>
      <c r="C104" s="212">
        <v>0</v>
      </c>
      <c r="D104" s="212">
        <v>0</v>
      </c>
      <c r="E104" s="212">
        <v>0</v>
      </c>
      <c r="F104" s="212">
        <v>0</v>
      </c>
      <c r="G104" s="212">
        <v>0</v>
      </c>
      <c r="H104" s="212">
        <v>0</v>
      </c>
      <c r="I104" s="212">
        <v>0</v>
      </c>
      <c r="J104" s="212">
        <v>0</v>
      </c>
      <c r="K104" s="212">
        <v>0</v>
      </c>
      <c r="L104" s="212">
        <v>0</v>
      </c>
      <c r="M104" s="212">
        <v>0</v>
      </c>
      <c r="N104" s="217">
        <v>0</v>
      </c>
      <c r="O104" s="212">
        <v>0</v>
      </c>
      <c r="P104" s="212">
        <v>0</v>
      </c>
      <c r="Q104" s="87">
        <v>0</v>
      </c>
      <c r="R104" s="225" t="e">
        <v>#DIV/0!</v>
      </c>
      <c r="T104" s="228"/>
      <c r="U104" s="228"/>
      <c r="V104" s="228"/>
      <c r="W104" s="228"/>
      <c r="X104" s="228"/>
      <c r="Y104" s="228"/>
      <c r="Z104" s="228"/>
      <c r="AA104" s="228"/>
      <c r="AB104" s="228"/>
      <c r="AC104" s="228"/>
      <c r="AD104" s="228"/>
      <c r="AE104" s="228"/>
      <c r="AF104" s="228"/>
      <c r="AG104" s="228"/>
      <c r="AH104" s="228"/>
    </row>
    <row r="105" spans="1:34" ht="13.5" x14ac:dyDescent="0.2">
      <c r="A105" s="205" t="s">
        <v>243</v>
      </c>
      <c r="B105" s="212">
        <v>3597</v>
      </c>
      <c r="C105" s="212">
        <v>716738</v>
      </c>
      <c r="D105" s="212">
        <v>418646</v>
      </c>
      <c r="E105" s="212">
        <v>615804</v>
      </c>
      <c r="F105" s="212">
        <v>1084742</v>
      </c>
      <c r="G105" s="212">
        <v>952904.14</v>
      </c>
      <c r="H105" s="212">
        <v>0</v>
      </c>
      <c r="I105" s="212">
        <v>0</v>
      </c>
      <c r="J105" s="212">
        <v>0</v>
      </c>
      <c r="K105" s="212">
        <v>0</v>
      </c>
      <c r="L105" s="212">
        <v>0</v>
      </c>
      <c r="M105" s="212">
        <v>0</v>
      </c>
      <c r="N105" s="217">
        <v>3792431.14</v>
      </c>
      <c r="O105" s="212">
        <v>2645347.5258333329</v>
      </c>
      <c r="P105" s="212">
        <v>6531698.6604166599</v>
      </c>
      <c r="Q105" s="87">
        <v>1147083.6141666672</v>
      </c>
      <c r="R105" s="225">
        <v>0.43362303174336797</v>
      </c>
      <c r="T105" s="228"/>
      <c r="U105" s="228"/>
      <c r="V105" s="228"/>
      <c r="W105" s="228"/>
      <c r="X105" s="228"/>
      <c r="Y105" s="228"/>
      <c r="Z105" s="228"/>
      <c r="AA105" s="228"/>
      <c r="AB105" s="228"/>
      <c r="AC105" s="228"/>
      <c r="AD105" s="228"/>
      <c r="AE105" s="228"/>
      <c r="AF105" s="228"/>
      <c r="AG105" s="228"/>
      <c r="AH105" s="228"/>
    </row>
    <row r="106" spans="1:34" ht="13.5" x14ac:dyDescent="0.2">
      <c r="A106" s="205" t="s">
        <v>244</v>
      </c>
      <c r="B106" s="212">
        <v>0</v>
      </c>
      <c r="C106" s="212">
        <v>0</v>
      </c>
      <c r="D106" s="212">
        <v>0</v>
      </c>
      <c r="E106" s="212">
        <v>0</v>
      </c>
      <c r="F106" s="212">
        <v>0</v>
      </c>
      <c r="G106" s="212">
        <v>0</v>
      </c>
      <c r="H106" s="212">
        <v>0</v>
      </c>
      <c r="I106" s="212">
        <v>0</v>
      </c>
      <c r="J106" s="212">
        <v>0</v>
      </c>
      <c r="K106" s="212">
        <v>0</v>
      </c>
      <c r="L106" s="212">
        <v>0</v>
      </c>
      <c r="M106" s="212">
        <v>0</v>
      </c>
      <c r="N106" s="217">
        <v>0</v>
      </c>
      <c r="O106" s="212">
        <v>0</v>
      </c>
      <c r="P106" s="212">
        <v>0</v>
      </c>
      <c r="Q106" s="87">
        <v>0</v>
      </c>
      <c r="R106" s="225" t="e">
        <v>#DIV/0!</v>
      </c>
      <c r="T106" s="228"/>
      <c r="U106" s="228"/>
      <c r="V106" s="228"/>
      <c r="W106" s="228"/>
      <c r="X106" s="228"/>
      <c r="Y106" s="228"/>
      <c r="Z106" s="228"/>
      <c r="AA106" s="228"/>
      <c r="AB106" s="228"/>
      <c r="AC106" s="228"/>
      <c r="AD106" s="228"/>
      <c r="AE106" s="228"/>
      <c r="AF106" s="228"/>
      <c r="AG106" s="228"/>
      <c r="AH106" s="228"/>
    </row>
    <row r="107" spans="1:34" ht="13.5" x14ac:dyDescent="0.2">
      <c r="A107" s="205" t="s">
        <v>245</v>
      </c>
      <c r="B107" s="212">
        <v>0</v>
      </c>
      <c r="C107" s="212">
        <v>0</v>
      </c>
      <c r="D107" s="212">
        <v>0</v>
      </c>
      <c r="E107" s="212">
        <v>0</v>
      </c>
      <c r="F107" s="212">
        <v>0</v>
      </c>
      <c r="G107" s="212">
        <v>0</v>
      </c>
      <c r="H107" s="212">
        <v>0</v>
      </c>
      <c r="I107" s="212">
        <v>0</v>
      </c>
      <c r="J107" s="212">
        <v>0</v>
      </c>
      <c r="K107" s="212">
        <v>0</v>
      </c>
      <c r="L107" s="212">
        <v>0</v>
      </c>
      <c r="M107" s="212">
        <v>0</v>
      </c>
      <c r="N107" s="217">
        <v>0</v>
      </c>
      <c r="O107" s="212">
        <v>0</v>
      </c>
      <c r="P107" s="212">
        <v>0</v>
      </c>
      <c r="Q107" s="87">
        <v>0</v>
      </c>
      <c r="R107" s="225" t="e">
        <v>#DIV/0!</v>
      </c>
      <c r="T107" s="228"/>
      <c r="U107" s="228"/>
      <c r="V107" s="228"/>
      <c r="W107" s="228"/>
      <c r="X107" s="228"/>
      <c r="Y107" s="228"/>
      <c r="Z107" s="228"/>
      <c r="AA107" s="228"/>
      <c r="AB107" s="228"/>
      <c r="AC107" s="228"/>
      <c r="AD107" s="228"/>
      <c r="AE107" s="228"/>
      <c r="AF107" s="228"/>
      <c r="AG107" s="228"/>
      <c r="AH107" s="228"/>
    </row>
    <row r="108" spans="1:34" ht="13.5" x14ac:dyDescent="0.2">
      <c r="A108" s="205" t="s">
        <v>246</v>
      </c>
      <c r="B108" s="212">
        <v>0</v>
      </c>
      <c r="C108" s="212">
        <v>0</v>
      </c>
      <c r="D108" s="212">
        <v>0</v>
      </c>
      <c r="E108" s="212">
        <v>0</v>
      </c>
      <c r="F108" s="212">
        <v>0</v>
      </c>
      <c r="G108" s="212">
        <v>0</v>
      </c>
      <c r="H108" s="212">
        <v>0</v>
      </c>
      <c r="I108" s="212">
        <v>0</v>
      </c>
      <c r="J108" s="212">
        <v>0</v>
      </c>
      <c r="K108" s="212">
        <v>0</v>
      </c>
      <c r="L108" s="212">
        <v>0</v>
      </c>
      <c r="M108" s="212">
        <v>0</v>
      </c>
      <c r="N108" s="217">
        <v>0</v>
      </c>
      <c r="O108" s="212">
        <v>0</v>
      </c>
      <c r="P108" s="212">
        <v>0</v>
      </c>
      <c r="Q108" s="87">
        <v>0</v>
      </c>
      <c r="R108" s="225" t="e">
        <v>#DIV/0!</v>
      </c>
      <c r="T108" s="228"/>
      <c r="U108" s="228"/>
      <c r="V108" s="228"/>
      <c r="W108" s="228"/>
      <c r="X108" s="228"/>
      <c r="Y108" s="228"/>
      <c r="Z108" s="228"/>
      <c r="AA108" s="228"/>
      <c r="AB108" s="228"/>
      <c r="AC108" s="228"/>
      <c r="AD108" s="228"/>
      <c r="AE108" s="228"/>
      <c r="AF108" s="228"/>
      <c r="AG108" s="228"/>
      <c r="AH108" s="228"/>
    </row>
    <row r="109" spans="1:34" ht="13.5" x14ac:dyDescent="0.2">
      <c r="A109" s="205" t="s">
        <v>247</v>
      </c>
      <c r="B109" s="212">
        <v>0</v>
      </c>
      <c r="C109" s="212">
        <v>0</v>
      </c>
      <c r="D109" s="212">
        <v>0</v>
      </c>
      <c r="E109" s="212">
        <v>0</v>
      </c>
      <c r="F109" s="212">
        <v>184000</v>
      </c>
      <c r="G109" s="212">
        <v>0</v>
      </c>
      <c r="H109" s="212">
        <v>0</v>
      </c>
      <c r="I109" s="212">
        <v>0</v>
      </c>
      <c r="J109" s="212">
        <v>0</v>
      </c>
      <c r="K109" s="212">
        <v>0</v>
      </c>
      <c r="L109" s="212">
        <v>0</v>
      </c>
      <c r="M109" s="212">
        <v>0</v>
      </c>
      <c r="N109" s="217">
        <v>184000</v>
      </c>
      <c r="O109" s="212">
        <v>0</v>
      </c>
      <c r="P109" s="212">
        <v>62515</v>
      </c>
      <c r="Q109" s="87">
        <v>184000</v>
      </c>
      <c r="R109" s="225" t="e">
        <v>#DIV/0!</v>
      </c>
      <c r="T109" s="228"/>
      <c r="U109" s="228"/>
      <c r="V109" s="228"/>
      <c r="W109" s="228"/>
      <c r="X109" s="228"/>
      <c r="Y109" s="228"/>
      <c r="Z109" s="228"/>
      <c r="AA109" s="228"/>
      <c r="AB109" s="228"/>
      <c r="AC109" s="228"/>
      <c r="AD109" s="228"/>
      <c r="AE109" s="228"/>
      <c r="AF109" s="228"/>
      <c r="AG109" s="228"/>
      <c r="AH109" s="228"/>
    </row>
    <row r="110" spans="1:34" ht="13.5" x14ac:dyDescent="0.2">
      <c r="A110" s="205" t="s">
        <v>248</v>
      </c>
      <c r="B110" s="212">
        <v>0</v>
      </c>
      <c r="C110" s="212">
        <v>0</v>
      </c>
      <c r="D110" s="212">
        <v>0</v>
      </c>
      <c r="E110" s="212">
        <v>0</v>
      </c>
      <c r="F110" s="212">
        <v>0</v>
      </c>
      <c r="G110" s="212">
        <v>0</v>
      </c>
      <c r="H110" s="212">
        <v>0</v>
      </c>
      <c r="I110" s="212">
        <v>0</v>
      </c>
      <c r="J110" s="212">
        <v>0</v>
      </c>
      <c r="K110" s="212">
        <v>0</v>
      </c>
      <c r="L110" s="212">
        <v>0</v>
      </c>
      <c r="M110" s="212">
        <v>0</v>
      </c>
      <c r="N110" s="217">
        <v>0</v>
      </c>
      <c r="O110" s="212">
        <v>0</v>
      </c>
      <c r="P110" s="212">
        <v>0</v>
      </c>
      <c r="Q110" s="87">
        <v>0</v>
      </c>
      <c r="R110" s="225" t="e">
        <v>#DIV/0!</v>
      </c>
      <c r="T110" s="228"/>
      <c r="U110" s="228"/>
      <c r="V110" s="228"/>
      <c r="W110" s="228"/>
      <c r="X110" s="228"/>
      <c r="Y110" s="228"/>
      <c r="Z110" s="228"/>
      <c r="AA110" s="228"/>
      <c r="AB110" s="228"/>
      <c r="AC110" s="228"/>
      <c r="AD110" s="228"/>
      <c r="AE110" s="228"/>
      <c r="AF110" s="228"/>
      <c r="AG110" s="228"/>
      <c r="AH110" s="228"/>
    </row>
    <row r="111" spans="1:34" ht="13.5" x14ac:dyDescent="0.2">
      <c r="A111" s="231" t="s">
        <v>210</v>
      </c>
      <c r="B111" s="232">
        <v>10186583.41</v>
      </c>
      <c r="C111" s="232">
        <v>6657124.2599999998</v>
      </c>
      <c r="D111" s="232">
        <v>27008836.469999999</v>
      </c>
      <c r="E111" s="232">
        <v>33922712.189999998</v>
      </c>
      <c r="F111" s="232">
        <v>55897518.370000005</v>
      </c>
      <c r="G111" s="232">
        <v>56845628.160000011</v>
      </c>
      <c r="H111" s="232">
        <v>0</v>
      </c>
      <c r="I111" s="232">
        <v>0</v>
      </c>
      <c r="J111" s="232">
        <v>0</v>
      </c>
      <c r="K111" s="232">
        <v>0</v>
      </c>
      <c r="L111" s="232">
        <v>0</v>
      </c>
      <c r="M111" s="232">
        <v>0</v>
      </c>
      <c r="N111" s="235">
        <v>190518402.86000001</v>
      </c>
      <c r="O111" s="232">
        <v>264344176.28125745</v>
      </c>
      <c r="P111" s="232">
        <v>669243572.33680069</v>
      </c>
      <c r="Q111" s="238">
        <v>-73825773.421257436</v>
      </c>
      <c r="R111" s="239">
        <v>-0.27927898567626525</v>
      </c>
      <c r="T111" s="228"/>
      <c r="U111" s="228"/>
      <c r="V111" s="228"/>
      <c r="W111" s="228"/>
      <c r="X111" s="228"/>
      <c r="Y111" s="228"/>
      <c r="Z111" s="228"/>
      <c r="AA111" s="228"/>
      <c r="AB111" s="228"/>
      <c r="AC111" s="228"/>
      <c r="AD111" s="228"/>
      <c r="AE111" s="228"/>
      <c r="AF111" s="228"/>
      <c r="AG111" s="228"/>
      <c r="AH111" s="228"/>
    </row>
    <row r="114" spans="1:18" x14ac:dyDescent="0.2">
      <c r="A114" s="211" t="s">
        <v>438</v>
      </c>
      <c r="R114" s="165" t="s">
        <v>429</v>
      </c>
    </row>
    <row r="115" spans="1:18" ht="13.5" x14ac:dyDescent="0.2">
      <c r="A115" s="203" t="s">
        <v>427</v>
      </c>
      <c r="B115" s="204" t="s">
        <v>8</v>
      </c>
      <c r="C115" s="204" t="s">
        <v>9</v>
      </c>
      <c r="D115" s="204" t="s">
        <v>10</v>
      </c>
      <c r="E115" s="204" t="s">
        <v>11</v>
      </c>
      <c r="F115" s="204" t="s">
        <v>12</v>
      </c>
      <c r="G115" s="204" t="s">
        <v>13</v>
      </c>
      <c r="H115" s="204" t="s">
        <v>14</v>
      </c>
      <c r="I115" s="204" t="s">
        <v>15</v>
      </c>
      <c r="J115" s="204" t="s">
        <v>16</v>
      </c>
      <c r="K115" s="204" t="s">
        <v>17</v>
      </c>
      <c r="L115" s="204" t="s">
        <v>111</v>
      </c>
      <c r="M115" s="204" t="s">
        <v>19</v>
      </c>
      <c r="N115" s="214" t="s">
        <v>20</v>
      </c>
      <c r="O115" s="215" t="s">
        <v>21</v>
      </c>
      <c r="P115" s="215" t="s">
        <v>22</v>
      </c>
      <c r="Q115" s="223" t="s">
        <v>430</v>
      </c>
      <c r="R115" s="218" t="s">
        <v>431</v>
      </c>
    </row>
    <row r="116" spans="1:18" ht="13.5" x14ac:dyDescent="0.2">
      <c r="A116" s="205" t="s">
        <v>217</v>
      </c>
      <c r="B116" s="212">
        <v>272744.65999999997</v>
      </c>
      <c r="C116" s="212">
        <v>272813.44999999995</v>
      </c>
      <c r="D116" s="212">
        <v>277099.27</v>
      </c>
      <c r="E116" s="212">
        <v>196541.34999999998</v>
      </c>
      <c r="F116" s="212">
        <v>231934.18</v>
      </c>
      <c r="G116" s="212">
        <v>227051.21999999997</v>
      </c>
      <c r="H116" s="212">
        <v>0</v>
      </c>
      <c r="I116" s="212">
        <v>0</v>
      </c>
      <c r="J116" s="212">
        <v>0</v>
      </c>
      <c r="K116" s="212">
        <v>0</v>
      </c>
      <c r="L116" s="212">
        <v>0</v>
      </c>
      <c r="M116" s="212">
        <v>0</v>
      </c>
      <c r="N116" s="217">
        <v>1478184.13</v>
      </c>
      <c r="O116" s="212">
        <v>2074790.2882513443</v>
      </c>
      <c r="P116" s="212">
        <v>3635123.7183252387</v>
      </c>
      <c r="Q116" s="87">
        <v>-596606.15825134446</v>
      </c>
      <c r="R116" s="225">
        <v>-0.28755010163179939</v>
      </c>
    </row>
    <row r="117" spans="1:18" ht="13.5" x14ac:dyDescent="0.2">
      <c r="A117" s="205" t="s">
        <v>218</v>
      </c>
      <c r="B117" s="212">
        <v>6549.9900000000007</v>
      </c>
      <c r="C117" s="212">
        <v>13903.790000000003</v>
      </c>
      <c r="D117" s="212">
        <v>12855.909999999998</v>
      </c>
      <c r="E117" s="212">
        <v>2519.33</v>
      </c>
      <c r="F117" s="212">
        <v>4360.5800000000008</v>
      </c>
      <c r="G117" s="212">
        <v>4281.8900000000003</v>
      </c>
      <c r="H117" s="212">
        <v>0</v>
      </c>
      <c r="I117" s="212">
        <v>0</v>
      </c>
      <c r="J117" s="212">
        <v>0</v>
      </c>
      <c r="K117" s="212">
        <v>0</v>
      </c>
      <c r="L117" s="212">
        <v>0</v>
      </c>
      <c r="M117" s="212">
        <v>0</v>
      </c>
      <c r="N117" s="217">
        <v>44471.490000000005</v>
      </c>
      <c r="O117" s="212">
        <v>49358.07</v>
      </c>
      <c r="P117" s="212">
        <v>106378.44999999997</v>
      </c>
      <c r="Q117" s="87">
        <v>-4886.5799999999945</v>
      </c>
      <c r="R117" s="225">
        <v>-9.9002655492809885E-2</v>
      </c>
    </row>
    <row r="118" spans="1:18" ht="13.5" x14ac:dyDescent="0.2">
      <c r="A118" s="205" t="s">
        <v>219</v>
      </c>
      <c r="B118" s="212">
        <v>47776.759999999995</v>
      </c>
      <c r="C118" s="212">
        <v>45597.34</v>
      </c>
      <c r="D118" s="212">
        <v>48871.58</v>
      </c>
      <c r="E118" s="212">
        <v>47872.65</v>
      </c>
      <c r="F118" s="212">
        <v>92121.600000000006</v>
      </c>
      <c r="G118" s="212">
        <v>118900.04999999999</v>
      </c>
      <c r="H118" s="212">
        <v>0</v>
      </c>
      <c r="I118" s="212">
        <v>0</v>
      </c>
      <c r="J118" s="212">
        <v>0</v>
      </c>
      <c r="K118" s="212">
        <v>0</v>
      </c>
      <c r="L118" s="212">
        <v>0</v>
      </c>
      <c r="M118" s="212">
        <v>0</v>
      </c>
      <c r="N118" s="217">
        <v>401139.98</v>
      </c>
      <c r="O118" s="212">
        <v>414923.80999999994</v>
      </c>
      <c r="P118" s="212">
        <v>1021169.5399999998</v>
      </c>
      <c r="Q118" s="87">
        <v>-13783.829999999958</v>
      </c>
      <c r="R118" s="225">
        <v>-3.3220147091582816E-2</v>
      </c>
    </row>
    <row r="119" spans="1:18" ht="13.5" x14ac:dyDescent="0.2">
      <c r="A119" s="205" t="s">
        <v>220</v>
      </c>
      <c r="B119" s="212">
        <v>108498.79999999999</v>
      </c>
      <c r="C119" s="212">
        <v>40297.619999999944</v>
      </c>
      <c r="D119" s="212">
        <v>186983.36</v>
      </c>
      <c r="E119" s="212">
        <v>201335.3900000006</v>
      </c>
      <c r="F119" s="212">
        <v>-68566.520000000979</v>
      </c>
      <c r="G119" s="212">
        <v>147630.35000000038</v>
      </c>
      <c r="H119" s="212">
        <v>0</v>
      </c>
      <c r="I119" s="212">
        <v>0</v>
      </c>
      <c r="J119" s="212">
        <v>0</v>
      </c>
      <c r="K119" s="212">
        <v>0</v>
      </c>
      <c r="L119" s="212">
        <v>0</v>
      </c>
      <c r="M119" s="212">
        <v>0</v>
      </c>
      <c r="N119" s="217">
        <v>616179</v>
      </c>
      <c r="O119" s="212">
        <v>3033411.7200000049</v>
      </c>
      <c r="P119" s="212">
        <v>4380067.8700000085</v>
      </c>
      <c r="Q119" s="87">
        <v>-2417232.7200000049</v>
      </c>
      <c r="R119" s="225">
        <v>-0.79686931518811466</v>
      </c>
    </row>
    <row r="120" spans="1:18" ht="13.5" x14ac:dyDescent="0.2">
      <c r="A120" s="205" t="s">
        <v>211</v>
      </c>
      <c r="B120" s="212">
        <v>8446306.629999999</v>
      </c>
      <c r="C120" s="212">
        <v>3529717.0699999989</v>
      </c>
      <c r="D120" s="212">
        <v>6392876.8399999989</v>
      </c>
      <c r="E120" s="212">
        <v>6645582.9699999997</v>
      </c>
      <c r="F120" s="212">
        <v>6772393.6899999995</v>
      </c>
      <c r="G120" s="212">
        <v>7830200.0199999996</v>
      </c>
      <c r="H120" s="212">
        <v>0</v>
      </c>
      <c r="I120" s="212">
        <v>0</v>
      </c>
      <c r="J120" s="212">
        <v>0</v>
      </c>
      <c r="K120" s="212">
        <v>0</v>
      </c>
      <c r="L120" s="212">
        <v>0</v>
      </c>
      <c r="M120" s="212">
        <v>0</v>
      </c>
      <c r="N120" s="217">
        <v>39617077.219999999</v>
      </c>
      <c r="O120" s="212">
        <v>47083744.942764685</v>
      </c>
      <c r="P120" s="212">
        <v>118528700.18185557</v>
      </c>
      <c r="Q120" s="87">
        <v>-7466667.7227646858</v>
      </c>
      <c r="R120" s="225">
        <v>-0.15858270687349141</v>
      </c>
    </row>
    <row r="121" spans="1:18" ht="13.5" x14ac:dyDescent="0.2">
      <c r="A121" s="205" t="s">
        <v>221</v>
      </c>
      <c r="B121" s="212">
        <v>911000.83000000019</v>
      </c>
      <c r="C121" s="212">
        <v>176568.05000000002</v>
      </c>
      <c r="D121" s="212">
        <v>1201362.08</v>
      </c>
      <c r="E121" s="212">
        <v>319646.06</v>
      </c>
      <c r="F121" s="212">
        <v>619241.32999999996</v>
      </c>
      <c r="G121" s="212">
        <v>626954.5299999998</v>
      </c>
      <c r="H121" s="212">
        <v>0</v>
      </c>
      <c r="I121" s="212">
        <v>0</v>
      </c>
      <c r="J121" s="212">
        <v>0</v>
      </c>
      <c r="K121" s="212">
        <v>0</v>
      </c>
      <c r="L121" s="212">
        <v>0</v>
      </c>
      <c r="M121" s="212">
        <v>0</v>
      </c>
      <c r="N121" s="217">
        <v>3854772.88</v>
      </c>
      <c r="O121" s="212">
        <v>5889500.4912518412</v>
      </c>
      <c r="P121" s="212">
        <v>11355196.475508472</v>
      </c>
      <c r="Q121" s="87">
        <v>-2034727.6112518413</v>
      </c>
      <c r="R121" s="225">
        <v>-0.34548390211940544</v>
      </c>
    </row>
    <row r="122" spans="1:18" ht="13.5" x14ac:dyDescent="0.2">
      <c r="A122" s="205" t="s">
        <v>222</v>
      </c>
      <c r="B122" s="212">
        <v>18137</v>
      </c>
      <c r="C122" s="212">
        <v>1980</v>
      </c>
      <c r="D122" s="212">
        <v>33758.199999999997</v>
      </c>
      <c r="E122" s="212">
        <v>23724.300000000003</v>
      </c>
      <c r="F122" s="212">
        <v>43032.3</v>
      </c>
      <c r="G122" s="212">
        <v>25281.58</v>
      </c>
      <c r="H122" s="212">
        <v>0</v>
      </c>
      <c r="I122" s="212">
        <v>0</v>
      </c>
      <c r="J122" s="212">
        <v>0</v>
      </c>
      <c r="K122" s="212">
        <v>0</v>
      </c>
      <c r="L122" s="212">
        <v>0</v>
      </c>
      <c r="M122" s="212">
        <v>0</v>
      </c>
      <c r="N122" s="217">
        <v>145913.38</v>
      </c>
      <c r="O122" s="212">
        <v>164254.33000000002</v>
      </c>
      <c r="P122" s="212">
        <v>438908.92000000004</v>
      </c>
      <c r="Q122" s="87">
        <v>-18340.950000000012</v>
      </c>
      <c r="R122" s="225">
        <v>-0.1116618965235194</v>
      </c>
    </row>
    <row r="123" spans="1:18" ht="13.5" x14ac:dyDescent="0.2">
      <c r="A123" s="205" t="s">
        <v>223</v>
      </c>
      <c r="B123" s="212">
        <v>388902</v>
      </c>
      <c r="C123" s="212">
        <v>16911.5</v>
      </c>
      <c r="D123" s="212">
        <v>908885.18</v>
      </c>
      <c r="E123" s="212">
        <v>377052.76</v>
      </c>
      <c r="F123" s="212">
        <v>290481.19</v>
      </c>
      <c r="G123" s="212">
        <v>262984.88</v>
      </c>
      <c r="H123" s="212">
        <v>0</v>
      </c>
      <c r="I123" s="212">
        <v>0</v>
      </c>
      <c r="J123" s="212">
        <v>0</v>
      </c>
      <c r="K123" s="212">
        <v>0</v>
      </c>
      <c r="L123" s="212">
        <v>0</v>
      </c>
      <c r="M123" s="212">
        <v>0</v>
      </c>
      <c r="N123" s="217">
        <v>2245217.5100000002</v>
      </c>
      <c r="O123" s="212">
        <v>3056461.0433657342</v>
      </c>
      <c r="P123" s="212">
        <v>8248663.7233657297</v>
      </c>
      <c r="Q123" s="87">
        <v>-811243.53336573392</v>
      </c>
      <c r="R123" s="225">
        <v>-0.26541922892378939</v>
      </c>
    </row>
    <row r="124" spans="1:18" ht="13.5" x14ac:dyDescent="0.2">
      <c r="A124" s="205" t="s">
        <v>224</v>
      </c>
      <c r="B124" s="212">
        <v>273274.37</v>
      </c>
      <c r="C124" s="212">
        <v>306882.08999999991</v>
      </c>
      <c r="D124" s="212">
        <v>451078.77</v>
      </c>
      <c r="E124" s="212">
        <v>479019.5</v>
      </c>
      <c r="F124" s="212">
        <v>935950.29999999993</v>
      </c>
      <c r="G124" s="212">
        <v>1718460.21</v>
      </c>
      <c r="H124" s="212">
        <v>0</v>
      </c>
      <c r="I124" s="212">
        <v>0</v>
      </c>
      <c r="J124" s="212">
        <v>0</v>
      </c>
      <c r="K124" s="212">
        <v>0</v>
      </c>
      <c r="L124" s="212">
        <v>0</v>
      </c>
      <c r="M124" s="212">
        <v>0</v>
      </c>
      <c r="N124" s="217">
        <v>4164665.2399999998</v>
      </c>
      <c r="O124" s="212">
        <v>7783311.7100000009</v>
      </c>
      <c r="P124" s="212">
        <v>20762472.82</v>
      </c>
      <c r="Q124" s="87">
        <v>-3618646.4700000011</v>
      </c>
      <c r="R124" s="225">
        <v>-0.46492375030422634</v>
      </c>
    </row>
    <row r="125" spans="1:18" ht="13.5" x14ac:dyDescent="0.2">
      <c r="A125" s="205" t="s">
        <v>225</v>
      </c>
      <c r="B125" s="212">
        <v>77224.72000000003</v>
      </c>
      <c r="C125" s="212">
        <v>53724.469999999994</v>
      </c>
      <c r="D125" s="212">
        <v>96454.03</v>
      </c>
      <c r="E125" s="212">
        <v>67492.37999999999</v>
      </c>
      <c r="F125" s="212">
        <v>123816.59000000001</v>
      </c>
      <c r="G125" s="212">
        <v>478027.77000000008</v>
      </c>
      <c r="H125" s="212">
        <v>0</v>
      </c>
      <c r="I125" s="212">
        <v>0</v>
      </c>
      <c r="J125" s="212">
        <v>0</v>
      </c>
      <c r="K125" s="212">
        <v>0</v>
      </c>
      <c r="L125" s="212">
        <v>0</v>
      </c>
      <c r="M125" s="212">
        <v>0</v>
      </c>
      <c r="N125" s="217">
        <v>896739.9600000002</v>
      </c>
      <c r="O125" s="212">
        <v>534023.43999999994</v>
      </c>
      <c r="P125" s="212">
        <v>885753.94999999984</v>
      </c>
      <c r="Q125" s="87">
        <v>362716.52000000025</v>
      </c>
      <c r="R125" s="225">
        <v>0.67921460526152244</v>
      </c>
    </row>
    <row r="126" spans="1:18" ht="13.5" x14ac:dyDescent="0.2">
      <c r="A126" s="205" t="s">
        <v>226</v>
      </c>
      <c r="B126" s="212">
        <v>0</v>
      </c>
      <c r="C126" s="212">
        <v>0</v>
      </c>
      <c r="D126" s="212">
        <v>645</v>
      </c>
      <c r="E126" s="212">
        <v>1946.99</v>
      </c>
      <c r="F126" s="212">
        <v>13884.85</v>
      </c>
      <c r="G126" s="212">
        <v>0</v>
      </c>
      <c r="H126" s="212">
        <v>0</v>
      </c>
      <c r="I126" s="212">
        <v>0</v>
      </c>
      <c r="J126" s="212">
        <v>0</v>
      </c>
      <c r="K126" s="212">
        <v>0</v>
      </c>
      <c r="L126" s="212">
        <v>0</v>
      </c>
      <c r="M126" s="212">
        <v>0</v>
      </c>
      <c r="N126" s="217">
        <v>16476.84</v>
      </c>
      <c r="O126" s="212">
        <v>16473.5</v>
      </c>
      <c r="P126" s="212">
        <v>71669.209999999992</v>
      </c>
      <c r="Q126" s="87">
        <v>3.3400000000001455</v>
      </c>
      <c r="R126" s="225">
        <v>2.0274987100495618E-4</v>
      </c>
    </row>
    <row r="127" spans="1:18" ht="13.5" x14ac:dyDescent="0.2">
      <c r="A127" s="205" t="s">
        <v>227</v>
      </c>
      <c r="B127" s="212">
        <v>28770.000000000233</v>
      </c>
      <c r="C127" s="212">
        <v>2100</v>
      </c>
      <c r="D127" s="212">
        <v>108416</v>
      </c>
      <c r="E127" s="212">
        <v>117753</v>
      </c>
      <c r="F127" s="212">
        <v>130585</v>
      </c>
      <c r="G127" s="212">
        <v>12568</v>
      </c>
      <c r="H127" s="212">
        <v>0</v>
      </c>
      <c r="I127" s="212">
        <v>0</v>
      </c>
      <c r="J127" s="212">
        <v>0</v>
      </c>
      <c r="K127" s="212">
        <v>0</v>
      </c>
      <c r="L127" s="212">
        <v>0</v>
      </c>
      <c r="M127" s="212">
        <v>0</v>
      </c>
      <c r="N127" s="217">
        <v>400192.00000000023</v>
      </c>
      <c r="O127" s="212">
        <v>77251.000000000044</v>
      </c>
      <c r="P127" s="212">
        <v>489967</v>
      </c>
      <c r="Q127" s="87">
        <v>322941.00000000017</v>
      </c>
      <c r="R127" s="225">
        <v>4.1804119040530221</v>
      </c>
    </row>
    <row r="128" spans="1:18" ht="13.5" x14ac:dyDescent="0.2">
      <c r="A128" s="205" t="s">
        <v>228</v>
      </c>
      <c r="B128" s="212">
        <v>72707.97</v>
      </c>
      <c r="C128" s="212">
        <v>11973.37</v>
      </c>
      <c r="D128" s="212">
        <v>89422.23</v>
      </c>
      <c r="E128" s="212">
        <v>153332.04</v>
      </c>
      <c r="F128" s="212">
        <v>144886.41</v>
      </c>
      <c r="G128" s="212">
        <v>244965.13</v>
      </c>
      <c r="H128" s="212">
        <v>0</v>
      </c>
      <c r="I128" s="212">
        <v>0</v>
      </c>
      <c r="J128" s="212">
        <v>0</v>
      </c>
      <c r="K128" s="212">
        <v>0</v>
      </c>
      <c r="L128" s="212">
        <v>0</v>
      </c>
      <c r="M128" s="212">
        <v>0</v>
      </c>
      <c r="N128" s="217">
        <v>717287.15</v>
      </c>
      <c r="O128" s="212">
        <v>268182.92174800276</v>
      </c>
      <c r="P128" s="212">
        <v>1204091.68503554</v>
      </c>
      <c r="Q128" s="87">
        <v>449104.22825199727</v>
      </c>
      <c r="R128" s="225">
        <v>1.6746190448100071</v>
      </c>
    </row>
    <row r="129" spans="1:18" ht="13.5" x14ac:dyDescent="0.2">
      <c r="A129" s="205" t="s">
        <v>229</v>
      </c>
      <c r="B129" s="212">
        <v>950203.10000000009</v>
      </c>
      <c r="C129" s="212">
        <v>-1894900.6099999999</v>
      </c>
      <c r="D129" s="212">
        <v>-4311384.9800000004</v>
      </c>
      <c r="E129" s="212">
        <v>-274970.59999999986</v>
      </c>
      <c r="F129" s="212">
        <v>-6503749.6100000003</v>
      </c>
      <c r="G129" s="212">
        <v>-2831346.32</v>
      </c>
      <c r="H129" s="212">
        <v>0</v>
      </c>
      <c r="I129" s="212">
        <v>0</v>
      </c>
      <c r="J129" s="212">
        <v>0</v>
      </c>
      <c r="K129" s="212">
        <v>0</v>
      </c>
      <c r="L129" s="212">
        <v>0</v>
      </c>
      <c r="M129" s="212">
        <v>0</v>
      </c>
      <c r="N129" s="217">
        <v>-14866149.02</v>
      </c>
      <c r="O129" s="212">
        <v>-26892211.540000003</v>
      </c>
      <c r="P129" s="212">
        <v>-54724760.010000005</v>
      </c>
      <c r="Q129" s="87">
        <v>12026062.520000003</v>
      </c>
      <c r="R129" s="225">
        <v>-0.44719499927003781</v>
      </c>
    </row>
    <row r="130" spans="1:18" ht="13.5" x14ac:dyDescent="0.2">
      <c r="A130" s="205" t="s">
        <v>230</v>
      </c>
      <c r="B130" s="212">
        <v>2137141.7999999998</v>
      </c>
      <c r="C130" s="212">
        <v>0</v>
      </c>
      <c r="D130" s="212">
        <v>177513.83000000002</v>
      </c>
      <c r="E130" s="212">
        <v>-2510588.5</v>
      </c>
      <c r="F130" s="212">
        <v>2704142</v>
      </c>
      <c r="G130" s="212">
        <v>90</v>
      </c>
      <c r="H130" s="212">
        <v>0</v>
      </c>
      <c r="I130" s="212">
        <v>0</v>
      </c>
      <c r="J130" s="212">
        <v>0</v>
      </c>
      <c r="K130" s="212">
        <v>0</v>
      </c>
      <c r="L130" s="212">
        <v>0</v>
      </c>
      <c r="M130" s="212">
        <v>0</v>
      </c>
      <c r="N130" s="217">
        <v>2508299.13</v>
      </c>
      <c r="O130" s="212">
        <v>2919035.9399999995</v>
      </c>
      <c r="P130" s="212">
        <v>2541815.21</v>
      </c>
      <c r="Q130" s="87">
        <v>-410736.80999999959</v>
      </c>
      <c r="R130" s="225">
        <v>-0.14070974747916248</v>
      </c>
    </row>
    <row r="131" spans="1:18" ht="13.5" x14ac:dyDescent="0.2">
      <c r="A131" s="205" t="s">
        <v>231</v>
      </c>
      <c r="B131" s="212">
        <v>0</v>
      </c>
      <c r="C131" s="212">
        <v>17855.48</v>
      </c>
      <c r="D131" s="212">
        <v>-28197.119999999999</v>
      </c>
      <c r="E131" s="212">
        <v>-9752.4900000000016</v>
      </c>
      <c r="F131" s="212">
        <v>-32879.040000000001</v>
      </c>
      <c r="G131" s="212">
        <v>0</v>
      </c>
      <c r="H131" s="212">
        <v>0</v>
      </c>
      <c r="I131" s="212">
        <v>0</v>
      </c>
      <c r="J131" s="212">
        <v>0</v>
      </c>
      <c r="K131" s="212">
        <v>0</v>
      </c>
      <c r="L131" s="212">
        <v>0</v>
      </c>
      <c r="M131" s="212">
        <v>0</v>
      </c>
      <c r="N131" s="217">
        <v>-52973.17</v>
      </c>
      <c r="O131" s="212">
        <v>29423.59</v>
      </c>
      <c r="P131" s="212">
        <v>56698.11</v>
      </c>
      <c r="Q131" s="87">
        <v>-82396.759999999995</v>
      </c>
      <c r="R131" s="225">
        <v>-2.800363925680041</v>
      </c>
    </row>
    <row r="132" spans="1:18" ht="13.5" x14ac:dyDescent="0.2">
      <c r="A132" s="205" t="s">
        <v>232</v>
      </c>
      <c r="B132" s="212">
        <v>413114.55</v>
      </c>
      <c r="C132" s="212">
        <v>407088.89</v>
      </c>
      <c r="D132" s="212">
        <v>445529.96</v>
      </c>
      <c r="E132" s="212">
        <v>616795.07000000007</v>
      </c>
      <c r="F132" s="212">
        <v>468504.42</v>
      </c>
      <c r="G132" s="212">
        <v>531617.32999999996</v>
      </c>
      <c r="H132" s="212">
        <v>0</v>
      </c>
      <c r="I132" s="212">
        <v>0</v>
      </c>
      <c r="J132" s="212">
        <v>0</v>
      </c>
      <c r="K132" s="212">
        <v>0</v>
      </c>
      <c r="L132" s="212">
        <v>0</v>
      </c>
      <c r="M132" s="212">
        <v>0</v>
      </c>
      <c r="N132" s="217">
        <v>2882650.22</v>
      </c>
      <c r="O132" s="212">
        <v>2039648.9700000004</v>
      </c>
      <c r="P132" s="212">
        <v>4443629.3015999999</v>
      </c>
      <c r="Q132" s="87">
        <v>843001.24999999977</v>
      </c>
      <c r="R132" s="225">
        <v>0.41330702606144998</v>
      </c>
    </row>
    <row r="133" spans="1:18" ht="13.5" x14ac:dyDescent="0.2">
      <c r="A133" s="205" t="s">
        <v>233</v>
      </c>
      <c r="B133" s="212">
        <v>35913.800000000003</v>
      </c>
      <c r="C133" s="212">
        <v>0</v>
      </c>
      <c r="D133" s="212">
        <v>60026.090000000004</v>
      </c>
      <c r="E133" s="212">
        <v>27371</v>
      </c>
      <c r="F133" s="212">
        <v>17359</v>
      </c>
      <c r="G133" s="212">
        <v>14249.3</v>
      </c>
      <c r="H133" s="212">
        <v>0</v>
      </c>
      <c r="I133" s="212">
        <v>0</v>
      </c>
      <c r="J133" s="212">
        <v>0</v>
      </c>
      <c r="K133" s="212">
        <v>0</v>
      </c>
      <c r="L133" s="212">
        <v>0</v>
      </c>
      <c r="M133" s="212">
        <v>0</v>
      </c>
      <c r="N133" s="217">
        <v>154919.19</v>
      </c>
      <c r="O133" s="212">
        <v>92179.959999999992</v>
      </c>
      <c r="P133" s="212">
        <v>239458.38999999998</v>
      </c>
      <c r="Q133" s="87">
        <v>62739.23000000001</v>
      </c>
      <c r="R133" s="225">
        <v>0.68061680651629719</v>
      </c>
    </row>
    <row r="134" spans="1:18" ht="13.5" x14ac:dyDescent="0.2">
      <c r="A134" s="205" t="s">
        <v>234</v>
      </c>
      <c r="B134" s="212">
        <v>-1896526</v>
      </c>
      <c r="C134" s="212">
        <v>65367</v>
      </c>
      <c r="D134" s="212">
        <v>-224004.43</v>
      </c>
      <c r="E134" s="212">
        <v>645.62999999999738</v>
      </c>
      <c r="F134" s="212">
        <v>-122449.57999999999</v>
      </c>
      <c r="G134" s="212">
        <v>-44962.229999999996</v>
      </c>
      <c r="H134" s="212">
        <v>0</v>
      </c>
      <c r="I134" s="212">
        <v>0</v>
      </c>
      <c r="J134" s="212">
        <v>0</v>
      </c>
      <c r="K134" s="212">
        <v>0</v>
      </c>
      <c r="L134" s="212">
        <v>0</v>
      </c>
      <c r="M134" s="212">
        <v>0</v>
      </c>
      <c r="N134" s="217">
        <v>-2221929.61</v>
      </c>
      <c r="O134" s="212">
        <v>-1537623.9700000002</v>
      </c>
      <c r="P134" s="212">
        <v>-1651026.02</v>
      </c>
      <c r="Q134" s="87">
        <v>-684305.63999999966</v>
      </c>
      <c r="R134" s="225">
        <v>0.44504095497418628</v>
      </c>
    </row>
    <row r="135" spans="1:18" ht="13.5" x14ac:dyDescent="0.2">
      <c r="A135" s="205" t="s">
        <v>127</v>
      </c>
      <c r="B135" s="212">
        <v>-4507642.0100000007</v>
      </c>
      <c r="C135" s="212">
        <v>373233.55000000063</v>
      </c>
      <c r="D135" s="212">
        <v>-5258952.410000002</v>
      </c>
      <c r="E135" s="212">
        <v>3810355.3900000006</v>
      </c>
      <c r="F135" s="212">
        <v>-2488007.849999995</v>
      </c>
      <c r="G135" s="212">
        <v>-537464.00999999302</v>
      </c>
      <c r="H135" s="212">
        <v>0</v>
      </c>
      <c r="I135" s="212">
        <v>0</v>
      </c>
      <c r="J135" s="212">
        <v>0</v>
      </c>
      <c r="K135" s="212">
        <v>0</v>
      </c>
      <c r="L135" s="212">
        <v>0</v>
      </c>
      <c r="M135" s="212">
        <v>0</v>
      </c>
      <c r="N135" s="217">
        <v>-8608477.3399999887</v>
      </c>
      <c r="O135" s="212">
        <v>453222.86971065775</v>
      </c>
      <c r="P135" s="212">
        <v>-10534930.562919682</v>
      </c>
      <c r="Q135" s="87">
        <v>-9061700.2097106464</v>
      </c>
      <c r="R135" s="225">
        <v>-19.993916492995446</v>
      </c>
    </row>
    <row r="136" spans="1:18" ht="13.5" x14ac:dyDescent="0.2">
      <c r="A136" s="205" t="s">
        <v>235</v>
      </c>
      <c r="B136" s="212">
        <v>-10132.559999999998</v>
      </c>
      <c r="C136" s="212">
        <v>-191287.22999999998</v>
      </c>
      <c r="D136" s="212">
        <v>168506.59000000003</v>
      </c>
      <c r="E136" s="212">
        <v>-1774185.9900000002</v>
      </c>
      <c r="F136" s="212">
        <v>2301884.39</v>
      </c>
      <c r="G136" s="212">
        <v>-3664065.8299999991</v>
      </c>
      <c r="H136" s="212">
        <v>0</v>
      </c>
      <c r="I136" s="212">
        <v>0</v>
      </c>
      <c r="J136" s="212">
        <v>0</v>
      </c>
      <c r="K136" s="212">
        <v>0</v>
      </c>
      <c r="L136" s="212">
        <v>0</v>
      </c>
      <c r="M136" s="212">
        <v>0</v>
      </c>
      <c r="N136" s="217">
        <v>-3169280.629999999</v>
      </c>
      <c r="O136" s="212">
        <v>-4311558.5962718921</v>
      </c>
      <c r="P136" s="212">
        <v>16329188.498444198</v>
      </c>
      <c r="Q136" s="87">
        <v>1142277.9662718931</v>
      </c>
      <c r="R136" s="225">
        <v>-0.26493388429409154</v>
      </c>
    </row>
    <row r="137" spans="1:18" ht="13.5" x14ac:dyDescent="0.2">
      <c r="A137" s="205" t="s">
        <v>236</v>
      </c>
      <c r="B137" s="212">
        <v>409112.27</v>
      </c>
      <c r="C137" s="212">
        <v>423379.27</v>
      </c>
      <c r="D137" s="212">
        <v>525713.49</v>
      </c>
      <c r="E137" s="212">
        <v>193358.06</v>
      </c>
      <c r="F137" s="212">
        <v>1008591.05</v>
      </c>
      <c r="G137" s="212">
        <v>1275565.9700000002</v>
      </c>
      <c r="H137" s="212">
        <v>0</v>
      </c>
      <c r="I137" s="212">
        <v>0</v>
      </c>
      <c r="J137" s="212">
        <v>0</v>
      </c>
      <c r="K137" s="212">
        <v>0</v>
      </c>
      <c r="L137" s="212">
        <v>0</v>
      </c>
      <c r="M137" s="212">
        <v>0</v>
      </c>
      <c r="N137" s="217">
        <v>3835720.1100000003</v>
      </c>
      <c r="O137" s="212">
        <v>3514963.2800000003</v>
      </c>
      <c r="P137" s="212">
        <v>14344771.49</v>
      </c>
      <c r="Q137" s="87">
        <v>320756.83000000007</v>
      </c>
      <c r="R137" s="225">
        <v>9.1254674501180008E-2</v>
      </c>
    </row>
    <row r="138" spans="1:18" ht="13.5" x14ac:dyDescent="0.2">
      <c r="A138" s="205" t="s">
        <v>237</v>
      </c>
      <c r="B138" s="212">
        <v>0</v>
      </c>
      <c r="C138" s="212">
        <v>0</v>
      </c>
      <c r="D138" s="212">
        <v>0</v>
      </c>
      <c r="E138" s="212">
        <v>0</v>
      </c>
      <c r="F138" s="212">
        <v>0</v>
      </c>
      <c r="G138" s="212">
        <v>0</v>
      </c>
      <c r="H138" s="212">
        <v>0</v>
      </c>
      <c r="I138" s="212">
        <v>0</v>
      </c>
      <c r="J138" s="212">
        <v>0</v>
      </c>
      <c r="K138" s="212">
        <v>0</v>
      </c>
      <c r="L138" s="212">
        <v>0</v>
      </c>
      <c r="M138" s="212">
        <v>0</v>
      </c>
      <c r="N138" s="217">
        <v>0</v>
      </c>
      <c r="O138" s="212">
        <v>0</v>
      </c>
      <c r="P138" s="212">
        <v>-585000</v>
      </c>
      <c r="Q138" s="87">
        <v>0</v>
      </c>
      <c r="R138" s="225" t="e">
        <v>#DIV/0!</v>
      </c>
    </row>
    <row r="139" spans="1:18" ht="13.5" x14ac:dyDescent="0.2">
      <c r="A139" s="205" t="s">
        <v>238</v>
      </c>
      <c r="B139" s="212">
        <v>96714.27</v>
      </c>
      <c r="C139" s="212">
        <v>96714.27</v>
      </c>
      <c r="D139" s="212">
        <v>120201.18</v>
      </c>
      <c r="E139" s="212">
        <v>148609.69</v>
      </c>
      <c r="F139" s="212">
        <v>162505.74</v>
      </c>
      <c r="G139" s="212">
        <v>182327.38</v>
      </c>
      <c r="H139" s="212">
        <v>0</v>
      </c>
      <c r="I139" s="212">
        <v>0</v>
      </c>
      <c r="J139" s="212">
        <v>0</v>
      </c>
      <c r="K139" s="212">
        <v>0</v>
      </c>
      <c r="L139" s="212">
        <v>0</v>
      </c>
      <c r="M139" s="212">
        <v>0</v>
      </c>
      <c r="N139" s="217">
        <v>807072.52999999991</v>
      </c>
      <c r="O139" s="212">
        <v>1674060.7796917863</v>
      </c>
      <c r="P139" s="212">
        <v>5011137.5983338095</v>
      </c>
      <c r="Q139" s="87">
        <v>-866988.24969178636</v>
      </c>
      <c r="R139" s="225">
        <v>-0.51789532387910597</v>
      </c>
    </row>
    <row r="140" spans="1:18" ht="13.5" x14ac:dyDescent="0.2">
      <c r="A140" s="205" t="s">
        <v>239</v>
      </c>
      <c r="B140" s="212">
        <v>27871.54</v>
      </c>
      <c r="C140" s="212">
        <v>11474.29</v>
      </c>
      <c r="D140" s="212">
        <v>66261.84</v>
      </c>
      <c r="E140" s="212">
        <v>87854.12</v>
      </c>
      <c r="F140" s="212">
        <v>113313.47</v>
      </c>
      <c r="G140" s="212">
        <v>116500.2</v>
      </c>
      <c r="H140" s="212">
        <v>0</v>
      </c>
      <c r="I140" s="212">
        <v>0</v>
      </c>
      <c r="J140" s="212">
        <v>0</v>
      </c>
      <c r="K140" s="212">
        <v>0</v>
      </c>
      <c r="L140" s="212">
        <v>0</v>
      </c>
      <c r="M140" s="212">
        <v>0</v>
      </c>
      <c r="N140" s="217">
        <v>423275.46</v>
      </c>
      <c r="O140" s="212">
        <v>427638.8329411766</v>
      </c>
      <c r="P140" s="212">
        <v>1187131.5900000001</v>
      </c>
      <c r="Q140" s="87">
        <v>-4363.3729411765817</v>
      </c>
      <c r="R140" s="225">
        <v>-1.0203406718624125E-2</v>
      </c>
    </row>
    <row r="141" spans="1:18" ht="13.5" x14ac:dyDescent="0.2">
      <c r="A141" s="205" t="s">
        <v>240</v>
      </c>
      <c r="B141" s="212">
        <v>2834966.56</v>
      </c>
      <c r="C141" s="212">
        <v>86584.260000000009</v>
      </c>
      <c r="D141" s="212">
        <v>-5162764.45</v>
      </c>
      <c r="E141" s="212">
        <v>-1218135.46</v>
      </c>
      <c r="F141" s="212">
        <v>-4956660.2399999993</v>
      </c>
      <c r="G141" s="212">
        <v>3836723.3000000007</v>
      </c>
      <c r="H141" s="212">
        <v>0</v>
      </c>
      <c r="I141" s="212">
        <v>0</v>
      </c>
      <c r="J141" s="212">
        <v>0</v>
      </c>
      <c r="K141" s="212">
        <v>0</v>
      </c>
      <c r="L141" s="212">
        <v>0</v>
      </c>
      <c r="M141" s="212">
        <v>0</v>
      </c>
      <c r="N141" s="217">
        <v>-4579286.0299999975</v>
      </c>
      <c r="O141" s="212">
        <v>-5012867.2</v>
      </c>
      <c r="P141" s="212">
        <v>-9293053.0199999996</v>
      </c>
      <c r="Q141" s="87">
        <v>433581.17000000272</v>
      </c>
      <c r="R141" s="225">
        <v>-8.6493647787039468E-2</v>
      </c>
    </row>
    <row r="142" spans="1:18" ht="13.5" x14ac:dyDescent="0.2">
      <c r="A142" s="205" t="s">
        <v>241</v>
      </c>
      <c r="B142" s="212">
        <v>1167.17</v>
      </c>
      <c r="C142" s="212">
        <v>0</v>
      </c>
      <c r="D142" s="212">
        <v>4636</v>
      </c>
      <c r="E142" s="212">
        <v>1182.1400000000001</v>
      </c>
      <c r="F142" s="212">
        <v>0</v>
      </c>
      <c r="G142" s="212">
        <v>4370</v>
      </c>
      <c r="H142" s="212">
        <v>0</v>
      </c>
      <c r="I142" s="212">
        <v>0</v>
      </c>
      <c r="J142" s="212">
        <v>0</v>
      </c>
      <c r="K142" s="212">
        <v>0</v>
      </c>
      <c r="L142" s="212">
        <v>0</v>
      </c>
      <c r="M142" s="212">
        <v>0</v>
      </c>
      <c r="N142" s="217">
        <v>11355.310000000001</v>
      </c>
      <c r="O142" s="212">
        <v>95359.02</v>
      </c>
      <c r="P142" s="212">
        <v>204524.28</v>
      </c>
      <c r="Q142" s="87">
        <v>-84003.71</v>
      </c>
      <c r="R142" s="225">
        <v>-0.88092044150621518</v>
      </c>
    </row>
    <row r="143" spans="1:18" ht="13.5" x14ac:dyDescent="0.2">
      <c r="A143" s="205" t="s">
        <v>242</v>
      </c>
      <c r="B143" s="212">
        <v>-105534.11</v>
      </c>
      <c r="C143" s="212">
        <v>481640.11000000004</v>
      </c>
      <c r="D143" s="212">
        <v>15878.410000000003</v>
      </c>
      <c r="E143" s="212">
        <v>-43749.919999999998</v>
      </c>
      <c r="F143" s="212">
        <v>-74518.48000000001</v>
      </c>
      <c r="G143" s="212">
        <v>-217606.93</v>
      </c>
      <c r="H143" s="212">
        <v>0</v>
      </c>
      <c r="I143" s="212">
        <v>0</v>
      </c>
      <c r="J143" s="212">
        <v>0</v>
      </c>
      <c r="K143" s="212">
        <v>0</v>
      </c>
      <c r="L143" s="212">
        <v>0</v>
      </c>
      <c r="M143" s="212">
        <v>0</v>
      </c>
      <c r="N143" s="217">
        <v>56109.080000000016</v>
      </c>
      <c r="O143" s="212">
        <v>-346824.12</v>
      </c>
      <c r="P143" s="212">
        <v>454788.18999999994</v>
      </c>
      <c r="Q143" s="87">
        <v>402933.2</v>
      </c>
      <c r="R143" s="225">
        <v>-1.1617796363182584</v>
      </c>
    </row>
    <row r="144" spans="1:18" ht="13.5" x14ac:dyDescent="0.2">
      <c r="A144" s="205" t="s">
        <v>243</v>
      </c>
      <c r="B144" s="212">
        <v>0</v>
      </c>
      <c r="C144" s="212">
        <v>-911244</v>
      </c>
      <c r="D144" s="212">
        <v>-534060.1</v>
      </c>
      <c r="E144" s="212">
        <v>-59192.41</v>
      </c>
      <c r="F144" s="212">
        <v>86133.319999999687</v>
      </c>
      <c r="G144" s="212">
        <v>-251222.47</v>
      </c>
      <c r="H144" s="212">
        <v>0</v>
      </c>
      <c r="I144" s="212">
        <v>0</v>
      </c>
      <c r="J144" s="212">
        <v>0</v>
      </c>
      <c r="K144" s="212">
        <v>0</v>
      </c>
      <c r="L144" s="212">
        <v>0</v>
      </c>
      <c r="M144" s="212">
        <v>0</v>
      </c>
      <c r="N144" s="217">
        <v>-1669585.6600000004</v>
      </c>
      <c r="O144" s="212">
        <v>-60701.040000000045</v>
      </c>
      <c r="P144" s="212">
        <v>-1535516.77</v>
      </c>
      <c r="Q144" s="87">
        <v>-1608884.6200000003</v>
      </c>
      <c r="R144" s="225">
        <v>26.505058562423297</v>
      </c>
    </row>
    <row r="145" spans="1:34" ht="13.5" x14ac:dyDescent="0.2">
      <c r="A145" s="205" t="s">
        <v>244</v>
      </c>
      <c r="B145" s="212">
        <v>22252.05</v>
      </c>
      <c r="C145" s="212">
        <v>-131706.65999999997</v>
      </c>
      <c r="D145" s="212">
        <v>-50469.030000000006</v>
      </c>
      <c r="E145" s="212">
        <v>1034887.48</v>
      </c>
      <c r="F145" s="212">
        <v>85869.23</v>
      </c>
      <c r="G145" s="212">
        <v>-98013.459999999977</v>
      </c>
      <c r="H145" s="212">
        <v>0</v>
      </c>
      <c r="I145" s="212">
        <v>0</v>
      </c>
      <c r="J145" s="212">
        <v>0</v>
      </c>
      <c r="K145" s="212">
        <v>0</v>
      </c>
      <c r="L145" s="212">
        <v>0</v>
      </c>
      <c r="M145" s="212">
        <v>0</v>
      </c>
      <c r="N145" s="217">
        <v>862819.61</v>
      </c>
      <c r="O145" s="212">
        <v>80410.75</v>
      </c>
      <c r="P145" s="212">
        <v>287176.87</v>
      </c>
      <c r="Q145" s="87">
        <v>782408.86</v>
      </c>
      <c r="R145" s="225">
        <v>9.7301524982667118</v>
      </c>
    </row>
    <row r="146" spans="1:34" ht="13.5" x14ac:dyDescent="0.2">
      <c r="A146" s="205" t="s">
        <v>245</v>
      </c>
      <c r="B146" s="212">
        <v>0</v>
      </c>
      <c r="C146" s="212">
        <v>0</v>
      </c>
      <c r="D146" s="212">
        <v>0</v>
      </c>
      <c r="E146" s="212">
        <v>0</v>
      </c>
      <c r="F146" s="212">
        <v>0</v>
      </c>
      <c r="G146" s="212">
        <v>0</v>
      </c>
      <c r="H146" s="212">
        <v>0</v>
      </c>
      <c r="I146" s="212">
        <v>0</v>
      </c>
      <c r="J146" s="212">
        <v>0</v>
      </c>
      <c r="K146" s="212">
        <v>0</v>
      </c>
      <c r="L146" s="212">
        <v>0</v>
      </c>
      <c r="M146" s="212">
        <v>0</v>
      </c>
      <c r="N146" s="217">
        <v>0</v>
      </c>
      <c r="O146" s="212">
        <v>0</v>
      </c>
      <c r="P146" s="212">
        <v>0</v>
      </c>
      <c r="Q146" s="87">
        <v>0</v>
      </c>
      <c r="R146" s="225" t="e">
        <v>#DIV/0!</v>
      </c>
    </row>
    <row r="147" spans="1:34" ht="13.5" x14ac:dyDescent="0.2">
      <c r="A147" s="205" t="s">
        <v>246</v>
      </c>
      <c r="B147" s="212">
        <v>0</v>
      </c>
      <c r="C147" s="212">
        <v>0</v>
      </c>
      <c r="D147" s="212">
        <v>2313.33</v>
      </c>
      <c r="E147" s="212">
        <v>706.85</v>
      </c>
      <c r="F147" s="212">
        <v>-792.53</v>
      </c>
      <c r="G147" s="212">
        <v>749.69</v>
      </c>
      <c r="H147" s="212">
        <v>0</v>
      </c>
      <c r="I147" s="212">
        <v>0</v>
      </c>
      <c r="J147" s="212">
        <v>0</v>
      </c>
      <c r="K147" s="212">
        <v>0</v>
      </c>
      <c r="L147" s="212">
        <v>0</v>
      </c>
      <c r="M147" s="212">
        <v>0</v>
      </c>
      <c r="N147" s="217">
        <v>2977.3399999999997</v>
      </c>
      <c r="O147" s="212">
        <v>0</v>
      </c>
      <c r="P147" s="212">
        <v>0</v>
      </c>
      <c r="Q147" s="87">
        <v>2977.3399999999997</v>
      </c>
      <c r="R147" s="225" t="e">
        <v>#DIV/0!</v>
      </c>
    </row>
    <row r="148" spans="1:34" ht="13.5" x14ac:dyDescent="0.2">
      <c r="A148" s="205" t="s">
        <v>247</v>
      </c>
      <c r="B148" s="212">
        <v>0</v>
      </c>
      <c r="C148" s="212">
        <v>279600</v>
      </c>
      <c r="D148" s="212">
        <v>0</v>
      </c>
      <c r="E148" s="212">
        <v>548182.76</v>
      </c>
      <c r="F148" s="212">
        <v>104759.76</v>
      </c>
      <c r="G148" s="212">
        <v>235190.76</v>
      </c>
      <c r="H148" s="212">
        <v>0</v>
      </c>
      <c r="I148" s="212">
        <v>0</v>
      </c>
      <c r="J148" s="212">
        <v>0</v>
      </c>
      <c r="K148" s="212">
        <v>0</v>
      </c>
      <c r="L148" s="212">
        <v>0</v>
      </c>
      <c r="M148" s="212">
        <v>0</v>
      </c>
      <c r="N148" s="217">
        <v>1167733.28</v>
      </c>
      <c r="O148" s="212">
        <v>607193</v>
      </c>
      <c r="P148" s="212">
        <v>1133195</v>
      </c>
      <c r="Q148" s="87">
        <v>560540.28</v>
      </c>
      <c r="R148" s="225">
        <v>0.92316657141963099</v>
      </c>
    </row>
    <row r="149" spans="1:34" ht="13.5" x14ac:dyDescent="0.2">
      <c r="A149" s="205" t="s">
        <v>248</v>
      </c>
      <c r="B149" s="212">
        <v>0</v>
      </c>
      <c r="C149" s="212">
        <v>0</v>
      </c>
      <c r="D149" s="212">
        <v>0</v>
      </c>
      <c r="E149" s="212">
        <v>0</v>
      </c>
      <c r="F149" s="212">
        <v>0</v>
      </c>
      <c r="G149" s="212">
        <v>0</v>
      </c>
      <c r="H149" s="212">
        <v>0</v>
      </c>
      <c r="I149" s="212">
        <v>0</v>
      </c>
      <c r="J149" s="212">
        <v>0</v>
      </c>
      <c r="K149" s="212">
        <v>0</v>
      </c>
      <c r="L149" s="212">
        <v>0</v>
      </c>
      <c r="M149" s="212">
        <v>0</v>
      </c>
      <c r="N149" s="217">
        <v>0</v>
      </c>
      <c r="O149" s="212">
        <v>566482.80249999999</v>
      </c>
      <c r="P149" s="212">
        <v>2829198.15</v>
      </c>
      <c r="Q149" s="87">
        <v>-566482.80249999999</v>
      </c>
      <c r="R149" s="225">
        <v>-1</v>
      </c>
    </row>
    <row r="150" spans="1:34" ht="13.5" x14ac:dyDescent="0.2">
      <c r="A150" s="231" t="s">
        <v>210</v>
      </c>
      <c r="B150" s="232">
        <v>11060516.16</v>
      </c>
      <c r="C150" s="232">
        <v>3586267.3699999992</v>
      </c>
      <c r="D150" s="232">
        <v>-4174543.3500000029</v>
      </c>
      <c r="E150" s="232">
        <v>9213191.5399999972</v>
      </c>
      <c r="F150" s="232">
        <v>2208126.5500000026</v>
      </c>
      <c r="G150" s="232">
        <v>10250008.310000008</v>
      </c>
      <c r="H150" s="232">
        <v>0</v>
      </c>
      <c r="I150" s="232">
        <v>0</v>
      </c>
      <c r="J150" s="232">
        <v>0</v>
      </c>
      <c r="K150" s="232">
        <v>0</v>
      </c>
      <c r="L150" s="232">
        <v>0</v>
      </c>
      <c r="M150" s="232">
        <v>0</v>
      </c>
      <c r="N150" s="235">
        <v>32143566.580000006</v>
      </c>
      <c r="O150" s="240">
        <v>44783520.595953323</v>
      </c>
      <c r="P150" s="240">
        <v>141866589.83954883</v>
      </c>
      <c r="Q150" s="238">
        <v>-12639954.015953317</v>
      </c>
      <c r="R150" s="239">
        <v>-0.28224565303817301</v>
      </c>
      <c r="T150" s="228"/>
      <c r="U150" s="228"/>
      <c r="V150" s="228"/>
      <c r="W150" s="228"/>
      <c r="X150" s="228"/>
      <c r="Y150" s="228"/>
      <c r="Z150" s="228"/>
      <c r="AA150" s="228"/>
      <c r="AB150" s="228"/>
      <c r="AC150" s="228"/>
      <c r="AD150" s="228"/>
      <c r="AE150" s="228"/>
      <c r="AF150" s="228"/>
      <c r="AG150" s="228"/>
      <c r="AH150" s="228"/>
    </row>
  </sheetData>
  <autoFilter ref="A3:AH150" xr:uid="{00000000-0009-0000-0000-000011000000}"/>
  <mergeCells count="1">
    <mergeCell ref="A35:R35"/>
  </mergeCells>
  <phoneticPr fontId="39" type="noConversion"/>
  <pageMargins left="0.7" right="0.7" top="0.75" bottom="0.75" header="0.3" footer="0.3"/>
  <pageSetup paperSize="9" scale="4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pageSetUpPr fitToPage="1"/>
  </sheetPr>
  <dimension ref="A1:AB988"/>
  <sheetViews>
    <sheetView tabSelected="1" view="pageBreakPreview" zoomScaleNormal="100" zoomScaleSheetLayoutView="100" workbookViewId="0">
      <pane xSplit="6" ySplit="5" topLeftCell="J117" activePane="bottomRight" state="frozen"/>
      <selection pane="topRight"/>
      <selection pane="bottomLeft"/>
      <selection pane="bottomRight" activeCell="N1" sqref="N1:O1048576"/>
    </sheetView>
  </sheetViews>
  <sheetFormatPr defaultColWidth="9" defaultRowHeight="12.75" x14ac:dyDescent="0.2"/>
  <cols>
    <col min="1" max="1" width="21.7109375" customWidth="1"/>
    <col min="2" max="2" width="16.5703125" customWidth="1"/>
    <col min="3" max="3" width="16" style="73" customWidth="1"/>
    <col min="4" max="4" width="17.7109375" style="73" customWidth="1"/>
    <col min="5" max="5" width="20.140625" customWidth="1"/>
    <col min="6" max="6" width="15.140625" customWidth="1"/>
    <col min="7" max="7" width="14.42578125" customWidth="1"/>
    <col min="8" max="8" width="14.7109375" customWidth="1"/>
    <col min="9" max="9" width="10.140625" customWidth="1"/>
    <col min="10" max="10" width="19.140625" customWidth="1"/>
    <col min="11" max="11" width="18.140625" customWidth="1"/>
    <col min="12" max="12" width="10.140625" customWidth="1"/>
    <col min="13" max="13" width="19.140625" customWidth="1"/>
  </cols>
  <sheetData>
    <row r="1" spans="1:13" ht="23.25" x14ac:dyDescent="0.2">
      <c r="A1" s="160" t="s">
        <v>594</v>
      </c>
      <c r="B1" s="161"/>
      <c r="C1" s="162"/>
      <c r="D1" s="162"/>
      <c r="E1" s="163"/>
      <c r="F1" s="163"/>
      <c r="G1" s="161"/>
      <c r="H1" s="161"/>
      <c r="I1" s="161"/>
      <c r="J1" s="161"/>
      <c r="K1" s="161"/>
      <c r="L1" s="161"/>
      <c r="M1" s="161"/>
    </row>
    <row r="2" spans="1:13" x14ac:dyDescent="0.2">
      <c r="C2" s="164"/>
      <c r="D2" s="164"/>
      <c r="F2" s="165"/>
      <c r="G2" s="166"/>
      <c r="H2" s="166"/>
      <c r="I2" s="166"/>
      <c r="J2" s="166"/>
      <c r="K2" s="166"/>
      <c r="L2" s="166"/>
      <c r="M2" s="165" t="s">
        <v>429</v>
      </c>
    </row>
    <row r="3" spans="1:13" ht="16.5" customHeight="1" x14ac:dyDescent="0.2">
      <c r="A3" s="167" t="s">
        <v>3</v>
      </c>
      <c r="B3" s="168" t="s">
        <v>4</v>
      </c>
      <c r="C3" s="169" t="s">
        <v>439</v>
      </c>
      <c r="D3" s="169" t="s">
        <v>171</v>
      </c>
      <c r="E3" s="170" t="s">
        <v>440</v>
      </c>
      <c r="F3" s="170" t="s">
        <v>20</v>
      </c>
      <c r="G3" s="170" t="s">
        <v>21</v>
      </c>
      <c r="H3" s="170" t="s">
        <v>22</v>
      </c>
      <c r="I3" s="170" t="s">
        <v>441</v>
      </c>
      <c r="J3" s="170" t="s">
        <v>260</v>
      </c>
      <c r="K3" s="170" t="s">
        <v>442</v>
      </c>
      <c r="L3" s="170" t="s">
        <v>213</v>
      </c>
      <c r="M3" s="187" t="s">
        <v>140</v>
      </c>
    </row>
    <row r="4" spans="1:13" ht="16.5" customHeight="1" x14ac:dyDescent="0.2">
      <c r="A4" s="171" t="s">
        <v>24</v>
      </c>
      <c r="B4" s="172" t="s">
        <v>217</v>
      </c>
      <c r="C4" s="173">
        <v>30715.91</v>
      </c>
      <c r="D4" s="173">
        <v>51856.21</v>
      </c>
      <c r="E4" s="174">
        <v>-21140.3</v>
      </c>
      <c r="F4" s="173">
        <v>176901.76000000001</v>
      </c>
      <c r="G4" s="175">
        <v>87050.08294710207</v>
      </c>
      <c r="H4" s="175">
        <v>251989.536029462</v>
      </c>
      <c r="I4" s="188">
        <v>1.0321837040350474</v>
      </c>
      <c r="J4" s="189">
        <v>4.9360274136187945E-3</v>
      </c>
      <c r="K4" s="189">
        <v>2.2752839521616251E-3</v>
      </c>
      <c r="L4" s="189">
        <v>2.6607434614571695E-3</v>
      </c>
      <c r="M4" s="190"/>
    </row>
    <row r="5" spans="1:13" ht="16.5" customHeight="1" x14ac:dyDescent="0.2">
      <c r="A5" s="171" t="s">
        <v>24</v>
      </c>
      <c r="B5" s="172" t="s">
        <v>218</v>
      </c>
      <c r="C5" s="173">
        <v>123.82</v>
      </c>
      <c r="D5" s="173">
        <v>210</v>
      </c>
      <c r="E5" s="174">
        <v>-86.18</v>
      </c>
      <c r="F5" s="173">
        <v>2462.5</v>
      </c>
      <c r="G5" s="175">
        <v>3081.2400000000002</v>
      </c>
      <c r="H5" s="175">
        <v>6607.54</v>
      </c>
      <c r="I5" s="188">
        <v>-0.20080876530228098</v>
      </c>
      <c r="J5" s="189">
        <v>6.87102689426961E-5</v>
      </c>
      <c r="K5" s="189">
        <v>5.9661325474674796E-5</v>
      </c>
      <c r="L5" s="189">
        <v>9.0489434680213042E-6</v>
      </c>
      <c r="M5" s="190"/>
    </row>
    <row r="6" spans="1:13" ht="16.5" customHeight="1" x14ac:dyDescent="0.2">
      <c r="A6" s="171" t="s">
        <v>24</v>
      </c>
      <c r="B6" s="172" t="s">
        <v>219</v>
      </c>
      <c r="C6" s="173">
        <v>2858.91</v>
      </c>
      <c r="D6" s="173">
        <v>2456.25</v>
      </c>
      <c r="E6" s="174">
        <v>402.65999999999985</v>
      </c>
      <c r="F6" s="173">
        <v>10449.82</v>
      </c>
      <c r="G6" s="175">
        <v>7949.5999999999985</v>
      </c>
      <c r="H6" s="175">
        <v>21226.91</v>
      </c>
      <c r="I6" s="188">
        <v>0.31450890610848359</v>
      </c>
      <c r="J6" s="189">
        <v>2.9157764166609732E-4</v>
      </c>
      <c r="K6" s="189">
        <v>1.9166370333461913E-4</v>
      </c>
      <c r="L6" s="189">
        <v>9.9913938331478195E-5</v>
      </c>
      <c r="M6" s="190"/>
    </row>
    <row r="7" spans="1:13" ht="16.5" customHeight="1" x14ac:dyDescent="0.2">
      <c r="A7" s="171" t="s">
        <v>24</v>
      </c>
      <c r="B7" s="172" t="s">
        <v>220</v>
      </c>
      <c r="C7" s="173">
        <v>18802.739999999998</v>
      </c>
      <c r="D7" s="173">
        <v>13114.54</v>
      </c>
      <c r="E7" s="174">
        <v>5688.1999999999971</v>
      </c>
      <c r="F7" s="173">
        <v>54691.519999999997</v>
      </c>
      <c r="G7" s="175">
        <v>108720.78778373571</v>
      </c>
      <c r="H7" s="175">
        <v>240931.54548316699</v>
      </c>
      <c r="I7" s="188">
        <v>-0.49695434410583184</v>
      </c>
      <c r="J7" s="189">
        <v>1.5260381921156721E-3</v>
      </c>
      <c r="K7" s="189">
        <v>2.1754382647986453E-3</v>
      </c>
      <c r="L7" s="189">
        <v>-6.494000726829732E-4</v>
      </c>
      <c r="M7" s="190"/>
    </row>
    <row r="8" spans="1:13" ht="16.5" customHeight="1" x14ac:dyDescent="0.2">
      <c r="A8" s="171" t="s">
        <v>24</v>
      </c>
      <c r="B8" s="172" t="s">
        <v>211</v>
      </c>
      <c r="C8" s="173">
        <v>594776.93000000005</v>
      </c>
      <c r="D8" s="173">
        <v>782463.82</v>
      </c>
      <c r="E8" s="174">
        <v>-187686.8899999999</v>
      </c>
      <c r="F8" s="173">
        <v>3436120.96</v>
      </c>
      <c r="G8" s="175">
        <v>-372474.45639452961</v>
      </c>
      <c r="H8" s="175">
        <v>6836968.0446054703</v>
      </c>
      <c r="I8" s="188">
        <v>-10.225118396737567</v>
      </c>
      <c r="J8" s="189">
        <v>9.5876871180196999E-2</v>
      </c>
      <c r="K8" s="189">
        <v>6.1732895414807608E-2</v>
      </c>
      <c r="L8" s="189">
        <v>3.4143975765389391E-2</v>
      </c>
      <c r="M8" s="190"/>
    </row>
    <row r="9" spans="1:13" ht="16.5" customHeight="1" x14ac:dyDescent="0.2">
      <c r="A9" s="171" t="s">
        <v>24</v>
      </c>
      <c r="B9" s="172" t="s">
        <v>221</v>
      </c>
      <c r="C9" s="173">
        <v>36264.28</v>
      </c>
      <c r="D9" s="173">
        <v>32482.26</v>
      </c>
      <c r="E9" s="174">
        <v>3782.0200000000004</v>
      </c>
      <c r="F9" s="173">
        <v>249425.03</v>
      </c>
      <c r="G9" s="175">
        <v>445065.90004661895</v>
      </c>
      <c r="H9" s="175">
        <v>867754.92389277299</v>
      </c>
      <c r="I9" s="188">
        <v>-0.43957730759900127</v>
      </c>
      <c r="J9" s="189">
        <v>6.959618636483267E-3</v>
      </c>
      <c r="K9" s="189">
        <v>7.83520174628052E-3</v>
      </c>
      <c r="L9" s="189">
        <v>-8.7558310979725298E-4</v>
      </c>
      <c r="M9" s="190"/>
    </row>
    <row r="10" spans="1:13" ht="16.5" customHeight="1" x14ac:dyDescent="0.2">
      <c r="A10" s="171" t="s">
        <v>24</v>
      </c>
      <c r="B10" s="172" t="s">
        <v>222</v>
      </c>
      <c r="C10" s="173">
        <v>0</v>
      </c>
      <c r="D10" s="173">
        <v>202.5</v>
      </c>
      <c r="E10" s="174">
        <v>-202.5</v>
      </c>
      <c r="F10" s="173">
        <v>3105</v>
      </c>
      <c r="G10" s="175">
        <v>8585.94</v>
      </c>
      <c r="H10" s="175">
        <v>11575.94</v>
      </c>
      <c r="I10" s="188">
        <v>-0.63836225270616853</v>
      </c>
      <c r="J10" s="189">
        <v>8.6637719824191427E-5</v>
      </c>
      <c r="K10" s="189">
        <v>1.0452239774792237E-4</v>
      </c>
      <c r="L10" s="189">
        <v>-1.7884677923730939E-5</v>
      </c>
      <c r="M10" s="190"/>
    </row>
    <row r="11" spans="1:13" ht="16.5" customHeight="1" x14ac:dyDescent="0.2">
      <c r="A11" s="171" t="s">
        <v>24</v>
      </c>
      <c r="B11" s="172" t="s">
        <v>223</v>
      </c>
      <c r="C11" s="173">
        <v>826340.87</v>
      </c>
      <c r="D11" s="173">
        <v>733805.67</v>
      </c>
      <c r="E11" s="174">
        <v>92535.199999999953</v>
      </c>
      <c r="F11" s="173">
        <v>2684737.2</v>
      </c>
      <c r="G11" s="175">
        <v>3336652.2629899997</v>
      </c>
      <c r="H11" s="175">
        <v>8317655.7873050002</v>
      </c>
      <c r="I11" s="188">
        <v>-0.19537998317086047</v>
      </c>
      <c r="J11" s="189">
        <v>7.4911275148207473E-2</v>
      </c>
      <c r="K11" s="189">
        <v>7.5102438897489243E-2</v>
      </c>
      <c r="L11" s="189">
        <v>-1.9116374928176971E-4</v>
      </c>
      <c r="M11" s="190"/>
    </row>
    <row r="12" spans="1:13" ht="16.5" customHeight="1" x14ac:dyDescent="0.2">
      <c r="A12" s="171" t="s">
        <v>24</v>
      </c>
      <c r="B12" s="172" t="s">
        <v>224</v>
      </c>
      <c r="C12" s="173">
        <v>268923.14</v>
      </c>
      <c r="D12" s="173">
        <v>186112.67</v>
      </c>
      <c r="E12" s="174">
        <v>82810.47</v>
      </c>
      <c r="F12" s="173">
        <v>574407.85000000009</v>
      </c>
      <c r="G12" s="175">
        <v>885786.98</v>
      </c>
      <c r="H12" s="175">
        <v>2840244.49</v>
      </c>
      <c r="I12" s="188">
        <v>-0.35152823086200691</v>
      </c>
      <c r="J12" s="189">
        <v>1.6027499637074456E-2</v>
      </c>
      <c r="K12" s="189">
        <v>2.5645361351659127E-2</v>
      </c>
      <c r="L12" s="189">
        <v>-9.6178617145846711E-3</v>
      </c>
      <c r="M12" s="190"/>
    </row>
    <row r="13" spans="1:13" ht="16.5" customHeight="1" x14ac:dyDescent="0.2">
      <c r="A13" s="171" t="s">
        <v>24</v>
      </c>
      <c r="B13" s="172" t="s">
        <v>225</v>
      </c>
      <c r="C13" s="173">
        <v>-702.51</v>
      </c>
      <c r="D13" s="173">
        <v>1678.01</v>
      </c>
      <c r="E13" s="174">
        <v>-2380.52</v>
      </c>
      <c r="F13" s="173">
        <v>2589.7699999999995</v>
      </c>
      <c r="G13" s="175">
        <v>5468.2</v>
      </c>
      <c r="H13" s="175">
        <v>11216.029999999999</v>
      </c>
      <c r="I13" s="188">
        <v>-0.52639442595369601</v>
      </c>
      <c r="J13" s="189">
        <v>7.226143886283292E-5</v>
      </c>
      <c r="K13" s="189">
        <v>1.0127266976268274E-4</v>
      </c>
      <c r="L13" s="189">
        <v>-2.9011230899849815E-5</v>
      </c>
      <c r="M13" s="190"/>
    </row>
    <row r="14" spans="1:13" ht="16.5" customHeight="1" x14ac:dyDescent="0.2">
      <c r="A14" s="171" t="s">
        <v>24</v>
      </c>
      <c r="B14" s="172" t="s">
        <v>226</v>
      </c>
      <c r="C14" s="173">
        <v>0</v>
      </c>
      <c r="D14" s="173">
        <v>0</v>
      </c>
      <c r="E14" s="174">
        <v>0</v>
      </c>
      <c r="F14" s="173">
        <v>0</v>
      </c>
      <c r="G14" s="175">
        <v>0</v>
      </c>
      <c r="H14" s="175">
        <v>0</v>
      </c>
      <c r="I14" s="188" t="s">
        <v>112</v>
      </c>
      <c r="J14" s="189">
        <v>0</v>
      </c>
      <c r="K14" s="189">
        <v>0</v>
      </c>
      <c r="L14" s="189">
        <v>0</v>
      </c>
      <c r="M14" s="190"/>
    </row>
    <row r="15" spans="1:13" ht="16.5" customHeight="1" x14ac:dyDescent="0.2">
      <c r="A15" s="171" t="s">
        <v>24</v>
      </c>
      <c r="B15" s="172" t="s">
        <v>227</v>
      </c>
      <c r="C15" s="173">
        <v>0</v>
      </c>
      <c r="D15" s="173">
        <v>225</v>
      </c>
      <c r="E15" s="174">
        <v>-225</v>
      </c>
      <c r="F15" s="173">
        <v>-472832.4</v>
      </c>
      <c r="G15" s="175">
        <v>-1206476.2</v>
      </c>
      <c r="H15" s="175">
        <v>-713773.8</v>
      </c>
      <c r="I15" s="188">
        <v>-0.60808808329579978</v>
      </c>
      <c r="J15" s="189">
        <v>-1.319327568276973E-2</v>
      </c>
      <c r="K15" s="189">
        <v>-6.4448631407597132E-3</v>
      </c>
      <c r="L15" s="189">
        <v>-6.7484125420100172E-3</v>
      </c>
      <c r="M15" s="190"/>
    </row>
    <row r="16" spans="1:13" ht="16.5" customHeight="1" x14ac:dyDescent="0.2">
      <c r="A16" s="171" t="s">
        <v>24</v>
      </c>
      <c r="B16" s="176" t="s">
        <v>228</v>
      </c>
      <c r="C16" s="173">
        <v>8933261.5099999998</v>
      </c>
      <c r="D16" s="173">
        <v>8934145.0199999996</v>
      </c>
      <c r="E16" s="174">
        <v>-883.50999999977648</v>
      </c>
      <c r="F16" s="173">
        <v>29978240.030000001</v>
      </c>
      <c r="G16" s="175">
        <v>40387550.556216083</v>
      </c>
      <c r="H16" s="175">
        <v>95197017.828511104</v>
      </c>
      <c r="I16" s="188">
        <v>-0.25773562354882584</v>
      </c>
      <c r="J16" s="189">
        <v>0.83647225782334955</v>
      </c>
      <c r="K16" s="189">
        <v>0.85956048164448806</v>
      </c>
      <c r="L16" s="189">
        <v>-2.3088223821138509E-2</v>
      </c>
      <c r="M16" s="190"/>
    </row>
    <row r="17" spans="1:13" ht="16.5" customHeight="1" x14ac:dyDescent="0.2">
      <c r="A17" s="171" t="s">
        <v>24</v>
      </c>
      <c r="B17" s="172" t="s">
        <v>229</v>
      </c>
      <c r="C17" s="173">
        <v>-365683.64999999997</v>
      </c>
      <c r="D17" s="173">
        <v>-411134.53</v>
      </c>
      <c r="E17" s="174">
        <v>45450.880000000063</v>
      </c>
      <c r="F17" s="173">
        <v>-1797420.16</v>
      </c>
      <c r="G17" s="175">
        <v>-1687956.5099999991</v>
      </c>
      <c r="H17" s="175">
        <v>-3958847.92</v>
      </c>
      <c r="I17" s="188">
        <v>6.4849804690762403E-2</v>
      </c>
      <c r="J17" s="189">
        <v>-5.0152780749898013E-2</v>
      </c>
      <c r="K17" s="189">
        <v>-3.5745544372014292E-2</v>
      </c>
      <c r="L17" s="189">
        <v>-1.4407236377883721E-2</v>
      </c>
      <c r="M17" s="190"/>
    </row>
    <row r="18" spans="1:13" ht="16.5" customHeight="1" x14ac:dyDescent="0.2">
      <c r="A18" s="171" t="s">
        <v>24</v>
      </c>
      <c r="B18" s="172" t="s">
        <v>230</v>
      </c>
      <c r="C18" s="173">
        <v>0</v>
      </c>
      <c r="D18" s="173">
        <v>77470</v>
      </c>
      <c r="E18" s="174">
        <v>-77470</v>
      </c>
      <c r="F18" s="173">
        <v>77470</v>
      </c>
      <c r="G18" s="175">
        <v>30000</v>
      </c>
      <c r="H18" s="175">
        <v>43099.999999999993</v>
      </c>
      <c r="I18" s="188">
        <v>1.5823333333333331</v>
      </c>
      <c r="J18" s="189">
        <v>2.161618085275398E-3</v>
      </c>
      <c r="K18" s="189">
        <v>3.8916194649725667E-4</v>
      </c>
      <c r="L18" s="189">
        <v>1.7724561387781413E-3</v>
      </c>
      <c r="M18" s="190"/>
    </row>
    <row r="19" spans="1:13" ht="16.5" customHeight="1" x14ac:dyDescent="0.2">
      <c r="A19" s="171" t="s">
        <v>24</v>
      </c>
      <c r="B19" s="172" t="s">
        <v>231</v>
      </c>
      <c r="C19" s="173">
        <v>0</v>
      </c>
      <c r="D19" s="173">
        <v>0</v>
      </c>
      <c r="E19" s="174">
        <v>0</v>
      </c>
      <c r="F19" s="173">
        <v>0</v>
      </c>
      <c r="G19" s="175">
        <v>0</v>
      </c>
      <c r="H19" s="175">
        <v>0</v>
      </c>
      <c r="I19" s="188" t="s">
        <v>112</v>
      </c>
      <c r="J19" s="189">
        <v>0</v>
      </c>
      <c r="K19" s="189">
        <v>0</v>
      </c>
      <c r="L19" s="189">
        <v>0</v>
      </c>
      <c r="M19" s="190"/>
    </row>
    <row r="20" spans="1:13" ht="16.5" customHeight="1" x14ac:dyDescent="0.2">
      <c r="A20" s="171" t="s">
        <v>24</v>
      </c>
      <c r="B20" s="172" t="s">
        <v>232</v>
      </c>
      <c r="C20" s="173">
        <v>0</v>
      </c>
      <c r="D20" s="173">
        <v>22166</v>
      </c>
      <c r="E20" s="174">
        <v>-22166</v>
      </c>
      <c r="F20" s="173">
        <v>22166</v>
      </c>
      <c r="G20" s="175">
        <v>64132.999999999993</v>
      </c>
      <c r="H20" s="175">
        <v>80915</v>
      </c>
      <c r="I20" s="188">
        <v>-0.65437450298598221</v>
      </c>
      <c r="J20" s="189">
        <v>6.184900797497672E-4</v>
      </c>
      <c r="K20" s="189">
        <v>7.3060415083121876E-4</v>
      </c>
      <c r="L20" s="189">
        <v>-1.1211407108145156E-4</v>
      </c>
      <c r="M20" s="190"/>
    </row>
    <row r="21" spans="1:13" ht="16.5" customHeight="1" x14ac:dyDescent="0.2">
      <c r="A21" s="171" t="s">
        <v>24</v>
      </c>
      <c r="B21" s="172" t="s">
        <v>233</v>
      </c>
      <c r="C21" s="173">
        <v>600</v>
      </c>
      <c r="D21" s="173">
        <v>4719</v>
      </c>
      <c r="E21" s="174">
        <v>-4119</v>
      </c>
      <c r="F21" s="173">
        <v>9044</v>
      </c>
      <c r="G21" s="175">
        <v>17213</v>
      </c>
      <c r="H21" s="175">
        <v>27049</v>
      </c>
      <c r="I21" s="188">
        <v>-0.47458316388775923</v>
      </c>
      <c r="J21" s="189">
        <v>2.5235154205796692E-4</v>
      </c>
      <c r="K21" s="189">
        <v>2.442329812251577E-4</v>
      </c>
      <c r="L21" s="189">
        <v>8.1185608328092221E-6</v>
      </c>
      <c r="M21" s="190"/>
    </row>
    <row r="22" spans="1:13" ht="16.5" customHeight="1" x14ac:dyDescent="0.2">
      <c r="A22" s="171" t="s">
        <v>24</v>
      </c>
      <c r="B22" s="172" t="s">
        <v>234</v>
      </c>
      <c r="C22" s="173">
        <v>0</v>
      </c>
      <c r="D22" s="173">
        <v>0</v>
      </c>
      <c r="E22" s="174">
        <v>0</v>
      </c>
      <c r="F22" s="173">
        <v>3760</v>
      </c>
      <c r="G22" s="175">
        <v>-420</v>
      </c>
      <c r="H22" s="175">
        <v>-4180</v>
      </c>
      <c r="I22" s="188">
        <v>-9.9523809523809526</v>
      </c>
      <c r="J22" s="189">
        <v>1.0491395379676644E-4</v>
      </c>
      <c r="K22" s="189">
        <v>-3.7742388314583138E-5</v>
      </c>
      <c r="L22" s="189">
        <v>1.4265634211134957E-4</v>
      </c>
      <c r="M22" s="190"/>
    </row>
    <row r="23" spans="1:13" ht="16.5" customHeight="1" x14ac:dyDescent="0.2">
      <c r="A23" s="171" t="s">
        <v>24</v>
      </c>
      <c r="B23" s="172" t="s">
        <v>127</v>
      </c>
      <c r="C23" s="173">
        <v>23088.600000000002</v>
      </c>
      <c r="D23" s="173">
        <v>18877.48</v>
      </c>
      <c r="E23" s="174">
        <v>4211.1200000000026</v>
      </c>
      <c r="F23" s="173">
        <v>78820.460000000006</v>
      </c>
      <c r="G23" s="175">
        <v>-466408.33880000067</v>
      </c>
      <c r="H23" s="175">
        <v>-310599.60060000099</v>
      </c>
      <c r="I23" s="188">
        <v>-1.1689945342803976</v>
      </c>
      <c r="J23" s="189">
        <v>2.1992994943297547E-3</v>
      </c>
      <c r="K23" s="189">
        <v>-2.8044906067463318E-3</v>
      </c>
      <c r="L23" s="189">
        <v>5.003790101076086E-3</v>
      </c>
      <c r="M23" s="190"/>
    </row>
    <row r="24" spans="1:13" ht="16.5" customHeight="1" x14ac:dyDescent="0.2">
      <c r="A24" s="171" t="s">
        <v>24</v>
      </c>
      <c r="B24" s="79" t="s">
        <v>235</v>
      </c>
      <c r="C24" s="173">
        <v>0</v>
      </c>
      <c r="D24" s="173">
        <v>0</v>
      </c>
      <c r="E24" s="174">
        <v>0</v>
      </c>
      <c r="F24" s="173">
        <v>0</v>
      </c>
      <c r="G24" s="175">
        <v>0</v>
      </c>
      <c r="H24" s="175">
        <v>0</v>
      </c>
      <c r="I24" s="188" t="s">
        <v>112</v>
      </c>
      <c r="J24" s="189">
        <v>0</v>
      </c>
      <c r="K24" s="189">
        <v>0</v>
      </c>
      <c r="L24" s="189">
        <v>0</v>
      </c>
      <c r="M24" s="190"/>
    </row>
    <row r="25" spans="1:13" ht="16.5" customHeight="1" x14ac:dyDescent="0.2">
      <c r="A25" s="171" t="s">
        <v>24</v>
      </c>
      <c r="B25" s="79" t="s">
        <v>236</v>
      </c>
      <c r="C25" s="173">
        <v>0</v>
      </c>
      <c r="D25" s="173">
        <v>0</v>
      </c>
      <c r="E25" s="174">
        <v>0</v>
      </c>
      <c r="F25" s="173">
        <v>0</v>
      </c>
      <c r="G25" s="175">
        <v>0</v>
      </c>
      <c r="H25" s="175">
        <v>0</v>
      </c>
      <c r="I25" s="188" t="s">
        <v>112</v>
      </c>
      <c r="J25" s="189">
        <v>0</v>
      </c>
      <c r="K25" s="189">
        <v>0</v>
      </c>
      <c r="L25" s="189">
        <v>0</v>
      </c>
      <c r="M25" s="190"/>
    </row>
    <row r="26" spans="1:13" ht="16.5" customHeight="1" x14ac:dyDescent="0.2">
      <c r="A26" s="171" t="s">
        <v>24</v>
      </c>
      <c r="B26" s="79" t="s">
        <v>237</v>
      </c>
      <c r="C26" s="173">
        <v>0</v>
      </c>
      <c r="D26" s="173">
        <v>0</v>
      </c>
      <c r="E26" s="174">
        <v>0</v>
      </c>
      <c r="F26" s="173">
        <v>0</v>
      </c>
      <c r="G26" s="175">
        <v>0</v>
      </c>
      <c r="H26" s="175">
        <v>0</v>
      </c>
      <c r="I26" s="188" t="s">
        <v>112</v>
      </c>
      <c r="J26" s="189">
        <v>0</v>
      </c>
      <c r="K26" s="189">
        <v>0</v>
      </c>
      <c r="L26" s="189">
        <v>0</v>
      </c>
      <c r="M26" s="190"/>
    </row>
    <row r="27" spans="1:13" ht="16.5" customHeight="1" x14ac:dyDescent="0.2">
      <c r="A27" s="171" t="s">
        <v>24</v>
      </c>
      <c r="B27" s="79" t="s">
        <v>238</v>
      </c>
      <c r="C27" s="173">
        <v>0</v>
      </c>
      <c r="D27" s="173">
        <v>0</v>
      </c>
      <c r="E27" s="174">
        <v>0</v>
      </c>
      <c r="F27" s="173">
        <v>0</v>
      </c>
      <c r="G27" s="175">
        <v>0</v>
      </c>
      <c r="H27" s="175">
        <v>0</v>
      </c>
      <c r="I27" s="188" t="s">
        <v>112</v>
      </c>
      <c r="J27" s="189">
        <v>0</v>
      </c>
      <c r="K27" s="189">
        <v>0</v>
      </c>
      <c r="L27" s="189">
        <v>0</v>
      </c>
      <c r="M27" s="190"/>
    </row>
    <row r="28" spans="1:13" ht="16.5" customHeight="1" x14ac:dyDescent="0.2">
      <c r="A28" s="171" t="s">
        <v>24</v>
      </c>
      <c r="B28" s="79" t="s">
        <v>239</v>
      </c>
      <c r="C28" s="173">
        <v>0</v>
      </c>
      <c r="D28" s="173">
        <v>0</v>
      </c>
      <c r="E28" s="174">
        <v>0</v>
      </c>
      <c r="F28" s="173">
        <v>0</v>
      </c>
      <c r="G28" s="175">
        <v>0</v>
      </c>
      <c r="H28" s="175">
        <v>0</v>
      </c>
      <c r="I28" s="188" t="s">
        <v>112</v>
      </c>
      <c r="J28" s="189">
        <v>0</v>
      </c>
      <c r="K28" s="189">
        <v>0</v>
      </c>
      <c r="L28" s="189">
        <v>0</v>
      </c>
      <c r="M28" s="190"/>
    </row>
    <row r="29" spans="1:13" ht="16.5" customHeight="1" x14ac:dyDescent="0.2">
      <c r="A29" s="171" t="s">
        <v>24</v>
      </c>
      <c r="B29" s="79" t="s">
        <v>240</v>
      </c>
      <c r="C29" s="173">
        <v>0</v>
      </c>
      <c r="D29" s="173">
        <v>0</v>
      </c>
      <c r="E29" s="174">
        <v>0</v>
      </c>
      <c r="F29" s="173">
        <v>0</v>
      </c>
      <c r="G29" s="175">
        <v>0</v>
      </c>
      <c r="H29" s="175">
        <v>0</v>
      </c>
      <c r="I29" s="188" t="s">
        <v>112</v>
      </c>
      <c r="J29" s="189">
        <v>0</v>
      </c>
      <c r="K29" s="189">
        <v>0</v>
      </c>
      <c r="L29" s="189">
        <v>0</v>
      </c>
      <c r="M29" s="190"/>
    </row>
    <row r="30" spans="1:13" ht="16.5" customHeight="1" x14ac:dyDescent="0.2">
      <c r="A30" s="171" t="s">
        <v>24</v>
      </c>
      <c r="B30" s="79" t="s">
        <v>241</v>
      </c>
      <c r="C30" s="173">
        <v>185</v>
      </c>
      <c r="D30" s="173">
        <v>0</v>
      </c>
      <c r="E30" s="174">
        <v>185</v>
      </c>
      <c r="F30" s="173">
        <v>185</v>
      </c>
      <c r="G30" s="175">
        <v>0</v>
      </c>
      <c r="H30" s="175">
        <v>0</v>
      </c>
      <c r="I30" s="188" t="s">
        <v>112</v>
      </c>
      <c r="J30" s="189">
        <v>5.1619897479791998E-6</v>
      </c>
      <c r="K30" s="189">
        <v>0</v>
      </c>
      <c r="L30" s="189">
        <v>5.1619897479791998E-6</v>
      </c>
      <c r="M30" s="190"/>
    </row>
    <row r="31" spans="1:13" ht="16.5" customHeight="1" x14ac:dyDescent="0.2">
      <c r="A31" s="171" t="s">
        <v>24</v>
      </c>
      <c r="B31" s="79" t="s">
        <v>242</v>
      </c>
      <c r="C31" s="173">
        <v>0</v>
      </c>
      <c r="D31" s="173">
        <v>0</v>
      </c>
      <c r="E31" s="174">
        <v>0</v>
      </c>
      <c r="F31" s="173">
        <v>0</v>
      </c>
      <c r="G31" s="175">
        <v>0</v>
      </c>
      <c r="H31" s="175">
        <v>0</v>
      </c>
      <c r="I31" s="188" t="s">
        <v>112</v>
      </c>
      <c r="J31" s="189">
        <v>0</v>
      </c>
      <c r="K31" s="189">
        <v>0</v>
      </c>
      <c r="L31" s="189">
        <v>0</v>
      </c>
      <c r="M31" s="190"/>
    </row>
    <row r="32" spans="1:13" ht="16.5" customHeight="1" x14ac:dyDescent="0.2">
      <c r="A32" s="171" t="s">
        <v>24</v>
      </c>
      <c r="B32" s="79" t="s">
        <v>243</v>
      </c>
      <c r="C32" s="173">
        <v>137146</v>
      </c>
      <c r="D32" s="173">
        <v>178680</v>
      </c>
      <c r="E32" s="174">
        <v>-41534</v>
      </c>
      <c r="F32" s="173">
        <v>560569</v>
      </c>
      <c r="G32" s="175">
        <v>354750</v>
      </c>
      <c r="H32" s="175">
        <v>983956.7</v>
      </c>
      <c r="I32" s="188">
        <v>0.58018040873854826</v>
      </c>
      <c r="J32" s="189">
        <v>1.5641359086675417E-2</v>
      </c>
      <c r="K32" s="189">
        <v>8.8844200612765035E-3</v>
      </c>
      <c r="L32" s="189">
        <v>6.7569390253989139E-3</v>
      </c>
      <c r="M32" s="190"/>
    </row>
    <row r="33" spans="1:13" ht="16.5" customHeight="1" x14ac:dyDescent="0.2">
      <c r="A33" s="171" t="s">
        <v>24</v>
      </c>
      <c r="B33" s="79" t="s">
        <v>244</v>
      </c>
      <c r="C33" s="173">
        <v>0</v>
      </c>
      <c r="D33" s="173">
        <v>0</v>
      </c>
      <c r="E33" s="174">
        <v>0</v>
      </c>
      <c r="F33" s="173">
        <v>0</v>
      </c>
      <c r="G33" s="175">
        <v>0</v>
      </c>
      <c r="H33" s="175">
        <v>0</v>
      </c>
      <c r="I33" s="188" t="s">
        <v>112</v>
      </c>
      <c r="J33" s="189">
        <v>0</v>
      </c>
      <c r="K33" s="189">
        <v>0</v>
      </c>
      <c r="L33" s="189">
        <v>0</v>
      </c>
      <c r="M33" s="190"/>
    </row>
    <row r="34" spans="1:13" ht="16.5" customHeight="1" x14ac:dyDescent="0.2">
      <c r="A34" s="171" t="s">
        <v>24</v>
      </c>
      <c r="B34" s="177" t="s">
        <v>245</v>
      </c>
      <c r="C34" s="173">
        <v>0</v>
      </c>
      <c r="D34" s="173">
        <v>0</v>
      </c>
      <c r="E34" s="174">
        <v>0</v>
      </c>
      <c r="F34" s="173">
        <v>0</v>
      </c>
      <c r="G34" s="175">
        <v>0</v>
      </c>
      <c r="H34" s="175">
        <v>0</v>
      </c>
      <c r="I34" s="188" t="s">
        <v>112</v>
      </c>
      <c r="J34" s="189">
        <v>0</v>
      </c>
      <c r="K34" s="189">
        <v>0</v>
      </c>
      <c r="L34" s="189">
        <v>0</v>
      </c>
      <c r="M34" s="190"/>
    </row>
    <row r="35" spans="1:13" ht="16.5" customHeight="1" x14ac:dyDescent="0.2">
      <c r="A35" s="171" t="s">
        <v>24</v>
      </c>
      <c r="B35" s="177" t="s">
        <v>246</v>
      </c>
      <c r="C35" s="173">
        <v>0</v>
      </c>
      <c r="D35" s="173">
        <v>0</v>
      </c>
      <c r="E35" s="174">
        <v>0</v>
      </c>
      <c r="F35" s="173">
        <v>0</v>
      </c>
      <c r="G35" s="175">
        <v>0</v>
      </c>
      <c r="H35" s="175">
        <v>0</v>
      </c>
      <c r="I35" s="188" t="s">
        <v>112</v>
      </c>
      <c r="J35" s="189">
        <v>0</v>
      </c>
      <c r="K35" s="189">
        <v>0</v>
      </c>
      <c r="L35" s="189">
        <v>0</v>
      </c>
      <c r="M35" s="190"/>
    </row>
    <row r="36" spans="1:13" ht="16.5" customHeight="1" x14ac:dyDescent="0.2">
      <c r="A36" s="171" t="s">
        <v>24</v>
      </c>
      <c r="B36" s="177" t="s">
        <v>247</v>
      </c>
      <c r="C36" s="173">
        <v>0</v>
      </c>
      <c r="D36" s="173">
        <v>184000</v>
      </c>
      <c r="E36" s="174">
        <v>-184000</v>
      </c>
      <c r="F36" s="173">
        <v>184000</v>
      </c>
      <c r="G36" s="175">
        <v>0</v>
      </c>
      <c r="H36" s="175">
        <v>0</v>
      </c>
      <c r="I36" s="188" t="s">
        <v>112</v>
      </c>
      <c r="J36" s="189">
        <v>5.1340871006928255E-3</v>
      </c>
      <c r="K36" s="189">
        <v>0</v>
      </c>
      <c r="L36" s="189">
        <v>5.1340871006928255E-3</v>
      </c>
      <c r="M36" s="190"/>
    </row>
    <row r="37" spans="1:13" ht="16.5" customHeight="1" x14ac:dyDescent="0.2">
      <c r="A37" s="171" t="s">
        <v>24</v>
      </c>
      <c r="B37" s="177" t="s">
        <v>248</v>
      </c>
      <c r="C37" s="173">
        <v>0</v>
      </c>
      <c r="D37" s="173">
        <v>0</v>
      </c>
      <c r="E37" s="174">
        <v>0</v>
      </c>
      <c r="F37" s="173">
        <v>0</v>
      </c>
      <c r="G37" s="175">
        <v>0</v>
      </c>
      <c r="H37" s="175">
        <v>0</v>
      </c>
      <c r="I37" s="188" t="s">
        <v>112</v>
      </c>
      <c r="J37" s="189">
        <v>0</v>
      </c>
      <c r="K37" s="189">
        <v>0</v>
      </c>
      <c r="L37" s="189">
        <v>0</v>
      </c>
      <c r="M37" s="190"/>
    </row>
    <row r="38" spans="1:13" ht="16.5" customHeight="1" x14ac:dyDescent="0.2">
      <c r="A38" s="178" t="s">
        <v>24</v>
      </c>
      <c r="B38" s="178" t="s">
        <v>210</v>
      </c>
      <c r="C38" s="179">
        <v>10506701.549999999</v>
      </c>
      <c r="D38" s="179">
        <v>10813529.9</v>
      </c>
      <c r="E38" s="180">
        <v>-306828.35000000149</v>
      </c>
      <c r="F38" s="179">
        <v>35838893.339999996</v>
      </c>
      <c r="G38" s="181">
        <v>42008272.044789061</v>
      </c>
      <c r="H38" s="181">
        <v>110750807.95522699</v>
      </c>
      <c r="I38" s="191">
        <v>-0.14686104437267256</v>
      </c>
      <c r="J38" s="192">
        <v>1</v>
      </c>
      <c r="K38" s="192">
        <v>1</v>
      </c>
      <c r="L38" s="192">
        <v>0</v>
      </c>
      <c r="M38" s="193"/>
    </row>
    <row r="39" spans="1:13" s="78" customFormat="1" ht="16.5" customHeight="1" x14ac:dyDescent="0.2">
      <c r="A39" s="182"/>
      <c r="B39" s="183"/>
      <c r="C39" s="184"/>
      <c r="D39" s="184"/>
      <c r="E39" s="185">
        <v>0</v>
      </c>
      <c r="F39" s="184"/>
      <c r="G39" s="186">
        <v>0</v>
      </c>
      <c r="H39" s="186">
        <v>0</v>
      </c>
      <c r="I39" s="186"/>
      <c r="J39" s="195"/>
      <c r="K39" s="195">
        <v>0</v>
      </c>
      <c r="L39" s="195"/>
      <c r="M39" s="3"/>
    </row>
    <row r="40" spans="1:13" s="125" customFormat="1" ht="16.5" customHeight="1" x14ac:dyDescent="0.2">
      <c r="A40" s="182"/>
      <c r="B40" s="183"/>
      <c r="C40" s="184"/>
      <c r="D40" s="184"/>
      <c r="E40" s="185"/>
      <c r="F40" s="184"/>
      <c r="G40" s="186">
        <v>0</v>
      </c>
      <c r="H40" s="186">
        <v>0</v>
      </c>
      <c r="I40" s="186"/>
      <c r="J40" s="195"/>
      <c r="K40" s="195">
        <v>0</v>
      </c>
      <c r="L40" s="195"/>
      <c r="M40" s="3"/>
    </row>
    <row r="41" spans="1:13" ht="16.5" customHeight="1" x14ac:dyDescent="0.2">
      <c r="A41" s="167" t="s">
        <v>3</v>
      </c>
      <c r="B41" s="168" t="s">
        <v>4</v>
      </c>
      <c r="C41" s="169" t="s">
        <v>439</v>
      </c>
      <c r="D41" s="169" t="s">
        <v>171</v>
      </c>
      <c r="E41" s="170" t="s">
        <v>440</v>
      </c>
      <c r="F41" s="170" t="s">
        <v>20</v>
      </c>
      <c r="G41" s="170" t="s">
        <v>21</v>
      </c>
      <c r="H41" s="170" t="s">
        <v>22</v>
      </c>
      <c r="I41" s="170" t="s">
        <v>441</v>
      </c>
      <c r="J41" s="170" t="s">
        <v>260</v>
      </c>
      <c r="K41" s="170" t="s">
        <v>442</v>
      </c>
      <c r="L41" s="170" t="s">
        <v>213</v>
      </c>
      <c r="M41" s="187" t="s">
        <v>140</v>
      </c>
    </row>
    <row r="42" spans="1:13" ht="16.5" customHeight="1" x14ac:dyDescent="0.2">
      <c r="A42" s="171" t="s">
        <v>51</v>
      </c>
      <c r="B42" s="172" t="s">
        <v>217</v>
      </c>
      <c r="C42" s="173">
        <v>59797.82</v>
      </c>
      <c r="D42" s="173">
        <v>37702.49</v>
      </c>
      <c r="E42" s="174">
        <v>22095.33</v>
      </c>
      <c r="F42" s="173">
        <v>185469.05</v>
      </c>
      <c r="G42" s="175">
        <v>136322.62858821405</v>
      </c>
      <c r="H42" s="175">
        <v>431510.62815937697</v>
      </c>
      <c r="I42" s="188">
        <v>0.36051550590504799</v>
      </c>
      <c r="J42" s="189">
        <v>5.9744379500912192E-3</v>
      </c>
      <c r="K42" s="189">
        <v>4.2693876755052571E-3</v>
      </c>
      <c r="L42" s="189">
        <v>1.7050502745859621E-3</v>
      </c>
      <c r="M42" s="190"/>
    </row>
    <row r="43" spans="1:13" ht="16.5" customHeight="1" x14ac:dyDescent="0.2">
      <c r="A43" s="171" t="s">
        <v>51</v>
      </c>
      <c r="B43" s="172" t="s">
        <v>218</v>
      </c>
      <c r="C43" s="173">
        <v>123.82</v>
      </c>
      <c r="D43" s="173">
        <v>210</v>
      </c>
      <c r="E43" s="174">
        <v>-86.18</v>
      </c>
      <c r="F43" s="173">
        <v>2462.5</v>
      </c>
      <c r="G43" s="175">
        <v>2739.3727685636732</v>
      </c>
      <c r="H43" s="175">
        <v>5755.23603309793</v>
      </c>
      <c r="I43" s="188">
        <v>-0.10107159264375876</v>
      </c>
      <c r="J43" s="189">
        <v>7.93234960339724E-5</v>
      </c>
      <c r="K43" s="189">
        <v>5.6942592339247616E-5</v>
      </c>
      <c r="L43" s="189">
        <v>2.2380903694724784E-5</v>
      </c>
      <c r="M43" s="190"/>
    </row>
    <row r="44" spans="1:13" ht="16.5" customHeight="1" x14ac:dyDescent="0.2">
      <c r="A44" s="171" t="s">
        <v>51</v>
      </c>
      <c r="B44" s="172" t="s">
        <v>219</v>
      </c>
      <c r="C44" s="173">
        <v>3077.65</v>
      </c>
      <c r="D44" s="173">
        <v>2644.18</v>
      </c>
      <c r="E44" s="174">
        <v>433.47000000000025</v>
      </c>
      <c r="F44" s="173">
        <v>11249.32</v>
      </c>
      <c r="G44" s="175">
        <v>7599.2487799494538</v>
      </c>
      <c r="H44" s="175">
        <v>19379.269271286201</v>
      </c>
      <c r="I44" s="188">
        <v>0.48032000606181291</v>
      </c>
      <c r="J44" s="189">
        <v>3.623697016872635E-4</v>
      </c>
      <c r="K44" s="189">
        <v>1.9173945666192999E-4</v>
      </c>
      <c r="L44" s="189">
        <v>1.706302450253335E-4</v>
      </c>
      <c r="M44" s="190"/>
    </row>
    <row r="45" spans="1:13" ht="16.5" customHeight="1" x14ac:dyDescent="0.2">
      <c r="A45" s="171" t="s">
        <v>51</v>
      </c>
      <c r="B45" s="172" t="s">
        <v>220</v>
      </c>
      <c r="C45" s="173">
        <v>12120.240000000002</v>
      </c>
      <c r="D45" s="173">
        <v>2520.02</v>
      </c>
      <c r="E45" s="174">
        <v>9600.2200000000012</v>
      </c>
      <c r="F45" s="173">
        <v>60700.979999999996</v>
      </c>
      <c r="G45" s="175">
        <v>92931.925175261189</v>
      </c>
      <c r="H45" s="175">
        <v>234958.499700966</v>
      </c>
      <c r="I45" s="188">
        <v>-0.34682317313965627</v>
      </c>
      <c r="J45" s="189">
        <v>1.9553356127058833E-3</v>
      </c>
      <c r="K45" s="189">
        <v>2.3246911139996477E-3</v>
      </c>
      <c r="L45" s="189">
        <v>-3.6935550129376434E-4</v>
      </c>
      <c r="M45" s="190"/>
    </row>
    <row r="46" spans="1:13" ht="16.5" customHeight="1" x14ac:dyDescent="0.2">
      <c r="A46" s="171" t="s">
        <v>51</v>
      </c>
      <c r="B46" s="172" t="s">
        <v>211</v>
      </c>
      <c r="C46" s="173">
        <v>835713.55</v>
      </c>
      <c r="D46" s="173">
        <v>859843.53</v>
      </c>
      <c r="E46" s="174">
        <v>-24129.979999999981</v>
      </c>
      <c r="F46" s="173">
        <v>4396242.3999999994</v>
      </c>
      <c r="G46" s="175">
        <v>4468693.4731680388</v>
      </c>
      <c r="H46" s="175">
        <v>11529821.9129845</v>
      </c>
      <c r="I46" s="188">
        <v>-1.6213032646581582E-2</v>
      </c>
      <c r="J46" s="189">
        <v>0.14161434175869289</v>
      </c>
      <c r="K46" s="189">
        <v>0.11407663302764649</v>
      </c>
      <c r="L46" s="189">
        <v>2.7537708731046398E-2</v>
      </c>
      <c r="M46" s="190"/>
    </row>
    <row r="47" spans="1:13" ht="16.5" customHeight="1" x14ac:dyDescent="0.2">
      <c r="A47" s="171" t="s">
        <v>51</v>
      </c>
      <c r="B47" s="172" t="s">
        <v>221</v>
      </c>
      <c r="C47" s="173">
        <v>37846.520000000004</v>
      </c>
      <c r="D47" s="173">
        <v>35843.65</v>
      </c>
      <c r="E47" s="174">
        <v>2002.8700000000026</v>
      </c>
      <c r="F47" s="173">
        <v>285871.78000000003</v>
      </c>
      <c r="G47" s="175">
        <v>389971.67999815935</v>
      </c>
      <c r="H47" s="175">
        <v>811205.97852120397</v>
      </c>
      <c r="I47" s="188">
        <v>-0.26694220462021923</v>
      </c>
      <c r="J47" s="189">
        <v>9.2086696475348773E-3</v>
      </c>
      <c r="K47" s="189">
        <v>8.0261124083262046E-3</v>
      </c>
      <c r="L47" s="189">
        <v>1.1825572392086727E-3</v>
      </c>
      <c r="M47" s="190"/>
    </row>
    <row r="48" spans="1:13" ht="16.5" customHeight="1" x14ac:dyDescent="0.2">
      <c r="A48" s="171" t="s">
        <v>51</v>
      </c>
      <c r="B48" s="172" t="s">
        <v>222</v>
      </c>
      <c r="C48" s="173">
        <v>1192.5</v>
      </c>
      <c r="D48" s="173">
        <v>0</v>
      </c>
      <c r="E48" s="174">
        <v>1192.5</v>
      </c>
      <c r="F48" s="173">
        <v>1732</v>
      </c>
      <c r="G48" s="175">
        <v>3612.9669696632418</v>
      </c>
      <c r="H48" s="175">
        <v>5522.1346300729001</v>
      </c>
      <c r="I48" s="188">
        <v>-0.52061560082254599</v>
      </c>
      <c r="J48" s="189">
        <v>5.5792201068361502E-5</v>
      </c>
      <c r="K48" s="189">
        <v>5.463627543237766E-5</v>
      </c>
      <c r="L48" s="189">
        <v>1.1559256359838416E-6</v>
      </c>
      <c r="M48" s="190"/>
    </row>
    <row r="49" spans="1:13" ht="16.5" customHeight="1" x14ac:dyDescent="0.2">
      <c r="A49" s="171" t="s">
        <v>51</v>
      </c>
      <c r="B49" s="172" t="s">
        <v>223</v>
      </c>
      <c r="C49" s="173">
        <v>682813.27</v>
      </c>
      <c r="D49" s="173">
        <v>643395.23</v>
      </c>
      <c r="E49" s="174">
        <v>39418.040000000037</v>
      </c>
      <c r="F49" s="173">
        <v>2194630.79</v>
      </c>
      <c r="G49" s="175">
        <v>2761123.6027103541</v>
      </c>
      <c r="H49" s="175">
        <v>6955949.5109608704</v>
      </c>
      <c r="I49" s="188">
        <v>-0.20516749491195452</v>
      </c>
      <c r="J49" s="189">
        <v>7.0694735742781206E-2</v>
      </c>
      <c r="K49" s="189">
        <v>6.8822511371758002E-2</v>
      </c>
      <c r="L49" s="189">
        <v>1.8722243710232039E-3</v>
      </c>
      <c r="M49" s="190"/>
    </row>
    <row r="50" spans="1:13" ht="16.5" customHeight="1" x14ac:dyDescent="0.2">
      <c r="A50" s="171" t="s">
        <v>51</v>
      </c>
      <c r="B50" s="172" t="s">
        <v>224</v>
      </c>
      <c r="C50" s="173">
        <v>333715.81</v>
      </c>
      <c r="D50" s="173">
        <v>224018.64</v>
      </c>
      <c r="E50" s="174">
        <v>109697.16999999998</v>
      </c>
      <c r="F50" s="173">
        <v>713463.28</v>
      </c>
      <c r="G50" s="175">
        <v>1149389.2777555508</v>
      </c>
      <c r="H50" s="175">
        <v>3437487.6281073699</v>
      </c>
      <c r="I50" s="188">
        <v>-0.37926749987332176</v>
      </c>
      <c r="J50" s="189">
        <v>2.2982498136635509E-2</v>
      </c>
      <c r="K50" s="189">
        <v>3.4010674028457262E-2</v>
      </c>
      <c r="L50" s="189">
        <v>-1.1028175891821753E-2</v>
      </c>
      <c r="M50" s="190"/>
    </row>
    <row r="51" spans="1:13" ht="16.5" customHeight="1" x14ac:dyDescent="0.2">
      <c r="A51" s="171" t="s">
        <v>51</v>
      </c>
      <c r="B51" s="172" t="s">
        <v>225</v>
      </c>
      <c r="C51" s="173">
        <v>-377.57000000000005</v>
      </c>
      <c r="D51" s="173">
        <v>556.80999999999995</v>
      </c>
      <c r="E51" s="174">
        <v>-934.38</v>
      </c>
      <c r="F51" s="173">
        <v>3092.8</v>
      </c>
      <c r="G51" s="175">
        <v>3816.3632015836902</v>
      </c>
      <c r="H51" s="175">
        <v>8626.1837810011202</v>
      </c>
      <c r="I51" s="188">
        <v>-0.18959495293409978</v>
      </c>
      <c r="J51" s="189">
        <v>9.9627089759947156E-5</v>
      </c>
      <c r="K51" s="189">
        <v>8.534789253822743E-5</v>
      </c>
      <c r="L51" s="189">
        <v>1.4279197221719726E-5</v>
      </c>
      <c r="M51" s="190"/>
    </row>
    <row r="52" spans="1:13" ht="16.5" customHeight="1" x14ac:dyDescent="0.2">
      <c r="A52" s="171" t="s">
        <v>51</v>
      </c>
      <c r="B52" s="172" t="s">
        <v>226</v>
      </c>
      <c r="C52" s="173">
        <v>0</v>
      </c>
      <c r="D52" s="173">
        <v>0</v>
      </c>
      <c r="E52" s="174">
        <v>0</v>
      </c>
      <c r="F52" s="173">
        <v>0</v>
      </c>
      <c r="G52" s="175">
        <v>44.950113071890506</v>
      </c>
      <c r="H52" s="175">
        <v>44.950113071890506</v>
      </c>
      <c r="I52" s="188">
        <v>-1</v>
      </c>
      <c r="J52" s="189">
        <v>0</v>
      </c>
      <c r="K52" s="189">
        <v>4.4473866050598403E-7</v>
      </c>
      <c r="L52" s="189">
        <v>-4.4473866050598403E-7</v>
      </c>
      <c r="M52" s="190"/>
    </row>
    <row r="53" spans="1:13" ht="16.5" customHeight="1" x14ac:dyDescent="0.2">
      <c r="A53" s="171" t="s">
        <v>51</v>
      </c>
      <c r="B53" s="172" t="s">
        <v>227</v>
      </c>
      <c r="C53" s="173">
        <v>1475</v>
      </c>
      <c r="D53" s="173">
        <v>0</v>
      </c>
      <c r="E53" s="174">
        <v>1475</v>
      </c>
      <c r="F53" s="173">
        <v>-977895.2</v>
      </c>
      <c r="G53" s="175">
        <v>-1160623.5185994268</v>
      </c>
      <c r="H53" s="175">
        <v>-255069.85502234401</v>
      </c>
      <c r="I53" s="188">
        <v>-0.15743978617625531</v>
      </c>
      <c r="J53" s="189">
        <v>-3.150053442389468E-2</v>
      </c>
      <c r="K53" s="189">
        <v>-2.523673866552118E-3</v>
      </c>
      <c r="L53" s="189">
        <v>-2.8976860557342561E-2</v>
      </c>
      <c r="M53" s="190"/>
    </row>
    <row r="54" spans="1:13" ht="16.5" customHeight="1" x14ac:dyDescent="0.2">
      <c r="A54" s="171" t="s">
        <v>51</v>
      </c>
      <c r="B54" s="176" t="s">
        <v>228</v>
      </c>
      <c r="C54" s="173">
        <v>7969560.25</v>
      </c>
      <c r="D54" s="173">
        <v>7796483.2599999998</v>
      </c>
      <c r="E54" s="174">
        <v>173076.99000000022</v>
      </c>
      <c r="F54" s="173">
        <v>25298729.829999998</v>
      </c>
      <c r="G54" s="175">
        <v>34282430.694262892</v>
      </c>
      <c r="H54" s="175">
        <v>81325940.2336694</v>
      </c>
      <c r="I54" s="188">
        <v>-0.26204970541270001</v>
      </c>
      <c r="J54" s="189">
        <v>0.81493754125260676</v>
      </c>
      <c r="K54" s="189">
        <v>0.80464290859659593</v>
      </c>
      <c r="L54" s="189">
        <v>1.0294632656010827E-2</v>
      </c>
      <c r="M54" s="190"/>
    </row>
    <row r="55" spans="1:13" ht="16.5" customHeight="1" x14ac:dyDescent="0.2">
      <c r="A55" s="171" t="s">
        <v>51</v>
      </c>
      <c r="B55" s="172" t="s">
        <v>229</v>
      </c>
      <c r="C55" s="173">
        <v>-353684.16</v>
      </c>
      <c r="D55" s="173">
        <v>-658882.53</v>
      </c>
      <c r="E55" s="174">
        <v>305198.37000000005</v>
      </c>
      <c r="F55" s="173">
        <v>-2091467.95</v>
      </c>
      <c r="G55" s="175">
        <v>-1242697.0278969253</v>
      </c>
      <c r="H55" s="175">
        <v>-3811569.1185766002</v>
      </c>
      <c r="I55" s="188">
        <v>0.6830071232563335</v>
      </c>
      <c r="J55" s="189">
        <v>-6.7371593761220469E-2</v>
      </c>
      <c r="K55" s="189">
        <v>-3.7711854951523863E-2</v>
      </c>
      <c r="L55" s="189">
        <v>-2.9659738809696606E-2</v>
      </c>
      <c r="M55" s="190"/>
    </row>
    <row r="56" spans="1:13" ht="16.5" customHeight="1" x14ac:dyDescent="0.2">
      <c r="A56" s="171" t="s">
        <v>51</v>
      </c>
      <c r="B56" s="172" t="s">
        <v>230</v>
      </c>
      <c r="C56" s="173">
        <v>100740</v>
      </c>
      <c r="D56" s="173">
        <v>0</v>
      </c>
      <c r="E56" s="174">
        <v>100740</v>
      </c>
      <c r="F56" s="173">
        <v>100740</v>
      </c>
      <c r="G56" s="175">
        <v>9972.3876055693709</v>
      </c>
      <c r="H56" s="175">
        <v>30232.928415575698</v>
      </c>
      <c r="I56" s="188">
        <v>9.101893747465132</v>
      </c>
      <c r="J56" s="189">
        <v>3.2450960367359917E-3</v>
      </c>
      <c r="K56" s="189">
        <v>2.9912610153420773E-4</v>
      </c>
      <c r="L56" s="189">
        <v>2.9459699352017837E-3</v>
      </c>
      <c r="M56" s="190"/>
    </row>
    <row r="57" spans="1:13" ht="16.5" customHeight="1" x14ac:dyDescent="0.2">
      <c r="A57" s="171" t="s">
        <v>51</v>
      </c>
      <c r="B57" s="172" t="s">
        <v>231</v>
      </c>
      <c r="C57" s="173">
        <v>0</v>
      </c>
      <c r="D57" s="173">
        <v>0</v>
      </c>
      <c r="E57" s="174">
        <v>0</v>
      </c>
      <c r="F57" s="173">
        <v>0</v>
      </c>
      <c r="G57" s="175">
        <v>4.2632564145606003E-9</v>
      </c>
      <c r="H57" s="175">
        <v>0</v>
      </c>
      <c r="I57" s="188">
        <v>-1</v>
      </c>
      <c r="J57" s="189">
        <v>0</v>
      </c>
      <c r="K57" s="189">
        <v>0</v>
      </c>
      <c r="L57" s="189">
        <v>0</v>
      </c>
      <c r="M57" s="190"/>
    </row>
    <row r="58" spans="1:13" ht="16.5" customHeight="1" x14ac:dyDescent="0.2">
      <c r="A58" s="171" t="s">
        <v>51</v>
      </c>
      <c r="B58" s="172" t="s">
        <v>232</v>
      </c>
      <c r="C58" s="173">
        <v>21603</v>
      </c>
      <c r="D58" s="173">
        <v>2948</v>
      </c>
      <c r="E58" s="174">
        <v>18655</v>
      </c>
      <c r="F58" s="173">
        <v>24551</v>
      </c>
      <c r="G58" s="175">
        <v>-119569.40946797455</v>
      </c>
      <c r="H58" s="175">
        <v>-82625.629849553312</v>
      </c>
      <c r="I58" s="188">
        <v>-1.2053284373422932</v>
      </c>
      <c r="J58" s="189">
        <v>7.9085122888530217E-4</v>
      </c>
      <c r="K58" s="189">
        <v>-8.175021024748692E-4</v>
      </c>
      <c r="L58" s="189">
        <v>1.6083533313601714E-3</v>
      </c>
      <c r="M58" s="190"/>
    </row>
    <row r="59" spans="1:13" ht="16.5" customHeight="1" x14ac:dyDescent="0.2">
      <c r="A59" s="171" t="s">
        <v>51</v>
      </c>
      <c r="B59" s="172" t="s">
        <v>233</v>
      </c>
      <c r="C59" s="173">
        <v>0</v>
      </c>
      <c r="D59" s="173">
        <v>1845</v>
      </c>
      <c r="E59" s="174">
        <v>-1845</v>
      </c>
      <c r="F59" s="173">
        <v>3945</v>
      </c>
      <c r="G59" s="175">
        <v>10194.437490336739</v>
      </c>
      <c r="H59" s="175">
        <v>15910.579394447799</v>
      </c>
      <c r="I59" s="188">
        <v>-0.61302425918649783</v>
      </c>
      <c r="J59" s="189">
        <v>1.2707865659046543E-4</v>
      </c>
      <c r="K59" s="189">
        <v>1.5742006602839498E-4</v>
      </c>
      <c r="L59" s="189">
        <v>-3.0341409437929551E-5</v>
      </c>
      <c r="M59" s="190"/>
    </row>
    <row r="60" spans="1:13" ht="16.5" customHeight="1" x14ac:dyDescent="0.2">
      <c r="A60" s="171" t="s">
        <v>51</v>
      </c>
      <c r="B60" s="172" t="s">
        <v>234</v>
      </c>
      <c r="C60" s="173">
        <v>0</v>
      </c>
      <c r="D60" s="173">
        <v>0</v>
      </c>
      <c r="E60" s="174">
        <v>0</v>
      </c>
      <c r="F60" s="173">
        <v>6208</v>
      </c>
      <c r="G60" s="175">
        <v>0</v>
      </c>
      <c r="H60" s="175">
        <v>-2748</v>
      </c>
      <c r="I60" s="188" t="s">
        <v>112</v>
      </c>
      <c r="J60" s="189">
        <v>1.9997574147366526E-4</v>
      </c>
      <c r="K60" s="189">
        <v>-2.7188849049519051E-5</v>
      </c>
      <c r="L60" s="189">
        <v>2.271645905231843E-4</v>
      </c>
      <c r="M60" s="190"/>
    </row>
    <row r="61" spans="1:13" ht="16.5" customHeight="1" x14ac:dyDescent="0.2">
      <c r="A61" s="171" t="s">
        <v>51</v>
      </c>
      <c r="B61" s="172" t="s">
        <v>127</v>
      </c>
      <c r="C61" s="173">
        <v>21196.880000000001</v>
      </c>
      <c r="D61" s="173">
        <v>20304.12</v>
      </c>
      <c r="E61" s="174">
        <v>892.76000000000204</v>
      </c>
      <c r="F61" s="173">
        <v>71125.8</v>
      </c>
      <c r="G61" s="175">
        <v>-877148.34281593189</v>
      </c>
      <c r="H61" s="175">
        <v>-838776.4739202091</v>
      </c>
      <c r="I61" s="188">
        <v>-1.0810875384791392</v>
      </c>
      <c r="J61" s="189">
        <v>2.2911460362286759E-3</v>
      </c>
      <c r="K61" s="189">
        <v>-8.2988962648123787E-3</v>
      </c>
      <c r="L61" s="189">
        <v>1.0590042301041054E-2</v>
      </c>
      <c r="M61" s="190"/>
    </row>
    <row r="62" spans="1:13" ht="16.5" customHeight="1" x14ac:dyDescent="0.2">
      <c r="A62" s="171" t="s">
        <v>51</v>
      </c>
      <c r="B62" s="79" t="s">
        <v>235</v>
      </c>
      <c r="C62" s="173">
        <v>0</v>
      </c>
      <c r="D62" s="173">
        <v>0</v>
      </c>
      <c r="E62" s="174">
        <v>0</v>
      </c>
      <c r="F62" s="173">
        <v>0</v>
      </c>
      <c r="G62" s="175">
        <v>0</v>
      </c>
      <c r="H62" s="175">
        <v>0</v>
      </c>
      <c r="I62" s="188" t="s">
        <v>112</v>
      </c>
      <c r="J62" s="189">
        <v>0</v>
      </c>
      <c r="K62" s="189">
        <v>0</v>
      </c>
      <c r="L62" s="189">
        <v>0</v>
      </c>
      <c r="M62" s="190"/>
    </row>
    <row r="63" spans="1:13" ht="16.5" customHeight="1" x14ac:dyDescent="0.2">
      <c r="A63" s="171" t="s">
        <v>51</v>
      </c>
      <c r="B63" s="79" t="s">
        <v>236</v>
      </c>
      <c r="C63" s="173">
        <v>0</v>
      </c>
      <c r="D63" s="173">
        <v>0</v>
      </c>
      <c r="E63" s="174">
        <v>0</v>
      </c>
      <c r="F63" s="173">
        <v>0</v>
      </c>
      <c r="G63" s="175">
        <v>0</v>
      </c>
      <c r="H63" s="175">
        <v>0</v>
      </c>
      <c r="I63" s="188" t="s">
        <v>112</v>
      </c>
      <c r="J63" s="189">
        <v>0</v>
      </c>
      <c r="K63" s="189">
        <v>0</v>
      </c>
      <c r="L63" s="189">
        <v>0</v>
      </c>
      <c r="M63" s="190"/>
    </row>
    <row r="64" spans="1:13" ht="16.5" customHeight="1" x14ac:dyDescent="0.2">
      <c r="A64" s="171" t="s">
        <v>51</v>
      </c>
      <c r="B64" s="79" t="s">
        <v>237</v>
      </c>
      <c r="C64" s="173">
        <v>0</v>
      </c>
      <c r="D64" s="173">
        <v>0</v>
      </c>
      <c r="E64" s="174">
        <v>0</v>
      </c>
      <c r="F64" s="173">
        <v>0</v>
      </c>
      <c r="G64" s="175">
        <v>0</v>
      </c>
      <c r="H64" s="175">
        <v>0</v>
      </c>
      <c r="I64" s="188" t="s">
        <v>112</v>
      </c>
      <c r="J64" s="189">
        <v>0</v>
      </c>
      <c r="K64" s="189">
        <v>0</v>
      </c>
      <c r="L64" s="189">
        <v>0</v>
      </c>
      <c r="M64" s="190"/>
    </row>
    <row r="65" spans="1:13" ht="16.5" customHeight="1" x14ac:dyDescent="0.2">
      <c r="A65" s="171" t="s">
        <v>51</v>
      </c>
      <c r="B65" s="79" t="s">
        <v>238</v>
      </c>
      <c r="C65" s="173">
        <v>0</v>
      </c>
      <c r="D65" s="173">
        <v>0</v>
      </c>
      <c r="E65" s="174">
        <v>0</v>
      </c>
      <c r="F65" s="173">
        <v>0</v>
      </c>
      <c r="G65" s="175">
        <v>0</v>
      </c>
      <c r="H65" s="175">
        <v>0</v>
      </c>
      <c r="I65" s="188" t="s">
        <v>112</v>
      </c>
      <c r="J65" s="189">
        <v>0</v>
      </c>
      <c r="K65" s="189">
        <v>0</v>
      </c>
      <c r="L65" s="189">
        <v>0</v>
      </c>
      <c r="M65" s="190"/>
    </row>
    <row r="66" spans="1:13" ht="16.5" customHeight="1" x14ac:dyDescent="0.2">
      <c r="A66" s="171" t="s">
        <v>51</v>
      </c>
      <c r="B66" s="79" t="s">
        <v>239</v>
      </c>
      <c r="C66" s="173">
        <v>0</v>
      </c>
      <c r="D66" s="173">
        <v>0</v>
      </c>
      <c r="E66" s="174">
        <v>0</v>
      </c>
      <c r="F66" s="173">
        <v>0</v>
      </c>
      <c r="G66" s="175">
        <v>0</v>
      </c>
      <c r="H66" s="175">
        <v>0</v>
      </c>
      <c r="I66" s="188" t="s">
        <v>112</v>
      </c>
      <c r="J66" s="189">
        <v>0</v>
      </c>
      <c r="K66" s="189">
        <v>0</v>
      </c>
      <c r="L66" s="189">
        <v>0</v>
      </c>
      <c r="M66" s="190"/>
    </row>
    <row r="67" spans="1:13" ht="16.5" customHeight="1" x14ac:dyDescent="0.2">
      <c r="A67" s="171" t="s">
        <v>51</v>
      </c>
      <c r="B67" s="79" t="s">
        <v>240</v>
      </c>
      <c r="C67" s="173">
        <v>0</v>
      </c>
      <c r="D67" s="173">
        <v>0</v>
      </c>
      <c r="E67" s="174">
        <v>0</v>
      </c>
      <c r="F67" s="173">
        <v>0</v>
      </c>
      <c r="G67" s="175">
        <v>0</v>
      </c>
      <c r="H67" s="175">
        <v>0</v>
      </c>
      <c r="I67" s="188" t="s">
        <v>112</v>
      </c>
      <c r="J67" s="189">
        <v>0</v>
      </c>
      <c r="K67" s="189">
        <v>0</v>
      </c>
      <c r="L67" s="189">
        <v>0</v>
      </c>
      <c r="M67" s="190"/>
    </row>
    <row r="68" spans="1:13" ht="16.5" customHeight="1" x14ac:dyDescent="0.2">
      <c r="A68" s="171" t="s">
        <v>51</v>
      </c>
      <c r="B68" s="79" t="s">
        <v>241</v>
      </c>
      <c r="C68" s="173">
        <v>0</v>
      </c>
      <c r="D68" s="173">
        <v>0</v>
      </c>
      <c r="E68" s="174">
        <v>0</v>
      </c>
      <c r="F68" s="173">
        <v>0</v>
      </c>
      <c r="G68" s="175">
        <v>0</v>
      </c>
      <c r="H68" s="175">
        <v>0</v>
      </c>
      <c r="I68" s="188" t="s">
        <v>112</v>
      </c>
      <c r="J68" s="189">
        <v>0</v>
      </c>
      <c r="K68" s="189">
        <v>0</v>
      </c>
      <c r="L68" s="189">
        <v>0</v>
      </c>
      <c r="M68" s="190"/>
    </row>
    <row r="69" spans="1:13" ht="16.5" customHeight="1" x14ac:dyDescent="0.2">
      <c r="A69" s="171" t="s">
        <v>51</v>
      </c>
      <c r="B69" s="79" t="s">
        <v>242</v>
      </c>
      <c r="C69" s="173">
        <v>0</v>
      </c>
      <c r="D69" s="173">
        <v>0</v>
      </c>
      <c r="E69" s="174">
        <v>0</v>
      </c>
      <c r="F69" s="173">
        <v>0</v>
      </c>
      <c r="G69" s="175">
        <v>0</v>
      </c>
      <c r="H69" s="175">
        <v>0</v>
      </c>
      <c r="I69" s="188" t="s">
        <v>112</v>
      </c>
      <c r="J69" s="189">
        <v>0</v>
      </c>
      <c r="K69" s="189">
        <v>0</v>
      </c>
      <c r="L69" s="189">
        <v>0</v>
      </c>
      <c r="M69" s="190"/>
    </row>
    <row r="70" spans="1:13" ht="16.5" customHeight="1" x14ac:dyDescent="0.2">
      <c r="A70" s="171" t="s">
        <v>51</v>
      </c>
      <c r="B70" s="79" t="s">
        <v>243</v>
      </c>
      <c r="C70" s="173">
        <v>180993</v>
      </c>
      <c r="D70" s="173">
        <v>223222</v>
      </c>
      <c r="E70" s="174">
        <v>-42229</v>
      </c>
      <c r="F70" s="173">
        <v>752914</v>
      </c>
      <c r="G70" s="175">
        <v>570966.23950239201</v>
      </c>
      <c r="H70" s="175">
        <v>1249290.3157213801</v>
      </c>
      <c r="I70" s="188">
        <v>0.31866640776550814</v>
      </c>
      <c r="J70" s="189">
        <v>2.4253307895602965E-2</v>
      </c>
      <c r="K70" s="189">
        <v>1.2360540688928166E-2</v>
      </c>
      <c r="L70" s="189">
        <v>1.1892767206674799E-2</v>
      </c>
      <c r="M70" s="190"/>
    </row>
    <row r="71" spans="1:13" ht="16.5" customHeight="1" x14ac:dyDescent="0.2">
      <c r="A71" s="171" t="s">
        <v>51</v>
      </c>
      <c r="B71" s="79" t="s">
        <v>244</v>
      </c>
      <c r="C71" s="173">
        <v>0</v>
      </c>
      <c r="D71" s="173">
        <v>0</v>
      </c>
      <c r="E71" s="174">
        <v>0</v>
      </c>
      <c r="F71" s="173">
        <v>0</v>
      </c>
      <c r="G71" s="175">
        <v>0</v>
      </c>
      <c r="H71" s="175">
        <v>0</v>
      </c>
      <c r="I71" s="188" t="s">
        <v>112</v>
      </c>
      <c r="J71" s="189">
        <v>0</v>
      </c>
      <c r="K71" s="189">
        <v>0</v>
      </c>
      <c r="L71" s="189">
        <v>0</v>
      </c>
      <c r="M71" s="190"/>
    </row>
    <row r="72" spans="1:13" ht="16.5" customHeight="1" x14ac:dyDescent="0.2">
      <c r="A72" s="171" t="s">
        <v>51</v>
      </c>
      <c r="B72" s="177" t="s">
        <v>245</v>
      </c>
      <c r="C72" s="173">
        <v>0</v>
      </c>
      <c r="D72" s="173">
        <v>0</v>
      </c>
      <c r="E72" s="174">
        <v>0</v>
      </c>
      <c r="F72" s="173">
        <v>0</v>
      </c>
      <c r="G72" s="175">
        <v>0</v>
      </c>
      <c r="H72" s="175">
        <v>0</v>
      </c>
      <c r="I72" s="188" t="s">
        <v>112</v>
      </c>
      <c r="J72" s="189">
        <v>0</v>
      </c>
      <c r="K72" s="189">
        <v>0</v>
      </c>
      <c r="L72" s="189">
        <v>0</v>
      </c>
      <c r="M72" s="190"/>
    </row>
    <row r="73" spans="1:13" ht="16.5" customHeight="1" x14ac:dyDescent="0.2">
      <c r="A73" s="171" t="s">
        <v>51</v>
      </c>
      <c r="B73" s="177" t="s">
        <v>246</v>
      </c>
      <c r="C73" s="173">
        <v>0</v>
      </c>
      <c r="D73" s="173">
        <v>0</v>
      </c>
      <c r="E73" s="174">
        <v>0</v>
      </c>
      <c r="F73" s="173">
        <v>0</v>
      </c>
      <c r="G73" s="175">
        <v>0</v>
      </c>
      <c r="H73" s="175">
        <v>0</v>
      </c>
      <c r="I73" s="188" t="s">
        <v>112</v>
      </c>
      <c r="J73" s="189">
        <v>0</v>
      </c>
      <c r="K73" s="189">
        <v>0</v>
      </c>
      <c r="L73" s="189">
        <v>0</v>
      </c>
      <c r="M73" s="190"/>
    </row>
    <row r="74" spans="1:13" ht="16.5" customHeight="1" x14ac:dyDescent="0.2">
      <c r="A74" s="171" t="s">
        <v>51</v>
      </c>
      <c r="B74" s="177" t="s">
        <v>247</v>
      </c>
      <c r="C74" s="173">
        <v>0</v>
      </c>
      <c r="D74" s="173">
        <v>0</v>
      </c>
      <c r="E74" s="174">
        <v>0</v>
      </c>
      <c r="F74" s="173">
        <v>0</v>
      </c>
      <c r="G74" s="175">
        <v>0</v>
      </c>
      <c r="H74" s="175">
        <v>0</v>
      </c>
      <c r="I74" s="188" t="s">
        <v>112</v>
      </c>
      <c r="J74" s="189">
        <v>0</v>
      </c>
      <c r="K74" s="189">
        <v>0</v>
      </c>
      <c r="L74" s="189">
        <v>0</v>
      </c>
      <c r="M74" s="190"/>
    </row>
    <row r="75" spans="1:13" ht="16.5" customHeight="1" x14ac:dyDescent="0.2">
      <c r="A75" s="171" t="s">
        <v>51</v>
      </c>
      <c r="B75" s="177" t="s">
        <v>248</v>
      </c>
      <c r="C75" s="173">
        <v>0</v>
      </c>
      <c r="D75" s="173">
        <v>0</v>
      </c>
      <c r="E75" s="174">
        <v>0</v>
      </c>
      <c r="F75" s="173">
        <v>0</v>
      </c>
      <c r="G75" s="175">
        <v>0</v>
      </c>
      <c r="H75" s="175">
        <v>0</v>
      </c>
      <c r="I75" s="188" t="s">
        <v>112</v>
      </c>
      <c r="J75" s="189">
        <v>0</v>
      </c>
      <c r="K75" s="189">
        <v>0</v>
      </c>
      <c r="L75" s="189">
        <v>0</v>
      </c>
      <c r="M75" s="190"/>
    </row>
    <row r="76" spans="1:13" ht="16.5" customHeight="1" x14ac:dyDescent="0.2">
      <c r="A76" s="178" t="s">
        <v>51</v>
      </c>
      <c r="B76" s="178" t="s">
        <v>210</v>
      </c>
      <c r="C76" s="179">
        <v>9907907.5800000001</v>
      </c>
      <c r="D76" s="179">
        <v>9192654.4000000004</v>
      </c>
      <c r="E76" s="180">
        <v>715253.1799999997</v>
      </c>
      <c r="F76" s="179">
        <v>31043765.380000003</v>
      </c>
      <c r="G76" s="181">
        <v>40489770.949309416</v>
      </c>
      <c r="H76" s="181">
        <v>101070846.91209501</v>
      </c>
      <c r="I76" s="191">
        <v>-0.23329362818908517</v>
      </c>
      <c r="J76" s="192">
        <v>1</v>
      </c>
      <c r="K76" s="196">
        <v>1</v>
      </c>
      <c r="L76" s="192">
        <v>0</v>
      </c>
      <c r="M76" s="193"/>
    </row>
    <row r="77" spans="1:13" ht="16.5" customHeight="1" x14ac:dyDescent="0.2">
      <c r="A77" s="178"/>
      <c r="G77">
        <v>0</v>
      </c>
      <c r="H77">
        <v>0</v>
      </c>
      <c r="K77">
        <v>0</v>
      </c>
    </row>
    <row r="78" spans="1:13" ht="16.5" customHeight="1" x14ac:dyDescent="0.2">
      <c r="A78" s="178"/>
      <c r="G78">
        <v>0</v>
      </c>
      <c r="H78">
        <v>0</v>
      </c>
      <c r="K78">
        <v>0</v>
      </c>
    </row>
    <row r="79" spans="1:13" ht="16.5" customHeight="1" x14ac:dyDescent="0.2">
      <c r="A79" s="178" t="s">
        <v>3</v>
      </c>
      <c r="B79" s="168" t="s">
        <v>4</v>
      </c>
      <c r="C79" s="169" t="s">
        <v>439</v>
      </c>
      <c r="D79" s="169" t="s">
        <v>171</v>
      </c>
      <c r="E79" s="170" t="s">
        <v>440</v>
      </c>
      <c r="F79" s="170" t="s">
        <v>20</v>
      </c>
      <c r="G79" s="170" t="s">
        <v>21</v>
      </c>
      <c r="H79" s="170" t="s">
        <v>22</v>
      </c>
      <c r="I79" s="170" t="s">
        <v>441</v>
      </c>
      <c r="J79" s="170" t="s">
        <v>260</v>
      </c>
      <c r="K79" s="170" t="s">
        <v>442</v>
      </c>
      <c r="L79" s="170" t="s">
        <v>213</v>
      </c>
      <c r="M79" s="187" t="s">
        <v>140</v>
      </c>
    </row>
    <row r="80" spans="1:13" ht="16.5" customHeight="1" x14ac:dyDescent="0.2">
      <c r="A80" s="178" t="s">
        <v>216</v>
      </c>
      <c r="B80" s="172" t="s">
        <v>217</v>
      </c>
      <c r="C80" s="173">
        <v>40044</v>
      </c>
      <c r="D80" s="173">
        <v>14240.4</v>
      </c>
      <c r="E80" s="174">
        <v>25803.599999999999</v>
      </c>
      <c r="F80" s="173">
        <v>157055.99</v>
      </c>
      <c r="G80" s="175">
        <v>101230.52737363862</v>
      </c>
      <c r="H80" s="175">
        <v>369383.02126185398</v>
      </c>
      <c r="I80" s="188">
        <v>0.55146865352495289</v>
      </c>
      <c r="J80" s="189">
        <v>6.4759858201845696E-3</v>
      </c>
      <c r="K80" s="189">
        <v>4.1310116693040362E-3</v>
      </c>
      <c r="L80" s="189">
        <v>2.3449741508805334E-3</v>
      </c>
      <c r="M80" s="190"/>
    </row>
    <row r="81" spans="1:13" ht="16.5" customHeight="1" x14ac:dyDescent="0.2">
      <c r="A81" s="178" t="s">
        <v>216</v>
      </c>
      <c r="B81" s="172" t="s">
        <v>218</v>
      </c>
      <c r="C81" s="173">
        <v>118.66</v>
      </c>
      <c r="D81" s="173">
        <v>201.25</v>
      </c>
      <c r="E81" s="174">
        <v>-82.59</v>
      </c>
      <c r="F81" s="173">
        <v>2356.25</v>
      </c>
      <c r="G81" s="175">
        <v>2843.1</v>
      </c>
      <c r="H81" s="175">
        <v>6502.3200000000006</v>
      </c>
      <c r="I81" s="188">
        <v>-0.17123914037494281</v>
      </c>
      <c r="J81" s="189">
        <v>9.7156699268903364E-5</v>
      </c>
      <c r="K81" s="189">
        <v>7.2718988831127864E-5</v>
      </c>
      <c r="L81" s="189">
        <v>2.44377104377755E-5</v>
      </c>
      <c r="M81" s="190"/>
    </row>
    <row r="82" spans="1:13" ht="16.5" customHeight="1" x14ac:dyDescent="0.2">
      <c r="A82" s="178" t="s">
        <v>216</v>
      </c>
      <c r="B82" s="172" t="s">
        <v>219</v>
      </c>
      <c r="C82" s="173">
        <v>2618.5300000000002</v>
      </c>
      <c r="D82" s="173">
        <v>2249.7199999999998</v>
      </c>
      <c r="E82" s="174">
        <v>368.8100000000004</v>
      </c>
      <c r="F82" s="173">
        <v>9571.58</v>
      </c>
      <c r="G82" s="175">
        <v>8531.26</v>
      </c>
      <c r="H82" s="175">
        <v>22390.11</v>
      </c>
      <c r="I82" s="188">
        <v>0.12194212812644323</v>
      </c>
      <c r="J82" s="189">
        <v>3.946708199844032E-4</v>
      </c>
      <c r="K82" s="189">
        <v>2.5040080448481835E-4</v>
      </c>
      <c r="L82" s="189">
        <v>1.4427001549958485E-4</v>
      </c>
      <c r="M82" s="190"/>
    </row>
    <row r="83" spans="1:13" ht="16.5" customHeight="1" x14ac:dyDescent="0.2">
      <c r="A83" s="178" t="s">
        <v>216</v>
      </c>
      <c r="B83" s="172" t="s">
        <v>220</v>
      </c>
      <c r="C83" s="173">
        <v>12733.42</v>
      </c>
      <c r="D83" s="173">
        <v>9234.6200000000008</v>
      </c>
      <c r="E83" s="174">
        <v>3498.7999999999993</v>
      </c>
      <c r="F83" s="173">
        <v>41873.39</v>
      </c>
      <c r="G83" s="175">
        <v>73765.804677056527</v>
      </c>
      <c r="H83" s="175">
        <v>200957.38582119701</v>
      </c>
      <c r="I83" s="188">
        <v>-0.43234686880567663</v>
      </c>
      <c r="J83" s="189">
        <v>1.7265911340475354E-3</v>
      </c>
      <c r="K83" s="189">
        <v>2.2474159830743914E-3</v>
      </c>
      <c r="L83" s="189">
        <v>-5.2082484902685601E-4</v>
      </c>
      <c r="M83" s="190"/>
    </row>
    <row r="84" spans="1:13" ht="16.5" customHeight="1" x14ac:dyDescent="0.2">
      <c r="A84" s="178" t="s">
        <v>216</v>
      </c>
      <c r="B84" s="172" t="s">
        <v>211</v>
      </c>
      <c r="C84" s="173">
        <v>614290.89</v>
      </c>
      <c r="D84" s="173">
        <v>732780.49</v>
      </c>
      <c r="E84" s="174">
        <v>-118489.59999999998</v>
      </c>
      <c r="F84" s="173">
        <v>3089706.5000000005</v>
      </c>
      <c r="G84" s="175">
        <v>7742261.6701496802</v>
      </c>
      <c r="H84" s="175">
        <v>7640876.5301496806</v>
      </c>
      <c r="I84" s="188">
        <v>-0.60092972420289337</v>
      </c>
      <c r="J84" s="189">
        <v>0.12739976031816488</v>
      </c>
      <c r="K84" s="189">
        <v>8.5452087109828739E-2</v>
      </c>
      <c r="L84" s="189">
        <v>4.1947673208336145E-2</v>
      </c>
      <c r="M84" s="190"/>
    </row>
    <row r="85" spans="1:13" ht="16.5" customHeight="1" x14ac:dyDescent="0.2">
      <c r="A85" s="178" t="s">
        <v>216</v>
      </c>
      <c r="B85" s="172" t="s">
        <v>221</v>
      </c>
      <c r="C85" s="173">
        <v>31990.94</v>
      </c>
      <c r="D85" s="173">
        <v>30585.26</v>
      </c>
      <c r="E85" s="174">
        <v>1405.6800000000003</v>
      </c>
      <c r="F85" s="173">
        <v>230597.29</v>
      </c>
      <c r="G85" s="175">
        <v>323233.34826126019</v>
      </c>
      <c r="H85" s="175">
        <v>728677.35279250995</v>
      </c>
      <c r="I85" s="188">
        <v>-0.28659189641034544</v>
      </c>
      <c r="J85" s="189">
        <v>9.5083592813810496E-3</v>
      </c>
      <c r="K85" s="189">
        <v>8.1491960222219665E-3</v>
      </c>
      <c r="L85" s="189">
        <v>1.3591632591590831E-3</v>
      </c>
      <c r="M85" s="190"/>
    </row>
    <row r="86" spans="1:13" ht="16.5" customHeight="1" x14ac:dyDescent="0.2">
      <c r="A86" s="178" t="s">
        <v>216</v>
      </c>
      <c r="B86" s="172" t="s">
        <v>222</v>
      </c>
      <c r="C86" s="173">
        <v>234.5</v>
      </c>
      <c r="D86" s="173">
        <v>337.5</v>
      </c>
      <c r="E86" s="174">
        <v>-103</v>
      </c>
      <c r="F86" s="173">
        <v>572</v>
      </c>
      <c r="G86" s="175">
        <v>5121.84</v>
      </c>
      <c r="H86" s="175">
        <v>23354.339999999997</v>
      </c>
      <c r="I86" s="188">
        <v>-0.88832138450244447</v>
      </c>
      <c r="J86" s="189">
        <v>2.3585626305278607E-5</v>
      </c>
      <c r="K86" s="189">
        <v>2.6118431415531106E-4</v>
      </c>
      <c r="L86" s="189">
        <v>-2.3759868785003246E-4</v>
      </c>
      <c r="M86" s="190"/>
    </row>
    <row r="87" spans="1:13" ht="16.5" customHeight="1" x14ac:dyDescent="0.2">
      <c r="A87" s="178" t="s">
        <v>216</v>
      </c>
      <c r="B87" s="172" t="s">
        <v>223</v>
      </c>
      <c r="C87" s="173">
        <v>554750.30999999994</v>
      </c>
      <c r="D87" s="173">
        <v>479766.22</v>
      </c>
      <c r="E87" s="174">
        <v>74984.089999999967</v>
      </c>
      <c r="F87" s="173">
        <v>1652448.0299999998</v>
      </c>
      <c r="G87" s="175">
        <v>2341627.2016699999</v>
      </c>
      <c r="H87" s="175">
        <v>6185861.355405</v>
      </c>
      <c r="I87" s="188">
        <v>-0.29431635026211334</v>
      </c>
      <c r="J87" s="189">
        <v>6.8136401616212955E-2</v>
      </c>
      <c r="K87" s="189">
        <v>6.9179859313998948E-2</v>
      </c>
      <c r="L87" s="189">
        <v>-1.0434576977859933E-3</v>
      </c>
      <c r="M87" s="190"/>
    </row>
    <row r="88" spans="1:13" ht="16.5" customHeight="1" x14ac:dyDescent="0.2">
      <c r="A88" s="178" t="s">
        <v>216</v>
      </c>
      <c r="B88" s="172" t="s">
        <v>224</v>
      </c>
      <c r="C88" s="173">
        <v>212912.32</v>
      </c>
      <c r="D88" s="173">
        <v>132955.20000000001</v>
      </c>
      <c r="E88" s="174">
        <v>79957.119999999995</v>
      </c>
      <c r="F88" s="173">
        <v>379659.72</v>
      </c>
      <c r="G88" s="175">
        <v>836642.3</v>
      </c>
      <c r="H88" s="175">
        <v>2520045.92</v>
      </c>
      <c r="I88" s="188">
        <v>-0.54621022628188898</v>
      </c>
      <c r="J88" s="189">
        <v>1.5654741746655088E-2</v>
      </c>
      <c r="K88" s="189">
        <v>2.8183047144774376E-2</v>
      </c>
      <c r="L88" s="189">
        <v>-1.2528305398119288E-2</v>
      </c>
      <c r="M88" s="190"/>
    </row>
    <row r="89" spans="1:13" ht="16.5" customHeight="1" x14ac:dyDescent="0.2">
      <c r="A89" s="178" t="s">
        <v>216</v>
      </c>
      <c r="B89" s="172" t="s">
        <v>225</v>
      </c>
      <c r="C89" s="173">
        <v>-244.28999999999991</v>
      </c>
      <c r="D89" s="173">
        <v>1302.93</v>
      </c>
      <c r="E89" s="174">
        <v>-1547.22</v>
      </c>
      <c r="F89" s="173">
        <v>-2405.5</v>
      </c>
      <c r="G89" s="175">
        <v>4314.3600000000006</v>
      </c>
      <c r="H89" s="175">
        <v>16395.059999999998</v>
      </c>
      <c r="I89" s="188">
        <v>-1.557556624852817</v>
      </c>
      <c r="J89" s="189">
        <v>-9.9187454680677776E-5</v>
      </c>
      <c r="K89" s="189">
        <v>1.8335489256537219E-4</v>
      </c>
      <c r="L89" s="189">
        <v>-2.8254234724604994E-4</v>
      </c>
      <c r="M89" s="190"/>
    </row>
    <row r="90" spans="1:13" ht="16.5" customHeight="1" x14ac:dyDescent="0.2">
      <c r="A90" s="178" t="s">
        <v>216</v>
      </c>
      <c r="B90" s="172" t="s">
        <v>226</v>
      </c>
      <c r="C90" s="173">
        <v>0</v>
      </c>
      <c r="D90" s="173">
        <v>0</v>
      </c>
      <c r="E90" s="174">
        <v>0</v>
      </c>
      <c r="F90" s="173">
        <v>0</v>
      </c>
      <c r="G90" s="175">
        <v>1994</v>
      </c>
      <c r="H90" s="175">
        <v>1994</v>
      </c>
      <c r="I90" s="188">
        <v>-1</v>
      </c>
      <c r="J90" s="189">
        <v>0</v>
      </c>
      <c r="K90" s="189">
        <v>2.2299988885393051E-5</v>
      </c>
      <c r="L90" s="189">
        <v>-2.2299988885393051E-5</v>
      </c>
      <c r="M90" s="190"/>
    </row>
    <row r="91" spans="1:13" ht="16.5" customHeight="1" x14ac:dyDescent="0.2">
      <c r="A91" s="178" t="s">
        <v>216</v>
      </c>
      <c r="B91" s="172" t="s">
        <v>227</v>
      </c>
      <c r="C91" s="173">
        <v>0</v>
      </c>
      <c r="D91" s="173">
        <v>450</v>
      </c>
      <c r="E91" s="174">
        <v>-450</v>
      </c>
      <c r="F91" s="173">
        <v>-487392</v>
      </c>
      <c r="G91" s="175">
        <v>-1145667</v>
      </c>
      <c r="H91" s="175">
        <v>-664410</v>
      </c>
      <c r="I91" s="188">
        <v>-0.57457795327961791</v>
      </c>
      <c r="J91" s="189">
        <v>-2.0096932825493623E-2</v>
      </c>
      <c r="K91" s="189">
        <v>-7.4304591852276817E-3</v>
      </c>
      <c r="L91" s="189">
        <v>-1.2666473640265942E-2</v>
      </c>
      <c r="M91" s="190"/>
    </row>
    <row r="92" spans="1:13" ht="16.5" customHeight="1" x14ac:dyDescent="0.2">
      <c r="A92" s="178" t="s">
        <v>216</v>
      </c>
      <c r="B92" s="176" t="s">
        <v>228</v>
      </c>
      <c r="C92" s="173">
        <v>6661585.2600000007</v>
      </c>
      <c r="D92" s="173">
        <v>6000240.3399999999</v>
      </c>
      <c r="E92" s="174">
        <v>661344.92000000086</v>
      </c>
      <c r="F92" s="173">
        <v>19701088.5</v>
      </c>
      <c r="G92" s="175">
        <v>29680150.107748158</v>
      </c>
      <c r="H92" s="175">
        <v>74691561.199206501</v>
      </c>
      <c r="I92" s="188">
        <v>-0.33622005183670123</v>
      </c>
      <c r="J92" s="189">
        <v>0.81234704749689135</v>
      </c>
      <c r="K92" s="189">
        <v>0.83531644161231688</v>
      </c>
      <c r="L92" s="189">
        <v>-2.2969394115425534E-2</v>
      </c>
      <c r="M92" s="190"/>
    </row>
    <row r="93" spans="1:13" ht="16.5" customHeight="1" x14ac:dyDescent="0.2">
      <c r="A93" s="178" t="s">
        <v>216</v>
      </c>
      <c r="B93" s="172" t="s">
        <v>229</v>
      </c>
      <c r="C93" s="173">
        <v>-491105.85000000003</v>
      </c>
      <c r="D93" s="173">
        <v>-385649.16</v>
      </c>
      <c r="E93" s="174">
        <v>-105456.69000000006</v>
      </c>
      <c r="F93" s="173">
        <v>-1342375.09</v>
      </c>
      <c r="G93" s="175">
        <v>-847295.27999999898</v>
      </c>
      <c r="H93" s="175">
        <v>-3147438.59</v>
      </c>
      <c r="I93" s="188">
        <v>0.58430611108798058</v>
      </c>
      <c r="J93" s="189">
        <v>-5.5350974185760037E-2</v>
      </c>
      <c r="K93" s="189">
        <v>-3.5199521351282431E-2</v>
      </c>
      <c r="L93" s="189">
        <v>-2.0151452834477605E-2</v>
      </c>
      <c r="M93" s="190"/>
    </row>
    <row r="94" spans="1:13" ht="16.5" customHeight="1" x14ac:dyDescent="0.2">
      <c r="A94" s="178" t="s">
        <v>216</v>
      </c>
      <c r="B94" s="172" t="s">
        <v>230</v>
      </c>
      <c r="C94" s="173">
        <v>-1410</v>
      </c>
      <c r="D94" s="173">
        <v>91710</v>
      </c>
      <c r="E94" s="174">
        <v>-93120</v>
      </c>
      <c r="F94" s="173">
        <v>90300</v>
      </c>
      <c r="G94" s="175">
        <v>30471</v>
      </c>
      <c r="H94" s="175">
        <v>172872</v>
      </c>
      <c r="I94" s="188">
        <v>1.9634734665747762</v>
      </c>
      <c r="J94" s="189">
        <v>3.723395201689962E-3</v>
      </c>
      <c r="K94" s="189">
        <v>1.9333218047119696E-3</v>
      </c>
      <c r="L94" s="189">
        <v>1.7900733969779925E-3</v>
      </c>
      <c r="M94" s="190"/>
    </row>
    <row r="95" spans="1:13" ht="16.5" customHeight="1" x14ac:dyDescent="0.2">
      <c r="A95" s="178" t="s">
        <v>216</v>
      </c>
      <c r="B95" s="172" t="s">
        <v>231</v>
      </c>
      <c r="C95" s="173">
        <v>0</v>
      </c>
      <c r="D95" s="173">
        <v>0</v>
      </c>
      <c r="E95" s="174">
        <v>0</v>
      </c>
      <c r="F95" s="173">
        <v>0</v>
      </c>
      <c r="G95" s="175">
        <v>0</v>
      </c>
      <c r="H95" s="175">
        <v>0</v>
      </c>
      <c r="I95" s="188" t="s">
        <v>112</v>
      </c>
      <c r="J95" s="189">
        <v>0</v>
      </c>
      <c r="K95" s="189">
        <v>0</v>
      </c>
      <c r="L95" s="189">
        <v>0</v>
      </c>
      <c r="M95" s="190"/>
    </row>
    <row r="96" spans="1:13" ht="16.5" customHeight="1" x14ac:dyDescent="0.2">
      <c r="A96" s="178" t="s">
        <v>216</v>
      </c>
      <c r="B96" s="172" t="s">
        <v>232</v>
      </c>
      <c r="C96" s="173">
        <v>0</v>
      </c>
      <c r="D96" s="173">
        <v>0</v>
      </c>
      <c r="E96" s="174">
        <v>0</v>
      </c>
      <c r="F96" s="173">
        <v>0</v>
      </c>
      <c r="G96" s="175">
        <v>5256.9999999999991</v>
      </c>
      <c r="H96" s="175">
        <v>23379</v>
      </c>
      <c r="I96" s="188">
        <v>-1</v>
      </c>
      <c r="J96" s="189">
        <v>0</v>
      </c>
      <c r="K96" s="189">
        <v>2.6146010037693287E-4</v>
      </c>
      <c r="L96" s="189">
        <v>-2.6146010037693287E-4</v>
      </c>
      <c r="M96" s="190"/>
    </row>
    <row r="97" spans="1:13" ht="16.5" customHeight="1" x14ac:dyDescent="0.2">
      <c r="A97" s="178" t="s">
        <v>216</v>
      </c>
      <c r="B97" s="172" t="s">
        <v>233</v>
      </c>
      <c r="C97" s="173">
        <v>494</v>
      </c>
      <c r="D97" s="173">
        <v>560</v>
      </c>
      <c r="E97" s="174">
        <v>-66</v>
      </c>
      <c r="F97" s="173">
        <v>3319</v>
      </c>
      <c r="G97" s="175">
        <v>13996</v>
      </c>
      <c r="H97" s="175">
        <v>21163.42</v>
      </c>
      <c r="I97" s="188">
        <v>-0.76286081737639322</v>
      </c>
      <c r="J97" s="189">
        <v>1.3685435962800647E-4</v>
      </c>
      <c r="K97" s="189">
        <v>2.3668206157317198E-4</v>
      </c>
      <c r="L97" s="189">
        <v>-9.9827701945165518E-5</v>
      </c>
      <c r="M97" s="190"/>
    </row>
    <row r="98" spans="1:13" ht="16.5" customHeight="1" x14ac:dyDescent="0.2">
      <c r="A98" s="178" t="s">
        <v>216</v>
      </c>
      <c r="B98" s="172" t="s">
        <v>234</v>
      </c>
      <c r="C98" s="173">
        <v>0</v>
      </c>
      <c r="D98" s="173">
        <v>0</v>
      </c>
      <c r="E98" s="174">
        <v>0</v>
      </c>
      <c r="F98" s="173">
        <v>-1700</v>
      </c>
      <c r="G98" s="175">
        <v>0</v>
      </c>
      <c r="H98" s="175">
        <v>7557</v>
      </c>
      <c r="I98" s="188" t="s">
        <v>112</v>
      </c>
      <c r="J98" s="189">
        <v>-7.0097141117086769E-5</v>
      </c>
      <c r="K98" s="189">
        <v>8.4514050153919399E-5</v>
      </c>
      <c r="L98" s="189">
        <v>-1.5461119127100617E-4</v>
      </c>
      <c r="M98" s="190"/>
    </row>
    <row r="99" spans="1:13" ht="16.5" customHeight="1" x14ac:dyDescent="0.2">
      <c r="A99" s="178" t="s">
        <v>216</v>
      </c>
      <c r="B99" s="172" t="s">
        <v>127</v>
      </c>
      <c r="C99" s="173">
        <v>18099.169999999998</v>
      </c>
      <c r="D99" s="173">
        <v>17428.7</v>
      </c>
      <c r="E99" s="174">
        <v>670.46999999999753</v>
      </c>
      <c r="F99" s="173">
        <v>68061.31</v>
      </c>
      <c r="G99" s="175">
        <v>-384442.16329999926</v>
      </c>
      <c r="H99" s="175">
        <v>-443560.40509999898</v>
      </c>
      <c r="I99" s="188">
        <v>-1.177039140077069</v>
      </c>
      <c r="J99" s="189">
        <v>2.8064136774610523E-3</v>
      </c>
      <c r="K99" s="189">
        <v>-4.9605777852208708E-3</v>
      </c>
      <c r="L99" s="189">
        <v>7.7669914626819232E-3</v>
      </c>
      <c r="M99" s="190"/>
    </row>
    <row r="100" spans="1:13" ht="16.5" customHeight="1" x14ac:dyDescent="0.2">
      <c r="A100" s="178" t="s">
        <v>216</v>
      </c>
      <c r="B100" s="79" t="s">
        <v>235</v>
      </c>
      <c r="C100" s="173">
        <v>0</v>
      </c>
      <c r="D100" s="173">
        <v>0</v>
      </c>
      <c r="E100" s="174">
        <v>0</v>
      </c>
      <c r="F100" s="173">
        <v>0</v>
      </c>
      <c r="G100" s="175">
        <v>0</v>
      </c>
      <c r="H100" s="175">
        <v>0</v>
      </c>
      <c r="I100" s="188" t="s">
        <v>112</v>
      </c>
      <c r="J100" s="189">
        <v>0</v>
      </c>
      <c r="K100" s="189">
        <v>0</v>
      </c>
      <c r="L100" s="189">
        <v>0</v>
      </c>
      <c r="M100" s="190"/>
    </row>
    <row r="101" spans="1:13" ht="16.5" customHeight="1" x14ac:dyDescent="0.2">
      <c r="A101" s="178" t="s">
        <v>216</v>
      </c>
      <c r="B101" s="79" t="s">
        <v>236</v>
      </c>
      <c r="C101" s="173">
        <v>0</v>
      </c>
      <c r="D101" s="173">
        <v>0</v>
      </c>
      <c r="E101" s="174">
        <v>0</v>
      </c>
      <c r="F101" s="173">
        <v>0</v>
      </c>
      <c r="G101" s="175">
        <v>0</v>
      </c>
      <c r="H101" s="175">
        <v>0</v>
      </c>
      <c r="I101" s="188" t="s">
        <v>112</v>
      </c>
      <c r="J101" s="189">
        <v>0</v>
      </c>
      <c r="K101" s="189">
        <v>0</v>
      </c>
      <c r="L101" s="189">
        <v>0</v>
      </c>
      <c r="M101" s="190"/>
    </row>
    <row r="102" spans="1:13" ht="16.5" customHeight="1" x14ac:dyDescent="0.2">
      <c r="A102" s="178" t="s">
        <v>216</v>
      </c>
      <c r="B102" s="79" t="s">
        <v>237</v>
      </c>
      <c r="C102" s="173">
        <v>0</v>
      </c>
      <c r="D102" s="173">
        <v>0</v>
      </c>
      <c r="E102" s="174">
        <v>0</v>
      </c>
      <c r="F102" s="173">
        <v>0</v>
      </c>
      <c r="G102" s="175">
        <v>0</v>
      </c>
      <c r="H102" s="175">
        <v>0</v>
      </c>
      <c r="I102" s="188" t="s">
        <v>112</v>
      </c>
      <c r="J102" s="189">
        <v>0</v>
      </c>
      <c r="K102" s="189">
        <v>0</v>
      </c>
      <c r="L102" s="189">
        <v>0</v>
      </c>
      <c r="M102" s="190"/>
    </row>
    <row r="103" spans="1:13" ht="16.5" customHeight="1" x14ac:dyDescent="0.2">
      <c r="A103" s="178" t="s">
        <v>216</v>
      </c>
      <c r="B103" s="79" t="s">
        <v>238</v>
      </c>
      <c r="C103" s="173">
        <v>0</v>
      </c>
      <c r="D103" s="173">
        <v>0</v>
      </c>
      <c r="E103" s="174">
        <v>0</v>
      </c>
      <c r="F103" s="173">
        <v>0</v>
      </c>
      <c r="G103" s="175">
        <v>0</v>
      </c>
      <c r="H103" s="175">
        <v>0</v>
      </c>
      <c r="I103" s="188" t="s">
        <v>112</v>
      </c>
      <c r="J103" s="189">
        <v>0</v>
      </c>
      <c r="K103" s="189">
        <v>0</v>
      </c>
      <c r="L103" s="189">
        <v>0</v>
      </c>
      <c r="M103" s="190"/>
    </row>
    <row r="104" spans="1:13" ht="16.5" customHeight="1" x14ac:dyDescent="0.2">
      <c r="A104" s="178" t="s">
        <v>216</v>
      </c>
      <c r="B104" s="79" t="s">
        <v>239</v>
      </c>
      <c r="C104" s="173">
        <v>0</v>
      </c>
      <c r="D104" s="173">
        <v>0</v>
      </c>
      <c r="E104" s="174">
        <v>0</v>
      </c>
      <c r="F104" s="173">
        <v>0</v>
      </c>
      <c r="G104" s="175">
        <v>0</v>
      </c>
      <c r="H104" s="175">
        <v>0</v>
      </c>
      <c r="I104" s="188" t="s">
        <v>112</v>
      </c>
      <c r="J104" s="189">
        <v>0</v>
      </c>
      <c r="K104" s="189">
        <v>0</v>
      </c>
      <c r="L104" s="189">
        <v>0</v>
      </c>
      <c r="M104" s="190"/>
    </row>
    <row r="105" spans="1:13" ht="16.5" customHeight="1" x14ac:dyDescent="0.2">
      <c r="A105" s="178" t="s">
        <v>216</v>
      </c>
      <c r="B105" s="79" t="s">
        <v>240</v>
      </c>
      <c r="C105" s="173">
        <v>0</v>
      </c>
      <c r="D105" s="173">
        <v>0</v>
      </c>
      <c r="E105" s="174">
        <v>0</v>
      </c>
      <c r="F105" s="173">
        <v>0</v>
      </c>
      <c r="G105" s="175">
        <v>0</v>
      </c>
      <c r="H105" s="175">
        <v>0</v>
      </c>
      <c r="I105" s="188" t="s">
        <v>112</v>
      </c>
      <c r="J105" s="189">
        <v>0</v>
      </c>
      <c r="K105" s="189">
        <v>0</v>
      </c>
      <c r="L105" s="189">
        <v>0</v>
      </c>
      <c r="M105" s="190"/>
    </row>
    <row r="106" spans="1:13" ht="16.5" customHeight="1" x14ac:dyDescent="0.2">
      <c r="A106" s="178" t="s">
        <v>216</v>
      </c>
      <c r="B106" s="79" t="s">
        <v>241</v>
      </c>
      <c r="C106" s="173">
        <v>0</v>
      </c>
      <c r="D106" s="173">
        <v>0</v>
      </c>
      <c r="E106" s="174">
        <v>0</v>
      </c>
      <c r="F106" s="173">
        <v>0</v>
      </c>
      <c r="G106" s="175">
        <v>0</v>
      </c>
      <c r="H106" s="175">
        <v>0</v>
      </c>
      <c r="I106" s="188" t="s">
        <v>112</v>
      </c>
      <c r="J106" s="189">
        <v>0</v>
      </c>
      <c r="K106" s="189">
        <v>0</v>
      </c>
      <c r="L106" s="189">
        <v>0</v>
      </c>
      <c r="M106" s="190"/>
    </row>
    <row r="107" spans="1:13" ht="16.5" customHeight="1" x14ac:dyDescent="0.2">
      <c r="A107" s="178" t="s">
        <v>216</v>
      </c>
      <c r="B107" s="79" t="s">
        <v>242</v>
      </c>
      <c r="C107" s="173">
        <v>0</v>
      </c>
      <c r="D107" s="173">
        <v>0</v>
      </c>
      <c r="E107" s="174">
        <v>0</v>
      </c>
      <c r="F107" s="173">
        <v>0</v>
      </c>
      <c r="G107" s="175">
        <v>0</v>
      </c>
      <c r="H107" s="175">
        <v>0</v>
      </c>
      <c r="I107" s="188" t="s">
        <v>112</v>
      </c>
      <c r="J107" s="189">
        <v>0</v>
      </c>
      <c r="K107" s="189">
        <v>0</v>
      </c>
      <c r="L107" s="189">
        <v>0</v>
      </c>
      <c r="M107" s="190"/>
    </row>
    <row r="108" spans="1:13" ht="16.5" customHeight="1" x14ac:dyDescent="0.2">
      <c r="A108" s="178" t="s">
        <v>216</v>
      </c>
      <c r="B108" s="79" t="s">
        <v>243</v>
      </c>
      <c r="C108" s="173">
        <v>184761</v>
      </c>
      <c r="D108" s="173">
        <v>217038</v>
      </c>
      <c r="E108" s="174">
        <v>-32277</v>
      </c>
      <c r="F108" s="173">
        <v>659322</v>
      </c>
      <c r="G108" s="175">
        <v>400693.52583333297</v>
      </c>
      <c r="H108" s="175">
        <v>1039523.90583333</v>
      </c>
      <c r="I108" s="188">
        <v>0.64545209116815783</v>
      </c>
      <c r="J108" s="189">
        <v>2.7186227809176403E-2</v>
      </c>
      <c r="K108" s="189">
        <v>1.1625562460473235E-2</v>
      </c>
      <c r="L108" s="189">
        <v>1.5560665348703168E-2</v>
      </c>
      <c r="M108" s="190"/>
    </row>
    <row r="109" spans="1:13" ht="16.5" customHeight="1" x14ac:dyDescent="0.2">
      <c r="A109" s="178" t="s">
        <v>216</v>
      </c>
      <c r="B109" s="79" t="s">
        <v>244</v>
      </c>
      <c r="C109" s="173">
        <v>0</v>
      </c>
      <c r="D109" s="173">
        <v>0</v>
      </c>
      <c r="E109" s="174">
        <v>0</v>
      </c>
      <c r="F109" s="173">
        <v>0</v>
      </c>
      <c r="G109" s="175">
        <v>0</v>
      </c>
      <c r="H109" s="175">
        <v>0</v>
      </c>
      <c r="I109" s="188" t="s">
        <v>112</v>
      </c>
      <c r="J109" s="189">
        <v>0</v>
      </c>
      <c r="K109" s="189">
        <v>0</v>
      </c>
      <c r="L109" s="189">
        <v>0</v>
      </c>
      <c r="M109" s="190"/>
    </row>
    <row r="110" spans="1:13" ht="16.5" customHeight="1" x14ac:dyDescent="0.2">
      <c r="A110" s="178" t="s">
        <v>216</v>
      </c>
      <c r="B110" s="177" t="s">
        <v>245</v>
      </c>
      <c r="C110" s="173">
        <v>0</v>
      </c>
      <c r="D110" s="173">
        <v>0</v>
      </c>
      <c r="E110" s="174">
        <v>0</v>
      </c>
      <c r="F110" s="173">
        <v>0</v>
      </c>
      <c r="G110" s="175">
        <v>0</v>
      </c>
      <c r="H110" s="175">
        <v>0</v>
      </c>
      <c r="I110" s="188" t="s">
        <v>112</v>
      </c>
      <c r="J110" s="189">
        <v>0</v>
      </c>
      <c r="K110" s="189">
        <v>0</v>
      </c>
      <c r="L110" s="189">
        <v>0</v>
      </c>
      <c r="M110" s="190"/>
    </row>
    <row r="111" spans="1:13" ht="16.5" customHeight="1" x14ac:dyDescent="0.2">
      <c r="A111" s="178" t="s">
        <v>216</v>
      </c>
      <c r="B111" s="177" t="s">
        <v>246</v>
      </c>
      <c r="C111" s="173">
        <v>0</v>
      </c>
      <c r="D111" s="173">
        <v>0</v>
      </c>
      <c r="E111" s="174">
        <v>0</v>
      </c>
      <c r="F111" s="173">
        <v>0</v>
      </c>
      <c r="G111" s="175">
        <v>0</v>
      </c>
      <c r="H111" s="175">
        <v>0</v>
      </c>
      <c r="I111" s="188" t="s">
        <v>112</v>
      </c>
      <c r="J111" s="189">
        <v>0</v>
      </c>
      <c r="K111" s="189">
        <v>0</v>
      </c>
      <c r="L111" s="189">
        <v>0</v>
      </c>
      <c r="M111" s="190"/>
    </row>
    <row r="112" spans="1:13" ht="16.5" customHeight="1" x14ac:dyDescent="0.2">
      <c r="A112" s="178" t="s">
        <v>216</v>
      </c>
      <c r="B112" s="177" t="s">
        <v>247</v>
      </c>
      <c r="C112" s="173">
        <v>0</v>
      </c>
      <c r="D112" s="173">
        <v>0</v>
      </c>
      <c r="E112" s="174">
        <v>0</v>
      </c>
      <c r="F112" s="173">
        <v>0</v>
      </c>
      <c r="G112" s="175">
        <v>0</v>
      </c>
      <c r="H112" s="175">
        <v>0</v>
      </c>
      <c r="I112" s="188" t="s">
        <v>112</v>
      </c>
      <c r="J112" s="189">
        <v>0</v>
      </c>
      <c r="K112" s="189">
        <v>0</v>
      </c>
      <c r="L112" s="189">
        <v>0</v>
      </c>
      <c r="M112" s="190"/>
    </row>
    <row r="113" spans="1:13" ht="16.5" customHeight="1" x14ac:dyDescent="0.2">
      <c r="A113" s="178" t="s">
        <v>216</v>
      </c>
      <c r="B113" s="177" t="s">
        <v>248</v>
      </c>
      <c r="C113" s="173">
        <v>0</v>
      </c>
      <c r="D113" s="173">
        <v>0</v>
      </c>
      <c r="E113" s="174">
        <v>0</v>
      </c>
      <c r="F113" s="173">
        <v>0</v>
      </c>
      <c r="G113" s="175">
        <v>0</v>
      </c>
      <c r="H113" s="175">
        <v>0</v>
      </c>
      <c r="I113" s="188" t="s">
        <v>112</v>
      </c>
      <c r="J113" s="189">
        <v>0</v>
      </c>
      <c r="K113" s="189">
        <v>0</v>
      </c>
      <c r="L113" s="189">
        <v>0</v>
      </c>
      <c r="M113" s="190"/>
    </row>
    <row r="114" spans="1:13" ht="16.5" customHeight="1" x14ac:dyDescent="0.2">
      <c r="A114" s="178" t="s">
        <v>216</v>
      </c>
      <c r="B114" s="178" t="s">
        <v>210</v>
      </c>
      <c r="C114" s="179">
        <v>7841872.8600000013</v>
      </c>
      <c r="D114" s="179">
        <v>7345431.4699999997</v>
      </c>
      <c r="E114" s="180">
        <v>496441.39000000153</v>
      </c>
      <c r="F114" s="179">
        <v>24252058.969999999</v>
      </c>
      <c r="G114" s="181">
        <v>39194728.602413088</v>
      </c>
      <c r="H114" s="181">
        <v>89417084.925370112</v>
      </c>
      <c r="I114" s="191">
        <v>-0.38124181912291943</v>
      </c>
      <c r="J114" s="196">
        <v>1</v>
      </c>
      <c r="K114" s="192">
        <v>1</v>
      </c>
      <c r="L114" s="192">
        <v>0</v>
      </c>
      <c r="M114" s="193"/>
    </row>
    <row r="115" spans="1:13" ht="16.5" customHeight="1" x14ac:dyDescent="0.2">
      <c r="A115" s="178"/>
      <c r="G115">
        <v>0</v>
      </c>
      <c r="H115">
        <v>0</v>
      </c>
      <c r="K115">
        <v>0</v>
      </c>
    </row>
    <row r="116" spans="1:13" ht="16.5" customHeight="1" x14ac:dyDescent="0.2">
      <c r="A116" s="178"/>
      <c r="G116">
        <v>0</v>
      </c>
      <c r="H116">
        <v>0</v>
      </c>
      <c r="K116">
        <v>0</v>
      </c>
    </row>
    <row r="117" spans="1:13" ht="16.5" customHeight="1" x14ac:dyDescent="0.2">
      <c r="A117" s="178" t="s">
        <v>3</v>
      </c>
      <c r="B117" s="168" t="s">
        <v>4</v>
      </c>
      <c r="C117" s="169" t="s">
        <v>439</v>
      </c>
      <c r="D117" s="169" t="s">
        <v>171</v>
      </c>
      <c r="E117" s="170" t="s">
        <v>440</v>
      </c>
      <c r="F117" s="170" t="s">
        <v>20</v>
      </c>
      <c r="G117" s="170" t="s">
        <v>21</v>
      </c>
      <c r="H117" s="170" t="s">
        <v>22</v>
      </c>
      <c r="I117" s="170" t="s">
        <v>441</v>
      </c>
      <c r="J117" s="170" t="s">
        <v>260</v>
      </c>
      <c r="K117" s="170" t="s">
        <v>442</v>
      </c>
      <c r="L117" s="170" t="s">
        <v>213</v>
      </c>
      <c r="M117" s="187" t="s">
        <v>140</v>
      </c>
    </row>
    <row r="118" spans="1:13" ht="16.5" customHeight="1" x14ac:dyDescent="0.2">
      <c r="A118" s="178" t="s">
        <v>53</v>
      </c>
      <c r="B118" s="172" t="s">
        <v>217</v>
      </c>
      <c r="C118" s="173">
        <v>21347.38</v>
      </c>
      <c r="D118" s="173">
        <v>11227.38</v>
      </c>
      <c r="E118" s="174">
        <v>10120.000000000002</v>
      </c>
      <c r="F118" s="173">
        <v>135864.28999999998</v>
      </c>
      <c r="G118" s="175">
        <v>39904.592766031106</v>
      </c>
      <c r="H118" s="175">
        <v>190182.16844117499</v>
      </c>
      <c r="I118" s="188">
        <v>2.4047281423619697</v>
      </c>
      <c r="J118" s="189">
        <v>5.1357146633989577E-3</v>
      </c>
      <c r="K118" s="189">
        <v>2.029984527523847E-3</v>
      </c>
      <c r="L118" s="189">
        <v>3.1057301358751108E-3</v>
      </c>
      <c r="M118" s="190"/>
    </row>
    <row r="119" spans="1:13" ht="16.5" customHeight="1" x14ac:dyDescent="0.2">
      <c r="A119" s="178" t="s">
        <v>53</v>
      </c>
      <c r="B119" s="172" t="s">
        <v>218</v>
      </c>
      <c r="C119" s="173">
        <v>139.30000000000001</v>
      </c>
      <c r="D119" s="173">
        <v>236.25</v>
      </c>
      <c r="E119" s="174">
        <v>-96.949999999999989</v>
      </c>
      <c r="F119" s="173">
        <v>2771.53</v>
      </c>
      <c r="G119" s="175">
        <v>4501.6899999999996</v>
      </c>
      <c r="H119" s="175">
        <v>8686.1299999999992</v>
      </c>
      <c r="I119" s="188">
        <v>-0.38433566060746061</v>
      </c>
      <c r="J119" s="189">
        <v>1.047647417952879E-4</v>
      </c>
      <c r="K119" s="189">
        <v>9.2714840978977815E-5</v>
      </c>
      <c r="L119" s="189">
        <v>1.2049900816310088E-5</v>
      </c>
      <c r="M119" s="190"/>
    </row>
    <row r="120" spans="1:13" ht="16.5" customHeight="1" x14ac:dyDescent="0.2">
      <c r="A120" s="178" t="s">
        <v>53</v>
      </c>
      <c r="B120" s="172" t="s">
        <v>219</v>
      </c>
      <c r="C120" s="173">
        <v>2334.08</v>
      </c>
      <c r="D120" s="173">
        <v>2005.34</v>
      </c>
      <c r="E120" s="174">
        <v>328.74</v>
      </c>
      <c r="F120" s="173">
        <v>8531.11</v>
      </c>
      <c r="G120" s="175">
        <v>8752</v>
      </c>
      <c r="H120" s="175">
        <v>19055.05</v>
      </c>
      <c r="I120" s="188">
        <v>-2.5238802559414908E-2</v>
      </c>
      <c r="J120" s="189">
        <v>3.2247875230547699E-4</v>
      </c>
      <c r="K120" s="189">
        <v>2.0339160599674094E-4</v>
      </c>
      <c r="L120" s="189">
        <v>1.1908714630873605E-4</v>
      </c>
      <c r="M120" s="190"/>
    </row>
    <row r="121" spans="1:13" ht="16.5" customHeight="1" x14ac:dyDescent="0.2">
      <c r="A121" s="178" t="s">
        <v>53</v>
      </c>
      <c r="B121" s="172" t="s">
        <v>220</v>
      </c>
      <c r="C121" s="173">
        <v>5683.9500000000007</v>
      </c>
      <c r="D121" s="173">
        <v>2386.2600000000002</v>
      </c>
      <c r="E121" s="174">
        <v>3297.6900000000005</v>
      </c>
      <c r="F121" s="173">
        <v>35905.25</v>
      </c>
      <c r="G121" s="175">
        <v>34913.649999999994</v>
      </c>
      <c r="H121" s="175">
        <v>88402.98000000001</v>
      </c>
      <c r="I121" s="188">
        <v>2.8401499127132412E-2</v>
      </c>
      <c r="J121" s="189">
        <v>1.3572302105137816E-3</v>
      </c>
      <c r="K121" s="189">
        <v>9.4360414048232739E-4</v>
      </c>
      <c r="L121" s="189">
        <v>4.1362607003145421E-4</v>
      </c>
      <c r="M121" s="190"/>
    </row>
    <row r="122" spans="1:13" ht="16.5" customHeight="1" x14ac:dyDescent="0.2">
      <c r="A122" s="178" t="s">
        <v>53</v>
      </c>
      <c r="B122" s="172" t="s">
        <v>211</v>
      </c>
      <c r="C122" s="173">
        <v>531419.87</v>
      </c>
      <c r="D122" s="173">
        <v>544383.43000000005</v>
      </c>
      <c r="E122" s="174">
        <v>-12963.560000000056</v>
      </c>
      <c r="F122" s="173">
        <v>2704126.83</v>
      </c>
      <c r="G122" s="175">
        <v>-115488.16953761957</v>
      </c>
      <c r="H122" s="175">
        <v>4622033.5204623798</v>
      </c>
      <c r="I122" s="188">
        <v>-24.414751838448243</v>
      </c>
      <c r="J122" s="189">
        <v>0.10221687989185049</v>
      </c>
      <c r="K122" s="189">
        <v>4.9335101230257271E-2</v>
      </c>
      <c r="L122" s="189">
        <v>5.2881778661593222E-2</v>
      </c>
      <c r="M122" s="190"/>
    </row>
    <row r="123" spans="1:13" ht="16.5" customHeight="1" x14ac:dyDescent="0.2">
      <c r="A123" s="178" t="s">
        <v>53</v>
      </c>
      <c r="B123" s="172" t="s">
        <v>221</v>
      </c>
      <c r="C123" s="173">
        <v>31930.98</v>
      </c>
      <c r="D123" s="173">
        <v>28067.759999999998</v>
      </c>
      <c r="E123" s="174">
        <v>3863.2200000000012</v>
      </c>
      <c r="F123" s="173">
        <v>210671.31000000003</v>
      </c>
      <c r="G123" s="175">
        <v>360811.48838381132</v>
      </c>
      <c r="H123" s="175">
        <v>704922.10142728989</v>
      </c>
      <c r="I123" s="188">
        <v>-0.41611806502153414</v>
      </c>
      <c r="J123" s="189">
        <v>7.9634445219157139E-3</v>
      </c>
      <c r="K123" s="189">
        <v>7.5242646076443776E-3</v>
      </c>
      <c r="L123" s="189">
        <v>4.391799142713362E-4</v>
      </c>
      <c r="M123" s="190"/>
    </row>
    <row r="124" spans="1:13" ht="16.5" customHeight="1" x14ac:dyDescent="0.2">
      <c r="A124" s="178" t="s">
        <v>53</v>
      </c>
      <c r="B124" s="172" t="s">
        <v>222</v>
      </c>
      <c r="C124" s="173">
        <v>90</v>
      </c>
      <c r="D124" s="173">
        <v>0</v>
      </c>
      <c r="E124" s="174">
        <v>90</v>
      </c>
      <c r="F124" s="173">
        <v>2970</v>
      </c>
      <c r="G124" s="175">
        <v>1969.14</v>
      </c>
      <c r="H124" s="175">
        <v>2374.14</v>
      </c>
      <c r="I124" s="188">
        <v>0.50827264694231999</v>
      </c>
      <c r="J124" s="189">
        <v>1.1226697280274977E-4</v>
      </c>
      <c r="K124" s="189">
        <v>2.5341321458673818E-5</v>
      </c>
      <c r="L124" s="189">
        <v>8.692565134407595E-5</v>
      </c>
      <c r="M124" s="190"/>
    </row>
    <row r="125" spans="1:13" ht="16.5" customHeight="1" x14ac:dyDescent="0.2">
      <c r="A125" s="178" t="s">
        <v>53</v>
      </c>
      <c r="B125" s="172" t="s">
        <v>223</v>
      </c>
      <c r="C125" s="173">
        <v>552675.36</v>
      </c>
      <c r="D125" s="173">
        <v>531716.52</v>
      </c>
      <c r="E125" s="174">
        <v>20958.839999999967</v>
      </c>
      <c r="F125" s="173">
        <v>1856531.5099999998</v>
      </c>
      <c r="G125" s="175">
        <v>2321171.3326050001</v>
      </c>
      <c r="H125" s="175">
        <v>6466018.4133949997</v>
      </c>
      <c r="I125" s="188">
        <v>-0.2001747204432105</v>
      </c>
      <c r="J125" s="189">
        <v>7.0177499171925228E-2</v>
      </c>
      <c r="K125" s="189">
        <v>6.901760265677119E-2</v>
      </c>
      <c r="L125" s="189">
        <v>1.159896515154038E-3</v>
      </c>
      <c r="M125" s="190"/>
    </row>
    <row r="126" spans="1:13" ht="16.5" customHeight="1" x14ac:dyDescent="0.2">
      <c r="A126" s="178" t="s">
        <v>53</v>
      </c>
      <c r="B126" s="172" t="s">
        <v>224</v>
      </c>
      <c r="C126" s="173">
        <v>174170.91999999998</v>
      </c>
      <c r="D126" s="173">
        <v>111472.7</v>
      </c>
      <c r="E126" s="174">
        <v>62698.219999999987</v>
      </c>
      <c r="F126" s="173">
        <v>322916.43</v>
      </c>
      <c r="G126" s="175">
        <v>1172449.0900000001</v>
      </c>
      <c r="H126" s="175">
        <v>2792489.16</v>
      </c>
      <c r="I126" s="188">
        <v>-0.72457957215012214</v>
      </c>
      <c r="J126" s="189">
        <v>1.2206346823020554E-2</v>
      </c>
      <c r="K126" s="189">
        <v>2.9806736533406635E-2</v>
      </c>
      <c r="L126" s="189">
        <v>-1.7600389710386081E-2</v>
      </c>
      <c r="M126" s="190"/>
    </row>
    <row r="127" spans="1:13" ht="16.5" customHeight="1" x14ac:dyDescent="0.2">
      <c r="A127" s="178" t="s">
        <v>53</v>
      </c>
      <c r="B127" s="172" t="s">
        <v>225</v>
      </c>
      <c r="C127" s="173">
        <v>-185.90999999999997</v>
      </c>
      <c r="D127" s="173">
        <v>649.13</v>
      </c>
      <c r="E127" s="174">
        <v>-835.04</v>
      </c>
      <c r="F127" s="173">
        <v>-25270.16</v>
      </c>
      <c r="G127" s="175">
        <v>7411.6</v>
      </c>
      <c r="H127" s="175">
        <v>40982.300000000003</v>
      </c>
      <c r="I127" s="188">
        <v>-4.4095417993415724</v>
      </c>
      <c r="J127" s="189">
        <v>-9.5522032506435521E-4</v>
      </c>
      <c r="K127" s="189">
        <v>4.3744077367628199E-4</v>
      </c>
      <c r="L127" s="189">
        <v>-1.3926610987406371E-3</v>
      </c>
      <c r="M127" s="190"/>
    </row>
    <row r="128" spans="1:13" ht="16.5" customHeight="1" x14ac:dyDescent="0.2">
      <c r="A128" s="178" t="s">
        <v>53</v>
      </c>
      <c r="B128" s="172" t="s">
        <v>226</v>
      </c>
      <c r="C128" s="173">
        <v>0</v>
      </c>
      <c r="D128" s="173">
        <v>0</v>
      </c>
      <c r="E128" s="174">
        <v>0</v>
      </c>
      <c r="F128" s="173">
        <v>0</v>
      </c>
      <c r="G128" s="175">
        <v>2799.0000000000005</v>
      </c>
      <c r="H128" s="175">
        <v>2799</v>
      </c>
      <c r="I128" s="188">
        <v>-1</v>
      </c>
      <c r="J128" s="189">
        <v>0</v>
      </c>
      <c r="K128" s="189">
        <v>2.9876232556979797E-5</v>
      </c>
      <c r="L128" s="189">
        <v>-2.9876232556979797E-5</v>
      </c>
      <c r="M128" s="190"/>
    </row>
    <row r="129" spans="1:13" ht="16.5" customHeight="1" x14ac:dyDescent="0.2">
      <c r="A129" s="178" t="s">
        <v>53</v>
      </c>
      <c r="B129" s="172" t="s">
        <v>227</v>
      </c>
      <c r="C129" s="173">
        <v>0</v>
      </c>
      <c r="D129" s="173">
        <v>600</v>
      </c>
      <c r="E129" s="174">
        <v>-600</v>
      </c>
      <c r="F129" s="173">
        <v>-540583</v>
      </c>
      <c r="G129" s="175">
        <v>-1059291</v>
      </c>
      <c r="H129" s="175">
        <v>-516233</v>
      </c>
      <c r="I129" s="188">
        <v>-0.48967469750993831</v>
      </c>
      <c r="J129" s="189">
        <v>-2.0434214464184808E-2</v>
      </c>
      <c r="K129" s="189">
        <v>-5.5102169208958024E-3</v>
      </c>
      <c r="L129" s="189">
        <v>-1.4923997543289005E-2</v>
      </c>
      <c r="M129" s="190"/>
    </row>
    <row r="130" spans="1:13" ht="16.5" customHeight="1" x14ac:dyDescent="0.2">
      <c r="A130" s="178" t="s">
        <v>53</v>
      </c>
      <c r="B130" s="176" t="s">
        <v>228</v>
      </c>
      <c r="C130" s="173">
        <v>6340643.1599999992</v>
      </c>
      <c r="D130" s="173">
        <v>6872843.6799999997</v>
      </c>
      <c r="E130" s="174">
        <v>-532200.52000000048</v>
      </c>
      <c r="F130" s="173">
        <v>22291729.059999999</v>
      </c>
      <c r="G130" s="175">
        <v>30235582.368731767</v>
      </c>
      <c r="H130" s="175">
        <v>80414895.621041298</v>
      </c>
      <c r="I130" s="188">
        <v>-0.26273194317391191</v>
      </c>
      <c r="J130" s="189">
        <v>0.84263465996810993</v>
      </c>
      <c r="K130" s="189">
        <v>0.85834016528027368</v>
      </c>
      <c r="L130" s="189">
        <v>-1.5705505312163748E-2</v>
      </c>
      <c r="M130" s="190"/>
    </row>
    <row r="131" spans="1:13" ht="16.5" customHeight="1" x14ac:dyDescent="0.2">
      <c r="A131" s="178" t="s">
        <v>53</v>
      </c>
      <c r="B131" s="172" t="s">
        <v>229</v>
      </c>
      <c r="C131" s="173">
        <v>-261480.25</v>
      </c>
      <c r="D131" s="173">
        <v>-248316.35</v>
      </c>
      <c r="E131" s="174">
        <v>-13163.899999999994</v>
      </c>
      <c r="F131" s="173">
        <v>-1185591.5899999999</v>
      </c>
      <c r="G131" s="175">
        <v>-555013.17000000004</v>
      </c>
      <c r="H131" s="175">
        <v>-2118860.6800000002</v>
      </c>
      <c r="I131" s="188">
        <v>1.1361503727920543</v>
      </c>
      <c r="J131" s="189">
        <v>-4.4815750434242033E-2</v>
      </c>
      <c r="K131" s="189">
        <v>-2.2616496760100163E-2</v>
      </c>
      <c r="L131" s="189">
        <v>-2.2199253674141869E-2</v>
      </c>
      <c r="M131" s="190"/>
    </row>
    <row r="132" spans="1:13" ht="16.5" customHeight="1" x14ac:dyDescent="0.2">
      <c r="A132" s="178" t="s">
        <v>53</v>
      </c>
      <c r="B132" s="172" t="s">
        <v>230</v>
      </c>
      <c r="C132" s="173">
        <v>0</v>
      </c>
      <c r="D132" s="173">
        <v>72260</v>
      </c>
      <c r="E132" s="174">
        <v>-72260</v>
      </c>
      <c r="F132" s="173">
        <v>72260</v>
      </c>
      <c r="G132" s="175">
        <v>0</v>
      </c>
      <c r="H132" s="175">
        <v>19731</v>
      </c>
      <c r="I132" s="188" t="s">
        <v>112</v>
      </c>
      <c r="J132" s="189">
        <v>2.7314516682581474E-3</v>
      </c>
      <c r="K132" s="189">
        <v>2.1060662543114268E-4</v>
      </c>
      <c r="L132" s="189">
        <v>2.5208450428270048E-3</v>
      </c>
      <c r="M132" s="190"/>
    </row>
    <row r="133" spans="1:13" ht="16.5" customHeight="1" x14ac:dyDescent="0.2">
      <c r="A133" s="178" t="s">
        <v>53</v>
      </c>
      <c r="B133" s="172" t="s">
        <v>231</v>
      </c>
      <c r="C133" s="173">
        <v>0</v>
      </c>
      <c r="D133" s="173">
        <v>0</v>
      </c>
      <c r="E133" s="174">
        <v>0</v>
      </c>
      <c r="F133" s="173">
        <v>0</v>
      </c>
      <c r="G133" s="175">
        <v>0</v>
      </c>
      <c r="H133" s="175">
        <v>0</v>
      </c>
      <c r="I133" s="188" t="s">
        <v>112</v>
      </c>
      <c r="J133" s="189">
        <v>0</v>
      </c>
      <c r="K133" s="189">
        <v>0</v>
      </c>
      <c r="L133" s="189">
        <v>0</v>
      </c>
      <c r="M133" s="190"/>
    </row>
    <row r="134" spans="1:13" ht="16.5" customHeight="1" x14ac:dyDescent="0.2">
      <c r="A134" s="178" t="s">
        <v>53</v>
      </c>
      <c r="B134" s="172" t="s">
        <v>232</v>
      </c>
      <c r="C134" s="173">
        <v>143</v>
      </c>
      <c r="D134" s="173">
        <v>143</v>
      </c>
      <c r="E134" s="174">
        <v>0</v>
      </c>
      <c r="F134" s="173">
        <v>286</v>
      </c>
      <c r="G134" s="175">
        <v>98228.999999999985</v>
      </c>
      <c r="H134" s="175">
        <v>103516</v>
      </c>
      <c r="I134" s="188">
        <v>-0.99708843620519394</v>
      </c>
      <c r="J134" s="189">
        <v>1.081089367730183E-5</v>
      </c>
      <c r="K134" s="189">
        <v>1.1049189315356629E-3</v>
      </c>
      <c r="L134" s="189">
        <v>-1.0941080378583611E-3</v>
      </c>
      <c r="M134" s="190"/>
    </row>
    <row r="135" spans="1:13" ht="16.5" customHeight="1" x14ac:dyDescent="0.2">
      <c r="A135" s="178" t="s">
        <v>53</v>
      </c>
      <c r="B135" s="172" t="s">
        <v>233</v>
      </c>
      <c r="C135" s="173">
        <v>439</v>
      </c>
      <c r="D135" s="173">
        <v>1925</v>
      </c>
      <c r="E135" s="174">
        <v>-1486</v>
      </c>
      <c r="F135" s="173">
        <v>7085</v>
      </c>
      <c r="G135" s="175">
        <v>9429</v>
      </c>
      <c r="H135" s="175">
        <v>16240.000000000002</v>
      </c>
      <c r="I135" s="188">
        <v>-0.24859476084420407</v>
      </c>
      <c r="J135" s="189">
        <v>2.6781532064224986E-4</v>
      </c>
      <c r="K135" s="189">
        <v>1.7334405742241941E-4</v>
      </c>
      <c r="L135" s="189">
        <v>9.4471263219830451E-5</v>
      </c>
      <c r="M135" s="190"/>
    </row>
    <row r="136" spans="1:13" ht="16.5" customHeight="1" x14ac:dyDescent="0.2">
      <c r="A136" s="178" t="s">
        <v>53</v>
      </c>
      <c r="B136" s="172" t="s">
        <v>234</v>
      </c>
      <c r="C136" s="173">
        <v>0</v>
      </c>
      <c r="D136" s="173">
        <v>0</v>
      </c>
      <c r="E136" s="174">
        <v>0</v>
      </c>
      <c r="F136" s="173">
        <v>0</v>
      </c>
      <c r="G136" s="175">
        <v>3609</v>
      </c>
      <c r="H136" s="175">
        <v>5283.5</v>
      </c>
      <c r="I136" s="188">
        <v>-1</v>
      </c>
      <c r="J136" s="189">
        <v>0</v>
      </c>
      <c r="K136" s="189">
        <v>5.6395525085674442E-5</v>
      </c>
      <c r="L136" s="189">
        <v>-5.6395525085674442E-5</v>
      </c>
      <c r="M136" s="190"/>
    </row>
    <row r="137" spans="1:13" ht="16.5" customHeight="1" x14ac:dyDescent="0.2">
      <c r="A137" s="178" t="s">
        <v>53</v>
      </c>
      <c r="B137" s="172" t="s">
        <v>127</v>
      </c>
      <c r="C137" s="173">
        <v>16916.009999999998</v>
      </c>
      <c r="D137" s="173">
        <v>19320.599999999999</v>
      </c>
      <c r="E137" s="174">
        <v>-2404.59</v>
      </c>
      <c r="F137" s="173">
        <v>61643.509999999995</v>
      </c>
      <c r="G137" s="175">
        <v>-210596.83000000039</v>
      </c>
      <c r="H137" s="175">
        <v>-93059.662999999389</v>
      </c>
      <c r="I137" s="188">
        <v>-1.2927086319390462</v>
      </c>
      <c r="J137" s="189">
        <v>2.3301448689010212E-3</v>
      </c>
      <c r="K137" s="189">
        <v>-9.9330908662456229E-4</v>
      </c>
      <c r="L137" s="189">
        <v>3.3234539555255837E-3</v>
      </c>
      <c r="M137" s="190"/>
    </row>
    <row r="138" spans="1:13" ht="16.5" customHeight="1" x14ac:dyDescent="0.2">
      <c r="A138" s="178" t="s">
        <v>53</v>
      </c>
      <c r="B138" s="79" t="s">
        <v>235</v>
      </c>
      <c r="C138" s="173">
        <v>0</v>
      </c>
      <c r="D138" s="173">
        <v>0</v>
      </c>
      <c r="E138" s="174">
        <v>0</v>
      </c>
      <c r="F138" s="173">
        <v>0</v>
      </c>
      <c r="G138" s="175">
        <v>0</v>
      </c>
      <c r="H138" s="175">
        <v>0</v>
      </c>
      <c r="I138" s="188" t="s">
        <v>112</v>
      </c>
      <c r="J138" s="189">
        <v>0</v>
      </c>
      <c r="K138" s="189">
        <v>0</v>
      </c>
      <c r="L138" s="189">
        <v>0</v>
      </c>
      <c r="M138" s="190"/>
    </row>
    <row r="139" spans="1:13" ht="16.5" customHeight="1" x14ac:dyDescent="0.2">
      <c r="A139" s="178" t="s">
        <v>53</v>
      </c>
      <c r="B139" s="79" t="s">
        <v>236</v>
      </c>
      <c r="C139" s="173">
        <v>0</v>
      </c>
      <c r="D139" s="173">
        <v>0</v>
      </c>
      <c r="E139" s="174">
        <v>0</v>
      </c>
      <c r="F139" s="173">
        <v>0</v>
      </c>
      <c r="G139" s="175">
        <v>0</v>
      </c>
      <c r="H139" s="175">
        <v>0</v>
      </c>
      <c r="I139" s="188" t="s">
        <v>112</v>
      </c>
      <c r="J139" s="189">
        <v>0</v>
      </c>
      <c r="K139" s="189">
        <v>0</v>
      </c>
      <c r="L139" s="189">
        <v>0</v>
      </c>
      <c r="M139" s="190"/>
    </row>
    <row r="140" spans="1:13" ht="16.5" customHeight="1" x14ac:dyDescent="0.2">
      <c r="A140" s="178" t="s">
        <v>53</v>
      </c>
      <c r="B140" s="79" t="s">
        <v>237</v>
      </c>
      <c r="C140" s="173">
        <v>0</v>
      </c>
      <c r="D140" s="173">
        <v>0</v>
      </c>
      <c r="E140" s="174">
        <v>0</v>
      </c>
      <c r="F140" s="173">
        <v>0</v>
      </c>
      <c r="G140" s="175">
        <v>0</v>
      </c>
      <c r="H140" s="175">
        <v>0</v>
      </c>
      <c r="I140" s="188" t="s">
        <v>112</v>
      </c>
      <c r="J140" s="189">
        <v>0</v>
      </c>
      <c r="K140" s="189">
        <v>0</v>
      </c>
      <c r="L140" s="189">
        <v>0</v>
      </c>
      <c r="M140" s="190"/>
    </row>
    <row r="141" spans="1:13" ht="16.5" customHeight="1" x14ac:dyDescent="0.2">
      <c r="A141" s="178" t="s">
        <v>53</v>
      </c>
      <c r="B141" s="79" t="s">
        <v>238</v>
      </c>
      <c r="C141" s="173">
        <v>0</v>
      </c>
      <c r="D141" s="173">
        <v>0</v>
      </c>
      <c r="E141" s="174">
        <v>0</v>
      </c>
      <c r="F141" s="173">
        <v>0</v>
      </c>
      <c r="G141" s="175">
        <v>0</v>
      </c>
      <c r="H141" s="175">
        <v>0</v>
      </c>
      <c r="I141" s="188" t="s">
        <v>112</v>
      </c>
      <c r="J141" s="189">
        <v>0</v>
      </c>
      <c r="K141" s="189">
        <v>0</v>
      </c>
      <c r="L141" s="189">
        <v>0</v>
      </c>
      <c r="M141" s="190"/>
    </row>
    <row r="142" spans="1:13" ht="16.5" customHeight="1" x14ac:dyDescent="0.2">
      <c r="A142" s="178" t="s">
        <v>53</v>
      </c>
      <c r="B142" s="79" t="s">
        <v>239</v>
      </c>
      <c r="C142" s="173">
        <v>0</v>
      </c>
      <c r="D142" s="173">
        <v>0</v>
      </c>
      <c r="E142" s="174">
        <v>0</v>
      </c>
      <c r="F142" s="173">
        <v>0</v>
      </c>
      <c r="G142" s="175">
        <v>0</v>
      </c>
      <c r="H142" s="175">
        <v>0</v>
      </c>
      <c r="I142" s="188" t="s">
        <v>112</v>
      </c>
      <c r="J142" s="189">
        <v>0</v>
      </c>
      <c r="K142" s="189">
        <v>0</v>
      </c>
      <c r="L142" s="189">
        <v>0</v>
      </c>
      <c r="M142" s="190"/>
    </row>
    <row r="143" spans="1:13" ht="16.5" customHeight="1" x14ac:dyDescent="0.2">
      <c r="A143" s="178" t="s">
        <v>53</v>
      </c>
      <c r="B143" s="79" t="s">
        <v>240</v>
      </c>
      <c r="C143" s="173">
        <v>0</v>
      </c>
      <c r="D143" s="173">
        <v>0</v>
      </c>
      <c r="E143" s="174">
        <v>0</v>
      </c>
      <c r="F143" s="173">
        <v>0</v>
      </c>
      <c r="G143" s="175">
        <v>0</v>
      </c>
      <c r="H143" s="175">
        <v>0</v>
      </c>
      <c r="I143" s="188" t="s">
        <v>112</v>
      </c>
      <c r="J143" s="189">
        <v>0</v>
      </c>
      <c r="K143" s="189">
        <v>0</v>
      </c>
      <c r="L143" s="189">
        <v>0</v>
      </c>
      <c r="M143" s="190"/>
    </row>
    <row r="144" spans="1:13" ht="16.5" customHeight="1" x14ac:dyDescent="0.2">
      <c r="A144" s="178" t="s">
        <v>53</v>
      </c>
      <c r="B144" s="79" t="s">
        <v>241</v>
      </c>
      <c r="C144" s="173">
        <v>0</v>
      </c>
      <c r="D144" s="173">
        <v>0</v>
      </c>
      <c r="E144" s="174">
        <v>0</v>
      </c>
      <c r="F144" s="173">
        <v>0</v>
      </c>
      <c r="G144" s="175">
        <v>0</v>
      </c>
      <c r="H144" s="175">
        <v>0</v>
      </c>
      <c r="I144" s="188" t="s">
        <v>112</v>
      </c>
      <c r="J144" s="189">
        <v>0</v>
      </c>
      <c r="K144" s="189">
        <v>0</v>
      </c>
      <c r="L144" s="189">
        <v>0</v>
      </c>
      <c r="M144" s="190"/>
    </row>
    <row r="145" spans="1:13" ht="16.5" customHeight="1" x14ac:dyDescent="0.2">
      <c r="A145" s="178" t="s">
        <v>53</v>
      </c>
      <c r="B145" s="79" t="s">
        <v>242</v>
      </c>
      <c r="C145" s="173">
        <v>0</v>
      </c>
      <c r="D145" s="173">
        <v>0</v>
      </c>
      <c r="E145" s="174">
        <v>0</v>
      </c>
      <c r="F145" s="173">
        <v>0</v>
      </c>
      <c r="G145" s="175">
        <v>0</v>
      </c>
      <c r="H145" s="175">
        <v>0</v>
      </c>
      <c r="I145" s="188" t="s">
        <v>112</v>
      </c>
      <c r="J145" s="189">
        <v>0</v>
      </c>
      <c r="K145" s="189">
        <v>0</v>
      </c>
      <c r="L145" s="189">
        <v>0</v>
      </c>
      <c r="M145" s="190"/>
    </row>
    <row r="146" spans="1:13" ht="16.5" customHeight="1" x14ac:dyDescent="0.2">
      <c r="A146" s="178" t="s">
        <v>53</v>
      </c>
      <c r="B146" s="79" t="s">
        <v>243</v>
      </c>
      <c r="C146" s="173">
        <v>121834.14</v>
      </c>
      <c r="D146" s="173">
        <v>109614</v>
      </c>
      <c r="E146" s="174">
        <v>12220.14</v>
      </c>
      <c r="F146" s="173">
        <v>492950.14</v>
      </c>
      <c r="G146" s="175">
        <v>415533.00000000006</v>
      </c>
      <c r="H146" s="175">
        <v>917053.59</v>
      </c>
      <c r="I146" s="188">
        <v>0.18630804292318537</v>
      </c>
      <c r="J146" s="189">
        <v>1.8633676754374308E-2</v>
      </c>
      <c r="K146" s="189">
        <v>9.7885338771179706E-3</v>
      </c>
      <c r="L146" s="189">
        <v>8.8451428772563373E-3</v>
      </c>
      <c r="M146" s="190"/>
    </row>
    <row r="147" spans="1:13" ht="16.5" customHeight="1" x14ac:dyDescent="0.2">
      <c r="A147" s="178" t="s">
        <v>53</v>
      </c>
      <c r="B147" s="79" t="s">
        <v>244</v>
      </c>
      <c r="C147" s="173">
        <v>0</v>
      </c>
      <c r="D147" s="173">
        <v>0</v>
      </c>
      <c r="E147" s="174">
        <v>0</v>
      </c>
      <c r="F147" s="173">
        <v>0</v>
      </c>
      <c r="G147" s="175">
        <v>0</v>
      </c>
      <c r="H147" s="175">
        <v>0</v>
      </c>
      <c r="I147" s="188" t="s">
        <v>112</v>
      </c>
      <c r="J147" s="189">
        <v>0</v>
      </c>
      <c r="K147" s="189">
        <v>0</v>
      </c>
      <c r="L147" s="189">
        <v>0</v>
      </c>
      <c r="M147" s="190"/>
    </row>
    <row r="148" spans="1:13" ht="16.5" customHeight="1" x14ac:dyDescent="0.2">
      <c r="A148" s="178" t="s">
        <v>53</v>
      </c>
      <c r="B148" s="177" t="s">
        <v>245</v>
      </c>
      <c r="C148" s="173">
        <v>0</v>
      </c>
      <c r="D148" s="173">
        <v>0</v>
      </c>
      <c r="E148" s="174">
        <v>0</v>
      </c>
      <c r="F148" s="173">
        <v>0</v>
      </c>
      <c r="G148" s="175">
        <v>0</v>
      </c>
      <c r="H148" s="175">
        <v>0</v>
      </c>
      <c r="I148" s="188" t="s">
        <v>112</v>
      </c>
      <c r="J148" s="189">
        <v>0</v>
      </c>
      <c r="K148" s="189">
        <v>0</v>
      </c>
      <c r="L148" s="189">
        <v>0</v>
      </c>
      <c r="M148" s="190"/>
    </row>
    <row r="149" spans="1:13" ht="16.5" customHeight="1" x14ac:dyDescent="0.2">
      <c r="A149" s="178" t="s">
        <v>53</v>
      </c>
      <c r="B149" s="177" t="s">
        <v>246</v>
      </c>
      <c r="C149" s="173">
        <v>0</v>
      </c>
      <c r="D149" s="173">
        <v>0</v>
      </c>
      <c r="E149" s="174">
        <v>0</v>
      </c>
      <c r="F149" s="173">
        <v>0</v>
      </c>
      <c r="G149" s="175">
        <v>0</v>
      </c>
      <c r="H149" s="175">
        <v>0</v>
      </c>
      <c r="I149" s="188" t="s">
        <v>112</v>
      </c>
      <c r="J149" s="189">
        <v>0</v>
      </c>
      <c r="K149" s="189">
        <v>0</v>
      </c>
      <c r="L149" s="189">
        <v>0</v>
      </c>
      <c r="M149" s="190"/>
    </row>
    <row r="150" spans="1:13" ht="16.5" customHeight="1" x14ac:dyDescent="0.2">
      <c r="A150" s="178" t="s">
        <v>53</v>
      </c>
      <c r="B150" s="177" t="s">
        <v>247</v>
      </c>
      <c r="C150" s="173">
        <v>0</v>
      </c>
      <c r="D150" s="173">
        <v>0</v>
      </c>
      <c r="E150" s="174">
        <v>0</v>
      </c>
      <c r="F150" s="173">
        <v>0</v>
      </c>
      <c r="G150" s="175">
        <v>0</v>
      </c>
      <c r="H150" s="175">
        <v>0</v>
      </c>
      <c r="I150" s="188" t="s">
        <v>112</v>
      </c>
      <c r="J150" s="189">
        <v>0</v>
      </c>
      <c r="K150" s="189">
        <v>0</v>
      </c>
      <c r="L150" s="189">
        <v>0</v>
      </c>
      <c r="M150" s="190"/>
    </row>
    <row r="151" spans="1:13" ht="16.5" customHeight="1" x14ac:dyDescent="0.2">
      <c r="A151" s="178" t="s">
        <v>53</v>
      </c>
      <c r="B151" s="177" t="s">
        <v>248</v>
      </c>
      <c r="C151" s="173">
        <v>0</v>
      </c>
      <c r="D151" s="173">
        <v>0</v>
      </c>
      <c r="E151" s="174">
        <v>0</v>
      </c>
      <c r="F151" s="173">
        <v>0</v>
      </c>
      <c r="G151" s="175">
        <v>0</v>
      </c>
      <c r="H151" s="175">
        <v>0</v>
      </c>
      <c r="I151" s="188" t="s">
        <v>112</v>
      </c>
      <c r="J151" s="189">
        <v>0</v>
      </c>
      <c r="K151" s="189">
        <v>0</v>
      </c>
      <c r="L151" s="189">
        <v>0</v>
      </c>
      <c r="M151" s="190"/>
    </row>
    <row r="152" spans="1:13" ht="16.5" customHeight="1" x14ac:dyDescent="0.2">
      <c r="A152" s="178" t="s">
        <v>53</v>
      </c>
      <c r="B152" s="178" t="s">
        <v>210</v>
      </c>
      <c r="C152" s="179">
        <v>7538100.9899999984</v>
      </c>
      <c r="D152" s="179">
        <v>8060534.6999999993</v>
      </c>
      <c r="E152" s="180">
        <v>-522433.71000000089</v>
      </c>
      <c r="F152" s="179">
        <v>26454797.219999999</v>
      </c>
      <c r="G152" s="181">
        <v>32776676.782949012</v>
      </c>
      <c r="H152" s="181">
        <v>93686511.331767201</v>
      </c>
      <c r="I152" s="191">
        <v>-0.19287738060857229</v>
      </c>
      <c r="J152" s="192">
        <v>1</v>
      </c>
      <c r="K152" s="192">
        <v>1</v>
      </c>
      <c r="L152" s="192">
        <v>0</v>
      </c>
      <c r="M152" s="193"/>
    </row>
    <row r="153" spans="1:13" ht="16.5" customHeight="1" x14ac:dyDescent="0.2">
      <c r="A153" s="178"/>
      <c r="G153">
        <v>0</v>
      </c>
      <c r="H153">
        <v>0</v>
      </c>
      <c r="K153">
        <v>0</v>
      </c>
    </row>
    <row r="154" spans="1:13" ht="16.5" customHeight="1" x14ac:dyDescent="0.2">
      <c r="A154" s="178"/>
      <c r="G154">
        <v>0</v>
      </c>
      <c r="H154">
        <v>0</v>
      </c>
      <c r="K154">
        <v>0</v>
      </c>
    </row>
    <row r="155" spans="1:13" ht="16.5" customHeight="1" x14ac:dyDescent="0.2">
      <c r="A155" s="178" t="s">
        <v>3</v>
      </c>
      <c r="B155" s="168" t="s">
        <v>4</v>
      </c>
      <c r="C155" s="169" t="s">
        <v>439</v>
      </c>
      <c r="D155" s="169" t="s">
        <v>171</v>
      </c>
      <c r="E155" s="170" t="s">
        <v>440</v>
      </c>
      <c r="F155" s="170" t="s">
        <v>20</v>
      </c>
      <c r="G155" s="170" t="s">
        <v>21</v>
      </c>
      <c r="H155" s="170" t="s">
        <v>22</v>
      </c>
      <c r="I155" s="170" t="s">
        <v>441</v>
      </c>
      <c r="J155" s="170" t="s">
        <v>260</v>
      </c>
      <c r="K155" s="170" t="s">
        <v>442</v>
      </c>
      <c r="L155" s="170" t="s">
        <v>213</v>
      </c>
      <c r="M155" s="187" t="s">
        <v>140</v>
      </c>
    </row>
    <row r="156" spans="1:13" ht="16.5" customHeight="1" x14ac:dyDescent="0.2">
      <c r="A156" s="178" t="s">
        <v>54</v>
      </c>
      <c r="B156" s="172" t="s">
        <v>217</v>
      </c>
      <c r="C156" s="173">
        <v>13299.08</v>
      </c>
      <c r="D156" s="173">
        <v>18491.25</v>
      </c>
      <c r="E156" s="174">
        <v>-5192.17</v>
      </c>
      <c r="F156" s="173">
        <v>141336.81</v>
      </c>
      <c r="G156" s="175">
        <v>77932.469168236959</v>
      </c>
      <c r="H156" s="175">
        <v>312853.28730278899</v>
      </c>
      <c r="I156" s="188">
        <v>0.81358054618914633</v>
      </c>
      <c r="J156" s="189">
        <v>3.8691124154725288E-3</v>
      </c>
      <c r="K156" s="189">
        <v>2.2628601645972965E-3</v>
      </c>
      <c r="L156" s="189">
        <v>1.6062522508752323E-3</v>
      </c>
      <c r="M156" s="190"/>
    </row>
    <row r="157" spans="1:13" ht="16.5" customHeight="1" x14ac:dyDescent="0.2">
      <c r="A157" s="178" t="s">
        <v>54</v>
      </c>
      <c r="B157" s="172" t="s">
        <v>218</v>
      </c>
      <c r="C157" s="173">
        <v>128.97999999999999</v>
      </c>
      <c r="D157" s="173">
        <v>218.75</v>
      </c>
      <c r="E157" s="174">
        <v>-89.77000000000001</v>
      </c>
      <c r="F157" s="173">
        <v>3022.39</v>
      </c>
      <c r="G157" s="175">
        <v>2406.2272314363277</v>
      </c>
      <c r="H157" s="175">
        <v>6393.6239669020697</v>
      </c>
      <c r="I157" s="188">
        <v>0.25607006708002045</v>
      </c>
      <c r="J157" s="189">
        <v>8.2738294952320034E-5</v>
      </c>
      <c r="K157" s="189">
        <v>4.6244925558716549E-5</v>
      </c>
      <c r="L157" s="189">
        <v>3.6493369393603485E-5</v>
      </c>
      <c r="M157" s="190"/>
    </row>
    <row r="158" spans="1:13" ht="16.5" customHeight="1" x14ac:dyDescent="0.2">
      <c r="A158" s="178" t="s">
        <v>54</v>
      </c>
      <c r="B158" s="172" t="s">
        <v>219</v>
      </c>
      <c r="C158" s="173">
        <v>2640.37</v>
      </c>
      <c r="D158" s="173">
        <v>2268.48</v>
      </c>
      <c r="E158" s="174">
        <v>371.88999999999987</v>
      </c>
      <c r="F158" s="173">
        <v>9651.7200000000012</v>
      </c>
      <c r="G158" s="175">
        <v>7422.1512200505458</v>
      </c>
      <c r="H158" s="175">
        <v>20777.1807287138</v>
      </c>
      <c r="I158" s="188">
        <v>0.30039387690274943</v>
      </c>
      <c r="J158" s="189">
        <v>2.642170124164011E-4</v>
      </c>
      <c r="K158" s="189">
        <v>1.5028083933202118E-4</v>
      </c>
      <c r="L158" s="189">
        <v>1.1393617308437992E-4</v>
      </c>
      <c r="M158" s="190"/>
    </row>
    <row r="159" spans="1:13" ht="16.5" customHeight="1" x14ac:dyDescent="0.2">
      <c r="A159" s="178" t="s">
        <v>54</v>
      </c>
      <c r="B159" s="172" t="s">
        <v>220</v>
      </c>
      <c r="C159" s="173">
        <v>36359.380000000005</v>
      </c>
      <c r="D159" s="173">
        <v>28990.16</v>
      </c>
      <c r="E159" s="174">
        <v>7369.2200000000048</v>
      </c>
      <c r="F159" s="173">
        <v>135889.35</v>
      </c>
      <c r="G159" s="175">
        <v>125502.78191143833</v>
      </c>
      <c r="H159" s="175">
        <v>443663.08273478999</v>
      </c>
      <c r="I159" s="188">
        <v>8.2759664211196515E-2</v>
      </c>
      <c r="J159" s="189">
        <v>3.7199875334351464E-3</v>
      </c>
      <c r="K159" s="189">
        <v>3.2090042111379185E-3</v>
      </c>
      <c r="L159" s="189">
        <v>5.1098332229722798E-4</v>
      </c>
      <c r="M159" s="190"/>
    </row>
    <row r="160" spans="1:13" ht="16.5" customHeight="1" x14ac:dyDescent="0.2">
      <c r="A160" s="178" t="s">
        <v>54</v>
      </c>
      <c r="B160" s="172" t="s">
        <v>211</v>
      </c>
      <c r="C160" s="173">
        <v>763047.42</v>
      </c>
      <c r="D160" s="173">
        <v>802937.64</v>
      </c>
      <c r="E160" s="174">
        <v>-39890.219999999972</v>
      </c>
      <c r="F160" s="173">
        <v>3979203.49</v>
      </c>
      <c r="G160" s="175">
        <v>9809902.8388046436</v>
      </c>
      <c r="H160" s="175">
        <v>17576674.608988199</v>
      </c>
      <c r="I160" s="188">
        <v>-0.59436871543114345</v>
      </c>
      <c r="J160" s="189">
        <v>0.10893118096305285</v>
      </c>
      <c r="K160" s="189">
        <v>0.12713165695546647</v>
      </c>
      <c r="L160" s="189">
        <v>-1.8200475992413617E-2</v>
      </c>
      <c r="M160" s="190"/>
    </row>
    <row r="161" spans="1:13" ht="16.5" customHeight="1" x14ac:dyDescent="0.2">
      <c r="A161" s="178" t="s">
        <v>54</v>
      </c>
      <c r="B161" s="172" t="s">
        <v>221</v>
      </c>
      <c r="C161" s="173">
        <v>43643.61</v>
      </c>
      <c r="D161" s="173">
        <v>40782.93</v>
      </c>
      <c r="E161" s="174">
        <v>2860.6800000000003</v>
      </c>
      <c r="F161" s="173">
        <v>289031.08</v>
      </c>
      <c r="G161" s="175">
        <v>331694.12095548178</v>
      </c>
      <c r="H161" s="175">
        <v>781059.16206401598</v>
      </c>
      <c r="I161" s="188">
        <v>-0.12862163740673527</v>
      </c>
      <c r="J161" s="189">
        <v>7.912261073993631E-3</v>
      </c>
      <c r="K161" s="189">
        <v>5.6493817893555811E-3</v>
      </c>
      <c r="L161" s="189">
        <v>2.2628792846380499E-3</v>
      </c>
      <c r="M161" s="190"/>
    </row>
    <row r="162" spans="1:13" ht="16.5" customHeight="1" x14ac:dyDescent="0.2">
      <c r="A162" s="178" t="s">
        <v>54</v>
      </c>
      <c r="B162" s="172" t="s">
        <v>222</v>
      </c>
      <c r="C162" s="173">
        <v>270</v>
      </c>
      <c r="D162" s="173">
        <v>90</v>
      </c>
      <c r="E162" s="174">
        <v>180</v>
      </c>
      <c r="F162" s="173">
        <v>585</v>
      </c>
      <c r="G162" s="175">
        <v>3065.8130303367625</v>
      </c>
      <c r="H162" s="175">
        <v>7572.6453699271005</v>
      </c>
      <c r="I162" s="188">
        <v>-0.80918601551649716</v>
      </c>
      <c r="J162" s="189">
        <v>1.6014446364336575E-5</v>
      </c>
      <c r="K162" s="189">
        <v>5.4772758489974269E-5</v>
      </c>
      <c r="L162" s="189">
        <v>-3.8758312125637697E-5</v>
      </c>
      <c r="M162" s="190"/>
    </row>
    <row r="163" spans="1:13" ht="16.5" customHeight="1" x14ac:dyDescent="0.2">
      <c r="A163" s="178" t="s">
        <v>54</v>
      </c>
      <c r="B163" s="172" t="s">
        <v>223</v>
      </c>
      <c r="C163" s="173">
        <v>802137.82</v>
      </c>
      <c r="D163" s="173">
        <v>700111.19</v>
      </c>
      <c r="E163" s="174">
        <v>102026.63</v>
      </c>
      <c r="F163" s="173">
        <v>2680338.94</v>
      </c>
      <c r="G163" s="175">
        <v>3871259.9327946468</v>
      </c>
      <c r="H163" s="175">
        <v>9658803.3122891299</v>
      </c>
      <c r="I163" s="188">
        <v>-0.30763136897783194</v>
      </c>
      <c r="J163" s="189">
        <v>7.3374605457902142E-2</v>
      </c>
      <c r="K163" s="189">
        <v>6.986188779249132E-2</v>
      </c>
      <c r="L163" s="189">
        <v>3.5127176654108222E-3</v>
      </c>
      <c r="M163" s="190"/>
    </row>
    <row r="164" spans="1:13" ht="16.5" customHeight="1" x14ac:dyDescent="0.2">
      <c r="A164" s="178" t="s">
        <v>54</v>
      </c>
      <c r="B164" s="172" t="s">
        <v>224</v>
      </c>
      <c r="C164" s="173">
        <v>337991.70999999996</v>
      </c>
      <c r="D164" s="173">
        <v>147213.69</v>
      </c>
      <c r="E164" s="174">
        <v>190778.01999999996</v>
      </c>
      <c r="F164" s="173">
        <v>513181.93999999994</v>
      </c>
      <c r="G164" s="175">
        <v>745038.26224444923</v>
      </c>
      <c r="H164" s="175">
        <v>3222878.1518926402</v>
      </c>
      <c r="I164" s="188">
        <v>-0.31120055706397609</v>
      </c>
      <c r="J164" s="189">
        <v>1.404841821072853E-2</v>
      </c>
      <c r="K164" s="189">
        <v>2.331099873727872E-2</v>
      </c>
      <c r="L164" s="189">
        <v>-9.26258052655019E-3</v>
      </c>
      <c r="M164" s="190"/>
    </row>
    <row r="165" spans="1:13" ht="16.5" customHeight="1" x14ac:dyDescent="0.2">
      <c r="A165" s="178" t="s">
        <v>54</v>
      </c>
      <c r="B165" s="172" t="s">
        <v>225</v>
      </c>
      <c r="C165" s="173">
        <v>-564.68999999999994</v>
      </c>
      <c r="D165" s="173">
        <v>653.11</v>
      </c>
      <c r="E165" s="174">
        <v>-1217.8</v>
      </c>
      <c r="F165" s="173">
        <v>659.96999999999991</v>
      </c>
      <c r="G165" s="175">
        <v>978.81679841630501</v>
      </c>
      <c r="H165" s="175">
        <v>8320.1562189988799</v>
      </c>
      <c r="I165" s="188">
        <v>-0.32574716630547129</v>
      </c>
      <c r="J165" s="189">
        <v>1.8066759259950785E-5</v>
      </c>
      <c r="K165" s="189">
        <v>6.0179486153128836E-5</v>
      </c>
      <c r="L165" s="189">
        <v>-4.2112726893178047E-5</v>
      </c>
      <c r="M165" s="190"/>
    </row>
    <row r="166" spans="1:13" ht="16.5" customHeight="1" x14ac:dyDescent="0.2">
      <c r="A166" s="178" t="s">
        <v>54</v>
      </c>
      <c r="B166" s="172" t="s">
        <v>226</v>
      </c>
      <c r="C166" s="173">
        <v>0</v>
      </c>
      <c r="D166" s="173">
        <v>0</v>
      </c>
      <c r="E166" s="174">
        <v>0</v>
      </c>
      <c r="F166" s="173">
        <v>0</v>
      </c>
      <c r="G166" s="175">
        <v>764.049886928109</v>
      </c>
      <c r="H166" s="175">
        <v>764.049886928109</v>
      </c>
      <c r="I166" s="188">
        <v>-1</v>
      </c>
      <c r="J166" s="189">
        <v>0</v>
      </c>
      <c r="K166" s="189">
        <v>5.5263541188920527E-6</v>
      </c>
      <c r="L166" s="189">
        <v>-5.5263541188920527E-6</v>
      </c>
      <c r="M166" s="190"/>
    </row>
    <row r="167" spans="1:13" ht="16.5" customHeight="1" x14ac:dyDescent="0.2">
      <c r="A167" s="178" t="s">
        <v>54</v>
      </c>
      <c r="B167" s="172" t="s">
        <v>227</v>
      </c>
      <c r="C167" s="173">
        <v>0</v>
      </c>
      <c r="D167" s="173">
        <v>225</v>
      </c>
      <c r="E167" s="174">
        <v>-225</v>
      </c>
      <c r="F167" s="173">
        <v>-816656.8</v>
      </c>
      <c r="G167" s="175">
        <v>-1495094.5814005733</v>
      </c>
      <c r="H167" s="175">
        <v>-572951.24497765594</v>
      </c>
      <c r="I167" s="188">
        <v>-0.45377582785767767</v>
      </c>
      <c r="J167" s="189">
        <v>-2.2356079524223492E-2</v>
      </c>
      <c r="K167" s="189">
        <v>-4.1441423220896631E-3</v>
      </c>
      <c r="L167" s="189">
        <v>-1.8211937202133828E-2</v>
      </c>
      <c r="M167" s="190"/>
    </row>
    <row r="168" spans="1:13" ht="16.5" customHeight="1" x14ac:dyDescent="0.2">
      <c r="A168" s="178" t="s">
        <v>54</v>
      </c>
      <c r="B168" s="176" t="s">
        <v>228</v>
      </c>
      <c r="C168" s="173">
        <v>9183356.3600000013</v>
      </c>
      <c r="D168" s="173">
        <v>8793270.0600000005</v>
      </c>
      <c r="E168" s="174">
        <v>390086.30000000075</v>
      </c>
      <c r="F168" s="173">
        <v>30780362.490000002</v>
      </c>
      <c r="G168" s="175">
        <v>46077400.090955667</v>
      </c>
      <c r="H168" s="175">
        <v>109954744.77883001</v>
      </c>
      <c r="I168" s="188">
        <v>-0.33198569300263658</v>
      </c>
      <c r="J168" s="189">
        <v>0.84261617806998712</v>
      </c>
      <c r="K168" s="189">
        <v>0.79529997595220714</v>
      </c>
      <c r="L168" s="189">
        <v>4.7316202117779982E-2</v>
      </c>
      <c r="M168" s="190"/>
    </row>
    <row r="169" spans="1:13" ht="16.5" customHeight="1" x14ac:dyDescent="0.2">
      <c r="A169" s="178" t="s">
        <v>54</v>
      </c>
      <c r="B169" s="172" t="s">
        <v>229</v>
      </c>
      <c r="C169" s="173">
        <v>-462727.35</v>
      </c>
      <c r="D169" s="173">
        <v>-409265.91</v>
      </c>
      <c r="E169" s="174">
        <v>-53461.440000000002</v>
      </c>
      <c r="F169" s="173">
        <v>-1903563.88</v>
      </c>
      <c r="G169" s="175">
        <v>-1520646.8821030778</v>
      </c>
      <c r="H169" s="175">
        <v>-4335632.8214233993</v>
      </c>
      <c r="I169" s="188">
        <v>0.25181191136718217</v>
      </c>
      <c r="J169" s="189">
        <v>-5.2110293431364828E-2</v>
      </c>
      <c r="K169" s="189">
        <v>-3.1359526008190149E-2</v>
      </c>
      <c r="L169" s="189">
        <v>-2.0750767423174679E-2</v>
      </c>
      <c r="M169" s="190"/>
    </row>
    <row r="170" spans="1:13" ht="16.5" customHeight="1" x14ac:dyDescent="0.2">
      <c r="A170" s="178" t="s">
        <v>54</v>
      </c>
      <c r="B170" s="172" t="s">
        <v>230</v>
      </c>
      <c r="C170" s="173">
        <v>90</v>
      </c>
      <c r="D170" s="173">
        <v>99700</v>
      </c>
      <c r="E170" s="174">
        <v>-99610</v>
      </c>
      <c r="F170" s="173">
        <v>99790</v>
      </c>
      <c r="G170" s="175">
        <v>1551.6123944306321</v>
      </c>
      <c r="H170" s="175">
        <v>15001.071584424299</v>
      </c>
      <c r="I170" s="188">
        <v>63.313742503080604</v>
      </c>
      <c r="J170" s="189">
        <v>2.7317634234139262E-3</v>
      </c>
      <c r="K170" s="189">
        <v>1.0850238336096777E-4</v>
      </c>
      <c r="L170" s="189">
        <v>2.6232610400529583E-3</v>
      </c>
      <c r="M170" s="190"/>
    </row>
    <row r="171" spans="1:13" ht="16.5" customHeight="1" x14ac:dyDescent="0.2">
      <c r="A171" s="178" t="s">
        <v>54</v>
      </c>
      <c r="B171" s="172" t="s">
        <v>231</v>
      </c>
      <c r="C171" s="173">
        <v>0</v>
      </c>
      <c r="D171" s="173">
        <v>0</v>
      </c>
      <c r="E171" s="174">
        <v>0</v>
      </c>
      <c r="F171" s="173">
        <v>0</v>
      </c>
      <c r="G171" s="175">
        <v>0</v>
      </c>
      <c r="H171" s="175">
        <v>0</v>
      </c>
      <c r="I171" s="188" t="s">
        <v>112</v>
      </c>
      <c r="J171" s="189">
        <v>0</v>
      </c>
      <c r="K171" s="189">
        <v>0</v>
      </c>
      <c r="L171" s="189">
        <v>0</v>
      </c>
      <c r="M171" s="190"/>
    </row>
    <row r="172" spans="1:13" ht="16.5" customHeight="1" x14ac:dyDescent="0.2">
      <c r="A172" s="178" t="s">
        <v>54</v>
      </c>
      <c r="B172" s="172" t="s">
        <v>232</v>
      </c>
      <c r="C172" s="173">
        <v>9996</v>
      </c>
      <c r="D172" s="173">
        <v>9903</v>
      </c>
      <c r="E172" s="174">
        <v>93</v>
      </c>
      <c r="F172" s="173">
        <v>19899</v>
      </c>
      <c r="G172" s="175">
        <v>447763.06946797407</v>
      </c>
      <c r="H172" s="175">
        <v>466165.28984955302</v>
      </c>
      <c r="I172" s="188">
        <v>-0.95555908613981111</v>
      </c>
      <c r="J172" s="189">
        <v>5.447375524853564E-4</v>
      </c>
      <c r="K172" s="189">
        <v>3.3717621240705506E-3</v>
      </c>
      <c r="L172" s="189">
        <v>-2.8270245715851941E-3</v>
      </c>
      <c r="M172" s="190"/>
    </row>
    <row r="173" spans="1:13" ht="16.5" customHeight="1" x14ac:dyDescent="0.2">
      <c r="A173" s="178" t="s">
        <v>54</v>
      </c>
      <c r="B173" s="172" t="s">
        <v>233</v>
      </c>
      <c r="C173" s="173">
        <v>105</v>
      </c>
      <c r="D173" s="173">
        <v>0</v>
      </c>
      <c r="E173" s="174">
        <v>105</v>
      </c>
      <c r="F173" s="173">
        <v>4493.3</v>
      </c>
      <c r="G173" s="175">
        <v>4734.5625096632666</v>
      </c>
      <c r="H173" s="175">
        <v>12489.420605552199</v>
      </c>
      <c r="I173" s="188">
        <v>-5.0957719783158106E-2</v>
      </c>
      <c r="J173" s="189">
        <v>1.2300463563910007E-4</v>
      </c>
      <c r="K173" s="189">
        <v>9.0335673346631865E-5</v>
      </c>
      <c r="L173" s="189">
        <v>3.2668962292468209E-5</v>
      </c>
      <c r="M173" s="190"/>
    </row>
    <row r="174" spans="1:13" ht="16.5" customHeight="1" x14ac:dyDescent="0.2">
      <c r="A174" s="178" t="s">
        <v>54</v>
      </c>
      <c r="B174" s="172" t="s">
        <v>234</v>
      </c>
      <c r="C174" s="173">
        <v>0</v>
      </c>
      <c r="D174" s="173">
        <v>0</v>
      </c>
      <c r="E174" s="174">
        <v>0</v>
      </c>
      <c r="F174" s="173">
        <v>-570</v>
      </c>
      <c r="G174" s="175">
        <v>2817</v>
      </c>
      <c r="H174" s="175">
        <v>2817</v>
      </c>
      <c r="I174" s="188">
        <v>-1.20234291799787</v>
      </c>
      <c r="J174" s="189">
        <v>-1.5603819534481791E-5</v>
      </c>
      <c r="K174" s="189">
        <v>2.0375292005486171E-5</v>
      </c>
      <c r="L174" s="189">
        <v>-3.5979111539967965E-5</v>
      </c>
      <c r="M174" s="190"/>
    </row>
    <row r="175" spans="1:13" ht="16.5" customHeight="1" x14ac:dyDescent="0.2">
      <c r="A175" s="178" t="s">
        <v>54</v>
      </c>
      <c r="B175" s="172" t="s">
        <v>127</v>
      </c>
      <c r="C175" s="173">
        <v>21965.420000000002</v>
      </c>
      <c r="D175" s="173">
        <v>18489.259999999998</v>
      </c>
      <c r="E175" s="174">
        <v>3476.1600000000035</v>
      </c>
      <c r="F175" s="173">
        <v>72263.78</v>
      </c>
      <c r="G175" s="175">
        <v>-635192.76378407096</v>
      </c>
      <c r="H175" s="175">
        <v>-441998.32787979295</v>
      </c>
      <c r="I175" s="188">
        <v>-1.1137666927587442</v>
      </c>
      <c r="J175" s="189">
        <v>1.9782297929815695E-3</v>
      </c>
      <c r="K175" s="189">
        <v>-3.1969630800452258E-3</v>
      </c>
      <c r="L175" s="189">
        <v>5.1751928730267953E-3</v>
      </c>
      <c r="M175" s="190"/>
    </row>
    <row r="176" spans="1:13" ht="16.5" customHeight="1" x14ac:dyDescent="0.2">
      <c r="A176" s="178" t="s">
        <v>54</v>
      </c>
      <c r="B176" s="79" t="s">
        <v>235</v>
      </c>
      <c r="C176" s="173">
        <v>0</v>
      </c>
      <c r="D176" s="173">
        <v>0</v>
      </c>
      <c r="E176" s="174">
        <v>0</v>
      </c>
      <c r="F176" s="173">
        <v>0</v>
      </c>
      <c r="G176" s="175">
        <v>0</v>
      </c>
      <c r="H176" s="175">
        <v>0</v>
      </c>
      <c r="I176" s="188" t="s">
        <v>112</v>
      </c>
      <c r="J176" s="189">
        <v>0</v>
      </c>
      <c r="K176" s="189">
        <v>0</v>
      </c>
      <c r="L176" s="189">
        <v>0</v>
      </c>
      <c r="M176" s="190"/>
    </row>
    <row r="177" spans="1:13" ht="16.5" customHeight="1" x14ac:dyDescent="0.2">
      <c r="A177" s="178" t="s">
        <v>54</v>
      </c>
      <c r="B177" s="79" t="s">
        <v>236</v>
      </c>
      <c r="C177" s="173">
        <v>0</v>
      </c>
      <c r="D177" s="173">
        <v>0</v>
      </c>
      <c r="E177" s="174">
        <v>0</v>
      </c>
      <c r="F177" s="173">
        <v>0</v>
      </c>
      <c r="G177" s="175">
        <v>0</v>
      </c>
      <c r="H177" s="175">
        <v>0</v>
      </c>
      <c r="I177" s="188" t="s">
        <v>112</v>
      </c>
      <c r="J177" s="189">
        <v>0</v>
      </c>
      <c r="K177" s="189">
        <v>0</v>
      </c>
      <c r="L177" s="189">
        <v>0</v>
      </c>
      <c r="M177" s="190"/>
    </row>
    <row r="178" spans="1:13" ht="16.5" customHeight="1" x14ac:dyDescent="0.2">
      <c r="A178" s="178" t="s">
        <v>54</v>
      </c>
      <c r="B178" s="79" t="s">
        <v>237</v>
      </c>
      <c r="C178" s="173">
        <v>0</v>
      </c>
      <c r="D178" s="173">
        <v>0</v>
      </c>
      <c r="E178" s="174">
        <v>0</v>
      </c>
      <c r="F178" s="173">
        <v>0</v>
      </c>
      <c r="G178" s="175">
        <v>0</v>
      </c>
      <c r="H178" s="175">
        <v>0</v>
      </c>
      <c r="I178" s="188" t="s">
        <v>112</v>
      </c>
      <c r="J178" s="189">
        <v>0</v>
      </c>
      <c r="K178" s="189">
        <v>0</v>
      </c>
      <c r="L178" s="189">
        <v>0</v>
      </c>
      <c r="M178" s="190"/>
    </row>
    <row r="179" spans="1:13" ht="16.5" customHeight="1" x14ac:dyDescent="0.2">
      <c r="A179" s="178" t="s">
        <v>54</v>
      </c>
      <c r="B179" s="79" t="s">
        <v>238</v>
      </c>
      <c r="C179" s="173">
        <v>0</v>
      </c>
      <c r="D179" s="173">
        <v>0</v>
      </c>
      <c r="E179" s="174">
        <v>0</v>
      </c>
      <c r="F179" s="173">
        <v>0</v>
      </c>
      <c r="G179" s="175">
        <v>0</v>
      </c>
      <c r="H179" s="175">
        <v>0</v>
      </c>
      <c r="I179" s="188" t="s">
        <v>112</v>
      </c>
      <c r="J179" s="189">
        <v>0</v>
      </c>
      <c r="K179" s="189">
        <v>0</v>
      </c>
      <c r="L179" s="189">
        <v>0</v>
      </c>
      <c r="M179" s="190"/>
    </row>
    <row r="180" spans="1:13" ht="16.5" customHeight="1" x14ac:dyDescent="0.2">
      <c r="A180" s="178" t="s">
        <v>54</v>
      </c>
      <c r="B180" s="79" t="s">
        <v>239</v>
      </c>
      <c r="C180" s="173">
        <v>0</v>
      </c>
      <c r="D180" s="173">
        <v>0</v>
      </c>
      <c r="E180" s="174">
        <v>0</v>
      </c>
      <c r="F180" s="173">
        <v>0</v>
      </c>
      <c r="G180" s="175">
        <v>0</v>
      </c>
      <c r="H180" s="175">
        <v>0</v>
      </c>
      <c r="I180" s="188" t="s">
        <v>112</v>
      </c>
      <c r="J180" s="189">
        <v>0</v>
      </c>
      <c r="K180" s="189">
        <v>0</v>
      </c>
      <c r="L180" s="189">
        <v>0</v>
      </c>
      <c r="M180" s="190"/>
    </row>
    <row r="181" spans="1:13" ht="16.5" customHeight="1" x14ac:dyDescent="0.2">
      <c r="A181" s="178" t="s">
        <v>54</v>
      </c>
      <c r="B181" s="79" t="s">
        <v>240</v>
      </c>
      <c r="C181" s="173">
        <v>0</v>
      </c>
      <c r="D181" s="173">
        <v>0</v>
      </c>
      <c r="E181" s="174">
        <v>0</v>
      </c>
      <c r="F181" s="173">
        <v>0</v>
      </c>
      <c r="G181" s="175">
        <v>0</v>
      </c>
      <c r="H181" s="175">
        <v>0</v>
      </c>
      <c r="I181" s="188" t="s">
        <v>112</v>
      </c>
      <c r="J181" s="189">
        <v>0</v>
      </c>
      <c r="K181" s="189">
        <v>0</v>
      </c>
      <c r="L181" s="189">
        <v>0</v>
      </c>
      <c r="M181" s="190"/>
    </row>
    <row r="182" spans="1:13" ht="16.5" customHeight="1" x14ac:dyDescent="0.2">
      <c r="A182" s="178" t="s">
        <v>54</v>
      </c>
      <c r="B182" s="79" t="s">
        <v>241</v>
      </c>
      <c r="C182" s="173">
        <v>0</v>
      </c>
      <c r="D182" s="173">
        <v>0</v>
      </c>
      <c r="E182" s="174">
        <v>0</v>
      </c>
      <c r="F182" s="173">
        <v>0</v>
      </c>
      <c r="G182" s="175">
        <v>0</v>
      </c>
      <c r="H182" s="175">
        <v>0</v>
      </c>
      <c r="I182" s="188" t="s">
        <v>112</v>
      </c>
      <c r="J182" s="189">
        <v>0</v>
      </c>
      <c r="K182" s="189">
        <v>0</v>
      </c>
      <c r="L182" s="189">
        <v>0</v>
      </c>
      <c r="M182" s="190"/>
    </row>
    <row r="183" spans="1:13" ht="16.5" customHeight="1" x14ac:dyDescent="0.2">
      <c r="A183" s="178" t="s">
        <v>54</v>
      </c>
      <c r="B183" s="79" t="s">
        <v>242</v>
      </c>
      <c r="C183" s="173">
        <v>0</v>
      </c>
      <c r="D183" s="173">
        <v>0</v>
      </c>
      <c r="E183" s="174">
        <v>0</v>
      </c>
      <c r="F183" s="173">
        <v>0</v>
      </c>
      <c r="G183" s="175">
        <v>0</v>
      </c>
      <c r="H183" s="175">
        <v>0</v>
      </c>
      <c r="I183" s="188" t="s">
        <v>112</v>
      </c>
      <c r="J183" s="189">
        <v>0</v>
      </c>
      <c r="K183" s="189">
        <v>0</v>
      </c>
      <c r="L183" s="189">
        <v>0</v>
      </c>
      <c r="M183" s="190"/>
    </row>
    <row r="184" spans="1:13" ht="16.5" customHeight="1" x14ac:dyDescent="0.2">
      <c r="A184" s="178" t="s">
        <v>54</v>
      </c>
      <c r="B184" s="79" t="s">
        <v>243</v>
      </c>
      <c r="C184" s="173">
        <v>133664</v>
      </c>
      <c r="D184" s="173">
        <v>151286</v>
      </c>
      <c r="E184" s="174">
        <v>-17622</v>
      </c>
      <c r="F184" s="173">
        <v>520599</v>
      </c>
      <c r="G184" s="175">
        <v>434525.76049760793</v>
      </c>
      <c r="H184" s="175">
        <v>1052777.8642786199</v>
      </c>
      <c r="I184" s="188">
        <v>0.19808547001637633</v>
      </c>
      <c r="J184" s="189">
        <v>1.4251461133038046E-2</v>
      </c>
      <c r="K184" s="189">
        <v>7.6147165074863217E-3</v>
      </c>
      <c r="L184" s="189">
        <v>6.6367446255517241E-3</v>
      </c>
      <c r="M184" s="190"/>
    </row>
    <row r="185" spans="1:13" ht="16.5" customHeight="1" x14ac:dyDescent="0.2">
      <c r="A185" s="178" t="s">
        <v>54</v>
      </c>
      <c r="B185" s="79" t="s">
        <v>244</v>
      </c>
      <c r="C185" s="173">
        <v>0</v>
      </c>
      <c r="D185" s="173">
        <v>0</v>
      </c>
      <c r="E185" s="174">
        <v>0</v>
      </c>
      <c r="F185" s="173">
        <v>0</v>
      </c>
      <c r="G185" s="175">
        <v>0</v>
      </c>
      <c r="H185" s="175">
        <v>0</v>
      </c>
      <c r="I185" s="188" t="s">
        <v>112</v>
      </c>
      <c r="J185" s="189">
        <v>0</v>
      </c>
      <c r="K185" s="189">
        <v>0</v>
      </c>
      <c r="L185" s="189">
        <v>0</v>
      </c>
      <c r="M185" s="190"/>
    </row>
    <row r="186" spans="1:13" ht="16.5" customHeight="1" x14ac:dyDescent="0.2">
      <c r="A186" s="178" t="s">
        <v>54</v>
      </c>
      <c r="B186" s="177" t="s">
        <v>245</v>
      </c>
      <c r="C186" s="173">
        <v>0</v>
      </c>
      <c r="D186" s="173">
        <v>0</v>
      </c>
      <c r="E186" s="174">
        <v>0</v>
      </c>
      <c r="F186" s="173">
        <v>0</v>
      </c>
      <c r="G186" s="175">
        <v>0</v>
      </c>
      <c r="H186" s="175">
        <v>0</v>
      </c>
      <c r="I186" s="188" t="s">
        <v>112</v>
      </c>
      <c r="J186" s="189">
        <v>0</v>
      </c>
      <c r="K186" s="189">
        <v>0</v>
      </c>
      <c r="L186" s="189">
        <v>0</v>
      </c>
      <c r="M186" s="190"/>
    </row>
    <row r="187" spans="1:13" ht="16.5" customHeight="1" x14ac:dyDescent="0.2">
      <c r="A187" s="178" t="s">
        <v>54</v>
      </c>
      <c r="B187" s="177" t="s">
        <v>246</v>
      </c>
      <c r="C187" s="173">
        <v>0</v>
      </c>
      <c r="D187" s="173">
        <v>0</v>
      </c>
      <c r="E187" s="174">
        <v>0</v>
      </c>
      <c r="F187" s="173">
        <v>0</v>
      </c>
      <c r="G187" s="175">
        <v>0</v>
      </c>
      <c r="H187" s="175">
        <v>0</v>
      </c>
      <c r="I187" s="188" t="s">
        <v>112</v>
      </c>
      <c r="J187" s="189">
        <v>0</v>
      </c>
      <c r="K187" s="189">
        <v>0</v>
      </c>
      <c r="L187" s="189">
        <v>0</v>
      </c>
      <c r="M187" s="190"/>
    </row>
    <row r="188" spans="1:13" ht="16.5" customHeight="1" x14ac:dyDescent="0.2">
      <c r="A188" s="178" t="s">
        <v>54</v>
      </c>
      <c r="B188" s="177" t="s">
        <v>247</v>
      </c>
      <c r="C188" s="173">
        <v>0</v>
      </c>
      <c r="D188" s="173">
        <v>0</v>
      </c>
      <c r="E188" s="174">
        <v>0</v>
      </c>
      <c r="F188" s="173">
        <v>0</v>
      </c>
      <c r="G188" s="175">
        <v>0</v>
      </c>
      <c r="H188" s="175">
        <v>62515</v>
      </c>
      <c r="I188" s="188" t="s">
        <v>112</v>
      </c>
      <c r="J188" s="189">
        <v>0</v>
      </c>
      <c r="K188" s="189">
        <v>4.5216946387041819E-4</v>
      </c>
      <c r="L188" s="189">
        <v>-4.5216946387041819E-4</v>
      </c>
      <c r="M188" s="190"/>
    </row>
    <row r="189" spans="1:13" ht="16.5" customHeight="1" x14ac:dyDescent="0.2">
      <c r="A189" s="178" t="s">
        <v>54</v>
      </c>
      <c r="B189" s="177" t="s">
        <v>248</v>
      </c>
      <c r="C189" s="173">
        <v>0</v>
      </c>
      <c r="D189" s="173">
        <v>0</v>
      </c>
      <c r="E189" s="174">
        <v>0</v>
      </c>
      <c r="F189" s="173">
        <v>0</v>
      </c>
      <c r="G189" s="175">
        <v>0</v>
      </c>
      <c r="H189" s="175">
        <v>0</v>
      </c>
      <c r="I189" s="188" t="s">
        <v>112</v>
      </c>
      <c r="J189" s="189">
        <v>0</v>
      </c>
      <c r="K189" s="189">
        <v>0</v>
      </c>
      <c r="L189" s="189">
        <v>0</v>
      </c>
      <c r="M189" s="190"/>
    </row>
    <row r="190" spans="1:13" ht="16.5" customHeight="1" x14ac:dyDescent="0.2">
      <c r="A190" s="178" t="s">
        <v>54</v>
      </c>
      <c r="B190" s="178" t="s">
        <v>210</v>
      </c>
      <c r="C190" s="179">
        <v>10885403.110000001</v>
      </c>
      <c r="D190" s="179">
        <v>10405364.609999999</v>
      </c>
      <c r="E190" s="180">
        <v>480038.50000000186</v>
      </c>
      <c r="F190" s="179">
        <v>36529517.579999998</v>
      </c>
      <c r="G190" s="181">
        <v>58293825.332583748</v>
      </c>
      <c r="H190" s="181">
        <v>138255687.29231</v>
      </c>
      <c r="I190" s="191">
        <v>-0.37335528468773238</v>
      </c>
      <c r="J190" s="192">
        <v>1</v>
      </c>
      <c r="K190" s="192">
        <v>1</v>
      </c>
      <c r="L190" s="192">
        <v>0</v>
      </c>
      <c r="M190" s="193"/>
    </row>
    <row r="191" spans="1:13" ht="16.5" customHeight="1" x14ac:dyDescent="0.2">
      <c r="A191" s="178"/>
      <c r="G191">
        <v>0</v>
      </c>
      <c r="H191">
        <v>0</v>
      </c>
      <c r="K191">
        <v>0</v>
      </c>
    </row>
    <row r="192" spans="1:13" ht="16.5" customHeight="1" x14ac:dyDescent="0.2">
      <c r="A192" s="178"/>
      <c r="G192">
        <v>0</v>
      </c>
      <c r="H192">
        <v>0</v>
      </c>
      <c r="K192">
        <v>0</v>
      </c>
    </row>
    <row r="193" spans="1:13" ht="16.5" customHeight="1" x14ac:dyDescent="0.2">
      <c r="A193" s="178" t="s">
        <v>3</v>
      </c>
      <c r="B193" s="168" t="s">
        <v>4</v>
      </c>
      <c r="C193" s="169" t="s">
        <v>439</v>
      </c>
      <c r="D193" s="169" t="s">
        <v>171</v>
      </c>
      <c r="E193" s="170" t="s">
        <v>440</v>
      </c>
      <c r="F193" s="170" t="s">
        <v>20</v>
      </c>
      <c r="G193" s="170" t="s">
        <v>21</v>
      </c>
      <c r="H193" s="170" t="s">
        <v>22</v>
      </c>
      <c r="I193" s="170" t="s">
        <v>441</v>
      </c>
      <c r="J193" s="170" t="s">
        <v>260</v>
      </c>
      <c r="K193" s="170" t="s">
        <v>442</v>
      </c>
      <c r="L193" s="170" t="s">
        <v>213</v>
      </c>
      <c r="M193" s="187" t="s">
        <v>140</v>
      </c>
    </row>
    <row r="194" spans="1:13" ht="16.5" customHeight="1" x14ac:dyDescent="0.2">
      <c r="A194" s="178" t="s">
        <v>55</v>
      </c>
      <c r="B194" s="172" t="s">
        <v>217</v>
      </c>
      <c r="C194" s="173">
        <v>16594.57</v>
      </c>
      <c r="D194" s="173">
        <v>18604.57</v>
      </c>
      <c r="E194" s="174">
        <v>-2010</v>
      </c>
      <c r="F194" s="173">
        <v>129619.68</v>
      </c>
      <c r="G194" s="175">
        <v>88953.335504368384</v>
      </c>
      <c r="H194" s="175">
        <v>353811.65430013195</v>
      </c>
      <c r="I194" s="188">
        <v>0.45716491984310736</v>
      </c>
      <c r="J194" s="189">
        <v>3.5610418169988796E-3</v>
      </c>
      <c r="K194" s="189">
        <v>2.6003587032430962E-3</v>
      </c>
      <c r="L194" s="189">
        <v>9.6068311375578338E-4</v>
      </c>
      <c r="M194" s="190"/>
    </row>
    <row r="195" spans="1:13" ht="16.5" customHeight="1" x14ac:dyDescent="0.2">
      <c r="A195" s="178" t="s">
        <v>55</v>
      </c>
      <c r="B195" s="172" t="s">
        <v>218</v>
      </c>
      <c r="C195" s="173">
        <v>232.17</v>
      </c>
      <c r="D195" s="173">
        <v>393.75</v>
      </c>
      <c r="E195" s="174">
        <v>-161.58000000000001</v>
      </c>
      <c r="F195" s="173">
        <v>4615.9800000000005</v>
      </c>
      <c r="G195" s="175">
        <v>5030.0999999999995</v>
      </c>
      <c r="H195" s="175">
        <v>11464.74</v>
      </c>
      <c r="I195" s="188">
        <v>-8.2328383133535965E-2</v>
      </c>
      <c r="J195" s="189">
        <v>1.2681483094565955E-4</v>
      </c>
      <c r="K195" s="189">
        <v>8.4260753078896345E-5</v>
      </c>
      <c r="L195" s="189">
        <v>4.2554077866763208E-5</v>
      </c>
      <c r="M195" s="190"/>
    </row>
    <row r="196" spans="1:13" ht="16.5" customHeight="1" x14ac:dyDescent="0.2">
      <c r="A196" s="178" t="s">
        <v>55</v>
      </c>
      <c r="B196" s="172" t="s">
        <v>219</v>
      </c>
      <c r="C196" s="173">
        <v>5006.54</v>
      </c>
      <c r="D196" s="173">
        <v>2583.09</v>
      </c>
      <c r="E196" s="174">
        <v>2423.4499999999998</v>
      </c>
      <c r="F196" s="173">
        <v>12989.939999999999</v>
      </c>
      <c r="G196" s="175">
        <v>8700</v>
      </c>
      <c r="H196" s="175">
        <v>21916.15</v>
      </c>
      <c r="I196" s="188">
        <v>0.49309655172413769</v>
      </c>
      <c r="J196" s="189">
        <v>3.5687265653106399E-4</v>
      </c>
      <c r="K196" s="189">
        <v>1.6107398018533822E-4</v>
      </c>
      <c r="L196" s="189">
        <v>1.9579867634572577E-4</v>
      </c>
      <c r="M196" s="190"/>
    </row>
    <row r="197" spans="1:13" ht="16.5" customHeight="1" x14ac:dyDescent="0.2">
      <c r="A197" s="178" t="s">
        <v>55</v>
      </c>
      <c r="B197" s="172" t="s">
        <v>220</v>
      </c>
      <c r="C197" s="173">
        <v>7014.89</v>
      </c>
      <c r="D197" s="173">
        <v>3497.18</v>
      </c>
      <c r="E197" s="174">
        <v>3517.7100000000005</v>
      </c>
      <c r="F197" s="173">
        <v>48180.44</v>
      </c>
      <c r="G197" s="175">
        <v>30995.26</v>
      </c>
      <c r="H197" s="175">
        <v>186919.84999999998</v>
      </c>
      <c r="I197" s="188">
        <v>0.55444542165479516</v>
      </c>
      <c r="J197" s="189">
        <v>1.323661357607159E-3</v>
      </c>
      <c r="K197" s="189">
        <v>1.3737779772061418E-3</v>
      </c>
      <c r="L197" s="189">
        <v>-5.0116619598982804E-5</v>
      </c>
      <c r="M197" s="190"/>
    </row>
    <row r="198" spans="1:13" ht="16.5" customHeight="1" x14ac:dyDescent="0.2">
      <c r="A198" s="178" t="s">
        <v>55</v>
      </c>
      <c r="B198" s="172" t="s">
        <v>211</v>
      </c>
      <c r="C198" s="173">
        <v>660705.62</v>
      </c>
      <c r="D198" s="173">
        <v>772585.34</v>
      </c>
      <c r="E198" s="174">
        <v>-111879.71999999997</v>
      </c>
      <c r="F198" s="173">
        <v>3903431.32</v>
      </c>
      <c r="G198" s="175">
        <v>4764511.8769592531</v>
      </c>
      <c r="H198" s="175">
        <v>16867044.356959201</v>
      </c>
      <c r="I198" s="188">
        <v>-0.18072796945335801</v>
      </c>
      <c r="J198" s="189">
        <v>0.10723897914501204</v>
      </c>
      <c r="K198" s="189">
        <v>0.12396529356379049</v>
      </c>
      <c r="L198" s="189">
        <v>-1.6726314418778448E-2</v>
      </c>
      <c r="M198" s="190"/>
    </row>
    <row r="199" spans="1:13" ht="16.5" customHeight="1" x14ac:dyDescent="0.2">
      <c r="A199" s="178" t="s">
        <v>55</v>
      </c>
      <c r="B199" s="172" t="s">
        <v>221</v>
      </c>
      <c r="C199" s="173">
        <v>59379.82</v>
      </c>
      <c r="D199" s="173">
        <v>40018.21</v>
      </c>
      <c r="E199" s="174">
        <v>19361.61</v>
      </c>
      <c r="F199" s="173">
        <v>307290.23</v>
      </c>
      <c r="G199" s="175">
        <v>477988.59110282449</v>
      </c>
      <c r="H199" s="175">
        <v>922265.20670282491</v>
      </c>
      <c r="I199" s="188">
        <v>-0.35711806574501281</v>
      </c>
      <c r="J199" s="189">
        <v>8.442185314646692E-3</v>
      </c>
      <c r="K199" s="189">
        <v>6.7782401393528362E-3</v>
      </c>
      <c r="L199" s="189">
        <v>1.6639451752938558E-3</v>
      </c>
      <c r="M199" s="190"/>
    </row>
    <row r="200" spans="1:13" ht="16.5" customHeight="1" x14ac:dyDescent="0.2">
      <c r="A200" s="178" t="s">
        <v>55</v>
      </c>
      <c r="B200" s="172" t="s">
        <v>222</v>
      </c>
      <c r="C200" s="173">
        <v>225</v>
      </c>
      <c r="D200" s="173">
        <v>90</v>
      </c>
      <c r="E200" s="174">
        <v>135</v>
      </c>
      <c r="F200" s="173">
        <v>495</v>
      </c>
      <c r="G200" s="175">
        <v>3696.3</v>
      </c>
      <c r="H200" s="175">
        <v>3966.2999999999997</v>
      </c>
      <c r="I200" s="188">
        <v>-0.86608229851473095</v>
      </c>
      <c r="J200" s="189">
        <v>1.3599136330335374E-5</v>
      </c>
      <c r="K200" s="189">
        <v>2.9150545493122963E-5</v>
      </c>
      <c r="L200" s="189">
        <v>-1.5551409162787589E-5</v>
      </c>
      <c r="M200" s="190"/>
    </row>
    <row r="201" spans="1:13" ht="16.5" customHeight="1" x14ac:dyDescent="0.2">
      <c r="A201" s="178" t="s">
        <v>55</v>
      </c>
      <c r="B201" s="172" t="s">
        <v>223</v>
      </c>
      <c r="C201" s="173">
        <v>720437.24000000011</v>
      </c>
      <c r="D201" s="173">
        <v>665383.79</v>
      </c>
      <c r="E201" s="174">
        <v>55053.45000000007</v>
      </c>
      <c r="F201" s="173">
        <v>2490629.7800000003</v>
      </c>
      <c r="G201" s="175">
        <v>3224291.6581600001</v>
      </c>
      <c r="H201" s="175">
        <v>8463618.457320001</v>
      </c>
      <c r="I201" s="188">
        <v>-0.22754203277586782</v>
      </c>
      <c r="J201" s="189">
        <v>6.8425078639622633E-2</v>
      </c>
      <c r="K201" s="189">
        <v>6.2203841080236466E-2</v>
      </c>
      <c r="L201" s="189">
        <v>6.2212375593861668E-3</v>
      </c>
      <c r="M201" s="190"/>
    </row>
    <row r="202" spans="1:13" ht="16.5" customHeight="1" x14ac:dyDescent="0.2">
      <c r="A202" s="178" t="s">
        <v>55</v>
      </c>
      <c r="B202" s="172" t="s">
        <v>224</v>
      </c>
      <c r="C202" s="173">
        <v>279953</v>
      </c>
      <c r="D202" s="173">
        <v>201657.83</v>
      </c>
      <c r="E202" s="174">
        <v>78295.170000000013</v>
      </c>
      <c r="F202" s="173">
        <v>603101.03</v>
      </c>
      <c r="G202" s="175">
        <v>1423892.4699999997</v>
      </c>
      <c r="H202" s="175">
        <v>3884608.4899999998</v>
      </c>
      <c r="I202" s="188">
        <v>-0.57644201180444465</v>
      </c>
      <c r="J202" s="189">
        <v>1.6568996218051888E-2</v>
      </c>
      <c r="K202" s="189">
        <v>2.8550149134134256E-2</v>
      </c>
      <c r="L202" s="189">
        <v>-1.1981152916082368E-2</v>
      </c>
      <c r="M202" s="190"/>
    </row>
    <row r="203" spans="1:13" ht="16.5" customHeight="1" x14ac:dyDescent="0.2">
      <c r="A203" s="178" t="s">
        <v>55</v>
      </c>
      <c r="B203" s="172" t="s">
        <v>225</v>
      </c>
      <c r="C203" s="173">
        <v>234.51</v>
      </c>
      <c r="D203" s="173">
        <v>1085.97</v>
      </c>
      <c r="E203" s="174">
        <v>-851.46</v>
      </c>
      <c r="F203" s="173">
        <v>5962.9400000000005</v>
      </c>
      <c r="G203" s="175">
        <v>8797.5399999999991</v>
      </c>
      <c r="H203" s="175">
        <v>18721.93</v>
      </c>
      <c r="I203" s="188">
        <v>-0.3222037069453505</v>
      </c>
      <c r="J203" s="189">
        <v>1.638198666456768E-4</v>
      </c>
      <c r="K203" s="189">
        <v>1.3759788018658791E-4</v>
      </c>
      <c r="L203" s="189">
        <v>2.6221986459088885E-5</v>
      </c>
      <c r="M203" s="190"/>
    </row>
    <row r="204" spans="1:13" ht="16.5" customHeight="1" x14ac:dyDescent="0.2">
      <c r="A204" s="178" t="s">
        <v>55</v>
      </c>
      <c r="B204" s="172" t="s">
        <v>226</v>
      </c>
      <c r="C204" s="173">
        <v>0</v>
      </c>
      <c r="D204" s="173">
        <v>0</v>
      </c>
      <c r="E204" s="174">
        <v>0</v>
      </c>
      <c r="F204" s="173">
        <v>0</v>
      </c>
      <c r="G204" s="175">
        <v>8860</v>
      </c>
      <c r="H204" s="175">
        <v>9643.74</v>
      </c>
      <c r="I204" s="188">
        <v>-1</v>
      </c>
      <c r="J204" s="189">
        <v>0</v>
      </c>
      <c r="K204" s="189">
        <v>7.0877210900297422E-5</v>
      </c>
      <c r="L204" s="189">
        <v>-7.0877210900297422E-5</v>
      </c>
      <c r="M204" s="190"/>
    </row>
    <row r="205" spans="1:13" ht="16.5" customHeight="1" x14ac:dyDescent="0.2">
      <c r="A205" s="178" t="s">
        <v>55</v>
      </c>
      <c r="B205" s="172" t="s">
        <v>227</v>
      </c>
      <c r="C205" s="173">
        <v>800</v>
      </c>
      <c r="D205" s="173">
        <v>1400</v>
      </c>
      <c r="E205" s="174">
        <v>-600</v>
      </c>
      <c r="F205" s="173">
        <v>-611927.5</v>
      </c>
      <c r="G205" s="175">
        <v>-1385460.2</v>
      </c>
      <c r="H205" s="175">
        <v>-763677.7</v>
      </c>
      <c r="I205" s="188">
        <v>-0.55832184858143163</v>
      </c>
      <c r="J205" s="189">
        <v>-1.6811485852083433E-2</v>
      </c>
      <c r="K205" s="189">
        <v>-5.6126923167520134E-3</v>
      </c>
      <c r="L205" s="189">
        <v>-1.119879353533142E-2</v>
      </c>
      <c r="M205" s="190"/>
    </row>
    <row r="206" spans="1:13" ht="16.5" customHeight="1" x14ac:dyDescent="0.2">
      <c r="A206" s="178" t="s">
        <v>55</v>
      </c>
      <c r="B206" s="176" t="s">
        <v>228</v>
      </c>
      <c r="C206" s="173">
        <v>8620736.1600000001</v>
      </c>
      <c r="D206" s="173">
        <v>8309695.79</v>
      </c>
      <c r="E206" s="174">
        <v>311040.37000000011</v>
      </c>
      <c r="F206" s="173">
        <v>30262492.600000001</v>
      </c>
      <c r="G206" s="175">
        <v>43130411.060086802</v>
      </c>
      <c r="H206" s="175">
        <v>107757599.643766</v>
      </c>
      <c r="I206" s="188">
        <v>-0.29834908000667926</v>
      </c>
      <c r="J206" s="189">
        <v>0.83140154053164728</v>
      </c>
      <c r="K206" s="189">
        <v>0.79197055458370069</v>
      </c>
      <c r="L206" s="189">
        <v>3.9430985947946584E-2</v>
      </c>
      <c r="M206" s="190"/>
    </row>
    <row r="207" spans="1:13" ht="16.5" customHeight="1" x14ac:dyDescent="0.2">
      <c r="A207" s="178" t="s">
        <v>55</v>
      </c>
      <c r="B207" s="172" t="s">
        <v>229</v>
      </c>
      <c r="C207" s="173">
        <v>-459300.25</v>
      </c>
      <c r="D207" s="173">
        <v>-350184.93</v>
      </c>
      <c r="E207" s="174">
        <v>-109115.32</v>
      </c>
      <c r="F207" s="173">
        <v>-1864982.96</v>
      </c>
      <c r="G207" s="175">
        <v>-900120.98000000406</v>
      </c>
      <c r="H207" s="175">
        <v>-3380992.6</v>
      </c>
      <c r="I207" s="188">
        <v>1.0719247761561914</v>
      </c>
      <c r="J207" s="189">
        <v>-5.1236681872307885E-2</v>
      </c>
      <c r="K207" s="189">
        <v>-2.4848795753778609E-2</v>
      </c>
      <c r="L207" s="189">
        <v>-2.6387886118529276E-2</v>
      </c>
      <c r="M207" s="190"/>
    </row>
    <row r="208" spans="1:13" ht="16.5" customHeight="1" x14ac:dyDescent="0.2">
      <c r="A208" s="178" t="s">
        <v>55</v>
      </c>
      <c r="B208" s="172" t="s">
        <v>230</v>
      </c>
      <c r="C208" s="173">
        <v>150</v>
      </c>
      <c r="D208" s="173">
        <v>110620</v>
      </c>
      <c r="E208" s="174">
        <v>-110470</v>
      </c>
      <c r="F208" s="173">
        <v>110770</v>
      </c>
      <c r="G208" s="175">
        <v>2020.0000000000002</v>
      </c>
      <c r="H208" s="175">
        <v>20419.999999999996</v>
      </c>
      <c r="I208" s="188">
        <v>53.836633663366328</v>
      </c>
      <c r="J208" s="189">
        <v>3.0431845076994936E-3</v>
      </c>
      <c r="K208" s="189">
        <v>1.5007794139867658E-4</v>
      </c>
      <c r="L208" s="189">
        <v>2.8931065663008169E-3</v>
      </c>
      <c r="M208" s="190"/>
    </row>
    <row r="209" spans="1:13" ht="16.5" customHeight="1" x14ac:dyDescent="0.2">
      <c r="A209" s="178" t="s">
        <v>55</v>
      </c>
      <c r="B209" s="172" t="s">
        <v>231</v>
      </c>
      <c r="C209" s="173">
        <v>0</v>
      </c>
      <c r="D209" s="173">
        <v>0</v>
      </c>
      <c r="E209" s="174">
        <v>0</v>
      </c>
      <c r="F209" s="173">
        <v>0</v>
      </c>
      <c r="G209" s="175">
        <v>0</v>
      </c>
      <c r="H209" s="175">
        <v>0</v>
      </c>
      <c r="I209" s="188" t="s">
        <v>112</v>
      </c>
      <c r="J209" s="189">
        <v>0</v>
      </c>
      <c r="K209" s="189">
        <v>0</v>
      </c>
      <c r="L209" s="189">
        <v>0</v>
      </c>
      <c r="M209" s="190"/>
    </row>
    <row r="210" spans="1:13" ht="16.5" customHeight="1" x14ac:dyDescent="0.2">
      <c r="A210" s="178" t="s">
        <v>55</v>
      </c>
      <c r="B210" s="172" t="s">
        <v>232</v>
      </c>
      <c r="C210" s="173">
        <v>32052</v>
      </c>
      <c r="D210" s="173">
        <v>74577</v>
      </c>
      <c r="E210" s="174">
        <v>-42525</v>
      </c>
      <c r="F210" s="173">
        <v>106629</v>
      </c>
      <c r="G210" s="175">
        <v>190265.00000000003</v>
      </c>
      <c r="H210" s="175">
        <v>342897.00000000006</v>
      </c>
      <c r="I210" s="188">
        <v>-0.43957638031167068</v>
      </c>
      <c r="J210" s="189">
        <v>2.9294188035703648E-3</v>
      </c>
      <c r="K210" s="189">
        <v>2.5201408360324201E-3</v>
      </c>
      <c r="L210" s="189">
        <v>4.0927796753794472E-4</v>
      </c>
      <c r="M210" s="190"/>
    </row>
    <row r="211" spans="1:13" ht="16.5" customHeight="1" x14ac:dyDescent="0.2">
      <c r="A211" s="178" t="s">
        <v>55</v>
      </c>
      <c r="B211" s="172" t="s">
        <v>233</v>
      </c>
      <c r="C211" s="173">
        <v>3319</v>
      </c>
      <c r="D211" s="173">
        <v>500</v>
      </c>
      <c r="E211" s="174">
        <v>2819</v>
      </c>
      <c r="F211" s="173">
        <v>4569</v>
      </c>
      <c r="G211" s="175">
        <v>7176</v>
      </c>
      <c r="H211" s="175">
        <v>8787</v>
      </c>
      <c r="I211" s="188">
        <v>-0.36329431438127091</v>
      </c>
      <c r="J211" s="189">
        <v>1.2552414927939864E-4</v>
      </c>
      <c r="K211" s="189">
        <v>6.4580551962300256E-5</v>
      </c>
      <c r="L211" s="189">
        <v>6.0943597317098387E-5</v>
      </c>
      <c r="M211" s="190"/>
    </row>
    <row r="212" spans="1:13" ht="16.5" customHeight="1" x14ac:dyDescent="0.2">
      <c r="A212" s="178" t="s">
        <v>55</v>
      </c>
      <c r="B212" s="172" t="s">
        <v>234</v>
      </c>
      <c r="C212" s="173">
        <v>0</v>
      </c>
      <c r="D212" s="173">
        <v>0</v>
      </c>
      <c r="E212" s="174">
        <v>0</v>
      </c>
      <c r="F212" s="173">
        <v>708</v>
      </c>
      <c r="G212" s="175">
        <v>53927.600000000006</v>
      </c>
      <c r="H212" s="175">
        <v>64965.599999999999</v>
      </c>
      <c r="I212" s="188">
        <v>-0.98687128668807811</v>
      </c>
      <c r="J212" s="189">
        <v>1.9450885902782717E-5</v>
      </c>
      <c r="K212" s="189">
        <v>4.7746834033936649E-4</v>
      </c>
      <c r="L212" s="189">
        <v>-4.5801745443658376E-4</v>
      </c>
      <c r="M212" s="190"/>
    </row>
    <row r="213" spans="1:13" ht="16.5" customHeight="1" x14ac:dyDescent="0.2">
      <c r="A213" s="178" t="s">
        <v>55</v>
      </c>
      <c r="B213" s="172" t="s">
        <v>127</v>
      </c>
      <c r="C213" s="173">
        <v>23595.8</v>
      </c>
      <c r="D213" s="173">
        <v>22593.7</v>
      </c>
      <c r="E213" s="174">
        <v>1002.0999999999985</v>
      </c>
      <c r="F213" s="173">
        <v>78718.89</v>
      </c>
      <c r="G213" s="175">
        <v>-31912.042599999895</v>
      </c>
      <c r="H213" s="175">
        <v>-20442.183600001299</v>
      </c>
      <c r="I213" s="188">
        <v>-3.4667455789871706</v>
      </c>
      <c r="J213" s="189">
        <v>2.1626442765306543E-3</v>
      </c>
      <c r="K213" s="189">
        <v>-1.5024098101772688E-4</v>
      </c>
      <c r="L213" s="189">
        <v>2.3128852575483813E-3</v>
      </c>
      <c r="M213" s="190"/>
    </row>
    <row r="214" spans="1:13" ht="16.5" customHeight="1" x14ac:dyDescent="0.2">
      <c r="A214" s="178" t="s">
        <v>55</v>
      </c>
      <c r="B214" s="79" t="s">
        <v>235</v>
      </c>
      <c r="C214" s="173">
        <v>0</v>
      </c>
      <c r="D214" s="173">
        <v>0</v>
      </c>
      <c r="E214" s="174">
        <v>0</v>
      </c>
      <c r="F214" s="173">
        <v>0</v>
      </c>
      <c r="G214" s="175">
        <v>0</v>
      </c>
      <c r="H214" s="175">
        <v>0</v>
      </c>
      <c r="I214" s="188" t="s">
        <v>112</v>
      </c>
      <c r="J214" s="189">
        <v>0</v>
      </c>
      <c r="K214" s="189">
        <v>0</v>
      </c>
      <c r="L214" s="189">
        <v>0</v>
      </c>
      <c r="M214" s="190"/>
    </row>
    <row r="215" spans="1:13" ht="16.5" customHeight="1" x14ac:dyDescent="0.2">
      <c r="A215" s="178" t="s">
        <v>55</v>
      </c>
      <c r="B215" s="79" t="s">
        <v>236</v>
      </c>
      <c r="C215" s="173">
        <v>0</v>
      </c>
      <c r="D215" s="173">
        <v>0</v>
      </c>
      <c r="E215" s="174">
        <v>0</v>
      </c>
      <c r="F215" s="173">
        <v>0</v>
      </c>
      <c r="G215" s="175">
        <v>0</v>
      </c>
      <c r="H215" s="175">
        <v>0</v>
      </c>
      <c r="I215" s="188" t="s">
        <v>112</v>
      </c>
      <c r="J215" s="189">
        <v>0</v>
      </c>
      <c r="K215" s="189">
        <v>0</v>
      </c>
      <c r="L215" s="189">
        <v>0</v>
      </c>
      <c r="M215" s="190"/>
    </row>
    <row r="216" spans="1:13" ht="16.5" customHeight="1" x14ac:dyDescent="0.2">
      <c r="A216" s="178" t="s">
        <v>55</v>
      </c>
      <c r="B216" s="79" t="s">
        <v>237</v>
      </c>
      <c r="C216" s="173">
        <v>0</v>
      </c>
      <c r="D216" s="173">
        <v>0</v>
      </c>
      <c r="E216" s="174">
        <v>0</v>
      </c>
      <c r="F216" s="173">
        <v>0</v>
      </c>
      <c r="G216" s="175">
        <v>0</v>
      </c>
      <c r="H216" s="175">
        <v>0</v>
      </c>
      <c r="I216" s="188" t="s">
        <v>112</v>
      </c>
      <c r="J216" s="189">
        <v>0</v>
      </c>
      <c r="K216" s="189">
        <v>0</v>
      </c>
      <c r="L216" s="189">
        <v>0</v>
      </c>
      <c r="M216" s="190"/>
    </row>
    <row r="217" spans="1:13" ht="16.5" customHeight="1" x14ac:dyDescent="0.2">
      <c r="A217" s="178" t="s">
        <v>55</v>
      </c>
      <c r="B217" s="79" t="s">
        <v>238</v>
      </c>
      <c r="C217" s="173">
        <v>0</v>
      </c>
      <c r="D217" s="173">
        <v>0</v>
      </c>
      <c r="E217" s="174">
        <v>0</v>
      </c>
      <c r="F217" s="173">
        <v>0</v>
      </c>
      <c r="G217" s="175">
        <v>0</v>
      </c>
      <c r="H217" s="175">
        <v>0</v>
      </c>
      <c r="I217" s="188" t="s">
        <v>112</v>
      </c>
      <c r="J217" s="189">
        <v>0</v>
      </c>
      <c r="K217" s="189">
        <v>0</v>
      </c>
      <c r="L217" s="189">
        <v>0</v>
      </c>
      <c r="M217" s="190"/>
    </row>
    <row r="218" spans="1:13" ht="16.5" customHeight="1" x14ac:dyDescent="0.2">
      <c r="A218" s="178" t="s">
        <v>55</v>
      </c>
      <c r="B218" s="79" t="s">
        <v>239</v>
      </c>
      <c r="C218" s="173">
        <v>0</v>
      </c>
      <c r="D218" s="173">
        <v>0</v>
      </c>
      <c r="E218" s="174">
        <v>0</v>
      </c>
      <c r="F218" s="173">
        <v>0</v>
      </c>
      <c r="G218" s="175">
        <v>0</v>
      </c>
      <c r="H218" s="175">
        <v>0</v>
      </c>
      <c r="I218" s="188" t="s">
        <v>112</v>
      </c>
      <c r="J218" s="189">
        <v>0</v>
      </c>
      <c r="K218" s="189">
        <v>0</v>
      </c>
      <c r="L218" s="189">
        <v>0</v>
      </c>
      <c r="M218" s="190"/>
    </row>
    <row r="219" spans="1:13" ht="16.5" customHeight="1" x14ac:dyDescent="0.2">
      <c r="A219" s="178" t="s">
        <v>55</v>
      </c>
      <c r="B219" s="79" t="s">
        <v>240</v>
      </c>
      <c r="C219" s="173">
        <v>0</v>
      </c>
      <c r="D219" s="173">
        <v>0</v>
      </c>
      <c r="E219" s="174">
        <v>0</v>
      </c>
      <c r="F219" s="173">
        <v>0</v>
      </c>
      <c r="G219" s="175">
        <v>0</v>
      </c>
      <c r="H219" s="175">
        <v>0</v>
      </c>
      <c r="I219" s="188" t="s">
        <v>112</v>
      </c>
      <c r="J219" s="189">
        <v>0</v>
      </c>
      <c r="K219" s="189">
        <v>0</v>
      </c>
      <c r="L219" s="189">
        <v>0</v>
      </c>
      <c r="M219" s="190"/>
    </row>
    <row r="220" spans="1:13" ht="16.5" customHeight="1" x14ac:dyDescent="0.2">
      <c r="A220" s="178" t="s">
        <v>55</v>
      </c>
      <c r="B220" s="79" t="s">
        <v>241</v>
      </c>
      <c r="C220" s="173">
        <v>0</v>
      </c>
      <c r="D220" s="173">
        <v>0</v>
      </c>
      <c r="E220" s="174">
        <v>0</v>
      </c>
      <c r="F220" s="173">
        <v>0</v>
      </c>
      <c r="G220" s="175">
        <v>0</v>
      </c>
      <c r="H220" s="175">
        <v>0</v>
      </c>
      <c r="I220" s="188" t="s">
        <v>112</v>
      </c>
      <c r="J220" s="189">
        <v>0</v>
      </c>
      <c r="K220" s="189">
        <v>0</v>
      </c>
      <c r="L220" s="189">
        <v>0</v>
      </c>
      <c r="M220" s="190"/>
    </row>
    <row r="221" spans="1:13" ht="16.5" customHeight="1" x14ac:dyDescent="0.2">
      <c r="A221" s="178" t="s">
        <v>55</v>
      </c>
      <c r="B221" s="79" t="s">
        <v>242</v>
      </c>
      <c r="C221" s="173">
        <v>0</v>
      </c>
      <c r="D221" s="173">
        <v>0</v>
      </c>
      <c r="E221" s="174">
        <v>0</v>
      </c>
      <c r="F221" s="173">
        <v>0</v>
      </c>
      <c r="G221" s="175">
        <v>0</v>
      </c>
      <c r="H221" s="175">
        <v>0</v>
      </c>
      <c r="I221" s="188" t="s">
        <v>112</v>
      </c>
      <c r="J221" s="189">
        <v>0</v>
      </c>
      <c r="K221" s="189">
        <v>0</v>
      </c>
      <c r="L221" s="189">
        <v>0</v>
      </c>
      <c r="M221" s="190"/>
    </row>
    <row r="222" spans="1:13" ht="16.5" customHeight="1" x14ac:dyDescent="0.2">
      <c r="A222" s="178" t="s">
        <v>55</v>
      </c>
      <c r="B222" s="79" t="s">
        <v>243</v>
      </c>
      <c r="C222" s="173">
        <v>194506</v>
      </c>
      <c r="D222" s="173">
        <v>204902</v>
      </c>
      <c r="E222" s="174">
        <v>-10396</v>
      </c>
      <c r="F222" s="173">
        <v>806077</v>
      </c>
      <c r="G222" s="175">
        <v>468878.99999999994</v>
      </c>
      <c r="H222" s="175">
        <v>1289096.2845833299</v>
      </c>
      <c r="I222" s="188">
        <v>0.7191578211009666</v>
      </c>
      <c r="J222" s="189">
        <v>2.2145355587369187E-2</v>
      </c>
      <c r="K222" s="189">
        <v>9.4742858303109058E-3</v>
      </c>
      <c r="L222" s="189">
        <v>1.2671069757058281E-2</v>
      </c>
      <c r="M222" s="190"/>
    </row>
    <row r="223" spans="1:13" ht="16.5" customHeight="1" x14ac:dyDescent="0.2">
      <c r="A223" s="178" t="s">
        <v>55</v>
      </c>
      <c r="B223" s="79" t="s">
        <v>244</v>
      </c>
      <c r="C223" s="173">
        <v>0</v>
      </c>
      <c r="D223" s="173">
        <v>0</v>
      </c>
      <c r="E223" s="174">
        <v>0</v>
      </c>
      <c r="F223" s="173">
        <v>0</v>
      </c>
      <c r="G223" s="175">
        <v>0</v>
      </c>
      <c r="H223" s="175">
        <v>0</v>
      </c>
      <c r="I223" s="188" t="s">
        <v>112</v>
      </c>
      <c r="J223" s="189">
        <v>0</v>
      </c>
      <c r="K223" s="189">
        <v>0</v>
      </c>
      <c r="L223" s="189">
        <v>0</v>
      </c>
      <c r="M223" s="190"/>
    </row>
    <row r="224" spans="1:13" ht="16.5" customHeight="1" x14ac:dyDescent="0.2">
      <c r="A224" s="178" t="s">
        <v>55</v>
      </c>
      <c r="B224" s="177" t="s">
        <v>245</v>
      </c>
      <c r="C224" s="173">
        <v>0</v>
      </c>
      <c r="D224" s="173">
        <v>0</v>
      </c>
      <c r="E224" s="174">
        <v>0</v>
      </c>
      <c r="F224" s="173">
        <v>0</v>
      </c>
      <c r="G224" s="175">
        <v>0</v>
      </c>
      <c r="H224" s="175">
        <v>0</v>
      </c>
      <c r="I224" s="188" t="s">
        <v>112</v>
      </c>
      <c r="J224" s="189">
        <v>0</v>
      </c>
      <c r="K224" s="189">
        <v>0</v>
      </c>
      <c r="L224" s="189">
        <v>0</v>
      </c>
      <c r="M224" s="190"/>
    </row>
    <row r="225" spans="1:13" ht="16.5" customHeight="1" x14ac:dyDescent="0.2">
      <c r="A225" s="178" t="s">
        <v>55</v>
      </c>
      <c r="B225" s="177" t="s">
        <v>246</v>
      </c>
      <c r="C225" s="173">
        <v>0</v>
      </c>
      <c r="D225" s="173">
        <v>0</v>
      </c>
      <c r="E225" s="174">
        <v>0</v>
      </c>
      <c r="F225" s="173">
        <v>0</v>
      </c>
      <c r="G225" s="175">
        <v>0</v>
      </c>
      <c r="H225" s="175">
        <v>0</v>
      </c>
      <c r="I225" s="188" t="s">
        <v>112</v>
      </c>
      <c r="J225" s="189">
        <v>0</v>
      </c>
      <c r="K225" s="189">
        <v>0</v>
      </c>
      <c r="L225" s="189">
        <v>0</v>
      </c>
      <c r="M225" s="190"/>
    </row>
    <row r="226" spans="1:13" ht="16.5" customHeight="1" x14ac:dyDescent="0.2">
      <c r="A226" s="178" t="s">
        <v>55</v>
      </c>
      <c r="B226" s="177" t="s">
        <v>247</v>
      </c>
      <c r="C226" s="173">
        <v>0</v>
      </c>
      <c r="D226" s="173">
        <v>0</v>
      </c>
      <c r="E226" s="174">
        <v>0</v>
      </c>
      <c r="F226" s="173">
        <v>0</v>
      </c>
      <c r="G226" s="175">
        <v>0</v>
      </c>
      <c r="H226" s="175">
        <v>0</v>
      </c>
      <c r="I226" s="188" t="s">
        <v>112</v>
      </c>
      <c r="J226" s="189">
        <v>0</v>
      </c>
      <c r="K226" s="189">
        <v>0</v>
      </c>
      <c r="L226" s="189">
        <v>0</v>
      </c>
      <c r="M226" s="190"/>
    </row>
    <row r="227" spans="1:13" ht="16.5" customHeight="1" x14ac:dyDescent="0.2">
      <c r="A227" s="178" t="s">
        <v>55</v>
      </c>
      <c r="B227" s="177" t="s">
        <v>248</v>
      </c>
      <c r="C227" s="173">
        <v>0</v>
      </c>
      <c r="D227" s="173">
        <v>0</v>
      </c>
      <c r="E227" s="174">
        <v>0</v>
      </c>
      <c r="F227" s="173">
        <v>0</v>
      </c>
      <c r="G227" s="175">
        <v>0</v>
      </c>
      <c r="H227" s="175">
        <v>0</v>
      </c>
      <c r="I227" s="188" t="s">
        <v>112</v>
      </c>
      <c r="J227" s="189">
        <v>0</v>
      </c>
      <c r="K227" s="189">
        <v>0</v>
      </c>
      <c r="L227" s="189">
        <v>0</v>
      </c>
      <c r="M227" s="190"/>
    </row>
    <row r="228" spans="1:13" ht="16.5" customHeight="1" x14ac:dyDescent="0.2">
      <c r="A228" s="178" t="s">
        <v>55</v>
      </c>
      <c r="B228" s="178" t="s">
        <v>210</v>
      </c>
      <c r="C228" s="179">
        <v>10165642.07</v>
      </c>
      <c r="D228" s="179">
        <v>10080003.289999999</v>
      </c>
      <c r="E228" s="180">
        <v>85638.780000001192</v>
      </c>
      <c r="F228" s="179">
        <v>36399370.370000005</v>
      </c>
      <c r="G228" s="181">
        <v>51580902.569213241</v>
      </c>
      <c r="H228" s="181">
        <v>136062633.92003101</v>
      </c>
      <c r="I228" s="191">
        <v>-0.29432467140027396</v>
      </c>
      <c r="J228" s="192">
        <v>1</v>
      </c>
      <c r="K228" s="192">
        <v>1</v>
      </c>
      <c r="L228" s="192">
        <v>0</v>
      </c>
      <c r="M228" s="193"/>
    </row>
    <row r="229" spans="1:13" ht="16.5" customHeight="1" x14ac:dyDescent="0.2">
      <c r="A229" s="178"/>
      <c r="G229">
        <v>0</v>
      </c>
      <c r="H229">
        <v>0</v>
      </c>
      <c r="K229">
        <v>0</v>
      </c>
    </row>
    <row r="230" spans="1:13" ht="16.5" customHeight="1" x14ac:dyDescent="0.2">
      <c r="A230" s="178"/>
      <c r="G230">
        <v>0</v>
      </c>
      <c r="H230">
        <v>0</v>
      </c>
      <c r="K230">
        <v>0</v>
      </c>
    </row>
    <row r="231" spans="1:13" ht="16.5" customHeight="1" x14ac:dyDescent="0.2">
      <c r="A231" s="178" t="s">
        <v>3</v>
      </c>
      <c r="B231" s="168" t="s">
        <v>4</v>
      </c>
      <c r="C231" s="169" t="s">
        <v>439</v>
      </c>
      <c r="D231" s="169" t="s">
        <v>171</v>
      </c>
      <c r="E231" s="170" t="s">
        <v>440</v>
      </c>
      <c r="F231" s="170" t="s">
        <v>20</v>
      </c>
      <c r="G231" s="170" t="s">
        <v>21</v>
      </c>
      <c r="H231" s="170" t="s">
        <v>22</v>
      </c>
      <c r="I231" s="170" t="s">
        <v>441</v>
      </c>
      <c r="J231" s="170" t="s">
        <v>260</v>
      </c>
      <c r="K231" s="170" t="s">
        <v>442</v>
      </c>
      <c r="L231" s="170" t="s">
        <v>213</v>
      </c>
      <c r="M231" s="187" t="s">
        <v>140</v>
      </c>
    </row>
    <row r="232" spans="1:13" ht="16.5" customHeight="1" x14ac:dyDescent="0.2">
      <c r="A232" s="178" t="s">
        <v>114</v>
      </c>
      <c r="B232" s="172" t="s">
        <v>217</v>
      </c>
      <c r="C232" s="173">
        <v>0</v>
      </c>
      <c r="D232" s="173">
        <v>0</v>
      </c>
      <c r="E232" s="174">
        <v>0</v>
      </c>
      <c r="F232" s="173">
        <v>0</v>
      </c>
      <c r="G232" s="175">
        <v>0</v>
      </c>
      <c r="H232" s="175">
        <v>0</v>
      </c>
      <c r="I232" s="188" t="s">
        <v>112</v>
      </c>
      <c r="J232" s="189" t="e">
        <v>#DIV/0!</v>
      </c>
      <c r="K232" s="189">
        <v>0</v>
      </c>
      <c r="L232" s="189" t="e">
        <v>#DIV/0!</v>
      </c>
      <c r="M232" s="190"/>
    </row>
    <row r="233" spans="1:13" ht="16.5" customHeight="1" x14ac:dyDescent="0.2">
      <c r="A233" s="178" t="s">
        <v>114</v>
      </c>
      <c r="B233" s="172" t="s">
        <v>218</v>
      </c>
      <c r="C233" s="173">
        <v>0</v>
      </c>
      <c r="D233" s="173">
        <v>0</v>
      </c>
      <c r="E233" s="174">
        <v>0</v>
      </c>
      <c r="F233" s="173">
        <v>0</v>
      </c>
      <c r="G233" s="175">
        <v>0</v>
      </c>
      <c r="H233" s="175">
        <v>0</v>
      </c>
      <c r="I233" s="188" t="s">
        <v>112</v>
      </c>
      <c r="J233" s="189" t="e">
        <v>#DIV/0!</v>
      </c>
      <c r="K233" s="189">
        <v>0</v>
      </c>
      <c r="L233" s="189" t="e">
        <v>#DIV/0!</v>
      </c>
      <c r="M233" s="190"/>
    </row>
    <row r="234" spans="1:13" ht="16.5" customHeight="1" x14ac:dyDescent="0.2">
      <c r="A234" s="178" t="s">
        <v>114</v>
      </c>
      <c r="B234" s="172" t="s">
        <v>219</v>
      </c>
      <c r="C234" s="173">
        <v>0</v>
      </c>
      <c r="D234" s="173">
        <v>0</v>
      </c>
      <c r="E234" s="174">
        <v>0</v>
      </c>
      <c r="F234" s="173">
        <v>0</v>
      </c>
      <c r="G234" s="175">
        <v>0</v>
      </c>
      <c r="H234" s="175">
        <v>0</v>
      </c>
      <c r="I234" s="188" t="s">
        <v>112</v>
      </c>
      <c r="J234" s="189" t="e">
        <v>#DIV/0!</v>
      </c>
      <c r="K234" s="189">
        <v>0</v>
      </c>
      <c r="L234" s="189" t="e">
        <v>#DIV/0!</v>
      </c>
      <c r="M234" s="190"/>
    </row>
    <row r="235" spans="1:13" ht="16.5" customHeight="1" x14ac:dyDescent="0.2">
      <c r="A235" s="178" t="s">
        <v>114</v>
      </c>
      <c r="B235" s="172" t="s">
        <v>220</v>
      </c>
      <c r="C235" s="173">
        <v>0</v>
      </c>
      <c r="D235" s="173">
        <v>0</v>
      </c>
      <c r="E235" s="174">
        <v>0</v>
      </c>
      <c r="F235" s="173">
        <v>0</v>
      </c>
      <c r="G235" s="175">
        <v>0</v>
      </c>
      <c r="H235" s="175">
        <v>0</v>
      </c>
      <c r="I235" s="188" t="s">
        <v>112</v>
      </c>
      <c r="J235" s="189" t="e">
        <v>#DIV/0!</v>
      </c>
      <c r="K235" s="189">
        <v>0</v>
      </c>
      <c r="L235" s="189" t="e">
        <v>#DIV/0!</v>
      </c>
      <c r="M235" s="190"/>
    </row>
    <row r="236" spans="1:13" ht="16.5" customHeight="1" x14ac:dyDescent="0.2">
      <c r="A236" s="178" t="s">
        <v>114</v>
      </c>
      <c r="B236" s="172" t="s">
        <v>211</v>
      </c>
      <c r="C236" s="173">
        <v>0</v>
      </c>
      <c r="D236" s="173">
        <v>0</v>
      </c>
      <c r="E236" s="174">
        <v>0</v>
      </c>
      <c r="F236" s="173">
        <v>0</v>
      </c>
      <c r="G236" s="175">
        <v>0</v>
      </c>
      <c r="H236" s="175">
        <v>0</v>
      </c>
      <c r="I236" s="188" t="s">
        <v>112</v>
      </c>
      <c r="J236" s="189" t="e">
        <v>#DIV/0!</v>
      </c>
      <c r="K236" s="189">
        <v>0</v>
      </c>
      <c r="L236" s="189" t="e">
        <v>#DIV/0!</v>
      </c>
      <c r="M236" s="190"/>
    </row>
    <row r="237" spans="1:13" ht="16.5" customHeight="1" x14ac:dyDescent="0.2">
      <c r="A237" s="178" t="s">
        <v>114</v>
      </c>
      <c r="B237" s="172" t="s">
        <v>221</v>
      </c>
      <c r="C237" s="173">
        <v>0</v>
      </c>
      <c r="D237" s="173">
        <v>0</v>
      </c>
      <c r="E237" s="174">
        <v>0</v>
      </c>
      <c r="F237" s="173">
        <v>0</v>
      </c>
      <c r="G237" s="175">
        <v>0</v>
      </c>
      <c r="H237" s="175">
        <v>0</v>
      </c>
      <c r="I237" s="188" t="s">
        <v>112</v>
      </c>
      <c r="J237" s="189" t="e">
        <v>#DIV/0!</v>
      </c>
      <c r="K237" s="189">
        <v>0</v>
      </c>
      <c r="L237" s="189" t="e">
        <v>#DIV/0!</v>
      </c>
      <c r="M237" s="190"/>
    </row>
    <row r="238" spans="1:13" ht="16.5" customHeight="1" x14ac:dyDescent="0.2">
      <c r="A238" s="178" t="s">
        <v>114</v>
      </c>
      <c r="B238" s="172" t="s">
        <v>222</v>
      </c>
      <c r="C238" s="173">
        <v>0</v>
      </c>
      <c r="D238" s="173">
        <v>0</v>
      </c>
      <c r="E238" s="174">
        <v>0</v>
      </c>
      <c r="F238" s="173">
        <v>0</v>
      </c>
      <c r="G238" s="175">
        <v>0</v>
      </c>
      <c r="H238" s="175">
        <v>0</v>
      </c>
      <c r="I238" s="188" t="s">
        <v>112</v>
      </c>
      <c r="J238" s="189" t="e">
        <v>#DIV/0!</v>
      </c>
      <c r="K238" s="189">
        <v>0</v>
      </c>
      <c r="L238" s="189" t="e">
        <v>#DIV/0!</v>
      </c>
      <c r="M238" s="190"/>
    </row>
    <row r="239" spans="1:13" ht="16.5" customHeight="1" x14ac:dyDescent="0.2">
      <c r="A239" s="178" t="s">
        <v>114</v>
      </c>
      <c r="B239" s="172" t="s">
        <v>223</v>
      </c>
      <c r="C239" s="173">
        <v>0</v>
      </c>
      <c r="D239" s="173">
        <v>0</v>
      </c>
      <c r="E239" s="174">
        <v>0</v>
      </c>
      <c r="F239" s="173">
        <v>0</v>
      </c>
      <c r="G239" s="175">
        <v>0</v>
      </c>
      <c r="H239" s="175">
        <v>0</v>
      </c>
      <c r="I239" s="188" t="s">
        <v>112</v>
      </c>
      <c r="J239" s="189" t="e">
        <v>#DIV/0!</v>
      </c>
      <c r="K239" s="189">
        <v>0</v>
      </c>
      <c r="L239" s="189" t="e">
        <v>#DIV/0!</v>
      </c>
      <c r="M239" s="190"/>
    </row>
    <row r="240" spans="1:13" ht="16.5" customHeight="1" x14ac:dyDescent="0.2">
      <c r="A240" s="178" t="s">
        <v>114</v>
      </c>
      <c r="B240" s="172" t="s">
        <v>224</v>
      </c>
      <c r="C240" s="173">
        <v>0</v>
      </c>
      <c r="D240" s="173">
        <v>0</v>
      </c>
      <c r="E240" s="174">
        <v>0</v>
      </c>
      <c r="F240" s="173">
        <v>0</v>
      </c>
      <c r="G240" s="175">
        <v>0</v>
      </c>
      <c r="H240" s="175">
        <v>0</v>
      </c>
      <c r="I240" s="188" t="s">
        <v>112</v>
      </c>
      <c r="J240" s="189" t="e">
        <v>#DIV/0!</v>
      </c>
      <c r="K240" s="189">
        <v>0</v>
      </c>
      <c r="L240" s="189" t="e">
        <v>#DIV/0!</v>
      </c>
      <c r="M240" s="190"/>
    </row>
    <row r="241" spans="1:13" ht="16.5" customHeight="1" x14ac:dyDescent="0.2">
      <c r="A241" s="178" t="s">
        <v>114</v>
      </c>
      <c r="B241" s="172" t="s">
        <v>225</v>
      </c>
      <c r="C241" s="173">
        <v>0</v>
      </c>
      <c r="D241" s="173">
        <v>0</v>
      </c>
      <c r="E241" s="174">
        <v>0</v>
      </c>
      <c r="F241" s="173">
        <v>0</v>
      </c>
      <c r="G241" s="175">
        <v>0</v>
      </c>
      <c r="H241" s="175">
        <v>0</v>
      </c>
      <c r="I241" s="188" t="s">
        <v>112</v>
      </c>
      <c r="J241" s="189" t="e">
        <v>#DIV/0!</v>
      </c>
      <c r="K241" s="189">
        <v>0</v>
      </c>
      <c r="L241" s="189" t="e">
        <v>#DIV/0!</v>
      </c>
      <c r="M241" s="190"/>
    </row>
    <row r="242" spans="1:13" ht="16.5" customHeight="1" x14ac:dyDescent="0.2">
      <c r="A242" s="178" t="s">
        <v>114</v>
      </c>
      <c r="B242" s="172" t="s">
        <v>226</v>
      </c>
      <c r="C242" s="173">
        <v>0</v>
      </c>
      <c r="D242" s="173">
        <v>0</v>
      </c>
      <c r="E242" s="174">
        <v>0</v>
      </c>
      <c r="F242" s="173">
        <v>0</v>
      </c>
      <c r="G242" s="175">
        <v>0</v>
      </c>
      <c r="H242" s="175">
        <v>0</v>
      </c>
      <c r="I242" s="188" t="s">
        <v>112</v>
      </c>
      <c r="J242" s="189" t="e">
        <v>#DIV/0!</v>
      </c>
      <c r="K242" s="189">
        <v>0</v>
      </c>
      <c r="L242" s="189" t="e">
        <v>#DIV/0!</v>
      </c>
      <c r="M242" s="190"/>
    </row>
    <row r="243" spans="1:13" ht="16.5" customHeight="1" x14ac:dyDescent="0.2">
      <c r="A243" s="178" t="s">
        <v>114</v>
      </c>
      <c r="B243" s="172" t="s">
        <v>227</v>
      </c>
      <c r="C243" s="173">
        <v>0</v>
      </c>
      <c r="D243" s="173">
        <v>0</v>
      </c>
      <c r="E243" s="174">
        <v>0</v>
      </c>
      <c r="F243" s="173">
        <v>0</v>
      </c>
      <c r="G243" s="175">
        <v>0</v>
      </c>
      <c r="H243" s="175">
        <v>0</v>
      </c>
      <c r="I243" s="188" t="s">
        <v>112</v>
      </c>
      <c r="J243" s="189" t="e">
        <v>#DIV/0!</v>
      </c>
      <c r="K243" s="189">
        <v>0</v>
      </c>
      <c r="L243" s="189" t="e">
        <v>#DIV/0!</v>
      </c>
      <c r="M243" s="190"/>
    </row>
    <row r="244" spans="1:13" ht="16.5" customHeight="1" x14ac:dyDescent="0.2">
      <c r="A244" s="178" t="s">
        <v>114</v>
      </c>
      <c r="B244" s="176" t="s">
        <v>228</v>
      </c>
      <c r="C244" s="173">
        <v>0</v>
      </c>
      <c r="D244" s="173">
        <v>0</v>
      </c>
      <c r="E244" s="174">
        <v>0</v>
      </c>
      <c r="F244" s="173">
        <v>0</v>
      </c>
      <c r="G244" s="175">
        <v>0</v>
      </c>
      <c r="H244" s="175">
        <v>0</v>
      </c>
      <c r="I244" s="188" t="s">
        <v>112</v>
      </c>
      <c r="J244" s="189" t="e">
        <v>#DIV/0!</v>
      </c>
      <c r="K244" s="189">
        <v>0</v>
      </c>
      <c r="L244" s="189" t="e">
        <v>#DIV/0!</v>
      </c>
      <c r="M244" s="190"/>
    </row>
    <row r="245" spans="1:13" ht="16.5" customHeight="1" x14ac:dyDescent="0.2">
      <c r="A245" s="178" t="s">
        <v>114</v>
      </c>
      <c r="B245" s="172" t="s">
        <v>229</v>
      </c>
      <c r="C245" s="173">
        <v>0</v>
      </c>
      <c r="D245" s="173">
        <v>0</v>
      </c>
      <c r="E245" s="174">
        <v>0</v>
      </c>
      <c r="F245" s="173">
        <v>0</v>
      </c>
      <c r="G245" s="175">
        <v>0</v>
      </c>
      <c r="H245" s="175">
        <v>0</v>
      </c>
      <c r="I245" s="188" t="s">
        <v>112</v>
      </c>
      <c r="J245" s="189" t="e">
        <v>#DIV/0!</v>
      </c>
      <c r="K245" s="189">
        <v>0</v>
      </c>
      <c r="L245" s="189" t="e">
        <v>#DIV/0!</v>
      </c>
      <c r="M245" s="190"/>
    </row>
    <row r="246" spans="1:13" ht="16.5" customHeight="1" x14ac:dyDescent="0.2">
      <c r="A246" s="178" t="s">
        <v>114</v>
      </c>
      <c r="B246" s="172" t="s">
        <v>230</v>
      </c>
      <c r="C246" s="173">
        <v>0</v>
      </c>
      <c r="D246" s="173">
        <v>0</v>
      </c>
      <c r="E246" s="174">
        <v>0</v>
      </c>
      <c r="F246" s="173">
        <v>0</v>
      </c>
      <c r="G246" s="175">
        <v>0</v>
      </c>
      <c r="H246" s="175">
        <v>0</v>
      </c>
      <c r="I246" s="188" t="s">
        <v>112</v>
      </c>
      <c r="J246" s="189" t="e">
        <v>#DIV/0!</v>
      </c>
      <c r="K246" s="189">
        <v>0</v>
      </c>
      <c r="L246" s="189" t="e">
        <v>#DIV/0!</v>
      </c>
      <c r="M246" s="190"/>
    </row>
    <row r="247" spans="1:13" ht="16.5" customHeight="1" x14ac:dyDescent="0.2">
      <c r="A247" s="178" t="s">
        <v>114</v>
      </c>
      <c r="B247" s="172" t="s">
        <v>231</v>
      </c>
      <c r="C247" s="173">
        <v>0</v>
      </c>
      <c r="D247" s="173">
        <v>0</v>
      </c>
      <c r="E247" s="174">
        <v>0</v>
      </c>
      <c r="F247" s="173">
        <v>0</v>
      </c>
      <c r="G247" s="175">
        <v>0</v>
      </c>
      <c r="H247" s="175">
        <v>0</v>
      </c>
      <c r="I247" s="188" t="s">
        <v>112</v>
      </c>
      <c r="J247" s="189" t="e">
        <v>#DIV/0!</v>
      </c>
      <c r="K247" s="189">
        <v>0</v>
      </c>
      <c r="L247" s="189" t="e">
        <v>#DIV/0!</v>
      </c>
      <c r="M247" s="190"/>
    </row>
    <row r="248" spans="1:13" ht="16.5" customHeight="1" x14ac:dyDescent="0.2">
      <c r="A248" s="178" t="s">
        <v>114</v>
      </c>
      <c r="B248" s="172" t="s">
        <v>232</v>
      </c>
      <c r="C248" s="173">
        <v>0</v>
      </c>
      <c r="D248" s="173">
        <v>0</v>
      </c>
      <c r="E248" s="174">
        <v>0</v>
      </c>
      <c r="F248" s="173">
        <v>0</v>
      </c>
      <c r="G248" s="175">
        <v>0</v>
      </c>
      <c r="H248" s="175">
        <v>0</v>
      </c>
      <c r="I248" s="188" t="s">
        <v>112</v>
      </c>
      <c r="J248" s="189" t="e">
        <v>#DIV/0!</v>
      </c>
      <c r="K248" s="189">
        <v>0</v>
      </c>
      <c r="L248" s="189" t="e">
        <v>#DIV/0!</v>
      </c>
      <c r="M248" s="190"/>
    </row>
    <row r="249" spans="1:13" ht="16.5" customHeight="1" x14ac:dyDescent="0.2">
      <c r="A249" s="178" t="s">
        <v>114</v>
      </c>
      <c r="B249" s="172" t="s">
        <v>233</v>
      </c>
      <c r="C249" s="173">
        <v>0</v>
      </c>
      <c r="D249" s="173">
        <v>0</v>
      </c>
      <c r="E249" s="174">
        <v>0</v>
      </c>
      <c r="F249" s="173">
        <v>0</v>
      </c>
      <c r="G249" s="175">
        <v>0</v>
      </c>
      <c r="H249" s="175">
        <v>0</v>
      </c>
      <c r="I249" s="188" t="s">
        <v>112</v>
      </c>
      <c r="J249" s="189" t="e">
        <v>#DIV/0!</v>
      </c>
      <c r="K249" s="189">
        <v>0</v>
      </c>
      <c r="L249" s="189" t="e">
        <v>#DIV/0!</v>
      </c>
      <c r="M249" s="190"/>
    </row>
    <row r="250" spans="1:13" ht="16.5" customHeight="1" x14ac:dyDescent="0.2">
      <c r="A250" s="178" t="s">
        <v>114</v>
      </c>
      <c r="B250" s="172" t="s">
        <v>234</v>
      </c>
      <c r="C250" s="173">
        <v>0</v>
      </c>
      <c r="D250" s="173">
        <v>0</v>
      </c>
      <c r="E250" s="174">
        <v>0</v>
      </c>
      <c r="F250" s="173">
        <v>0</v>
      </c>
      <c r="G250" s="175">
        <v>0</v>
      </c>
      <c r="H250" s="175">
        <v>0</v>
      </c>
      <c r="I250" s="188" t="s">
        <v>112</v>
      </c>
      <c r="J250" s="189" t="e">
        <v>#DIV/0!</v>
      </c>
      <c r="K250" s="189">
        <v>0</v>
      </c>
      <c r="L250" s="189" t="e">
        <v>#DIV/0!</v>
      </c>
      <c r="M250" s="190"/>
    </row>
    <row r="251" spans="1:13" ht="16.5" customHeight="1" x14ac:dyDescent="0.2">
      <c r="A251" s="178" t="s">
        <v>114</v>
      </c>
      <c r="B251" s="172" t="s">
        <v>127</v>
      </c>
      <c r="C251" s="173">
        <v>0</v>
      </c>
      <c r="D251" s="173">
        <v>0</v>
      </c>
      <c r="E251" s="174">
        <v>0</v>
      </c>
      <c r="F251" s="173">
        <v>0</v>
      </c>
      <c r="G251" s="175">
        <v>0</v>
      </c>
      <c r="H251" s="175">
        <v>0</v>
      </c>
      <c r="I251" s="188" t="s">
        <v>112</v>
      </c>
      <c r="J251" s="189" t="e">
        <v>#DIV/0!</v>
      </c>
      <c r="K251" s="189">
        <v>0</v>
      </c>
      <c r="L251" s="189" t="e">
        <v>#DIV/0!</v>
      </c>
      <c r="M251" s="190"/>
    </row>
    <row r="252" spans="1:13" ht="16.5" customHeight="1" x14ac:dyDescent="0.2">
      <c r="A252" s="178" t="s">
        <v>114</v>
      </c>
      <c r="B252" s="79" t="s">
        <v>235</v>
      </c>
      <c r="C252" s="173">
        <v>0</v>
      </c>
      <c r="D252" s="173">
        <v>0</v>
      </c>
      <c r="E252" s="174">
        <v>0</v>
      </c>
      <c r="F252" s="173">
        <v>0</v>
      </c>
      <c r="G252" s="175">
        <v>0</v>
      </c>
      <c r="H252" s="175">
        <v>0</v>
      </c>
      <c r="I252" s="188" t="s">
        <v>112</v>
      </c>
      <c r="J252" s="189" t="e">
        <v>#DIV/0!</v>
      </c>
      <c r="K252" s="189">
        <v>0</v>
      </c>
      <c r="L252" s="189" t="e">
        <v>#DIV/0!</v>
      </c>
      <c r="M252" s="190"/>
    </row>
    <row r="253" spans="1:13" ht="16.5" customHeight="1" x14ac:dyDescent="0.2">
      <c r="A253" s="178" t="s">
        <v>114</v>
      </c>
      <c r="B253" s="79" t="s">
        <v>236</v>
      </c>
      <c r="C253" s="173">
        <v>0</v>
      </c>
      <c r="D253" s="173">
        <v>0</v>
      </c>
      <c r="E253" s="174">
        <v>0</v>
      </c>
      <c r="F253" s="173">
        <v>0</v>
      </c>
      <c r="G253" s="175">
        <v>0</v>
      </c>
      <c r="H253" s="175">
        <v>0</v>
      </c>
      <c r="I253" s="188" t="s">
        <v>112</v>
      </c>
      <c r="J253" s="189" t="e">
        <v>#DIV/0!</v>
      </c>
      <c r="K253" s="189">
        <v>0</v>
      </c>
      <c r="L253" s="189" t="e">
        <v>#DIV/0!</v>
      </c>
      <c r="M253" s="190"/>
    </row>
    <row r="254" spans="1:13" ht="16.5" customHeight="1" x14ac:dyDescent="0.2">
      <c r="A254" s="178" t="s">
        <v>114</v>
      </c>
      <c r="B254" s="79" t="s">
        <v>237</v>
      </c>
      <c r="C254" s="173">
        <v>0</v>
      </c>
      <c r="D254" s="173">
        <v>0</v>
      </c>
      <c r="E254" s="174">
        <v>0</v>
      </c>
      <c r="F254" s="173">
        <v>0</v>
      </c>
      <c r="G254" s="175">
        <v>0</v>
      </c>
      <c r="H254" s="175">
        <v>0</v>
      </c>
      <c r="I254" s="188" t="s">
        <v>112</v>
      </c>
      <c r="J254" s="189" t="e">
        <v>#DIV/0!</v>
      </c>
      <c r="K254" s="189">
        <v>0</v>
      </c>
      <c r="L254" s="189" t="e">
        <v>#DIV/0!</v>
      </c>
      <c r="M254" s="190"/>
    </row>
    <row r="255" spans="1:13" ht="16.5" customHeight="1" x14ac:dyDescent="0.2">
      <c r="A255" s="178" t="s">
        <v>114</v>
      </c>
      <c r="B255" s="79" t="s">
        <v>238</v>
      </c>
      <c r="C255" s="173">
        <v>0</v>
      </c>
      <c r="D255" s="173">
        <v>0</v>
      </c>
      <c r="E255" s="174">
        <v>0</v>
      </c>
      <c r="F255" s="173">
        <v>0</v>
      </c>
      <c r="G255" s="175">
        <v>0</v>
      </c>
      <c r="H255" s="175">
        <v>0</v>
      </c>
      <c r="I255" s="188" t="s">
        <v>112</v>
      </c>
      <c r="J255" s="189" t="e">
        <v>#DIV/0!</v>
      </c>
      <c r="K255" s="189">
        <v>0</v>
      </c>
      <c r="L255" s="189" t="e">
        <v>#DIV/0!</v>
      </c>
      <c r="M255" s="190"/>
    </row>
    <row r="256" spans="1:13" ht="16.5" customHeight="1" x14ac:dyDescent="0.2">
      <c r="A256" s="178" t="s">
        <v>114</v>
      </c>
      <c r="B256" s="79" t="s">
        <v>239</v>
      </c>
      <c r="C256" s="173">
        <v>0</v>
      </c>
      <c r="D256" s="173">
        <v>0</v>
      </c>
      <c r="E256" s="174">
        <v>0</v>
      </c>
      <c r="F256" s="173">
        <v>0</v>
      </c>
      <c r="G256" s="175">
        <v>0</v>
      </c>
      <c r="H256" s="175">
        <v>0</v>
      </c>
      <c r="I256" s="188" t="s">
        <v>112</v>
      </c>
      <c r="J256" s="189" t="e">
        <v>#DIV/0!</v>
      </c>
      <c r="K256" s="189">
        <v>0</v>
      </c>
      <c r="L256" s="189" t="e">
        <v>#DIV/0!</v>
      </c>
      <c r="M256" s="190"/>
    </row>
    <row r="257" spans="1:13" ht="16.5" customHeight="1" x14ac:dyDescent="0.2">
      <c r="A257" s="178" t="s">
        <v>114</v>
      </c>
      <c r="B257" s="79" t="s">
        <v>240</v>
      </c>
      <c r="C257" s="173">
        <v>0</v>
      </c>
      <c r="D257" s="173">
        <v>0</v>
      </c>
      <c r="E257" s="174">
        <v>0</v>
      </c>
      <c r="F257" s="173">
        <v>0</v>
      </c>
      <c r="G257" s="175">
        <v>0</v>
      </c>
      <c r="H257" s="175">
        <v>0</v>
      </c>
      <c r="I257" s="188" t="s">
        <v>112</v>
      </c>
      <c r="J257" s="189" t="e">
        <v>#DIV/0!</v>
      </c>
      <c r="K257" s="189">
        <v>0</v>
      </c>
      <c r="L257" s="189" t="e">
        <v>#DIV/0!</v>
      </c>
      <c r="M257" s="190"/>
    </row>
    <row r="258" spans="1:13" ht="16.5" customHeight="1" x14ac:dyDescent="0.2">
      <c r="A258" s="178" t="s">
        <v>114</v>
      </c>
      <c r="B258" s="79" t="s">
        <v>241</v>
      </c>
      <c r="C258" s="173">
        <v>0</v>
      </c>
      <c r="D258" s="173">
        <v>0</v>
      </c>
      <c r="E258" s="174">
        <v>0</v>
      </c>
      <c r="F258" s="173">
        <v>0</v>
      </c>
      <c r="G258" s="175">
        <v>0</v>
      </c>
      <c r="H258" s="175">
        <v>0</v>
      </c>
      <c r="I258" s="188" t="s">
        <v>112</v>
      </c>
      <c r="J258" s="189" t="e">
        <v>#DIV/0!</v>
      </c>
      <c r="K258" s="189">
        <v>0</v>
      </c>
      <c r="L258" s="189" t="e">
        <v>#DIV/0!</v>
      </c>
      <c r="M258" s="190"/>
    </row>
    <row r="259" spans="1:13" ht="16.5" customHeight="1" x14ac:dyDescent="0.2">
      <c r="A259" s="178" t="s">
        <v>114</v>
      </c>
      <c r="B259" s="79" t="s">
        <v>242</v>
      </c>
      <c r="C259" s="173">
        <v>0</v>
      </c>
      <c r="D259" s="173">
        <v>0</v>
      </c>
      <c r="E259" s="174">
        <v>0</v>
      </c>
      <c r="F259" s="173">
        <v>0</v>
      </c>
      <c r="G259" s="175">
        <v>0</v>
      </c>
      <c r="H259" s="175">
        <v>0</v>
      </c>
      <c r="I259" s="188" t="s">
        <v>112</v>
      </c>
      <c r="J259" s="189" t="e">
        <v>#DIV/0!</v>
      </c>
      <c r="K259" s="189">
        <v>0</v>
      </c>
      <c r="L259" s="189" t="e">
        <v>#DIV/0!</v>
      </c>
      <c r="M259" s="190"/>
    </row>
    <row r="260" spans="1:13" ht="16.5" customHeight="1" x14ac:dyDescent="0.2">
      <c r="A260" s="178" t="s">
        <v>114</v>
      </c>
      <c r="B260" s="79" t="s">
        <v>243</v>
      </c>
      <c r="C260" s="173">
        <v>0</v>
      </c>
      <c r="D260" s="173">
        <v>0</v>
      </c>
      <c r="E260" s="174">
        <v>0</v>
      </c>
      <c r="F260" s="173">
        <v>0</v>
      </c>
      <c r="G260" s="175">
        <v>0</v>
      </c>
      <c r="H260" s="175">
        <v>0</v>
      </c>
      <c r="I260" s="188" t="s">
        <v>112</v>
      </c>
      <c r="J260" s="189" t="e">
        <v>#DIV/0!</v>
      </c>
      <c r="K260" s="189">
        <v>0</v>
      </c>
      <c r="L260" s="189" t="e">
        <v>#DIV/0!</v>
      </c>
      <c r="M260" s="190"/>
    </row>
    <row r="261" spans="1:13" ht="16.5" customHeight="1" x14ac:dyDescent="0.2">
      <c r="A261" s="178" t="s">
        <v>114</v>
      </c>
      <c r="B261" s="79" t="s">
        <v>244</v>
      </c>
      <c r="C261" s="173">
        <v>0</v>
      </c>
      <c r="D261" s="173">
        <v>0</v>
      </c>
      <c r="E261" s="174">
        <v>0</v>
      </c>
      <c r="F261" s="173">
        <v>0</v>
      </c>
      <c r="G261" s="175">
        <v>0</v>
      </c>
      <c r="H261" s="175">
        <v>0</v>
      </c>
      <c r="I261" s="188" t="s">
        <v>112</v>
      </c>
      <c r="J261" s="189" t="e">
        <v>#DIV/0!</v>
      </c>
      <c r="K261" s="189">
        <v>0</v>
      </c>
      <c r="L261" s="189" t="e">
        <v>#DIV/0!</v>
      </c>
      <c r="M261" s="190"/>
    </row>
    <row r="262" spans="1:13" ht="16.5" customHeight="1" x14ac:dyDescent="0.2">
      <c r="A262" s="178" t="s">
        <v>114</v>
      </c>
      <c r="B262" s="177" t="s">
        <v>245</v>
      </c>
      <c r="C262" s="173">
        <v>0</v>
      </c>
      <c r="D262" s="173">
        <v>0</v>
      </c>
      <c r="E262" s="174">
        <v>0</v>
      </c>
      <c r="F262" s="173">
        <v>0</v>
      </c>
      <c r="G262" s="175">
        <v>0</v>
      </c>
      <c r="H262" s="175">
        <v>0</v>
      </c>
      <c r="I262" s="188" t="s">
        <v>112</v>
      </c>
      <c r="J262" s="189" t="e">
        <v>#DIV/0!</v>
      </c>
      <c r="K262" s="189">
        <v>0</v>
      </c>
      <c r="L262" s="189" t="e">
        <v>#DIV/0!</v>
      </c>
      <c r="M262" s="190"/>
    </row>
    <row r="263" spans="1:13" ht="16.5" customHeight="1" x14ac:dyDescent="0.2">
      <c r="A263" s="178" t="s">
        <v>114</v>
      </c>
      <c r="B263" s="177" t="s">
        <v>246</v>
      </c>
      <c r="C263" s="173">
        <v>0</v>
      </c>
      <c r="D263" s="173">
        <v>0</v>
      </c>
      <c r="E263" s="174">
        <v>0</v>
      </c>
      <c r="F263" s="173">
        <v>0</v>
      </c>
      <c r="G263" s="175">
        <v>0</v>
      </c>
      <c r="H263" s="175">
        <v>0</v>
      </c>
      <c r="I263" s="188" t="s">
        <v>112</v>
      </c>
      <c r="J263" s="189" t="e">
        <v>#DIV/0!</v>
      </c>
      <c r="K263" s="189">
        <v>0</v>
      </c>
      <c r="L263" s="189" t="e">
        <v>#DIV/0!</v>
      </c>
      <c r="M263" s="190"/>
    </row>
    <row r="264" spans="1:13" ht="16.5" customHeight="1" x14ac:dyDescent="0.2">
      <c r="A264" s="178" t="s">
        <v>114</v>
      </c>
      <c r="B264" s="177" t="s">
        <v>247</v>
      </c>
      <c r="C264" s="173">
        <v>0</v>
      </c>
      <c r="D264" s="173">
        <v>0</v>
      </c>
      <c r="E264" s="174">
        <v>0</v>
      </c>
      <c r="F264" s="173">
        <v>0</v>
      </c>
      <c r="G264" s="175">
        <v>0</v>
      </c>
      <c r="H264" s="175">
        <v>0</v>
      </c>
      <c r="I264" s="188" t="s">
        <v>112</v>
      </c>
      <c r="J264" s="189" t="e">
        <v>#DIV/0!</v>
      </c>
      <c r="K264" s="189">
        <v>0</v>
      </c>
      <c r="L264" s="189" t="e">
        <v>#DIV/0!</v>
      </c>
      <c r="M264" s="190"/>
    </row>
    <row r="265" spans="1:13" ht="16.5" customHeight="1" x14ac:dyDescent="0.2">
      <c r="A265" s="178" t="s">
        <v>114</v>
      </c>
      <c r="B265" s="177" t="s">
        <v>248</v>
      </c>
      <c r="C265" s="173">
        <v>0</v>
      </c>
      <c r="D265" s="173">
        <v>0</v>
      </c>
      <c r="E265" s="174">
        <v>0</v>
      </c>
      <c r="F265" s="173">
        <v>0</v>
      </c>
      <c r="G265" s="175">
        <v>0</v>
      </c>
      <c r="H265" s="175">
        <v>0</v>
      </c>
      <c r="I265" s="188" t="s">
        <v>112</v>
      </c>
      <c r="J265" s="189" t="e">
        <v>#DIV/0!</v>
      </c>
      <c r="K265" s="189">
        <v>0</v>
      </c>
      <c r="L265" s="189" t="e">
        <v>#DIV/0!</v>
      </c>
      <c r="M265" s="190"/>
    </row>
    <row r="266" spans="1:13" ht="16.5" customHeight="1" x14ac:dyDescent="0.2">
      <c r="A266" s="178" t="s">
        <v>114</v>
      </c>
      <c r="B266" s="178" t="s">
        <v>210</v>
      </c>
      <c r="C266" s="179">
        <v>0</v>
      </c>
      <c r="D266" s="179">
        <v>0</v>
      </c>
      <c r="E266" s="180">
        <v>0</v>
      </c>
      <c r="F266" s="179">
        <v>0</v>
      </c>
      <c r="G266" s="181">
        <v>0</v>
      </c>
      <c r="H266" s="181">
        <v>0</v>
      </c>
      <c r="I266" s="191" t="s">
        <v>112</v>
      </c>
      <c r="J266" s="192" t="e">
        <v>#DIV/0!</v>
      </c>
      <c r="K266" s="192">
        <v>0</v>
      </c>
      <c r="L266" s="192" t="e">
        <v>#DIV/0!</v>
      </c>
      <c r="M266" s="193"/>
    </row>
    <row r="267" spans="1:13" ht="16.5" customHeight="1" x14ac:dyDescent="0.2">
      <c r="A267" s="178"/>
      <c r="G267">
        <v>0</v>
      </c>
      <c r="H267">
        <v>0</v>
      </c>
      <c r="K267">
        <v>0</v>
      </c>
    </row>
    <row r="268" spans="1:13" ht="16.5" customHeight="1" x14ac:dyDescent="0.2">
      <c r="A268" s="178"/>
      <c r="G268">
        <v>0</v>
      </c>
      <c r="H268">
        <v>0</v>
      </c>
      <c r="K268">
        <v>0</v>
      </c>
    </row>
    <row r="269" spans="1:13" ht="16.5" customHeight="1" x14ac:dyDescent="0.2">
      <c r="A269" s="178" t="s">
        <v>3</v>
      </c>
      <c r="B269" s="168" t="s">
        <v>4</v>
      </c>
      <c r="C269" s="169" t="s">
        <v>439</v>
      </c>
      <c r="D269" s="169" t="s">
        <v>171</v>
      </c>
      <c r="E269" s="170" t="s">
        <v>440</v>
      </c>
      <c r="F269" s="170" t="s">
        <v>20</v>
      </c>
      <c r="G269" s="170" t="s">
        <v>21</v>
      </c>
      <c r="H269" s="170" t="s">
        <v>22</v>
      </c>
      <c r="I269" s="170" t="s">
        <v>441</v>
      </c>
      <c r="J269" s="170" t="s">
        <v>260</v>
      </c>
      <c r="K269" s="170" t="s">
        <v>442</v>
      </c>
      <c r="L269" s="170" t="s">
        <v>213</v>
      </c>
      <c r="M269" s="187" t="s">
        <v>140</v>
      </c>
    </row>
    <row r="270" spans="1:13" ht="16.5" customHeight="1" x14ac:dyDescent="0.2">
      <c r="A270" s="178" t="s">
        <v>64</v>
      </c>
      <c r="B270" s="172" t="s">
        <v>217</v>
      </c>
      <c r="C270" s="173">
        <v>12599.13</v>
      </c>
      <c r="D270" s="173">
        <v>12420.04</v>
      </c>
      <c r="E270" s="174">
        <v>179.08999999999833</v>
      </c>
      <c r="F270" s="173">
        <v>75835.89</v>
      </c>
      <c r="G270" s="175">
        <v>138324.33469947081</v>
      </c>
      <c r="H270" s="175">
        <v>224117.70212480298</v>
      </c>
      <c r="I270" s="188">
        <v>-0.45175308332576336</v>
      </c>
      <c r="J270" s="189">
        <v>3.3887609281286091E-2</v>
      </c>
      <c r="K270" s="189">
        <v>1.9053773662783133E-2</v>
      </c>
      <c r="L270" s="189">
        <v>1.4833835618502957E-2</v>
      </c>
      <c r="M270" s="190"/>
    </row>
    <row r="271" spans="1:13" ht="16.5" customHeight="1" x14ac:dyDescent="0.2">
      <c r="A271" s="178" t="s">
        <v>64</v>
      </c>
      <c r="B271" s="172" t="s">
        <v>218</v>
      </c>
      <c r="C271" s="173">
        <v>1870.83</v>
      </c>
      <c r="D271" s="173">
        <v>1448.28</v>
      </c>
      <c r="E271" s="174">
        <v>422.54999999999995</v>
      </c>
      <c r="F271" s="173">
        <v>10249.470000000001</v>
      </c>
      <c r="G271" s="175">
        <v>5695.9199999999992</v>
      </c>
      <c r="H271" s="175">
        <v>14949.36</v>
      </c>
      <c r="I271" s="188">
        <v>0.79944065225635241</v>
      </c>
      <c r="J271" s="189">
        <v>4.580021869595826E-3</v>
      </c>
      <c r="K271" s="189">
        <v>1.2709470030388126E-3</v>
      </c>
      <c r="L271" s="189">
        <v>3.3090748665570132E-3</v>
      </c>
      <c r="M271" s="190"/>
    </row>
    <row r="272" spans="1:13" ht="16.5" customHeight="1" x14ac:dyDescent="0.2">
      <c r="A272" s="178" t="s">
        <v>64</v>
      </c>
      <c r="B272" s="172" t="s">
        <v>219</v>
      </c>
      <c r="C272" s="173">
        <v>13752</v>
      </c>
      <c r="D272" s="173">
        <v>13849</v>
      </c>
      <c r="E272" s="174">
        <v>-97</v>
      </c>
      <c r="F272" s="173">
        <v>55505.2</v>
      </c>
      <c r="G272" s="175">
        <v>42749.599999999999</v>
      </c>
      <c r="H272" s="175">
        <v>100743.2</v>
      </c>
      <c r="I272" s="188">
        <v>0.29837940004116992</v>
      </c>
      <c r="J272" s="189">
        <v>2.4802748812991326E-2</v>
      </c>
      <c r="K272" s="189">
        <v>8.5648661960471689E-3</v>
      </c>
      <c r="L272" s="189">
        <v>1.6237882616944158E-2</v>
      </c>
      <c r="M272" s="190"/>
    </row>
    <row r="273" spans="1:13" ht="16.5" customHeight="1" x14ac:dyDescent="0.2">
      <c r="A273" s="178" t="s">
        <v>64</v>
      </c>
      <c r="B273" s="172" t="s">
        <v>220</v>
      </c>
      <c r="C273" s="173">
        <v>11600.890000000001</v>
      </c>
      <c r="D273" s="173">
        <v>2160.83</v>
      </c>
      <c r="E273" s="174">
        <v>9440.0600000000013</v>
      </c>
      <c r="F273" s="173">
        <v>52040.34</v>
      </c>
      <c r="G273" s="175">
        <v>171892.4</v>
      </c>
      <c r="H273" s="175">
        <v>338697.35</v>
      </c>
      <c r="I273" s="188">
        <v>-0.69725048925956012</v>
      </c>
      <c r="J273" s="189">
        <v>2.325446050392873E-2</v>
      </c>
      <c r="K273" s="189">
        <v>2.8794970615443588E-2</v>
      </c>
      <c r="L273" s="189">
        <v>-5.5405101115148583E-3</v>
      </c>
      <c r="M273" s="190"/>
    </row>
    <row r="274" spans="1:13" ht="16.5" customHeight="1" x14ac:dyDescent="0.2">
      <c r="A274" s="178" t="s">
        <v>64</v>
      </c>
      <c r="B274" s="172" t="s">
        <v>211</v>
      </c>
      <c r="C274" s="173">
        <v>1753619.07</v>
      </c>
      <c r="D274" s="173">
        <v>1606998.66</v>
      </c>
      <c r="E274" s="174">
        <v>146620.41000000015</v>
      </c>
      <c r="F274" s="173">
        <v>8006774.9600000009</v>
      </c>
      <c r="G274" s="175">
        <v>10346341.14572712</v>
      </c>
      <c r="H274" s="175">
        <v>24172949.265727103</v>
      </c>
      <c r="I274" s="188">
        <v>-0.22612498010403648</v>
      </c>
      <c r="J274" s="189">
        <v>3.5778634818905024</v>
      </c>
      <c r="K274" s="189">
        <v>2.0551072035113962</v>
      </c>
      <c r="L274" s="189">
        <v>1.5227562783791062</v>
      </c>
      <c r="M274" s="190"/>
    </row>
    <row r="275" spans="1:13" ht="16.5" customHeight="1" x14ac:dyDescent="0.2">
      <c r="A275" s="178" t="s">
        <v>64</v>
      </c>
      <c r="B275" s="172" t="s">
        <v>221</v>
      </c>
      <c r="C275" s="173">
        <v>66712.929999999993</v>
      </c>
      <c r="D275" s="173">
        <v>72022.850000000006</v>
      </c>
      <c r="E275" s="174">
        <v>-5309.9200000000128</v>
      </c>
      <c r="F275" s="173">
        <v>556535.21</v>
      </c>
      <c r="G275" s="175">
        <v>1018560.832187322</v>
      </c>
      <c r="H275" s="175">
        <v>1878531.2630348599</v>
      </c>
      <c r="I275" s="188">
        <v>-0.45360631155935871</v>
      </c>
      <c r="J275" s="189">
        <v>0.24869026720407059</v>
      </c>
      <c r="K275" s="189">
        <v>0.15970674857444536</v>
      </c>
      <c r="L275" s="189">
        <v>8.8983518629625225E-2</v>
      </c>
      <c r="M275" s="190"/>
    </row>
    <row r="276" spans="1:13" ht="16.5" customHeight="1" x14ac:dyDescent="0.2">
      <c r="A276" s="178" t="s">
        <v>64</v>
      </c>
      <c r="B276" s="172" t="s">
        <v>222</v>
      </c>
      <c r="C276" s="173">
        <v>2353.4</v>
      </c>
      <c r="D276" s="173">
        <v>0</v>
      </c>
      <c r="E276" s="174">
        <v>2353.4</v>
      </c>
      <c r="F276" s="173">
        <v>3157.4</v>
      </c>
      <c r="G276" s="175">
        <v>49718.200000000012</v>
      </c>
      <c r="H276" s="175">
        <v>110191.70000000001</v>
      </c>
      <c r="I276" s="188">
        <v>-0.9364940806384785</v>
      </c>
      <c r="J276" s="189">
        <v>1.4108984221683522E-3</v>
      </c>
      <c r="K276" s="189">
        <v>9.3681475912515289E-3</v>
      </c>
      <c r="L276" s="189">
        <v>-7.9572491690831776E-3</v>
      </c>
      <c r="M276" s="190"/>
    </row>
    <row r="277" spans="1:13" ht="16.5" customHeight="1" x14ac:dyDescent="0.2">
      <c r="A277" s="178" t="s">
        <v>64</v>
      </c>
      <c r="B277" s="172" t="s">
        <v>223</v>
      </c>
      <c r="C277" s="173">
        <v>2800</v>
      </c>
      <c r="D277" s="173">
        <v>0</v>
      </c>
      <c r="E277" s="174">
        <v>2800</v>
      </c>
      <c r="F277" s="173">
        <v>2800</v>
      </c>
      <c r="G277" s="175">
        <v>500</v>
      </c>
      <c r="H277" s="175">
        <v>1500</v>
      </c>
      <c r="I277" s="188">
        <v>4.5999999999999996</v>
      </c>
      <c r="J277" s="189">
        <v>1.2511926211665884E-3</v>
      </c>
      <c r="K277" s="189">
        <v>1.2752522546505127E-4</v>
      </c>
      <c r="L277" s="189">
        <v>1.1236673957015371E-3</v>
      </c>
      <c r="M277" s="190"/>
    </row>
    <row r="278" spans="1:13" ht="16.5" customHeight="1" x14ac:dyDescent="0.2">
      <c r="A278" s="178" t="s">
        <v>64</v>
      </c>
      <c r="B278" s="172" t="s">
        <v>224</v>
      </c>
      <c r="C278" s="173">
        <v>418538.58</v>
      </c>
      <c r="D278" s="173">
        <v>249213.31</v>
      </c>
      <c r="E278" s="174">
        <v>169325.27000000002</v>
      </c>
      <c r="F278" s="173">
        <v>1025071.8</v>
      </c>
      <c r="G278" s="175">
        <v>2435733.9326531342</v>
      </c>
      <c r="H278" s="175">
        <v>6893693.68265313</v>
      </c>
      <c r="I278" s="188">
        <v>-0.5791528022588921</v>
      </c>
      <c r="J278" s="189">
        <v>0.45805795440212599</v>
      </c>
      <c r="K278" s="189">
        <v>0.58607989411156003</v>
      </c>
      <c r="L278" s="189">
        <v>-0.12802193970943404</v>
      </c>
      <c r="M278" s="190"/>
    </row>
    <row r="279" spans="1:13" ht="16.5" customHeight="1" x14ac:dyDescent="0.2">
      <c r="A279" s="178" t="s">
        <v>64</v>
      </c>
      <c r="B279" s="172" t="s">
        <v>225</v>
      </c>
      <c r="C279" s="173">
        <v>-10034.379999999999</v>
      </c>
      <c r="D279" s="173">
        <v>5175.63</v>
      </c>
      <c r="E279" s="174">
        <v>-15210.009999999998</v>
      </c>
      <c r="F279" s="173">
        <v>34360.699999999997</v>
      </c>
      <c r="G279" s="175">
        <v>49914.909999999996</v>
      </c>
      <c r="H279" s="175">
        <v>91820.79</v>
      </c>
      <c r="I279" s="188">
        <v>-0.31161450556557146</v>
      </c>
      <c r="J279" s="189">
        <v>1.5354233677899566E-2</v>
      </c>
      <c r="K279" s="189">
        <v>7.8063112980860834E-3</v>
      </c>
      <c r="L279" s="189">
        <v>7.5479223798134831E-3</v>
      </c>
      <c r="M279" s="190"/>
    </row>
    <row r="280" spans="1:13" ht="16.5" customHeight="1" x14ac:dyDescent="0.2">
      <c r="A280" s="178" t="s">
        <v>64</v>
      </c>
      <c r="B280" s="172" t="s">
        <v>226</v>
      </c>
      <c r="C280" s="173">
        <v>0</v>
      </c>
      <c r="D280" s="173">
        <v>0</v>
      </c>
      <c r="E280" s="174">
        <v>0</v>
      </c>
      <c r="F280" s="173">
        <v>1266</v>
      </c>
      <c r="G280" s="175">
        <v>2998</v>
      </c>
      <c r="H280" s="175">
        <v>13517.999999999998</v>
      </c>
      <c r="I280" s="188">
        <v>-0.5777184789859906</v>
      </c>
      <c r="J280" s="189">
        <v>5.6571780657032169E-4</v>
      </c>
      <c r="K280" s="189">
        <v>1.1492573318910419E-3</v>
      </c>
      <c r="L280" s="189">
        <v>-5.8353952532072019E-4</v>
      </c>
      <c r="M280" s="190"/>
    </row>
    <row r="281" spans="1:13" ht="16.5" customHeight="1" x14ac:dyDescent="0.2">
      <c r="A281" s="178" t="s">
        <v>64</v>
      </c>
      <c r="B281" s="172" t="s">
        <v>227</v>
      </c>
      <c r="C281" s="173">
        <v>0</v>
      </c>
      <c r="D281" s="173">
        <v>375</v>
      </c>
      <c r="E281" s="174">
        <v>-375</v>
      </c>
      <c r="F281" s="173">
        <v>33775</v>
      </c>
      <c r="G281" s="175">
        <v>0</v>
      </c>
      <c r="H281" s="175">
        <v>23488.000000000004</v>
      </c>
      <c r="I281" s="188" t="s">
        <v>112</v>
      </c>
      <c r="J281" s="189">
        <v>1.5092510992821972E-2</v>
      </c>
      <c r="K281" s="189">
        <v>1.9968749971487499E-3</v>
      </c>
      <c r="L281" s="189">
        <v>1.3095635995673222E-2</v>
      </c>
      <c r="M281" s="190"/>
    </row>
    <row r="282" spans="1:13" ht="16.5" customHeight="1" x14ac:dyDescent="0.2">
      <c r="A282" s="178" t="s">
        <v>64</v>
      </c>
      <c r="B282" s="176" t="s">
        <v>228</v>
      </c>
      <c r="C282" s="173">
        <v>0</v>
      </c>
      <c r="D282" s="173">
        <v>0</v>
      </c>
      <c r="E282" s="174">
        <v>0</v>
      </c>
      <c r="F282" s="173">
        <v>0</v>
      </c>
      <c r="G282" s="175">
        <v>0</v>
      </c>
      <c r="H282" s="175">
        <v>0</v>
      </c>
      <c r="I282" s="188" t="s">
        <v>112</v>
      </c>
      <c r="J282" s="189">
        <v>0</v>
      </c>
      <c r="K282" s="189">
        <v>0</v>
      </c>
      <c r="L282" s="189">
        <v>0</v>
      </c>
      <c r="M282" s="190"/>
    </row>
    <row r="283" spans="1:13" ht="16.5" customHeight="1" x14ac:dyDescent="0.2">
      <c r="A283" s="178" t="s">
        <v>64</v>
      </c>
      <c r="B283" s="172" t="s">
        <v>229</v>
      </c>
      <c r="C283" s="173">
        <v>-1966050</v>
      </c>
      <c r="D283" s="173">
        <v>-4757949.25</v>
      </c>
      <c r="E283" s="174">
        <v>2791899.25</v>
      </c>
      <c r="F283" s="173">
        <v>-10790275.789999999</v>
      </c>
      <c r="G283" s="175">
        <v>-13092740.5</v>
      </c>
      <c r="H283" s="175">
        <v>-25684473.5</v>
      </c>
      <c r="I283" s="188">
        <v>-0.17585811847412702</v>
      </c>
      <c r="J283" s="189">
        <v>-4.8216833745715997</v>
      </c>
      <c r="K283" s="189">
        <v>-2.1836121826924231</v>
      </c>
      <c r="L283" s="189">
        <v>-2.6380711918791766</v>
      </c>
      <c r="M283" s="190"/>
    </row>
    <row r="284" spans="1:13" ht="16.5" customHeight="1" x14ac:dyDescent="0.2">
      <c r="A284" s="178" t="s">
        <v>64</v>
      </c>
      <c r="B284" s="172" t="s">
        <v>230</v>
      </c>
      <c r="C284" s="173">
        <v>0</v>
      </c>
      <c r="D284" s="173">
        <v>2704142</v>
      </c>
      <c r="E284" s="174">
        <v>-2704142</v>
      </c>
      <c r="F284" s="173">
        <v>2275728.0799999996</v>
      </c>
      <c r="G284" s="175">
        <v>2894778.3999999994</v>
      </c>
      <c r="H284" s="175">
        <v>2944157.3</v>
      </c>
      <c r="I284" s="188">
        <v>-0.213850676791011</v>
      </c>
      <c r="J284" s="189">
        <v>1.0169193505277168</v>
      </c>
      <c r="K284" s="189">
        <v>0.2503028823247177</v>
      </c>
      <c r="L284" s="189">
        <v>0.766616468202999</v>
      </c>
      <c r="M284" s="190"/>
    </row>
    <row r="285" spans="1:13" ht="16.5" customHeight="1" x14ac:dyDescent="0.2">
      <c r="A285" s="178" t="s">
        <v>64</v>
      </c>
      <c r="B285" s="172" t="s">
        <v>231</v>
      </c>
      <c r="C285" s="173">
        <v>0</v>
      </c>
      <c r="D285" s="173">
        <v>0</v>
      </c>
      <c r="E285" s="174">
        <v>0</v>
      </c>
      <c r="F285" s="173">
        <v>85</v>
      </c>
      <c r="G285" s="175">
        <v>0</v>
      </c>
      <c r="H285" s="175">
        <v>176.5</v>
      </c>
      <c r="I285" s="188" t="s">
        <v>112</v>
      </c>
      <c r="J285" s="189">
        <v>3.7982633142557144E-5</v>
      </c>
      <c r="K285" s="189">
        <v>1.5005468196387701E-5</v>
      </c>
      <c r="L285" s="189">
        <v>2.2977164946169442E-5</v>
      </c>
      <c r="M285" s="190"/>
    </row>
    <row r="286" spans="1:13" ht="16.5" customHeight="1" x14ac:dyDescent="0.2">
      <c r="A286" s="178" t="s">
        <v>64</v>
      </c>
      <c r="B286" s="172" t="s">
        <v>232</v>
      </c>
      <c r="C286" s="173">
        <v>0</v>
      </c>
      <c r="D286" s="173">
        <v>0</v>
      </c>
      <c r="E286" s="174">
        <v>0</v>
      </c>
      <c r="F286" s="173">
        <v>0</v>
      </c>
      <c r="G286" s="175">
        <v>0</v>
      </c>
      <c r="H286" s="175">
        <v>0</v>
      </c>
      <c r="I286" s="188" t="s">
        <v>112</v>
      </c>
      <c r="J286" s="189">
        <v>0</v>
      </c>
      <c r="K286" s="189">
        <v>0</v>
      </c>
      <c r="L286" s="189">
        <v>0</v>
      </c>
      <c r="M286" s="190"/>
    </row>
    <row r="287" spans="1:13" ht="16.5" customHeight="1" x14ac:dyDescent="0.2">
      <c r="A287" s="178" t="s">
        <v>64</v>
      </c>
      <c r="B287" s="172" t="s">
        <v>233</v>
      </c>
      <c r="C287" s="173">
        <v>0</v>
      </c>
      <c r="D287" s="173">
        <v>657</v>
      </c>
      <c r="E287" s="174">
        <v>-657</v>
      </c>
      <c r="F287" s="173">
        <v>2035</v>
      </c>
      <c r="G287" s="175">
        <v>6657.9999999999991</v>
      </c>
      <c r="H287" s="175">
        <v>10114</v>
      </c>
      <c r="I287" s="188">
        <v>-0.6943526584559927</v>
      </c>
      <c r="J287" s="189">
        <v>9.0934892288357396E-4</v>
      </c>
      <c r="K287" s="189">
        <v>8.5986008690235244E-4</v>
      </c>
      <c r="L287" s="189">
        <v>4.9488835981221515E-5</v>
      </c>
      <c r="M287" s="190"/>
    </row>
    <row r="288" spans="1:13" ht="16.5" customHeight="1" x14ac:dyDescent="0.2">
      <c r="A288" s="178" t="s">
        <v>64</v>
      </c>
      <c r="B288" s="172" t="s">
        <v>234</v>
      </c>
      <c r="C288" s="173">
        <v>0</v>
      </c>
      <c r="D288" s="173">
        <v>0</v>
      </c>
      <c r="E288" s="174">
        <v>0</v>
      </c>
      <c r="F288" s="173">
        <v>0</v>
      </c>
      <c r="G288" s="175">
        <v>0</v>
      </c>
      <c r="H288" s="175">
        <v>0</v>
      </c>
      <c r="I288" s="188" t="s">
        <v>112</v>
      </c>
      <c r="J288" s="189">
        <v>0</v>
      </c>
      <c r="K288" s="189">
        <v>0</v>
      </c>
      <c r="L288" s="189">
        <v>0</v>
      </c>
      <c r="M288" s="190"/>
    </row>
    <row r="289" spans="1:13" ht="16.5" customHeight="1" x14ac:dyDescent="0.2">
      <c r="A289" s="178" t="s">
        <v>64</v>
      </c>
      <c r="B289" s="172" t="s">
        <v>127</v>
      </c>
      <c r="C289" s="173">
        <v>1362.35</v>
      </c>
      <c r="D289" s="173">
        <v>652.70000000000005</v>
      </c>
      <c r="E289" s="174">
        <v>709.64999999999986</v>
      </c>
      <c r="F289" s="173">
        <v>892240.59999999986</v>
      </c>
      <c r="G289" s="175">
        <v>425511.82000000007</v>
      </c>
      <c r="H289" s="175">
        <v>529378.12</v>
      </c>
      <c r="I289" s="188">
        <v>1.0968644302289881</v>
      </c>
      <c r="J289" s="189">
        <v>0.39870173393758901</v>
      </c>
      <c r="K289" s="189">
        <v>4.5006042739509977E-2</v>
      </c>
      <c r="L289" s="189">
        <v>0.35369569119807903</v>
      </c>
      <c r="M289" s="190"/>
    </row>
    <row r="290" spans="1:13" ht="16.5" customHeight="1" x14ac:dyDescent="0.2">
      <c r="A290" s="178" t="s">
        <v>64</v>
      </c>
      <c r="B290" s="79" t="s">
        <v>235</v>
      </c>
      <c r="C290" s="173">
        <v>0</v>
      </c>
      <c r="D290" s="173">
        <v>0</v>
      </c>
      <c r="E290" s="174">
        <v>0</v>
      </c>
      <c r="F290" s="173">
        <v>0</v>
      </c>
      <c r="G290" s="175">
        <v>0</v>
      </c>
      <c r="H290" s="175">
        <v>0</v>
      </c>
      <c r="I290" s="188" t="s">
        <v>112</v>
      </c>
      <c r="J290" s="189">
        <v>0</v>
      </c>
      <c r="K290" s="189">
        <v>0</v>
      </c>
      <c r="L290" s="189">
        <v>0</v>
      </c>
      <c r="M290" s="190"/>
    </row>
    <row r="291" spans="1:13" ht="16.5" customHeight="1" x14ac:dyDescent="0.2">
      <c r="A291" s="178" t="s">
        <v>64</v>
      </c>
      <c r="B291" s="79" t="s">
        <v>236</v>
      </c>
      <c r="C291" s="173">
        <v>0</v>
      </c>
      <c r="D291" s="173">
        <v>0</v>
      </c>
      <c r="E291" s="174">
        <v>0</v>
      </c>
      <c r="F291" s="173">
        <v>0</v>
      </c>
      <c r="G291" s="175">
        <v>0</v>
      </c>
      <c r="H291" s="175">
        <v>0</v>
      </c>
      <c r="I291" s="188" t="s">
        <v>112</v>
      </c>
      <c r="J291" s="189">
        <v>0</v>
      </c>
      <c r="K291" s="189">
        <v>0</v>
      </c>
      <c r="L291" s="189">
        <v>0</v>
      </c>
      <c r="M291" s="190"/>
    </row>
    <row r="292" spans="1:13" ht="16.5" customHeight="1" x14ac:dyDescent="0.2">
      <c r="A292" s="178" t="s">
        <v>64</v>
      </c>
      <c r="B292" s="79" t="s">
        <v>237</v>
      </c>
      <c r="C292" s="173">
        <v>0</v>
      </c>
      <c r="D292" s="173">
        <v>0</v>
      </c>
      <c r="E292" s="174">
        <v>0</v>
      </c>
      <c r="F292" s="173">
        <v>0</v>
      </c>
      <c r="G292" s="175">
        <v>0</v>
      </c>
      <c r="H292" s="175">
        <v>0</v>
      </c>
      <c r="I292" s="188" t="s">
        <v>112</v>
      </c>
      <c r="J292" s="189">
        <v>0</v>
      </c>
      <c r="K292" s="189">
        <v>0</v>
      </c>
      <c r="L292" s="189">
        <v>0</v>
      </c>
      <c r="M292" s="190"/>
    </row>
    <row r="293" spans="1:13" ht="16.5" customHeight="1" x14ac:dyDescent="0.2">
      <c r="A293" s="178" t="s">
        <v>64</v>
      </c>
      <c r="B293" s="79" t="s">
        <v>238</v>
      </c>
      <c r="C293" s="173">
        <v>0</v>
      </c>
      <c r="D293" s="173">
        <v>0</v>
      </c>
      <c r="E293" s="174">
        <v>0</v>
      </c>
      <c r="F293" s="173">
        <v>0</v>
      </c>
      <c r="G293" s="175">
        <v>0</v>
      </c>
      <c r="H293" s="175">
        <v>0</v>
      </c>
      <c r="I293" s="188" t="s">
        <v>112</v>
      </c>
      <c r="J293" s="189">
        <v>0</v>
      </c>
      <c r="K293" s="189">
        <v>0</v>
      </c>
      <c r="L293" s="189">
        <v>0</v>
      </c>
      <c r="M293" s="190"/>
    </row>
    <row r="294" spans="1:13" ht="16.5" customHeight="1" x14ac:dyDescent="0.2">
      <c r="A294" s="178" t="s">
        <v>64</v>
      </c>
      <c r="B294" s="79" t="s">
        <v>239</v>
      </c>
      <c r="C294" s="173">
        <v>0</v>
      </c>
      <c r="D294" s="173">
        <v>0</v>
      </c>
      <c r="E294" s="174">
        <v>0</v>
      </c>
      <c r="F294" s="173">
        <v>0</v>
      </c>
      <c r="G294" s="175">
        <v>0</v>
      </c>
      <c r="H294" s="175">
        <v>0</v>
      </c>
      <c r="I294" s="188" t="s">
        <v>112</v>
      </c>
      <c r="J294" s="189">
        <v>0</v>
      </c>
      <c r="K294" s="189">
        <v>0</v>
      </c>
      <c r="L294" s="189">
        <v>0</v>
      </c>
      <c r="M294" s="190"/>
    </row>
    <row r="295" spans="1:13" ht="16.5" customHeight="1" x14ac:dyDescent="0.2">
      <c r="A295" s="178" t="s">
        <v>64</v>
      </c>
      <c r="B295" s="79" t="s">
        <v>240</v>
      </c>
      <c r="C295" s="173">
        <v>0</v>
      </c>
      <c r="D295" s="173">
        <v>0</v>
      </c>
      <c r="E295" s="174">
        <v>0</v>
      </c>
      <c r="F295" s="173">
        <v>0</v>
      </c>
      <c r="G295" s="175">
        <v>0</v>
      </c>
      <c r="H295" s="175">
        <v>0</v>
      </c>
      <c r="I295" s="188" t="s">
        <v>112</v>
      </c>
      <c r="J295" s="189">
        <v>0</v>
      </c>
      <c r="K295" s="189">
        <v>0</v>
      </c>
      <c r="L295" s="189">
        <v>0</v>
      </c>
      <c r="M295" s="190"/>
    </row>
    <row r="296" spans="1:13" ht="16.5" customHeight="1" x14ac:dyDescent="0.2">
      <c r="A296" s="178" t="s">
        <v>64</v>
      </c>
      <c r="B296" s="79" t="s">
        <v>241</v>
      </c>
      <c r="C296" s="173">
        <v>680</v>
      </c>
      <c r="D296" s="173">
        <v>0</v>
      </c>
      <c r="E296" s="174">
        <v>680</v>
      </c>
      <c r="F296" s="173">
        <v>680</v>
      </c>
      <c r="G296" s="175">
        <v>0</v>
      </c>
      <c r="H296" s="175">
        <v>0</v>
      </c>
      <c r="I296" s="188" t="s">
        <v>112</v>
      </c>
      <c r="J296" s="189">
        <v>3.0386106514045715E-4</v>
      </c>
      <c r="K296" s="189">
        <v>0</v>
      </c>
      <c r="L296" s="189">
        <v>3.0386106514045715E-4</v>
      </c>
      <c r="M296" s="190"/>
    </row>
    <row r="297" spans="1:13" ht="16.5" customHeight="1" x14ac:dyDescent="0.2">
      <c r="A297" s="178" t="s">
        <v>64</v>
      </c>
      <c r="B297" s="79" t="s">
        <v>242</v>
      </c>
      <c r="C297" s="173">
        <v>0</v>
      </c>
      <c r="D297" s="173">
        <v>0</v>
      </c>
      <c r="E297" s="174">
        <v>0</v>
      </c>
      <c r="F297" s="173">
        <v>0</v>
      </c>
      <c r="G297" s="175">
        <v>0</v>
      </c>
      <c r="H297" s="175">
        <v>-3500</v>
      </c>
      <c r="I297" s="188" t="s">
        <v>112</v>
      </c>
      <c r="J297" s="189">
        <v>0</v>
      </c>
      <c r="K297" s="189">
        <v>-2.9755885941845297E-4</v>
      </c>
      <c r="L297" s="189">
        <v>2.9755885941845297E-4</v>
      </c>
      <c r="M297" s="190"/>
    </row>
    <row r="298" spans="1:13" ht="16.5" customHeight="1" x14ac:dyDescent="0.2">
      <c r="A298" s="178" t="s">
        <v>64</v>
      </c>
      <c r="B298" s="79" t="s">
        <v>243</v>
      </c>
      <c r="C298" s="173">
        <v>0</v>
      </c>
      <c r="D298" s="173">
        <v>0</v>
      </c>
      <c r="E298" s="174">
        <v>0</v>
      </c>
      <c r="F298" s="173">
        <v>0</v>
      </c>
      <c r="G298" s="175">
        <v>4698</v>
      </c>
      <c r="H298" s="175">
        <v>4878</v>
      </c>
      <c r="I298" s="188">
        <v>-1</v>
      </c>
      <c r="J298" s="189">
        <v>0</v>
      </c>
      <c r="K298" s="189">
        <v>4.1471203321234674E-4</v>
      </c>
      <c r="L298" s="189">
        <v>-4.1471203321234674E-4</v>
      </c>
      <c r="M298" s="190"/>
    </row>
    <row r="299" spans="1:13" ht="16.5" customHeight="1" x14ac:dyDescent="0.2">
      <c r="A299" s="178" t="s">
        <v>64</v>
      </c>
      <c r="B299" s="79" t="s">
        <v>244</v>
      </c>
      <c r="C299" s="173">
        <v>0</v>
      </c>
      <c r="D299" s="173">
        <v>0</v>
      </c>
      <c r="E299" s="174">
        <v>0</v>
      </c>
      <c r="F299" s="173">
        <v>0</v>
      </c>
      <c r="G299" s="175">
        <v>0</v>
      </c>
      <c r="H299" s="175">
        <v>0</v>
      </c>
      <c r="I299" s="188" t="s">
        <v>112</v>
      </c>
      <c r="J299" s="189">
        <v>0</v>
      </c>
      <c r="K299" s="189">
        <v>0</v>
      </c>
      <c r="L299" s="189">
        <v>0</v>
      </c>
      <c r="M299" s="190"/>
    </row>
    <row r="300" spans="1:13" ht="16.5" customHeight="1" x14ac:dyDescent="0.2">
      <c r="A300" s="178" t="s">
        <v>64</v>
      </c>
      <c r="B300" s="177" t="s">
        <v>245</v>
      </c>
      <c r="C300" s="173">
        <v>0</v>
      </c>
      <c r="D300" s="173">
        <v>0</v>
      </c>
      <c r="E300" s="174">
        <v>0</v>
      </c>
      <c r="F300" s="173">
        <v>0</v>
      </c>
      <c r="G300" s="175">
        <v>0</v>
      </c>
      <c r="H300" s="175">
        <v>0</v>
      </c>
      <c r="I300" s="188" t="s">
        <v>112</v>
      </c>
      <c r="J300" s="189">
        <v>0</v>
      </c>
      <c r="K300" s="189">
        <v>0</v>
      </c>
      <c r="L300" s="189">
        <v>0</v>
      </c>
      <c r="M300" s="190"/>
    </row>
    <row r="301" spans="1:13" ht="16.5" customHeight="1" x14ac:dyDescent="0.2">
      <c r="A301" s="178" t="s">
        <v>64</v>
      </c>
      <c r="B301" s="177" t="s">
        <v>246</v>
      </c>
      <c r="C301" s="173">
        <v>0</v>
      </c>
      <c r="D301" s="173">
        <v>0</v>
      </c>
      <c r="E301" s="174">
        <v>0</v>
      </c>
      <c r="F301" s="173">
        <v>0</v>
      </c>
      <c r="G301" s="175">
        <v>0</v>
      </c>
      <c r="H301" s="175">
        <v>0</v>
      </c>
      <c r="I301" s="188" t="s">
        <v>112</v>
      </c>
      <c r="J301" s="189">
        <v>0</v>
      </c>
      <c r="K301" s="189">
        <v>0</v>
      </c>
      <c r="L301" s="189">
        <v>0</v>
      </c>
      <c r="M301" s="190"/>
    </row>
    <row r="302" spans="1:13" ht="16.5" customHeight="1" x14ac:dyDescent="0.2">
      <c r="A302" s="178" t="s">
        <v>64</v>
      </c>
      <c r="B302" s="177" t="s">
        <v>247</v>
      </c>
      <c r="C302" s="173">
        <v>0</v>
      </c>
      <c r="D302" s="173">
        <v>0</v>
      </c>
      <c r="E302" s="174">
        <v>0</v>
      </c>
      <c r="F302" s="173">
        <v>0</v>
      </c>
      <c r="G302" s="175">
        <v>0</v>
      </c>
      <c r="H302" s="175">
        <v>97448</v>
      </c>
      <c r="I302" s="188" t="s">
        <v>112</v>
      </c>
      <c r="J302" s="189">
        <v>0</v>
      </c>
      <c r="K302" s="189">
        <v>8.2847187807455445E-3</v>
      </c>
      <c r="L302" s="189">
        <v>-8.2847187807455445E-3</v>
      </c>
      <c r="M302" s="190"/>
    </row>
    <row r="303" spans="1:13" ht="16.5" customHeight="1" x14ac:dyDescent="0.2">
      <c r="A303" s="178" t="s">
        <v>64</v>
      </c>
      <c r="B303" s="177" t="s">
        <v>248</v>
      </c>
      <c r="C303" s="173">
        <v>0</v>
      </c>
      <c r="D303" s="173">
        <v>0</v>
      </c>
      <c r="E303" s="174">
        <v>0</v>
      </c>
      <c r="F303" s="173">
        <v>0</v>
      </c>
      <c r="G303" s="175">
        <v>0</v>
      </c>
      <c r="H303" s="175">
        <v>0</v>
      </c>
      <c r="I303" s="188" t="s">
        <v>112</v>
      </c>
      <c r="J303" s="189">
        <v>0</v>
      </c>
      <c r="K303" s="189">
        <v>0</v>
      </c>
      <c r="L303" s="189">
        <v>0</v>
      </c>
      <c r="M303" s="190"/>
    </row>
    <row r="304" spans="1:13" ht="16.5" customHeight="1" x14ac:dyDescent="0.2">
      <c r="A304" s="178" t="s">
        <v>64</v>
      </c>
      <c r="B304" s="178" t="s">
        <v>210</v>
      </c>
      <c r="C304" s="179">
        <v>309804.80000000016</v>
      </c>
      <c r="D304" s="179">
        <v>-88833.950000000375</v>
      </c>
      <c r="E304" s="180">
        <v>398638.75000000052</v>
      </c>
      <c r="F304" s="179">
        <v>2237864.86</v>
      </c>
      <c r="G304" s="181">
        <v>4501334.9952670522</v>
      </c>
      <c r="H304" s="181">
        <v>11762378.7335399</v>
      </c>
      <c r="I304" s="191">
        <v>-0.50284418681279841</v>
      </c>
      <c r="J304" s="192">
        <v>1</v>
      </c>
      <c r="K304" s="192">
        <v>1</v>
      </c>
      <c r="L304" s="192">
        <v>0</v>
      </c>
      <c r="M304" s="193"/>
    </row>
    <row r="305" spans="1:13" ht="16.5" customHeight="1" x14ac:dyDescent="0.2">
      <c r="A305" s="178"/>
      <c r="G305">
        <v>0</v>
      </c>
      <c r="H305">
        <v>0</v>
      </c>
      <c r="K305">
        <v>0</v>
      </c>
    </row>
    <row r="306" spans="1:13" ht="16.5" customHeight="1" x14ac:dyDescent="0.2">
      <c r="A306" s="178"/>
      <c r="G306">
        <v>0</v>
      </c>
      <c r="H306">
        <v>0</v>
      </c>
      <c r="K306">
        <v>0</v>
      </c>
    </row>
    <row r="307" spans="1:13" ht="16.5" customHeight="1" x14ac:dyDescent="0.2">
      <c r="A307" s="178" t="s">
        <v>3</v>
      </c>
      <c r="B307" s="168" t="s">
        <v>4</v>
      </c>
      <c r="C307" s="169" t="s">
        <v>439</v>
      </c>
      <c r="D307" s="169" t="s">
        <v>171</v>
      </c>
      <c r="E307" s="170" t="s">
        <v>440</v>
      </c>
      <c r="F307" s="170" t="s">
        <v>20</v>
      </c>
      <c r="G307" s="170" t="s">
        <v>21</v>
      </c>
      <c r="H307" s="170" t="s">
        <v>22</v>
      </c>
      <c r="I307" s="170" t="s">
        <v>441</v>
      </c>
      <c r="J307" s="170" t="s">
        <v>260</v>
      </c>
      <c r="K307" s="170" t="s">
        <v>442</v>
      </c>
      <c r="L307" s="170" t="s">
        <v>213</v>
      </c>
      <c r="M307" s="187" t="s">
        <v>140</v>
      </c>
    </row>
    <row r="308" spans="1:13" ht="16.5" customHeight="1" x14ac:dyDescent="0.2">
      <c r="A308" s="178" t="s">
        <v>65</v>
      </c>
      <c r="B308" s="172" t="s">
        <v>217</v>
      </c>
      <c r="C308" s="173">
        <v>2766.95</v>
      </c>
      <c r="D308" s="173">
        <v>2766.95</v>
      </c>
      <c r="E308" s="174">
        <v>0</v>
      </c>
      <c r="F308" s="173">
        <v>16929.91</v>
      </c>
      <c r="G308" s="175">
        <v>16035.826616147277</v>
      </c>
      <c r="H308" s="175">
        <v>30013.159427030601</v>
      </c>
      <c r="I308" s="188">
        <v>5.5755366109560223E-2</v>
      </c>
      <c r="J308" s="189">
        <v>9.5754379807688646E-3</v>
      </c>
      <c r="K308" s="189">
        <v>6.0611131587852488E-3</v>
      </c>
      <c r="L308" s="189">
        <v>3.5143248219836158E-3</v>
      </c>
      <c r="M308" s="190"/>
    </row>
    <row r="309" spans="1:13" ht="16.5" customHeight="1" x14ac:dyDescent="0.2">
      <c r="A309" s="178" t="s">
        <v>65</v>
      </c>
      <c r="B309" s="172" t="s">
        <v>218</v>
      </c>
      <c r="C309" s="173">
        <v>334.32</v>
      </c>
      <c r="D309" s="173">
        <v>261.23</v>
      </c>
      <c r="E309" s="174">
        <v>73.089999999999975</v>
      </c>
      <c r="F309" s="173">
        <v>1608.1699999999998</v>
      </c>
      <c r="G309" s="175">
        <v>2365.59</v>
      </c>
      <c r="H309" s="175">
        <v>5030.9800000000005</v>
      </c>
      <c r="I309" s="188">
        <v>-0.3201822801077111</v>
      </c>
      <c r="J309" s="189">
        <v>9.0956963725932771E-4</v>
      </c>
      <c r="K309" s="189">
        <v>1.0159989705089945E-3</v>
      </c>
      <c r="L309" s="189">
        <v>-1.064293332496668E-4</v>
      </c>
      <c r="M309" s="190"/>
    </row>
    <row r="310" spans="1:13" ht="16.5" customHeight="1" x14ac:dyDescent="0.2">
      <c r="A310" s="178" t="s">
        <v>65</v>
      </c>
      <c r="B310" s="172" t="s">
        <v>219</v>
      </c>
      <c r="C310" s="173">
        <v>5038.6500000000005</v>
      </c>
      <c r="D310" s="173">
        <v>3797.39</v>
      </c>
      <c r="E310" s="174">
        <v>1241.2600000000007</v>
      </c>
      <c r="F310" s="173">
        <v>17710.04</v>
      </c>
      <c r="G310" s="175">
        <v>17871.62</v>
      </c>
      <c r="H310" s="175">
        <v>42240.799999999996</v>
      </c>
      <c r="I310" s="188">
        <v>-9.0411501587431831E-3</v>
      </c>
      <c r="J310" s="189">
        <v>1.0016674019940794E-2</v>
      </c>
      <c r="K310" s="189">
        <v>8.5304670886142114E-3</v>
      </c>
      <c r="L310" s="189">
        <v>1.4862069313265822E-3</v>
      </c>
      <c r="M310" s="190"/>
    </row>
    <row r="311" spans="1:13" ht="16.5" customHeight="1" x14ac:dyDescent="0.2">
      <c r="A311" s="178" t="s">
        <v>65</v>
      </c>
      <c r="B311" s="172" t="s">
        <v>220</v>
      </c>
      <c r="C311" s="173">
        <v>8015.1100000000006</v>
      </c>
      <c r="D311" s="173">
        <v>1375.96</v>
      </c>
      <c r="E311" s="174">
        <v>6639.1500000000005</v>
      </c>
      <c r="F311" s="173">
        <v>18584.57</v>
      </c>
      <c r="G311" s="175">
        <v>45685.1</v>
      </c>
      <c r="H311" s="175">
        <v>90312.909999999989</v>
      </c>
      <c r="I311" s="188">
        <v>-0.59320281667326991</v>
      </c>
      <c r="J311" s="189">
        <v>1.0511302034934483E-2</v>
      </c>
      <c r="K311" s="189">
        <v>1.8238558607601593E-2</v>
      </c>
      <c r="L311" s="189">
        <v>-7.72725657266711E-3</v>
      </c>
      <c r="M311" s="190"/>
    </row>
    <row r="312" spans="1:13" ht="16.5" customHeight="1" x14ac:dyDescent="0.2">
      <c r="A312" s="178" t="s">
        <v>65</v>
      </c>
      <c r="B312" s="172" t="s">
        <v>211</v>
      </c>
      <c r="C312" s="173">
        <v>294685.40999999997</v>
      </c>
      <c r="D312" s="173">
        <v>273388.48</v>
      </c>
      <c r="E312" s="174">
        <v>21296.929999999993</v>
      </c>
      <c r="F312" s="173">
        <v>1655670.7599999998</v>
      </c>
      <c r="G312" s="175">
        <v>2433721.6065860367</v>
      </c>
      <c r="H312" s="175">
        <v>5384510.64658604</v>
      </c>
      <c r="I312" s="188">
        <v>-0.31969591118413376</v>
      </c>
      <c r="J312" s="189">
        <v>0.93643573291012483</v>
      </c>
      <c r="K312" s="189">
        <v>1.0873939617382968</v>
      </c>
      <c r="L312" s="189">
        <v>-0.150958228828172</v>
      </c>
      <c r="M312" s="190"/>
    </row>
    <row r="313" spans="1:13" ht="16.5" customHeight="1" x14ac:dyDescent="0.2">
      <c r="A313" s="178" t="s">
        <v>65</v>
      </c>
      <c r="B313" s="172" t="s">
        <v>221</v>
      </c>
      <c r="C313" s="173">
        <v>40144.29</v>
      </c>
      <c r="D313" s="173">
        <v>73996.06</v>
      </c>
      <c r="E313" s="174">
        <v>-33851.769999999997</v>
      </c>
      <c r="F313" s="173">
        <v>267237.13</v>
      </c>
      <c r="G313" s="175">
        <v>365202.30999999994</v>
      </c>
      <c r="H313" s="175">
        <v>718326.15</v>
      </c>
      <c r="I313" s="188">
        <v>-0.26824906994701092</v>
      </c>
      <c r="J313" s="189">
        <v>0.15114744050462564</v>
      </c>
      <c r="K313" s="189">
        <v>0.14506490363501534</v>
      </c>
      <c r="L313" s="189">
        <v>6.0825368696102999E-3</v>
      </c>
      <c r="M313" s="190"/>
    </row>
    <row r="314" spans="1:13" ht="16.5" customHeight="1" x14ac:dyDescent="0.2">
      <c r="A314" s="178" t="s">
        <v>65</v>
      </c>
      <c r="B314" s="172" t="s">
        <v>222</v>
      </c>
      <c r="C314" s="173">
        <v>137.19999999999999</v>
      </c>
      <c r="D314" s="173">
        <v>136</v>
      </c>
      <c r="E314" s="174">
        <v>1.1999999999999886</v>
      </c>
      <c r="F314" s="173">
        <v>590.20000000000005</v>
      </c>
      <c r="G314" s="175">
        <v>783.03999999999985</v>
      </c>
      <c r="H314" s="175">
        <v>2252.41</v>
      </c>
      <c r="I314" s="188">
        <v>-0.24627094401307703</v>
      </c>
      <c r="J314" s="189">
        <v>3.3381296747884569E-4</v>
      </c>
      <c r="K314" s="189">
        <v>4.5487086833264376E-4</v>
      </c>
      <c r="L314" s="189">
        <v>-1.2105790085379807E-4</v>
      </c>
      <c r="M314" s="190"/>
    </row>
    <row r="315" spans="1:13" ht="16.5" customHeight="1" x14ac:dyDescent="0.2">
      <c r="A315" s="178" t="s">
        <v>65</v>
      </c>
      <c r="B315" s="172" t="s">
        <v>223</v>
      </c>
      <c r="C315" s="173">
        <v>0</v>
      </c>
      <c r="D315" s="173">
        <v>70</v>
      </c>
      <c r="E315" s="174">
        <v>-70</v>
      </c>
      <c r="F315" s="173">
        <v>70</v>
      </c>
      <c r="G315" s="175">
        <v>-122.00000000000003</v>
      </c>
      <c r="H315" s="175">
        <v>-227.00000000000003</v>
      </c>
      <c r="I315" s="188">
        <v>-1.5737704918032787</v>
      </c>
      <c r="J315" s="189">
        <v>3.9591507494949508E-5</v>
      </c>
      <c r="K315" s="189">
        <v>-4.5842314281818207E-5</v>
      </c>
      <c r="L315" s="189">
        <v>8.5433821776767721E-5</v>
      </c>
      <c r="M315" s="190"/>
    </row>
    <row r="316" spans="1:13" ht="16.5" customHeight="1" x14ac:dyDescent="0.2">
      <c r="A316" s="178" t="s">
        <v>65</v>
      </c>
      <c r="B316" s="172" t="s">
        <v>224</v>
      </c>
      <c r="C316" s="173">
        <v>3196.5</v>
      </c>
      <c r="D316" s="173">
        <v>0</v>
      </c>
      <c r="E316" s="174">
        <v>3196.5</v>
      </c>
      <c r="F316" s="173">
        <v>8986.5</v>
      </c>
      <c r="G316" s="175">
        <v>4942.6299999999992</v>
      </c>
      <c r="H316" s="175">
        <v>9094.630000000001</v>
      </c>
      <c r="I316" s="188">
        <v>0.81816158603820255</v>
      </c>
      <c r="J316" s="189">
        <v>5.0827011729051965E-3</v>
      </c>
      <c r="K316" s="189">
        <v>1.8366470781359134E-3</v>
      </c>
      <c r="L316" s="189">
        <v>3.2460540947692831E-3</v>
      </c>
      <c r="M316" s="190"/>
    </row>
    <row r="317" spans="1:13" ht="16.5" customHeight="1" x14ac:dyDescent="0.2">
      <c r="A317" s="178" t="s">
        <v>65</v>
      </c>
      <c r="B317" s="172" t="s">
        <v>225</v>
      </c>
      <c r="C317" s="173">
        <v>-52.239999999999782</v>
      </c>
      <c r="D317" s="173">
        <v>4636.08</v>
      </c>
      <c r="E317" s="174">
        <v>-4688.32</v>
      </c>
      <c r="F317" s="173">
        <v>24545.14</v>
      </c>
      <c r="G317" s="175">
        <v>24252.240000000002</v>
      </c>
      <c r="H317" s="175">
        <v>45991.67</v>
      </c>
      <c r="I317" s="188">
        <v>1.2077234927577729E-2</v>
      </c>
      <c r="J317" s="189">
        <v>1.3882558489636926E-2</v>
      </c>
      <c r="K317" s="189">
        <v>9.2879497378223329E-3</v>
      </c>
      <c r="L317" s="189">
        <v>4.5946087518145932E-3</v>
      </c>
      <c r="M317" s="190"/>
    </row>
    <row r="318" spans="1:13" ht="16.5" customHeight="1" x14ac:dyDescent="0.2">
      <c r="A318" s="178" t="s">
        <v>65</v>
      </c>
      <c r="B318" s="172" t="s">
        <v>226</v>
      </c>
      <c r="C318" s="173">
        <v>0</v>
      </c>
      <c r="D318" s="173">
        <v>0</v>
      </c>
      <c r="E318" s="174">
        <v>0</v>
      </c>
      <c r="F318" s="173">
        <v>0</v>
      </c>
      <c r="G318" s="175">
        <v>3130</v>
      </c>
      <c r="H318" s="175">
        <v>3150.58</v>
      </c>
      <c r="I318" s="188">
        <v>-1</v>
      </c>
      <c r="J318" s="189">
        <v>0</v>
      </c>
      <c r="K318" s="189">
        <v>6.362549714978449E-4</v>
      </c>
      <c r="L318" s="189">
        <v>-6.362549714978449E-4</v>
      </c>
      <c r="M318" s="190"/>
    </row>
    <row r="319" spans="1:13" ht="16.5" customHeight="1" x14ac:dyDescent="0.2">
      <c r="A319" s="178" t="s">
        <v>65</v>
      </c>
      <c r="B319" s="172" t="s">
        <v>227</v>
      </c>
      <c r="C319" s="173">
        <v>0</v>
      </c>
      <c r="D319" s="173">
        <v>0</v>
      </c>
      <c r="E319" s="174">
        <v>0</v>
      </c>
      <c r="F319" s="173">
        <v>0</v>
      </c>
      <c r="G319" s="175">
        <v>0</v>
      </c>
      <c r="H319" s="175">
        <v>0</v>
      </c>
      <c r="I319" s="188" t="s">
        <v>112</v>
      </c>
      <c r="J319" s="189">
        <v>0</v>
      </c>
      <c r="K319" s="189">
        <v>0</v>
      </c>
      <c r="L319" s="189">
        <v>0</v>
      </c>
      <c r="M319" s="190"/>
    </row>
    <row r="320" spans="1:13" ht="16.5" customHeight="1" x14ac:dyDescent="0.2">
      <c r="A320" s="178" t="s">
        <v>65</v>
      </c>
      <c r="B320" s="176" t="s">
        <v>228</v>
      </c>
      <c r="C320" s="173">
        <v>0</v>
      </c>
      <c r="D320" s="173">
        <v>0</v>
      </c>
      <c r="E320" s="174">
        <v>0</v>
      </c>
      <c r="F320" s="173">
        <v>0</v>
      </c>
      <c r="G320" s="175">
        <v>0</v>
      </c>
      <c r="H320" s="175">
        <v>0</v>
      </c>
      <c r="I320" s="188" t="s">
        <v>112</v>
      </c>
      <c r="J320" s="189">
        <v>0</v>
      </c>
      <c r="K320" s="189">
        <v>0</v>
      </c>
      <c r="L320" s="189">
        <v>0</v>
      </c>
      <c r="M320" s="190"/>
    </row>
    <row r="321" spans="1:13" ht="16.5" customHeight="1" x14ac:dyDescent="0.2">
      <c r="A321" s="178" t="s">
        <v>65</v>
      </c>
      <c r="B321" s="172" t="s">
        <v>229</v>
      </c>
      <c r="C321" s="173">
        <v>0</v>
      </c>
      <c r="D321" s="173">
        <v>0</v>
      </c>
      <c r="E321" s="174">
        <v>0</v>
      </c>
      <c r="F321" s="173">
        <v>0</v>
      </c>
      <c r="G321" s="175">
        <v>0</v>
      </c>
      <c r="H321" s="175">
        <v>0</v>
      </c>
      <c r="I321" s="188" t="s">
        <v>112</v>
      </c>
      <c r="J321" s="189">
        <v>0</v>
      </c>
      <c r="K321" s="189">
        <v>0</v>
      </c>
      <c r="L321" s="189">
        <v>0</v>
      </c>
      <c r="M321" s="190"/>
    </row>
    <row r="322" spans="1:13" ht="16.5" customHeight="1" x14ac:dyDescent="0.2">
      <c r="A322" s="178" t="s">
        <v>65</v>
      </c>
      <c r="B322" s="172" t="s">
        <v>230</v>
      </c>
      <c r="C322" s="173">
        <v>0</v>
      </c>
      <c r="D322" s="173">
        <v>0</v>
      </c>
      <c r="E322" s="174">
        <v>0</v>
      </c>
      <c r="F322" s="173">
        <v>0</v>
      </c>
      <c r="G322" s="175">
        <v>0</v>
      </c>
      <c r="H322" s="175">
        <v>0</v>
      </c>
      <c r="I322" s="188" t="s">
        <v>112</v>
      </c>
      <c r="J322" s="189">
        <v>0</v>
      </c>
      <c r="K322" s="189">
        <v>0</v>
      </c>
      <c r="L322" s="189">
        <v>0</v>
      </c>
      <c r="M322" s="190"/>
    </row>
    <row r="323" spans="1:13" ht="16.5" customHeight="1" x14ac:dyDescent="0.2">
      <c r="A323" s="178" t="s">
        <v>65</v>
      </c>
      <c r="B323" s="172" t="s">
        <v>231</v>
      </c>
      <c r="C323" s="173">
        <v>0</v>
      </c>
      <c r="D323" s="173">
        <v>0</v>
      </c>
      <c r="E323" s="174">
        <v>0</v>
      </c>
      <c r="F323" s="173">
        <v>0</v>
      </c>
      <c r="G323" s="175">
        <v>0</v>
      </c>
      <c r="H323" s="175">
        <v>0</v>
      </c>
      <c r="I323" s="188" t="s">
        <v>112</v>
      </c>
      <c r="J323" s="189">
        <v>0</v>
      </c>
      <c r="K323" s="189">
        <v>0</v>
      </c>
      <c r="L323" s="189">
        <v>0</v>
      </c>
      <c r="M323" s="190"/>
    </row>
    <row r="324" spans="1:13" ht="16.5" customHeight="1" x14ac:dyDescent="0.2">
      <c r="A324" s="178" t="s">
        <v>65</v>
      </c>
      <c r="B324" s="172" t="s">
        <v>232</v>
      </c>
      <c r="C324" s="173">
        <v>0</v>
      </c>
      <c r="D324" s="173">
        <v>0</v>
      </c>
      <c r="E324" s="174">
        <v>0</v>
      </c>
      <c r="F324" s="173">
        <v>0</v>
      </c>
      <c r="G324" s="175">
        <v>0</v>
      </c>
      <c r="H324" s="175">
        <v>0</v>
      </c>
      <c r="I324" s="188" t="s">
        <v>112</v>
      </c>
      <c r="J324" s="189">
        <v>0</v>
      </c>
      <c r="K324" s="189">
        <v>0</v>
      </c>
      <c r="L324" s="189">
        <v>0</v>
      </c>
      <c r="M324" s="190"/>
    </row>
    <row r="325" spans="1:13" ht="16.5" customHeight="1" x14ac:dyDescent="0.2">
      <c r="A325" s="178" t="s">
        <v>65</v>
      </c>
      <c r="B325" s="172" t="s">
        <v>233</v>
      </c>
      <c r="C325" s="173">
        <v>0</v>
      </c>
      <c r="D325" s="173">
        <v>0</v>
      </c>
      <c r="E325" s="174">
        <v>0</v>
      </c>
      <c r="F325" s="173">
        <v>0</v>
      </c>
      <c r="G325" s="175">
        <v>2000</v>
      </c>
      <c r="H325" s="175">
        <v>3358</v>
      </c>
      <c r="I325" s="188">
        <v>-1</v>
      </c>
      <c r="J325" s="189">
        <v>0</v>
      </c>
      <c r="K325" s="189">
        <v>6.7814313373720499E-4</v>
      </c>
      <c r="L325" s="189">
        <v>-6.7814313373720499E-4</v>
      </c>
      <c r="M325" s="190"/>
    </row>
    <row r="326" spans="1:13" ht="16.5" customHeight="1" x14ac:dyDescent="0.2">
      <c r="A326" s="178" t="s">
        <v>65</v>
      </c>
      <c r="B326" s="172" t="s">
        <v>234</v>
      </c>
      <c r="C326" s="173">
        <v>0</v>
      </c>
      <c r="D326" s="173">
        <v>0</v>
      </c>
      <c r="E326" s="174">
        <v>0</v>
      </c>
      <c r="F326" s="173">
        <v>-124707</v>
      </c>
      <c r="G326" s="175">
        <v>87417</v>
      </c>
      <c r="H326" s="175">
        <v>159338.57</v>
      </c>
      <c r="I326" s="188">
        <v>-2.4265760664401661</v>
      </c>
      <c r="J326" s="189">
        <v>-7.0533401788180974E-2</v>
      </c>
      <c r="K326" s="189">
        <v>3.2178188560156341E-2</v>
      </c>
      <c r="L326" s="189">
        <v>-0.10271159034833732</v>
      </c>
      <c r="M326" s="190"/>
    </row>
    <row r="327" spans="1:13" ht="16.5" customHeight="1" x14ac:dyDescent="0.2">
      <c r="A327" s="178" t="s">
        <v>65</v>
      </c>
      <c r="B327" s="172" t="s">
        <v>127</v>
      </c>
      <c r="C327" s="173">
        <v>-71574.670000000013</v>
      </c>
      <c r="D327" s="173">
        <v>-134275.79999999999</v>
      </c>
      <c r="E327" s="174">
        <v>62701.129999999976</v>
      </c>
      <c r="F327" s="173">
        <v>1191727.5499999998</v>
      </c>
      <c r="G327" s="175">
        <v>-469029.07999999996</v>
      </c>
      <c r="H327" s="175">
        <v>582270.98</v>
      </c>
      <c r="I327" s="188">
        <v>-3.5408393654397718</v>
      </c>
      <c r="J327" s="189">
        <v>0.67403271753946858</v>
      </c>
      <c r="K327" s="189">
        <v>0.11758876327023031</v>
      </c>
      <c r="L327" s="189">
        <v>0.55644395426923832</v>
      </c>
      <c r="M327" s="190"/>
    </row>
    <row r="328" spans="1:13" ht="16.5" customHeight="1" x14ac:dyDescent="0.2">
      <c r="A328" s="178" t="s">
        <v>65</v>
      </c>
      <c r="B328" s="79" t="s">
        <v>235</v>
      </c>
      <c r="C328" s="173">
        <v>0</v>
      </c>
      <c r="D328" s="173">
        <v>0</v>
      </c>
      <c r="E328" s="174">
        <v>0</v>
      </c>
      <c r="F328" s="173">
        <v>0</v>
      </c>
      <c r="G328" s="175">
        <v>0</v>
      </c>
      <c r="H328" s="175">
        <v>0</v>
      </c>
      <c r="I328" s="188" t="s">
        <v>112</v>
      </c>
      <c r="J328" s="189">
        <v>0</v>
      </c>
      <c r="K328" s="189">
        <v>0</v>
      </c>
      <c r="L328" s="189">
        <v>0</v>
      </c>
      <c r="M328" s="190"/>
    </row>
    <row r="329" spans="1:13" ht="16.5" customHeight="1" x14ac:dyDescent="0.2">
      <c r="A329" s="178" t="s">
        <v>65</v>
      </c>
      <c r="B329" s="79" t="s">
        <v>236</v>
      </c>
      <c r="C329" s="173">
        <v>0</v>
      </c>
      <c r="D329" s="173">
        <v>0</v>
      </c>
      <c r="E329" s="174">
        <v>0</v>
      </c>
      <c r="F329" s="173">
        <v>0</v>
      </c>
      <c r="G329" s="175">
        <v>0</v>
      </c>
      <c r="H329" s="175">
        <v>0</v>
      </c>
      <c r="I329" s="188" t="s">
        <v>112</v>
      </c>
      <c r="J329" s="189">
        <v>0</v>
      </c>
      <c r="K329" s="189">
        <v>0</v>
      </c>
      <c r="L329" s="189">
        <v>0</v>
      </c>
      <c r="M329" s="190"/>
    </row>
    <row r="330" spans="1:13" ht="16.5" customHeight="1" x14ac:dyDescent="0.2">
      <c r="A330" s="178" t="s">
        <v>65</v>
      </c>
      <c r="B330" s="79" t="s">
        <v>237</v>
      </c>
      <c r="C330" s="173">
        <v>0</v>
      </c>
      <c r="D330" s="173">
        <v>0</v>
      </c>
      <c r="E330" s="174">
        <v>0</v>
      </c>
      <c r="F330" s="173">
        <v>0</v>
      </c>
      <c r="G330" s="175">
        <v>0</v>
      </c>
      <c r="H330" s="175">
        <v>0</v>
      </c>
      <c r="I330" s="188" t="s">
        <v>112</v>
      </c>
      <c r="J330" s="189">
        <v>0</v>
      </c>
      <c r="K330" s="189">
        <v>0</v>
      </c>
      <c r="L330" s="189">
        <v>0</v>
      </c>
      <c r="M330" s="190"/>
    </row>
    <row r="331" spans="1:13" ht="16.5" customHeight="1" x14ac:dyDescent="0.2">
      <c r="A331" s="178" t="s">
        <v>65</v>
      </c>
      <c r="B331" s="79" t="s">
        <v>238</v>
      </c>
      <c r="C331" s="173">
        <v>0</v>
      </c>
      <c r="D331" s="173">
        <v>0</v>
      </c>
      <c r="E331" s="174">
        <v>0</v>
      </c>
      <c r="F331" s="173">
        <v>0</v>
      </c>
      <c r="G331" s="175">
        <v>0</v>
      </c>
      <c r="H331" s="175">
        <v>0</v>
      </c>
      <c r="I331" s="188" t="s">
        <v>112</v>
      </c>
      <c r="J331" s="189">
        <v>0</v>
      </c>
      <c r="K331" s="189">
        <v>0</v>
      </c>
      <c r="L331" s="189">
        <v>0</v>
      </c>
      <c r="M331" s="190"/>
    </row>
    <row r="332" spans="1:13" ht="16.5" customHeight="1" x14ac:dyDescent="0.2">
      <c r="A332" s="178" t="s">
        <v>65</v>
      </c>
      <c r="B332" s="79" t="s">
        <v>239</v>
      </c>
      <c r="C332" s="173">
        <v>0</v>
      </c>
      <c r="D332" s="173">
        <v>0</v>
      </c>
      <c r="E332" s="174">
        <v>0</v>
      </c>
      <c r="F332" s="173">
        <v>0</v>
      </c>
      <c r="G332" s="175">
        <v>0</v>
      </c>
      <c r="H332" s="175">
        <v>0</v>
      </c>
      <c r="I332" s="188" t="s">
        <v>112</v>
      </c>
      <c r="J332" s="189">
        <v>0</v>
      </c>
      <c r="K332" s="189">
        <v>0</v>
      </c>
      <c r="L332" s="189">
        <v>0</v>
      </c>
      <c r="M332" s="190"/>
    </row>
    <row r="333" spans="1:13" ht="16.5" customHeight="1" x14ac:dyDescent="0.2">
      <c r="A333" s="178" t="s">
        <v>65</v>
      </c>
      <c r="B333" s="79" t="s">
        <v>240</v>
      </c>
      <c r="C333" s="173">
        <v>0</v>
      </c>
      <c r="D333" s="173">
        <v>0</v>
      </c>
      <c r="E333" s="174">
        <v>0</v>
      </c>
      <c r="F333" s="173">
        <v>0</v>
      </c>
      <c r="G333" s="175">
        <v>0</v>
      </c>
      <c r="H333" s="175">
        <v>0</v>
      </c>
      <c r="I333" s="188" t="s">
        <v>112</v>
      </c>
      <c r="J333" s="189">
        <v>0</v>
      </c>
      <c r="K333" s="189">
        <v>0</v>
      </c>
      <c r="L333" s="189">
        <v>0</v>
      </c>
      <c r="M333" s="190"/>
    </row>
    <row r="334" spans="1:13" ht="16.5" customHeight="1" x14ac:dyDescent="0.2">
      <c r="A334" s="178" t="s">
        <v>65</v>
      </c>
      <c r="B334" s="79" t="s">
        <v>241</v>
      </c>
      <c r="C334" s="173">
        <v>0</v>
      </c>
      <c r="D334" s="173">
        <v>0</v>
      </c>
      <c r="E334" s="174">
        <v>0</v>
      </c>
      <c r="F334" s="173">
        <v>0</v>
      </c>
      <c r="G334" s="175">
        <v>0</v>
      </c>
      <c r="H334" s="175">
        <v>0</v>
      </c>
      <c r="I334" s="188" t="s">
        <v>112</v>
      </c>
      <c r="J334" s="189">
        <v>0</v>
      </c>
      <c r="K334" s="189">
        <v>0</v>
      </c>
      <c r="L334" s="189">
        <v>0</v>
      </c>
      <c r="M334" s="190"/>
    </row>
    <row r="335" spans="1:13" ht="16.5" customHeight="1" x14ac:dyDescent="0.2">
      <c r="A335" s="178" t="s">
        <v>65</v>
      </c>
      <c r="B335" s="79" t="s">
        <v>242</v>
      </c>
      <c r="C335" s="173">
        <v>0</v>
      </c>
      <c r="D335" s="173">
        <v>0</v>
      </c>
      <c r="E335" s="174">
        <v>0</v>
      </c>
      <c r="F335" s="173">
        <v>0</v>
      </c>
      <c r="G335" s="175">
        <v>0</v>
      </c>
      <c r="H335" s="175">
        <v>0</v>
      </c>
      <c r="I335" s="188" t="s">
        <v>112</v>
      </c>
      <c r="J335" s="189">
        <v>0</v>
      </c>
      <c r="K335" s="189">
        <v>0</v>
      </c>
      <c r="L335" s="189">
        <v>0</v>
      </c>
      <c r="M335" s="190"/>
    </row>
    <row r="336" spans="1:13" ht="16.5" customHeight="1" x14ac:dyDescent="0.2">
      <c r="A336" s="178" t="s">
        <v>65</v>
      </c>
      <c r="B336" s="79" t="s">
        <v>243</v>
      </c>
      <c r="C336" s="173">
        <v>-98373.010000000009</v>
      </c>
      <c r="D336" s="173">
        <v>-49485.5100000003</v>
      </c>
      <c r="E336" s="174">
        <v>-48887.499999999709</v>
      </c>
      <c r="F336" s="173">
        <v>-1653115.0300000003</v>
      </c>
      <c r="G336" s="175">
        <v>-323930</v>
      </c>
      <c r="H336" s="175">
        <v>-2411567.5</v>
      </c>
      <c r="I336" s="188">
        <v>4.1033094495724391</v>
      </c>
      <c r="J336" s="189">
        <v>-0.93499023000369552</v>
      </c>
      <c r="K336" s="189">
        <v>-0.48701249007409081</v>
      </c>
      <c r="L336" s="189">
        <v>-0.44797773992960471</v>
      </c>
      <c r="M336" s="190"/>
    </row>
    <row r="337" spans="1:13" ht="16.5" customHeight="1" x14ac:dyDescent="0.2">
      <c r="A337" s="178" t="s">
        <v>65</v>
      </c>
      <c r="B337" s="79" t="s">
        <v>244</v>
      </c>
      <c r="C337" s="173">
        <v>0</v>
      </c>
      <c r="D337" s="173">
        <v>0</v>
      </c>
      <c r="E337" s="174">
        <v>0</v>
      </c>
      <c r="F337" s="173">
        <v>0</v>
      </c>
      <c r="G337" s="175">
        <v>0</v>
      </c>
      <c r="H337" s="175">
        <v>0</v>
      </c>
      <c r="I337" s="188" t="s">
        <v>112</v>
      </c>
      <c r="J337" s="189">
        <v>0</v>
      </c>
      <c r="K337" s="189">
        <v>0</v>
      </c>
      <c r="L337" s="189">
        <v>0</v>
      </c>
      <c r="M337" s="190"/>
    </row>
    <row r="338" spans="1:13" ht="16.5" customHeight="1" x14ac:dyDescent="0.2">
      <c r="A338" s="178" t="s">
        <v>65</v>
      </c>
      <c r="B338" s="177" t="s">
        <v>245</v>
      </c>
      <c r="C338" s="173">
        <v>0</v>
      </c>
      <c r="D338" s="173">
        <v>0</v>
      </c>
      <c r="E338" s="174">
        <v>0</v>
      </c>
      <c r="F338" s="173">
        <v>0</v>
      </c>
      <c r="G338" s="175">
        <v>0</v>
      </c>
      <c r="H338" s="175">
        <v>0</v>
      </c>
      <c r="I338" s="188" t="s">
        <v>112</v>
      </c>
      <c r="J338" s="189">
        <v>0</v>
      </c>
      <c r="K338" s="189">
        <v>0</v>
      </c>
      <c r="L338" s="189">
        <v>0</v>
      </c>
      <c r="M338" s="190"/>
    </row>
    <row r="339" spans="1:13" ht="16.5" customHeight="1" x14ac:dyDescent="0.2">
      <c r="A339" s="178" t="s">
        <v>65</v>
      </c>
      <c r="B339" s="177" t="s">
        <v>246</v>
      </c>
      <c r="C339" s="173">
        <v>0</v>
      </c>
      <c r="D339" s="173">
        <v>0</v>
      </c>
      <c r="E339" s="174">
        <v>0</v>
      </c>
      <c r="F339" s="173">
        <v>0</v>
      </c>
      <c r="G339" s="175">
        <v>0</v>
      </c>
      <c r="H339" s="175">
        <v>0</v>
      </c>
      <c r="I339" s="188" t="s">
        <v>112</v>
      </c>
      <c r="J339" s="189">
        <v>0</v>
      </c>
      <c r="K339" s="189">
        <v>0</v>
      </c>
      <c r="L339" s="189">
        <v>0</v>
      </c>
      <c r="M339" s="190"/>
    </row>
    <row r="340" spans="1:13" ht="16.5" customHeight="1" x14ac:dyDescent="0.2">
      <c r="A340" s="178" t="s">
        <v>65</v>
      </c>
      <c r="B340" s="177" t="s">
        <v>247</v>
      </c>
      <c r="C340" s="173">
        <v>5290</v>
      </c>
      <c r="D340" s="173">
        <v>57328</v>
      </c>
      <c r="E340" s="174">
        <v>-52038</v>
      </c>
      <c r="F340" s="173">
        <v>342218</v>
      </c>
      <c r="G340" s="175">
        <v>96410</v>
      </c>
      <c r="H340" s="175">
        <v>287660</v>
      </c>
      <c r="I340" s="188">
        <v>2.5496110361995643</v>
      </c>
      <c r="J340" s="189">
        <v>0.19355609302723756</v>
      </c>
      <c r="K340" s="189">
        <v>5.8092511569637989E-2</v>
      </c>
      <c r="L340" s="189">
        <v>0.13546358145759957</v>
      </c>
      <c r="M340" s="190"/>
    </row>
    <row r="341" spans="1:13" ht="16.5" customHeight="1" x14ac:dyDescent="0.2">
      <c r="A341" s="178" t="s">
        <v>65</v>
      </c>
      <c r="B341" s="177" t="s">
        <v>248</v>
      </c>
      <c r="C341" s="173">
        <v>0</v>
      </c>
      <c r="D341" s="173">
        <v>0</v>
      </c>
      <c r="E341" s="174">
        <v>0</v>
      </c>
      <c r="F341" s="173">
        <v>0</v>
      </c>
      <c r="G341" s="175">
        <v>0</v>
      </c>
      <c r="H341" s="175">
        <v>0</v>
      </c>
      <c r="I341" s="188" t="s">
        <v>112</v>
      </c>
      <c r="J341" s="189">
        <v>0</v>
      </c>
      <c r="K341" s="189">
        <v>0</v>
      </c>
      <c r="L341" s="189">
        <v>0</v>
      </c>
      <c r="M341" s="190"/>
    </row>
    <row r="342" spans="1:13" ht="16.5" customHeight="1" x14ac:dyDescent="0.2">
      <c r="A342" s="178" t="s">
        <v>65</v>
      </c>
      <c r="B342" s="178" t="s">
        <v>210</v>
      </c>
      <c r="C342" s="179">
        <v>189608.51</v>
      </c>
      <c r="D342" s="179">
        <v>233994.83999999973</v>
      </c>
      <c r="E342" s="180">
        <v>-44386.329999999725</v>
      </c>
      <c r="F342" s="179">
        <v>1768055.9400000002</v>
      </c>
      <c r="G342" s="181">
        <v>2306735.883202184</v>
      </c>
      <c r="H342" s="181">
        <v>4951756.9860130697</v>
      </c>
      <c r="I342" s="191">
        <v>-0.23352475986734755</v>
      </c>
      <c r="J342" s="192">
        <v>1</v>
      </c>
      <c r="K342" s="192">
        <v>1</v>
      </c>
      <c r="L342" s="192">
        <v>0</v>
      </c>
      <c r="M342" s="193"/>
    </row>
    <row r="343" spans="1:13" ht="16.5" customHeight="1" x14ac:dyDescent="0.2">
      <c r="A343" s="178"/>
      <c r="G343">
        <v>0</v>
      </c>
      <c r="H343">
        <v>0</v>
      </c>
      <c r="K343">
        <v>0</v>
      </c>
    </row>
    <row r="344" spans="1:13" ht="16.5" customHeight="1" x14ac:dyDescent="0.2">
      <c r="A344" s="178"/>
      <c r="G344">
        <v>0</v>
      </c>
      <c r="H344">
        <v>0</v>
      </c>
      <c r="K344">
        <v>0</v>
      </c>
    </row>
    <row r="345" spans="1:13" ht="16.5" customHeight="1" x14ac:dyDescent="0.2">
      <c r="A345" s="178" t="s">
        <v>3</v>
      </c>
      <c r="B345" s="168" t="s">
        <v>4</v>
      </c>
      <c r="C345" s="169" t="s">
        <v>439</v>
      </c>
      <c r="D345" s="169" t="s">
        <v>171</v>
      </c>
      <c r="E345" s="170" t="s">
        <v>440</v>
      </c>
      <c r="F345" s="170" t="s">
        <v>20</v>
      </c>
      <c r="G345" s="170" t="s">
        <v>21</v>
      </c>
      <c r="H345" s="170" t="s">
        <v>22</v>
      </c>
      <c r="I345" s="170" t="s">
        <v>441</v>
      </c>
      <c r="J345" s="170" t="s">
        <v>260</v>
      </c>
      <c r="K345" s="170" t="s">
        <v>442</v>
      </c>
      <c r="L345" s="170" t="s">
        <v>213</v>
      </c>
      <c r="M345" s="187" t="s">
        <v>140</v>
      </c>
    </row>
    <row r="346" spans="1:13" ht="16.5" customHeight="1" x14ac:dyDescent="0.2">
      <c r="A346" s="178" t="s">
        <v>66</v>
      </c>
      <c r="B346" s="172" t="s">
        <v>217</v>
      </c>
      <c r="C346" s="173">
        <v>7667.57</v>
      </c>
      <c r="D346" s="173">
        <v>7667.57</v>
      </c>
      <c r="E346" s="174">
        <v>0</v>
      </c>
      <c r="F346" s="173">
        <v>46005.42</v>
      </c>
      <c r="G346" s="175">
        <v>39007.379999999997</v>
      </c>
      <c r="H346" s="175">
        <v>79181.100000000006</v>
      </c>
      <c r="I346" s="188">
        <v>0.17940297451405351</v>
      </c>
      <c r="J346" s="189">
        <v>1.5319698254815755E-2</v>
      </c>
      <c r="K346" s="189">
        <v>-0.14260576218194562</v>
      </c>
      <c r="L346" s="189">
        <v>0.15792546043676137</v>
      </c>
      <c r="M346" s="190"/>
    </row>
    <row r="347" spans="1:13" ht="16.5" customHeight="1" x14ac:dyDescent="0.2">
      <c r="A347" s="178" t="s">
        <v>66</v>
      </c>
      <c r="B347" s="172" t="s">
        <v>218</v>
      </c>
      <c r="C347" s="173">
        <v>92.87</v>
      </c>
      <c r="D347" s="173">
        <v>157.5</v>
      </c>
      <c r="E347" s="174">
        <v>-64.63</v>
      </c>
      <c r="F347" s="173">
        <v>1844.4499999999998</v>
      </c>
      <c r="G347" s="175">
        <v>1701</v>
      </c>
      <c r="H347" s="175">
        <v>4276.8</v>
      </c>
      <c r="I347" s="188">
        <v>8.4332745443856494E-2</v>
      </c>
      <c r="J347" s="189">
        <v>6.1419757598332801E-4</v>
      </c>
      <c r="K347" s="189">
        <v>-7.7025492661726728E-3</v>
      </c>
      <c r="L347" s="189">
        <v>8.316746842156001E-3</v>
      </c>
      <c r="M347" s="190"/>
    </row>
    <row r="348" spans="1:13" ht="16.5" customHeight="1" x14ac:dyDescent="0.2">
      <c r="A348" s="178" t="s">
        <v>66</v>
      </c>
      <c r="B348" s="172" t="s">
        <v>219</v>
      </c>
      <c r="C348" s="173">
        <v>5947.17</v>
      </c>
      <c r="D348" s="173">
        <v>5148</v>
      </c>
      <c r="E348" s="174">
        <v>799.17000000000007</v>
      </c>
      <c r="F348" s="173">
        <v>17287.059999999998</v>
      </c>
      <c r="G348" s="175">
        <v>12324</v>
      </c>
      <c r="H348" s="175">
        <v>35159.75</v>
      </c>
      <c r="I348" s="188">
        <v>0.40271502758844502</v>
      </c>
      <c r="J348" s="189">
        <v>5.7565509218890989E-3</v>
      </c>
      <c r="K348" s="189">
        <v>-6.3322976655750707E-2</v>
      </c>
      <c r="L348" s="189">
        <v>6.9079527577639799E-2</v>
      </c>
      <c r="M348" s="190"/>
    </row>
    <row r="349" spans="1:13" ht="16.5" customHeight="1" x14ac:dyDescent="0.2">
      <c r="A349" s="178" t="s">
        <v>66</v>
      </c>
      <c r="B349" s="172" t="s">
        <v>220</v>
      </c>
      <c r="C349" s="173">
        <v>5593.1</v>
      </c>
      <c r="D349" s="173">
        <v>2073.36</v>
      </c>
      <c r="E349" s="174">
        <v>3519.7400000000002</v>
      </c>
      <c r="F349" s="173">
        <v>18157.7</v>
      </c>
      <c r="G349" s="175">
        <v>34058.19000000001</v>
      </c>
      <c r="H349" s="175">
        <v>79022.100000000006</v>
      </c>
      <c r="I349" s="188">
        <v>-0.46686244923761377</v>
      </c>
      <c r="J349" s="189">
        <v>6.0464720244151242E-3</v>
      </c>
      <c r="K349" s="189">
        <v>-0.14231940197494006</v>
      </c>
      <c r="L349" s="189">
        <v>0.14836587399935519</v>
      </c>
      <c r="M349" s="190"/>
    </row>
    <row r="350" spans="1:13" ht="16.5" customHeight="1" x14ac:dyDescent="0.2">
      <c r="A350" s="178" t="s">
        <v>66</v>
      </c>
      <c r="B350" s="172" t="s">
        <v>211</v>
      </c>
      <c r="C350" s="173">
        <v>1142572.07</v>
      </c>
      <c r="D350" s="173">
        <v>157196.85999999999</v>
      </c>
      <c r="E350" s="174">
        <v>985375.21000000008</v>
      </c>
      <c r="F350" s="173">
        <v>4498195.2300000004</v>
      </c>
      <c r="G350" s="175">
        <v>4676993.9354084339</v>
      </c>
      <c r="H350" s="175">
        <v>11656450.1054084</v>
      </c>
      <c r="I350" s="188">
        <v>-3.8229407152912898E-2</v>
      </c>
      <c r="J350" s="189">
        <v>1.4978885882326813</v>
      </c>
      <c r="K350" s="189">
        <v>-20.993355126634832</v>
      </c>
      <c r="L350" s="189">
        <v>22.491243714867512</v>
      </c>
      <c r="M350" s="190"/>
    </row>
    <row r="351" spans="1:13" ht="16.5" customHeight="1" x14ac:dyDescent="0.2">
      <c r="A351" s="178" t="s">
        <v>66</v>
      </c>
      <c r="B351" s="172" t="s">
        <v>221</v>
      </c>
      <c r="C351" s="173">
        <v>96528.13</v>
      </c>
      <c r="D351" s="173">
        <v>52704.84</v>
      </c>
      <c r="E351" s="174">
        <v>43823.290000000008</v>
      </c>
      <c r="F351" s="173">
        <v>453777.16000000003</v>
      </c>
      <c r="G351" s="175">
        <v>657832.81999999995</v>
      </c>
      <c r="H351" s="175">
        <v>1307509.56</v>
      </c>
      <c r="I351" s="188">
        <v>-0.31019379665490077</v>
      </c>
      <c r="J351" s="189">
        <v>0.15110674277350908</v>
      </c>
      <c r="K351" s="189">
        <v>-2.3548346431658609</v>
      </c>
      <c r="L351" s="189">
        <v>2.5059413859393698</v>
      </c>
      <c r="M351" s="190"/>
    </row>
    <row r="352" spans="1:13" ht="16.5" customHeight="1" x14ac:dyDescent="0.2">
      <c r="A352" s="178" t="s">
        <v>66</v>
      </c>
      <c r="B352" s="172" t="s">
        <v>222</v>
      </c>
      <c r="C352" s="173">
        <v>-6806.1</v>
      </c>
      <c r="D352" s="173">
        <v>8906.7000000000007</v>
      </c>
      <c r="E352" s="174">
        <v>-15712.800000000001</v>
      </c>
      <c r="F352" s="173">
        <v>8345.4</v>
      </c>
      <c r="G352" s="175">
        <v>15684.8</v>
      </c>
      <c r="H352" s="175">
        <v>46041.999999999993</v>
      </c>
      <c r="I352" s="188">
        <v>-0.467930735489136</v>
      </c>
      <c r="J352" s="189">
        <v>2.7789988617806204E-3</v>
      </c>
      <c r="K352" s="189">
        <v>-8.2921991515413893E-2</v>
      </c>
      <c r="L352" s="189">
        <v>8.5700990377194516E-2</v>
      </c>
      <c r="M352" s="190"/>
    </row>
    <row r="353" spans="1:13" ht="16.5" customHeight="1" x14ac:dyDescent="0.2">
      <c r="A353" s="178" t="s">
        <v>66</v>
      </c>
      <c r="B353" s="172" t="s">
        <v>223</v>
      </c>
      <c r="C353" s="173">
        <v>0</v>
      </c>
      <c r="D353" s="173">
        <v>0</v>
      </c>
      <c r="E353" s="174">
        <v>0</v>
      </c>
      <c r="F353" s="173">
        <v>0</v>
      </c>
      <c r="G353" s="175">
        <v>17340</v>
      </c>
      <c r="H353" s="175">
        <v>17340</v>
      </c>
      <c r="I353" s="188">
        <v>-1</v>
      </c>
      <c r="J353" s="189">
        <v>0</v>
      </c>
      <c r="K353" s="189">
        <v>-3.1229471631929046E-2</v>
      </c>
      <c r="L353" s="189">
        <v>3.1229471631929046E-2</v>
      </c>
      <c r="M353" s="190"/>
    </row>
    <row r="354" spans="1:13" ht="16.5" customHeight="1" x14ac:dyDescent="0.2">
      <c r="A354" s="178" t="s">
        <v>66</v>
      </c>
      <c r="B354" s="172" t="s">
        <v>224</v>
      </c>
      <c r="C354" s="173">
        <v>101075.95999999999</v>
      </c>
      <c r="D354" s="173">
        <v>33402.300000000003</v>
      </c>
      <c r="E354" s="174">
        <v>67673.659999999989</v>
      </c>
      <c r="F354" s="173">
        <v>395350.63</v>
      </c>
      <c r="G354" s="175">
        <v>814247.61</v>
      </c>
      <c r="H354" s="175">
        <v>1722912.12</v>
      </c>
      <c r="I354" s="188">
        <v>-0.51445896169102667</v>
      </c>
      <c r="J354" s="189">
        <v>0.13165084367127414</v>
      </c>
      <c r="K354" s="189">
        <v>-3.1029778071422571</v>
      </c>
      <c r="L354" s="189">
        <v>3.2346286508135313</v>
      </c>
      <c r="M354" s="190"/>
    </row>
    <row r="355" spans="1:13" ht="16.5" customHeight="1" x14ac:dyDescent="0.2">
      <c r="A355" s="178" t="s">
        <v>66</v>
      </c>
      <c r="B355" s="172" t="s">
        <v>225</v>
      </c>
      <c r="C355" s="173">
        <v>-37.949999999999932</v>
      </c>
      <c r="D355" s="173">
        <v>717.16</v>
      </c>
      <c r="E355" s="174">
        <v>-755.1099999999999</v>
      </c>
      <c r="F355" s="173">
        <v>5454.6900000000005</v>
      </c>
      <c r="G355" s="175">
        <v>59598.320000000007</v>
      </c>
      <c r="H355" s="175">
        <v>21431.360000000001</v>
      </c>
      <c r="I355" s="188">
        <v>-0.90847577582723804</v>
      </c>
      <c r="J355" s="189">
        <v>1.8163991302233727E-3</v>
      </c>
      <c r="K355" s="189">
        <v>-3.8598042050384022E-2</v>
      </c>
      <c r="L355" s="189">
        <v>4.0414441180607392E-2</v>
      </c>
      <c r="M355" s="190"/>
    </row>
    <row r="356" spans="1:13" ht="16.5" customHeight="1" x14ac:dyDescent="0.2">
      <c r="A356" s="178" t="s">
        <v>66</v>
      </c>
      <c r="B356" s="172" t="s">
        <v>226</v>
      </c>
      <c r="C356" s="173">
        <v>0</v>
      </c>
      <c r="D356" s="173">
        <v>0</v>
      </c>
      <c r="E356" s="174">
        <v>0</v>
      </c>
      <c r="F356" s="173">
        <v>680.99</v>
      </c>
      <c r="G356" s="175">
        <v>0</v>
      </c>
      <c r="H356" s="175">
        <v>35.57</v>
      </c>
      <c r="I356" s="188" t="s">
        <v>112</v>
      </c>
      <c r="J356" s="189">
        <v>2.2676809198887829E-4</v>
      </c>
      <c r="K356" s="189">
        <v>-6.4061840020052834E-5</v>
      </c>
      <c r="L356" s="189">
        <v>2.9082993200893112E-4</v>
      </c>
      <c r="M356" s="190"/>
    </row>
    <row r="357" spans="1:13" ht="16.5" customHeight="1" x14ac:dyDescent="0.2">
      <c r="A357" s="178" t="s">
        <v>66</v>
      </c>
      <c r="B357" s="172" t="s">
        <v>227</v>
      </c>
      <c r="C357" s="173">
        <v>0</v>
      </c>
      <c r="D357" s="173">
        <v>0</v>
      </c>
      <c r="E357" s="174">
        <v>0</v>
      </c>
      <c r="F357" s="173">
        <v>84293.000000000233</v>
      </c>
      <c r="G357" s="175">
        <v>0</v>
      </c>
      <c r="H357" s="175">
        <v>0</v>
      </c>
      <c r="I357" s="188" t="s">
        <v>112</v>
      </c>
      <c r="J357" s="189">
        <v>2.8069373673649495E-2</v>
      </c>
      <c r="K357" s="189">
        <v>0</v>
      </c>
      <c r="L357" s="189">
        <v>2.8069373673649495E-2</v>
      </c>
      <c r="M357" s="190"/>
    </row>
    <row r="358" spans="1:13" ht="16.5" customHeight="1" x14ac:dyDescent="0.2">
      <c r="A358" s="178" t="s">
        <v>66</v>
      </c>
      <c r="B358" s="176" t="s">
        <v>228</v>
      </c>
      <c r="C358" s="173">
        <v>0</v>
      </c>
      <c r="D358" s="173">
        <v>0</v>
      </c>
      <c r="E358" s="174">
        <v>0</v>
      </c>
      <c r="F358" s="173">
        <v>0</v>
      </c>
      <c r="G358" s="175">
        <v>0</v>
      </c>
      <c r="H358" s="175">
        <v>0</v>
      </c>
      <c r="I358" s="188" t="s">
        <v>112</v>
      </c>
      <c r="J358" s="189">
        <v>0</v>
      </c>
      <c r="K358" s="189">
        <v>0</v>
      </c>
      <c r="L358" s="189">
        <v>0</v>
      </c>
      <c r="M358" s="190"/>
    </row>
    <row r="359" spans="1:13" ht="16.5" customHeight="1" x14ac:dyDescent="0.2">
      <c r="A359" s="178" t="s">
        <v>66</v>
      </c>
      <c r="B359" s="172" t="s">
        <v>229</v>
      </c>
      <c r="C359" s="173">
        <v>-170622.69</v>
      </c>
      <c r="D359" s="173">
        <v>-1530131.26</v>
      </c>
      <c r="E359" s="174">
        <v>1359508.57</v>
      </c>
      <c r="F359" s="173">
        <v>-2548926.1</v>
      </c>
      <c r="G359" s="175">
        <v>-8223541.879999999</v>
      </c>
      <c r="H359" s="175">
        <v>-19119395.73</v>
      </c>
      <c r="I359" s="188">
        <v>-0.69004522173115013</v>
      </c>
      <c r="J359" s="189">
        <v>-0.84878648484948793</v>
      </c>
      <c r="K359" s="189">
        <v>34.43417684946138</v>
      </c>
      <c r="L359" s="189">
        <v>-35.282963334310871</v>
      </c>
      <c r="M359" s="190"/>
    </row>
    <row r="360" spans="1:13" ht="16.5" customHeight="1" x14ac:dyDescent="0.2">
      <c r="A360" s="178" t="s">
        <v>66</v>
      </c>
      <c r="B360" s="172" t="s">
        <v>230</v>
      </c>
      <c r="C360" s="173">
        <v>0</v>
      </c>
      <c r="D360" s="173">
        <v>0</v>
      </c>
      <c r="E360" s="174">
        <v>0</v>
      </c>
      <c r="F360" s="173">
        <v>0</v>
      </c>
      <c r="G360" s="175">
        <v>1152</v>
      </c>
      <c r="H360" s="175">
        <v>3288</v>
      </c>
      <c r="I360" s="188">
        <v>-1</v>
      </c>
      <c r="J360" s="189">
        <v>0</v>
      </c>
      <c r="K360" s="189">
        <v>-5.9217129599644005E-3</v>
      </c>
      <c r="L360" s="189">
        <v>5.9217129599644005E-3</v>
      </c>
      <c r="M360" s="190"/>
    </row>
    <row r="361" spans="1:13" ht="16.5" customHeight="1" x14ac:dyDescent="0.2">
      <c r="A361" s="178" t="s">
        <v>66</v>
      </c>
      <c r="B361" s="172" t="s">
        <v>231</v>
      </c>
      <c r="C361" s="173">
        <v>0</v>
      </c>
      <c r="D361" s="173">
        <v>0</v>
      </c>
      <c r="E361" s="174">
        <v>0</v>
      </c>
      <c r="F361" s="173">
        <v>0</v>
      </c>
      <c r="G361" s="175">
        <v>0</v>
      </c>
      <c r="H361" s="175">
        <v>0</v>
      </c>
      <c r="I361" s="188" t="s">
        <v>112</v>
      </c>
      <c r="J361" s="189">
        <v>0</v>
      </c>
      <c r="K361" s="189">
        <v>0</v>
      </c>
      <c r="L361" s="189">
        <v>0</v>
      </c>
      <c r="M361" s="190"/>
    </row>
    <row r="362" spans="1:13" ht="16.5" customHeight="1" x14ac:dyDescent="0.2">
      <c r="A362" s="178" t="s">
        <v>66</v>
      </c>
      <c r="B362" s="172" t="s">
        <v>232</v>
      </c>
      <c r="C362" s="173">
        <v>0</v>
      </c>
      <c r="D362" s="173">
        <v>0</v>
      </c>
      <c r="E362" s="174">
        <v>0</v>
      </c>
      <c r="F362" s="173">
        <v>0</v>
      </c>
      <c r="G362" s="175">
        <v>0</v>
      </c>
      <c r="H362" s="175">
        <v>0</v>
      </c>
      <c r="I362" s="188" t="s">
        <v>112</v>
      </c>
      <c r="J362" s="189">
        <v>0</v>
      </c>
      <c r="K362" s="189">
        <v>0</v>
      </c>
      <c r="L362" s="189">
        <v>0</v>
      </c>
      <c r="M362" s="190"/>
    </row>
    <row r="363" spans="1:13" ht="16.5" customHeight="1" x14ac:dyDescent="0.2">
      <c r="A363" s="178" t="s">
        <v>66</v>
      </c>
      <c r="B363" s="172" t="s">
        <v>233</v>
      </c>
      <c r="C363" s="173">
        <v>0</v>
      </c>
      <c r="D363" s="173">
        <v>0</v>
      </c>
      <c r="E363" s="174">
        <v>0</v>
      </c>
      <c r="F363" s="173">
        <v>0</v>
      </c>
      <c r="G363" s="175">
        <v>1240</v>
      </c>
      <c r="H363" s="175">
        <v>1623</v>
      </c>
      <c r="I363" s="188">
        <v>-1</v>
      </c>
      <c r="J363" s="189">
        <v>0</v>
      </c>
      <c r="K363" s="189">
        <v>-2.9230353205663691E-3</v>
      </c>
      <c r="L363" s="189">
        <v>2.9230353205663691E-3</v>
      </c>
      <c r="M363" s="190"/>
    </row>
    <row r="364" spans="1:13" ht="16.5" customHeight="1" x14ac:dyDescent="0.2">
      <c r="A364" s="178" t="s">
        <v>66</v>
      </c>
      <c r="B364" s="172" t="s">
        <v>234</v>
      </c>
      <c r="C364" s="173">
        <v>0</v>
      </c>
      <c r="D364" s="173">
        <v>1846.4</v>
      </c>
      <c r="E364" s="174">
        <v>-1846.4</v>
      </c>
      <c r="F364" s="173">
        <v>1846.4</v>
      </c>
      <c r="G364" s="175">
        <v>0</v>
      </c>
      <c r="H364" s="175">
        <v>0</v>
      </c>
      <c r="I364" s="188" t="s">
        <v>112</v>
      </c>
      <c r="J364" s="189">
        <v>6.148469214647276E-4</v>
      </c>
      <c r="K364" s="189">
        <v>0</v>
      </c>
      <c r="L364" s="189">
        <v>6.148469214647276E-4</v>
      </c>
      <c r="M364" s="190"/>
    </row>
    <row r="365" spans="1:13" ht="16.5" customHeight="1" x14ac:dyDescent="0.2">
      <c r="A365" s="178" t="s">
        <v>66</v>
      </c>
      <c r="B365" s="172" t="s">
        <v>127</v>
      </c>
      <c r="C365" s="173">
        <v>-133569.9</v>
      </c>
      <c r="D365" s="173">
        <v>-1447857.34</v>
      </c>
      <c r="E365" s="174">
        <v>1314287.4400000002</v>
      </c>
      <c r="F365" s="173">
        <v>58074.579999999754</v>
      </c>
      <c r="G365" s="175">
        <v>1584613.73</v>
      </c>
      <c r="H365" s="175">
        <v>3080730.3000000003</v>
      </c>
      <c r="I365" s="188">
        <v>-0.96335095493587586</v>
      </c>
      <c r="J365" s="189">
        <v>1.9338700567784278E-2</v>
      </c>
      <c r="K365" s="189">
        <v>-5.5484186568324256</v>
      </c>
      <c r="L365" s="189">
        <v>5.5677573574002102</v>
      </c>
      <c r="M365" s="190"/>
    </row>
    <row r="366" spans="1:13" ht="16.5" customHeight="1" x14ac:dyDescent="0.2">
      <c r="A366" s="178" t="s">
        <v>66</v>
      </c>
      <c r="B366" s="79" t="s">
        <v>235</v>
      </c>
      <c r="C366" s="173">
        <v>0</v>
      </c>
      <c r="D366" s="173">
        <v>0</v>
      </c>
      <c r="E366" s="174">
        <v>0</v>
      </c>
      <c r="F366" s="173">
        <v>0</v>
      </c>
      <c r="G366" s="175">
        <v>0</v>
      </c>
      <c r="H366" s="175">
        <v>0</v>
      </c>
      <c r="I366" s="188" t="s">
        <v>112</v>
      </c>
      <c r="J366" s="189">
        <v>0</v>
      </c>
      <c r="K366" s="189">
        <v>0</v>
      </c>
      <c r="L366" s="189">
        <v>0</v>
      </c>
      <c r="M366" s="190"/>
    </row>
    <row r="367" spans="1:13" ht="16.5" customHeight="1" x14ac:dyDescent="0.2">
      <c r="A367" s="178" t="s">
        <v>66</v>
      </c>
      <c r="B367" s="79" t="s">
        <v>236</v>
      </c>
      <c r="C367" s="173">
        <v>0</v>
      </c>
      <c r="D367" s="173">
        <v>0</v>
      </c>
      <c r="E367" s="174">
        <v>0</v>
      </c>
      <c r="F367" s="173">
        <v>0</v>
      </c>
      <c r="G367" s="175">
        <v>637.5</v>
      </c>
      <c r="H367" s="175">
        <v>637.5</v>
      </c>
      <c r="I367" s="188">
        <v>-1</v>
      </c>
      <c r="J367" s="189">
        <v>0</v>
      </c>
      <c r="K367" s="189">
        <v>-1.1481423394091562E-3</v>
      </c>
      <c r="L367" s="189">
        <v>1.1481423394091562E-3</v>
      </c>
      <c r="M367" s="190"/>
    </row>
    <row r="368" spans="1:13" ht="16.5" customHeight="1" x14ac:dyDescent="0.2">
      <c r="A368" s="178" t="s">
        <v>66</v>
      </c>
      <c r="B368" s="79" t="s">
        <v>237</v>
      </c>
      <c r="C368" s="173">
        <v>0</v>
      </c>
      <c r="D368" s="173">
        <v>0</v>
      </c>
      <c r="E368" s="174">
        <v>0</v>
      </c>
      <c r="F368" s="173">
        <v>0</v>
      </c>
      <c r="G368" s="175">
        <v>0</v>
      </c>
      <c r="H368" s="175">
        <v>0</v>
      </c>
      <c r="I368" s="188" t="s">
        <v>112</v>
      </c>
      <c r="J368" s="189">
        <v>0</v>
      </c>
      <c r="K368" s="189">
        <v>0</v>
      </c>
      <c r="L368" s="189">
        <v>0</v>
      </c>
      <c r="M368" s="190"/>
    </row>
    <row r="369" spans="1:13" ht="16.5" customHeight="1" x14ac:dyDescent="0.2">
      <c r="A369" s="178" t="s">
        <v>66</v>
      </c>
      <c r="B369" s="79" t="s">
        <v>238</v>
      </c>
      <c r="C369" s="173">
        <v>0</v>
      </c>
      <c r="D369" s="173">
        <v>0</v>
      </c>
      <c r="E369" s="174">
        <v>0</v>
      </c>
      <c r="F369" s="173">
        <v>0</v>
      </c>
      <c r="G369" s="175">
        <v>0</v>
      </c>
      <c r="H369" s="175">
        <v>0</v>
      </c>
      <c r="I369" s="188" t="s">
        <v>112</v>
      </c>
      <c r="J369" s="189">
        <v>0</v>
      </c>
      <c r="K369" s="189">
        <v>0</v>
      </c>
      <c r="L369" s="189">
        <v>0</v>
      </c>
      <c r="M369" s="190"/>
    </row>
    <row r="370" spans="1:13" ht="16.5" customHeight="1" x14ac:dyDescent="0.2">
      <c r="A370" s="178" t="s">
        <v>66</v>
      </c>
      <c r="B370" s="79" t="s">
        <v>239</v>
      </c>
      <c r="C370" s="173">
        <v>0</v>
      </c>
      <c r="D370" s="173">
        <v>0</v>
      </c>
      <c r="E370" s="174">
        <v>0</v>
      </c>
      <c r="F370" s="173">
        <v>0</v>
      </c>
      <c r="G370" s="175">
        <v>0</v>
      </c>
      <c r="H370" s="175">
        <v>0</v>
      </c>
      <c r="I370" s="188" t="s">
        <v>112</v>
      </c>
      <c r="J370" s="189">
        <v>0</v>
      </c>
      <c r="K370" s="189">
        <v>0</v>
      </c>
      <c r="L370" s="189">
        <v>0</v>
      </c>
      <c r="M370" s="190"/>
    </row>
    <row r="371" spans="1:13" ht="16.5" customHeight="1" x14ac:dyDescent="0.2">
      <c r="A371" s="178" t="s">
        <v>66</v>
      </c>
      <c r="B371" s="79" t="s">
        <v>240</v>
      </c>
      <c r="C371" s="173">
        <v>0</v>
      </c>
      <c r="D371" s="173">
        <v>0</v>
      </c>
      <c r="E371" s="174">
        <v>0</v>
      </c>
      <c r="F371" s="173">
        <v>0</v>
      </c>
      <c r="G371" s="175">
        <v>0</v>
      </c>
      <c r="H371" s="175">
        <v>0</v>
      </c>
      <c r="I371" s="188" t="s">
        <v>112</v>
      </c>
      <c r="J371" s="189">
        <v>0</v>
      </c>
      <c r="K371" s="189">
        <v>0</v>
      </c>
      <c r="L371" s="189">
        <v>0</v>
      </c>
      <c r="M371" s="190"/>
    </row>
    <row r="372" spans="1:13" ht="16.5" customHeight="1" x14ac:dyDescent="0.2">
      <c r="A372" s="178" t="s">
        <v>66</v>
      </c>
      <c r="B372" s="79" t="s">
        <v>241</v>
      </c>
      <c r="C372" s="173">
        <v>420</v>
      </c>
      <c r="D372" s="173">
        <v>0</v>
      </c>
      <c r="E372" s="174">
        <v>420</v>
      </c>
      <c r="F372" s="173">
        <v>420</v>
      </c>
      <c r="G372" s="175">
        <v>0</v>
      </c>
      <c r="H372" s="175">
        <v>0</v>
      </c>
      <c r="I372" s="188" t="s">
        <v>112</v>
      </c>
      <c r="J372" s="189">
        <v>1.3985902676299047E-4</v>
      </c>
      <c r="K372" s="189">
        <v>0</v>
      </c>
      <c r="L372" s="189">
        <v>1.3985902676299047E-4</v>
      </c>
      <c r="M372" s="190"/>
    </row>
    <row r="373" spans="1:13" ht="16.5" customHeight="1" x14ac:dyDescent="0.2">
      <c r="A373" s="178" t="s">
        <v>66</v>
      </c>
      <c r="B373" s="79" t="s">
        <v>242</v>
      </c>
      <c r="C373" s="173">
        <v>0</v>
      </c>
      <c r="D373" s="173">
        <v>0</v>
      </c>
      <c r="E373" s="174">
        <v>0</v>
      </c>
      <c r="F373" s="173">
        <v>0</v>
      </c>
      <c r="G373" s="175">
        <v>0</v>
      </c>
      <c r="H373" s="175">
        <v>-881.2</v>
      </c>
      <c r="I373" s="188" t="s">
        <v>112</v>
      </c>
      <c r="J373" s="189">
        <v>0</v>
      </c>
      <c r="K373" s="189">
        <v>1.5870478893919191E-3</v>
      </c>
      <c r="L373" s="189">
        <v>-1.5870478893919191E-3</v>
      </c>
      <c r="M373" s="190"/>
    </row>
    <row r="374" spans="1:13" ht="16.5" customHeight="1" x14ac:dyDescent="0.2">
      <c r="A374" s="178" t="s">
        <v>66</v>
      </c>
      <c r="B374" s="79" t="s">
        <v>243</v>
      </c>
      <c r="C374" s="173">
        <v>-163151.53999999998</v>
      </c>
      <c r="D374" s="173">
        <v>135878.82999999999</v>
      </c>
      <c r="E374" s="174">
        <v>-299030.37</v>
      </c>
      <c r="F374" s="173">
        <v>-27272.709999999992</v>
      </c>
      <c r="G374" s="175">
        <v>204551.99999999997</v>
      </c>
      <c r="H374" s="175">
        <v>509392.92000000004</v>
      </c>
      <c r="I374" s="188">
        <v>-1.1333289823614532</v>
      </c>
      <c r="J374" s="189">
        <v>-9.0817492328316117E-3</v>
      </c>
      <c r="K374" s="189">
        <v>-0.91742051583884099</v>
      </c>
      <c r="L374" s="189">
        <v>0.90833876660600943</v>
      </c>
      <c r="M374" s="190"/>
    </row>
    <row r="375" spans="1:13" ht="16.5" customHeight="1" x14ac:dyDescent="0.2">
      <c r="A375" s="178" t="s">
        <v>66</v>
      </c>
      <c r="B375" s="79" t="s">
        <v>244</v>
      </c>
      <c r="C375" s="173">
        <v>-4000</v>
      </c>
      <c r="D375" s="173">
        <v>0</v>
      </c>
      <c r="E375" s="174">
        <v>-4000</v>
      </c>
      <c r="F375" s="173">
        <v>-10510</v>
      </c>
      <c r="G375" s="175">
        <v>0</v>
      </c>
      <c r="H375" s="175">
        <v>0</v>
      </c>
      <c r="I375" s="188" t="s">
        <v>112</v>
      </c>
      <c r="J375" s="189">
        <v>-3.4998056459024521E-3</v>
      </c>
      <c r="K375" s="189">
        <v>0</v>
      </c>
      <c r="L375" s="189">
        <v>-3.4998056459024521E-3</v>
      </c>
      <c r="M375" s="190"/>
    </row>
    <row r="376" spans="1:13" ht="16.5" customHeight="1" x14ac:dyDescent="0.2">
      <c r="A376" s="178" t="s">
        <v>66</v>
      </c>
      <c r="B376" s="177" t="s">
        <v>245</v>
      </c>
      <c r="C376" s="173">
        <v>0</v>
      </c>
      <c r="D376" s="173">
        <v>0</v>
      </c>
      <c r="E376" s="174">
        <v>0</v>
      </c>
      <c r="F376" s="173">
        <v>0</v>
      </c>
      <c r="G376" s="175">
        <v>0</v>
      </c>
      <c r="H376" s="175">
        <v>0</v>
      </c>
      <c r="I376" s="188" t="s">
        <v>112</v>
      </c>
      <c r="J376" s="189">
        <v>0</v>
      </c>
      <c r="K376" s="189">
        <v>0</v>
      </c>
      <c r="L376" s="189">
        <v>0</v>
      </c>
      <c r="M376" s="190"/>
    </row>
    <row r="377" spans="1:13" ht="16.5" customHeight="1" x14ac:dyDescent="0.2">
      <c r="A377" s="178" t="s">
        <v>66</v>
      </c>
      <c r="B377" s="177" t="s">
        <v>246</v>
      </c>
      <c r="C377" s="173">
        <v>0</v>
      </c>
      <c r="D377" s="173">
        <v>0</v>
      </c>
      <c r="E377" s="174">
        <v>0</v>
      </c>
      <c r="F377" s="173">
        <v>0</v>
      </c>
      <c r="G377" s="175">
        <v>0</v>
      </c>
      <c r="H377" s="175">
        <v>0</v>
      </c>
      <c r="I377" s="188" t="s">
        <v>112</v>
      </c>
      <c r="J377" s="189">
        <v>0</v>
      </c>
      <c r="K377" s="189">
        <v>0</v>
      </c>
      <c r="L377" s="189">
        <v>0</v>
      </c>
      <c r="M377" s="190"/>
    </row>
    <row r="378" spans="1:13" ht="16.5" customHeight="1" x14ac:dyDescent="0.2">
      <c r="A378" s="178" t="s">
        <v>66</v>
      </c>
      <c r="B378" s="177" t="s">
        <v>247</v>
      </c>
      <c r="C378" s="173">
        <v>0</v>
      </c>
      <c r="D378" s="173">
        <v>0</v>
      </c>
      <c r="E378" s="174">
        <v>0</v>
      </c>
      <c r="F378" s="173">
        <v>0</v>
      </c>
      <c r="G378" s="175">
        <v>0</v>
      </c>
      <c r="H378" s="175">
        <v>0</v>
      </c>
      <c r="I378" s="188" t="s">
        <v>112</v>
      </c>
      <c r="J378" s="189">
        <v>0</v>
      </c>
      <c r="K378" s="189">
        <v>0</v>
      </c>
      <c r="L378" s="189">
        <v>0</v>
      </c>
      <c r="M378" s="190"/>
    </row>
    <row r="379" spans="1:13" ht="16.5" customHeight="1" x14ac:dyDescent="0.2">
      <c r="A379" s="178" t="s">
        <v>66</v>
      </c>
      <c r="B379" s="177" t="s">
        <v>248</v>
      </c>
      <c r="C379" s="173">
        <v>0</v>
      </c>
      <c r="D379" s="173">
        <v>0</v>
      </c>
      <c r="E379" s="174">
        <v>0</v>
      </c>
      <c r="F379" s="173">
        <v>0</v>
      </c>
      <c r="G379" s="175">
        <v>0</v>
      </c>
      <c r="H379" s="175">
        <v>0</v>
      </c>
      <c r="I379" s="188" t="s">
        <v>112</v>
      </c>
      <c r="J379" s="189">
        <v>0</v>
      </c>
      <c r="K379" s="189">
        <v>0</v>
      </c>
      <c r="L379" s="189">
        <v>0</v>
      </c>
      <c r="M379" s="190"/>
    </row>
    <row r="380" spans="1:13" ht="16.5" customHeight="1" x14ac:dyDescent="0.2">
      <c r="A380" s="178" t="s">
        <v>66</v>
      </c>
      <c r="B380" s="178" t="s">
        <v>210</v>
      </c>
      <c r="C380" s="179">
        <v>881708.69</v>
      </c>
      <c r="D380" s="179">
        <v>-2572289.08</v>
      </c>
      <c r="E380" s="180">
        <v>3453997.77</v>
      </c>
      <c r="F380" s="179">
        <v>3003023.9</v>
      </c>
      <c r="G380" s="181">
        <v>-102558.59459157001</v>
      </c>
      <c r="H380" s="181">
        <v>-555244.74459156604</v>
      </c>
      <c r="I380" s="191">
        <v>-30.281055497681702</v>
      </c>
      <c r="J380" s="192">
        <v>1</v>
      </c>
      <c r="K380" s="192">
        <v>1</v>
      </c>
      <c r="L380" s="192">
        <v>0</v>
      </c>
      <c r="M380" s="193"/>
    </row>
    <row r="381" spans="1:13" ht="16.5" customHeight="1" x14ac:dyDescent="0.2">
      <c r="A381" s="178"/>
      <c r="G381">
        <v>0</v>
      </c>
      <c r="H381">
        <v>0</v>
      </c>
      <c r="K381">
        <v>0</v>
      </c>
    </row>
    <row r="382" spans="1:13" ht="16.5" customHeight="1" x14ac:dyDescent="0.2">
      <c r="A382" s="178"/>
      <c r="G382">
        <v>0</v>
      </c>
      <c r="H382">
        <v>0</v>
      </c>
      <c r="K382">
        <v>0</v>
      </c>
    </row>
    <row r="383" spans="1:13" ht="16.5" customHeight="1" x14ac:dyDescent="0.2">
      <c r="A383" s="178" t="s">
        <v>3</v>
      </c>
      <c r="B383" s="168" t="s">
        <v>4</v>
      </c>
      <c r="C383" s="169" t="s">
        <v>439</v>
      </c>
      <c r="D383" s="169" t="s">
        <v>171</v>
      </c>
      <c r="E383" s="170" t="s">
        <v>440</v>
      </c>
      <c r="F383" s="170" t="s">
        <v>20</v>
      </c>
      <c r="G383" s="170" t="s">
        <v>21</v>
      </c>
      <c r="H383" s="170" t="s">
        <v>22</v>
      </c>
      <c r="I383" s="170" t="s">
        <v>441</v>
      </c>
      <c r="J383" s="170" t="s">
        <v>260</v>
      </c>
      <c r="K383" s="170" t="s">
        <v>442</v>
      </c>
      <c r="L383" s="170" t="s">
        <v>213</v>
      </c>
      <c r="M383" s="187" t="s">
        <v>140</v>
      </c>
    </row>
    <row r="384" spans="1:13" ht="16.5" customHeight="1" x14ac:dyDescent="0.2">
      <c r="A384" s="178" t="s">
        <v>67</v>
      </c>
      <c r="B384" s="172" t="s">
        <v>217</v>
      </c>
      <c r="C384" s="173">
        <v>26369.96</v>
      </c>
      <c r="D384" s="173">
        <v>26369.96</v>
      </c>
      <c r="E384" s="174">
        <v>0</v>
      </c>
      <c r="F384" s="173">
        <v>184703.44999999998</v>
      </c>
      <c r="G384" s="175">
        <v>310242.29940729198</v>
      </c>
      <c r="H384" s="175">
        <v>501778.40881458402</v>
      </c>
      <c r="I384" s="188">
        <v>-0.40464775321460023</v>
      </c>
      <c r="J384" s="189">
        <v>0.18735417052838646</v>
      </c>
      <c r="K384" s="189">
        <v>6.2056226155840825E-2</v>
      </c>
      <c r="L384" s="189">
        <v>0.12529794437254563</v>
      </c>
      <c r="M384" s="190"/>
    </row>
    <row r="385" spans="1:13" ht="16.5" customHeight="1" x14ac:dyDescent="0.2">
      <c r="A385" s="178" t="s">
        <v>67</v>
      </c>
      <c r="B385" s="172" t="s">
        <v>218</v>
      </c>
      <c r="C385" s="173">
        <v>180.57</v>
      </c>
      <c r="D385" s="173">
        <v>306.25</v>
      </c>
      <c r="E385" s="174">
        <v>-125.68</v>
      </c>
      <c r="F385" s="173">
        <v>3485.16</v>
      </c>
      <c r="G385" s="175">
        <v>3951.85</v>
      </c>
      <c r="H385" s="175">
        <v>9149.94</v>
      </c>
      <c r="I385" s="188">
        <v>-0.11809405721371002</v>
      </c>
      <c r="J385" s="189">
        <v>3.5351763107766064E-3</v>
      </c>
      <c r="K385" s="189">
        <v>1.1315966091362659E-3</v>
      </c>
      <c r="L385" s="189">
        <v>2.4035797016403408E-3</v>
      </c>
      <c r="M385" s="190"/>
    </row>
    <row r="386" spans="1:13" ht="16.5" customHeight="1" x14ac:dyDescent="0.2">
      <c r="A386" s="178" t="s">
        <v>67</v>
      </c>
      <c r="B386" s="172" t="s">
        <v>219</v>
      </c>
      <c r="C386" s="173">
        <v>8534</v>
      </c>
      <c r="D386" s="173">
        <v>2053</v>
      </c>
      <c r="E386" s="174">
        <v>6481</v>
      </c>
      <c r="F386" s="173">
        <v>21721.919999999998</v>
      </c>
      <c r="G386" s="175">
        <v>23915.43</v>
      </c>
      <c r="H386" s="175">
        <v>54531.539999999994</v>
      </c>
      <c r="I386" s="188">
        <v>-9.1719446399249449E-2</v>
      </c>
      <c r="J386" s="189">
        <v>2.2033656133028205E-2</v>
      </c>
      <c r="K386" s="189">
        <v>6.7440557812377608E-3</v>
      </c>
      <c r="L386" s="189">
        <v>1.5289600351790444E-2</v>
      </c>
      <c r="M386" s="190"/>
    </row>
    <row r="387" spans="1:13" ht="16.5" customHeight="1" x14ac:dyDescent="0.2">
      <c r="A387" s="178" t="s">
        <v>67</v>
      </c>
      <c r="B387" s="172" t="s">
        <v>220</v>
      </c>
      <c r="C387" s="173">
        <v>-31976.599999999613</v>
      </c>
      <c r="D387" s="173">
        <v>-211284.510000001</v>
      </c>
      <c r="E387" s="174">
        <v>179307.91000000137</v>
      </c>
      <c r="F387" s="173">
        <v>-437813.75000000012</v>
      </c>
      <c r="G387" s="175">
        <v>2266568.1800000053</v>
      </c>
      <c r="H387" s="175">
        <v>2034960.8600000099</v>
      </c>
      <c r="I387" s="188">
        <v>-1.1931615178679509</v>
      </c>
      <c r="J387" s="189">
        <v>-0.44409691306346677</v>
      </c>
      <c r="K387" s="189">
        <v>0.25166884251711275</v>
      </c>
      <c r="L387" s="189">
        <v>-0.69576575558057951</v>
      </c>
      <c r="M387" s="190"/>
    </row>
    <row r="388" spans="1:13" ht="16.5" customHeight="1" x14ac:dyDescent="0.2">
      <c r="A388" s="178" t="s">
        <v>67</v>
      </c>
      <c r="B388" s="172" t="s">
        <v>211</v>
      </c>
      <c r="C388" s="173">
        <v>845202.74</v>
      </c>
      <c r="D388" s="173">
        <v>609435.55000000005</v>
      </c>
      <c r="E388" s="174">
        <v>235767.18999999994</v>
      </c>
      <c r="F388" s="173">
        <v>3747868.74</v>
      </c>
      <c r="G388" s="175">
        <v>5150053.3172666114</v>
      </c>
      <c r="H388" s="175">
        <v>11683202.6472666</v>
      </c>
      <c r="I388" s="188">
        <v>-0.27226603122058934</v>
      </c>
      <c r="J388" s="189">
        <v>3.8016552426712602</v>
      </c>
      <c r="K388" s="189">
        <v>1.4448917150821459</v>
      </c>
      <c r="L388" s="189">
        <v>2.3567635275891146</v>
      </c>
      <c r="M388" s="190"/>
    </row>
    <row r="389" spans="1:13" ht="16.5" customHeight="1" x14ac:dyDescent="0.2">
      <c r="A389" s="178" t="s">
        <v>67</v>
      </c>
      <c r="B389" s="172" t="s">
        <v>221</v>
      </c>
      <c r="C389" s="173">
        <v>73257.08</v>
      </c>
      <c r="D389" s="173">
        <v>69873.320000000007</v>
      </c>
      <c r="E389" s="174">
        <v>3383.7599999999948</v>
      </c>
      <c r="F389" s="173">
        <v>487453.10000000003</v>
      </c>
      <c r="G389" s="175">
        <v>657968.47</v>
      </c>
      <c r="H389" s="175">
        <v>1376608.5699999998</v>
      </c>
      <c r="I389" s="188">
        <v>-0.25915431783532106</v>
      </c>
      <c r="J389" s="189">
        <v>0.49444864847944436</v>
      </c>
      <c r="K389" s="189">
        <v>0.1702487218407906</v>
      </c>
      <c r="L389" s="189">
        <v>0.32419992663865377</v>
      </c>
      <c r="M389" s="190"/>
    </row>
    <row r="390" spans="1:13" ht="16.5" customHeight="1" x14ac:dyDescent="0.2">
      <c r="A390" s="178" t="s">
        <v>67</v>
      </c>
      <c r="B390" s="172" t="s">
        <v>222</v>
      </c>
      <c r="C390" s="173">
        <v>0</v>
      </c>
      <c r="D390" s="173">
        <v>0</v>
      </c>
      <c r="E390" s="174">
        <v>0</v>
      </c>
      <c r="F390" s="173">
        <v>375.5</v>
      </c>
      <c r="G390" s="175">
        <v>2880.2099999999996</v>
      </c>
      <c r="H390" s="175">
        <v>4543.71</v>
      </c>
      <c r="I390" s="188">
        <v>-0.86962756187916845</v>
      </c>
      <c r="J390" s="189">
        <v>3.8088888449787546E-4</v>
      </c>
      <c r="K390" s="189">
        <v>5.6193229998213561E-4</v>
      </c>
      <c r="L390" s="189">
        <v>-1.8104341548426015E-4</v>
      </c>
      <c r="M390" s="190"/>
    </row>
    <row r="391" spans="1:13" ht="16.5" customHeight="1" x14ac:dyDescent="0.2">
      <c r="A391" s="178" t="s">
        <v>67</v>
      </c>
      <c r="B391" s="172" t="s">
        <v>223</v>
      </c>
      <c r="C391" s="173">
        <v>3000</v>
      </c>
      <c r="D391" s="173">
        <v>3000</v>
      </c>
      <c r="E391" s="174">
        <v>0</v>
      </c>
      <c r="F391" s="173">
        <v>15000</v>
      </c>
      <c r="G391" s="175">
        <v>21105</v>
      </c>
      <c r="H391" s="175">
        <v>38856</v>
      </c>
      <c r="I391" s="188">
        <v>-0.28926794598436389</v>
      </c>
      <c r="J391" s="189">
        <v>1.5215268355441097E-2</v>
      </c>
      <c r="K391" s="189">
        <v>4.8054214393317054E-3</v>
      </c>
      <c r="L391" s="189">
        <v>1.0409846916109392E-2</v>
      </c>
      <c r="M391" s="190"/>
    </row>
    <row r="392" spans="1:13" ht="16.5" customHeight="1" x14ac:dyDescent="0.2">
      <c r="A392" s="178" t="s">
        <v>67</v>
      </c>
      <c r="B392" s="172" t="s">
        <v>224</v>
      </c>
      <c r="C392" s="173">
        <v>23086</v>
      </c>
      <c r="D392" s="173">
        <v>2556</v>
      </c>
      <c r="E392" s="174">
        <v>20530</v>
      </c>
      <c r="F392" s="173">
        <v>45587.5</v>
      </c>
      <c r="G392" s="175">
        <v>113702.49999999999</v>
      </c>
      <c r="H392" s="175">
        <v>267871</v>
      </c>
      <c r="I392" s="188">
        <v>-0.59906334513313242</v>
      </c>
      <c r="J392" s="189">
        <v>4.624173641024474E-2</v>
      </c>
      <c r="K392" s="189">
        <v>3.3128295408050831E-2</v>
      </c>
      <c r="L392" s="189">
        <v>1.3113441002193908E-2</v>
      </c>
      <c r="M392" s="190"/>
    </row>
    <row r="393" spans="1:13" ht="16.5" customHeight="1" x14ac:dyDescent="0.2">
      <c r="A393" s="178" t="s">
        <v>67</v>
      </c>
      <c r="B393" s="172" t="s">
        <v>225</v>
      </c>
      <c r="C393" s="173">
        <v>-444.98999999999967</v>
      </c>
      <c r="D393" s="173">
        <v>23589.11</v>
      </c>
      <c r="E393" s="174">
        <v>-24034.1</v>
      </c>
      <c r="F393" s="173">
        <v>32189.480000000003</v>
      </c>
      <c r="G393" s="175">
        <v>156723.66999999998</v>
      </c>
      <c r="H393" s="175">
        <v>183708.47999999998</v>
      </c>
      <c r="I393" s="188">
        <v>-0.79460996542513329</v>
      </c>
      <c r="J393" s="189">
        <v>3.2651438428140278E-2</v>
      </c>
      <c r="K393" s="189">
        <v>2.2719700133288029E-2</v>
      </c>
      <c r="L393" s="189">
        <v>9.9317382948522492E-3</v>
      </c>
      <c r="M393" s="190"/>
    </row>
    <row r="394" spans="1:13" ht="16.5" customHeight="1" x14ac:dyDescent="0.2">
      <c r="A394" s="178" t="s">
        <v>67</v>
      </c>
      <c r="B394" s="172" t="s">
        <v>226</v>
      </c>
      <c r="C394" s="173">
        <v>0</v>
      </c>
      <c r="D394" s="173">
        <v>0</v>
      </c>
      <c r="E394" s="174">
        <v>0</v>
      </c>
      <c r="F394" s="173">
        <v>0</v>
      </c>
      <c r="G394" s="175">
        <v>1948</v>
      </c>
      <c r="H394" s="175">
        <v>12174.98</v>
      </c>
      <c r="I394" s="188">
        <v>-1</v>
      </c>
      <c r="J394" s="189">
        <v>0</v>
      </c>
      <c r="K394" s="189">
        <v>1.5057110849144204E-3</v>
      </c>
      <c r="L394" s="189">
        <v>-1.5057110849144204E-3</v>
      </c>
      <c r="M394" s="190"/>
    </row>
    <row r="395" spans="1:13" ht="16.5" customHeight="1" x14ac:dyDescent="0.2">
      <c r="A395" s="178" t="s">
        <v>67</v>
      </c>
      <c r="B395" s="172" t="s">
        <v>227</v>
      </c>
      <c r="C395" s="173">
        <v>0</v>
      </c>
      <c r="D395" s="173">
        <v>0</v>
      </c>
      <c r="E395" s="174">
        <v>0</v>
      </c>
      <c r="F395" s="173">
        <v>0</v>
      </c>
      <c r="G395" s="175">
        <v>-1000</v>
      </c>
      <c r="H395" s="175">
        <v>-1000</v>
      </c>
      <c r="I395" s="188">
        <v>-1</v>
      </c>
      <c r="J395" s="189">
        <v>0</v>
      </c>
      <c r="K395" s="189">
        <v>-1.2367257152902269E-4</v>
      </c>
      <c r="L395" s="189">
        <v>1.2367257152902269E-4</v>
      </c>
      <c r="M395" s="190"/>
    </row>
    <row r="396" spans="1:13" ht="16.5" customHeight="1" x14ac:dyDescent="0.2">
      <c r="A396" s="178" t="s">
        <v>67</v>
      </c>
      <c r="B396" s="176" t="s">
        <v>228</v>
      </c>
      <c r="C396" s="173">
        <v>0</v>
      </c>
      <c r="D396" s="173">
        <v>0</v>
      </c>
      <c r="E396" s="174">
        <v>0</v>
      </c>
      <c r="F396" s="173">
        <v>0</v>
      </c>
      <c r="G396" s="175">
        <v>0</v>
      </c>
      <c r="H396" s="175">
        <v>0</v>
      </c>
      <c r="I396" s="188" t="s">
        <v>112</v>
      </c>
      <c r="J396" s="189">
        <v>0</v>
      </c>
      <c r="K396" s="189">
        <v>0</v>
      </c>
      <c r="L396" s="189">
        <v>0</v>
      </c>
      <c r="M396" s="190"/>
    </row>
    <row r="397" spans="1:13" ht="16.5" customHeight="1" x14ac:dyDescent="0.2">
      <c r="A397" s="178" t="s">
        <v>67</v>
      </c>
      <c r="B397" s="172" t="s">
        <v>229</v>
      </c>
      <c r="C397" s="173">
        <v>-161504.25000000006</v>
      </c>
      <c r="D397" s="173">
        <v>-154799.84</v>
      </c>
      <c r="E397" s="174">
        <v>-6704.4100000000617</v>
      </c>
      <c r="F397" s="173">
        <v>-734963.49</v>
      </c>
      <c r="G397" s="175">
        <v>-1943069.5999999999</v>
      </c>
      <c r="H397" s="175">
        <v>-3110219.81</v>
      </c>
      <c r="I397" s="188">
        <v>-0.62175133098680557</v>
      </c>
      <c r="J397" s="189">
        <v>-0.74551111545343662</v>
      </c>
      <c r="K397" s="189">
        <v>-0.38464888192320834</v>
      </c>
      <c r="L397" s="189">
        <v>-0.36086223353022828</v>
      </c>
      <c r="M397" s="190"/>
    </row>
    <row r="398" spans="1:13" ht="16.5" customHeight="1" x14ac:dyDescent="0.2">
      <c r="A398" s="178" t="s">
        <v>67</v>
      </c>
      <c r="B398" s="172" t="s">
        <v>230</v>
      </c>
      <c r="C398" s="173">
        <v>0</v>
      </c>
      <c r="D398" s="173">
        <v>0</v>
      </c>
      <c r="E398" s="174">
        <v>0</v>
      </c>
      <c r="F398" s="173">
        <v>0</v>
      </c>
      <c r="G398" s="175">
        <v>0</v>
      </c>
      <c r="H398" s="175">
        <v>1008</v>
      </c>
      <c r="I398" s="188" t="s">
        <v>112</v>
      </c>
      <c r="J398" s="189">
        <v>0</v>
      </c>
      <c r="K398" s="189">
        <v>1.2466195210125486E-4</v>
      </c>
      <c r="L398" s="189">
        <v>-1.2466195210125486E-4</v>
      </c>
      <c r="M398" s="190"/>
    </row>
    <row r="399" spans="1:13" ht="16.5" customHeight="1" x14ac:dyDescent="0.2">
      <c r="A399" s="178" t="s">
        <v>67</v>
      </c>
      <c r="B399" s="172" t="s">
        <v>231</v>
      </c>
      <c r="C399" s="173">
        <v>0</v>
      </c>
      <c r="D399" s="173">
        <v>0</v>
      </c>
      <c r="E399" s="174">
        <v>0</v>
      </c>
      <c r="F399" s="173">
        <v>0</v>
      </c>
      <c r="G399" s="175">
        <v>0</v>
      </c>
      <c r="H399" s="175">
        <v>0</v>
      </c>
      <c r="I399" s="188" t="s">
        <v>112</v>
      </c>
      <c r="J399" s="189">
        <v>0</v>
      </c>
      <c r="K399" s="189">
        <v>0</v>
      </c>
      <c r="L399" s="189">
        <v>0</v>
      </c>
      <c r="M399" s="190"/>
    </row>
    <row r="400" spans="1:13" ht="16.5" customHeight="1" x14ac:dyDescent="0.2">
      <c r="A400" s="178" t="s">
        <v>67</v>
      </c>
      <c r="B400" s="172" t="s">
        <v>232</v>
      </c>
      <c r="C400" s="173">
        <v>0</v>
      </c>
      <c r="D400" s="173">
        <v>0</v>
      </c>
      <c r="E400" s="174">
        <v>0</v>
      </c>
      <c r="F400" s="173">
        <v>0</v>
      </c>
      <c r="G400" s="175">
        <v>0</v>
      </c>
      <c r="H400" s="175">
        <v>0</v>
      </c>
      <c r="I400" s="188" t="s">
        <v>112</v>
      </c>
      <c r="J400" s="189">
        <v>0</v>
      </c>
      <c r="K400" s="189">
        <v>0</v>
      </c>
      <c r="L400" s="189">
        <v>0</v>
      </c>
      <c r="M400" s="190"/>
    </row>
    <row r="401" spans="1:13" ht="16.5" customHeight="1" x14ac:dyDescent="0.2">
      <c r="A401" s="178" t="s">
        <v>67</v>
      </c>
      <c r="B401" s="172" t="s">
        <v>233</v>
      </c>
      <c r="C401" s="173">
        <v>0</v>
      </c>
      <c r="D401" s="173">
        <v>0</v>
      </c>
      <c r="E401" s="174">
        <v>0</v>
      </c>
      <c r="F401" s="173">
        <v>0</v>
      </c>
      <c r="G401" s="175">
        <v>395.99999999999994</v>
      </c>
      <c r="H401" s="175">
        <v>2666</v>
      </c>
      <c r="I401" s="188">
        <v>-1</v>
      </c>
      <c r="J401" s="189">
        <v>0</v>
      </c>
      <c r="K401" s="189">
        <v>3.2971107569637446E-4</v>
      </c>
      <c r="L401" s="189">
        <v>-3.2971107569637446E-4</v>
      </c>
      <c r="M401" s="190"/>
    </row>
    <row r="402" spans="1:13" ht="16.5" customHeight="1" x14ac:dyDescent="0.2">
      <c r="A402" s="178" t="s">
        <v>67</v>
      </c>
      <c r="B402" s="172" t="s">
        <v>234</v>
      </c>
      <c r="C402" s="173">
        <v>0</v>
      </c>
      <c r="D402" s="173">
        <v>-35468</v>
      </c>
      <c r="E402" s="174">
        <v>35468</v>
      </c>
      <c r="F402" s="173">
        <v>-1914916</v>
      </c>
      <c r="G402" s="175">
        <v>-1153870.8600000001</v>
      </c>
      <c r="H402" s="175">
        <v>-530372.86</v>
      </c>
      <c r="I402" s="188">
        <v>0.65955833220365734</v>
      </c>
      <c r="J402" s="189">
        <v>-1.9423973878751897</v>
      </c>
      <c r="K402" s="189">
        <v>-6.5592575465402328E-2</v>
      </c>
      <c r="L402" s="189">
        <v>-1.8768048124097874</v>
      </c>
      <c r="M402" s="190"/>
    </row>
    <row r="403" spans="1:13" ht="16.5" customHeight="1" x14ac:dyDescent="0.2">
      <c r="A403" s="178" t="s">
        <v>67</v>
      </c>
      <c r="B403" s="172" t="s">
        <v>127</v>
      </c>
      <c r="C403" s="173">
        <v>-804362.43</v>
      </c>
      <c r="D403" s="173">
        <v>-1306056.6599999999</v>
      </c>
      <c r="E403" s="174">
        <v>501694.22999999986</v>
      </c>
      <c r="F403" s="173">
        <v>-2151312.2600000002</v>
      </c>
      <c r="G403" s="175">
        <v>-5329081.5035715466</v>
      </c>
      <c r="H403" s="175">
        <v>-7623226.7925232891</v>
      </c>
      <c r="I403" s="188">
        <v>-0.59630711998715125</v>
      </c>
      <c r="J403" s="189">
        <v>-2.1821862234833649</v>
      </c>
      <c r="K403" s="189">
        <v>-0.94278406078029864</v>
      </c>
      <c r="L403" s="189">
        <v>-1.2394021627030662</v>
      </c>
      <c r="M403" s="197"/>
    </row>
    <row r="404" spans="1:13" ht="16.5" customHeight="1" x14ac:dyDescent="0.2">
      <c r="A404" s="178" t="s">
        <v>67</v>
      </c>
      <c r="B404" s="79" t="s">
        <v>235</v>
      </c>
      <c r="C404" s="173">
        <v>53878.830000000016</v>
      </c>
      <c r="D404" s="173">
        <v>240660.55</v>
      </c>
      <c r="E404" s="174">
        <v>-186781.71999999997</v>
      </c>
      <c r="F404" s="173">
        <v>1202112.4700000002</v>
      </c>
      <c r="G404" s="175">
        <v>1597079.37</v>
      </c>
      <c r="H404" s="175">
        <v>3353412.6199999996</v>
      </c>
      <c r="I404" s="188">
        <v>-0.24730574285735085</v>
      </c>
      <c r="J404" s="189">
        <v>1.2193642549648094</v>
      </c>
      <c r="K404" s="189">
        <v>0.41472516211327731</v>
      </c>
      <c r="L404" s="189">
        <v>0.80463909285153212</v>
      </c>
      <c r="M404" s="197"/>
    </row>
    <row r="405" spans="1:13" ht="16.5" customHeight="1" x14ac:dyDescent="0.2">
      <c r="A405" s="178" t="s">
        <v>67</v>
      </c>
      <c r="B405" s="79" t="s">
        <v>236</v>
      </c>
      <c r="C405" s="173">
        <v>0</v>
      </c>
      <c r="D405" s="173">
        <v>0</v>
      </c>
      <c r="E405" s="174">
        <v>0</v>
      </c>
      <c r="F405" s="173">
        <v>0</v>
      </c>
      <c r="G405" s="175">
        <v>0</v>
      </c>
      <c r="H405" s="175">
        <v>0</v>
      </c>
      <c r="I405" s="188" t="s">
        <v>112</v>
      </c>
      <c r="J405" s="189">
        <v>0</v>
      </c>
      <c r="K405" s="189">
        <v>0</v>
      </c>
      <c r="L405" s="189">
        <v>0</v>
      </c>
      <c r="M405" s="190"/>
    </row>
    <row r="406" spans="1:13" ht="16.5" customHeight="1" x14ac:dyDescent="0.2">
      <c r="A406" s="178" t="s">
        <v>67</v>
      </c>
      <c r="B406" s="79" t="s">
        <v>237</v>
      </c>
      <c r="C406" s="173">
        <v>0</v>
      </c>
      <c r="D406" s="173">
        <v>0</v>
      </c>
      <c r="E406" s="174">
        <v>0</v>
      </c>
      <c r="F406" s="173">
        <v>0</v>
      </c>
      <c r="G406" s="175">
        <v>0</v>
      </c>
      <c r="H406" s="175">
        <v>0</v>
      </c>
      <c r="I406" s="188" t="s">
        <v>112</v>
      </c>
      <c r="J406" s="189">
        <v>0</v>
      </c>
      <c r="K406" s="189">
        <v>0</v>
      </c>
      <c r="L406" s="189">
        <v>0</v>
      </c>
      <c r="M406" s="190"/>
    </row>
    <row r="407" spans="1:13" ht="16.5" customHeight="1" x14ac:dyDescent="0.2">
      <c r="A407" s="178" t="s">
        <v>67</v>
      </c>
      <c r="B407" s="79" t="s">
        <v>238</v>
      </c>
      <c r="C407" s="173">
        <v>0</v>
      </c>
      <c r="D407" s="173">
        <v>0</v>
      </c>
      <c r="E407" s="174">
        <v>0</v>
      </c>
      <c r="F407" s="173">
        <v>0</v>
      </c>
      <c r="G407" s="175">
        <v>0</v>
      </c>
      <c r="H407" s="175">
        <v>0</v>
      </c>
      <c r="I407" s="188" t="s">
        <v>112</v>
      </c>
      <c r="J407" s="189">
        <v>0</v>
      </c>
      <c r="K407" s="189">
        <v>0</v>
      </c>
      <c r="L407" s="189">
        <v>0</v>
      </c>
      <c r="M407" s="190"/>
    </row>
    <row r="408" spans="1:13" ht="16.5" customHeight="1" x14ac:dyDescent="0.2">
      <c r="A408" s="178" t="s">
        <v>67</v>
      </c>
      <c r="B408" s="79" t="s">
        <v>239</v>
      </c>
      <c r="C408" s="173">
        <v>0</v>
      </c>
      <c r="D408" s="173">
        <v>0</v>
      </c>
      <c r="E408" s="174">
        <v>0</v>
      </c>
      <c r="F408" s="173">
        <v>0</v>
      </c>
      <c r="G408" s="175">
        <v>0</v>
      </c>
      <c r="H408" s="175">
        <v>0</v>
      </c>
      <c r="I408" s="188" t="s">
        <v>112</v>
      </c>
      <c r="J408" s="189">
        <v>0</v>
      </c>
      <c r="K408" s="189">
        <v>0</v>
      </c>
      <c r="L408" s="189">
        <v>0</v>
      </c>
      <c r="M408" s="190"/>
    </row>
    <row r="409" spans="1:13" ht="16.5" customHeight="1" x14ac:dyDescent="0.2">
      <c r="A409" s="178" t="s">
        <v>67</v>
      </c>
      <c r="B409" s="79" t="s">
        <v>240</v>
      </c>
      <c r="C409" s="173">
        <v>29179.360000000001</v>
      </c>
      <c r="D409" s="173">
        <v>23.4</v>
      </c>
      <c r="E409" s="174">
        <v>29155.96</v>
      </c>
      <c r="F409" s="173">
        <v>0</v>
      </c>
      <c r="G409" s="175">
        <v>-13408.220000000001</v>
      </c>
      <c r="H409" s="175">
        <v>-86415.52</v>
      </c>
      <c r="I409" s="188">
        <v>-1</v>
      </c>
      <c r="J409" s="189">
        <v>0</v>
      </c>
      <c r="K409" s="189">
        <v>-1.068722957841769E-2</v>
      </c>
      <c r="L409" s="189">
        <v>1.068722957841769E-2</v>
      </c>
      <c r="M409" s="190"/>
    </row>
    <row r="410" spans="1:13" ht="16.5" customHeight="1" x14ac:dyDescent="0.2">
      <c r="A410" s="178" t="s">
        <v>67</v>
      </c>
      <c r="B410" s="79" t="s">
        <v>241</v>
      </c>
      <c r="C410" s="173">
        <v>0</v>
      </c>
      <c r="D410" s="173">
        <v>0</v>
      </c>
      <c r="E410" s="174">
        <v>0</v>
      </c>
      <c r="F410" s="173">
        <v>0</v>
      </c>
      <c r="G410" s="175">
        <v>0</v>
      </c>
      <c r="H410" s="175">
        <v>0</v>
      </c>
      <c r="I410" s="188" t="s">
        <v>112</v>
      </c>
      <c r="J410" s="189">
        <v>0</v>
      </c>
      <c r="K410" s="189">
        <v>0</v>
      </c>
      <c r="L410" s="189">
        <v>0</v>
      </c>
      <c r="M410" s="190"/>
    </row>
    <row r="411" spans="1:13" ht="16.5" customHeight="1" x14ac:dyDescent="0.2">
      <c r="A411" s="178" t="s">
        <v>67</v>
      </c>
      <c r="B411" s="79" t="s">
        <v>242</v>
      </c>
      <c r="C411" s="173">
        <v>-38450</v>
      </c>
      <c r="D411" s="173">
        <v>0</v>
      </c>
      <c r="E411" s="174">
        <v>-38450</v>
      </c>
      <c r="F411" s="173">
        <v>-95155</v>
      </c>
      <c r="G411" s="175">
        <v>-100648.98999999999</v>
      </c>
      <c r="H411" s="175">
        <v>-160476.49</v>
      </c>
      <c r="I411" s="188">
        <v>-5.4585644624948415E-2</v>
      </c>
      <c r="J411" s="189">
        <v>-9.6520590690799837E-2</v>
      </c>
      <c r="K411" s="189">
        <v>-1.984654018825149E-2</v>
      </c>
      <c r="L411" s="189">
        <v>-7.6674050502548344E-2</v>
      </c>
      <c r="M411" s="190"/>
    </row>
    <row r="412" spans="1:13" ht="16.5" customHeight="1" x14ac:dyDescent="0.2">
      <c r="A412" s="178" t="s">
        <v>67</v>
      </c>
      <c r="B412" s="79" t="s">
        <v>243</v>
      </c>
      <c r="C412" s="173">
        <v>0</v>
      </c>
      <c r="D412" s="173">
        <v>0</v>
      </c>
      <c r="E412" s="174">
        <v>0</v>
      </c>
      <c r="F412" s="173">
        <v>0</v>
      </c>
      <c r="G412" s="175">
        <v>0</v>
      </c>
      <c r="H412" s="175">
        <v>0</v>
      </c>
      <c r="I412" s="188" t="s">
        <v>112</v>
      </c>
      <c r="J412" s="189">
        <v>0</v>
      </c>
      <c r="K412" s="189">
        <v>0</v>
      </c>
      <c r="L412" s="189">
        <v>0</v>
      </c>
      <c r="M412" s="190"/>
    </row>
    <row r="413" spans="1:13" ht="16.5" customHeight="1" x14ac:dyDescent="0.2">
      <c r="A413" s="178" t="s">
        <v>67</v>
      </c>
      <c r="B413" s="79" t="s">
        <v>244</v>
      </c>
      <c r="C413" s="173">
        <v>0</v>
      </c>
      <c r="D413" s="173">
        <v>0</v>
      </c>
      <c r="E413" s="174">
        <v>0</v>
      </c>
      <c r="F413" s="173">
        <v>0</v>
      </c>
      <c r="G413" s="175">
        <v>0</v>
      </c>
      <c r="H413" s="175">
        <v>0</v>
      </c>
      <c r="I413" s="188" t="s">
        <v>112</v>
      </c>
      <c r="J413" s="189">
        <v>0</v>
      </c>
      <c r="K413" s="189">
        <v>0</v>
      </c>
      <c r="L413" s="189">
        <v>0</v>
      </c>
      <c r="M413" s="190"/>
    </row>
    <row r="414" spans="1:13" ht="16.5" customHeight="1" x14ac:dyDescent="0.2">
      <c r="A414" s="178" t="s">
        <v>67</v>
      </c>
      <c r="B414" s="177" t="s">
        <v>245</v>
      </c>
      <c r="C414" s="173">
        <v>0</v>
      </c>
      <c r="D414" s="173">
        <v>0</v>
      </c>
      <c r="E414" s="174">
        <v>0</v>
      </c>
      <c r="F414" s="173">
        <v>0</v>
      </c>
      <c r="G414" s="175">
        <v>0</v>
      </c>
      <c r="H414" s="175">
        <v>0</v>
      </c>
      <c r="I414" s="188" t="s">
        <v>112</v>
      </c>
      <c r="J414" s="189">
        <v>0</v>
      </c>
      <c r="K414" s="189">
        <v>0</v>
      </c>
      <c r="L414" s="189">
        <v>0</v>
      </c>
      <c r="M414" s="190"/>
    </row>
    <row r="415" spans="1:13" ht="16.5" customHeight="1" x14ac:dyDescent="0.2">
      <c r="A415" s="178" t="s">
        <v>67</v>
      </c>
      <c r="B415" s="177" t="s">
        <v>246</v>
      </c>
      <c r="C415" s="173">
        <v>0</v>
      </c>
      <c r="D415" s="173">
        <v>0</v>
      </c>
      <c r="E415" s="174">
        <v>0</v>
      </c>
      <c r="F415" s="173">
        <v>0</v>
      </c>
      <c r="G415" s="175">
        <v>0</v>
      </c>
      <c r="H415" s="175">
        <v>0</v>
      </c>
      <c r="I415" s="188" t="s">
        <v>112</v>
      </c>
      <c r="J415" s="189">
        <v>0</v>
      </c>
      <c r="K415" s="189">
        <v>0</v>
      </c>
      <c r="L415" s="189">
        <v>0</v>
      </c>
      <c r="M415" s="190"/>
    </row>
    <row r="416" spans="1:13" ht="16.5" customHeight="1" x14ac:dyDescent="0.2">
      <c r="A416" s="178" t="s">
        <v>67</v>
      </c>
      <c r="B416" s="177" t="s">
        <v>247</v>
      </c>
      <c r="C416" s="173">
        <v>0</v>
      </c>
      <c r="D416" s="173">
        <v>39382</v>
      </c>
      <c r="E416" s="174">
        <v>-39382</v>
      </c>
      <c r="F416" s="173">
        <v>579515</v>
      </c>
      <c r="G416" s="175">
        <v>39576</v>
      </c>
      <c r="H416" s="175">
        <v>73106</v>
      </c>
      <c r="I416" s="188">
        <v>13.643091772791591</v>
      </c>
      <c r="J416" s="189">
        <v>0.58783174940022986</v>
      </c>
      <c r="K416" s="189">
        <v>9.0412070142007316E-3</v>
      </c>
      <c r="L416" s="189">
        <v>0.57879054238602912</v>
      </c>
      <c r="M416" s="190"/>
    </row>
    <row r="417" spans="1:13" ht="16.5" customHeight="1" x14ac:dyDescent="0.2">
      <c r="A417" s="178" t="s">
        <v>67</v>
      </c>
      <c r="B417" s="177" t="s">
        <v>248</v>
      </c>
      <c r="C417" s="173">
        <v>0</v>
      </c>
      <c r="D417" s="173">
        <v>0</v>
      </c>
      <c r="E417" s="174">
        <v>0</v>
      </c>
      <c r="F417" s="173">
        <v>0</v>
      </c>
      <c r="G417" s="175">
        <v>0</v>
      </c>
      <c r="H417" s="175">
        <v>0</v>
      </c>
      <c r="I417" s="188" t="s">
        <v>112</v>
      </c>
      <c r="J417" s="189">
        <v>0</v>
      </c>
      <c r="K417" s="189">
        <v>0</v>
      </c>
      <c r="L417" s="189">
        <v>0</v>
      </c>
      <c r="M417" s="190"/>
    </row>
    <row r="418" spans="1:13" ht="16.5" customHeight="1" x14ac:dyDescent="0.2">
      <c r="A418" s="178" t="s">
        <v>67</v>
      </c>
      <c r="B418" s="178" t="s">
        <v>210</v>
      </c>
      <c r="C418" s="179">
        <v>25950.270000000208</v>
      </c>
      <c r="D418" s="179">
        <v>-690359.87000000069</v>
      </c>
      <c r="E418" s="180">
        <v>716310.14000000095</v>
      </c>
      <c r="F418" s="179">
        <v>985851.81999999913</v>
      </c>
      <c r="G418" s="181">
        <v>1805031.1231023669</v>
      </c>
      <c r="H418" s="181">
        <v>8085867.2835579105</v>
      </c>
      <c r="I418" s="191">
        <v>-0.45383112380600787</v>
      </c>
      <c r="J418" s="192">
        <v>1</v>
      </c>
      <c r="K418" s="192">
        <v>1</v>
      </c>
      <c r="L418" s="192">
        <v>0</v>
      </c>
      <c r="M418" s="193"/>
    </row>
    <row r="419" spans="1:13" ht="16.5" customHeight="1" x14ac:dyDescent="0.2">
      <c r="A419" s="178"/>
      <c r="G419">
        <v>0</v>
      </c>
      <c r="H419">
        <v>0</v>
      </c>
      <c r="K419">
        <v>0</v>
      </c>
    </row>
    <row r="420" spans="1:13" ht="16.5" customHeight="1" x14ac:dyDescent="0.2">
      <c r="A420" s="178"/>
      <c r="G420">
        <v>0</v>
      </c>
      <c r="H420">
        <v>0</v>
      </c>
      <c r="K420">
        <v>0</v>
      </c>
    </row>
    <row r="421" spans="1:13" ht="16.5" customHeight="1" x14ac:dyDescent="0.2">
      <c r="A421" s="178" t="s">
        <v>3</v>
      </c>
      <c r="B421" s="168" t="s">
        <v>4</v>
      </c>
      <c r="C421" s="169" t="s">
        <v>439</v>
      </c>
      <c r="D421" s="169" t="s">
        <v>171</v>
      </c>
      <c r="E421" s="170" t="s">
        <v>440</v>
      </c>
      <c r="F421" s="170" t="s">
        <v>20</v>
      </c>
      <c r="G421" s="170" t="s">
        <v>21</v>
      </c>
      <c r="H421" s="170" t="s">
        <v>22</v>
      </c>
      <c r="I421" s="170" t="s">
        <v>441</v>
      </c>
      <c r="J421" s="170" t="s">
        <v>260</v>
      </c>
      <c r="K421" s="170" t="s">
        <v>442</v>
      </c>
      <c r="L421" s="170" t="s">
        <v>213</v>
      </c>
      <c r="M421" s="187" t="s">
        <v>140</v>
      </c>
    </row>
    <row r="422" spans="1:13" ht="16.5" customHeight="1" x14ac:dyDescent="0.2">
      <c r="A422" s="178" t="s">
        <v>68</v>
      </c>
      <c r="B422" s="172" t="s">
        <v>217</v>
      </c>
      <c r="C422" s="173">
        <v>1247.97</v>
      </c>
      <c r="D422" s="173">
        <v>1247.97</v>
      </c>
      <c r="E422" s="174">
        <v>0</v>
      </c>
      <c r="F422" s="173">
        <v>7487.8300000000008</v>
      </c>
      <c r="G422" s="175">
        <v>6943.4460690524402</v>
      </c>
      <c r="H422" s="175">
        <v>14431.2888725423</v>
      </c>
      <c r="I422" s="188">
        <v>7.8402557682982321E-2</v>
      </c>
      <c r="J422" s="189">
        <v>1.520724721393677E-3</v>
      </c>
      <c r="K422" s="189">
        <v>1.1044392832359582E-3</v>
      </c>
      <c r="L422" s="189">
        <v>4.1628543815771884E-4</v>
      </c>
      <c r="M422" s="190"/>
    </row>
    <row r="423" spans="1:13" ht="16.5" customHeight="1" x14ac:dyDescent="0.2">
      <c r="A423" s="178" t="s">
        <v>68</v>
      </c>
      <c r="B423" s="172" t="s">
        <v>218</v>
      </c>
      <c r="C423" s="173">
        <v>20.64</v>
      </c>
      <c r="D423" s="173">
        <v>35</v>
      </c>
      <c r="E423" s="174">
        <v>-14.36</v>
      </c>
      <c r="F423" s="173">
        <v>405.56</v>
      </c>
      <c r="G423" s="175">
        <v>651.24</v>
      </c>
      <c r="H423" s="175">
        <v>1219.8599999999999</v>
      </c>
      <c r="I423" s="188">
        <v>-0.37724955469565757</v>
      </c>
      <c r="J423" s="189">
        <v>8.2366335508207266E-5</v>
      </c>
      <c r="K423" s="189">
        <v>9.3356963189308983E-5</v>
      </c>
      <c r="L423" s="189">
        <v>-1.0990627681101717E-5</v>
      </c>
      <c r="M423" s="190"/>
    </row>
    <row r="424" spans="1:13" ht="16.5" customHeight="1" x14ac:dyDescent="0.2">
      <c r="A424" s="178" t="s">
        <v>68</v>
      </c>
      <c r="B424" s="172" t="s">
        <v>219</v>
      </c>
      <c r="C424" s="173">
        <v>3140.95</v>
      </c>
      <c r="D424" s="173">
        <v>2698.57</v>
      </c>
      <c r="E424" s="174">
        <v>442.37999999999965</v>
      </c>
      <c r="F424" s="173">
        <v>11480.720000000001</v>
      </c>
      <c r="G424" s="175">
        <v>8432.8000000000011</v>
      </c>
      <c r="H424" s="175">
        <v>22240.000000000004</v>
      </c>
      <c r="I424" s="188">
        <v>0.36143629636656849</v>
      </c>
      <c r="J424" s="189">
        <v>2.3316521239663312E-3</v>
      </c>
      <c r="K424" s="189">
        <v>1.7020468425313004E-3</v>
      </c>
      <c r="L424" s="189">
        <v>6.2960528143503076E-4</v>
      </c>
      <c r="M424" s="190"/>
    </row>
    <row r="425" spans="1:13" ht="16.5" customHeight="1" x14ac:dyDescent="0.2">
      <c r="A425" s="178" t="s">
        <v>68</v>
      </c>
      <c r="B425" s="172" t="s">
        <v>220</v>
      </c>
      <c r="C425" s="173">
        <v>4745.3899999999994</v>
      </c>
      <c r="D425" s="173">
        <v>954.54</v>
      </c>
      <c r="E425" s="174">
        <v>3790.8499999999995</v>
      </c>
      <c r="F425" s="173">
        <v>19434.55</v>
      </c>
      <c r="G425" s="175">
        <v>11984.39</v>
      </c>
      <c r="H425" s="175">
        <v>29344.55</v>
      </c>
      <c r="I425" s="188">
        <v>0.62165533665042605</v>
      </c>
      <c r="J425" s="189">
        <v>3.9470181126122625E-3</v>
      </c>
      <c r="K425" s="189">
        <v>2.2457643288220264E-3</v>
      </c>
      <c r="L425" s="189">
        <v>1.7012537837902361E-3</v>
      </c>
      <c r="M425" s="190"/>
    </row>
    <row r="426" spans="1:13" ht="16.5" customHeight="1" x14ac:dyDescent="0.2">
      <c r="A426" s="178" t="s">
        <v>68</v>
      </c>
      <c r="B426" s="172" t="s">
        <v>211</v>
      </c>
      <c r="C426" s="173">
        <v>694401.83</v>
      </c>
      <c r="D426" s="173">
        <v>744150.87</v>
      </c>
      <c r="E426" s="174">
        <v>-49749.040000000037</v>
      </c>
      <c r="F426" s="173">
        <v>3859356.3400000003</v>
      </c>
      <c r="G426" s="175">
        <v>3348188.4144322579</v>
      </c>
      <c r="H426" s="175">
        <v>8760913.21443226</v>
      </c>
      <c r="I426" s="188">
        <v>0.15267000010046328</v>
      </c>
      <c r="J426" s="189">
        <v>0.78380767123524719</v>
      </c>
      <c r="K426" s="189">
        <v>0.67048042600337998</v>
      </c>
      <c r="L426" s="189">
        <v>0.11332724523186721</v>
      </c>
      <c r="M426" s="198"/>
    </row>
    <row r="427" spans="1:13" ht="16.5" customHeight="1" x14ac:dyDescent="0.2">
      <c r="A427" s="178" t="s">
        <v>68</v>
      </c>
      <c r="B427" s="172" t="s">
        <v>221</v>
      </c>
      <c r="C427" s="173">
        <v>31734.940000000002</v>
      </c>
      <c r="D427" s="173">
        <v>34067.97</v>
      </c>
      <c r="E427" s="174">
        <v>-2333.0299999999988</v>
      </c>
      <c r="F427" s="173">
        <v>215172.65</v>
      </c>
      <c r="G427" s="175">
        <v>263342.34000000008</v>
      </c>
      <c r="H427" s="175">
        <v>565369.04</v>
      </c>
      <c r="I427" s="188">
        <v>-0.18291661720633334</v>
      </c>
      <c r="J427" s="189">
        <v>4.3700026339111478E-2</v>
      </c>
      <c r="K427" s="189">
        <v>4.3268191969287433E-2</v>
      </c>
      <c r="L427" s="189">
        <v>4.3183436982404538E-4</v>
      </c>
      <c r="M427" s="190"/>
    </row>
    <row r="428" spans="1:13" ht="16.5" customHeight="1" x14ac:dyDescent="0.2">
      <c r="A428" s="178" t="s">
        <v>68</v>
      </c>
      <c r="B428" s="172" t="s">
        <v>222</v>
      </c>
      <c r="C428" s="173">
        <v>-9158.5</v>
      </c>
      <c r="D428" s="173">
        <v>11140</v>
      </c>
      <c r="E428" s="174">
        <v>-20298.5</v>
      </c>
      <c r="F428" s="173">
        <v>10224.5</v>
      </c>
      <c r="G428" s="175">
        <v>15602.630000000001</v>
      </c>
      <c r="H428" s="175">
        <v>48732.63</v>
      </c>
      <c r="I428" s="188">
        <v>-0.34469381123566989</v>
      </c>
      <c r="J428" s="189">
        <v>2.0765228262246403E-3</v>
      </c>
      <c r="K428" s="189">
        <v>3.7295512149166416E-3</v>
      </c>
      <c r="L428" s="189">
        <v>-1.6530283886920013E-3</v>
      </c>
      <c r="M428" s="190"/>
    </row>
    <row r="429" spans="1:13" ht="16.5" customHeight="1" x14ac:dyDescent="0.2">
      <c r="A429" s="178" t="s">
        <v>68</v>
      </c>
      <c r="B429" s="172" t="s">
        <v>223</v>
      </c>
      <c r="C429" s="173">
        <v>0</v>
      </c>
      <c r="D429" s="173">
        <v>0</v>
      </c>
      <c r="E429" s="174">
        <v>0</v>
      </c>
      <c r="F429" s="173">
        <v>0</v>
      </c>
      <c r="G429" s="175">
        <v>0</v>
      </c>
      <c r="H429" s="175">
        <v>0</v>
      </c>
      <c r="I429" s="188" t="s">
        <v>112</v>
      </c>
      <c r="J429" s="189">
        <v>0</v>
      </c>
      <c r="K429" s="189">
        <v>0</v>
      </c>
      <c r="L429" s="189">
        <v>0</v>
      </c>
      <c r="M429" s="190"/>
    </row>
    <row r="430" spans="1:13" ht="16.5" customHeight="1" x14ac:dyDescent="0.2">
      <c r="A430" s="178" t="s">
        <v>68</v>
      </c>
      <c r="B430" s="172" t="s">
        <v>224</v>
      </c>
      <c r="C430" s="173">
        <v>416756.2</v>
      </c>
      <c r="D430" s="173">
        <v>258291.1</v>
      </c>
      <c r="E430" s="174">
        <v>158465.1</v>
      </c>
      <c r="F430" s="173">
        <v>744434.8</v>
      </c>
      <c r="G430" s="175">
        <v>1002850.25</v>
      </c>
      <c r="H430" s="175">
        <v>3522117.55</v>
      </c>
      <c r="I430" s="188">
        <v>-0.25768099474472883</v>
      </c>
      <c r="J430" s="189">
        <v>0.15118938381690791</v>
      </c>
      <c r="K430" s="189">
        <v>0.26955076686158175</v>
      </c>
      <c r="L430" s="189">
        <v>-0.11836138304467383</v>
      </c>
      <c r="M430" s="190"/>
    </row>
    <row r="431" spans="1:13" ht="16.5" customHeight="1" x14ac:dyDescent="0.2">
      <c r="A431" s="178" t="s">
        <v>68</v>
      </c>
      <c r="B431" s="172" t="s">
        <v>225</v>
      </c>
      <c r="C431" s="173">
        <v>-28.349999999999966</v>
      </c>
      <c r="D431" s="173">
        <v>285.11</v>
      </c>
      <c r="E431" s="174">
        <v>-313.45999999999998</v>
      </c>
      <c r="F431" s="173">
        <v>1981.79</v>
      </c>
      <c r="G431" s="175">
        <v>3613.6399999999994</v>
      </c>
      <c r="H431" s="175">
        <v>6991.05</v>
      </c>
      <c r="I431" s="188">
        <v>-0.45158067765466392</v>
      </c>
      <c r="J431" s="189">
        <v>4.0248737559623747E-4</v>
      </c>
      <c r="K431" s="189">
        <v>5.3503123104669279E-4</v>
      </c>
      <c r="L431" s="189">
        <v>-1.3254385545045531E-4</v>
      </c>
      <c r="M431" s="190"/>
    </row>
    <row r="432" spans="1:13" ht="16.5" customHeight="1" x14ac:dyDescent="0.2">
      <c r="A432" s="178" t="s">
        <v>68</v>
      </c>
      <c r="B432" s="172" t="s">
        <v>226</v>
      </c>
      <c r="C432" s="173">
        <v>0</v>
      </c>
      <c r="D432" s="173">
        <v>0</v>
      </c>
      <c r="E432" s="174">
        <v>0</v>
      </c>
      <c r="F432" s="173">
        <v>0</v>
      </c>
      <c r="G432" s="175">
        <v>0</v>
      </c>
      <c r="H432" s="175">
        <v>3780</v>
      </c>
      <c r="I432" s="188" t="s">
        <v>112</v>
      </c>
      <c r="J432" s="189">
        <v>0</v>
      </c>
      <c r="K432" s="189">
        <v>2.8928673852375515E-4</v>
      </c>
      <c r="L432" s="189">
        <v>-2.8928673852375515E-4</v>
      </c>
      <c r="M432" s="190"/>
    </row>
    <row r="433" spans="1:13" ht="16.5" customHeight="1" x14ac:dyDescent="0.2">
      <c r="A433" s="178" t="s">
        <v>68</v>
      </c>
      <c r="B433" s="172" t="s">
        <v>227</v>
      </c>
      <c r="C433" s="173">
        <v>720</v>
      </c>
      <c r="D433" s="173">
        <v>0</v>
      </c>
      <c r="E433" s="174">
        <v>720</v>
      </c>
      <c r="F433" s="173">
        <v>8895</v>
      </c>
      <c r="G433" s="175">
        <v>1200</v>
      </c>
      <c r="H433" s="175">
        <v>7010</v>
      </c>
      <c r="I433" s="188">
        <v>6.4124999999999996</v>
      </c>
      <c r="J433" s="189">
        <v>1.8065108845682601E-3</v>
      </c>
      <c r="K433" s="189">
        <v>5.3648149128347191E-4</v>
      </c>
      <c r="L433" s="189">
        <v>1.2700293932847882E-3</v>
      </c>
      <c r="M433" s="190"/>
    </row>
    <row r="434" spans="1:13" ht="16.5" customHeight="1" x14ac:dyDescent="0.2">
      <c r="A434" s="178" t="s">
        <v>68</v>
      </c>
      <c r="B434" s="176" t="s">
        <v>228</v>
      </c>
      <c r="C434" s="173">
        <v>0</v>
      </c>
      <c r="D434" s="173">
        <v>0</v>
      </c>
      <c r="E434" s="174">
        <v>0</v>
      </c>
      <c r="F434" s="173">
        <v>0</v>
      </c>
      <c r="G434" s="175">
        <v>0</v>
      </c>
      <c r="H434" s="175">
        <v>0</v>
      </c>
      <c r="I434" s="188" t="s">
        <v>112</v>
      </c>
      <c r="J434" s="189">
        <v>0</v>
      </c>
      <c r="K434" s="189">
        <v>0</v>
      </c>
      <c r="L434" s="189">
        <v>0</v>
      </c>
      <c r="M434" s="190"/>
    </row>
    <row r="435" spans="1:13" ht="16.5" customHeight="1" x14ac:dyDescent="0.2">
      <c r="A435" s="178" t="s">
        <v>68</v>
      </c>
      <c r="B435" s="172" t="s">
        <v>229</v>
      </c>
      <c r="C435" s="173">
        <v>0</v>
      </c>
      <c r="D435" s="173">
        <v>0</v>
      </c>
      <c r="E435" s="174">
        <v>0</v>
      </c>
      <c r="F435" s="173">
        <v>-6675</v>
      </c>
      <c r="G435" s="175">
        <v>0</v>
      </c>
      <c r="H435" s="175">
        <v>0</v>
      </c>
      <c r="I435" s="188" t="s">
        <v>112</v>
      </c>
      <c r="J435" s="189">
        <v>-1.3556447616068731E-3</v>
      </c>
      <c r="K435" s="189">
        <v>0</v>
      </c>
      <c r="L435" s="189">
        <v>-1.3556447616068731E-3</v>
      </c>
      <c r="M435" s="190"/>
    </row>
    <row r="436" spans="1:13" ht="16.5" customHeight="1" x14ac:dyDescent="0.2">
      <c r="A436" s="178" t="s">
        <v>68</v>
      </c>
      <c r="B436" s="172" t="s">
        <v>230</v>
      </c>
      <c r="C436" s="173">
        <v>0</v>
      </c>
      <c r="D436" s="173">
        <v>0</v>
      </c>
      <c r="E436" s="174">
        <v>0</v>
      </c>
      <c r="F436" s="173">
        <v>4530</v>
      </c>
      <c r="G436" s="175">
        <v>2732</v>
      </c>
      <c r="H436" s="175">
        <v>4364</v>
      </c>
      <c r="I436" s="188">
        <v>0.65812591508052698</v>
      </c>
      <c r="J436" s="189">
        <v>9.2001060225904642E-4</v>
      </c>
      <c r="K436" s="189">
        <v>3.3398077431684328E-4</v>
      </c>
      <c r="L436" s="189">
        <v>5.8602982794220314E-4</v>
      </c>
      <c r="M436" s="190"/>
    </row>
    <row r="437" spans="1:13" ht="16.5" customHeight="1" x14ac:dyDescent="0.2">
      <c r="A437" s="178" t="s">
        <v>68</v>
      </c>
      <c r="B437" s="172" t="s">
        <v>231</v>
      </c>
      <c r="C437" s="173">
        <v>0</v>
      </c>
      <c r="D437" s="173">
        <v>0</v>
      </c>
      <c r="E437" s="174">
        <v>0</v>
      </c>
      <c r="F437" s="173">
        <v>0</v>
      </c>
      <c r="G437" s="175">
        <v>101.25</v>
      </c>
      <c r="H437" s="175">
        <v>101.25</v>
      </c>
      <c r="I437" s="188">
        <v>-1</v>
      </c>
      <c r="J437" s="189">
        <v>0</v>
      </c>
      <c r="K437" s="189">
        <v>7.7487519247434416E-6</v>
      </c>
      <c r="L437" s="189">
        <v>-7.7487519247434416E-6</v>
      </c>
      <c r="M437" s="190"/>
    </row>
    <row r="438" spans="1:13" ht="16.5" customHeight="1" x14ac:dyDescent="0.2">
      <c r="A438" s="178" t="s">
        <v>68</v>
      </c>
      <c r="B438" s="172" t="s">
        <v>232</v>
      </c>
      <c r="C438" s="173">
        <v>0</v>
      </c>
      <c r="D438" s="173">
        <v>0</v>
      </c>
      <c r="E438" s="174">
        <v>0</v>
      </c>
      <c r="F438" s="173">
        <v>0</v>
      </c>
      <c r="G438" s="175">
        <v>0</v>
      </c>
      <c r="H438" s="175">
        <v>0</v>
      </c>
      <c r="I438" s="188" t="s">
        <v>112</v>
      </c>
      <c r="J438" s="189">
        <v>0</v>
      </c>
      <c r="K438" s="189">
        <v>0</v>
      </c>
      <c r="L438" s="189">
        <v>0</v>
      </c>
      <c r="M438" s="190"/>
    </row>
    <row r="439" spans="1:13" ht="16.5" customHeight="1" x14ac:dyDescent="0.2">
      <c r="A439" s="178" t="s">
        <v>68</v>
      </c>
      <c r="B439" s="172" t="s">
        <v>233</v>
      </c>
      <c r="C439" s="173">
        <v>1168</v>
      </c>
      <c r="D439" s="173">
        <v>640</v>
      </c>
      <c r="E439" s="174">
        <v>528</v>
      </c>
      <c r="F439" s="173">
        <v>8426</v>
      </c>
      <c r="G439" s="175">
        <v>21297</v>
      </c>
      <c r="H439" s="175">
        <v>43367.490000000005</v>
      </c>
      <c r="I439" s="188">
        <v>-0.60435742123303759</v>
      </c>
      <c r="J439" s="189">
        <v>1.7112603387714625E-3</v>
      </c>
      <c r="K439" s="189">
        <v>3.3189523121855999E-3</v>
      </c>
      <c r="L439" s="189">
        <v>-1.6076919734141373E-3</v>
      </c>
      <c r="M439" s="190"/>
    </row>
    <row r="440" spans="1:13" ht="16.5" customHeight="1" x14ac:dyDescent="0.2">
      <c r="A440" s="178" t="s">
        <v>68</v>
      </c>
      <c r="B440" s="172" t="s">
        <v>234</v>
      </c>
      <c r="C440" s="173">
        <v>0</v>
      </c>
      <c r="D440" s="173">
        <v>0</v>
      </c>
      <c r="E440" s="174">
        <v>0</v>
      </c>
      <c r="F440" s="173">
        <v>0</v>
      </c>
      <c r="G440" s="175">
        <v>0</v>
      </c>
      <c r="H440" s="175">
        <v>0</v>
      </c>
      <c r="I440" s="188" t="s">
        <v>112</v>
      </c>
      <c r="J440" s="189">
        <v>0</v>
      </c>
      <c r="K440" s="189">
        <v>0</v>
      </c>
      <c r="L440" s="189">
        <v>0</v>
      </c>
      <c r="M440" s="190"/>
    </row>
    <row r="441" spans="1:13" ht="16.5" customHeight="1" x14ac:dyDescent="0.2">
      <c r="A441" s="178" t="s">
        <v>68</v>
      </c>
      <c r="B441" s="172" t="s">
        <v>127</v>
      </c>
      <c r="C441" s="173">
        <v>37405.56</v>
      </c>
      <c r="D441" s="173">
        <v>569.72</v>
      </c>
      <c r="E441" s="174">
        <v>36835.839999999997</v>
      </c>
      <c r="F441" s="173">
        <v>38701.56</v>
      </c>
      <c r="G441" s="175">
        <v>-30741.439999999999</v>
      </c>
      <c r="H441" s="175">
        <v>36638.480000000003</v>
      </c>
      <c r="I441" s="188">
        <v>-2.2589377725962088</v>
      </c>
      <c r="J441" s="189">
        <v>7.8600100494403136E-3</v>
      </c>
      <c r="K441" s="189">
        <v>2.8039752337745594E-3</v>
      </c>
      <c r="L441" s="189">
        <v>5.0560348156657546E-3</v>
      </c>
      <c r="M441" s="190"/>
    </row>
    <row r="442" spans="1:13" ht="16.5" customHeight="1" x14ac:dyDescent="0.2">
      <c r="A442" s="178" t="s">
        <v>68</v>
      </c>
      <c r="B442" s="79" t="s">
        <v>235</v>
      </c>
      <c r="C442" s="173">
        <v>0</v>
      </c>
      <c r="D442" s="173">
        <v>0</v>
      </c>
      <c r="E442" s="174">
        <v>0</v>
      </c>
      <c r="F442" s="173">
        <v>0</v>
      </c>
      <c r="G442" s="175">
        <v>0</v>
      </c>
      <c r="H442" s="175">
        <v>0</v>
      </c>
      <c r="I442" s="188" t="s">
        <v>112</v>
      </c>
      <c r="J442" s="189">
        <v>0</v>
      </c>
      <c r="K442" s="189">
        <v>0</v>
      </c>
      <c r="L442" s="189">
        <v>0</v>
      </c>
      <c r="M442" s="190"/>
    </row>
    <row r="443" spans="1:13" ht="16.5" customHeight="1" x14ac:dyDescent="0.2">
      <c r="A443" s="178" t="s">
        <v>68</v>
      </c>
      <c r="B443" s="79" t="s">
        <v>236</v>
      </c>
      <c r="C443" s="173">
        <v>0</v>
      </c>
      <c r="D443" s="173">
        <v>0</v>
      </c>
      <c r="E443" s="174">
        <v>0</v>
      </c>
      <c r="F443" s="173">
        <v>0</v>
      </c>
      <c r="G443" s="175">
        <v>0</v>
      </c>
      <c r="H443" s="175">
        <v>0</v>
      </c>
      <c r="I443" s="188" t="s">
        <v>112</v>
      </c>
      <c r="J443" s="189">
        <v>0</v>
      </c>
      <c r="K443" s="189">
        <v>0</v>
      </c>
      <c r="L443" s="189">
        <v>0</v>
      </c>
      <c r="M443" s="190"/>
    </row>
    <row r="444" spans="1:13" ht="16.5" customHeight="1" x14ac:dyDescent="0.2">
      <c r="A444" s="178" t="s">
        <v>68</v>
      </c>
      <c r="B444" s="79" t="s">
        <v>237</v>
      </c>
      <c r="C444" s="173">
        <v>0</v>
      </c>
      <c r="D444" s="173">
        <v>0</v>
      </c>
      <c r="E444" s="174">
        <v>0</v>
      </c>
      <c r="F444" s="173">
        <v>0</v>
      </c>
      <c r="G444" s="175">
        <v>0</v>
      </c>
      <c r="H444" s="175">
        <v>0</v>
      </c>
      <c r="I444" s="188" t="s">
        <v>112</v>
      </c>
      <c r="J444" s="189">
        <v>0</v>
      </c>
      <c r="K444" s="189">
        <v>0</v>
      </c>
      <c r="L444" s="189">
        <v>0</v>
      </c>
      <c r="M444" s="190"/>
    </row>
    <row r="445" spans="1:13" ht="16.5" customHeight="1" x14ac:dyDescent="0.2">
      <c r="A445" s="178" t="s">
        <v>68</v>
      </c>
      <c r="B445" s="79" t="s">
        <v>238</v>
      </c>
      <c r="C445" s="173">
        <v>0</v>
      </c>
      <c r="D445" s="173">
        <v>0</v>
      </c>
      <c r="E445" s="174">
        <v>0</v>
      </c>
      <c r="F445" s="173">
        <v>0</v>
      </c>
      <c r="G445" s="175">
        <v>0</v>
      </c>
      <c r="H445" s="175">
        <v>0</v>
      </c>
      <c r="I445" s="188" t="s">
        <v>112</v>
      </c>
      <c r="J445" s="189">
        <v>0</v>
      </c>
      <c r="K445" s="189">
        <v>0</v>
      </c>
      <c r="L445" s="189">
        <v>0</v>
      </c>
      <c r="M445" s="190"/>
    </row>
    <row r="446" spans="1:13" ht="16.5" customHeight="1" x14ac:dyDescent="0.2">
      <c r="A446" s="178" t="s">
        <v>68</v>
      </c>
      <c r="B446" s="79" t="s">
        <v>239</v>
      </c>
      <c r="C446" s="173">
        <v>0</v>
      </c>
      <c r="D446" s="173">
        <v>0</v>
      </c>
      <c r="E446" s="174">
        <v>0</v>
      </c>
      <c r="F446" s="173">
        <v>0</v>
      </c>
      <c r="G446" s="175">
        <v>0</v>
      </c>
      <c r="H446" s="175">
        <v>0</v>
      </c>
      <c r="I446" s="188" t="s">
        <v>112</v>
      </c>
      <c r="J446" s="189">
        <v>0</v>
      </c>
      <c r="K446" s="189">
        <v>0</v>
      </c>
      <c r="L446" s="189">
        <v>0</v>
      </c>
      <c r="M446" s="190"/>
    </row>
    <row r="447" spans="1:13" ht="16.5" customHeight="1" x14ac:dyDescent="0.2">
      <c r="A447" s="178" t="s">
        <v>68</v>
      </c>
      <c r="B447" s="79" t="s">
        <v>240</v>
      </c>
      <c r="C447" s="173">
        <v>0</v>
      </c>
      <c r="D447" s="173">
        <v>0</v>
      </c>
      <c r="E447" s="174">
        <v>0</v>
      </c>
      <c r="F447" s="173">
        <v>0</v>
      </c>
      <c r="G447" s="175">
        <v>0</v>
      </c>
      <c r="H447" s="175">
        <v>0</v>
      </c>
      <c r="I447" s="188" t="s">
        <v>112</v>
      </c>
      <c r="J447" s="189">
        <v>0</v>
      </c>
      <c r="K447" s="189">
        <v>0</v>
      </c>
      <c r="L447" s="189">
        <v>0</v>
      </c>
      <c r="M447" s="190"/>
    </row>
    <row r="448" spans="1:13" ht="16.5" customHeight="1" x14ac:dyDescent="0.2">
      <c r="A448" s="178" t="s">
        <v>68</v>
      </c>
      <c r="B448" s="79" t="s">
        <v>241</v>
      </c>
      <c r="C448" s="173">
        <v>0</v>
      </c>
      <c r="D448" s="173">
        <v>0</v>
      </c>
      <c r="E448" s="174">
        <v>0</v>
      </c>
      <c r="F448" s="173">
        <v>0</v>
      </c>
      <c r="G448" s="175">
        <v>0</v>
      </c>
      <c r="H448" s="175">
        <v>0</v>
      </c>
      <c r="I448" s="188" t="s">
        <v>112</v>
      </c>
      <c r="J448" s="189">
        <v>0</v>
      </c>
      <c r="K448" s="189">
        <v>0</v>
      </c>
      <c r="L448" s="189">
        <v>0</v>
      </c>
      <c r="M448" s="190"/>
    </row>
    <row r="449" spans="1:13" ht="16.5" customHeight="1" x14ac:dyDescent="0.2">
      <c r="A449" s="178" t="s">
        <v>68</v>
      </c>
      <c r="B449" s="79" t="s">
        <v>242</v>
      </c>
      <c r="C449" s="173">
        <v>0</v>
      </c>
      <c r="D449" s="173">
        <v>0</v>
      </c>
      <c r="E449" s="174">
        <v>0</v>
      </c>
      <c r="F449" s="173">
        <v>0</v>
      </c>
      <c r="G449" s="175">
        <v>0</v>
      </c>
      <c r="H449" s="175">
        <v>0</v>
      </c>
      <c r="I449" s="188" t="s">
        <v>112</v>
      </c>
      <c r="J449" s="189">
        <v>0</v>
      </c>
      <c r="K449" s="189">
        <v>0</v>
      </c>
      <c r="L449" s="189">
        <v>0</v>
      </c>
      <c r="M449" s="190"/>
    </row>
    <row r="450" spans="1:13" ht="16.5" customHeight="1" x14ac:dyDescent="0.2">
      <c r="A450" s="178" t="s">
        <v>68</v>
      </c>
      <c r="B450" s="79" t="s">
        <v>243</v>
      </c>
      <c r="C450" s="173">
        <v>0</v>
      </c>
      <c r="D450" s="173">
        <v>0</v>
      </c>
      <c r="E450" s="174">
        <v>0</v>
      </c>
      <c r="F450" s="173">
        <v>0</v>
      </c>
      <c r="G450" s="175">
        <v>0</v>
      </c>
      <c r="H450" s="175">
        <v>0</v>
      </c>
      <c r="I450" s="188" t="s">
        <v>112</v>
      </c>
      <c r="J450" s="189">
        <v>0</v>
      </c>
      <c r="K450" s="189">
        <v>0</v>
      </c>
      <c r="L450" s="189">
        <v>0</v>
      </c>
      <c r="M450" s="190"/>
    </row>
    <row r="451" spans="1:13" ht="16.5" customHeight="1" x14ac:dyDescent="0.2">
      <c r="A451" s="178" t="s">
        <v>68</v>
      </c>
      <c r="B451" s="79" t="s">
        <v>244</v>
      </c>
      <c r="C451" s="173">
        <v>0</v>
      </c>
      <c r="D451" s="173">
        <v>0</v>
      </c>
      <c r="E451" s="174">
        <v>0</v>
      </c>
      <c r="F451" s="173">
        <v>0</v>
      </c>
      <c r="G451" s="175">
        <v>0</v>
      </c>
      <c r="H451" s="175">
        <v>0</v>
      </c>
      <c r="I451" s="188" t="s">
        <v>112</v>
      </c>
      <c r="J451" s="189">
        <v>0</v>
      </c>
      <c r="K451" s="189">
        <v>0</v>
      </c>
      <c r="L451" s="189">
        <v>0</v>
      </c>
      <c r="M451" s="190"/>
    </row>
    <row r="452" spans="1:13" ht="16.5" customHeight="1" x14ac:dyDescent="0.2">
      <c r="A452" s="178" t="s">
        <v>68</v>
      </c>
      <c r="B452" s="177" t="s">
        <v>245</v>
      </c>
      <c r="C452" s="173">
        <v>0</v>
      </c>
      <c r="D452" s="173">
        <v>0</v>
      </c>
      <c r="E452" s="174">
        <v>0</v>
      </c>
      <c r="F452" s="173">
        <v>0</v>
      </c>
      <c r="G452" s="175">
        <v>0</v>
      </c>
      <c r="H452" s="175">
        <v>0</v>
      </c>
      <c r="I452" s="188" t="s">
        <v>112</v>
      </c>
      <c r="J452" s="189">
        <v>0</v>
      </c>
      <c r="K452" s="189">
        <v>0</v>
      </c>
      <c r="L452" s="189">
        <v>0</v>
      </c>
      <c r="M452" s="190"/>
    </row>
    <row r="453" spans="1:13" ht="16.5" customHeight="1" x14ac:dyDescent="0.2">
      <c r="A453" s="178" t="s">
        <v>68</v>
      </c>
      <c r="B453" s="177" t="s">
        <v>246</v>
      </c>
      <c r="C453" s="173">
        <v>0</v>
      </c>
      <c r="D453" s="173">
        <v>0</v>
      </c>
      <c r="E453" s="174">
        <v>0</v>
      </c>
      <c r="F453" s="173">
        <v>0</v>
      </c>
      <c r="G453" s="175">
        <v>0</v>
      </c>
      <c r="H453" s="175">
        <v>0</v>
      </c>
      <c r="I453" s="188" t="s">
        <v>112</v>
      </c>
      <c r="J453" s="189">
        <v>0</v>
      </c>
      <c r="K453" s="189">
        <v>0</v>
      </c>
      <c r="L453" s="189">
        <v>0</v>
      </c>
      <c r="M453" s="190"/>
    </row>
    <row r="454" spans="1:13" ht="16.5" customHeight="1" x14ac:dyDescent="0.2">
      <c r="A454" s="178" t="s">
        <v>68</v>
      </c>
      <c r="B454" s="177" t="s">
        <v>247</v>
      </c>
      <c r="C454" s="173">
        <v>0</v>
      </c>
      <c r="D454" s="173">
        <v>0</v>
      </c>
      <c r="E454" s="174">
        <v>0</v>
      </c>
      <c r="F454" s="173">
        <v>0</v>
      </c>
      <c r="G454" s="175">
        <v>0</v>
      </c>
      <c r="H454" s="175">
        <v>0</v>
      </c>
      <c r="I454" s="188" t="s">
        <v>112</v>
      </c>
      <c r="J454" s="189">
        <v>0</v>
      </c>
      <c r="K454" s="189">
        <v>0</v>
      </c>
      <c r="L454" s="189">
        <v>0</v>
      </c>
      <c r="M454" s="190"/>
    </row>
    <row r="455" spans="1:13" ht="16.5" customHeight="1" x14ac:dyDescent="0.2">
      <c r="A455" s="178" t="s">
        <v>68</v>
      </c>
      <c r="B455" s="177" t="s">
        <v>248</v>
      </c>
      <c r="C455" s="173">
        <v>0</v>
      </c>
      <c r="D455" s="173">
        <v>0</v>
      </c>
      <c r="E455" s="174">
        <v>0</v>
      </c>
      <c r="F455" s="173">
        <v>0</v>
      </c>
      <c r="G455" s="175">
        <v>0</v>
      </c>
      <c r="H455" s="175">
        <v>0</v>
      </c>
      <c r="I455" s="188" t="s">
        <v>112</v>
      </c>
      <c r="J455" s="189">
        <v>0</v>
      </c>
      <c r="K455" s="189">
        <v>0</v>
      </c>
      <c r="L455" s="189">
        <v>0</v>
      </c>
      <c r="M455" s="190"/>
    </row>
    <row r="456" spans="1:13" ht="16.5" customHeight="1" x14ac:dyDescent="0.2">
      <c r="A456" s="178" t="s">
        <v>68</v>
      </c>
      <c r="B456" s="178" t="s">
        <v>210</v>
      </c>
      <c r="C456" s="179">
        <v>1182154.6299999999</v>
      </c>
      <c r="D456" s="179">
        <v>1054080.8500000001</v>
      </c>
      <c r="E456" s="180">
        <v>128073.7799999998</v>
      </c>
      <c r="F456" s="179">
        <v>4923856.3</v>
      </c>
      <c r="G456" s="181">
        <v>4656197.9605013095</v>
      </c>
      <c r="H456" s="181">
        <v>13066620.4033048</v>
      </c>
      <c r="I456" s="191">
        <v>5.7484312688001138E-2</v>
      </c>
      <c r="J456" s="192">
        <v>1</v>
      </c>
      <c r="K456" s="192">
        <v>1</v>
      </c>
      <c r="L456" s="192">
        <v>0</v>
      </c>
      <c r="M456" s="193"/>
    </row>
    <row r="457" spans="1:13" ht="16.5" customHeight="1" x14ac:dyDescent="0.2">
      <c r="A457" s="178"/>
      <c r="G457">
        <v>0</v>
      </c>
      <c r="H457">
        <v>0</v>
      </c>
      <c r="K457">
        <v>0</v>
      </c>
    </row>
    <row r="458" spans="1:13" ht="16.5" customHeight="1" x14ac:dyDescent="0.2">
      <c r="A458" s="178"/>
      <c r="G458">
        <v>0</v>
      </c>
      <c r="H458">
        <v>0</v>
      </c>
      <c r="K458">
        <v>0</v>
      </c>
    </row>
    <row r="459" spans="1:13" ht="16.5" customHeight="1" x14ac:dyDescent="0.2">
      <c r="A459" s="178" t="s">
        <v>3</v>
      </c>
      <c r="B459" s="168" t="s">
        <v>4</v>
      </c>
      <c r="C459" s="169" t="s">
        <v>439</v>
      </c>
      <c r="D459" s="169" t="s">
        <v>171</v>
      </c>
      <c r="E459" s="170" t="s">
        <v>440</v>
      </c>
      <c r="F459" s="170" t="s">
        <v>20</v>
      </c>
      <c r="G459" s="170" t="s">
        <v>21</v>
      </c>
      <c r="H459" s="170" t="s">
        <v>22</v>
      </c>
      <c r="I459" s="170" t="s">
        <v>441</v>
      </c>
      <c r="J459" s="170" t="s">
        <v>260</v>
      </c>
      <c r="K459" s="170" t="s">
        <v>442</v>
      </c>
      <c r="L459" s="170" t="s">
        <v>213</v>
      </c>
      <c r="M459" s="187" t="s">
        <v>140</v>
      </c>
    </row>
    <row r="460" spans="1:13" ht="16.5" customHeight="1" x14ac:dyDescent="0.2">
      <c r="A460" s="178" t="s">
        <v>69</v>
      </c>
      <c r="B460" s="172" t="s">
        <v>217</v>
      </c>
      <c r="C460" s="173">
        <v>138422.67000000001</v>
      </c>
      <c r="D460" s="173">
        <v>142553.41</v>
      </c>
      <c r="E460" s="174">
        <v>-4130.7399999999907</v>
      </c>
      <c r="F460" s="173">
        <v>915988.71000000008</v>
      </c>
      <c r="G460" s="175">
        <v>1431432.758531058</v>
      </c>
      <c r="H460" s="175">
        <v>2478635.3309216402</v>
      </c>
      <c r="I460" s="188">
        <v>-0.3600895993605796</v>
      </c>
      <c r="J460" s="189">
        <v>-0.27496450962915464</v>
      </c>
      <c r="K460" s="189">
        <v>6.5927963841821091</v>
      </c>
      <c r="L460" s="189">
        <v>-6.8677608938112638</v>
      </c>
      <c r="M460" s="190"/>
    </row>
    <row r="461" spans="1:13" ht="16.5" customHeight="1" x14ac:dyDescent="0.2">
      <c r="A461" s="178" t="s">
        <v>69</v>
      </c>
      <c r="B461" s="172" t="s">
        <v>218</v>
      </c>
      <c r="C461" s="173">
        <v>952.0200000000001</v>
      </c>
      <c r="D461" s="173">
        <v>779</v>
      </c>
      <c r="E461" s="174">
        <v>173.0200000000001</v>
      </c>
      <c r="F461" s="173">
        <v>7441.1600000000008</v>
      </c>
      <c r="G461" s="175">
        <v>16777.190000000002</v>
      </c>
      <c r="H461" s="175">
        <v>27185.31</v>
      </c>
      <c r="I461" s="188">
        <v>-0.55647161413800528</v>
      </c>
      <c r="J461" s="189">
        <v>-2.2337119313098086E-3</v>
      </c>
      <c r="K461" s="189">
        <v>7.2308827052919897E-2</v>
      </c>
      <c r="L461" s="189">
        <v>-7.4542538984229703E-2</v>
      </c>
      <c r="M461" s="190"/>
    </row>
    <row r="462" spans="1:13" ht="16.5" customHeight="1" x14ac:dyDescent="0.2">
      <c r="A462" s="178" t="s">
        <v>69</v>
      </c>
      <c r="B462" s="172" t="s">
        <v>219</v>
      </c>
      <c r="C462" s="173">
        <v>27579.91</v>
      </c>
      <c r="D462" s="173">
        <v>16421.71</v>
      </c>
      <c r="E462" s="174">
        <v>11158.2</v>
      </c>
      <c r="F462" s="173">
        <v>86285.680000000008</v>
      </c>
      <c r="G462" s="175">
        <v>108296.76</v>
      </c>
      <c r="H462" s="175">
        <v>251947.90000000002</v>
      </c>
      <c r="I462" s="188">
        <v>-0.20324781646283774</v>
      </c>
      <c r="J462" s="189">
        <v>-2.5901519778795259E-2</v>
      </c>
      <c r="K462" s="189">
        <v>0.67014343877065796</v>
      </c>
      <c r="L462" s="189">
        <v>-0.69604495854945325</v>
      </c>
      <c r="M462" s="190"/>
    </row>
    <row r="463" spans="1:13" ht="16.5" customHeight="1" x14ac:dyDescent="0.2">
      <c r="A463" s="178" t="s">
        <v>69</v>
      </c>
      <c r="B463" s="172" t="s">
        <v>220</v>
      </c>
      <c r="C463" s="173">
        <v>9075.1600000000017</v>
      </c>
      <c r="D463" s="173">
        <v>3587.38</v>
      </c>
      <c r="E463" s="174">
        <v>5487.7800000000016</v>
      </c>
      <c r="F463" s="173">
        <v>120706.91000000002</v>
      </c>
      <c r="G463" s="175">
        <v>276492.02999999997</v>
      </c>
      <c r="H463" s="175">
        <v>510708.80000000005</v>
      </c>
      <c r="I463" s="188">
        <v>-0.56343439628259806</v>
      </c>
      <c r="J463" s="189">
        <v>-3.6234198036131364E-2</v>
      </c>
      <c r="K463" s="189">
        <v>1.3584084306415583</v>
      </c>
      <c r="L463" s="189">
        <v>-1.3946426286776896</v>
      </c>
      <c r="M463" s="190"/>
    </row>
    <row r="464" spans="1:13" ht="16.5" customHeight="1" x14ac:dyDescent="0.2">
      <c r="A464" s="178" t="s">
        <v>69</v>
      </c>
      <c r="B464" s="172" t="s">
        <v>211</v>
      </c>
      <c r="C464" s="173">
        <v>715634.28</v>
      </c>
      <c r="D464" s="173">
        <v>571301.42000000004</v>
      </c>
      <c r="E464" s="174">
        <v>144332.85999999999</v>
      </c>
      <c r="F464" s="173">
        <v>3315678.16</v>
      </c>
      <c r="G464" s="175">
        <v>4152325.7048943755</v>
      </c>
      <c r="H464" s="175">
        <v>9646179.7748943791</v>
      </c>
      <c r="I464" s="188">
        <v>-0.20148890148675314</v>
      </c>
      <c r="J464" s="189">
        <v>-0.99531119696060188</v>
      </c>
      <c r="K464" s="189">
        <v>25.657384266142685</v>
      </c>
      <c r="L464" s="189">
        <v>-26.652695463103289</v>
      </c>
      <c r="M464" s="190"/>
    </row>
    <row r="465" spans="1:13" ht="16.5" customHeight="1" x14ac:dyDescent="0.2">
      <c r="A465" s="178" t="s">
        <v>69</v>
      </c>
      <c r="B465" s="172" t="s">
        <v>221</v>
      </c>
      <c r="C465" s="173">
        <v>83827.290000000008</v>
      </c>
      <c r="D465" s="173">
        <v>100312.33</v>
      </c>
      <c r="E465" s="174">
        <v>-16485.039999999994</v>
      </c>
      <c r="F465" s="173">
        <v>540916.09</v>
      </c>
      <c r="G465" s="175">
        <v>748619.38</v>
      </c>
      <c r="H465" s="175">
        <v>1499220.89</v>
      </c>
      <c r="I465" s="188">
        <v>-0.27744845451369426</v>
      </c>
      <c r="J465" s="189">
        <v>-0.1623739744973163</v>
      </c>
      <c r="K465" s="189">
        <v>3.9877015950575743</v>
      </c>
      <c r="L465" s="189">
        <v>-4.1500755695548905</v>
      </c>
      <c r="M465" s="190"/>
    </row>
    <row r="466" spans="1:13" ht="16.5" customHeight="1" x14ac:dyDescent="0.2">
      <c r="A466" s="178" t="s">
        <v>69</v>
      </c>
      <c r="B466" s="172" t="s">
        <v>222</v>
      </c>
      <c r="C466" s="173">
        <v>0</v>
      </c>
      <c r="D466" s="173">
        <v>0</v>
      </c>
      <c r="E466" s="174">
        <v>0</v>
      </c>
      <c r="F466" s="173">
        <v>1036</v>
      </c>
      <c r="G466" s="175">
        <v>4108.74</v>
      </c>
      <c r="H466" s="175">
        <v>9676.56</v>
      </c>
      <c r="I466" s="188">
        <v>-0.74785457342153561</v>
      </c>
      <c r="J466" s="189">
        <v>-3.1098989416125466E-4</v>
      </c>
      <c r="K466" s="189">
        <v>2.5738191085818131E-2</v>
      </c>
      <c r="L466" s="189">
        <v>-2.6049180979979384E-2</v>
      </c>
      <c r="M466" s="190"/>
    </row>
    <row r="467" spans="1:13" ht="16.5" customHeight="1" x14ac:dyDescent="0.2">
      <c r="A467" s="178" t="s">
        <v>69</v>
      </c>
      <c r="B467" s="172" t="s">
        <v>223</v>
      </c>
      <c r="C467" s="173">
        <v>188002.01</v>
      </c>
      <c r="D467" s="173">
        <v>188110.9</v>
      </c>
      <c r="E467" s="174">
        <v>-108.88999999998487</v>
      </c>
      <c r="F467" s="173">
        <v>1715571.21</v>
      </c>
      <c r="G467" s="175">
        <v>2900241.9933657343</v>
      </c>
      <c r="H467" s="175">
        <v>7315782.87336573</v>
      </c>
      <c r="I467" s="188">
        <v>-0.40847308123792891</v>
      </c>
      <c r="J467" s="189">
        <v>-0.51498581952123124</v>
      </c>
      <c r="K467" s="189">
        <v>19.458879760683836</v>
      </c>
      <c r="L467" s="189">
        <v>-19.973865580205068</v>
      </c>
      <c r="M467" s="190"/>
    </row>
    <row r="468" spans="1:13" ht="16.5" customHeight="1" x14ac:dyDescent="0.2">
      <c r="A468" s="178" t="s">
        <v>69</v>
      </c>
      <c r="B468" s="172" t="s">
        <v>224</v>
      </c>
      <c r="C468" s="173">
        <v>0</v>
      </c>
      <c r="D468" s="173">
        <v>0</v>
      </c>
      <c r="E468" s="174">
        <v>0</v>
      </c>
      <c r="F468" s="173">
        <v>0</v>
      </c>
      <c r="G468" s="175">
        <v>7199</v>
      </c>
      <c r="H468" s="175">
        <v>11470</v>
      </c>
      <c r="I468" s="188">
        <v>-1</v>
      </c>
      <c r="J468" s="189">
        <v>0</v>
      </c>
      <c r="K468" s="189">
        <v>3.0508471166854127E-2</v>
      </c>
      <c r="L468" s="189">
        <v>-3.0508471166854127E-2</v>
      </c>
      <c r="M468" s="190"/>
    </row>
    <row r="469" spans="1:13" ht="16.5" customHeight="1" x14ac:dyDescent="0.2">
      <c r="A469" s="178" t="s">
        <v>69</v>
      </c>
      <c r="B469" s="172" t="s">
        <v>225</v>
      </c>
      <c r="C469" s="173">
        <v>26112.450000000004</v>
      </c>
      <c r="D469" s="173">
        <v>34038.35</v>
      </c>
      <c r="E469" s="174">
        <v>-7925.8999999999942</v>
      </c>
      <c r="F469" s="173">
        <v>169169.32</v>
      </c>
      <c r="G469" s="175">
        <v>69199.37</v>
      </c>
      <c r="H469" s="175">
        <v>177734.86</v>
      </c>
      <c r="I469" s="188">
        <v>1.4446656089499084</v>
      </c>
      <c r="J469" s="189">
        <v>-5.0781803978891329E-2</v>
      </c>
      <c r="K469" s="189">
        <v>0.47274793824366645</v>
      </c>
      <c r="L469" s="189">
        <v>-0.52352974222255777</v>
      </c>
      <c r="M469" s="190"/>
    </row>
    <row r="470" spans="1:13" ht="16.5" customHeight="1" x14ac:dyDescent="0.2">
      <c r="A470" s="178" t="s">
        <v>69</v>
      </c>
      <c r="B470" s="172" t="s">
        <v>226</v>
      </c>
      <c r="C470" s="173">
        <v>0</v>
      </c>
      <c r="D470" s="173">
        <v>0</v>
      </c>
      <c r="E470" s="174">
        <v>0</v>
      </c>
      <c r="F470" s="173">
        <v>0</v>
      </c>
      <c r="G470" s="175">
        <v>0</v>
      </c>
      <c r="H470" s="175">
        <v>38.800000000000004</v>
      </c>
      <c r="I470" s="188" t="s">
        <v>112</v>
      </c>
      <c r="J470" s="189">
        <v>0</v>
      </c>
      <c r="K470" s="189">
        <v>1.0320215181115434E-4</v>
      </c>
      <c r="L470" s="189">
        <v>-1.0320215181115434E-4</v>
      </c>
      <c r="M470" s="190"/>
    </row>
    <row r="471" spans="1:13" ht="16.5" customHeight="1" x14ac:dyDescent="0.2">
      <c r="A471" s="178" t="s">
        <v>69</v>
      </c>
      <c r="B471" s="172" t="s">
        <v>227</v>
      </c>
      <c r="C471" s="173">
        <v>0</v>
      </c>
      <c r="D471" s="173">
        <v>0</v>
      </c>
      <c r="E471" s="174">
        <v>0</v>
      </c>
      <c r="F471" s="173">
        <v>0</v>
      </c>
      <c r="G471" s="175">
        <v>0</v>
      </c>
      <c r="H471" s="175">
        <v>0</v>
      </c>
      <c r="I471" s="188" t="s">
        <v>112</v>
      </c>
      <c r="J471" s="189">
        <v>0</v>
      </c>
      <c r="K471" s="189">
        <v>0</v>
      </c>
      <c r="L471" s="189">
        <v>0</v>
      </c>
      <c r="M471" s="190"/>
    </row>
    <row r="472" spans="1:13" ht="16.5" customHeight="1" x14ac:dyDescent="0.2">
      <c r="A472" s="178" t="s">
        <v>69</v>
      </c>
      <c r="B472" s="176" t="s">
        <v>228</v>
      </c>
      <c r="C472" s="173">
        <v>0</v>
      </c>
      <c r="D472" s="173">
        <v>0</v>
      </c>
      <c r="E472" s="174">
        <v>0</v>
      </c>
      <c r="F472" s="173">
        <v>0</v>
      </c>
      <c r="G472" s="175">
        <v>0</v>
      </c>
      <c r="H472" s="175">
        <v>0</v>
      </c>
      <c r="I472" s="188" t="s">
        <v>112</v>
      </c>
      <c r="J472" s="189">
        <v>0</v>
      </c>
      <c r="K472" s="189">
        <v>0</v>
      </c>
      <c r="L472" s="189">
        <v>0</v>
      </c>
      <c r="M472" s="190"/>
    </row>
    <row r="473" spans="1:13" ht="16.5" customHeight="1" x14ac:dyDescent="0.2">
      <c r="A473" s="178" t="s">
        <v>69</v>
      </c>
      <c r="B473" s="172" t="s">
        <v>229</v>
      </c>
      <c r="C473" s="173">
        <v>-413.28</v>
      </c>
      <c r="D473" s="173">
        <v>404.64</v>
      </c>
      <c r="E473" s="174">
        <v>-817.92</v>
      </c>
      <c r="F473" s="173">
        <v>-8.6399999999999864</v>
      </c>
      <c r="G473" s="175">
        <v>-92940.92</v>
      </c>
      <c r="H473" s="175">
        <v>-216144.03</v>
      </c>
      <c r="I473" s="188">
        <v>-0.9999070377181547</v>
      </c>
      <c r="J473" s="189">
        <v>2.5935836733139341E-6</v>
      </c>
      <c r="K473" s="189">
        <v>-0.57491054116326534</v>
      </c>
      <c r="L473" s="189">
        <v>0.57491313474693861</v>
      </c>
      <c r="M473" s="190"/>
    </row>
    <row r="474" spans="1:13" ht="16.5" customHeight="1" x14ac:dyDescent="0.2">
      <c r="A474" s="178" t="s">
        <v>69</v>
      </c>
      <c r="B474" s="172" t="s">
        <v>230</v>
      </c>
      <c r="C474" s="173">
        <v>0</v>
      </c>
      <c r="D474" s="173">
        <v>0</v>
      </c>
      <c r="E474" s="174">
        <v>0</v>
      </c>
      <c r="F474" s="173">
        <v>4100</v>
      </c>
      <c r="G474" s="175">
        <v>2600</v>
      </c>
      <c r="H474" s="175">
        <v>6000</v>
      </c>
      <c r="I474" s="188">
        <v>0.57692307692307687</v>
      </c>
      <c r="J474" s="189">
        <v>-1.2307515116420308E-3</v>
      </c>
      <c r="K474" s="189">
        <v>1.5959095640900152E-2</v>
      </c>
      <c r="L474" s="189">
        <v>-1.7189847152542181E-2</v>
      </c>
      <c r="M474" s="190"/>
    </row>
    <row r="475" spans="1:13" ht="16.5" customHeight="1" x14ac:dyDescent="0.2">
      <c r="A475" s="178" t="s">
        <v>69</v>
      </c>
      <c r="B475" s="172" t="s">
        <v>231</v>
      </c>
      <c r="C475" s="173">
        <v>0</v>
      </c>
      <c r="D475" s="173">
        <v>0</v>
      </c>
      <c r="E475" s="174">
        <v>0</v>
      </c>
      <c r="F475" s="173">
        <v>0</v>
      </c>
      <c r="G475" s="175">
        <v>0</v>
      </c>
      <c r="H475" s="175">
        <v>0</v>
      </c>
      <c r="I475" s="188" t="s">
        <v>112</v>
      </c>
      <c r="J475" s="189">
        <v>0</v>
      </c>
      <c r="K475" s="189">
        <v>0</v>
      </c>
      <c r="L475" s="189">
        <v>0</v>
      </c>
      <c r="M475" s="190"/>
    </row>
    <row r="476" spans="1:13" ht="16.5" customHeight="1" x14ac:dyDescent="0.2">
      <c r="A476" s="178" t="s">
        <v>69</v>
      </c>
      <c r="B476" s="172" t="s">
        <v>232</v>
      </c>
      <c r="C476" s="173">
        <v>31397.01</v>
      </c>
      <c r="D476" s="173">
        <v>35039.54</v>
      </c>
      <c r="E476" s="174">
        <v>-3642.5300000000025</v>
      </c>
      <c r="F476" s="173">
        <v>121579.30999999998</v>
      </c>
      <c r="G476" s="175">
        <v>16716.597849999922</v>
      </c>
      <c r="H476" s="175">
        <v>114357.782899999</v>
      </c>
      <c r="I476" s="188">
        <v>6.2729697209292228</v>
      </c>
      <c r="J476" s="189">
        <v>-3.649607794314514E-2</v>
      </c>
      <c r="K476" s="189">
        <v>0.30417446576373003</v>
      </c>
      <c r="L476" s="189">
        <v>-0.34067054370687516</v>
      </c>
      <c r="M476" s="190"/>
    </row>
    <row r="477" spans="1:13" ht="16.5" customHeight="1" x14ac:dyDescent="0.2">
      <c r="A477" s="178" t="s">
        <v>69</v>
      </c>
      <c r="B477" s="172" t="s">
        <v>233</v>
      </c>
      <c r="C477" s="173">
        <v>0</v>
      </c>
      <c r="D477" s="173">
        <v>0</v>
      </c>
      <c r="E477" s="174">
        <v>0</v>
      </c>
      <c r="F477" s="173">
        <v>0</v>
      </c>
      <c r="G477" s="175">
        <v>0</v>
      </c>
      <c r="H477" s="175">
        <v>375</v>
      </c>
      <c r="I477" s="188" t="s">
        <v>112</v>
      </c>
      <c r="J477" s="189">
        <v>0</v>
      </c>
      <c r="K477" s="189">
        <v>9.974434775562595E-4</v>
      </c>
      <c r="L477" s="189">
        <v>-9.974434775562595E-4</v>
      </c>
      <c r="M477" s="190"/>
    </row>
    <row r="478" spans="1:13" ht="16.5" customHeight="1" x14ac:dyDescent="0.2">
      <c r="A478" s="178" t="s">
        <v>69</v>
      </c>
      <c r="B478" s="172" t="s">
        <v>234</v>
      </c>
      <c r="C478" s="173">
        <v>-31591.48</v>
      </c>
      <c r="D478" s="173">
        <v>-87602.98</v>
      </c>
      <c r="E478" s="174">
        <v>56011.5</v>
      </c>
      <c r="F478" s="173">
        <v>-156557.26</v>
      </c>
      <c r="G478" s="175">
        <v>-440386.61</v>
      </c>
      <c r="H478" s="175">
        <v>-1173654.6599999999</v>
      </c>
      <c r="I478" s="188">
        <v>-0.64450040840251699</v>
      </c>
      <c r="J478" s="189">
        <v>4.6995874244764507E-2</v>
      </c>
      <c r="K478" s="189">
        <v>-3.1217444947213582</v>
      </c>
      <c r="L478" s="189">
        <v>3.1687403689661227</v>
      </c>
      <c r="M478" s="190"/>
    </row>
    <row r="479" spans="1:13" ht="16.5" customHeight="1" x14ac:dyDescent="0.2">
      <c r="A479" s="178" t="s">
        <v>69</v>
      </c>
      <c r="B479" s="172" t="s">
        <v>127</v>
      </c>
      <c r="C479" s="173">
        <v>-762116.67999999307</v>
      </c>
      <c r="D479" s="173">
        <v>445838.88000000402</v>
      </c>
      <c r="E479" s="174">
        <v>-1207955.559999997</v>
      </c>
      <c r="F479" s="173">
        <v>-1437521.2199999895</v>
      </c>
      <c r="G479" s="175">
        <v>241907.7900000113</v>
      </c>
      <c r="H479" s="175">
        <v>-24080401.297399998</v>
      </c>
      <c r="I479" s="188">
        <v>-6.9424345946028536</v>
      </c>
      <c r="J479" s="189">
        <v>0.43151985720304475</v>
      </c>
      <c r="K479" s="189">
        <v>-64.050237896077121</v>
      </c>
      <c r="L479" s="189">
        <v>64.481757753280164</v>
      </c>
      <c r="M479" s="190"/>
    </row>
    <row r="480" spans="1:13" ht="16.5" customHeight="1" x14ac:dyDescent="0.2">
      <c r="A480" s="178" t="s">
        <v>69</v>
      </c>
      <c r="B480" s="79" t="s">
        <v>235</v>
      </c>
      <c r="C480" s="173">
        <v>-3717944.6599999992</v>
      </c>
      <c r="D480" s="173">
        <v>2061223.84</v>
      </c>
      <c r="E480" s="174">
        <v>-5779168.4999999991</v>
      </c>
      <c r="F480" s="173">
        <v>-4371393.0999999996</v>
      </c>
      <c r="G480" s="175">
        <v>-5908637.9662718922</v>
      </c>
      <c r="H480" s="175">
        <v>12975775.878444199</v>
      </c>
      <c r="I480" s="188">
        <v>-0.26016907365909081</v>
      </c>
      <c r="J480" s="189">
        <v>1.3122191867820836</v>
      </c>
      <c r="K480" s="189">
        <v>34.513608043162691</v>
      </c>
      <c r="L480" s="189">
        <v>-33.201388856380611</v>
      </c>
      <c r="M480" s="198"/>
    </row>
    <row r="481" spans="1:13" ht="16.5" customHeight="1" x14ac:dyDescent="0.2">
      <c r="A481" s="178" t="s">
        <v>69</v>
      </c>
      <c r="B481" s="79" t="s">
        <v>236</v>
      </c>
      <c r="C481" s="173">
        <v>0</v>
      </c>
      <c r="D481" s="173">
        <v>0</v>
      </c>
      <c r="E481" s="174">
        <v>0</v>
      </c>
      <c r="F481" s="173">
        <v>0</v>
      </c>
      <c r="G481" s="175">
        <v>0</v>
      </c>
      <c r="H481" s="175">
        <v>0</v>
      </c>
      <c r="I481" s="188" t="s">
        <v>112</v>
      </c>
      <c r="J481" s="189">
        <v>0</v>
      </c>
      <c r="K481" s="189">
        <v>0</v>
      </c>
      <c r="L481" s="189">
        <v>0</v>
      </c>
      <c r="M481" s="190"/>
    </row>
    <row r="482" spans="1:13" ht="16.5" customHeight="1" x14ac:dyDescent="0.2">
      <c r="A482" s="178" t="s">
        <v>69</v>
      </c>
      <c r="B482" s="79" t="s">
        <v>237</v>
      </c>
      <c r="C482" s="173">
        <v>0</v>
      </c>
      <c r="D482" s="173">
        <v>0</v>
      </c>
      <c r="E482" s="174">
        <v>0</v>
      </c>
      <c r="F482" s="173">
        <v>0</v>
      </c>
      <c r="G482" s="175">
        <v>0</v>
      </c>
      <c r="H482" s="175">
        <v>0</v>
      </c>
      <c r="I482" s="188" t="s">
        <v>112</v>
      </c>
      <c r="J482" s="189">
        <v>0</v>
      </c>
      <c r="K482" s="189">
        <v>0</v>
      </c>
      <c r="L482" s="189">
        <v>0</v>
      </c>
      <c r="M482" s="190"/>
    </row>
    <row r="483" spans="1:13" ht="16.5" customHeight="1" x14ac:dyDescent="0.2">
      <c r="A483" s="178" t="s">
        <v>69</v>
      </c>
      <c r="B483" s="79" t="s">
        <v>238</v>
      </c>
      <c r="C483" s="173">
        <v>0</v>
      </c>
      <c r="D483" s="173">
        <v>0</v>
      </c>
      <c r="E483" s="174">
        <v>0</v>
      </c>
      <c r="F483" s="173">
        <v>0</v>
      </c>
      <c r="G483" s="175">
        <v>0</v>
      </c>
      <c r="H483" s="175">
        <v>0</v>
      </c>
      <c r="I483" s="188" t="s">
        <v>112</v>
      </c>
      <c r="J483" s="189">
        <v>0</v>
      </c>
      <c r="K483" s="189">
        <v>0</v>
      </c>
      <c r="L483" s="189">
        <v>0</v>
      </c>
      <c r="M483" s="190"/>
    </row>
    <row r="484" spans="1:13" ht="16.5" customHeight="1" x14ac:dyDescent="0.2">
      <c r="A484" s="178" t="s">
        <v>69</v>
      </c>
      <c r="B484" s="79" t="s">
        <v>239</v>
      </c>
      <c r="C484" s="173">
        <v>0</v>
      </c>
      <c r="D484" s="173">
        <v>0</v>
      </c>
      <c r="E484" s="174">
        <v>0</v>
      </c>
      <c r="F484" s="173">
        <v>0</v>
      </c>
      <c r="G484" s="175">
        <v>0</v>
      </c>
      <c r="H484" s="175">
        <v>0</v>
      </c>
      <c r="I484" s="188" t="s">
        <v>112</v>
      </c>
      <c r="J484" s="189">
        <v>0</v>
      </c>
      <c r="K484" s="189">
        <v>0</v>
      </c>
      <c r="L484" s="189">
        <v>0</v>
      </c>
      <c r="M484" s="190"/>
    </row>
    <row r="485" spans="1:13" ht="16.5" customHeight="1" x14ac:dyDescent="0.2">
      <c r="A485" s="178" t="s">
        <v>69</v>
      </c>
      <c r="B485" s="79" t="s">
        <v>240</v>
      </c>
      <c r="C485" s="173">
        <v>3807543.9400000009</v>
      </c>
      <c r="D485" s="173">
        <v>-4956683.6399999997</v>
      </c>
      <c r="E485" s="174">
        <v>8764227.5800000001</v>
      </c>
      <c r="F485" s="173">
        <v>-4579286.0299999975</v>
      </c>
      <c r="G485" s="175">
        <v>-4999458.9800000004</v>
      </c>
      <c r="H485" s="175">
        <v>-9206637.5</v>
      </c>
      <c r="I485" s="188">
        <v>-8.4043683862769281E-2</v>
      </c>
      <c r="J485" s="189">
        <v>1.3746251716253004</v>
      </c>
      <c r="K485" s="189">
        <v>-24.488268065599648</v>
      </c>
      <c r="L485" s="189">
        <v>25.862893237224949</v>
      </c>
      <c r="M485" s="190"/>
    </row>
    <row r="486" spans="1:13" ht="16.5" customHeight="1" x14ac:dyDescent="0.2">
      <c r="A486" s="178" t="s">
        <v>69</v>
      </c>
      <c r="B486" s="79" t="s">
        <v>241</v>
      </c>
      <c r="C486" s="173">
        <v>2440</v>
      </c>
      <c r="D486" s="173">
        <v>0</v>
      </c>
      <c r="E486" s="174">
        <v>2440</v>
      </c>
      <c r="F486" s="173">
        <v>4122.1400000000003</v>
      </c>
      <c r="G486" s="175">
        <v>87111.22</v>
      </c>
      <c r="H486" s="175">
        <v>188056.48</v>
      </c>
      <c r="I486" s="188">
        <v>-0.95267957445665441</v>
      </c>
      <c r="J486" s="189">
        <v>-1.237397569804898E-3</v>
      </c>
      <c r="K486" s="189">
        <v>0.50020189170183782</v>
      </c>
      <c r="L486" s="189">
        <v>-0.50143928927164272</v>
      </c>
      <c r="M486" s="190"/>
    </row>
    <row r="487" spans="1:13" ht="16.5" customHeight="1" x14ac:dyDescent="0.2">
      <c r="A487" s="178" t="s">
        <v>69</v>
      </c>
      <c r="B487" s="79" t="s">
        <v>242</v>
      </c>
      <c r="C487" s="173">
        <v>-35234.22</v>
      </c>
      <c r="D487" s="173">
        <v>161245.12</v>
      </c>
      <c r="E487" s="174">
        <v>-196479.34</v>
      </c>
      <c r="F487" s="173">
        <v>162932.98000000001</v>
      </c>
      <c r="G487" s="175">
        <v>-103478.99999999999</v>
      </c>
      <c r="H487" s="175">
        <v>-347081.38</v>
      </c>
      <c r="I487" s="188">
        <v>-2.5745511649706705</v>
      </c>
      <c r="J487" s="189">
        <v>-4.8909758885692878E-2</v>
      </c>
      <c r="K487" s="189">
        <v>-0.92318415643260165</v>
      </c>
      <c r="L487" s="189">
        <v>0.87427439754690872</v>
      </c>
      <c r="M487" s="190"/>
    </row>
    <row r="488" spans="1:13" ht="16.5" customHeight="1" x14ac:dyDescent="0.2">
      <c r="A488" s="178" t="s">
        <v>69</v>
      </c>
      <c r="B488" s="79" t="s">
        <v>243</v>
      </c>
      <c r="C488" s="173">
        <v>0</v>
      </c>
      <c r="D488" s="173">
        <v>0</v>
      </c>
      <c r="E488" s="174">
        <v>0</v>
      </c>
      <c r="F488" s="173">
        <v>0</v>
      </c>
      <c r="G488" s="175">
        <v>809.62000000000012</v>
      </c>
      <c r="H488" s="175">
        <v>157447.78</v>
      </c>
      <c r="I488" s="188">
        <v>-1</v>
      </c>
      <c r="J488" s="189">
        <v>0</v>
      </c>
      <c r="K488" s="189">
        <v>0.41878736324456772</v>
      </c>
      <c r="L488" s="189">
        <v>-0.41878736324456772</v>
      </c>
      <c r="M488" s="190"/>
    </row>
    <row r="489" spans="1:13" ht="16.5" customHeight="1" x14ac:dyDescent="0.2">
      <c r="A489" s="178" t="s">
        <v>69</v>
      </c>
      <c r="B489" s="79" t="s">
        <v>244</v>
      </c>
      <c r="C489" s="173">
        <v>0</v>
      </c>
      <c r="D489" s="173">
        <v>0</v>
      </c>
      <c r="E489" s="174">
        <v>0</v>
      </c>
      <c r="F489" s="173">
        <v>0</v>
      </c>
      <c r="G489" s="175">
        <v>0</v>
      </c>
      <c r="H489" s="175">
        <v>0</v>
      </c>
      <c r="I489" s="188" t="s">
        <v>112</v>
      </c>
      <c r="J489" s="189">
        <v>0</v>
      </c>
      <c r="K489" s="189">
        <v>0</v>
      </c>
      <c r="L489" s="189">
        <v>0</v>
      </c>
      <c r="M489" s="190"/>
    </row>
    <row r="490" spans="1:13" ht="16.5" customHeight="1" x14ac:dyDescent="0.2">
      <c r="A490" s="178" t="s">
        <v>69</v>
      </c>
      <c r="B490" s="177" t="s">
        <v>245</v>
      </c>
      <c r="C490" s="173">
        <v>0</v>
      </c>
      <c r="D490" s="173">
        <v>0</v>
      </c>
      <c r="E490" s="174">
        <v>0</v>
      </c>
      <c r="F490" s="173">
        <v>0</v>
      </c>
      <c r="G490" s="175">
        <v>0</v>
      </c>
      <c r="H490" s="175">
        <v>0</v>
      </c>
      <c r="I490" s="188" t="s">
        <v>112</v>
      </c>
      <c r="J490" s="189">
        <v>0</v>
      </c>
      <c r="K490" s="189">
        <v>0</v>
      </c>
      <c r="L490" s="189">
        <v>0</v>
      </c>
      <c r="M490" s="190"/>
    </row>
    <row r="491" spans="1:13" ht="16.5" customHeight="1" x14ac:dyDescent="0.2">
      <c r="A491" s="178" t="s">
        <v>69</v>
      </c>
      <c r="B491" s="177" t="s">
        <v>246</v>
      </c>
      <c r="C491" s="173">
        <v>749.69</v>
      </c>
      <c r="D491" s="173">
        <v>-792.53</v>
      </c>
      <c r="E491" s="174">
        <v>1542.22</v>
      </c>
      <c r="F491" s="173">
        <v>2977.3399999999997</v>
      </c>
      <c r="G491" s="175">
        <v>0</v>
      </c>
      <c r="H491" s="175">
        <v>0</v>
      </c>
      <c r="I491" s="188" t="s">
        <v>112</v>
      </c>
      <c r="J491" s="189">
        <v>-8.9374773309080092E-4</v>
      </c>
      <c r="K491" s="189">
        <v>0</v>
      </c>
      <c r="L491" s="189">
        <v>-8.9374773309080092E-4</v>
      </c>
      <c r="M491" s="190"/>
    </row>
    <row r="492" spans="1:13" ht="16.5" customHeight="1" x14ac:dyDescent="0.2">
      <c r="A492" s="178" t="s">
        <v>69</v>
      </c>
      <c r="B492" s="177" t="s">
        <v>247</v>
      </c>
      <c r="C492" s="173">
        <v>28863.760000000002</v>
      </c>
      <c r="D492" s="173">
        <v>8049.76</v>
      </c>
      <c r="E492" s="174">
        <v>20814</v>
      </c>
      <c r="F492" s="173">
        <v>44963.28</v>
      </c>
      <c r="G492" s="175">
        <v>0</v>
      </c>
      <c r="H492" s="175">
        <v>29286</v>
      </c>
      <c r="I492" s="188" t="s">
        <v>112</v>
      </c>
      <c r="J492" s="189">
        <v>-1.3497225567898511E-2</v>
      </c>
      <c r="K492" s="189">
        <v>7.7896345823233654E-2</v>
      </c>
      <c r="L492" s="189">
        <v>-9.1393571391132161E-2</v>
      </c>
      <c r="M492" s="190"/>
    </row>
    <row r="493" spans="1:13" ht="16.5" customHeight="1" x14ac:dyDescent="0.2">
      <c r="A493" s="178" t="s">
        <v>69</v>
      </c>
      <c r="B493" s="177" t="s">
        <v>248</v>
      </c>
      <c r="C493" s="173">
        <v>0</v>
      </c>
      <c r="D493" s="173">
        <v>0</v>
      </c>
      <c r="E493" s="174">
        <v>0</v>
      </c>
      <c r="F493" s="173">
        <v>0</v>
      </c>
      <c r="G493" s="175">
        <v>0</v>
      </c>
      <c r="H493" s="175">
        <v>0</v>
      </c>
      <c r="I493" s="188" t="s">
        <v>112</v>
      </c>
      <c r="J493" s="189">
        <v>0</v>
      </c>
      <c r="K493" s="189">
        <v>0</v>
      </c>
      <c r="L493" s="189">
        <v>0</v>
      </c>
      <c r="M493" s="190"/>
    </row>
    <row r="494" spans="1:13" ht="16.5" customHeight="1" x14ac:dyDescent="0.2">
      <c r="A494" s="178" t="s">
        <v>69</v>
      </c>
      <c r="B494" s="178" t="s">
        <v>210</v>
      </c>
      <c r="C494" s="179">
        <v>513299.87000000855</v>
      </c>
      <c r="D494" s="179">
        <v>-1276172.8699999955</v>
      </c>
      <c r="E494" s="180">
        <v>1789472.7400000039</v>
      </c>
      <c r="F494" s="179">
        <v>-3331297.9599999888</v>
      </c>
      <c r="G494" s="181">
        <v>-1481065.3216307091</v>
      </c>
      <c r="H494" s="181">
        <v>375961.153125941</v>
      </c>
      <c r="I494" s="191">
        <v>1.2492579573277047</v>
      </c>
      <c r="J494" s="192">
        <v>1</v>
      </c>
      <c r="K494" s="192">
        <v>1</v>
      </c>
      <c r="L494" s="192">
        <v>0</v>
      </c>
      <c r="M494" s="193"/>
    </row>
    <row r="495" spans="1:13" ht="16.5" customHeight="1" x14ac:dyDescent="0.2">
      <c r="A495" s="178"/>
      <c r="G495">
        <v>0</v>
      </c>
      <c r="H495">
        <v>0</v>
      </c>
      <c r="K495">
        <v>0</v>
      </c>
    </row>
    <row r="496" spans="1:13" ht="16.5" customHeight="1" x14ac:dyDescent="0.2">
      <c r="A496" s="178"/>
      <c r="G496">
        <v>0</v>
      </c>
      <c r="H496">
        <v>0</v>
      </c>
      <c r="K496">
        <v>0</v>
      </c>
    </row>
    <row r="497" spans="1:13" ht="16.5" customHeight="1" x14ac:dyDescent="0.2">
      <c r="A497" s="178" t="s">
        <v>3</v>
      </c>
      <c r="B497" s="168" t="s">
        <v>4</v>
      </c>
      <c r="C497" s="169" t="s">
        <v>439</v>
      </c>
      <c r="D497" s="169" t="s">
        <v>171</v>
      </c>
      <c r="E497" s="170" t="s">
        <v>440</v>
      </c>
      <c r="F497" s="170" t="s">
        <v>20</v>
      </c>
      <c r="G497" s="170" t="s">
        <v>21</v>
      </c>
      <c r="H497" s="170" t="s">
        <v>22</v>
      </c>
      <c r="I497" s="170" t="s">
        <v>441</v>
      </c>
      <c r="J497" s="170" t="s">
        <v>260</v>
      </c>
      <c r="K497" s="170" t="s">
        <v>442</v>
      </c>
      <c r="L497" s="170" t="s">
        <v>213</v>
      </c>
      <c r="M497" s="187" t="s">
        <v>140</v>
      </c>
    </row>
    <row r="498" spans="1:13" ht="16.5" customHeight="1" x14ac:dyDescent="0.2">
      <c r="A498" s="178" t="s">
        <v>70</v>
      </c>
      <c r="B498" s="172" t="s">
        <v>217</v>
      </c>
      <c r="C498" s="173">
        <v>541.21</v>
      </c>
      <c r="D498" s="173">
        <v>541.21</v>
      </c>
      <c r="E498" s="174">
        <v>0</v>
      </c>
      <c r="F498" s="173">
        <v>3247.27</v>
      </c>
      <c r="G498" s="175">
        <v>2091.6295586279098</v>
      </c>
      <c r="H498" s="175">
        <v>5338.9083254474899</v>
      </c>
      <c r="I498" s="188">
        <v>0.55250722414258679</v>
      </c>
      <c r="J498" s="189">
        <v>8.8715634736274349E-3</v>
      </c>
      <c r="K498" s="189">
        <v>4.9456945193974283E-3</v>
      </c>
      <c r="L498" s="189">
        <v>3.9258689542300065E-3</v>
      </c>
      <c r="M498" s="190"/>
    </row>
    <row r="499" spans="1:13" ht="16.5" customHeight="1" x14ac:dyDescent="0.2">
      <c r="A499" s="178" t="s">
        <v>70</v>
      </c>
      <c r="B499" s="172" t="s">
        <v>218</v>
      </c>
      <c r="C499" s="173">
        <v>30.96</v>
      </c>
      <c r="D499" s="173">
        <v>52.5</v>
      </c>
      <c r="E499" s="174">
        <v>-21.54</v>
      </c>
      <c r="F499" s="173">
        <v>613.19999999999993</v>
      </c>
      <c r="G499" s="175">
        <v>568.62</v>
      </c>
      <c r="H499" s="175">
        <v>1428.8400000000001</v>
      </c>
      <c r="I499" s="188">
        <v>7.8400337659596753E-2</v>
      </c>
      <c r="J499" s="189">
        <v>1.6752665229649345E-3</v>
      </c>
      <c r="K499" s="189">
        <v>1.3236050754820783E-3</v>
      </c>
      <c r="L499" s="189">
        <v>3.5166144748285618E-4</v>
      </c>
      <c r="M499" s="190"/>
    </row>
    <row r="500" spans="1:13" ht="16.5" customHeight="1" x14ac:dyDescent="0.2">
      <c r="A500" s="178" t="s">
        <v>70</v>
      </c>
      <c r="B500" s="172" t="s">
        <v>219</v>
      </c>
      <c r="C500" s="173">
        <v>1362.15</v>
      </c>
      <c r="D500" s="173">
        <v>1170.3</v>
      </c>
      <c r="E500" s="174">
        <v>191.85000000000014</v>
      </c>
      <c r="F500" s="173">
        <v>4979.26</v>
      </c>
      <c r="G500" s="175">
        <v>2849.6</v>
      </c>
      <c r="H500" s="175">
        <v>8837.75</v>
      </c>
      <c r="I500" s="188">
        <v>0.74735401459854023</v>
      </c>
      <c r="J500" s="189">
        <v>1.3603371798986271E-2</v>
      </c>
      <c r="K500" s="189">
        <v>8.1868444023415754E-3</v>
      </c>
      <c r="L500" s="189">
        <v>5.4165273966446954E-3</v>
      </c>
      <c r="M500" s="190"/>
    </row>
    <row r="501" spans="1:13" ht="16.5" customHeight="1" x14ac:dyDescent="0.2">
      <c r="A501" s="178" t="s">
        <v>70</v>
      </c>
      <c r="B501" s="172" t="s">
        <v>220</v>
      </c>
      <c r="C501" s="173">
        <v>330.85999999999996</v>
      </c>
      <c r="D501" s="173">
        <v>532.04</v>
      </c>
      <c r="E501" s="174">
        <v>-201.18</v>
      </c>
      <c r="F501" s="173">
        <v>1720.4099999999999</v>
      </c>
      <c r="G501" s="175">
        <v>1468.1899999999998</v>
      </c>
      <c r="H501" s="175">
        <v>3415.59</v>
      </c>
      <c r="I501" s="188">
        <v>0.17178975473201707</v>
      </c>
      <c r="J501" s="189">
        <v>4.7001716874985368E-3</v>
      </c>
      <c r="K501" s="189">
        <v>3.1640297442441646E-3</v>
      </c>
      <c r="L501" s="189">
        <v>1.5361419432543722E-3</v>
      </c>
      <c r="M501" s="190"/>
    </row>
    <row r="502" spans="1:13" ht="16.5" customHeight="1" x14ac:dyDescent="0.2">
      <c r="A502" s="178" t="s">
        <v>70</v>
      </c>
      <c r="B502" s="172" t="s">
        <v>211</v>
      </c>
      <c r="C502" s="173">
        <v>47463.02</v>
      </c>
      <c r="D502" s="173">
        <v>51564.72</v>
      </c>
      <c r="E502" s="174">
        <v>-4101.7000000000044</v>
      </c>
      <c r="F502" s="173">
        <v>306997.68</v>
      </c>
      <c r="G502" s="175">
        <v>354784.15830585494</v>
      </c>
      <c r="H502" s="175">
        <v>940478.33830585505</v>
      </c>
      <c r="I502" s="188">
        <v>-0.13469169123571412</v>
      </c>
      <c r="J502" s="189">
        <v>0.83871972591634314</v>
      </c>
      <c r="K502" s="189">
        <v>0.87121154360360908</v>
      </c>
      <c r="L502" s="189">
        <v>-3.2491817687265945E-2</v>
      </c>
      <c r="M502" s="190"/>
    </row>
    <row r="503" spans="1:13" ht="16.5" customHeight="1" x14ac:dyDescent="0.2">
      <c r="A503" s="178" t="s">
        <v>70</v>
      </c>
      <c r="B503" s="172" t="s">
        <v>221</v>
      </c>
      <c r="C503" s="173">
        <v>7832.63</v>
      </c>
      <c r="D503" s="173">
        <v>6805.98</v>
      </c>
      <c r="E503" s="174">
        <v>1026.6500000000005</v>
      </c>
      <c r="F503" s="173">
        <v>46640.529999999992</v>
      </c>
      <c r="G503" s="175">
        <v>51019</v>
      </c>
      <c r="H503" s="175">
        <v>110553.56</v>
      </c>
      <c r="I503" s="188">
        <v>-8.5820380642505856E-2</v>
      </c>
      <c r="J503" s="189">
        <v>0.12742224155633025</v>
      </c>
      <c r="K503" s="189">
        <v>0.1024112238799393</v>
      </c>
      <c r="L503" s="189">
        <v>2.5011017676390954E-2</v>
      </c>
      <c r="M503" s="190"/>
    </row>
    <row r="504" spans="1:13" ht="16.5" customHeight="1" x14ac:dyDescent="0.2">
      <c r="A504" s="178" t="s">
        <v>70</v>
      </c>
      <c r="B504" s="172" t="s">
        <v>222</v>
      </c>
      <c r="C504" s="173">
        <v>0</v>
      </c>
      <c r="D504" s="173">
        <v>0</v>
      </c>
      <c r="E504" s="174">
        <v>0</v>
      </c>
      <c r="F504" s="173">
        <v>0</v>
      </c>
      <c r="G504" s="175">
        <v>0</v>
      </c>
      <c r="H504" s="175">
        <v>0</v>
      </c>
      <c r="I504" s="188" t="s">
        <v>112</v>
      </c>
      <c r="J504" s="189">
        <v>0</v>
      </c>
      <c r="K504" s="189">
        <v>0</v>
      </c>
      <c r="L504" s="189">
        <v>0</v>
      </c>
      <c r="M504" s="190"/>
    </row>
    <row r="505" spans="1:13" ht="16.5" customHeight="1" x14ac:dyDescent="0.2">
      <c r="A505" s="178" t="s">
        <v>70</v>
      </c>
      <c r="B505" s="172" t="s">
        <v>223</v>
      </c>
      <c r="C505" s="173">
        <v>0</v>
      </c>
      <c r="D505" s="173">
        <v>0</v>
      </c>
      <c r="E505" s="174">
        <v>0</v>
      </c>
      <c r="F505" s="173">
        <v>0</v>
      </c>
      <c r="G505" s="175">
        <v>0</v>
      </c>
      <c r="H505" s="175">
        <v>0</v>
      </c>
      <c r="I505" s="188" t="s">
        <v>112</v>
      </c>
      <c r="J505" s="189">
        <v>0</v>
      </c>
      <c r="K505" s="189">
        <v>0</v>
      </c>
      <c r="L505" s="189">
        <v>0</v>
      </c>
      <c r="M505" s="190"/>
    </row>
    <row r="506" spans="1:13" ht="16.5" customHeight="1" x14ac:dyDescent="0.2">
      <c r="A506" s="178" t="s">
        <v>70</v>
      </c>
      <c r="B506" s="172" t="s">
        <v>224</v>
      </c>
      <c r="C506" s="173">
        <v>0</v>
      </c>
      <c r="D506" s="173">
        <v>0</v>
      </c>
      <c r="E506" s="174">
        <v>0</v>
      </c>
      <c r="F506" s="173">
        <v>0</v>
      </c>
      <c r="G506" s="175">
        <v>0</v>
      </c>
      <c r="H506" s="175">
        <v>0</v>
      </c>
      <c r="I506" s="188" t="s">
        <v>112</v>
      </c>
      <c r="J506" s="189">
        <v>0</v>
      </c>
      <c r="K506" s="189">
        <v>0</v>
      </c>
      <c r="L506" s="189">
        <v>0</v>
      </c>
      <c r="M506" s="190"/>
    </row>
    <row r="507" spans="1:13" ht="16.5" customHeight="1" x14ac:dyDescent="0.2">
      <c r="A507" s="178" t="s">
        <v>70</v>
      </c>
      <c r="B507" s="172" t="s">
        <v>225</v>
      </c>
      <c r="C507" s="173">
        <v>33.129999999999995</v>
      </c>
      <c r="D507" s="173">
        <v>281.13</v>
      </c>
      <c r="E507" s="174">
        <v>-248</v>
      </c>
      <c r="F507" s="173">
        <v>1617.2200000000003</v>
      </c>
      <c r="G507" s="175">
        <v>2170.3200000000002</v>
      </c>
      <c r="H507" s="175">
        <v>4794.5599999999995</v>
      </c>
      <c r="I507" s="188">
        <v>-0.25484721147111944</v>
      </c>
      <c r="J507" s="189">
        <v>4.4182559136812655E-3</v>
      </c>
      <c r="K507" s="189">
        <v>4.4414377751906108E-3</v>
      </c>
      <c r="L507" s="189">
        <v>-2.3181861509345356E-5</v>
      </c>
      <c r="M507" s="190"/>
    </row>
    <row r="508" spans="1:13" ht="16.5" customHeight="1" x14ac:dyDescent="0.2">
      <c r="A508" s="178" t="s">
        <v>70</v>
      </c>
      <c r="B508" s="172" t="s">
        <v>226</v>
      </c>
      <c r="C508" s="173">
        <v>0</v>
      </c>
      <c r="D508" s="173">
        <v>0</v>
      </c>
      <c r="E508" s="174">
        <v>0</v>
      </c>
      <c r="F508" s="173">
        <v>0</v>
      </c>
      <c r="G508" s="175">
        <v>0</v>
      </c>
      <c r="H508" s="175">
        <v>214</v>
      </c>
      <c r="I508" s="188" t="s">
        <v>112</v>
      </c>
      <c r="J508" s="189">
        <v>0</v>
      </c>
      <c r="K508" s="189">
        <v>1.9823877141818871E-4</v>
      </c>
      <c r="L508" s="189">
        <v>-1.9823877141818871E-4</v>
      </c>
      <c r="M508" s="190"/>
    </row>
    <row r="509" spans="1:13" ht="16.5" customHeight="1" x14ac:dyDescent="0.2">
      <c r="A509" s="178" t="s">
        <v>70</v>
      </c>
      <c r="B509" s="172" t="s">
        <v>227</v>
      </c>
      <c r="C509" s="173">
        <v>0</v>
      </c>
      <c r="D509" s="173">
        <v>0</v>
      </c>
      <c r="E509" s="174">
        <v>0</v>
      </c>
      <c r="F509" s="173">
        <v>0</v>
      </c>
      <c r="G509" s="175">
        <v>0</v>
      </c>
      <c r="H509" s="175">
        <v>0</v>
      </c>
      <c r="I509" s="188" t="s">
        <v>112</v>
      </c>
      <c r="J509" s="189">
        <v>0</v>
      </c>
      <c r="K509" s="189">
        <v>0</v>
      </c>
      <c r="L509" s="189">
        <v>0</v>
      </c>
      <c r="M509" s="190"/>
    </row>
    <row r="510" spans="1:13" ht="16.5" customHeight="1" x14ac:dyDescent="0.2">
      <c r="A510" s="178" t="s">
        <v>70</v>
      </c>
      <c r="B510" s="176" t="s">
        <v>228</v>
      </c>
      <c r="C510" s="173">
        <v>0</v>
      </c>
      <c r="D510" s="173">
        <v>0</v>
      </c>
      <c r="E510" s="174">
        <v>0</v>
      </c>
      <c r="F510" s="173">
        <v>0</v>
      </c>
      <c r="G510" s="175">
        <v>0</v>
      </c>
      <c r="H510" s="175">
        <v>0</v>
      </c>
      <c r="I510" s="188" t="s">
        <v>112</v>
      </c>
      <c r="J510" s="189">
        <v>0</v>
      </c>
      <c r="K510" s="189">
        <v>0</v>
      </c>
      <c r="L510" s="189">
        <v>0</v>
      </c>
      <c r="M510" s="190"/>
    </row>
    <row r="511" spans="1:13" ht="16.5" customHeight="1" x14ac:dyDescent="0.2">
      <c r="A511" s="178" t="s">
        <v>70</v>
      </c>
      <c r="B511" s="172" t="s">
        <v>229</v>
      </c>
      <c r="C511" s="173">
        <v>0</v>
      </c>
      <c r="D511" s="173">
        <v>0</v>
      </c>
      <c r="E511" s="174">
        <v>0</v>
      </c>
      <c r="F511" s="173">
        <v>0</v>
      </c>
      <c r="G511" s="175">
        <v>0</v>
      </c>
      <c r="H511" s="175">
        <v>0</v>
      </c>
      <c r="I511" s="188" t="s">
        <v>112</v>
      </c>
      <c r="J511" s="189">
        <v>0</v>
      </c>
      <c r="K511" s="189">
        <v>0</v>
      </c>
      <c r="L511" s="189">
        <v>0</v>
      </c>
      <c r="M511" s="190"/>
    </row>
    <row r="512" spans="1:13" ht="16.5" customHeight="1" x14ac:dyDescent="0.2">
      <c r="A512" s="178" t="s">
        <v>70</v>
      </c>
      <c r="B512" s="172" t="s">
        <v>230</v>
      </c>
      <c r="C512" s="173">
        <v>90</v>
      </c>
      <c r="D512" s="173">
        <v>0</v>
      </c>
      <c r="E512" s="174">
        <v>90</v>
      </c>
      <c r="F512" s="173">
        <v>90</v>
      </c>
      <c r="G512" s="175">
        <v>360</v>
      </c>
      <c r="H512" s="175">
        <v>360</v>
      </c>
      <c r="I512" s="188">
        <v>-0.75</v>
      </c>
      <c r="J512" s="189">
        <v>2.4588060513183974E-4</v>
      </c>
      <c r="K512" s="189">
        <v>3.3348578369414924E-4</v>
      </c>
      <c r="L512" s="189">
        <v>-8.7605178562309509E-5</v>
      </c>
      <c r="M512" s="190"/>
    </row>
    <row r="513" spans="1:13" ht="16.5" customHeight="1" x14ac:dyDescent="0.2">
      <c r="A513" s="178" t="s">
        <v>70</v>
      </c>
      <c r="B513" s="172" t="s">
        <v>231</v>
      </c>
      <c r="C513" s="173">
        <v>0</v>
      </c>
      <c r="D513" s="173">
        <v>0</v>
      </c>
      <c r="E513" s="174">
        <v>0</v>
      </c>
      <c r="F513" s="173">
        <v>0</v>
      </c>
      <c r="G513" s="175">
        <v>0</v>
      </c>
      <c r="H513" s="175">
        <v>0</v>
      </c>
      <c r="I513" s="188" t="s">
        <v>112</v>
      </c>
      <c r="J513" s="189">
        <v>0</v>
      </c>
      <c r="K513" s="189">
        <v>0</v>
      </c>
      <c r="L513" s="189">
        <v>0</v>
      </c>
      <c r="M513" s="190"/>
    </row>
    <row r="514" spans="1:13" ht="16.5" customHeight="1" x14ac:dyDescent="0.2">
      <c r="A514" s="178" t="s">
        <v>70</v>
      </c>
      <c r="B514" s="172" t="s">
        <v>232</v>
      </c>
      <c r="C514" s="173">
        <v>0</v>
      </c>
      <c r="D514" s="173">
        <v>0</v>
      </c>
      <c r="E514" s="174">
        <v>0</v>
      </c>
      <c r="F514" s="173">
        <v>0</v>
      </c>
      <c r="G514" s="175">
        <v>0</v>
      </c>
      <c r="H514" s="175">
        <v>0</v>
      </c>
      <c r="I514" s="188" t="s">
        <v>112</v>
      </c>
      <c r="J514" s="189">
        <v>0</v>
      </c>
      <c r="K514" s="189">
        <v>0</v>
      </c>
      <c r="L514" s="189">
        <v>0</v>
      </c>
      <c r="M514" s="190"/>
    </row>
    <row r="515" spans="1:13" ht="16.5" customHeight="1" x14ac:dyDescent="0.2">
      <c r="A515" s="178" t="s">
        <v>70</v>
      </c>
      <c r="B515" s="172" t="s">
        <v>233</v>
      </c>
      <c r="C515" s="173">
        <v>0</v>
      </c>
      <c r="D515" s="173">
        <v>0</v>
      </c>
      <c r="E515" s="174">
        <v>0</v>
      </c>
      <c r="F515" s="173">
        <v>0</v>
      </c>
      <c r="G515" s="175">
        <v>0</v>
      </c>
      <c r="H515" s="175">
        <v>0</v>
      </c>
      <c r="I515" s="188" t="s">
        <v>112</v>
      </c>
      <c r="J515" s="189">
        <v>0</v>
      </c>
      <c r="K515" s="189">
        <v>0</v>
      </c>
      <c r="L515" s="189">
        <v>0</v>
      </c>
      <c r="M515" s="190"/>
    </row>
    <row r="516" spans="1:13" ht="16.5" customHeight="1" x14ac:dyDescent="0.2">
      <c r="A516" s="178" t="s">
        <v>70</v>
      </c>
      <c r="B516" s="172" t="s">
        <v>234</v>
      </c>
      <c r="C516" s="173">
        <v>0</v>
      </c>
      <c r="D516" s="173">
        <v>0</v>
      </c>
      <c r="E516" s="174">
        <v>0</v>
      </c>
      <c r="F516" s="173">
        <v>0</v>
      </c>
      <c r="G516" s="175">
        <v>0</v>
      </c>
      <c r="H516" s="175">
        <v>0</v>
      </c>
      <c r="I516" s="188" t="s">
        <v>112</v>
      </c>
      <c r="J516" s="189">
        <v>0</v>
      </c>
      <c r="K516" s="189">
        <v>0</v>
      </c>
      <c r="L516" s="189">
        <v>0</v>
      </c>
      <c r="M516" s="190"/>
    </row>
    <row r="517" spans="1:13" ht="16.5" customHeight="1" x14ac:dyDescent="0.2">
      <c r="A517" s="178" t="s">
        <v>70</v>
      </c>
      <c r="B517" s="172" t="s">
        <v>127</v>
      </c>
      <c r="C517" s="173">
        <v>0</v>
      </c>
      <c r="D517" s="173">
        <v>83.04</v>
      </c>
      <c r="E517" s="174">
        <v>-83.04</v>
      </c>
      <c r="F517" s="173">
        <v>125.74000000000001</v>
      </c>
      <c r="G517" s="175">
        <v>2784.74</v>
      </c>
      <c r="H517" s="175">
        <v>4084.7400000000002</v>
      </c>
      <c r="I517" s="188">
        <v>-0.95484677205053259</v>
      </c>
      <c r="J517" s="189">
        <v>3.43522525436417E-4</v>
      </c>
      <c r="K517" s="189">
        <v>3.7838964446856643E-3</v>
      </c>
      <c r="L517" s="189">
        <v>-3.4403739192492471E-3</v>
      </c>
      <c r="M517" s="190"/>
    </row>
    <row r="518" spans="1:13" ht="16.5" customHeight="1" x14ac:dyDescent="0.2">
      <c r="A518" s="178" t="s">
        <v>70</v>
      </c>
      <c r="B518" s="79" t="s">
        <v>235</v>
      </c>
      <c r="C518" s="173">
        <v>0</v>
      </c>
      <c r="D518" s="173">
        <v>0</v>
      </c>
      <c r="E518" s="174">
        <v>0</v>
      </c>
      <c r="F518" s="173">
        <v>0</v>
      </c>
      <c r="G518" s="175">
        <v>0</v>
      </c>
      <c r="H518" s="175">
        <v>0</v>
      </c>
      <c r="I518" s="188" t="s">
        <v>112</v>
      </c>
      <c r="J518" s="189">
        <v>0</v>
      </c>
      <c r="K518" s="189">
        <v>0</v>
      </c>
      <c r="L518" s="189">
        <v>0</v>
      </c>
      <c r="M518" s="190"/>
    </row>
    <row r="519" spans="1:13" ht="16.5" customHeight="1" x14ac:dyDescent="0.2">
      <c r="A519" s="178" t="s">
        <v>70</v>
      </c>
      <c r="B519" s="79" t="s">
        <v>236</v>
      </c>
      <c r="C519" s="173">
        <v>0</v>
      </c>
      <c r="D519" s="173">
        <v>0</v>
      </c>
      <c r="E519" s="174">
        <v>0</v>
      </c>
      <c r="F519" s="173">
        <v>0</v>
      </c>
      <c r="G519" s="175">
        <v>0</v>
      </c>
      <c r="H519" s="175">
        <v>0</v>
      </c>
      <c r="I519" s="188" t="s">
        <v>112</v>
      </c>
      <c r="J519" s="189">
        <v>0</v>
      </c>
      <c r="K519" s="189">
        <v>0</v>
      </c>
      <c r="L519" s="189">
        <v>0</v>
      </c>
      <c r="M519" s="190"/>
    </row>
    <row r="520" spans="1:13" ht="16.5" customHeight="1" x14ac:dyDescent="0.2">
      <c r="A520" s="178" t="s">
        <v>70</v>
      </c>
      <c r="B520" s="79" t="s">
        <v>237</v>
      </c>
      <c r="C520" s="173">
        <v>0</v>
      </c>
      <c r="D520" s="173">
        <v>0</v>
      </c>
      <c r="E520" s="174">
        <v>0</v>
      </c>
      <c r="F520" s="173">
        <v>0</v>
      </c>
      <c r="G520" s="175">
        <v>0</v>
      </c>
      <c r="H520" s="175">
        <v>0</v>
      </c>
      <c r="I520" s="188" t="s">
        <v>112</v>
      </c>
      <c r="J520" s="189">
        <v>0</v>
      </c>
      <c r="K520" s="189">
        <v>0</v>
      </c>
      <c r="L520" s="189">
        <v>0</v>
      </c>
      <c r="M520" s="190"/>
    </row>
    <row r="521" spans="1:13" ht="16.5" customHeight="1" x14ac:dyDescent="0.2">
      <c r="A521" s="178" t="s">
        <v>70</v>
      </c>
      <c r="B521" s="79" t="s">
        <v>238</v>
      </c>
      <c r="C521" s="173">
        <v>0</v>
      </c>
      <c r="D521" s="173">
        <v>0</v>
      </c>
      <c r="E521" s="174">
        <v>0</v>
      </c>
      <c r="F521" s="173">
        <v>0</v>
      </c>
      <c r="G521" s="175">
        <v>0</v>
      </c>
      <c r="H521" s="175">
        <v>0</v>
      </c>
      <c r="I521" s="188" t="s">
        <v>112</v>
      </c>
      <c r="J521" s="189">
        <v>0</v>
      </c>
      <c r="K521" s="189">
        <v>0</v>
      </c>
      <c r="L521" s="189">
        <v>0</v>
      </c>
      <c r="M521" s="190"/>
    </row>
    <row r="522" spans="1:13" ht="16.5" customHeight="1" x14ac:dyDescent="0.2">
      <c r="A522" s="178" t="s">
        <v>70</v>
      </c>
      <c r="B522" s="79" t="s">
        <v>239</v>
      </c>
      <c r="C522" s="173">
        <v>0</v>
      </c>
      <c r="D522" s="173">
        <v>0</v>
      </c>
      <c r="E522" s="174">
        <v>0</v>
      </c>
      <c r="F522" s="173">
        <v>0</v>
      </c>
      <c r="G522" s="175">
        <v>0</v>
      </c>
      <c r="H522" s="175">
        <v>0</v>
      </c>
      <c r="I522" s="188" t="s">
        <v>112</v>
      </c>
      <c r="J522" s="189">
        <v>0</v>
      </c>
      <c r="K522" s="189">
        <v>0</v>
      </c>
      <c r="L522" s="189">
        <v>0</v>
      </c>
      <c r="M522" s="190"/>
    </row>
    <row r="523" spans="1:13" ht="16.5" customHeight="1" x14ac:dyDescent="0.2">
      <c r="A523" s="178" t="s">
        <v>70</v>
      </c>
      <c r="B523" s="79" t="s">
        <v>240</v>
      </c>
      <c r="C523" s="173">
        <v>0</v>
      </c>
      <c r="D523" s="173">
        <v>0</v>
      </c>
      <c r="E523" s="174">
        <v>0</v>
      </c>
      <c r="F523" s="173">
        <v>0</v>
      </c>
      <c r="G523" s="175">
        <v>0</v>
      </c>
      <c r="H523" s="175">
        <v>0</v>
      </c>
      <c r="I523" s="188" t="s">
        <v>112</v>
      </c>
      <c r="J523" s="189">
        <v>0</v>
      </c>
      <c r="K523" s="189">
        <v>0</v>
      </c>
      <c r="L523" s="189">
        <v>0</v>
      </c>
      <c r="M523" s="190"/>
    </row>
    <row r="524" spans="1:13" ht="16.5" customHeight="1" x14ac:dyDescent="0.2">
      <c r="A524" s="178" t="s">
        <v>70</v>
      </c>
      <c r="B524" s="79" t="s">
        <v>241</v>
      </c>
      <c r="C524" s="173">
        <v>0</v>
      </c>
      <c r="D524" s="173">
        <v>0</v>
      </c>
      <c r="E524" s="174">
        <v>0</v>
      </c>
      <c r="F524" s="173">
        <v>0</v>
      </c>
      <c r="G524" s="175">
        <v>0</v>
      </c>
      <c r="H524" s="175">
        <v>0</v>
      </c>
      <c r="I524" s="188" t="s">
        <v>112</v>
      </c>
      <c r="J524" s="189">
        <v>0</v>
      </c>
      <c r="K524" s="189">
        <v>0</v>
      </c>
      <c r="L524" s="189">
        <v>0</v>
      </c>
      <c r="M524" s="190"/>
    </row>
    <row r="525" spans="1:13" ht="16.5" customHeight="1" x14ac:dyDescent="0.2">
      <c r="A525" s="178" t="s">
        <v>70</v>
      </c>
      <c r="B525" s="79" t="s">
        <v>242</v>
      </c>
      <c r="C525" s="173">
        <v>0</v>
      </c>
      <c r="D525" s="173">
        <v>0</v>
      </c>
      <c r="E525" s="174">
        <v>0</v>
      </c>
      <c r="F525" s="173">
        <v>0</v>
      </c>
      <c r="G525" s="175">
        <v>0</v>
      </c>
      <c r="H525" s="175">
        <v>0</v>
      </c>
      <c r="I525" s="188" t="s">
        <v>112</v>
      </c>
      <c r="J525" s="189">
        <v>0</v>
      </c>
      <c r="K525" s="189">
        <v>0</v>
      </c>
      <c r="L525" s="189">
        <v>0</v>
      </c>
      <c r="M525" s="190"/>
    </row>
    <row r="526" spans="1:13" ht="16.5" customHeight="1" x14ac:dyDescent="0.2">
      <c r="A526" s="178" t="s">
        <v>70</v>
      </c>
      <c r="B526" s="79" t="s">
        <v>243</v>
      </c>
      <c r="C526" s="173">
        <v>0</v>
      </c>
      <c r="D526" s="173">
        <v>0</v>
      </c>
      <c r="E526" s="174">
        <v>0</v>
      </c>
      <c r="F526" s="173">
        <v>0</v>
      </c>
      <c r="G526" s="175">
        <v>0</v>
      </c>
      <c r="H526" s="175">
        <v>0</v>
      </c>
      <c r="I526" s="188" t="s">
        <v>112</v>
      </c>
      <c r="J526" s="189">
        <v>0</v>
      </c>
      <c r="K526" s="189">
        <v>0</v>
      </c>
      <c r="L526" s="189">
        <v>0</v>
      </c>
      <c r="M526" s="190"/>
    </row>
    <row r="527" spans="1:13" ht="16.5" customHeight="1" x14ac:dyDescent="0.2">
      <c r="A527" s="178" t="s">
        <v>70</v>
      </c>
      <c r="B527" s="79" t="s">
        <v>244</v>
      </c>
      <c r="C527" s="173">
        <v>0</v>
      </c>
      <c r="D527" s="173">
        <v>0</v>
      </c>
      <c r="E527" s="174">
        <v>0</v>
      </c>
      <c r="F527" s="173">
        <v>0</v>
      </c>
      <c r="G527" s="175">
        <v>0</v>
      </c>
      <c r="H527" s="175">
        <v>0</v>
      </c>
      <c r="I527" s="188" t="s">
        <v>112</v>
      </c>
      <c r="J527" s="189">
        <v>0</v>
      </c>
      <c r="K527" s="189">
        <v>0</v>
      </c>
      <c r="L527" s="189">
        <v>0</v>
      </c>
      <c r="M527" s="190"/>
    </row>
    <row r="528" spans="1:13" ht="16.5" customHeight="1" x14ac:dyDescent="0.2">
      <c r="A528" s="178" t="s">
        <v>70</v>
      </c>
      <c r="B528" s="177" t="s">
        <v>245</v>
      </c>
      <c r="C528" s="173">
        <v>0</v>
      </c>
      <c r="D528" s="173">
        <v>0</v>
      </c>
      <c r="E528" s="174">
        <v>0</v>
      </c>
      <c r="F528" s="173">
        <v>0</v>
      </c>
      <c r="G528" s="175">
        <v>0</v>
      </c>
      <c r="H528" s="175">
        <v>0</v>
      </c>
      <c r="I528" s="188" t="s">
        <v>112</v>
      </c>
      <c r="J528" s="189">
        <v>0</v>
      </c>
      <c r="K528" s="189">
        <v>0</v>
      </c>
      <c r="L528" s="189">
        <v>0</v>
      </c>
      <c r="M528" s="190"/>
    </row>
    <row r="529" spans="1:13" ht="16.5" customHeight="1" x14ac:dyDescent="0.2">
      <c r="A529" s="178" t="s">
        <v>70</v>
      </c>
      <c r="B529" s="177" t="s">
        <v>246</v>
      </c>
      <c r="C529" s="173">
        <v>0</v>
      </c>
      <c r="D529" s="173">
        <v>0</v>
      </c>
      <c r="E529" s="174">
        <v>0</v>
      </c>
      <c r="F529" s="173">
        <v>0</v>
      </c>
      <c r="G529" s="175">
        <v>0</v>
      </c>
      <c r="H529" s="175">
        <v>0</v>
      </c>
      <c r="I529" s="188" t="s">
        <v>112</v>
      </c>
      <c r="J529" s="189">
        <v>0</v>
      </c>
      <c r="K529" s="189">
        <v>0</v>
      </c>
      <c r="L529" s="189">
        <v>0</v>
      </c>
      <c r="M529" s="190"/>
    </row>
    <row r="530" spans="1:13" ht="16.5" customHeight="1" x14ac:dyDescent="0.2">
      <c r="A530" s="178" t="s">
        <v>70</v>
      </c>
      <c r="B530" s="177" t="s">
        <v>247</v>
      </c>
      <c r="C530" s="173">
        <v>0</v>
      </c>
      <c r="D530" s="173">
        <v>0</v>
      </c>
      <c r="E530" s="174">
        <v>0</v>
      </c>
      <c r="F530" s="173">
        <v>0</v>
      </c>
      <c r="G530" s="175">
        <v>0</v>
      </c>
      <c r="H530" s="175">
        <v>0</v>
      </c>
      <c r="I530" s="188" t="s">
        <v>112</v>
      </c>
      <c r="J530" s="189">
        <v>0</v>
      </c>
      <c r="K530" s="189">
        <v>0</v>
      </c>
      <c r="L530" s="189">
        <v>0</v>
      </c>
      <c r="M530" s="190"/>
    </row>
    <row r="531" spans="1:13" ht="16.5" customHeight="1" x14ac:dyDescent="0.2">
      <c r="A531" s="178" t="s">
        <v>70</v>
      </c>
      <c r="B531" s="177" t="s">
        <v>248</v>
      </c>
      <c r="C531" s="173">
        <v>0</v>
      </c>
      <c r="D531" s="173">
        <v>0</v>
      </c>
      <c r="E531" s="174">
        <v>0</v>
      </c>
      <c r="F531" s="173">
        <v>0</v>
      </c>
      <c r="G531" s="175">
        <v>0</v>
      </c>
      <c r="H531" s="175">
        <v>0</v>
      </c>
      <c r="I531" s="188" t="s">
        <v>112</v>
      </c>
      <c r="J531" s="189">
        <v>0</v>
      </c>
      <c r="K531" s="189">
        <v>0</v>
      </c>
      <c r="L531" s="189">
        <v>0</v>
      </c>
      <c r="M531" s="190"/>
    </row>
    <row r="532" spans="1:13" ht="16.5" customHeight="1" x14ac:dyDescent="0.2">
      <c r="A532" s="178" t="s">
        <v>70</v>
      </c>
      <c r="B532" s="178" t="s">
        <v>210</v>
      </c>
      <c r="C532" s="179">
        <v>57683.959999999992</v>
      </c>
      <c r="D532" s="179">
        <v>61030.92</v>
      </c>
      <c r="E532" s="180">
        <v>-3346.9600000000064</v>
      </c>
      <c r="F532" s="179">
        <v>366031.30999999994</v>
      </c>
      <c r="G532" s="181">
        <v>418096.25786448299</v>
      </c>
      <c r="H532" s="181">
        <v>1079506.2866313001</v>
      </c>
      <c r="I532" s="191">
        <v>-0.12452861484677247</v>
      </c>
      <c r="J532" s="192">
        <v>1</v>
      </c>
      <c r="K532" s="192">
        <v>1</v>
      </c>
      <c r="L532" s="192">
        <v>0</v>
      </c>
      <c r="M532" s="193"/>
    </row>
    <row r="533" spans="1:13" ht="16.5" customHeight="1" x14ac:dyDescent="0.2">
      <c r="A533" s="178"/>
      <c r="G533">
        <v>0</v>
      </c>
      <c r="H533">
        <v>0</v>
      </c>
      <c r="K533">
        <v>0</v>
      </c>
    </row>
    <row r="534" spans="1:13" ht="16.5" customHeight="1" x14ac:dyDescent="0.2">
      <c r="A534" s="178"/>
      <c r="G534">
        <v>0</v>
      </c>
      <c r="H534">
        <v>0</v>
      </c>
      <c r="K534">
        <v>0</v>
      </c>
    </row>
    <row r="535" spans="1:13" ht="16.5" customHeight="1" x14ac:dyDescent="0.2">
      <c r="A535" s="178" t="s">
        <v>3</v>
      </c>
      <c r="B535" s="168" t="s">
        <v>4</v>
      </c>
      <c r="C535" s="169" t="s">
        <v>439</v>
      </c>
      <c r="D535" s="169" t="s">
        <v>171</v>
      </c>
      <c r="E535" s="170" t="s">
        <v>440</v>
      </c>
      <c r="F535" s="170" t="s">
        <v>20</v>
      </c>
      <c r="G535" s="170" t="s">
        <v>21</v>
      </c>
      <c r="H535" s="170" t="s">
        <v>22</v>
      </c>
      <c r="I535" s="170" t="s">
        <v>441</v>
      </c>
      <c r="J535" s="170" t="s">
        <v>260</v>
      </c>
      <c r="K535" s="170" t="s">
        <v>442</v>
      </c>
      <c r="L535" s="170" t="s">
        <v>213</v>
      </c>
      <c r="M535" s="187" t="s">
        <v>140</v>
      </c>
    </row>
    <row r="536" spans="1:13" ht="16.5" customHeight="1" x14ac:dyDescent="0.2">
      <c r="A536" s="178" t="s">
        <v>71</v>
      </c>
      <c r="B536" s="172" t="s">
        <v>217</v>
      </c>
      <c r="C536" s="173">
        <v>1496.3</v>
      </c>
      <c r="D536" s="173">
        <v>1496.3</v>
      </c>
      <c r="E536" s="174">
        <v>0</v>
      </c>
      <c r="F536" s="173">
        <v>8977.7899999999991</v>
      </c>
      <c r="G536" s="175">
        <v>8977.7707082659199</v>
      </c>
      <c r="H536" s="175">
        <v>17955.5414165318</v>
      </c>
      <c r="I536" s="188">
        <v>2.1488334582819846E-6</v>
      </c>
      <c r="J536" s="189">
        <v>4.50567451487573E-3</v>
      </c>
      <c r="K536" s="189">
        <v>2.8736370884171005E-3</v>
      </c>
      <c r="L536" s="189">
        <v>1.6320374264586295E-3</v>
      </c>
      <c r="M536" s="190"/>
    </row>
    <row r="537" spans="1:13" ht="16.5" customHeight="1" x14ac:dyDescent="0.2">
      <c r="A537" s="178" t="s">
        <v>71</v>
      </c>
      <c r="B537" s="172" t="s">
        <v>218</v>
      </c>
      <c r="C537" s="173">
        <v>134.13999999999999</v>
      </c>
      <c r="D537" s="173">
        <v>227.5</v>
      </c>
      <c r="E537" s="174">
        <v>-93.360000000000014</v>
      </c>
      <c r="F537" s="173">
        <v>2670.1400000000003</v>
      </c>
      <c r="G537" s="175">
        <v>2459.1600000000003</v>
      </c>
      <c r="H537" s="175">
        <v>6181.92</v>
      </c>
      <c r="I537" s="188">
        <v>8.5793522991590709E-2</v>
      </c>
      <c r="J537" s="189">
        <v>1.340060499204179E-3</v>
      </c>
      <c r="K537" s="189" t="e">
        <v>#DIV/0!</v>
      </c>
      <c r="L537" s="189" t="e">
        <v>#DIV/0!</v>
      </c>
      <c r="M537" s="190"/>
    </row>
    <row r="538" spans="1:13" ht="16.5" customHeight="1" x14ac:dyDescent="0.2">
      <c r="A538" s="178" t="s">
        <v>71</v>
      </c>
      <c r="B538" s="172" t="s">
        <v>219</v>
      </c>
      <c r="C538" s="173">
        <v>3765.94</v>
      </c>
      <c r="D538" s="173">
        <v>3235.53</v>
      </c>
      <c r="E538" s="174">
        <v>530.40999999999985</v>
      </c>
      <c r="F538" s="173">
        <v>13766.52</v>
      </c>
      <c r="G538" s="175">
        <v>10690.4</v>
      </c>
      <c r="H538" s="175">
        <v>27243.7</v>
      </c>
      <c r="I538" s="188">
        <v>0.28774601511636622</v>
      </c>
      <c r="J538" s="189">
        <v>6.9089896647757465E-3</v>
      </c>
      <c r="K538" s="189" t="e">
        <v>#DIV/0!</v>
      </c>
      <c r="L538" s="189" t="e">
        <v>#DIV/0!</v>
      </c>
      <c r="M538" s="190"/>
    </row>
    <row r="539" spans="1:13" ht="16.5" customHeight="1" x14ac:dyDescent="0.2">
      <c r="A539" s="178" t="s">
        <v>71</v>
      </c>
      <c r="B539" s="172" t="s">
        <v>220</v>
      </c>
      <c r="C539" s="173">
        <v>3593.7600000000025</v>
      </c>
      <c r="D539" s="173">
        <v>2351.7199999999998</v>
      </c>
      <c r="E539" s="174">
        <v>1242.0400000000027</v>
      </c>
      <c r="F539" s="173">
        <v>19994.900000000001</v>
      </c>
      <c r="G539" s="175">
        <v>65489.32</v>
      </c>
      <c r="H539" s="175">
        <v>1499.89</v>
      </c>
      <c r="I539" s="188">
        <v>-0.69468456841512483</v>
      </c>
      <c r="J539" s="189">
        <v>1.003482052459333E-2</v>
      </c>
      <c r="K539" s="189" t="e">
        <v>#VALUE!</v>
      </c>
      <c r="L539" s="189" t="e">
        <v>#VALUE!</v>
      </c>
      <c r="M539" s="190"/>
    </row>
    <row r="540" spans="1:13" ht="16.5" customHeight="1" x14ac:dyDescent="0.2">
      <c r="A540" s="178" t="s">
        <v>71</v>
      </c>
      <c r="B540" s="172" t="s">
        <v>211</v>
      </c>
      <c r="C540" s="173">
        <v>238219.01</v>
      </c>
      <c r="D540" s="173">
        <v>303560.84000000003</v>
      </c>
      <c r="E540" s="174">
        <v>-65341.830000000016</v>
      </c>
      <c r="F540" s="173">
        <v>1633901.5</v>
      </c>
      <c r="G540" s="175">
        <v>2084050.0761882502</v>
      </c>
      <c r="H540" s="175">
        <v>5661551.4361882508</v>
      </c>
      <c r="I540" s="188">
        <v>-0.21599700570131053</v>
      </c>
      <c r="J540" s="189">
        <v>0.82000451651990403</v>
      </c>
      <c r="K540" s="189">
        <v>647.9668995901236</v>
      </c>
      <c r="L540" s="189">
        <v>-647.14689507360367</v>
      </c>
      <c r="M540" s="190"/>
    </row>
    <row r="541" spans="1:13" ht="16.5" customHeight="1" x14ac:dyDescent="0.2">
      <c r="A541" s="178" t="s">
        <v>71</v>
      </c>
      <c r="B541" s="172" t="s">
        <v>221</v>
      </c>
      <c r="C541" s="173">
        <v>43527.65</v>
      </c>
      <c r="D541" s="173">
        <v>23953.71</v>
      </c>
      <c r="E541" s="174">
        <v>19573.940000000002</v>
      </c>
      <c r="F541" s="173">
        <v>185442.37</v>
      </c>
      <c r="G541" s="175">
        <v>227778.96</v>
      </c>
      <c r="H541" s="175">
        <v>433457.28</v>
      </c>
      <c r="I541" s="188">
        <v>-0.18586699140254215</v>
      </c>
      <c r="J541" s="189">
        <v>9.3067777313476457E-2</v>
      </c>
      <c r="K541" s="189">
        <v>174.87988380537402</v>
      </c>
      <c r="L541" s="189">
        <v>-174.78681602806054</v>
      </c>
      <c r="M541" s="190"/>
    </row>
    <row r="542" spans="1:13" ht="16.5" customHeight="1" x14ac:dyDescent="0.2">
      <c r="A542" s="178" t="s">
        <v>71</v>
      </c>
      <c r="B542" s="172" t="s">
        <v>222</v>
      </c>
      <c r="C542" s="173">
        <v>6752</v>
      </c>
      <c r="D542" s="173">
        <v>2970</v>
      </c>
      <c r="E542" s="174">
        <v>3782</v>
      </c>
      <c r="F542" s="173">
        <v>22209.5</v>
      </c>
      <c r="G542" s="175">
        <v>4877</v>
      </c>
      <c r="H542" s="175">
        <v>17119</v>
      </c>
      <c r="I542" s="188">
        <v>3.5539265942177565</v>
      </c>
      <c r="J542" s="189">
        <v>1.1146259618250432E-2</v>
      </c>
      <c r="K542" s="189">
        <v>1.2623281433769988</v>
      </c>
      <c r="L542" s="189">
        <v>-1.2511818837587485</v>
      </c>
      <c r="M542" s="190"/>
    </row>
    <row r="543" spans="1:13" ht="16.5" customHeight="1" x14ac:dyDescent="0.2">
      <c r="A543" s="178" t="s">
        <v>71</v>
      </c>
      <c r="B543" s="172" t="s">
        <v>223</v>
      </c>
      <c r="C543" s="173">
        <v>0</v>
      </c>
      <c r="D543" s="173">
        <v>0</v>
      </c>
      <c r="E543" s="174">
        <v>0</v>
      </c>
      <c r="F543" s="173">
        <v>0</v>
      </c>
      <c r="G543" s="175">
        <v>0</v>
      </c>
      <c r="H543" s="175">
        <v>5950</v>
      </c>
      <c r="I543" s="188" t="s">
        <v>112</v>
      </c>
      <c r="J543" s="189">
        <v>0</v>
      </c>
      <c r="K543" s="189">
        <v>0.84897395433518918</v>
      </c>
      <c r="L543" s="189">
        <v>-0.84897395433518918</v>
      </c>
      <c r="M543" s="190"/>
    </row>
    <row r="544" spans="1:13" ht="16.5" customHeight="1" x14ac:dyDescent="0.2">
      <c r="A544" s="178" t="s">
        <v>71</v>
      </c>
      <c r="B544" s="172" t="s">
        <v>224</v>
      </c>
      <c r="C544" s="173">
        <v>1612.13</v>
      </c>
      <c r="D544" s="173">
        <v>-3188</v>
      </c>
      <c r="E544" s="174">
        <v>4800.13</v>
      </c>
      <c r="F544" s="173">
        <v>32066.13</v>
      </c>
      <c r="G544" s="175">
        <v>104374.70999999999</v>
      </c>
      <c r="H544" s="175">
        <v>156124.21</v>
      </c>
      <c r="I544" s="188">
        <v>-0.69277873921757482</v>
      </c>
      <c r="J544" s="189">
        <v>1.6092996687569226E-2</v>
      </c>
      <c r="K544" s="189">
        <v>5.4916894063048817E-2</v>
      </c>
      <c r="L544" s="189">
        <v>-3.8823897375479588E-2</v>
      </c>
      <c r="M544" s="190"/>
    </row>
    <row r="545" spans="1:13" ht="16.5" customHeight="1" x14ac:dyDescent="0.2">
      <c r="A545" s="178" t="s">
        <v>71</v>
      </c>
      <c r="B545" s="172" t="s">
        <v>225</v>
      </c>
      <c r="C545" s="173">
        <v>3961.32</v>
      </c>
      <c r="D545" s="173">
        <v>4196.2299999999996</v>
      </c>
      <c r="E545" s="174">
        <v>-234.9099999999994</v>
      </c>
      <c r="F545" s="173">
        <v>28098.73</v>
      </c>
      <c r="G545" s="175">
        <v>25300.5</v>
      </c>
      <c r="H545" s="175">
        <v>47183.450000000004</v>
      </c>
      <c r="I545" s="188">
        <v>0.11059979051797386</v>
      </c>
      <c r="J545" s="189">
        <v>1.4101881605759784E-2</v>
      </c>
      <c r="K545" s="189">
        <v>0.15294603150276351</v>
      </c>
      <c r="L545" s="189">
        <v>-0.13884414989700372</v>
      </c>
      <c r="M545" s="190"/>
    </row>
    <row r="546" spans="1:13" ht="16.5" customHeight="1" x14ac:dyDescent="0.2">
      <c r="A546" s="178" t="s">
        <v>71</v>
      </c>
      <c r="B546" s="172" t="s">
        <v>226</v>
      </c>
      <c r="C546" s="173">
        <v>0</v>
      </c>
      <c r="D546" s="173">
        <v>0</v>
      </c>
      <c r="E546" s="174">
        <v>0</v>
      </c>
      <c r="F546" s="173">
        <v>0</v>
      </c>
      <c r="G546" s="175">
        <v>0</v>
      </c>
      <c r="H546" s="175">
        <v>0</v>
      </c>
      <c r="I546" s="188" t="s">
        <v>112</v>
      </c>
      <c r="J546" s="189">
        <v>0</v>
      </c>
      <c r="K546" s="189">
        <v>0</v>
      </c>
      <c r="L546" s="189">
        <v>0</v>
      </c>
      <c r="M546" s="190"/>
    </row>
    <row r="547" spans="1:13" ht="16.5" customHeight="1" x14ac:dyDescent="0.2">
      <c r="A547" s="178" t="s">
        <v>71</v>
      </c>
      <c r="B547" s="172" t="s">
        <v>227</v>
      </c>
      <c r="C547" s="173">
        <v>500</v>
      </c>
      <c r="D547" s="173">
        <v>1176</v>
      </c>
      <c r="E547" s="174">
        <v>-676</v>
      </c>
      <c r="F547" s="173">
        <v>1676</v>
      </c>
      <c r="G547" s="175">
        <v>-27957</v>
      </c>
      <c r="H547" s="175">
        <v>-24857</v>
      </c>
      <c r="I547" s="188">
        <v>-1.0599492077118431</v>
      </c>
      <c r="J547" s="189">
        <v>8.4113244873534854E-4</v>
      </c>
      <c r="K547" s="189" t="e">
        <v>#DIV/0!</v>
      </c>
      <c r="L547" s="189" t="e">
        <v>#DIV/0!</v>
      </c>
      <c r="M547" s="190"/>
    </row>
    <row r="548" spans="1:13" ht="16.5" customHeight="1" x14ac:dyDescent="0.2">
      <c r="A548" s="178" t="s">
        <v>71</v>
      </c>
      <c r="B548" s="176" t="s">
        <v>228</v>
      </c>
      <c r="C548" s="173">
        <v>0</v>
      </c>
      <c r="D548" s="173">
        <v>0</v>
      </c>
      <c r="E548" s="174">
        <v>0</v>
      </c>
      <c r="F548" s="173">
        <v>0</v>
      </c>
      <c r="G548" s="175">
        <v>0</v>
      </c>
      <c r="H548" s="175">
        <v>0</v>
      </c>
      <c r="I548" s="188" t="s">
        <v>112</v>
      </c>
      <c r="J548" s="189">
        <v>0</v>
      </c>
      <c r="K548" s="189">
        <v>0</v>
      </c>
      <c r="L548" s="189">
        <v>0</v>
      </c>
      <c r="M548" s="190"/>
    </row>
    <row r="549" spans="1:13" ht="16.5" customHeight="1" x14ac:dyDescent="0.2">
      <c r="A549" s="178" t="s">
        <v>71</v>
      </c>
      <c r="B549" s="172" t="s">
        <v>229</v>
      </c>
      <c r="C549" s="173">
        <v>-12023</v>
      </c>
      <c r="D549" s="173">
        <v>-29215</v>
      </c>
      <c r="E549" s="174">
        <v>17192</v>
      </c>
      <c r="F549" s="173">
        <v>-203158</v>
      </c>
      <c r="G549" s="175">
        <v>-153076</v>
      </c>
      <c r="H549" s="175">
        <v>-295444</v>
      </c>
      <c r="I549" s="188">
        <v>0.32717081711045504</v>
      </c>
      <c r="J549" s="189">
        <v>-0.10195870287599997</v>
      </c>
      <c r="K549" s="189">
        <v>-53.575942652901723</v>
      </c>
      <c r="L549" s="189">
        <v>53.473983950025726</v>
      </c>
      <c r="M549" s="190"/>
    </row>
    <row r="550" spans="1:13" ht="16.5" customHeight="1" x14ac:dyDescent="0.2">
      <c r="A550" s="178" t="s">
        <v>71</v>
      </c>
      <c r="B550" s="172" t="s">
        <v>230</v>
      </c>
      <c r="C550" s="173">
        <v>0</v>
      </c>
      <c r="D550" s="173">
        <v>0</v>
      </c>
      <c r="E550" s="174">
        <v>0</v>
      </c>
      <c r="F550" s="173">
        <v>3432</v>
      </c>
      <c r="G550" s="175">
        <v>-18687</v>
      </c>
      <c r="H550" s="175">
        <v>-9231</v>
      </c>
      <c r="I550" s="188">
        <v>-1.1836570878150585</v>
      </c>
      <c r="J550" s="189">
        <v>1.7224144176967281E-3</v>
      </c>
      <c r="K550" s="189" t="e">
        <v>#DIV/0!</v>
      </c>
      <c r="L550" s="189" t="e">
        <v>#DIV/0!</v>
      </c>
      <c r="M550" s="190"/>
    </row>
    <row r="551" spans="1:13" ht="16.5" customHeight="1" x14ac:dyDescent="0.2">
      <c r="A551" s="178" t="s">
        <v>71</v>
      </c>
      <c r="B551" s="172" t="s">
        <v>231</v>
      </c>
      <c r="C551" s="173">
        <v>0</v>
      </c>
      <c r="D551" s="173">
        <v>-26108.55</v>
      </c>
      <c r="E551" s="174">
        <v>26108.55</v>
      </c>
      <c r="F551" s="173">
        <v>0.49000000000160071</v>
      </c>
      <c r="G551" s="175">
        <v>29262.34</v>
      </c>
      <c r="H551" s="175">
        <v>56360.36</v>
      </c>
      <c r="I551" s="188">
        <v>-0.9999832549276646</v>
      </c>
      <c r="J551" s="189">
        <v>2.4591581138524294E-7</v>
      </c>
      <c r="K551" s="189">
        <v>0.14144901493286485</v>
      </c>
      <c r="L551" s="189">
        <v>-0.14144876901705347</v>
      </c>
      <c r="M551" s="190"/>
    </row>
    <row r="552" spans="1:13" ht="16.5" customHeight="1" x14ac:dyDescent="0.2">
      <c r="A552" s="178" t="s">
        <v>71</v>
      </c>
      <c r="B552" s="172" t="s">
        <v>232</v>
      </c>
      <c r="C552" s="173">
        <v>0</v>
      </c>
      <c r="D552" s="173">
        <v>0</v>
      </c>
      <c r="E552" s="174">
        <v>0</v>
      </c>
      <c r="F552" s="173">
        <v>0</v>
      </c>
      <c r="G552" s="175">
        <v>0</v>
      </c>
      <c r="H552" s="175">
        <v>0</v>
      </c>
      <c r="I552" s="188" t="s">
        <v>112</v>
      </c>
      <c r="J552" s="189">
        <v>0</v>
      </c>
      <c r="K552" s="189" t="e">
        <v>#DIV/0!</v>
      </c>
      <c r="L552" s="189" t="e">
        <v>#DIV/0!</v>
      </c>
      <c r="M552" s="190"/>
    </row>
    <row r="553" spans="1:13" ht="16.5" customHeight="1" x14ac:dyDescent="0.2">
      <c r="A553" s="178" t="s">
        <v>71</v>
      </c>
      <c r="B553" s="172" t="s">
        <v>233</v>
      </c>
      <c r="C553" s="173">
        <v>-4144</v>
      </c>
      <c r="D553" s="173">
        <v>8820</v>
      </c>
      <c r="E553" s="174">
        <v>-12964</v>
      </c>
      <c r="F553" s="173">
        <v>11651.98</v>
      </c>
      <c r="G553" s="175">
        <v>1850</v>
      </c>
      <c r="H553" s="175">
        <v>6273</v>
      </c>
      <c r="I553" s="188">
        <v>5.298367567567567</v>
      </c>
      <c r="J553" s="189">
        <v>5.8477675835413518E-3</v>
      </c>
      <c r="K553" s="189">
        <v>-2.2212564790630904E-3</v>
      </c>
      <c r="L553" s="189">
        <v>8.0690240626044418E-3</v>
      </c>
      <c r="M553" s="190"/>
    </row>
    <row r="554" spans="1:13" ht="16.5" customHeight="1" x14ac:dyDescent="0.2">
      <c r="A554" s="178" t="s">
        <v>71</v>
      </c>
      <c r="B554" s="172" t="s">
        <v>234</v>
      </c>
      <c r="C554" s="173">
        <v>0</v>
      </c>
      <c r="D554" s="173">
        <v>0</v>
      </c>
      <c r="E554" s="174">
        <v>0</v>
      </c>
      <c r="F554" s="173">
        <v>0</v>
      </c>
      <c r="G554" s="175">
        <v>0</v>
      </c>
      <c r="H554" s="175">
        <v>599</v>
      </c>
      <c r="I554" s="188" t="s">
        <v>112</v>
      </c>
      <c r="J554" s="189">
        <v>0</v>
      </c>
      <c r="K554" s="189">
        <v>-1.1223878717652183E-3</v>
      </c>
      <c r="L554" s="189">
        <v>1.1223878717652183E-3</v>
      </c>
      <c r="M554" s="190"/>
    </row>
    <row r="555" spans="1:13" ht="16.5" customHeight="1" x14ac:dyDescent="0.2">
      <c r="A555" s="178" t="s">
        <v>71</v>
      </c>
      <c r="B555" s="172" t="s">
        <v>127</v>
      </c>
      <c r="C555" s="173">
        <v>194795.5</v>
      </c>
      <c r="D555" s="173">
        <v>2000</v>
      </c>
      <c r="E555" s="174">
        <v>192795.5</v>
      </c>
      <c r="F555" s="173">
        <v>220689.7</v>
      </c>
      <c r="G555" s="175">
        <v>-15069.899999999994</v>
      </c>
      <c r="H555" s="175">
        <v>31180.6</v>
      </c>
      <c r="I555" s="188">
        <v>-15.644403745213976</v>
      </c>
      <c r="J555" s="189">
        <v>0.11075731967283381</v>
      </c>
      <c r="K555" s="189" t="e">
        <v>#DIV/0!</v>
      </c>
      <c r="L555" s="189" t="e">
        <v>#DIV/0!</v>
      </c>
      <c r="M555" s="190"/>
    </row>
    <row r="556" spans="1:13" ht="16.5" customHeight="1" x14ac:dyDescent="0.2">
      <c r="A556" s="178" t="s">
        <v>71</v>
      </c>
      <c r="B556" s="79" t="s">
        <v>235</v>
      </c>
      <c r="C556" s="173">
        <v>0</v>
      </c>
      <c r="D556" s="173">
        <v>0</v>
      </c>
      <c r="E556" s="174">
        <v>0</v>
      </c>
      <c r="F556" s="173">
        <v>0</v>
      </c>
      <c r="G556" s="175">
        <v>0</v>
      </c>
      <c r="H556" s="175">
        <v>0</v>
      </c>
      <c r="I556" s="188" t="s">
        <v>112</v>
      </c>
      <c r="J556" s="189">
        <v>0</v>
      </c>
      <c r="K556" s="189" t="e">
        <v>#DIV/0!</v>
      </c>
      <c r="L556" s="189" t="e">
        <v>#DIV/0!</v>
      </c>
      <c r="M556" s="190"/>
    </row>
    <row r="557" spans="1:13" ht="16.5" customHeight="1" x14ac:dyDescent="0.2">
      <c r="A557" s="178" t="s">
        <v>71</v>
      </c>
      <c r="B557" s="79" t="s">
        <v>236</v>
      </c>
      <c r="C557" s="173">
        <v>0</v>
      </c>
      <c r="D557" s="173">
        <v>0</v>
      </c>
      <c r="E557" s="174">
        <v>0</v>
      </c>
      <c r="F557" s="173">
        <v>0</v>
      </c>
      <c r="G557" s="175">
        <v>0</v>
      </c>
      <c r="H557" s="175">
        <v>0</v>
      </c>
      <c r="I557" s="188" t="s">
        <v>112</v>
      </c>
      <c r="J557" s="189">
        <v>0</v>
      </c>
      <c r="K557" s="189">
        <v>0</v>
      </c>
      <c r="L557" s="189">
        <v>0</v>
      </c>
      <c r="M557" s="190"/>
    </row>
    <row r="558" spans="1:13" ht="16.5" customHeight="1" x14ac:dyDescent="0.2">
      <c r="A558" s="178" t="s">
        <v>71</v>
      </c>
      <c r="B558" s="79" t="s">
        <v>237</v>
      </c>
      <c r="C558" s="173">
        <v>0</v>
      </c>
      <c r="D558" s="173">
        <v>0</v>
      </c>
      <c r="E558" s="174">
        <v>0</v>
      </c>
      <c r="F558" s="173">
        <v>0</v>
      </c>
      <c r="G558" s="175">
        <v>0</v>
      </c>
      <c r="H558" s="175">
        <v>0</v>
      </c>
      <c r="I558" s="188" t="s">
        <v>112</v>
      </c>
      <c r="J558" s="189">
        <v>0</v>
      </c>
      <c r="K558" s="189" t="e">
        <v>#DIV/0!</v>
      </c>
      <c r="L558" s="189" t="e">
        <v>#DIV/0!</v>
      </c>
      <c r="M558" s="190"/>
    </row>
    <row r="559" spans="1:13" ht="16.5" customHeight="1" x14ac:dyDescent="0.2">
      <c r="A559" s="178" t="s">
        <v>71</v>
      </c>
      <c r="B559" s="79" t="s">
        <v>238</v>
      </c>
      <c r="C559" s="173">
        <v>0</v>
      </c>
      <c r="D559" s="173">
        <v>0</v>
      </c>
      <c r="E559" s="174">
        <v>0</v>
      </c>
      <c r="F559" s="173">
        <v>0</v>
      </c>
      <c r="G559" s="175">
        <v>-10310</v>
      </c>
      <c r="H559" s="175">
        <v>-10310</v>
      </c>
      <c r="I559" s="188">
        <v>-1</v>
      </c>
      <c r="J559" s="189">
        <v>0</v>
      </c>
      <c r="K559" s="189">
        <v>-3.047456764318E-2</v>
      </c>
      <c r="L559" s="189">
        <v>3.047456764318E-2</v>
      </c>
      <c r="M559" s="190"/>
    </row>
    <row r="560" spans="1:13" ht="16.5" customHeight="1" x14ac:dyDescent="0.2">
      <c r="A560" s="178" t="s">
        <v>71</v>
      </c>
      <c r="B560" s="79" t="s">
        <v>239</v>
      </c>
      <c r="C560" s="173">
        <v>0</v>
      </c>
      <c r="D560" s="173">
        <v>0</v>
      </c>
      <c r="E560" s="174">
        <v>0</v>
      </c>
      <c r="F560" s="173">
        <v>0</v>
      </c>
      <c r="G560" s="175">
        <v>0</v>
      </c>
      <c r="H560" s="175">
        <v>0</v>
      </c>
      <c r="I560" s="188" t="s">
        <v>112</v>
      </c>
      <c r="J560" s="189">
        <v>0</v>
      </c>
      <c r="K560" s="189" t="e">
        <v>#DIV/0!</v>
      </c>
      <c r="L560" s="189" t="e">
        <v>#DIV/0!</v>
      </c>
      <c r="M560" s="190"/>
    </row>
    <row r="561" spans="1:13" ht="16.5" customHeight="1" x14ac:dyDescent="0.2">
      <c r="A561" s="178" t="s">
        <v>71</v>
      </c>
      <c r="B561" s="79" t="s">
        <v>240</v>
      </c>
      <c r="C561" s="173">
        <v>0</v>
      </c>
      <c r="D561" s="173">
        <v>0</v>
      </c>
      <c r="E561" s="174">
        <v>0</v>
      </c>
      <c r="F561" s="173">
        <v>0</v>
      </c>
      <c r="G561" s="175">
        <v>0</v>
      </c>
      <c r="H561" s="175">
        <v>0</v>
      </c>
      <c r="I561" s="188" t="s">
        <v>112</v>
      </c>
      <c r="J561" s="189">
        <v>0</v>
      </c>
      <c r="K561" s="189" t="e">
        <v>#DIV/0!</v>
      </c>
      <c r="L561" s="189" t="e">
        <v>#DIV/0!</v>
      </c>
      <c r="M561" s="190"/>
    </row>
    <row r="562" spans="1:13" ht="16.5" customHeight="1" x14ac:dyDescent="0.2">
      <c r="A562" s="178" t="s">
        <v>71</v>
      </c>
      <c r="B562" s="79" t="s">
        <v>241</v>
      </c>
      <c r="C562" s="173">
        <v>830</v>
      </c>
      <c r="D562" s="173">
        <v>0</v>
      </c>
      <c r="E562" s="174">
        <v>830</v>
      </c>
      <c r="F562" s="173">
        <v>830</v>
      </c>
      <c r="G562" s="175">
        <v>0</v>
      </c>
      <c r="H562" s="175">
        <v>0</v>
      </c>
      <c r="I562" s="188" t="s">
        <v>112</v>
      </c>
      <c r="J562" s="189">
        <v>4.1655127234507117E-4</v>
      </c>
      <c r="K562" s="189" t="e">
        <v>#DIV/0!</v>
      </c>
      <c r="L562" s="189" t="e">
        <v>#DIV/0!</v>
      </c>
      <c r="M562" s="190"/>
    </row>
    <row r="563" spans="1:13" ht="16.5" customHeight="1" x14ac:dyDescent="0.2">
      <c r="A563" s="178" t="s">
        <v>71</v>
      </c>
      <c r="B563" s="79" t="s">
        <v>242</v>
      </c>
      <c r="C563" s="173">
        <v>0</v>
      </c>
      <c r="D563" s="173">
        <v>0</v>
      </c>
      <c r="E563" s="174">
        <v>0</v>
      </c>
      <c r="F563" s="173">
        <v>0</v>
      </c>
      <c r="G563" s="175">
        <v>0</v>
      </c>
      <c r="H563" s="175">
        <v>0</v>
      </c>
      <c r="I563" s="188" t="s">
        <v>112</v>
      </c>
      <c r="J563" s="189">
        <v>0</v>
      </c>
      <c r="K563" s="189" t="e">
        <v>#DIV/0!</v>
      </c>
      <c r="L563" s="189" t="e">
        <v>#DIV/0!</v>
      </c>
      <c r="M563" s="190"/>
    </row>
    <row r="564" spans="1:13" ht="16.5" customHeight="1" x14ac:dyDescent="0.2">
      <c r="A564" s="178" t="s">
        <v>71</v>
      </c>
      <c r="B564" s="79" t="s">
        <v>243</v>
      </c>
      <c r="C564" s="173">
        <v>10302.08</v>
      </c>
      <c r="D564" s="173">
        <v>0</v>
      </c>
      <c r="E564" s="174">
        <v>10302.08</v>
      </c>
      <c r="F564" s="173">
        <v>10302.08</v>
      </c>
      <c r="G564" s="175">
        <v>2926.4</v>
      </c>
      <c r="H564" s="175">
        <v>2926.4</v>
      </c>
      <c r="I564" s="188">
        <v>2.5203936577364678</v>
      </c>
      <c r="J564" s="189">
        <v>5.1702946166273626E-3</v>
      </c>
      <c r="K564" s="189" t="e">
        <v>#DIV/0!</v>
      </c>
      <c r="L564" s="189" t="e">
        <v>#DIV/0!</v>
      </c>
      <c r="M564" s="190"/>
    </row>
    <row r="565" spans="1:13" ht="16.5" customHeight="1" x14ac:dyDescent="0.2">
      <c r="A565" s="178" t="s">
        <v>71</v>
      </c>
      <c r="B565" s="79" t="s">
        <v>244</v>
      </c>
      <c r="C565" s="173">
        <v>0</v>
      </c>
      <c r="D565" s="173">
        <v>0</v>
      </c>
      <c r="E565" s="174">
        <v>0</v>
      </c>
      <c r="F565" s="173">
        <v>0</v>
      </c>
      <c r="G565" s="175">
        <v>0</v>
      </c>
      <c r="H565" s="175">
        <v>0</v>
      </c>
      <c r="I565" s="188" t="s">
        <v>112</v>
      </c>
      <c r="J565" s="189">
        <v>0</v>
      </c>
      <c r="K565" s="189" t="e">
        <v>#DIV/0!</v>
      </c>
      <c r="L565" s="189" t="e">
        <v>#DIV/0!</v>
      </c>
      <c r="M565" s="190"/>
    </row>
    <row r="566" spans="1:13" ht="16.5" customHeight="1" x14ac:dyDescent="0.2">
      <c r="A566" s="178" t="s">
        <v>71</v>
      </c>
      <c r="B566" s="177" t="s">
        <v>245</v>
      </c>
      <c r="C566" s="173">
        <v>0</v>
      </c>
      <c r="D566" s="173">
        <v>0</v>
      </c>
      <c r="E566" s="174">
        <v>0</v>
      </c>
      <c r="F566" s="173">
        <v>0</v>
      </c>
      <c r="G566" s="175">
        <v>0</v>
      </c>
      <c r="H566" s="175">
        <v>0</v>
      </c>
      <c r="I566" s="188" t="s">
        <v>112</v>
      </c>
      <c r="J566" s="189">
        <v>0</v>
      </c>
      <c r="K566" s="189" t="e">
        <v>#DIV/0!</v>
      </c>
      <c r="L566" s="189" t="e">
        <v>#DIV/0!</v>
      </c>
      <c r="M566" s="190"/>
    </row>
    <row r="567" spans="1:13" ht="16.5" customHeight="1" x14ac:dyDescent="0.2">
      <c r="A567" s="178" t="s">
        <v>71</v>
      </c>
      <c r="B567" s="177" t="s">
        <v>246</v>
      </c>
      <c r="C567" s="173">
        <v>0</v>
      </c>
      <c r="D567" s="173">
        <v>0</v>
      </c>
      <c r="E567" s="174">
        <v>0</v>
      </c>
      <c r="F567" s="173">
        <v>0</v>
      </c>
      <c r="G567" s="175">
        <v>0</v>
      </c>
      <c r="H567" s="175">
        <v>0</v>
      </c>
      <c r="I567" s="188" t="s">
        <v>112</v>
      </c>
      <c r="J567" s="189">
        <v>0</v>
      </c>
      <c r="K567" s="189" t="e">
        <v>#DIV/0!</v>
      </c>
      <c r="L567" s="189" t="e">
        <v>#DIV/0!</v>
      </c>
      <c r="M567" s="190"/>
    </row>
    <row r="568" spans="1:13" ht="16.5" customHeight="1" x14ac:dyDescent="0.2">
      <c r="A568" s="178" t="s">
        <v>71</v>
      </c>
      <c r="B568" s="177" t="s">
        <v>247</v>
      </c>
      <c r="C568" s="173">
        <v>0</v>
      </c>
      <c r="D568" s="173">
        <v>0</v>
      </c>
      <c r="E568" s="174">
        <v>0</v>
      </c>
      <c r="F568" s="173">
        <v>0</v>
      </c>
      <c r="G568" s="175">
        <v>116603.99999999999</v>
      </c>
      <c r="H568" s="175">
        <v>116603.99999999999</v>
      </c>
      <c r="I568" s="188">
        <v>-1</v>
      </c>
      <c r="J568" s="189">
        <v>0</v>
      </c>
      <c r="K568" s="189" t="e">
        <v>#DIV/0!</v>
      </c>
      <c r="L568" s="189" t="e">
        <v>#DIV/0!</v>
      </c>
      <c r="M568" s="190"/>
    </row>
    <row r="569" spans="1:13" ht="16.5" customHeight="1" x14ac:dyDescent="0.2">
      <c r="A569" s="178" t="s">
        <v>71</v>
      </c>
      <c r="B569" s="177" t="s">
        <v>248</v>
      </c>
      <c r="C569" s="173">
        <v>0</v>
      </c>
      <c r="D569" s="173">
        <v>0</v>
      </c>
      <c r="E569" s="174">
        <v>0</v>
      </c>
      <c r="F569" s="173">
        <v>0</v>
      </c>
      <c r="G569" s="175">
        <v>0</v>
      </c>
      <c r="H569" s="175">
        <v>0</v>
      </c>
      <c r="I569" s="188" t="s">
        <v>112</v>
      </c>
      <c r="J569" s="189">
        <v>0</v>
      </c>
      <c r="K569" s="189" t="e">
        <v>#DIV/0!</v>
      </c>
      <c r="L569" s="189" t="e">
        <v>#DIV/0!</v>
      </c>
      <c r="M569" s="190"/>
    </row>
    <row r="570" spans="1:13" ht="16.5" customHeight="1" x14ac:dyDescent="0.2">
      <c r="A570" s="178" t="s">
        <v>71</v>
      </c>
      <c r="B570" s="178" t="s">
        <v>210</v>
      </c>
      <c r="C570" s="179">
        <v>493322.83000000007</v>
      </c>
      <c r="D570" s="179">
        <v>295476.28000000003</v>
      </c>
      <c r="E570" s="180">
        <v>197846.55000000005</v>
      </c>
      <c r="F570" s="179">
        <v>1992551.83</v>
      </c>
      <c r="G570" s="181">
        <v>2459540.736896514</v>
      </c>
      <c r="H570" s="181">
        <v>6248367.7876047799</v>
      </c>
      <c r="I570" s="191">
        <v>-0.18986833594216768</v>
      </c>
      <c r="J570" s="192">
        <v>1</v>
      </c>
      <c r="K570" s="192" t="e">
        <v>#DIV/0!</v>
      </c>
      <c r="L570" s="192" t="e">
        <v>#DIV/0!</v>
      </c>
      <c r="M570" s="193"/>
    </row>
    <row r="571" spans="1:13" ht="16.5" customHeight="1" x14ac:dyDescent="0.2">
      <c r="A571" s="178"/>
      <c r="G571">
        <v>0</v>
      </c>
      <c r="H571">
        <v>0</v>
      </c>
      <c r="K571">
        <v>0</v>
      </c>
    </row>
    <row r="572" spans="1:13" ht="16.5" customHeight="1" x14ac:dyDescent="0.2">
      <c r="A572" s="178"/>
      <c r="G572">
        <v>0</v>
      </c>
      <c r="H572">
        <v>0</v>
      </c>
      <c r="K572">
        <v>0</v>
      </c>
    </row>
    <row r="573" spans="1:13" ht="16.5" customHeight="1" x14ac:dyDescent="0.2">
      <c r="A573" s="178" t="s">
        <v>3</v>
      </c>
      <c r="B573" s="168" t="s">
        <v>4</v>
      </c>
      <c r="C573" s="169" t="s">
        <v>439</v>
      </c>
      <c r="D573" s="169" t="s">
        <v>171</v>
      </c>
      <c r="E573" s="170" t="s">
        <v>440</v>
      </c>
      <c r="F573" s="170" t="s">
        <v>20</v>
      </c>
      <c r="G573" s="170" t="s">
        <v>21</v>
      </c>
      <c r="H573" s="170" t="s">
        <v>22</v>
      </c>
      <c r="I573" s="170" t="s">
        <v>441</v>
      </c>
      <c r="J573" s="170" t="s">
        <v>260</v>
      </c>
      <c r="K573" s="170" t="s">
        <v>442</v>
      </c>
      <c r="L573" s="170" t="s">
        <v>213</v>
      </c>
      <c r="M573" s="187" t="s">
        <v>140</v>
      </c>
    </row>
    <row r="574" spans="1:13" ht="16.5" customHeight="1" x14ac:dyDescent="0.2">
      <c r="A574" s="178" t="s">
        <v>72</v>
      </c>
      <c r="B574" s="172" t="s">
        <v>217</v>
      </c>
      <c r="C574" s="173">
        <v>794.31</v>
      </c>
      <c r="D574" s="173">
        <v>794.31</v>
      </c>
      <c r="E574" s="174">
        <v>0</v>
      </c>
      <c r="F574" s="173">
        <v>4765.8600000000006</v>
      </c>
      <c r="G574" s="175">
        <v>3971.5492760857155</v>
      </c>
      <c r="H574" s="175">
        <v>8737.4084073885697</v>
      </c>
      <c r="I574" s="188">
        <v>0.20000021873004248</v>
      </c>
      <c r="J574" s="189">
        <v>6.5916632484490922E-3</v>
      </c>
      <c r="K574" s="189">
        <v>4.8504664917085561E-3</v>
      </c>
      <c r="L574" s="189">
        <v>1.7411967567405361E-3</v>
      </c>
      <c r="M574" s="190"/>
    </row>
    <row r="575" spans="1:13" ht="16.5" customHeight="1" x14ac:dyDescent="0.2">
      <c r="A575" s="178" t="s">
        <v>72</v>
      </c>
      <c r="B575" s="172" t="s">
        <v>218</v>
      </c>
      <c r="C575" s="173">
        <v>25.8</v>
      </c>
      <c r="D575" s="173">
        <v>43.75</v>
      </c>
      <c r="E575" s="174">
        <v>-17.95</v>
      </c>
      <c r="F575" s="173">
        <v>934.63</v>
      </c>
      <c r="G575" s="175">
        <v>1049.7599999999998</v>
      </c>
      <c r="H575" s="175">
        <v>2478.6</v>
      </c>
      <c r="I575" s="188">
        <v>-0.10967268709038236</v>
      </c>
      <c r="J575" s="189">
        <v>1.292687200609748E-3</v>
      </c>
      <c r="K575" s="189">
        <v>1.3759647810651057E-3</v>
      </c>
      <c r="L575" s="189">
        <v>-8.3277580455357698E-5</v>
      </c>
      <c r="M575" s="190"/>
    </row>
    <row r="576" spans="1:13" ht="16.5" customHeight="1" x14ac:dyDescent="0.2">
      <c r="A576" s="178" t="s">
        <v>72</v>
      </c>
      <c r="B576" s="172" t="s">
        <v>219</v>
      </c>
      <c r="C576" s="173">
        <v>1999.15</v>
      </c>
      <c r="D576" s="173">
        <v>1717.58</v>
      </c>
      <c r="E576" s="174">
        <v>281.57000000000016</v>
      </c>
      <c r="F576" s="173">
        <v>7306.6900000000005</v>
      </c>
      <c r="G576" s="175">
        <v>4772.8</v>
      </c>
      <c r="H576" s="175">
        <v>13561.449999999999</v>
      </c>
      <c r="I576" s="188">
        <v>0.53090219577606446</v>
      </c>
      <c r="J576" s="189">
        <v>1.0105886438294557E-2</v>
      </c>
      <c r="K576" s="189">
        <v>7.5284747761540293E-3</v>
      </c>
      <c r="L576" s="189">
        <v>2.5774116621405272E-3</v>
      </c>
      <c r="M576" s="190"/>
    </row>
    <row r="577" spans="1:13" ht="16.5" customHeight="1" x14ac:dyDescent="0.2">
      <c r="A577" s="178" t="s">
        <v>72</v>
      </c>
      <c r="B577" s="172" t="s">
        <v>220</v>
      </c>
      <c r="C577" s="173">
        <v>-4521.9299999999994</v>
      </c>
      <c r="D577" s="173">
        <v>86.8</v>
      </c>
      <c r="E577" s="174">
        <v>-4608.7299999999996</v>
      </c>
      <c r="F577" s="173">
        <v>5884.0599999999986</v>
      </c>
      <c r="G577" s="175">
        <v>4198.3100000000004</v>
      </c>
      <c r="H577" s="175">
        <v>7008.46</v>
      </c>
      <c r="I577" s="188">
        <v>0.40153061589067929</v>
      </c>
      <c r="J577" s="189">
        <v>8.1382462039735429E-3</v>
      </c>
      <c r="K577" s="189">
        <v>3.8906617160911609E-3</v>
      </c>
      <c r="L577" s="189">
        <v>4.2475844878823825E-3</v>
      </c>
      <c r="M577" s="190"/>
    </row>
    <row r="578" spans="1:13" ht="16.5" customHeight="1" x14ac:dyDescent="0.2">
      <c r="A578" s="178" t="s">
        <v>72</v>
      </c>
      <c r="B578" s="172" t="s">
        <v>211</v>
      </c>
      <c r="C578" s="173">
        <v>322107.46999999997</v>
      </c>
      <c r="D578" s="173">
        <v>338791.77</v>
      </c>
      <c r="E578" s="174">
        <v>-16684.300000000047</v>
      </c>
      <c r="F578" s="173">
        <v>862166.39999999991</v>
      </c>
      <c r="G578" s="175">
        <v>873312.21707072982</v>
      </c>
      <c r="H578" s="175">
        <v>2842917.6970707299</v>
      </c>
      <c r="I578" s="188">
        <v>-1.2762694547106324E-2</v>
      </c>
      <c r="J578" s="189">
        <v>1.1924627607457328</v>
      </c>
      <c r="K578" s="189">
        <v>1.5782113397224407</v>
      </c>
      <c r="L578" s="189">
        <v>-0.38574857897670789</v>
      </c>
      <c r="M578" s="190"/>
    </row>
    <row r="579" spans="1:13" ht="16.5" customHeight="1" x14ac:dyDescent="0.2">
      <c r="A579" s="178" t="s">
        <v>72</v>
      </c>
      <c r="B579" s="172" t="s">
        <v>221</v>
      </c>
      <c r="C579" s="173">
        <v>11786.98</v>
      </c>
      <c r="D579" s="173">
        <v>11284.98</v>
      </c>
      <c r="E579" s="174">
        <v>502</v>
      </c>
      <c r="F579" s="173">
        <v>43106.28</v>
      </c>
      <c r="G579" s="175">
        <v>209334.37999999998</v>
      </c>
      <c r="H579" s="175">
        <v>308497.38</v>
      </c>
      <c r="I579" s="188">
        <v>-0.79407930985822772</v>
      </c>
      <c r="J579" s="189">
        <v>5.9620316512309653E-2</v>
      </c>
      <c r="K579" s="189">
        <v>0.17125858546391459</v>
      </c>
      <c r="L579" s="189">
        <v>-0.11163826895160495</v>
      </c>
      <c r="M579" s="190"/>
    </row>
    <row r="580" spans="1:13" ht="16.5" customHeight="1" x14ac:dyDescent="0.2">
      <c r="A580" s="178" t="s">
        <v>72</v>
      </c>
      <c r="B580" s="172" t="s">
        <v>222</v>
      </c>
      <c r="C580" s="173">
        <v>0</v>
      </c>
      <c r="D580" s="173">
        <v>0</v>
      </c>
      <c r="E580" s="174">
        <v>0</v>
      </c>
      <c r="F580" s="173">
        <v>4020</v>
      </c>
      <c r="G580" s="175">
        <v>1026</v>
      </c>
      <c r="H580" s="175">
        <v>11316</v>
      </c>
      <c r="I580" s="188">
        <v>2.9181286549707601</v>
      </c>
      <c r="J580" s="189">
        <v>5.5600639252444146E-3</v>
      </c>
      <c r="K580" s="189">
        <v>6.2819403947925187E-3</v>
      </c>
      <c r="L580" s="189">
        <v>-7.2187646954810416E-4</v>
      </c>
      <c r="M580" s="190"/>
    </row>
    <row r="581" spans="1:13" ht="16.5" customHeight="1" x14ac:dyDescent="0.2">
      <c r="A581" s="178" t="s">
        <v>72</v>
      </c>
      <c r="B581" s="172" t="s">
        <v>223</v>
      </c>
      <c r="C581" s="173">
        <v>0</v>
      </c>
      <c r="D581" s="173">
        <v>0</v>
      </c>
      <c r="E581" s="174">
        <v>0</v>
      </c>
      <c r="F581" s="173">
        <v>0</v>
      </c>
      <c r="G581" s="175">
        <v>0</v>
      </c>
      <c r="H581" s="175">
        <v>0</v>
      </c>
      <c r="I581" s="188" t="s">
        <v>112</v>
      </c>
      <c r="J581" s="189">
        <v>0</v>
      </c>
      <c r="K581" s="189">
        <v>0</v>
      </c>
      <c r="L581" s="189">
        <v>0</v>
      </c>
      <c r="M581" s="190"/>
    </row>
    <row r="582" spans="1:13" ht="16.5" customHeight="1" x14ac:dyDescent="0.2">
      <c r="A582" s="178" t="s">
        <v>72</v>
      </c>
      <c r="B582" s="172" t="s">
        <v>224</v>
      </c>
      <c r="C582" s="173">
        <v>16568.5</v>
      </c>
      <c r="D582" s="173">
        <v>4164</v>
      </c>
      <c r="E582" s="174">
        <v>12404.5</v>
      </c>
      <c r="F582" s="173">
        <v>32997.5</v>
      </c>
      <c r="G582" s="175">
        <v>497489.02999999997</v>
      </c>
      <c r="H582" s="175">
        <v>1220227.77</v>
      </c>
      <c r="I582" s="188">
        <v>-0.93367190428299496</v>
      </c>
      <c r="J582" s="189">
        <v>4.5638858053047904E-2</v>
      </c>
      <c r="K582" s="189">
        <v>0.67739467295957889</v>
      </c>
      <c r="L582" s="189">
        <v>-0.63175581490653099</v>
      </c>
      <c r="M582" s="190"/>
    </row>
    <row r="583" spans="1:13" ht="16.5" customHeight="1" x14ac:dyDescent="0.2">
      <c r="A583" s="178" t="s">
        <v>72</v>
      </c>
      <c r="B583" s="172" t="s">
        <v>225</v>
      </c>
      <c r="C583" s="173">
        <v>159.07999999999998</v>
      </c>
      <c r="D583" s="173">
        <v>252.84</v>
      </c>
      <c r="E583" s="174">
        <v>-93.760000000000019</v>
      </c>
      <c r="F583" s="173">
        <v>664.36000000000013</v>
      </c>
      <c r="G583" s="175">
        <v>2352.61</v>
      </c>
      <c r="H583" s="175">
        <v>5514.49</v>
      </c>
      <c r="I583" s="188">
        <v>-0.71760725322089081</v>
      </c>
      <c r="J583" s="189">
        <v>9.1887663417298008E-4</v>
      </c>
      <c r="K583" s="189">
        <v>3.0613023584022086E-3</v>
      </c>
      <c r="L583" s="189">
        <v>-2.1424257242292286E-3</v>
      </c>
      <c r="M583" s="190"/>
    </row>
    <row r="584" spans="1:13" ht="16.5" customHeight="1" x14ac:dyDescent="0.2">
      <c r="A584" s="178" t="s">
        <v>72</v>
      </c>
      <c r="B584" s="172" t="s">
        <v>226</v>
      </c>
      <c r="C584" s="173">
        <v>0</v>
      </c>
      <c r="D584" s="173">
        <v>0</v>
      </c>
      <c r="E584" s="174">
        <v>0</v>
      </c>
      <c r="F584" s="173">
        <v>0</v>
      </c>
      <c r="G584" s="175">
        <v>0</v>
      </c>
      <c r="H584" s="175">
        <v>0</v>
      </c>
      <c r="I584" s="188" t="s">
        <v>112</v>
      </c>
      <c r="J584" s="189">
        <v>0</v>
      </c>
      <c r="K584" s="189">
        <v>0</v>
      </c>
      <c r="L584" s="189">
        <v>0</v>
      </c>
      <c r="M584" s="190"/>
    </row>
    <row r="585" spans="1:13" ht="16.5" customHeight="1" x14ac:dyDescent="0.2">
      <c r="A585" s="178" t="s">
        <v>72</v>
      </c>
      <c r="B585" s="172" t="s">
        <v>227</v>
      </c>
      <c r="C585" s="173">
        <v>3140</v>
      </c>
      <c r="D585" s="173">
        <v>0</v>
      </c>
      <c r="E585" s="174">
        <v>3140</v>
      </c>
      <c r="F585" s="173">
        <v>7280</v>
      </c>
      <c r="G585" s="175">
        <v>394800.00000000006</v>
      </c>
      <c r="H585" s="175">
        <v>398450</v>
      </c>
      <c r="I585" s="188">
        <v>-0.98156028368794324</v>
      </c>
      <c r="J585" s="189">
        <v>1.0068971486512274E-2</v>
      </c>
      <c r="K585" s="189">
        <v>0.22119469338150222</v>
      </c>
      <c r="L585" s="189">
        <v>-0.21112572189498993</v>
      </c>
      <c r="M585" s="190"/>
    </row>
    <row r="586" spans="1:13" ht="16.5" customHeight="1" x14ac:dyDescent="0.2">
      <c r="A586" s="178" t="s">
        <v>72</v>
      </c>
      <c r="B586" s="176" t="s">
        <v>228</v>
      </c>
      <c r="C586" s="173">
        <v>0</v>
      </c>
      <c r="D586" s="173">
        <v>0</v>
      </c>
      <c r="E586" s="174">
        <v>0</v>
      </c>
      <c r="F586" s="173">
        <v>0</v>
      </c>
      <c r="G586" s="175">
        <v>0</v>
      </c>
      <c r="H586" s="175">
        <v>0</v>
      </c>
      <c r="I586" s="188" t="s">
        <v>112</v>
      </c>
      <c r="J586" s="189">
        <v>0</v>
      </c>
      <c r="K586" s="189">
        <v>0</v>
      </c>
      <c r="L586" s="189">
        <v>0</v>
      </c>
      <c r="M586" s="190"/>
    </row>
    <row r="587" spans="1:13" ht="16.5" customHeight="1" x14ac:dyDescent="0.2">
      <c r="A587" s="178" t="s">
        <v>72</v>
      </c>
      <c r="B587" s="172" t="s">
        <v>229</v>
      </c>
      <c r="C587" s="173">
        <v>-326746</v>
      </c>
      <c r="D587" s="173">
        <v>0</v>
      </c>
      <c r="E587" s="174">
        <v>-326746</v>
      </c>
      <c r="F587" s="173">
        <v>-326746</v>
      </c>
      <c r="G587" s="175">
        <v>-1485960</v>
      </c>
      <c r="H587" s="175">
        <v>-2824077.3000000003</v>
      </c>
      <c r="I587" s="188">
        <v>-0.78011117392123608</v>
      </c>
      <c r="J587" s="189">
        <v>-0.4519225490840576</v>
      </c>
      <c r="K587" s="189">
        <v>-1.5677523213933007</v>
      </c>
      <c r="L587" s="189">
        <v>1.115829772309243</v>
      </c>
      <c r="M587" s="190"/>
    </row>
    <row r="588" spans="1:13" ht="16.5" customHeight="1" x14ac:dyDescent="0.2">
      <c r="A588" s="178" t="s">
        <v>72</v>
      </c>
      <c r="B588" s="172" t="s">
        <v>230</v>
      </c>
      <c r="C588" s="173">
        <v>0</v>
      </c>
      <c r="D588" s="173">
        <v>0</v>
      </c>
      <c r="E588" s="174">
        <v>0</v>
      </c>
      <c r="F588" s="173">
        <v>20538.050000000003</v>
      </c>
      <c r="G588" s="175">
        <v>8608</v>
      </c>
      <c r="H588" s="175">
        <v>-533683.6</v>
      </c>
      <c r="I588" s="188">
        <v>1.3859258828996284</v>
      </c>
      <c r="J588" s="189">
        <v>2.8406186791011461E-2</v>
      </c>
      <c r="K588" s="189">
        <v>-0.29626798911967944</v>
      </c>
      <c r="L588" s="189">
        <v>0.32467417591069092</v>
      </c>
      <c r="M588" s="190"/>
    </row>
    <row r="589" spans="1:13" ht="16.5" customHeight="1" x14ac:dyDescent="0.2">
      <c r="A589" s="178" t="s">
        <v>72</v>
      </c>
      <c r="B589" s="172" t="s">
        <v>231</v>
      </c>
      <c r="C589" s="173">
        <v>0</v>
      </c>
      <c r="D589" s="173">
        <v>0</v>
      </c>
      <c r="E589" s="174">
        <v>0</v>
      </c>
      <c r="F589" s="173">
        <v>348.34</v>
      </c>
      <c r="G589" s="175">
        <v>0</v>
      </c>
      <c r="H589" s="175">
        <v>0</v>
      </c>
      <c r="I589" s="188" t="s">
        <v>112</v>
      </c>
      <c r="J589" s="189">
        <v>4.8178922082578094E-4</v>
      </c>
      <c r="K589" s="189">
        <v>0</v>
      </c>
      <c r="L589" s="189">
        <v>4.8178922082578094E-4</v>
      </c>
      <c r="M589" s="190"/>
    </row>
    <row r="590" spans="1:13" ht="16.5" customHeight="1" x14ac:dyDescent="0.2">
      <c r="A590" s="178" t="s">
        <v>72</v>
      </c>
      <c r="B590" s="172" t="s">
        <v>232</v>
      </c>
      <c r="C590" s="173">
        <v>0</v>
      </c>
      <c r="D590" s="173">
        <v>0</v>
      </c>
      <c r="E590" s="174">
        <v>0</v>
      </c>
      <c r="F590" s="173">
        <v>0</v>
      </c>
      <c r="G590" s="175">
        <v>0</v>
      </c>
      <c r="H590" s="175">
        <v>0</v>
      </c>
      <c r="I590" s="188" t="s">
        <v>112</v>
      </c>
      <c r="J590" s="189">
        <v>0</v>
      </c>
      <c r="K590" s="189">
        <v>0</v>
      </c>
      <c r="L590" s="189">
        <v>0</v>
      </c>
      <c r="M590" s="190"/>
    </row>
    <row r="591" spans="1:13" ht="16.5" customHeight="1" x14ac:dyDescent="0.2">
      <c r="A591" s="178" t="s">
        <v>72</v>
      </c>
      <c r="B591" s="172" t="s">
        <v>233</v>
      </c>
      <c r="C591" s="173">
        <v>0</v>
      </c>
      <c r="D591" s="173">
        <v>0</v>
      </c>
      <c r="E591" s="174">
        <v>0</v>
      </c>
      <c r="F591" s="173">
        <v>0</v>
      </c>
      <c r="G591" s="175">
        <v>0</v>
      </c>
      <c r="H591" s="175">
        <v>2091</v>
      </c>
      <c r="I591" s="188" t="s">
        <v>112</v>
      </c>
      <c r="J591" s="189">
        <v>0</v>
      </c>
      <c r="K591" s="189">
        <v>1.1607933338203566E-3</v>
      </c>
      <c r="L591" s="189">
        <v>-1.1607933338203566E-3</v>
      </c>
      <c r="M591" s="190"/>
    </row>
    <row r="592" spans="1:13" ht="16.5" customHeight="1" x14ac:dyDescent="0.2">
      <c r="A592" s="178" t="s">
        <v>72</v>
      </c>
      <c r="B592" s="172" t="s">
        <v>234</v>
      </c>
      <c r="C592" s="173">
        <v>0</v>
      </c>
      <c r="D592" s="173">
        <v>0</v>
      </c>
      <c r="E592" s="174">
        <v>0</v>
      </c>
      <c r="F592" s="173">
        <v>0</v>
      </c>
      <c r="G592" s="175">
        <v>0</v>
      </c>
      <c r="H592" s="175">
        <v>0</v>
      </c>
      <c r="I592" s="188" t="s">
        <v>112</v>
      </c>
      <c r="J592" s="189">
        <v>0</v>
      </c>
      <c r="K592" s="189">
        <v>0</v>
      </c>
      <c r="L592" s="189">
        <v>0</v>
      </c>
      <c r="M592" s="190"/>
    </row>
    <row r="593" spans="1:13" ht="16.5" customHeight="1" x14ac:dyDescent="0.2">
      <c r="A593" s="178" t="s">
        <v>72</v>
      </c>
      <c r="B593" s="172" t="s">
        <v>127</v>
      </c>
      <c r="C593" s="173">
        <v>68.099999999999994</v>
      </c>
      <c r="D593" s="173">
        <v>362.38</v>
      </c>
      <c r="E593" s="174">
        <v>-294.27999999999997</v>
      </c>
      <c r="F593" s="173">
        <v>716.1</v>
      </c>
      <c r="G593" s="175">
        <v>10097.050000000001</v>
      </c>
      <c r="H593" s="175">
        <v>338314.88999999996</v>
      </c>
      <c r="I593" s="188">
        <v>-0.9290782951456118</v>
      </c>
      <c r="J593" s="189">
        <v>9.9043825295212079E-4</v>
      </c>
      <c r="K593" s="189">
        <v>0.18781141513350894</v>
      </c>
      <c r="L593" s="189">
        <v>-0.18682097688055682</v>
      </c>
      <c r="M593" s="190"/>
    </row>
    <row r="594" spans="1:13" ht="16.5" customHeight="1" x14ac:dyDescent="0.2">
      <c r="A594" s="178" t="s">
        <v>72</v>
      </c>
      <c r="B594" s="79" t="s">
        <v>235</v>
      </c>
      <c r="C594" s="173">
        <v>0</v>
      </c>
      <c r="D594" s="173">
        <v>0</v>
      </c>
      <c r="E594" s="174">
        <v>0</v>
      </c>
      <c r="F594" s="173">
        <v>0</v>
      </c>
      <c r="G594" s="175">
        <v>0</v>
      </c>
      <c r="H594" s="175">
        <v>0</v>
      </c>
      <c r="I594" s="188" t="s">
        <v>112</v>
      </c>
      <c r="J594" s="189">
        <v>0</v>
      </c>
      <c r="K594" s="189">
        <v>0</v>
      </c>
      <c r="L594" s="189">
        <v>0</v>
      </c>
      <c r="M594" s="190"/>
    </row>
    <row r="595" spans="1:13" ht="16.5" customHeight="1" x14ac:dyDescent="0.2">
      <c r="A595" s="178" t="s">
        <v>72</v>
      </c>
      <c r="B595" s="79" t="s">
        <v>236</v>
      </c>
      <c r="C595" s="173">
        <v>0</v>
      </c>
      <c r="D595" s="173">
        <v>0</v>
      </c>
      <c r="E595" s="174">
        <v>0</v>
      </c>
      <c r="F595" s="173">
        <v>0</v>
      </c>
      <c r="G595" s="175">
        <v>0</v>
      </c>
      <c r="H595" s="175">
        <v>0</v>
      </c>
      <c r="I595" s="188" t="s">
        <v>112</v>
      </c>
      <c r="J595" s="189">
        <v>0</v>
      </c>
      <c r="K595" s="189">
        <v>0</v>
      </c>
      <c r="L595" s="189">
        <v>0</v>
      </c>
      <c r="M595" s="190"/>
    </row>
    <row r="596" spans="1:13" ht="16.5" customHeight="1" x14ac:dyDescent="0.2">
      <c r="A596" s="178" t="s">
        <v>72</v>
      </c>
      <c r="B596" s="79" t="s">
        <v>237</v>
      </c>
      <c r="C596" s="173">
        <v>0</v>
      </c>
      <c r="D596" s="173">
        <v>0</v>
      </c>
      <c r="E596" s="174">
        <v>0</v>
      </c>
      <c r="F596" s="173">
        <v>0</v>
      </c>
      <c r="G596" s="175">
        <v>0</v>
      </c>
      <c r="H596" s="175">
        <v>0</v>
      </c>
      <c r="I596" s="188" t="s">
        <v>112</v>
      </c>
      <c r="J596" s="189">
        <v>0</v>
      </c>
      <c r="K596" s="189">
        <v>0</v>
      </c>
      <c r="L596" s="189">
        <v>0</v>
      </c>
      <c r="M596" s="190"/>
    </row>
    <row r="597" spans="1:13" ht="16.5" customHeight="1" x14ac:dyDescent="0.2">
      <c r="A597" s="178" t="s">
        <v>72</v>
      </c>
      <c r="B597" s="79" t="s">
        <v>238</v>
      </c>
      <c r="C597" s="173">
        <v>0</v>
      </c>
      <c r="D597" s="173">
        <v>0</v>
      </c>
      <c r="E597" s="174">
        <v>0</v>
      </c>
      <c r="F597" s="173">
        <v>0</v>
      </c>
      <c r="G597" s="175">
        <v>0</v>
      </c>
      <c r="H597" s="175">
        <v>0</v>
      </c>
      <c r="I597" s="188" t="s">
        <v>112</v>
      </c>
      <c r="J597" s="189">
        <v>0</v>
      </c>
      <c r="K597" s="189">
        <v>0</v>
      </c>
      <c r="L597" s="189">
        <v>0</v>
      </c>
      <c r="M597" s="190"/>
    </row>
    <row r="598" spans="1:13" ht="16.5" customHeight="1" x14ac:dyDescent="0.2">
      <c r="A598" s="178" t="s">
        <v>72</v>
      </c>
      <c r="B598" s="79" t="s">
        <v>239</v>
      </c>
      <c r="C598" s="173">
        <v>0</v>
      </c>
      <c r="D598" s="173">
        <v>0</v>
      </c>
      <c r="E598" s="174">
        <v>0</v>
      </c>
      <c r="F598" s="173">
        <v>0</v>
      </c>
      <c r="G598" s="175">
        <v>0</v>
      </c>
      <c r="H598" s="175">
        <v>0</v>
      </c>
      <c r="I598" s="188" t="s">
        <v>112</v>
      </c>
      <c r="J598" s="189">
        <v>0</v>
      </c>
      <c r="K598" s="189">
        <v>0</v>
      </c>
      <c r="L598" s="189">
        <v>0</v>
      </c>
      <c r="M598" s="190"/>
    </row>
    <row r="599" spans="1:13" ht="16.5" customHeight="1" x14ac:dyDescent="0.2">
      <c r="A599" s="178" t="s">
        <v>72</v>
      </c>
      <c r="B599" s="79" t="s">
        <v>240</v>
      </c>
      <c r="C599" s="173">
        <v>0</v>
      </c>
      <c r="D599" s="173">
        <v>0</v>
      </c>
      <c r="E599" s="174">
        <v>0</v>
      </c>
      <c r="F599" s="173">
        <v>0</v>
      </c>
      <c r="G599" s="175">
        <v>0</v>
      </c>
      <c r="H599" s="175">
        <v>0</v>
      </c>
      <c r="I599" s="188" t="s">
        <v>112</v>
      </c>
      <c r="J599" s="189">
        <v>0</v>
      </c>
      <c r="K599" s="189">
        <v>0</v>
      </c>
      <c r="L599" s="189">
        <v>0</v>
      </c>
      <c r="M599" s="190"/>
    </row>
    <row r="600" spans="1:13" ht="16.5" customHeight="1" x14ac:dyDescent="0.2">
      <c r="A600" s="178" t="s">
        <v>72</v>
      </c>
      <c r="B600" s="79" t="s">
        <v>241</v>
      </c>
      <c r="C600" s="173">
        <v>0</v>
      </c>
      <c r="D600" s="173">
        <v>0</v>
      </c>
      <c r="E600" s="174">
        <v>0</v>
      </c>
      <c r="F600" s="173">
        <v>0</v>
      </c>
      <c r="G600" s="175">
        <v>0</v>
      </c>
      <c r="H600" s="175">
        <v>0</v>
      </c>
      <c r="I600" s="188" t="s">
        <v>112</v>
      </c>
      <c r="J600" s="189">
        <v>0</v>
      </c>
      <c r="K600" s="189">
        <v>0</v>
      </c>
      <c r="L600" s="189">
        <v>0</v>
      </c>
      <c r="M600" s="190"/>
    </row>
    <row r="601" spans="1:13" ht="16.5" customHeight="1" x14ac:dyDescent="0.2">
      <c r="A601" s="178" t="s">
        <v>72</v>
      </c>
      <c r="B601" s="79" t="s">
        <v>242</v>
      </c>
      <c r="C601" s="173">
        <v>0</v>
      </c>
      <c r="D601" s="173">
        <v>0</v>
      </c>
      <c r="E601" s="174">
        <v>0</v>
      </c>
      <c r="F601" s="173">
        <v>0</v>
      </c>
      <c r="G601" s="175">
        <v>0</v>
      </c>
      <c r="H601" s="175">
        <v>0</v>
      </c>
      <c r="I601" s="188" t="s">
        <v>112</v>
      </c>
      <c r="J601" s="189">
        <v>0</v>
      </c>
      <c r="K601" s="189">
        <v>0</v>
      </c>
      <c r="L601" s="189">
        <v>0</v>
      </c>
      <c r="M601" s="190"/>
    </row>
    <row r="602" spans="1:13" ht="16.5" customHeight="1" x14ac:dyDescent="0.2">
      <c r="A602" s="178" t="s">
        <v>72</v>
      </c>
      <c r="B602" s="79" t="s">
        <v>243</v>
      </c>
      <c r="C602" s="173">
        <v>0</v>
      </c>
      <c r="D602" s="173">
        <v>0</v>
      </c>
      <c r="E602" s="174">
        <v>0</v>
      </c>
      <c r="F602" s="173">
        <v>0</v>
      </c>
      <c r="G602" s="175">
        <v>0</v>
      </c>
      <c r="H602" s="175">
        <v>0</v>
      </c>
      <c r="I602" s="188" t="s">
        <v>112</v>
      </c>
      <c r="J602" s="189">
        <v>0</v>
      </c>
      <c r="K602" s="189">
        <v>0</v>
      </c>
      <c r="L602" s="189">
        <v>0</v>
      </c>
      <c r="M602" s="190"/>
    </row>
    <row r="603" spans="1:13" ht="16.5" customHeight="1" x14ac:dyDescent="0.2">
      <c r="A603" s="178" t="s">
        <v>72</v>
      </c>
      <c r="B603" s="79" t="s">
        <v>244</v>
      </c>
      <c r="C603" s="173">
        <v>0</v>
      </c>
      <c r="D603" s="173">
        <v>0</v>
      </c>
      <c r="E603" s="174">
        <v>0</v>
      </c>
      <c r="F603" s="173">
        <v>0</v>
      </c>
      <c r="G603" s="175">
        <v>0</v>
      </c>
      <c r="H603" s="175">
        <v>0</v>
      </c>
      <c r="I603" s="188" t="s">
        <v>112</v>
      </c>
      <c r="J603" s="189">
        <v>0</v>
      </c>
      <c r="K603" s="189">
        <v>0</v>
      </c>
      <c r="L603" s="189">
        <v>0</v>
      </c>
      <c r="M603" s="190"/>
    </row>
    <row r="604" spans="1:13" ht="16.5" customHeight="1" x14ac:dyDescent="0.2">
      <c r="A604" s="178" t="s">
        <v>72</v>
      </c>
      <c r="B604" s="177" t="s">
        <v>245</v>
      </c>
      <c r="C604" s="173">
        <v>0</v>
      </c>
      <c r="D604" s="173">
        <v>0</v>
      </c>
      <c r="E604" s="174">
        <v>0</v>
      </c>
      <c r="F604" s="173">
        <v>0</v>
      </c>
      <c r="G604" s="175">
        <v>0</v>
      </c>
      <c r="H604" s="175">
        <v>0</v>
      </c>
      <c r="I604" s="188" t="s">
        <v>112</v>
      </c>
      <c r="J604" s="189">
        <v>0</v>
      </c>
      <c r="K604" s="189">
        <v>0</v>
      </c>
      <c r="L604" s="189">
        <v>0</v>
      </c>
      <c r="M604" s="190"/>
    </row>
    <row r="605" spans="1:13" ht="16.5" customHeight="1" x14ac:dyDescent="0.2">
      <c r="A605" s="178" t="s">
        <v>72</v>
      </c>
      <c r="B605" s="177" t="s">
        <v>246</v>
      </c>
      <c r="C605" s="173">
        <v>0</v>
      </c>
      <c r="D605" s="173">
        <v>0</v>
      </c>
      <c r="E605" s="174">
        <v>0</v>
      </c>
      <c r="F605" s="173">
        <v>0</v>
      </c>
      <c r="G605" s="175">
        <v>0</v>
      </c>
      <c r="H605" s="175">
        <v>0</v>
      </c>
      <c r="I605" s="188" t="s">
        <v>112</v>
      </c>
      <c r="J605" s="189">
        <v>0</v>
      </c>
      <c r="K605" s="189">
        <v>0</v>
      </c>
      <c r="L605" s="189">
        <v>0</v>
      </c>
      <c r="M605" s="190"/>
    </row>
    <row r="606" spans="1:13" ht="16.5" customHeight="1" x14ac:dyDescent="0.2">
      <c r="A606" s="178" t="s">
        <v>72</v>
      </c>
      <c r="B606" s="177" t="s">
        <v>247</v>
      </c>
      <c r="C606" s="173">
        <v>59031</v>
      </c>
      <c r="D606" s="173">
        <v>0</v>
      </c>
      <c r="E606" s="174">
        <v>59031</v>
      </c>
      <c r="F606" s="173">
        <v>59031</v>
      </c>
      <c r="G606" s="175">
        <v>0</v>
      </c>
      <c r="H606" s="175">
        <v>0</v>
      </c>
      <c r="I606" s="188" t="s">
        <v>112</v>
      </c>
      <c r="J606" s="189">
        <v>8.1645804370921157E-2</v>
      </c>
      <c r="K606" s="189">
        <v>0</v>
      </c>
      <c r="L606" s="189">
        <v>8.1645804370921157E-2</v>
      </c>
      <c r="M606" s="190"/>
    </row>
    <row r="607" spans="1:13" ht="16.5" customHeight="1" x14ac:dyDescent="0.2">
      <c r="A607" s="178" t="s">
        <v>72</v>
      </c>
      <c r="B607" s="177" t="s">
        <v>248</v>
      </c>
      <c r="C607" s="173">
        <v>0</v>
      </c>
      <c r="D607" s="173">
        <v>0</v>
      </c>
      <c r="E607" s="174">
        <v>0</v>
      </c>
      <c r="F607" s="173">
        <v>0</v>
      </c>
      <c r="G607" s="175">
        <v>0</v>
      </c>
      <c r="H607" s="175">
        <v>0</v>
      </c>
      <c r="I607" s="188" t="s">
        <v>112</v>
      </c>
      <c r="J607" s="189">
        <v>0</v>
      </c>
      <c r="K607" s="189">
        <v>0</v>
      </c>
      <c r="L607" s="189">
        <v>0</v>
      </c>
      <c r="M607" s="190"/>
    </row>
    <row r="608" spans="1:13" ht="16.5" customHeight="1" x14ac:dyDescent="0.2">
      <c r="A608" s="178" t="s">
        <v>72</v>
      </c>
      <c r="B608" s="178" t="s">
        <v>210</v>
      </c>
      <c r="C608" s="179">
        <v>84412.459999999992</v>
      </c>
      <c r="D608" s="179">
        <v>357498.41000000003</v>
      </c>
      <c r="E608" s="180">
        <v>-273085.95000000007</v>
      </c>
      <c r="F608" s="179">
        <v>723013.27</v>
      </c>
      <c r="G608" s="181">
        <v>525051.70634681801</v>
      </c>
      <c r="H608" s="181">
        <v>1801354.2454781199</v>
      </c>
      <c r="I608" s="191">
        <v>0.37703251177022246</v>
      </c>
      <c r="J608" s="192">
        <v>1</v>
      </c>
      <c r="K608" s="192">
        <v>1</v>
      </c>
      <c r="L608" s="192">
        <v>0</v>
      </c>
      <c r="M608" s="193"/>
    </row>
    <row r="609" spans="1:13" ht="16.5" customHeight="1" x14ac:dyDescent="0.2">
      <c r="A609" s="178"/>
      <c r="G609">
        <v>0</v>
      </c>
      <c r="H609">
        <v>0</v>
      </c>
      <c r="K609">
        <v>0</v>
      </c>
    </row>
    <row r="610" spans="1:13" ht="16.5" customHeight="1" x14ac:dyDescent="0.2">
      <c r="A610" s="178"/>
      <c r="G610">
        <v>0</v>
      </c>
      <c r="H610">
        <v>0</v>
      </c>
      <c r="K610">
        <v>0</v>
      </c>
    </row>
    <row r="611" spans="1:13" ht="16.5" customHeight="1" x14ac:dyDescent="0.2">
      <c r="A611" s="178" t="s">
        <v>3</v>
      </c>
      <c r="B611" s="168" t="s">
        <v>4</v>
      </c>
      <c r="C611" s="169" t="s">
        <v>439</v>
      </c>
      <c r="D611" s="169" t="s">
        <v>171</v>
      </c>
      <c r="E611" s="170" t="s">
        <v>440</v>
      </c>
      <c r="F611" s="170" t="s">
        <v>20</v>
      </c>
      <c r="G611" s="170" t="s">
        <v>21</v>
      </c>
      <c r="H611" s="170" t="s">
        <v>22</v>
      </c>
      <c r="I611" s="170" t="s">
        <v>441</v>
      </c>
      <c r="J611" s="170" t="s">
        <v>260</v>
      </c>
      <c r="K611" s="170" t="s">
        <v>442</v>
      </c>
      <c r="L611" s="170" t="s">
        <v>213</v>
      </c>
      <c r="M611" s="187" t="s">
        <v>140</v>
      </c>
    </row>
    <row r="612" spans="1:13" ht="16.5" customHeight="1" x14ac:dyDescent="0.2">
      <c r="A612" s="178" t="s">
        <v>73</v>
      </c>
      <c r="B612" s="172" t="s">
        <v>217</v>
      </c>
      <c r="C612" s="173">
        <v>1066.51</v>
      </c>
      <c r="D612" s="173">
        <v>1066.51</v>
      </c>
      <c r="E612" s="174">
        <v>0</v>
      </c>
      <c r="F612" s="173">
        <v>6399.0500000000011</v>
      </c>
      <c r="G612" s="175">
        <v>3993.8345225246649</v>
      </c>
      <c r="H612" s="175">
        <v>10392.883857139701</v>
      </c>
      <c r="I612" s="188">
        <v>0.60223213152930088</v>
      </c>
      <c r="J612" s="189">
        <v>2.536569885066019E-3</v>
      </c>
      <c r="K612" s="189">
        <v>1.2578169835001268E-3</v>
      </c>
      <c r="L612" s="189">
        <v>1.2787529015658922E-3</v>
      </c>
      <c r="M612" s="190"/>
    </row>
    <row r="613" spans="1:13" ht="16.5" customHeight="1" x14ac:dyDescent="0.2">
      <c r="A613" s="178" t="s">
        <v>73</v>
      </c>
      <c r="B613" s="172" t="s">
        <v>218</v>
      </c>
      <c r="C613" s="173">
        <v>25.8</v>
      </c>
      <c r="D613" s="173">
        <v>43.75</v>
      </c>
      <c r="E613" s="174">
        <v>-17.95</v>
      </c>
      <c r="F613" s="173">
        <v>3398.6500000000005</v>
      </c>
      <c r="G613" s="175">
        <v>816.48</v>
      </c>
      <c r="H613" s="175">
        <v>5297.4</v>
      </c>
      <c r="I613" s="188">
        <v>3.1625636880266512</v>
      </c>
      <c r="J613" s="189">
        <v>1.3472176713542831E-3</v>
      </c>
      <c r="K613" s="189">
        <v>6.4112711928519393E-4</v>
      </c>
      <c r="L613" s="189">
        <v>7.0609055206908916E-4</v>
      </c>
      <c r="M613" s="190"/>
    </row>
    <row r="614" spans="1:13" ht="16.5" customHeight="1" x14ac:dyDescent="0.2">
      <c r="A614" s="178" t="s">
        <v>73</v>
      </c>
      <c r="B614" s="172" t="s">
        <v>219</v>
      </c>
      <c r="C614" s="173">
        <v>2684.23</v>
      </c>
      <c r="D614" s="173">
        <v>2306.17</v>
      </c>
      <c r="E614" s="174">
        <v>378.05999999999995</v>
      </c>
      <c r="F614" s="173">
        <v>9812.49</v>
      </c>
      <c r="G614" s="175">
        <v>5440.8</v>
      </c>
      <c r="H614" s="175">
        <v>17240.2</v>
      </c>
      <c r="I614" s="188">
        <v>0.80350132333480362</v>
      </c>
      <c r="J614" s="189">
        <v>3.8896502811372712E-3</v>
      </c>
      <c r="K614" s="189">
        <v>2.0865254203761472E-3</v>
      </c>
      <c r="L614" s="189">
        <v>1.803124860761124E-3</v>
      </c>
      <c r="M614" s="190"/>
    </row>
    <row r="615" spans="1:13" ht="16.5" customHeight="1" x14ac:dyDescent="0.2">
      <c r="A615" s="178" t="s">
        <v>73</v>
      </c>
      <c r="B615" s="172" t="s">
        <v>220</v>
      </c>
      <c r="C615" s="173">
        <v>3715.7200000000003</v>
      </c>
      <c r="D615" s="173">
        <v>12673.39</v>
      </c>
      <c r="E615" s="174">
        <v>-8957.6699999999983</v>
      </c>
      <c r="F615" s="173">
        <v>23437.620000000003</v>
      </c>
      <c r="G615" s="175">
        <v>17200.300000000003</v>
      </c>
      <c r="H615" s="175">
        <v>37031.049999999996</v>
      </c>
      <c r="I615" s="188">
        <v>0.36262855880420686</v>
      </c>
      <c r="J615" s="189">
        <v>9.2906229939789548E-3</v>
      </c>
      <c r="K615" s="189">
        <v>4.4817477273013141E-3</v>
      </c>
      <c r="L615" s="189">
        <v>4.8088752666776407E-3</v>
      </c>
      <c r="M615" s="190"/>
    </row>
    <row r="616" spans="1:13" ht="16.5" customHeight="1" x14ac:dyDescent="0.2">
      <c r="A616" s="178" t="s">
        <v>73</v>
      </c>
      <c r="B616" s="172" t="s">
        <v>211</v>
      </c>
      <c r="C616" s="173">
        <v>205915.40000000002</v>
      </c>
      <c r="D616" s="173">
        <v>250485.09</v>
      </c>
      <c r="E616" s="174">
        <v>-44569.689999999973</v>
      </c>
      <c r="F616" s="173">
        <v>1551361.0300000003</v>
      </c>
      <c r="G616" s="175">
        <v>3993865.4105907683</v>
      </c>
      <c r="H616" s="175">
        <v>7678151.7005907698</v>
      </c>
      <c r="I616" s="188">
        <v>-0.61156401868571608</v>
      </c>
      <c r="J616" s="189">
        <v>0.61495623093474827</v>
      </c>
      <c r="K616" s="189">
        <v>0.9292617663824656</v>
      </c>
      <c r="L616" s="189">
        <v>-0.31430553544771733</v>
      </c>
      <c r="M616" s="190"/>
    </row>
    <row r="617" spans="1:13" ht="16.5" customHeight="1" x14ac:dyDescent="0.2">
      <c r="A617" s="178" t="s">
        <v>73</v>
      </c>
      <c r="B617" s="172" t="s">
        <v>221</v>
      </c>
      <c r="C617" s="173">
        <v>34751.32</v>
      </c>
      <c r="D617" s="173">
        <v>21252.2</v>
      </c>
      <c r="E617" s="174">
        <v>13499.119999999999</v>
      </c>
      <c r="F617" s="173">
        <v>152589.75999999998</v>
      </c>
      <c r="G617" s="175">
        <v>170517.36</v>
      </c>
      <c r="H617" s="175">
        <v>390741.48</v>
      </c>
      <c r="I617" s="188">
        <v>-0.10513650926802998</v>
      </c>
      <c r="J617" s="189">
        <v>6.0486258114165588E-2</v>
      </c>
      <c r="K617" s="189">
        <v>4.7290172435087631E-2</v>
      </c>
      <c r="L617" s="189">
        <v>1.3196085679077957E-2</v>
      </c>
      <c r="M617" s="190"/>
    </row>
    <row r="618" spans="1:13" ht="16.5" customHeight="1" x14ac:dyDescent="0.2">
      <c r="A618" s="178" t="s">
        <v>73</v>
      </c>
      <c r="B618" s="172" t="s">
        <v>222</v>
      </c>
      <c r="C618" s="173">
        <v>367.5</v>
      </c>
      <c r="D618" s="173">
        <v>0</v>
      </c>
      <c r="E618" s="174">
        <v>367.5</v>
      </c>
      <c r="F618" s="173">
        <v>772.5</v>
      </c>
      <c r="G618" s="175">
        <v>1083</v>
      </c>
      <c r="H618" s="175">
        <v>2493.6</v>
      </c>
      <c r="I618" s="188">
        <v>-0.28670360110803328</v>
      </c>
      <c r="J618" s="189">
        <v>3.0621736604863212E-4</v>
      </c>
      <c r="K618" s="189">
        <v>3.0179231031252307E-4</v>
      </c>
      <c r="L618" s="189">
        <v>4.4250557361090459E-6</v>
      </c>
      <c r="M618" s="190"/>
    </row>
    <row r="619" spans="1:13" ht="16.5" customHeight="1" x14ac:dyDescent="0.2">
      <c r="A619" s="178" t="s">
        <v>73</v>
      </c>
      <c r="B619" s="172" t="s">
        <v>223</v>
      </c>
      <c r="C619" s="173">
        <v>0</v>
      </c>
      <c r="D619" s="173">
        <v>0</v>
      </c>
      <c r="E619" s="174">
        <v>0</v>
      </c>
      <c r="F619" s="173">
        <v>0</v>
      </c>
      <c r="G619" s="175">
        <v>0</v>
      </c>
      <c r="H619" s="175">
        <v>0</v>
      </c>
      <c r="I619" s="188" t="s">
        <v>112</v>
      </c>
      <c r="J619" s="189">
        <v>0</v>
      </c>
      <c r="K619" s="189">
        <v>0</v>
      </c>
      <c r="L619" s="189">
        <v>0</v>
      </c>
      <c r="M619" s="190"/>
    </row>
    <row r="620" spans="1:13" ht="16.5" customHeight="1" x14ac:dyDescent="0.2">
      <c r="A620" s="178" t="s">
        <v>73</v>
      </c>
      <c r="B620" s="172" t="s">
        <v>224</v>
      </c>
      <c r="C620" s="173">
        <v>223519.19999999998</v>
      </c>
      <c r="D620" s="173">
        <v>160846.45000000001</v>
      </c>
      <c r="E620" s="174">
        <v>62672.749999999971</v>
      </c>
      <c r="F620" s="173">
        <v>643026.78</v>
      </c>
      <c r="G620" s="175">
        <v>939873.7</v>
      </c>
      <c r="H620" s="175">
        <v>2225846.83</v>
      </c>
      <c r="I620" s="188">
        <v>-0.31583703214591485</v>
      </c>
      <c r="J620" s="189">
        <v>0.25489445549557699</v>
      </c>
      <c r="K620" s="189">
        <v>0.26938701364593592</v>
      </c>
      <c r="L620" s="189">
        <v>-1.4492558150358936E-2</v>
      </c>
      <c r="M620" s="190"/>
    </row>
    <row r="621" spans="1:13" ht="16.5" customHeight="1" x14ac:dyDescent="0.2">
      <c r="A621" s="178" t="s">
        <v>73</v>
      </c>
      <c r="B621" s="172" t="s">
        <v>225</v>
      </c>
      <c r="C621" s="173">
        <v>282.43</v>
      </c>
      <c r="D621" s="173">
        <v>16782.43</v>
      </c>
      <c r="E621" s="174">
        <v>-16500</v>
      </c>
      <c r="F621" s="173">
        <v>15477.470000000001</v>
      </c>
      <c r="G621" s="175">
        <v>691.43</v>
      </c>
      <c r="H621" s="175">
        <v>5398.75</v>
      </c>
      <c r="I621" s="188">
        <v>21.384724411726424</v>
      </c>
      <c r="J621" s="189">
        <v>6.1352363708695439E-3</v>
      </c>
      <c r="K621" s="189">
        <v>6.5339318066238929E-4</v>
      </c>
      <c r="L621" s="189">
        <v>5.4818431902071548E-3</v>
      </c>
      <c r="M621" s="190"/>
    </row>
    <row r="622" spans="1:13" ht="16.5" customHeight="1" x14ac:dyDescent="0.2">
      <c r="A622" s="178" t="s">
        <v>73</v>
      </c>
      <c r="B622" s="172" t="s">
        <v>226</v>
      </c>
      <c r="C622" s="173">
        <v>0</v>
      </c>
      <c r="D622" s="173">
        <v>0</v>
      </c>
      <c r="E622" s="174">
        <v>0</v>
      </c>
      <c r="F622" s="173">
        <v>0</v>
      </c>
      <c r="G622" s="175">
        <v>0</v>
      </c>
      <c r="H622" s="175">
        <v>11728</v>
      </c>
      <c r="I622" s="188" t="s">
        <v>112</v>
      </c>
      <c r="J622" s="189">
        <v>0</v>
      </c>
      <c r="K622" s="189">
        <v>1.419401754629961E-3</v>
      </c>
      <c r="L622" s="189">
        <v>-1.419401754629961E-3</v>
      </c>
      <c r="M622" s="190"/>
    </row>
    <row r="623" spans="1:13" ht="16.5" customHeight="1" x14ac:dyDescent="0.2">
      <c r="A623" s="178" t="s">
        <v>73</v>
      </c>
      <c r="B623" s="172" t="s">
        <v>227</v>
      </c>
      <c r="C623" s="173">
        <v>0</v>
      </c>
      <c r="D623" s="173">
        <v>450</v>
      </c>
      <c r="E623" s="174">
        <v>-450</v>
      </c>
      <c r="F623" s="173">
        <v>8373</v>
      </c>
      <c r="G623" s="175">
        <v>-394200</v>
      </c>
      <c r="H623" s="175">
        <v>-391230</v>
      </c>
      <c r="I623" s="188">
        <v>-1.0212404870624048</v>
      </c>
      <c r="J623" s="189">
        <v>3.3190394898708047E-3</v>
      </c>
      <c r="K623" s="189">
        <v>-4.7349296424273497E-2</v>
      </c>
      <c r="L623" s="189">
        <v>5.0668335914144304E-2</v>
      </c>
      <c r="M623" s="190"/>
    </row>
    <row r="624" spans="1:13" ht="16.5" customHeight="1" x14ac:dyDescent="0.2">
      <c r="A624" s="178" t="s">
        <v>73</v>
      </c>
      <c r="B624" s="176" t="s">
        <v>228</v>
      </c>
      <c r="C624" s="173">
        <v>0</v>
      </c>
      <c r="D624" s="173">
        <v>0</v>
      </c>
      <c r="E624" s="174">
        <v>0</v>
      </c>
      <c r="F624" s="173">
        <v>0</v>
      </c>
      <c r="G624" s="175">
        <v>0</v>
      </c>
      <c r="H624" s="175">
        <v>0</v>
      </c>
      <c r="I624" s="188" t="s">
        <v>112</v>
      </c>
      <c r="J624" s="189">
        <v>0</v>
      </c>
      <c r="K624" s="189">
        <v>0</v>
      </c>
      <c r="L624" s="189">
        <v>0</v>
      </c>
      <c r="M624" s="190"/>
    </row>
    <row r="625" spans="1:13" ht="16.5" customHeight="1" x14ac:dyDescent="0.2">
      <c r="A625" s="178" t="s">
        <v>73</v>
      </c>
      <c r="B625" s="172" t="s">
        <v>229</v>
      </c>
      <c r="C625" s="173">
        <v>5950</v>
      </c>
      <c r="D625" s="173">
        <v>0</v>
      </c>
      <c r="E625" s="174">
        <v>5950</v>
      </c>
      <c r="F625" s="173">
        <v>-12950</v>
      </c>
      <c r="G625" s="175">
        <v>-1160400</v>
      </c>
      <c r="H625" s="175">
        <v>-1783200</v>
      </c>
      <c r="I625" s="188">
        <v>-0.98884005515339535</v>
      </c>
      <c r="J625" s="189">
        <v>-5.1333526088411466E-3</v>
      </c>
      <c r="K625" s="189">
        <v>-0.21581490525717481</v>
      </c>
      <c r="L625" s="189">
        <v>0.21068155264833366</v>
      </c>
      <c r="M625" s="190"/>
    </row>
    <row r="626" spans="1:13" ht="16.5" customHeight="1" x14ac:dyDescent="0.2">
      <c r="A626" s="178" t="s">
        <v>73</v>
      </c>
      <c r="B626" s="172" t="s">
        <v>230</v>
      </c>
      <c r="C626" s="173">
        <v>0</v>
      </c>
      <c r="D626" s="173">
        <v>0</v>
      </c>
      <c r="E626" s="174">
        <v>0</v>
      </c>
      <c r="F626" s="173">
        <v>24841</v>
      </c>
      <c r="G626" s="175">
        <v>4992</v>
      </c>
      <c r="H626" s="175">
        <v>12666</v>
      </c>
      <c r="I626" s="188">
        <v>3.9761618589743586</v>
      </c>
      <c r="J626" s="189">
        <v>9.8469198576233916E-3</v>
      </c>
      <c r="K626" s="189">
        <v>1.532924848579731E-3</v>
      </c>
      <c r="L626" s="189">
        <v>8.313995009043661E-3</v>
      </c>
      <c r="M626" s="190"/>
    </row>
    <row r="627" spans="1:13" ht="16.5" customHeight="1" x14ac:dyDescent="0.2">
      <c r="A627" s="178" t="s">
        <v>73</v>
      </c>
      <c r="B627" s="172" t="s">
        <v>231</v>
      </c>
      <c r="C627" s="173">
        <v>0</v>
      </c>
      <c r="D627" s="173">
        <v>0</v>
      </c>
      <c r="E627" s="174">
        <v>0</v>
      </c>
      <c r="F627" s="173">
        <v>0</v>
      </c>
      <c r="G627" s="175">
        <v>0</v>
      </c>
      <c r="H627" s="175">
        <v>0</v>
      </c>
      <c r="I627" s="188" t="s">
        <v>112</v>
      </c>
      <c r="J627" s="189">
        <v>0</v>
      </c>
      <c r="K627" s="189">
        <v>0</v>
      </c>
      <c r="L627" s="189">
        <v>0</v>
      </c>
      <c r="M627" s="190"/>
    </row>
    <row r="628" spans="1:13" ht="16.5" customHeight="1" x14ac:dyDescent="0.2">
      <c r="A628" s="178" t="s">
        <v>73</v>
      </c>
      <c r="B628" s="172" t="s">
        <v>232</v>
      </c>
      <c r="C628" s="173">
        <v>0</v>
      </c>
      <c r="D628" s="173">
        <v>0</v>
      </c>
      <c r="E628" s="174">
        <v>0</v>
      </c>
      <c r="F628" s="173">
        <v>0</v>
      </c>
      <c r="G628" s="175">
        <v>0</v>
      </c>
      <c r="H628" s="175">
        <v>0</v>
      </c>
      <c r="I628" s="188" t="s">
        <v>112</v>
      </c>
      <c r="J628" s="189">
        <v>0</v>
      </c>
      <c r="K628" s="189">
        <v>0</v>
      </c>
      <c r="L628" s="189">
        <v>0</v>
      </c>
      <c r="M628" s="190"/>
    </row>
    <row r="629" spans="1:13" ht="16.5" customHeight="1" x14ac:dyDescent="0.2">
      <c r="A629" s="178" t="s">
        <v>73</v>
      </c>
      <c r="B629" s="172" t="s">
        <v>233</v>
      </c>
      <c r="C629" s="173">
        <v>0</v>
      </c>
      <c r="D629" s="173">
        <v>0</v>
      </c>
      <c r="E629" s="174">
        <v>0</v>
      </c>
      <c r="F629" s="173">
        <v>1015</v>
      </c>
      <c r="G629" s="175">
        <v>2948</v>
      </c>
      <c r="H629" s="175">
        <v>2948</v>
      </c>
      <c r="I629" s="188">
        <v>-0.65569877883310723</v>
      </c>
      <c r="J629" s="189">
        <v>4.0234385312538717E-4</v>
      </c>
      <c r="K629" s="189">
        <v>3.5678686669927734E-4</v>
      </c>
      <c r="L629" s="189">
        <v>4.555698642610983E-5</v>
      </c>
      <c r="M629" s="190"/>
    </row>
    <row r="630" spans="1:13" ht="16.5" customHeight="1" x14ac:dyDescent="0.2">
      <c r="A630" s="178" t="s">
        <v>73</v>
      </c>
      <c r="B630" s="172" t="s">
        <v>234</v>
      </c>
      <c r="C630" s="173">
        <v>0</v>
      </c>
      <c r="D630" s="173">
        <v>0</v>
      </c>
      <c r="E630" s="174">
        <v>0</v>
      </c>
      <c r="F630" s="173">
        <v>0</v>
      </c>
      <c r="G630" s="175">
        <v>0</v>
      </c>
      <c r="H630" s="175">
        <v>0</v>
      </c>
      <c r="I630" s="188" t="s">
        <v>112</v>
      </c>
      <c r="J630" s="189">
        <v>0</v>
      </c>
      <c r="K630" s="189">
        <v>0</v>
      </c>
      <c r="L630" s="189">
        <v>0</v>
      </c>
      <c r="M630" s="190"/>
    </row>
    <row r="631" spans="1:13" ht="16.5" customHeight="1" x14ac:dyDescent="0.2">
      <c r="A631" s="178" t="s">
        <v>73</v>
      </c>
      <c r="B631" s="172" t="s">
        <v>127</v>
      </c>
      <c r="C631" s="173">
        <v>7330</v>
      </c>
      <c r="D631" s="173">
        <v>1970.81</v>
      </c>
      <c r="E631" s="174">
        <v>5359.1900000000005</v>
      </c>
      <c r="F631" s="173">
        <v>11283.45</v>
      </c>
      <c r="G631" s="175">
        <v>7388.94</v>
      </c>
      <c r="H631" s="175">
        <v>29935.14</v>
      </c>
      <c r="I631" s="188">
        <v>0.52707289543561076</v>
      </c>
      <c r="J631" s="189">
        <v>4.4727357138400498E-3</v>
      </c>
      <c r="K631" s="189">
        <v>3.6229527831764603E-3</v>
      </c>
      <c r="L631" s="189">
        <v>8.4978293066358948E-4</v>
      </c>
      <c r="M631" s="190"/>
    </row>
    <row r="632" spans="1:13" ht="16.5" customHeight="1" x14ac:dyDescent="0.2">
      <c r="A632" s="178" t="s">
        <v>73</v>
      </c>
      <c r="B632" s="79" t="s">
        <v>235</v>
      </c>
      <c r="C632" s="173">
        <v>0</v>
      </c>
      <c r="D632" s="173">
        <v>0</v>
      </c>
      <c r="E632" s="174">
        <v>0</v>
      </c>
      <c r="F632" s="173">
        <v>0</v>
      </c>
      <c r="G632" s="175">
        <v>0</v>
      </c>
      <c r="H632" s="175">
        <v>0</v>
      </c>
      <c r="I632" s="188" t="s">
        <v>112</v>
      </c>
      <c r="J632" s="189">
        <v>0</v>
      </c>
      <c r="K632" s="189">
        <v>0</v>
      </c>
      <c r="L632" s="189">
        <v>0</v>
      </c>
      <c r="M632" s="190"/>
    </row>
    <row r="633" spans="1:13" ht="16.5" customHeight="1" x14ac:dyDescent="0.2">
      <c r="A633" s="178" t="s">
        <v>73</v>
      </c>
      <c r="B633" s="79" t="s">
        <v>236</v>
      </c>
      <c r="C633" s="173">
        <v>0</v>
      </c>
      <c r="D633" s="173">
        <v>0</v>
      </c>
      <c r="E633" s="174">
        <v>0</v>
      </c>
      <c r="F633" s="173">
        <v>0</v>
      </c>
      <c r="G633" s="175">
        <v>0</v>
      </c>
      <c r="H633" s="175">
        <v>0</v>
      </c>
      <c r="I633" s="188" t="s">
        <v>112</v>
      </c>
      <c r="J633" s="189">
        <v>0</v>
      </c>
      <c r="K633" s="189">
        <v>0</v>
      </c>
      <c r="L633" s="189">
        <v>0</v>
      </c>
      <c r="M633" s="190"/>
    </row>
    <row r="634" spans="1:13" ht="16.5" customHeight="1" x14ac:dyDescent="0.2">
      <c r="A634" s="178" t="s">
        <v>73</v>
      </c>
      <c r="B634" s="79" t="s">
        <v>237</v>
      </c>
      <c r="C634" s="173">
        <v>0</v>
      </c>
      <c r="D634" s="173">
        <v>0</v>
      </c>
      <c r="E634" s="174">
        <v>0</v>
      </c>
      <c r="F634" s="173">
        <v>0</v>
      </c>
      <c r="G634" s="175">
        <v>0</v>
      </c>
      <c r="H634" s="175">
        <v>0</v>
      </c>
      <c r="I634" s="188" t="s">
        <v>112</v>
      </c>
      <c r="J634" s="189">
        <v>0</v>
      </c>
      <c r="K634" s="189">
        <v>0</v>
      </c>
      <c r="L634" s="189">
        <v>0</v>
      </c>
      <c r="M634" s="190"/>
    </row>
    <row r="635" spans="1:13" ht="16.5" customHeight="1" x14ac:dyDescent="0.2">
      <c r="A635" s="178" t="s">
        <v>73</v>
      </c>
      <c r="B635" s="79" t="s">
        <v>238</v>
      </c>
      <c r="C635" s="173">
        <v>0</v>
      </c>
      <c r="D635" s="173">
        <v>0</v>
      </c>
      <c r="E635" s="174">
        <v>0</v>
      </c>
      <c r="F635" s="173">
        <v>0</v>
      </c>
      <c r="G635" s="175">
        <v>0</v>
      </c>
      <c r="H635" s="175">
        <v>0</v>
      </c>
      <c r="I635" s="188" t="s">
        <v>112</v>
      </c>
      <c r="J635" s="189">
        <v>0</v>
      </c>
      <c r="K635" s="189">
        <v>0</v>
      </c>
      <c r="L635" s="189">
        <v>0</v>
      </c>
      <c r="M635" s="190"/>
    </row>
    <row r="636" spans="1:13" ht="16.5" customHeight="1" x14ac:dyDescent="0.2">
      <c r="A636" s="178" t="s">
        <v>73</v>
      </c>
      <c r="B636" s="79" t="s">
        <v>239</v>
      </c>
      <c r="C636" s="173">
        <v>0</v>
      </c>
      <c r="D636" s="173">
        <v>0</v>
      </c>
      <c r="E636" s="174">
        <v>0</v>
      </c>
      <c r="F636" s="173">
        <v>0</v>
      </c>
      <c r="G636" s="175">
        <v>0</v>
      </c>
      <c r="H636" s="175">
        <v>0</v>
      </c>
      <c r="I636" s="188" t="s">
        <v>112</v>
      </c>
      <c r="J636" s="189">
        <v>0</v>
      </c>
      <c r="K636" s="189">
        <v>0</v>
      </c>
      <c r="L636" s="189">
        <v>0</v>
      </c>
      <c r="M636" s="190"/>
    </row>
    <row r="637" spans="1:13" ht="16.5" customHeight="1" x14ac:dyDescent="0.2">
      <c r="A637" s="178" t="s">
        <v>73</v>
      </c>
      <c r="B637" s="79" t="s">
        <v>240</v>
      </c>
      <c r="C637" s="173">
        <v>0</v>
      </c>
      <c r="D637" s="173">
        <v>0</v>
      </c>
      <c r="E637" s="174">
        <v>0</v>
      </c>
      <c r="F637" s="173">
        <v>0</v>
      </c>
      <c r="G637" s="175">
        <v>0</v>
      </c>
      <c r="H637" s="175">
        <v>0</v>
      </c>
      <c r="I637" s="188" t="s">
        <v>112</v>
      </c>
      <c r="J637" s="189">
        <v>0</v>
      </c>
      <c r="K637" s="189">
        <v>0</v>
      </c>
      <c r="L637" s="189">
        <v>0</v>
      </c>
      <c r="M637" s="190"/>
    </row>
    <row r="638" spans="1:13" ht="16.5" customHeight="1" x14ac:dyDescent="0.2">
      <c r="A638" s="178" t="s">
        <v>73</v>
      </c>
      <c r="B638" s="79" t="s">
        <v>241</v>
      </c>
      <c r="C638" s="173">
        <v>0</v>
      </c>
      <c r="D638" s="173">
        <v>0</v>
      </c>
      <c r="E638" s="174">
        <v>0</v>
      </c>
      <c r="F638" s="173">
        <v>0</v>
      </c>
      <c r="G638" s="175">
        <v>0</v>
      </c>
      <c r="H638" s="175">
        <v>0</v>
      </c>
      <c r="I638" s="188" t="s">
        <v>112</v>
      </c>
      <c r="J638" s="189">
        <v>0</v>
      </c>
      <c r="K638" s="189">
        <v>0</v>
      </c>
      <c r="L638" s="189">
        <v>0</v>
      </c>
      <c r="M638" s="190"/>
    </row>
    <row r="639" spans="1:13" ht="16.5" customHeight="1" x14ac:dyDescent="0.2">
      <c r="A639" s="178" t="s">
        <v>73</v>
      </c>
      <c r="B639" s="79" t="s">
        <v>242</v>
      </c>
      <c r="C639" s="173">
        <v>0</v>
      </c>
      <c r="D639" s="173">
        <v>0</v>
      </c>
      <c r="E639" s="174">
        <v>0</v>
      </c>
      <c r="F639" s="173">
        <v>0</v>
      </c>
      <c r="G639" s="175">
        <v>0</v>
      </c>
      <c r="H639" s="175">
        <v>0</v>
      </c>
      <c r="I639" s="188" t="s">
        <v>112</v>
      </c>
      <c r="J639" s="189">
        <v>0</v>
      </c>
      <c r="K639" s="189">
        <v>0</v>
      </c>
      <c r="L639" s="189">
        <v>0</v>
      </c>
      <c r="M639" s="190"/>
    </row>
    <row r="640" spans="1:13" ht="16.5" customHeight="1" x14ac:dyDescent="0.2">
      <c r="A640" s="178" t="s">
        <v>73</v>
      </c>
      <c r="B640" s="79" t="s">
        <v>243</v>
      </c>
      <c r="C640" s="173">
        <v>0</v>
      </c>
      <c r="D640" s="173">
        <v>0</v>
      </c>
      <c r="E640" s="174">
        <v>0</v>
      </c>
      <c r="F640" s="173">
        <v>0</v>
      </c>
      <c r="G640" s="175">
        <v>2164.94</v>
      </c>
      <c r="H640" s="175">
        <v>7194.94</v>
      </c>
      <c r="I640" s="188">
        <v>-1</v>
      </c>
      <c r="J640" s="189">
        <v>0</v>
      </c>
      <c r="K640" s="189">
        <v>8.7078022343599001E-4</v>
      </c>
      <c r="L640" s="189">
        <v>-8.7078022343599001E-4</v>
      </c>
      <c r="M640" s="190"/>
    </row>
    <row r="641" spans="1:13" ht="16.5" customHeight="1" x14ac:dyDescent="0.2">
      <c r="A641" s="178" t="s">
        <v>73</v>
      </c>
      <c r="B641" s="79" t="s">
        <v>244</v>
      </c>
      <c r="C641" s="173">
        <v>0</v>
      </c>
      <c r="D641" s="173">
        <v>0</v>
      </c>
      <c r="E641" s="174">
        <v>0</v>
      </c>
      <c r="F641" s="173">
        <v>0</v>
      </c>
      <c r="G641" s="175">
        <v>0</v>
      </c>
      <c r="H641" s="175">
        <v>0</v>
      </c>
      <c r="I641" s="188" t="s">
        <v>112</v>
      </c>
      <c r="J641" s="189">
        <v>0</v>
      </c>
      <c r="K641" s="189">
        <v>0</v>
      </c>
      <c r="L641" s="189">
        <v>0</v>
      </c>
      <c r="M641" s="190"/>
    </row>
    <row r="642" spans="1:13" ht="16.5" customHeight="1" x14ac:dyDescent="0.2">
      <c r="A642" s="178" t="s">
        <v>73</v>
      </c>
      <c r="B642" s="177" t="s">
        <v>245</v>
      </c>
      <c r="C642" s="173">
        <v>0</v>
      </c>
      <c r="D642" s="173">
        <v>0</v>
      </c>
      <c r="E642" s="174">
        <v>0</v>
      </c>
      <c r="F642" s="173">
        <v>0</v>
      </c>
      <c r="G642" s="175">
        <v>0</v>
      </c>
      <c r="H642" s="175">
        <v>0</v>
      </c>
      <c r="I642" s="188" t="s">
        <v>112</v>
      </c>
      <c r="J642" s="189">
        <v>0</v>
      </c>
      <c r="K642" s="189">
        <v>0</v>
      </c>
      <c r="L642" s="189">
        <v>0</v>
      </c>
      <c r="M642" s="190"/>
    </row>
    <row r="643" spans="1:13" ht="16.5" customHeight="1" x14ac:dyDescent="0.2">
      <c r="A643" s="178" t="s">
        <v>73</v>
      </c>
      <c r="B643" s="177" t="s">
        <v>246</v>
      </c>
      <c r="C643" s="173">
        <v>0</v>
      </c>
      <c r="D643" s="173">
        <v>0</v>
      </c>
      <c r="E643" s="174">
        <v>0</v>
      </c>
      <c r="F643" s="173">
        <v>0</v>
      </c>
      <c r="G643" s="175">
        <v>0</v>
      </c>
      <c r="H643" s="175">
        <v>0</v>
      </c>
      <c r="I643" s="188" t="s">
        <v>112</v>
      </c>
      <c r="J643" s="189">
        <v>0</v>
      </c>
      <c r="K643" s="189">
        <v>0</v>
      </c>
      <c r="L643" s="189">
        <v>0</v>
      </c>
      <c r="M643" s="190"/>
    </row>
    <row r="644" spans="1:13" ht="16.5" customHeight="1" x14ac:dyDescent="0.2">
      <c r="A644" s="178" t="s">
        <v>73</v>
      </c>
      <c r="B644" s="177" t="s">
        <v>247</v>
      </c>
      <c r="C644" s="173">
        <v>83880</v>
      </c>
      <c r="D644" s="173">
        <v>0</v>
      </c>
      <c r="E644" s="174">
        <v>83880</v>
      </c>
      <c r="F644" s="173">
        <v>83880</v>
      </c>
      <c r="G644" s="175">
        <v>0</v>
      </c>
      <c r="H644" s="175">
        <v>0</v>
      </c>
      <c r="I644" s="188" t="s">
        <v>112</v>
      </c>
      <c r="J644" s="189">
        <v>3.3249854581435936E-2</v>
      </c>
      <c r="K644" s="189">
        <v>0</v>
      </c>
      <c r="L644" s="189">
        <v>3.3249854581435936E-2</v>
      </c>
      <c r="M644" s="190"/>
    </row>
    <row r="645" spans="1:13" ht="16.5" customHeight="1" x14ac:dyDescent="0.2">
      <c r="A645" s="178" t="s">
        <v>73</v>
      </c>
      <c r="B645" s="177" t="s">
        <v>248</v>
      </c>
      <c r="C645" s="173">
        <v>0</v>
      </c>
      <c r="D645" s="173">
        <v>0</v>
      </c>
      <c r="E645" s="174">
        <v>0</v>
      </c>
      <c r="F645" s="173">
        <v>0</v>
      </c>
      <c r="G645" s="175">
        <v>0</v>
      </c>
      <c r="H645" s="175">
        <v>0</v>
      </c>
      <c r="I645" s="188" t="s">
        <v>112</v>
      </c>
      <c r="J645" s="189">
        <v>0</v>
      </c>
      <c r="K645" s="189">
        <v>0</v>
      </c>
      <c r="L645" s="189">
        <v>0</v>
      </c>
      <c r="M645" s="190"/>
    </row>
    <row r="646" spans="1:13" ht="16.5" customHeight="1" x14ac:dyDescent="0.2">
      <c r="A646" s="178" t="s">
        <v>73</v>
      </c>
      <c r="B646" s="178" t="s">
        <v>210</v>
      </c>
      <c r="C646" s="179">
        <v>569488.1100000001</v>
      </c>
      <c r="D646" s="179">
        <v>467876.8</v>
      </c>
      <c r="E646" s="180">
        <v>101611.31000000011</v>
      </c>
      <c r="F646" s="179">
        <v>2522717.8000000003</v>
      </c>
      <c r="G646" s="181">
        <v>3596376.1951132976</v>
      </c>
      <c r="H646" s="181">
        <v>8262635.9744479097</v>
      </c>
      <c r="I646" s="191">
        <v>-0.29853895612260151</v>
      </c>
      <c r="J646" s="192">
        <v>1</v>
      </c>
      <c r="K646" s="192">
        <v>1</v>
      </c>
      <c r="L646" s="192">
        <v>0</v>
      </c>
      <c r="M646" s="193"/>
    </row>
    <row r="647" spans="1:13" ht="16.5" customHeight="1" x14ac:dyDescent="0.2">
      <c r="A647" s="178"/>
      <c r="G647">
        <v>0</v>
      </c>
      <c r="H647">
        <v>0</v>
      </c>
      <c r="K647">
        <v>0</v>
      </c>
    </row>
    <row r="648" spans="1:13" ht="16.5" customHeight="1" x14ac:dyDescent="0.2">
      <c r="A648" s="178"/>
      <c r="G648">
        <v>0</v>
      </c>
      <c r="H648">
        <v>0</v>
      </c>
      <c r="K648">
        <v>0</v>
      </c>
    </row>
    <row r="649" spans="1:13" ht="16.5" customHeight="1" x14ac:dyDescent="0.2">
      <c r="A649" s="178" t="s">
        <v>3</v>
      </c>
      <c r="B649" s="168" t="s">
        <v>4</v>
      </c>
      <c r="C649" s="169" t="s">
        <v>439</v>
      </c>
      <c r="D649" s="169" t="s">
        <v>171</v>
      </c>
      <c r="E649" s="170" t="s">
        <v>440</v>
      </c>
      <c r="F649" s="170" t="s">
        <v>20</v>
      </c>
      <c r="G649" s="170" t="s">
        <v>21</v>
      </c>
      <c r="H649" s="170" t="s">
        <v>22</v>
      </c>
      <c r="I649" s="170" t="s">
        <v>441</v>
      </c>
      <c r="J649" s="170" t="s">
        <v>260</v>
      </c>
      <c r="K649" s="170" t="s">
        <v>442</v>
      </c>
      <c r="L649" s="170" t="s">
        <v>213</v>
      </c>
      <c r="M649" s="187" t="s">
        <v>140</v>
      </c>
    </row>
    <row r="650" spans="1:13" ht="16.5" customHeight="1" x14ac:dyDescent="0.2">
      <c r="A650" s="178" t="s">
        <v>74</v>
      </c>
      <c r="B650" s="172" t="s">
        <v>217</v>
      </c>
      <c r="C650" s="173">
        <v>2807.84</v>
      </c>
      <c r="D650" s="173">
        <v>2807.84</v>
      </c>
      <c r="E650" s="174">
        <v>0</v>
      </c>
      <c r="F650" s="173">
        <v>16847.04</v>
      </c>
      <c r="G650" s="175">
        <v>0</v>
      </c>
      <c r="H650" s="175">
        <v>5615.6799999999994</v>
      </c>
      <c r="I650" s="188" t="s">
        <v>112</v>
      </c>
      <c r="J650" s="189">
        <v>2.3743134368444347E-2</v>
      </c>
      <c r="K650" s="189">
        <v>1.8524538072491805E-3</v>
      </c>
      <c r="L650" s="189">
        <v>2.1890680561195166E-2</v>
      </c>
      <c r="M650" s="190"/>
    </row>
    <row r="651" spans="1:13" ht="16.5" customHeight="1" x14ac:dyDescent="0.2">
      <c r="A651" s="178" t="s">
        <v>74</v>
      </c>
      <c r="B651" s="172" t="s">
        <v>218</v>
      </c>
      <c r="C651" s="173">
        <v>82.55</v>
      </c>
      <c r="D651" s="173">
        <v>140</v>
      </c>
      <c r="E651" s="174">
        <v>-57.45</v>
      </c>
      <c r="F651" s="173">
        <v>1048.75</v>
      </c>
      <c r="G651" s="175">
        <v>0</v>
      </c>
      <c r="H651" s="175">
        <v>427.68</v>
      </c>
      <c r="I651" s="188" t="s">
        <v>112</v>
      </c>
      <c r="J651" s="189">
        <v>1.4780407815797912E-3</v>
      </c>
      <c r="K651" s="189">
        <v>1.410795209635039E-4</v>
      </c>
      <c r="L651" s="189">
        <v>1.3369612606162875E-3</v>
      </c>
      <c r="M651" s="190"/>
    </row>
    <row r="652" spans="1:13" ht="16.5" customHeight="1" x14ac:dyDescent="0.2">
      <c r="A652" s="178" t="s">
        <v>74</v>
      </c>
      <c r="B652" s="172" t="s">
        <v>219</v>
      </c>
      <c r="C652" s="173">
        <v>2371.5700000000002</v>
      </c>
      <c r="D652" s="173">
        <v>2053</v>
      </c>
      <c r="E652" s="174">
        <v>318.57000000000016</v>
      </c>
      <c r="F652" s="173">
        <v>6894.35</v>
      </c>
      <c r="G652" s="175">
        <v>0</v>
      </c>
      <c r="H652" s="175">
        <v>1781.25</v>
      </c>
      <c r="I652" s="188" t="s">
        <v>112</v>
      </c>
      <c r="J652" s="189">
        <v>9.7164533611295689E-3</v>
      </c>
      <c r="K652" s="189">
        <v>5.8758393358642282E-4</v>
      </c>
      <c r="L652" s="189">
        <v>9.1288694275431462E-3</v>
      </c>
      <c r="M652" s="190"/>
    </row>
    <row r="653" spans="1:13" ht="16.5" customHeight="1" x14ac:dyDescent="0.2">
      <c r="A653" s="178" t="s">
        <v>74</v>
      </c>
      <c r="B653" s="172" t="s">
        <v>220</v>
      </c>
      <c r="C653" s="173">
        <v>46869.05999999999</v>
      </c>
      <c r="D653" s="173">
        <v>754.91</v>
      </c>
      <c r="E653" s="174">
        <v>46114.149999999987</v>
      </c>
      <c r="F653" s="173">
        <v>54726.169999999991</v>
      </c>
      <c r="G653" s="175">
        <v>109757.45</v>
      </c>
      <c r="H653" s="175">
        <v>111122.36</v>
      </c>
      <c r="I653" s="188">
        <v>-0.50138992842854868</v>
      </c>
      <c r="J653" s="189">
        <v>7.7127543341757823E-2</v>
      </c>
      <c r="K653" s="189">
        <v>3.6656119802501934E-2</v>
      </c>
      <c r="L653" s="189">
        <v>4.0471423539255889E-2</v>
      </c>
      <c r="M653" s="190"/>
    </row>
    <row r="654" spans="1:13" ht="16.5" customHeight="1" x14ac:dyDescent="0.2">
      <c r="A654" s="178" t="s">
        <v>74</v>
      </c>
      <c r="B654" s="172" t="s">
        <v>211</v>
      </c>
      <c r="C654" s="173">
        <v>224317.51</v>
      </c>
      <c r="D654" s="173">
        <v>265058.21000000002</v>
      </c>
      <c r="E654" s="174">
        <v>-40740.700000000012</v>
      </c>
      <c r="F654" s="173">
        <v>976245.45</v>
      </c>
      <c r="G654" s="175">
        <v>1532127.7999999998</v>
      </c>
      <c r="H654" s="175">
        <v>3171674.3000000003</v>
      </c>
      <c r="I654" s="188">
        <v>-0.36281722060000476</v>
      </c>
      <c r="J654" s="189">
        <v>1.3758575331887628</v>
      </c>
      <c r="K654" s="189">
        <v>1.0462455361397693</v>
      </c>
      <c r="L654" s="189">
        <v>0.32961199704899347</v>
      </c>
      <c r="M654" s="190"/>
    </row>
    <row r="655" spans="1:13" ht="16.5" customHeight="1" x14ac:dyDescent="0.2">
      <c r="A655" s="178" t="s">
        <v>74</v>
      </c>
      <c r="B655" s="172" t="s">
        <v>221</v>
      </c>
      <c r="C655" s="173">
        <v>15621.24</v>
      </c>
      <c r="D655" s="173">
        <v>17138.36</v>
      </c>
      <c r="E655" s="174">
        <v>-1517.1200000000008</v>
      </c>
      <c r="F655" s="173">
        <v>109298.76000000001</v>
      </c>
      <c r="G655" s="175">
        <v>135339.5390645212</v>
      </c>
      <c r="H655" s="175">
        <v>285044.631564521</v>
      </c>
      <c r="I655" s="188">
        <v>-0.19241072671384396</v>
      </c>
      <c r="J655" s="189">
        <v>0.1540386409116587</v>
      </c>
      <c r="K655" s="189">
        <v>9.4028152063087081E-2</v>
      </c>
      <c r="L655" s="189">
        <v>6.0010488848571616E-2</v>
      </c>
      <c r="M655" s="190"/>
    </row>
    <row r="656" spans="1:13" ht="16.5" customHeight="1" x14ac:dyDescent="0.2">
      <c r="A656" s="178" t="s">
        <v>74</v>
      </c>
      <c r="B656" s="172" t="s">
        <v>222</v>
      </c>
      <c r="C656" s="173">
        <v>578</v>
      </c>
      <c r="D656" s="173">
        <v>1481</v>
      </c>
      <c r="E656" s="174">
        <v>-903</v>
      </c>
      <c r="F656" s="173">
        <v>2734</v>
      </c>
      <c r="G656" s="175">
        <v>1632.0000000000002</v>
      </c>
      <c r="H656" s="175">
        <v>10485.299999999999</v>
      </c>
      <c r="I656" s="188">
        <v>0.67524509803921551</v>
      </c>
      <c r="J656" s="189">
        <v>3.8531237156988313E-3</v>
      </c>
      <c r="K656" s="189">
        <v>3.458803547415421E-3</v>
      </c>
      <c r="L656" s="189">
        <v>3.943201682834103E-4</v>
      </c>
      <c r="M656" s="190"/>
    </row>
    <row r="657" spans="1:13" ht="16.5" customHeight="1" x14ac:dyDescent="0.2">
      <c r="A657" s="178" t="s">
        <v>74</v>
      </c>
      <c r="B657" s="172" t="s">
        <v>223</v>
      </c>
      <c r="C657" s="173">
        <v>0</v>
      </c>
      <c r="D657" s="173">
        <v>0</v>
      </c>
      <c r="E657" s="174">
        <v>0</v>
      </c>
      <c r="F657" s="173">
        <v>0</v>
      </c>
      <c r="G657" s="175">
        <v>0</v>
      </c>
      <c r="H657" s="175">
        <v>0</v>
      </c>
      <c r="I657" s="188" t="s">
        <v>112</v>
      </c>
      <c r="J657" s="189">
        <v>0</v>
      </c>
      <c r="K657" s="189">
        <v>0</v>
      </c>
      <c r="L657" s="189">
        <v>0</v>
      </c>
      <c r="M657" s="190"/>
    </row>
    <row r="658" spans="1:13" ht="16.5" customHeight="1" x14ac:dyDescent="0.2">
      <c r="A658" s="178" t="s">
        <v>74</v>
      </c>
      <c r="B658" s="172" t="s">
        <v>224</v>
      </c>
      <c r="C658" s="173">
        <v>57145</v>
      </c>
      <c r="D658" s="173">
        <v>58023.5</v>
      </c>
      <c r="E658" s="174">
        <v>-878.5</v>
      </c>
      <c r="F658" s="173">
        <v>46072</v>
      </c>
      <c r="G658" s="175">
        <v>391610.59734686645</v>
      </c>
      <c r="H658" s="175">
        <v>939997.59734686604</v>
      </c>
      <c r="I658" s="188">
        <v>-0.88235251979355389</v>
      </c>
      <c r="J658" s="189">
        <v>6.4930912885763192E-2</v>
      </c>
      <c r="K658" s="189">
        <v>0.31007858852539394</v>
      </c>
      <c r="L658" s="189">
        <v>-0.24514767563963075</v>
      </c>
      <c r="M658" s="190"/>
    </row>
    <row r="659" spans="1:13" ht="16.5" customHeight="1" x14ac:dyDescent="0.2">
      <c r="A659" s="178" t="s">
        <v>74</v>
      </c>
      <c r="B659" s="172" t="s">
        <v>225</v>
      </c>
      <c r="C659" s="173">
        <v>952</v>
      </c>
      <c r="D659" s="173">
        <v>951.8</v>
      </c>
      <c r="E659" s="174">
        <v>0.20000000000004547</v>
      </c>
      <c r="F659" s="173">
        <v>5203.63</v>
      </c>
      <c r="G659" s="175">
        <v>20083.38</v>
      </c>
      <c r="H659" s="175">
        <v>22974.880000000001</v>
      </c>
      <c r="I659" s="188">
        <v>-0.74089869334743463</v>
      </c>
      <c r="J659" s="189">
        <v>7.333661360907795E-3</v>
      </c>
      <c r="K659" s="189">
        <v>7.5787623096567214E-3</v>
      </c>
      <c r="L659" s="189">
        <v>-2.4510094874892648E-4</v>
      </c>
      <c r="M659" s="190"/>
    </row>
    <row r="660" spans="1:13" ht="16.5" customHeight="1" x14ac:dyDescent="0.2">
      <c r="A660" s="178" t="s">
        <v>74</v>
      </c>
      <c r="B660" s="172" t="s">
        <v>226</v>
      </c>
      <c r="C660" s="173">
        <v>0</v>
      </c>
      <c r="D660" s="173">
        <v>0</v>
      </c>
      <c r="E660" s="174">
        <v>0</v>
      </c>
      <c r="F660" s="173">
        <v>0</v>
      </c>
      <c r="G660" s="175">
        <v>0</v>
      </c>
      <c r="H660" s="175">
        <v>12387</v>
      </c>
      <c r="I660" s="188" t="s">
        <v>112</v>
      </c>
      <c r="J660" s="189">
        <v>0</v>
      </c>
      <c r="K660" s="189">
        <v>4.086120525100362E-3</v>
      </c>
      <c r="L660" s="189">
        <v>-4.086120525100362E-3</v>
      </c>
      <c r="M660" s="190"/>
    </row>
    <row r="661" spans="1:13" ht="16.5" customHeight="1" x14ac:dyDescent="0.2">
      <c r="A661" s="178" t="s">
        <v>74</v>
      </c>
      <c r="B661" s="172" t="s">
        <v>227</v>
      </c>
      <c r="C661" s="173">
        <v>0</v>
      </c>
      <c r="D661" s="173">
        <v>753</v>
      </c>
      <c r="E661" s="174">
        <v>-753</v>
      </c>
      <c r="F661" s="173">
        <v>1233</v>
      </c>
      <c r="G661" s="175">
        <v>0</v>
      </c>
      <c r="H661" s="175">
        <v>0</v>
      </c>
      <c r="I661" s="188" t="s">
        <v>112</v>
      </c>
      <c r="J661" s="189">
        <v>1.7377108783674686E-3</v>
      </c>
      <c r="K661" s="189">
        <v>0</v>
      </c>
      <c r="L661" s="189">
        <v>1.7377108783674686E-3</v>
      </c>
      <c r="M661" s="190"/>
    </row>
    <row r="662" spans="1:13" ht="16.5" customHeight="1" x14ac:dyDescent="0.2">
      <c r="A662" s="178" t="s">
        <v>74</v>
      </c>
      <c r="B662" s="176" t="s">
        <v>228</v>
      </c>
      <c r="C662" s="173">
        <v>0</v>
      </c>
      <c r="D662" s="173">
        <v>0</v>
      </c>
      <c r="E662" s="174">
        <v>0</v>
      </c>
      <c r="F662" s="173">
        <v>0</v>
      </c>
      <c r="G662" s="175">
        <v>0</v>
      </c>
      <c r="H662" s="175">
        <v>0</v>
      </c>
      <c r="I662" s="188" t="s">
        <v>112</v>
      </c>
      <c r="J662" s="189">
        <v>0</v>
      </c>
      <c r="K662" s="189">
        <v>0</v>
      </c>
      <c r="L662" s="189">
        <v>0</v>
      </c>
      <c r="M662" s="190"/>
    </row>
    <row r="663" spans="1:13" ht="16.5" customHeight="1" x14ac:dyDescent="0.2">
      <c r="A663" s="178" t="s">
        <v>74</v>
      </c>
      <c r="B663" s="172" t="s">
        <v>229</v>
      </c>
      <c r="C663" s="173">
        <v>-166917</v>
      </c>
      <c r="D663" s="173">
        <v>-36500</v>
      </c>
      <c r="E663" s="174">
        <v>-130417</v>
      </c>
      <c r="F663" s="173">
        <v>-508277</v>
      </c>
      <c r="G663" s="175">
        <v>-817349.99999999988</v>
      </c>
      <c r="H663" s="175">
        <v>-1563697</v>
      </c>
      <c r="I663" s="188">
        <v>-0.37814033155930737</v>
      </c>
      <c r="J663" s="189">
        <v>-0.716332905210042</v>
      </c>
      <c r="K663" s="189">
        <v>-0.51581935954935498</v>
      </c>
      <c r="L663" s="189">
        <v>-0.20051354566068702</v>
      </c>
      <c r="M663" s="190"/>
    </row>
    <row r="664" spans="1:13" ht="16.5" customHeight="1" x14ac:dyDescent="0.2">
      <c r="A664" s="178" t="s">
        <v>74</v>
      </c>
      <c r="B664" s="172" t="s">
        <v>230</v>
      </c>
      <c r="C664" s="173">
        <v>0</v>
      </c>
      <c r="D664" s="173">
        <v>0</v>
      </c>
      <c r="E664" s="174">
        <v>0</v>
      </c>
      <c r="F664" s="173">
        <v>2304</v>
      </c>
      <c r="G664" s="175">
        <v>0</v>
      </c>
      <c r="H664" s="175">
        <v>3264.0000000000005</v>
      </c>
      <c r="I664" s="188" t="s">
        <v>112</v>
      </c>
      <c r="J664" s="189">
        <v>3.2471093785552698E-3</v>
      </c>
      <c r="K664" s="189">
        <v>1.0767011700918369E-3</v>
      </c>
      <c r="L664" s="189">
        <v>2.1704082084634327E-3</v>
      </c>
      <c r="M664" s="190"/>
    </row>
    <row r="665" spans="1:13" ht="16.5" customHeight="1" x14ac:dyDescent="0.2">
      <c r="A665" s="178" t="s">
        <v>74</v>
      </c>
      <c r="B665" s="172" t="s">
        <v>231</v>
      </c>
      <c r="C665" s="173">
        <v>0</v>
      </c>
      <c r="D665" s="173">
        <v>0</v>
      </c>
      <c r="E665" s="174">
        <v>0</v>
      </c>
      <c r="F665" s="173">
        <v>0</v>
      </c>
      <c r="G665" s="175">
        <v>0</v>
      </c>
      <c r="H665" s="175">
        <v>0</v>
      </c>
      <c r="I665" s="188" t="s">
        <v>112</v>
      </c>
      <c r="J665" s="189">
        <v>0</v>
      </c>
      <c r="K665" s="189">
        <v>0</v>
      </c>
      <c r="L665" s="189">
        <v>0</v>
      </c>
      <c r="M665" s="190"/>
    </row>
    <row r="666" spans="1:13" ht="16.5" customHeight="1" x14ac:dyDescent="0.2">
      <c r="A666" s="178" t="s">
        <v>74</v>
      </c>
      <c r="B666" s="172" t="s">
        <v>232</v>
      </c>
      <c r="C666" s="173">
        <v>0</v>
      </c>
      <c r="D666" s="173">
        <v>0</v>
      </c>
      <c r="E666" s="174">
        <v>0</v>
      </c>
      <c r="F666" s="173">
        <v>0</v>
      </c>
      <c r="G666" s="175">
        <v>0</v>
      </c>
      <c r="H666" s="175">
        <v>0</v>
      </c>
      <c r="I666" s="188" t="s">
        <v>112</v>
      </c>
      <c r="J666" s="189">
        <v>0</v>
      </c>
      <c r="K666" s="189">
        <v>0</v>
      </c>
      <c r="L666" s="189">
        <v>0</v>
      </c>
      <c r="M666" s="190"/>
    </row>
    <row r="667" spans="1:13" ht="16.5" customHeight="1" x14ac:dyDescent="0.2">
      <c r="A667" s="178" t="s">
        <v>74</v>
      </c>
      <c r="B667" s="172" t="s">
        <v>233</v>
      </c>
      <c r="C667" s="173">
        <v>0</v>
      </c>
      <c r="D667" s="173">
        <v>0</v>
      </c>
      <c r="E667" s="174">
        <v>0</v>
      </c>
      <c r="F667" s="173">
        <v>0</v>
      </c>
      <c r="G667" s="175">
        <v>0</v>
      </c>
      <c r="H667" s="175">
        <v>1960</v>
      </c>
      <c r="I667" s="188" t="s">
        <v>112</v>
      </c>
      <c r="J667" s="189">
        <v>0</v>
      </c>
      <c r="K667" s="189">
        <v>6.4654849674632348E-4</v>
      </c>
      <c r="L667" s="189">
        <v>-6.4654849674632348E-4</v>
      </c>
      <c r="M667" s="190"/>
    </row>
    <row r="668" spans="1:13" ht="16.5" customHeight="1" x14ac:dyDescent="0.2">
      <c r="A668" s="178" t="s">
        <v>74</v>
      </c>
      <c r="B668" s="172" t="s">
        <v>234</v>
      </c>
      <c r="C668" s="173">
        <v>0</v>
      </c>
      <c r="D668" s="173">
        <v>0</v>
      </c>
      <c r="E668" s="174">
        <v>0</v>
      </c>
      <c r="F668" s="173">
        <v>0</v>
      </c>
      <c r="G668" s="175">
        <v>0</v>
      </c>
      <c r="H668" s="175">
        <v>0</v>
      </c>
      <c r="I668" s="188" t="s">
        <v>112</v>
      </c>
      <c r="J668" s="189">
        <v>0</v>
      </c>
      <c r="K668" s="189">
        <v>0</v>
      </c>
      <c r="L668" s="189">
        <v>0</v>
      </c>
      <c r="M668" s="190"/>
    </row>
    <row r="669" spans="1:13" ht="16.5" customHeight="1" x14ac:dyDescent="0.2">
      <c r="A669" s="178" t="s">
        <v>74</v>
      </c>
      <c r="B669" s="172" t="s">
        <v>127</v>
      </c>
      <c r="C669" s="173">
        <v>0</v>
      </c>
      <c r="D669" s="173">
        <v>49.17</v>
      </c>
      <c r="E669" s="174">
        <v>-49.17</v>
      </c>
      <c r="F669" s="173">
        <v>-4775.9800000000005</v>
      </c>
      <c r="G669" s="175">
        <v>-5955</v>
      </c>
      <c r="H669" s="175">
        <v>28444.120000000003</v>
      </c>
      <c r="I669" s="188">
        <v>-0.19798824517212421</v>
      </c>
      <c r="J669" s="189">
        <v>-6.7309589625835064E-3</v>
      </c>
      <c r="K669" s="189">
        <v>9.3829097077918564E-3</v>
      </c>
      <c r="L669" s="189">
        <v>-1.6113868670375363E-2</v>
      </c>
      <c r="M669" s="190"/>
    </row>
    <row r="670" spans="1:13" ht="16.5" customHeight="1" x14ac:dyDescent="0.2">
      <c r="A670" s="178" t="s">
        <v>74</v>
      </c>
      <c r="B670" s="79" t="s">
        <v>235</v>
      </c>
      <c r="C670" s="173">
        <v>0</v>
      </c>
      <c r="D670" s="173">
        <v>0</v>
      </c>
      <c r="E670" s="174">
        <v>0</v>
      </c>
      <c r="F670" s="173">
        <v>0</v>
      </c>
      <c r="G670" s="175">
        <v>0</v>
      </c>
      <c r="H670" s="175">
        <v>0</v>
      </c>
      <c r="I670" s="188" t="s">
        <v>112</v>
      </c>
      <c r="J670" s="189">
        <v>0</v>
      </c>
      <c r="K670" s="189">
        <v>0</v>
      </c>
      <c r="L670" s="189">
        <v>0</v>
      </c>
      <c r="M670" s="190"/>
    </row>
    <row r="671" spans="1:13" ht="16.5" customHeight="1" x14ac:dyDescent="0.2">
      <c r="A671" s="178" t="s">
        <v>74</v>
      </c>
      <c r="B671" s="79" t="s">
        <v>236</v>
      </c>
      <c r="C671" s="173">
        <v>0</v>
      </c>
      <c r="D671" s="173">
        <v>0</v>
      </c>
      <c r="E671" s="174">
        <v>0</v>
      </c>
      <c r="F671" s="173">
        <v>0</v>
      </c>
      <c r="G671" s="175">
        <v>0</v>
      </c>
      <c r="H671" s="175">
        <v>0</v>
      </c>
      <c r="I671" s="188" t="s">
        <v>112</v>
      </c>
      <c r="J671" s="189">
        <v>0</v>
      </c>
      <c r="K671" s="189">
        <v>0</v>
      </c>
      <c r="L671" s="189">
        <v>0</v>
      </c>
      <c r="M671" s="190"/>
    </row>
    <row r="672" spans="1:13" ht="16.5" customHeight="1" x14ac:dyDescent="0.2">
      <c r="A672" s="178" t="s">
        <v>74</v>
      </c>
      <c r="B672" s="79" t="s">
        <v>237</v>
      </c>
      <c r="C672" s="173">
        <v>0</v>
      </c>
      <c r="D672" s="173">
        <v>0</v>
      </c>
      <c r="E672" s="174">
        <v>0</v>
      </c>
      <c r="F672" s="173">
        <v>0</v>
      </c>
      <c r="G672" s="175">
        <v>0</v>
      </c>
      <c r="H672" s="175">
        <v>0</v>
      </c>
      <c r="I672" s="188" t="s">
        <v>112</v>
      </c>
      <c r="J672" s="189">
        <v>0</v>
      </c>
      <c r="K672" s="189">
        <v>0</v>
      </c>
      <c r="L672" s="189">
        <v>0</v>
      </c>
      <c r="M672" s="190"/>
    </row>
    <row r="673" spans="1:13" ht="16.5" customHeight="1" x14ac:dyDescent="0.2">
      <c r="A673" s="178" t="s">
        <v>74</v>
      </c>
      <c r="B673" s="79" t="s">
        <v>238</v>
      </c>
      <c r="C673" s="173">
        <v>0</v>
      </c>
      <c r="D673" s="173">
        <v>0</v>
      </c>
      <c r="E673" s="174">
        <v>0</v>
      </c>
      <c r="F673" s="173">
        <v>0</v>
      </c>
      <c r="G673" s="175">
        <v>0</v>
      </c>
      <c r="H673" s="175">
        <v>0</v>
      </c>
      <c r="I673" s="188" t="s">
        <v>112</v>
      </c>
      <c r="J673" s="189">
        <v>0</v>
      </c>
      <c r="K673" s="189">
        <v>0</v>
      </c>
      <c r="L673" s="189">
        <v>0</v>
      </c>
      <c r="M673" s="190"/>
    </row>
    <row r="674" spans="1:13" ht="16.5" customHeight="1" x14ac:dyDescent="0.2">
      <c r="A674" s="178" t="s">
        <v>74</v>
      </c>
      <c r="B674" s="79" t="s">
        <v>239</v>
      </c>
      <c r="C674" s="173">
        <v>0</v>
      </c>
      <c r="D674" s="173">
        <v>0</v>
      </c>
      <c r="E674" s="174">
        <v>0</v>
      </c>
      <c r="F674" s="173">
        <v>0</v>
      </c>
      <c r="G674" s="175">
        <v>0</v>
      </c>
      <c r="H674" s="175">
        <v>0</v>
      </c>
      <c r="I674" s="188" t="s">
        <v>112</v>
      </c>
      <c r="J674" s="189">
        <v>0</v>
      </c>
      <c r="K674" s="189">
        <v>0</v>
      </c>
      <c r="L674" s="189">
        <v>0</v>
      </c>
      <c r="M674" s="190"/>
    </row>
    <row r="675" spans="1:13" ht="16.5" customHeight="1" x14ac:dyDescent="0.2">
      <c r="A675" s="178" t="s">
        <v>74</v>
      </c>
      <c r="B675" s="79" t="s">
        <v>240</v>
      </c>
      <c r="C675" s="173">
        <v>0</v>
      </c>
      <c r="D675" s="173">
        <v>0</v>
      </c>
      <c r="E675" s="174">
        <v>0</v>
      </c>
      <c r="F675" s="173">
        <v>0</v>
      </c>
      <c r="G675" s="175">
        <v>0</v>
      </c>
      <c r="H675" s="175">
        <v>0</v>
      </c>
      <c r="I675" s="188" t="s">
        <v>112</v>
      </c>
      <c r="J675" s="189">
        <v>0</v>
      </c>
      <c r="K675" s="189">
        <v>0</v>
      </c>
      <c r="L675" s="189">
        <v>0</v>
      </c>
      <c r="M675" s="190"/>
    </row>
    <row r="676" spans="1:13" ht="16.5" customHeight="1" x14ac:dyDescent="0.2">
      <c r="A676" s="178" t="s">
        <v>74</v>
      </c>
      <c r="B676" s="79" t="s">
        <v>241</v>
      </c>
      <c r="C676" s="173">
        <v>0</v>
      </c>
      <c r="D676" s="173">
        <v>0</v>
      </c>
      <c r="E676" s="174">
        <v>0</v>
      </c>
      <c r="F676" s="173">
        <v>0</v>
      </c>
      <c r="G676" s="175">
        <v>0</v>
      </c>
      <c r="H676" s="175">
        <v>0</v>
      </c>
      <c r="I676" s="188" t="s">
        <v>112</v>
      </c>
      <c r="J676" s="189">
        <v>0</v>
      </c>
      <c r="K676" s="189">
        <v>0</v>
      </c>
      <c r="L676" s="189">
        <v>0</v>
      </c>
      <c r="M676" s="190"/>
    </row>
    <row r="677" spans="1:13" ht="16.5" customHeight="1" x14ac:dyDescent="0.2">
      <c r="A677" s="178" t="s">
        <v>74</v>
      </c>
      <c r="B677" s="79" t="s">
        <v>242</v>
      </c>
      <c r="C677" s="173">
        <v>0</v>
      </c>
      <c r="D677" s="173">
        <v>0</v>
      </c>
      <c r="E677" s="174">
        <v>0</v>
      </c>
      <c r="F677" s="173">
        <v>0</v>
      </c>
      <c r="G677" s="175">
        <v>0</v>
      </c>
      <c r="H677" s="175">
        <v>0</v>
      </c>
      <c r="I677" s="188" t="s">
        <v>112</v>
      </c>
      <c r="J677" s="189">
        <v>0</v>
      </c>
      <c r="K677" s="189">
        <v>0</v>
      </c>
      <c r="L677" s="189">
        <v>0</v>
      </c>
      <c r="M677" s="190"/>
    </row>
    <row r="678" spans="1:13" ht="16.5" customHeight="1" x14ac:dyDescent="0.2">
      <c r="A678" s="178" t="s">
        <v>74</v>
      </c>
      <c r="B678" s="79" t="s">
        <v>243</v>
      </c>
      <c r="C678" s="173">
        <v>0</v>
      </c>
      <c r="D678" s="173">
        <v>0</v>
      </c>
      <c r="E678" s="174">
        <v>0</v>
      </c>
      <c r="F678" s="173">
        <v>0</v>
      </c>
      <c r="G678" s="175">
        <v>0</v>
      </c>
      <c r="H678" s="175">
        <v>0</v>
      </c>
      <c r="I678" s="188" t="s">
        <v>112</v>
      </c>
      <c r="J678" s="189">
        <v>0</v>
      </c>
      <c r="K678" s="189">
        <v>0</v>
      </c>
      <c r="L678" s="189">
        <v>0</v>
      </c>
      <c r="M678" s="190"/>
    </row>
    <row r="679" spans="1:13" ht="16.5" customHeight="1" x14ac:dyDescent="0.2">
      <c r="A679" s="178" t="s">
        <v>74</v>
      </c>
      <c r="B679" s="79" t="s">
        <v>244</v>
      </c>
      <c r="C679" s="173">
        <v>0</v>
      </c>
      <c r="D679" s="173">
        <v>0</v>
      </c>
      <c r="E679" s="174">
        <v>0</v>
      </c>
      <c r="F679" s="173">
        <v>0</v>
      </c>
      <c r="G679" s="175">
        <v>0</v>
      </c>
      <c r="H679" s="175">
        <v>0</v>
      </c>
      <c r="I679" s="188" t="s">
        <v>112</v>
      </c>
      <c r="J679" s="189">
        <v>0</v>
      </c>
      <c r="K679" s="189">
        <v>0</v>
      </c>
      <c r="L679" s="189">
        <v>0</v>
      </c>
      <c r="M679" s="190"/>
    </row>
    <row r="680" spans="1:13" ht="16.5" customHeight="1" x14ac:dyDescent="0.2">
      <c r="A680" s="178" t="s">
        <v>74</v>
      </c>
      <c r="B680" s="177" t="s">
        <v>245</v>
      </c>
      <c r="C680" s="173">
        <v>0</v>
      </c>
      <c r="D680" s="173">
        <v>0</v>
      </c>
      <c r="E680" s="174">
        <v>0</v>
      </c>
      <c r="F680" s="173">
        <v>0</v>
      </c>
      <c r="G680" s="175">
        <v>0</v>
      </c>
      <c r="H680" s="175">
        <v>0</v>
      </c>
      <c r="I680" s="188" t="s">
        <v>112</v>
      </c>
      <c r="J680" s="189">
        <v>0</v>
      </c>
      <c r="K680" s="189">
        <v>0</v>
      </c>
      <c r="L680" s="189">
        <v>0</v>
      </c>
      <c r="M680" s="190"/>
    </row>
    <row r="681" spans="1:13" ht="16.5" customHeight="1" x14ac:dyDescent="0.2">
      <c r="A681" s="178" t="s">
        <v>74</v>
      </c>
      <c r="B681" s="177" t="s">
        <v>246</v>
      </c>
      <c r="C681" s="173">
        <v>0</v>
      </c>
      <c r="D681" s="173">
        <v>0</v>
      </c>
      <c r="E681" s="174">
        <v>0</v>
      </c>
      <c r="F681" s="173">
        <v>0</v>
      </c>
      <c r="G681" s="175">
        <v>0</v>
      </c>
      <c r="H681" s="175">
        <v>0</v>
      </c>
      <c r="I681" s="188" t="s">
        <v>112</v>
      </c>
      <c r="J681" s="189">
        <v>0</v>
      </c>
      <c r="K681" s="189">
        <v>0</v>
      </c>
      <c r="L681" s="189">
        <v>0</v>
      </c>
      <c r="M681" s="190"/>
    </row>
    <row r="682" spans="1:13" ht="16.5" customHeight="1" x14ac:dyDescent="0.2">
      <c r="A682" s="178" t="s">
        <v>74</v>
      </c>
      <c r="B682" s="177" t="s">
        <v>247</v>
      </c>
      <c r="C682" s="173">
        <v>0</v>
      </c>
      <c r="D682" s="173">
        <v>0</v>
      </c>
      <c r="E682" s="174">
        <v>0</v>
      </c>
      <c r="F682" s="173">
        <v>0</v>
      </c>
      <c r="G682" s="175">
        <v>0</v>
      </c>
      <c r="H682" s="175">
        <v>0</v>
      </c>
      <c r="I682" s="188" t="s">
        <v>112</v>
      </c>
      <c r="J682" s="189">
        <v>0</v>
      </c>
      <c r="K682" s="189">
        <v>0</v>
      </c>
      <c r="L682" s="189">
        <v>0</v>
      </c>
      <c r="M682" s="190"/>
    </row>
    <row r="683" spans="1:13" ht="16.5" customHeight="1" x14ac:dyDescent="0.2">
      <c r="A683" s="178" t="s">
        <v>74</v>
      </c>
      <c r="B683" s="177" t="s">
        <v>248</v>
      </c>
      <c r="C683" s="173">
        <v>0</v>
      </c>
      <c r="D683" s="173">
        <v>0</v>
      </c>
      <c r="E683" s="174">
        <v>0</v>
      </c>
      <c r="F683" s="173">
        <v>0</v>
      </c>
      <c r="G683" s="175">
        <v>0</v>
      </c>
      <c r="H683" s="175">
        <v>0</v>
      </c>
      <c r="I683" s="188" t="s">
        <v>112</v>
      </c>
      <c r="J683" s="189">
        <v>0</v>
      </c>
      <c r="K683" s="189">
        <v>0</v>
      </c>
      <c r="L683" s="189">
        <v>0</v>
      </c>
      <c r="M683" s="190"/>
    </row>
    <row r="684" spans="1:13" ht="16.5" customHeight="1" x14ac:dyDescent="0.2">
      <c r="A684" s="178" t="s">
        <v>74</v>
      </c>
      <c r="B684" s="178" t="s">
        <v>210</v>
      </c>
      <c r="C684" s="179">
        <v>183827.77000000002</v>
      </c>
      <c r="D684" s="179">
        <v>312710.78999999998</v>
      </c>
      <c r="E684" s="180">
        <v>-128883.01999999996</v>
      </c>
      <c r="F684" s="179">
        <v>709554.16999999993</v>
      </c>
      <c r="G684" s="181">
        <v>1367245.7664113869</v>
      </c>
      <c r="H684" s="181">
        <v>3031481.7989113904</v>
      </c>
      <c r="I684" s="191">
        <v>-0.48103392423560509</v>
      </c>
      <c r="J684" s="192">
        <v>1</v>
      </c>
      <c r="K684" s="192">
        <v>1</v>
      </c>
      <c r="L684" s="192">
        <v>0</v>
      </c>
      <c r="M684" s="193"/>
    </row>
    <row r="685" spans="1:13" ht="16.5" customHeight="1" x14ac:dyDescent="0.2">
      <c r="A685" s="178"/>
      <c r="G685">
        <v>0</v>
      </c>
      <c r="H685">
        <v>0</v>
      </c>
      <c r="K685">
        <v>0</v>
      </c>
    </row>
    <row r="686" spans="1:13" ht="16.5" customHeight="1" x14ac:dyDescent="0.2">
      <c r="A686" s="178"/>
      <c r="G686">
        <v>0</v>
      </c>
      <c r="H686">
        <v>0</v>
      </c>
      <c r="K686">
        <v>0</v>
      </c>
    </row>
    <row r="687" spans="1:13" ht="16.5" customHeight="1" x14ac:dyDescent="0.2">
      <c r="A687" s="178" t="s">
        <v>3</v>
      </c>
      <c r="B687" s="168" t="s">
        <v>4</v>
      </c>
      <c r="C687" s="169" t="s">
        <v>439</v>
      </c>
      <c r="D687" s="169" t="s">
        <v>171</v>
      </c>
      <c r="E687" s="170" t="s">
        <v>440</v>
      </c>
      <c r="F687" s="170" t="s">
        <v>20</v>
      </c>
      <c r="G687" s="170" t="s">
        <v>21</v>
      </c>
      <c r="H687" s="170" t="s">
        <v>22</v>
      </c>
      <c r="I687" s="170" t="s">
        <v>441</v>
      </c>
      <c r="J687" s="170" t="s">
        <v>260</v>
      </c>
      <c r="K687" s="170" t="s">
        <v>442</v>
      </c>
      <c r="L687" s="170" t="s">
        <v>213</v>
      </c>
      <c r="M687" s="187" t="s">
        <v>140</v>
      </c>
    </row>
    <row r="688" spans="1:13" ht="16.5" customHeight="1" x14ac:dyDescent="0.2">
      <c r="A688" s="178" t="s">
        <v>75</v>
      </c>
      <c r="B688" s="172" t="s">
        <v>217</v>
      </c>
      <c r="C688" s="173">
        <v>6564.3</v>
      </c>
      <c r="D688" s="173">
        <v>6564.3</v>
      </c>
      <c r="E688" s="174">
        <v>0</v>
      </c>
      <c r="F688" s="173">
        <v>37574.959999999999</v>
      </c>
      <c r="G688" s="175">
        <v>33661.960785154726</v>
      </c>
      <c r="H688" s="175">
        <v>67615.240785154703</v>
      </c>
      <c r="I688" s="188">
        <v>0.11624394787397363</v>
      </c>
      <c r="J688" s="189">
        <v>4.4904791743382586E-3</v>
      </c>
      <c r="K688" s="189">
        <v>3.6773786874081597E-3</v>
      </c>
      <c r="L688" s="189">
        <v>8.1310048693009887E-4</v>
      </c>
      <c r="M688" s="190"/>
    </row>
    <row r="689" spans="1:13" ht="16.5" customHeight="1" x14ac:dyDescent="0.2">
      <c r="A689" s="178" t="s">
        <v>75</v>
      </c>
      <c r="B689" s="172" t="s">
        <v>218</v>
      </c>
      <c r="C689" s="173">
        <v>72.23</v>
      </c>
      <c r="D689" s="173">
        <v>122.5</v>
      </c>
      <c r="E689" s="174">
        <v>-50.269999999999996</v>
      </c>
      <c r="F689" s="173">
        <v>1434.03</v>
      </c>
      <c r="G689" s="175">
        <v>1613.52</v>
      </c>
      <c r="H689" s="175">
        <v>3615.84</v>
      </c>
      <c r="I689" s="188">
        <v>-0.1112412613416629</v>
      </c>
      <c r="J689" s="189">
        <v>1.7137694492226453E-4</v>
      </c>
      <c r="K689" s="189">
        <v>1.9665407974110637E-4</v>
      </c>
      <c r="L689" s="189">
        <v>-2.5277134818841836E-5</v>
      </c>
      <c r="M689" s="190"/>
    </row>
    <row r="690" spans="1:13" ht="16.5" customHeight="1" x14ac:dyDescent="0.2">
      <c r="A690" s="178" t="s">
        <v>75</v>
      </c>
      <c r="B690" s="172" t="s">
        <v>219</v>
      </c>
      <c r="C690" s="173">
        <v>5544</v>
      </c>
      <c r="D690" s="173">
        <v>4799</v>
      </c>
      <c r="E690" s="174">
        <v>745</v>
      </c>
      <c r="F690" s="173">
        <v>15554.8</v>
      </c>
      <c r="G690" s="175">
        <v>11670.400000000001</v>
      </c>
      <c r="H690" s="175">
        <v>31411.5</v>
      </c>
      <c r="I690" s="188">
        <v>0.33284206196874111</v>
      </c>
      <c r="J690" s="189">
        <v>1.8589109731852473E-3</v>
      </c>
      <c r="K690" s="189">
        <v>1.7083719483682251E-3</v>
      </c>
      <c r="L690" s="189">
        <v>1.5053902481702223E-4</v>
      </c>
      <c r="M690" s="190"/>
    </row>
    <row r="691" spans="1:13" ht="16.5" customHeight="1" x14ac:dyDescent="0.2">
      <c r="A691" s="178" t="s">
        <v>75</v>
      </c>
      <c r="B691" s="172" t="s">
        <v>220</v>
      </c>
      <c r="C691" s="173">
        <v>9768.66</v>
      </c>
      <c r="D691" s="173">
        <v>78308.09</v>
      </c>
      <c r="E691" s="174">
        <v>-68539.429999999993</v>
      </c>
      <c r="F691" s="173">
        <v>156038.75999999998</v>
      </c>
      <c r="G691" s="175">
        <v>57343.950000000004</v>
      </c>
      <c r="H691" s="175">
        <v>420811.82</v>
      </c>
      <c r="I691" s="188">
        <v>1.7211024005147877</v>
      </c>
      <c r="J691" s="189">
        <v>1.8647759097270244E-2</v>
      </c>
      <c r="K691" s="189">
        <v>2.2886621423038659E-2</v>
      </c>
      <c r="L691" s="189">
        <v>-4.2388623257684152E-3</v>
      </c>
      <c r="M691" s="190"/>
    </row>
    <row r="692" spans="1:13" ht="16.5" customHeight="1" x14ac:dyDescent="0.2">
      <c r="A692" s="178" t="s">
        <v>75</v>
      </c>
      <c r="B692" s="172" t="s">
        <v>211</v>
      </c>
      <c r="C692" s="173">
        <v>308681.75</v>
      </c>
      <c r="D692" s="173">
        <v>588685.67000000004</v>
      </c>
      <c r="E692" s="174">
        <v>-280003.92000000004</v>
      </c>
      <c r="F692" s="173">
        <v>2907222.82</v>
      </c>
      <c r="G692" s="175">
        <v>1648396.4608773999</v>
      </c>
      <c r="H692" s="175">
        <v>6906427.4608773999</v>
      </c>
      <c r="I692" s="188">
        <v>0.76366722994088354</v>
      </c>
      <c r="J692" s="189">
        <v>0.34743412976010996</v>
      </c>
      <c r="K692" s="189">
        <v>0.37561870453824037</v>
      </c>
      <c r="L692" s="189">
        <v>-2.8184574778130411E-2</v>
      </c>
      <c r="M692" s="190"/>
    </row>
    <row r="693" spans="1:13" ht="16.5" customHeight="1" x14ac:dyDescent="0.2">
      <c r="A693" s="178" t="s">
        <v>75</v>
      </c>
      <c r="B693" s="172" t="s">
        <v>221</v>
      </c>
      <c r="C693" s="173">
        <v>32884.65</v>
      </c>
      <c r="D693" s="173">
        <v>62977.42</v>
      </c>
      <c r="E693" s="174">
        <v>-30092.769999999997</v>
      </c>
      <c r="F693" s="173">
        <v>277818.25000000006</v>
      </c>
      <c r="G693" s="175">
        <v>384277.38</v>
      </c>
      <c r="H693" s="175">
        <v>792232.44</v>
      </c>
      <c r="I693" s="188">
        <v>-0.27703720161722745</v>
      </c>
      <c r="J693" s="189">
        <v>3.3201287928878699E-2</v>
      </c>
      <c r="K693" s="189">
        <v>4.3087011988708367E-2</v>
      </c>
      <c r="L693" s="189">
        <v>-9.8857240598296675E-3</v>
      </c>
      <c r="M693" s="190"/>
    </row>
    <row r="694" spans="1:13" ht="16.5" customHeight="1" x14ac:dyDescent="0.2">
      <c r="A694" s="178" t="s">
        <v>75</v>
      </c>
      <c r="B694" s="172" t="s">
        <v>222</v>
      </c>
      <c r="C694" s="173">
        <v>0</v>
      </c>
      <c r="D694" s="173">
        <v>1406.8</v>
      </c>
      <c r="E694" s="174">
        <v>-1406.8</v>
      </c>
      <c r="F694" s="173">
        <v>8175.1</v>
      </c>
      <c r="G694" s="175">
        <v>2133.5</v>
      </c>
      <c r="H694" s="175">
        <v>4655.5</v>
      </c>
      <c r="I694" s="188">
        <v>2.8317787672838062</v>
      </c>
      <c r="J694" s="189">
        <v>9.7698350971318925E-4</v>
      </c>
      <c r="K694" s="189">
        <v>2.5319789267078211E-4</v>
      </c>
      <c r="L694" s="189">
        <v>7.237856170424072E-4</v>
      </c>
      <c r="M694" s="190"/>
    </row>
    <row r="695" spans="1:13" ht="16.5" customHeight="1" x14ac:dyDescent="0.2">
      <c r="A695" s="178" t="s">
        <v>75</v>
      </c>
      <c r="B695" s="172" t="s">
        <v>223</v>
      </c>
      <c r="C695" s="173">
        <v>69182.87</v>
      </c>
      <c r="D695" s="173">
        <v>90486.29</v>
      </c>
      <c r="E695" s="174">
        <v>-21303.42</v>
      </c>
      <c r="F695" s="173">
        <v>465714.66</v>
      </c>
      <c r="G695" s="175">
        <v>75590.05</v>
      </c>
      <c r="H695" s="175">
        <v>817105.85</v>
      </c>
      <c r="I695" s="188">
        <v>5.1610577053461393</v>
      </c>
      <c r="J695" s="189">
        <v>5.5656266351688001E-2</v>
      </c>
      <c r="K695" s="189">
        <v>4.4439797939849243E-2</v>
      </c>
      <c r="L695" s="189">
        <v>1.1216468411838758E-2</v>
      </c>
      <c r="M695" s="190"/>
    </row>
    <row r="696" spans="1:13" ht="16.5" customHeight="1" x14ac:dyDescent="0.2">
      <c r="A696" s="178" t="s">
        <v>75</v>
      </c>
      <c r="B696" s="172" t="s">
        <v>224</v>
      </c>
      <c r="C696" s="173">
        <v>418503.14</v>
      </c>
      <c r="D696" s="173">
        <v>164383.14000000001</v>
      </c>
      <c r="E696" s="174">
        <v>254120</v>
      </c>
      <c r="F696" s="173">
        <v>1089727.8599999999</v>
      </c>
      <c r="G696" s="175">
        <v>1147035.54</v>
      </c>
      <c r="H696" s="175">
        <v>3132888.21</v>
      </c>
      <c r="I696" s="188">
        <v>-4.9961555681178105E-2</v>
      </c>
      <c r="J696" s="189">
        <v>0.1302303518360684</v>
      </c>
      <c r="K696" s="189">
        <v>0.1703878622586486</v>
      </c>
      <c r="L696" s="189">
        <v>-4.01575104225802E-2</v>
      </c>
      <c r="M696" s="190"/>
    </row>
    <row r="697" spans="1:13" ht="16.5" customHeight="1" x14ac:dyDescent="0.2">
      <c r="A697" s="178" t="s">
        <v>75</v>
      </c>
      <c r="B697" s="172" t="s">
        <v>225</v>
      </c>
      <c r="C697" s="173">
        <v>2298.37</v>
      </c>
      <c r="D697" s="173">
        <v>10878.01</v>
      </c>
      <c r="E697" s="174">
        <v>-8579.64</v>
      </c>
      <c r="F697" s="173">
        <v>22793.26</v>
      </c>
      <c r="G697" s="175">
        <v>12699.380000000003</v>
      </c>
      <c r="H697" s="175">
        <v>31946.080000000002</v>
      </c>
      <c r="I697" s="188">
        <v>0.79483250363403513</v>
      </c>
      <c r="J697" s="189">
        <v>2.7239592362913291E-3</v>
      </c>
      <c r="K697" s="189">
        <v>1.7374460605933237E-3</v>
      </c>
      <c r="L697" s="189">
        <v>9.8651317569800547E-4</v>
      </c>
      <c r="M697" s="190"/>
    </row>
    <row r="698" spans="1:13" ht="16.5" customHeight="1" x14ac:dyDescent="0.2">
      <c r="A698" s="178" t="s">
        <v>75</v>
      </c>
      <c r="B698" s="172" t="s">
        <v>226</v>
      </c>
      <c r="C698" s="173">
        <v>0</v>
      </c>
      <c r="D698" s="173">
        <v>0</v>
      </c>
      <c r="E698" s="174">
        <v>0</v>
      </c>
      <c r="F698" s="173">
        <v>0</v>
      </c>
      <c r="G698" s="175">
        <v>3954.97</v>
      </c>
      <c r="H698" s="175">
        <v>3954.97</v>
      </c>
      <c r="I698" s="188">
        <v>-1</v>
      </c>
      <c r="J698" s="189">
        <v>0</v>
      </c>
      <c r="K698" s="189">
        <v>2.1509828580735968E-4</v>
      </c>
      <c r="L698" s="189">
        <v>-2.1509828580735968E-4</v>
      </c>
      <c r="M698" s="190"/>
    </row>
    <row r="699" spans="1:13" ht="16.5" customHeight="1" x14ac:dyDescent="0.2">
      <c r="A699" s="178" t="s">
        <v>75</v>
      </c>
      <c r="B699" s="172" t="s">
        <v>227</v>
      </c>
      <c r="C699" s="173">
        <v>0</v>
      </c>
      <c r="D699" s="173">
        <v>7831</v>
      </c>
      <c r="E699" s="174">
        <v>-7831</v>
      </c>
      <c r="F699" s="173">
        <v>16616</v>
      </c>
      <c r="G699" s="175">
        <v>2500</v>
      </c>
      <c r="H699" s="175">
        <v>38578</v>
      </c>
      <c r="I699" s="188">
        <v>5.6463999999999999</v>
      </c>
      <c r="J699" s="189">
        <v>1.9857320396563165E-3</v>
      </c>
      <c r="K699" s="189">
        <v>2.0981351741925533E-3</v>
      </c>
      <c r="L699" s="189">
        <v>-1.1240313453623682E-4</v>
      </c>
      <c r="M699" s="190"/>
    </row>
    <row r="700" spans="1:13" ht="16.5" customHeight="1" x14ac:dyDescent="0.2">
      <c r="A700" s="178" t="s">
        <v>75</v>
      </c>
      <c r="B700" s="176" t="s">
        <v>228</v>
      </c>
      <c r="C700" s="173">
        <v>244965.13</v>
      </c>
      <c r="D700" s="173">
        <v>156859.78</v>
      </c>
      <c r="E700" s="174">
        <v>88105.35</v>
      </c>
      <c r="F700" s="173">
        <v>717287.15</v>
      </c>
      <c r="G700" s="175">
        <v>268182.92174800276</v>
      </c>
      <c r="H700" s="175">
        <v>1204091.68503554</v>
      </c>
      <c r="I700" s="188">
        <v>1.6746190448100071</v>
      </c>
      <c r="J700" s="189">
        <v>8.5720996352236775E-2</v>
      </c>
      <c r="K700" s="189">
        <v>6.5486731228312708E-2</v>
      </c>
      <c r="L700" s="189">
        <v>2.0234265123924067E-2</v>
      </c>
      <c r="M700" s="190"/>
    </row>
    <row r="701" spans="1:13" ht="16.5" customHeight="1" x14ac:dyDescent="0.2">
      <c r="A701" s="178" t="s">
        <v>75</v>
      </c>
      <c r="B701" s="172" t="s">
        <v>229</v>
      </c>
      <c r="C701" s="173">
        <v>-33020.1</v>
      </c>
      <c r="D701" s="173">
        <v>-3668.9</v>
      </c>
      <c r="E701" s="174">
        <v>-29351.199999999997</v>
      </c>
      <c r="F701" s="173">
        <v>-60089</v>
      </c>
      <c r="G701" s="175">
        <v>-63416.999999999993</v>
      </c>
      <c r="H701" s="175">
        <v>-357192.99999999994</v>
      </c>
      <c r="I701" s="188">
        <v>-5.2478042165349903E-2</v>
      </c>
      <c r="J701" s="189">
        <v>-7.1810696034489887E-3</v>
      </c>
      <c r="K701" s="189">
        <v>-1.9426595398293341E-2</v>
      </c>
      <c r="L701" s="189">
        <v>1.2245525794844352E-2</v>
      </c>
      <c r="M701" s="190"/>
    </row>
    <row r="702" spans="1:13" ht="16.5" customHeight="1" x14ac:dyDescent="0.2">
      <c r="A702" s="178" t="s">
        <v>75</v>
      </c>
      <c r="B702" s="172" t="s">
        <v>230</v>
      </c>
      <c r="C702" s="173">
        <v>0</v>
      </c>
      <c r="D702" s="173">
        <v>0</v>
      </c>
      <c r="E702" s="174">
        <v>0</v>
      </c>
      <c r="F702" s="173">
        <v>16360</v>
      </c>
      <c r="G702" s="175">
        <v>13570.539999999999</v>
      </c>
      <c r="H702" s="175">
        <v>46750.270000000004</v>
      </c>
      <c r="I702" s="188">
        <v>0.20555261618181753</v>
      </c>
      <c r="J702" s="189">
        <v>1.9551381902249238E-3</v>
      </c>
      <c r="K702" s="189">
        <v>2.5425990432370498E-3</v>
      </c>
      <c r="L702" s="189">
        <v>-5.8746085301212593E-4</v>
      </c>
      <c r="M702" s="190"/>
    </row>
    <row r="703" spans="1:13" ht="16.5" customHeight="1" x14ac:dyDescent="0.2">
      <c r="A703" s="178" t="s">
        <v>75</v>
      </c>
      <c r="B703" s="172" t="s">
        <v>231</v>
      </c>
      <c r="C703" s="173">
        <v>0</v>
      </c>
      <c r="D703" s="173">
        <v>0</v>
      </c>
      <c r="E703" s="174">
        <v>0</v>
      </c>
      <c r="F703" s="173">
        <v>211.81</v>
      </c>
      <c r="G703" s="175">
        <v>0</v>
      </c>
      <c r="H703" s="175">
        <v>0</v>
      </c>
      <c r="I703" s="188" t="s">
        <v>112</v>
      </c>
      <c r="J703" s="189">
        <v>2.5312825187747012E-5</v>
      </c>
      <c r="K703" s="189">
        <v>0</v>
      </c>
      <c r="L703" s="189">
        <v>2.5312825187747012E-5</v>
      </c>
      <c r="M703" s="190"/>
    </row>
    <row r="704" spans="1:13" ht="16.5" customHeight="1" x14ac:dyDescent="0.2">
      <c r="A704" s="178" t="s">
        <v>75</v>
      </c>
      <c r="B704" s="172" t="s">
        <v>232</v>
      </c>
      <c r="C704" s="173">
        <v>50000.28</v>
      </c>
      <c r="D704" s="173">
        <v>50000.28</v>
      </c>
      <c r="E704" s="174">
        <v>0</v>
      </c>
      <c r="F704" s="173">
        <v>300001.68</v>
      </c>
      <c r="G704" s="175">
        <v>0</v>
      </c>
      <c r="H704" s="175">
        <v>20002.2016</v>
      </c>
      <c r="I704" s="188" t="s">
        <v>112</v>
      </c>
      <c r="J704" s="189">
        <v>3.5852368074549924E-2</v>
      </c>
      <c r="K704" s="189">
        <v>1.0878563621299852E-3</v>
      </c>
      <c r="L704" s="189">
        <v>3.476451171241994E-2</v>
      </c>
      <c r="M704" s="190"/>
    </row>
    <row r="705" spans="1:13" ht="16.5" customHeight="1" x14ac:dyDescent="0.2">
      <c r="A705" s="178" t="s">
        <v>75</v>
      </c>
      <c r="B705" s="172" t="s">
        <v>233</v>
      </c>
      <c r="C705" s="173">
        <v>2054</v>
      </c>
      <c r="D705" s="173">
        <v>3714</v>
      </c>
      <c r="E705" s="174">
        <v>-1660</v>
      </c>
      <c r="F705" s="173">
        <v>5768</v>
      </c>
      <c r="G705" s="175">
        <v>3980</v>
      </c>
      <c r="H705" s="175">
        <v>13343</v>
      </c>
      <c r="I705" s="188">
        <v>0.449246231155779</v>
      </c>
      <c r="J705" s="189">
        <v>6.893176700010612E-4</v>
      </c>
      <c r="K705" s="189">
        <v>7.2568348875657728E-4</v>
      </c>
      <c r="L705" s="189">
        <v>-3.6365818755516085E-5</v>
      </c>
      <c r="M705" s="190"/>
    </row>
    <row r="706" spans="1:13" ht="16.5" customHeight="1" x14ac:dyDescent="0.2">
      <c r="A706" s="178" t="s">
        <v>75</v>
      </c>
      <c r="B706" s="172" t="s">
        <v>234</v>
      </c>
      <c r="C706" s="173">
        <v>0</v>
      </c>
      <c r="D706" s="173">
        <v>0</v>
      </c>
      <c r="E706" s="174">
        <v>0</v>
      </c>
      <c r="F706" s="173">
        <v>0</v>
      </c>
      <c r="G706" s="175">
        <v>-86</v>
      </c>
      <c r="H706" s="175">
        <v>-86</v>
      </c>
      <c r="I706" s="188">
        <v>-1</v>
      </c>
      <c r="J706" s="189">
        <v>0</v>
      </c>
      <c r="K706" s="189">
        <v>-4.6772674835543466E-6</v>
      </c>
      <c r="L706" s="189">
        <v>4.6772674835543466E-6</v>
      </c>
      <c r="M706" s="190"/>
    </row>
    <row r="707" spans="1:13" ht="16.5" customHeight="1" x14ac:dyDescent="0.2">
      <c r="A707" s="178" t="s">
        <v>75</v>
      </c>
      <c r="B707" s="172" t="s">
        <v>127</v>
      </c>
      <c r="C707" s="173">
        <v>632655.09</v>
      </c>
      <c r="D707" s="173">
        <v>7283.74</v>
      </c>
      <c r="E707" s="199">
        <v>625371.35</v>
      </c>
      <c r="F707" s="173">
        <v>1308316.0099999998</v>
      </c>
      <c r="G707" s="175">
        <v>1605255.8299999998</v>
      </c>
      <c r="H707" s="175">
        <v>3795025.26</v>
      </c>
      <c r="I707" s="188">
        <v>-0.18497974867968558</v>
      </c>
      <c r="J707" s="189">
        <v>0.15635321491648491</v>
      </c>
      <c r="K707" s="189">
        <v>0.20639939823099276</v>
      </c>
      <c r="L707" s="189">
        <v>-5.0046183314507858E-2</v>
      </c>
      <c r="M707" s="198"/>
    </row>
    <row r="708" spans="1:13" ht="16.5" customHeight="1" x14ac:dyDescent="0.2">
      <c r="A708" s="178" t="s">
        <v>75</v>
      </c>
      <c r="B708" s="79" t="s">
        <v>235</v>
      </c>
      <c r="C708" s="173">
        <v>0</v>
      </c>
      <c r="D708" s="173">
        <v>0</v>
      </c>
      <c r="E708" s="174">
        <v>0</v>
      </c>
      <c r="F708" s="173">
        <v>0</v>
      </c>
      <c r="G708" s="175">
        <v>0</v>
      </c>
      <c r="H708" s="175">
        <v>0</v>
      </c>
      <c r="I708" s="188" t="s">
        <v>112</v>
      </c>
      <c r="J708" s="189">
        <v>0</v>
      </c>
      <c r="K708" s="189">
        <v>0</v>
      </c>
      <c r="L708" s="189">
        <v>0</v>
      </c>
      <c r="M708" s="190"/>
    </row>
    <row r="709" spans="1:13" ht="16.5" customHeight="1" x14ac:dyDescent="0.2">
      <c r="A709" s="178" t="s">
        <v>75</v>
      </c>
      <c r="B709" s="79" t="s">
        <v>236</v>
      </c>
      <c r="C709" s="173">
        <v>0</v>
      </c>
      <c r="D709" s="173">
        <v>0</v>
      </c>
      <c r="E709" s="174">
        <v>0</v>
      </c>
      <c r="F709" s="173">
        <v>0</v>
      </c>
      <c r="G709" s="175">
        <v>0</v>
      </c>
      <c r="H709" s="175">
        <v>0</v>
      </c>
      <c r="I709" s="188" t="s">
        <v>112</v>
      </c>
      <c r="J709" s="189">
        <v>0</v>
      </c>
      <c r="K709" s="189">
        <v>0</v>
      </c>
      <c r="L709" s="189">
        <v>0</v>
      </c>
      <c r="M709" s="190"/>
    </row>
    <row r="710" spans="1:13" ht="16.5" customHeight="1" x14ac:dyDescent="0.2">
      <c r="A710" s="178" t="s">
        <v>75</v>
      </c>
      <c r="B710" s="79" t="s">
        <v>237</v>
      </c>
      <c r="C710" s="173">
        <v>0</v>
      </c>
      <c r="D710" s="173">
        <v>0</v>
      </c>
      <c r="E710" s="174">
        <v>0</v>
      </c>
      <c r="F710" s="173">
        <v>0</v>
      </c>
      <c r="G710" s="175">
        <v>0</v>
      </c>
      <c r="H710" s="175">
        <v>0</v>
      </c>
      <c r="I710" s="188" t="s">
        <v>112</v>
      </c>
      <c r="J710" s="189">
        <v>0</v>
      </c>
      <c r="K710" s="189">
        <v>0</v>
      </c>
      <c r="L710" s="189">
        <v>0</v>
      </c>
      <c r="M710" s="190"/>
    </row>
    <row r="711" spans="1:13" ht="16.5" customHeight="1" x14ac:dyDescent="0.2">
      <c r="A711" s="178" t="s">
        <v>75</v>
      </c>
      <c r="B711" s="79" t="s">
        <v>238</v>
      </c>
      <c r="C711" s="173">
        <v>0</v>
      </c>
      <c r="D711" s="173">
        <v>0</v>
      </c>
      <c r="E711" s="174">
        <v>0</v>
      </c>
      <c r="F711" s="173">
        <v>0</v>
      </c>
      <c r="G711" s="175">
        <v>0</v>
      </c>
      <c r="H711" s="175">
        <v>0</v>
      </c>
      <c r="I711" s="188" t="s">
        <v>112</v>
      </c>
      <c r="J711" s="189">
        <v>0</v>
      </c>
      <c r="K711" s="189">
        <v>0</v>
      </c>
      <c r="L711" s="189">
        <v>0</v>
      </c>
      <c r="M711" s="190"/>
    </row>
    <row r="712" spans="1:13" ht="16.5" customHeight="1" x14ac:dyDescent="0.2">
      <c r="A712" s="178" t="s">
        <v>75</v>
      </c>
      <c r="B712" s="79" t="s">
        <v>239</v>
      </c>
      <c r="C712" s="173">
        <v>0</v>
      </c>
      <c r="D712" s="173">
        <v>0</v>
      </c>
      <c r="E712" s="174">
        <v>0</v>
      </c>
      <c r="F712" s="173">
        <v>0</v>
      </c>
      <c r="G712" s="175">
        <v>0</v>
      </c>
      <c r="H712" s="175">
        <v>0</v>
      </c>
      <c r="I712" s="188" t="s">
        <v>112</v>
      </c>
      <c r="J712" s="189">
        <v>0</v>
      </c>
      <c r="K712" s="189">
        <v>0</v>
      </c>
      <c r="L712" s="189">
        <v>0</v>
      </c>
      <c r="M712" s="190"/>
    </row>
    <row r="713" spans="1:13" ht="16.5" customHeight="1" x14ac:dyDescent="0.2">
      <c r="A713" s="178" t="s">
        <v>75</v>
      </c>
      <c r="B713" s="79" t="s">
        <v>240</v>
      </c>
      <c r="C713" s="173">
        <v>0</v>
      </c>
      <c r="D713" s="173">
        <v>0</v>
      </c>
      <c r="E713" s="174">
        <v>0</v>
      </c>
      <c r="F713" s="173">
        <v>0</v>
      </c>
      <c r="G713" s="175">
        <v>0</v>
      </c>
      <c r="H713" s="175">
        <v>0</v>
      </c>
      <c r="I713" s="188" t="s">
        <v>112</v>
      </c>
      <c r="J713" s="189">
        <v>0</v>
      </c>
      <c r="K713" s="189">
        <v>0</v>
      </c>
      <c r="L713" s="189">
        <v>0</v>
      </c>
      <c r="M713" s="190"/>
    </row>
    <row r="714" spans="1:13" ht="16.5" customHeight="1" x14ac:dyDescent="0.2">
      <c r="A714" s="178" t="s">
        <v>75</v>
      </c>
      <c r="B714" s="79" t="s">
        <v>241</v>
      </c>
      <c r="C714" s="173">
        <v>0</v>
      </c>
      <c r="D714" s="173">
        <v>0</v>
      </c>
      <c r="E714" s="174">
        <v>0</v>
      </c>
      <c r="F714" s="173">
        <v>0</v>
      </c>
      <c r="G714" s="175">
        <v>0</v>
      </c>
      <c r="H714" s="175">
        <v>0</v>
      </c>
      <c r="I714" s="188" t="s">
        <v>112</v>
      </c>
      <c r="J714" s="189">
        <v>0</v>
      </c>
      <c r="K714" s="189">
        <v>0</v>
      </c>
      <c r="L714" s="189">
        <v>0</v>
      </c>
      <c r="M714" s="190"/>
    </row>
    <row r="715" spans="1:13" ht="16.5" customHeight="1" x14ac:dyDescent="0.2">
      <c r="A715" s="178" t="s">
        <v>75</v>
      </c>
      <c r="B715" s="79" t="s">
        <v>242</v>
      </c>
      <c r="C715" s="173">
        <v>-88224.35</v>
      </c>
      <c r="D715" s="173">
        <v>-188265.85</v>
      </c>
      <c r="E715" s="174">
        <v>100041.5</v>
      </c>
      <c r="F715" s="173">
        <v>149713.21000000002</v>
      </c>
      <c r="G715" s="175">
        <v>-127696.12999999999</v>
      </c>
      <c r="H715" s="175">
        <v>811845.36</v>
      </c>
      <c r="I715" s="188">
        <v>-2.172417754555287</v>
      </c>
      <c r="J715" s="189">
        <v>1.7891810174337653E-2</v>
      </c>
      <c r="K715" s="189">
        <v>4.4153696558168282E-2</v>
      </c>
      <c r="L715" s="189">
        <v>-2.6261886383830629E-2</v>
      </c>
      <c r="M715" s="190"/>
    </row>
    <row r="716" spans="1:13" ht="16.5" customHeight="1" x14ac:dyDescent="0.2">
      <c r="A716" s="178" t="s">
        <v>75</v>
      </c>
      <c r="B716" s="79" t="s">
        <v>243</v>
      </c>
      <c r="C716" s="173">
        <v>0</v>
      </c>
      <c r="D716" s="173">
        <v>0</v>
      </c>
      <c r="E716" s="174">
        <v>0</v>
      </c>
      <c r="F716" s="173">
        <v>0</v>
      </c>
      <c r="G716" s="175">
        <v>0</v>
      </c>
      <c r="H716" s="175">
        <v>6301.34</v>
      </c>
      <c r="I716" s="188" t="s">
        <v>112</v>
      </c>
      <c r="J716" s="189">
        <v>0</v>
      </c>
      <c r="K716" s="189">
        <v>3.4270991493977148E-4</v>
      </c>
      <c r="L716" s="189">
        <v>-3.4270991493977148E-4</v>
      </c>
      <c r="M716" s="190"/>
    </row>
    <row r="717" spans="1:13" ht="16.5" customHeight="1" x14ac:dyDescent="0.2">
      <c r="A717" s="178" t="s">
        <v>75</v>
      </c>
      <c r="B717" s="79" t="s">
        <v>244</v>
      </c>
      <c r="C717" s="173">
        <v>-94013.459999999977</v>
      </c>
      <c r="D717" s="173">
        <v>85869.23</v>
      </c>
      <c r="E717" s="174">
        <v>-179882.68999999997</v>
      </c>
      <c r="F717" s="173">
        <v>873329.61</v>
      </c>
      <c r="G717" s="175">
        <v>80410.75</v>
      </c>
      <c r="H717" s="175">
        <v>287176.87</v>
      </c>
      <c r="I717" s="188">
        <v>9.8608564153424751</v>
      </c>
      <c r="J717" s="189">
        <v>0.10436919762623707</v>
      </c>
      <c r="K717" s="189">
        <v>1.5618639954417601E-2</v>
      </c>
      <c r="L717" s="189">
        <v>8.8750557671819469E-2</v>
      </c>
      <c r="M717" s="190"/>
    </row>
    <row r="718" spans="1:13" ht="16.5" customHeight="1" x14ac:dyDescent="0.2">
      <c r="A718" s="178" t="s">
        <v>75</v>
      </c>
      <c r="B718" s="177" t="s">
        <v>245</v>
      </c>
      <c r="C718" s="173">
        <v>0</v>
      </c>
      <c r="D718" s="173">
        <v>0</v>
      </c>
      <c r="E718" s="174">
        <v>0</v>
      </c>
      <c r="F718" s="173">
        <v>0</v>
      </c>
      <c r="G718" s="175">
        <v>0</v>
      </c>
      <c r="H718" s="175">
        <v>0</v>
      </c>
      <c r="I718" s="188" t="s">
        <v>112</v>
      </c>
      <c r="J718" s="189">
        <v>0</v>
      </c>
      <c r="K718" s="189">
        <v>0</v>
      </c>
      <c r="L718" s="189">
        <v>0</v>
      </c>
      <c r="M718" s="190"/>
    </row>
    <row r="719" spans="1:13" ht="16.5" customHeight="1" x14ac:dyDescent="0.2">
      <c r="A719" s="178" t="s">
        <v>75</v>
      </c>
      <c r="B719" s="177" t="s">
        <v>246</v>
      </c>
      <c r="C719" s="173">
        <v>0</v>
      </c>
      <c r="D719" s="173">
        <v>0</v>
      </c>
      <c r="E719" s="174">
        <v>0</v>
      </c>
      <c r="F719" s="173">
        <v>0</v>
      </c>
      <c r="G719" s="175">
        <v>0</v>
      </c>
      <c r="H719" s="175">
        <v>0</v>
      </c>
      <c r="I719" s="188" t="s">
        <v>112</v>
      </c>
      <c r="J719" s="189">
        <v>0</v>
      </c>
      <c r="K719" s="189">
        <v>0</v>
      </c>
      <c r="L719" s="189">
        <v>0</v>
      </c>
      <c r="M719" s="190"/>
    </row>
    <row r="720" spans="1:13" ht="16.5" customHeight="1" x14ac:dyDescent="0.2">
      <c r="A720" s="178" t="s">
        <v>75</v>
      </c>
      <c r="B720" s="177" t="s">
        <v>247</v>
      </c>
      <c r="C720" s="173">
        <v>58126</v>
      </c>
      <c r="D720" s="173">
        <v>0</v>
      </c>
      <c r="E720" s="174">
        <v>58126</v>
      </c>
      <c r="F720" s="173">
        <v>58126</v>
      </c>
      <c r="G720" s="175">
        <v>246540</v>
      </c>
      <c r="H720" s="175">
        <v>308304</v>
      </c>
      <c r="I720" s="188">
        <v>-0.76423298450555688</v>
      </c>
      <c r="J720" s="189">
        <v>6.9464769220668656E-3</v>
      </c>
      <c r="K720" s="189">
        <v>1.6767677607555109E-2</v>
      </c>
      <c r="L720" s="189">
        <v>-9.821200685488243E-3</v>
      </c>
      <c r="M720" s="190"/>
    </row>
    <row r="721" spans="1:13" ht="16.5" customHeight="1" x14ac:dyDescent="0.2">
      <c r="A721" s="178" t="s">
        <v>75</v>
      </c>
      <c r="B721" s="177" t="s">
        <v>248</v>
      </c>
      <c r="C721" s="173">
        <v>0</v>
      </c>
      <c r="D721" s="173">
        <v>0</v>
      </c>
      <c r="E721" s="174">
        <v>0</v>
      </c>
      <c r="F721" s="173">
        <v>0</v>
      </c>
      <c r="G721" s="175">
        <v>0</v>
      </c>
      <c r="H721" s="175">
        <v>0</v>
      </c>
      <c r="I721" s="188" t="s">
        <v>112</v>
      </c>
      <c r="J721" s="189">
        <v>0</v>
      </c>
      <c r="K721" s="189">
        <v>0</v>
      </c>
      <c r="L721" s="189">
        <v>0</v>
      </c>
      <c r="M721" s="190"/>
    </row>
    <row r="722" spans="1:13" ht="16.5" customHeight="1" x14ac:dyDescent="0.2">
      <c r="A722" s="178" t="s">
        <v>75</v>
      </c>
      <c r="B722" s="178" t="s">
        <v>210</v>
      </c>
      <c r="C722" s="179">
        <v>1626042.56</v>
      </c>
      <c r="D722" s="179">
        <v>1128234.5000000005</v>
      </c>
      <c r="E722" s="180">
        <v>497808.05999999959</v>
      </c>
      <c r="F722" s="179">
        <v>8367694.9700000007</v>
      </c>
      <c r="G722" s="181">
        <v>5407618.0234105634</v>
      </c>
      <c r="H722" s="181">
        <v>18386803.8982981</v>
      </c>
      <c r="I722" s="191">
        <v>0.54739016953023034</v>
      </c>
      <c r="J722" s="192">
        <v>1</v>
      </c>
      <c r="K722" s="192">
        <v>1</v>
      </c>
      <c r="L722" s="192">
        <v>0</v>
      </c>
      <c r="M722" s="193"/>
    </row>
    <row r="723" spans="1:13" ht="16.5" customHeight="1" x14ac:dyDescent="0.2">
      <c r="A723" s="178"/>
      <c r="G723">
        <v>0</v>
      </c>
      <c r="H723">
        <v>0</v>
      </c>
      <c r="K723">
        <v>0</v>
      </c>
    </row>
    <row r="724" spans="1:13" ht="16.5" customHeight="1" x14ac:dyDescent="0.2">
      <c r="A724" s="178"/>
      <c r="G724">
        <v>0</v>
      </c>
      <c r="H724">
        <v>0</v>
      </c>
      <c r="K724">
        <v>0</v>
      </c>
    </row>
    <row r="725" spans="1:13" ht="16.5" customHeight="1" x14ac:dyDescent="0.2">
      <c r="A725" s="178" t="s">
        <v>3</v>
      </c>
      <c r="B725" s="168" t="s">
        <v>4</v>
      </c>
      <c r="C725" s="169" t="s">
        <v>439</v>
      </c>
      <c r="D725" s="169" t="s">
        <v>171</v>
      </c>
      <c r="E725" s="170" t="s">
        <v>440</v>
      </c>
      <c r="F725" s="170" t="s">
        <v>20</v>
      </c>
      <c r="G725" s="170" t="s">
        <v>21</v>
      </c>
      <c r="H725" s="170" t="s">
        <v>22</v>
      </c>
      <c r="I725" s="170" t="s">
        <v>441</v>
      </c>
      <c r="J725" s="170" t="s">
        <v>260</v>
      </c>
      <c r="K725" s="170" t="s">
        <v>442</v>
      </c>
      <c r="L725" s="170" t="s">
        <v>213</v>
      </c>
      <c r="M725" s="187" t="s">
        <v>140</v>
      </c>
    </row>
    <row r="726" spans="1:13" ht="16.5" customHeight="1" x14ac:dyDescent="0.2">
      <c r="A726" s="178" t="s">
        <v>76</v>
      </c>
      <c r="B726" s="172" t="s">
        <v>217</v>
      </c>
      <c r="C726" s="173">
        <v>788.8599999999999</v>
      </c>
      <c r="D726" s="173">
        <v>788.86</v>
      </c>
      <c r="E726" s="174">
        <v>0</v>
      </c>
      <c r="F726" s="173">
        <v>4733.1499999999996</v>
      </c>
      <c r="G726" s="175">
        <v>5508.6937339250871</v>
      </c>
      <c r="H726" s="175">
        <v>10241.823736592802</v>
      </c>
      <c r="I726" s="188">
        <v>-0.14078541508832298</v>
      </c>
      <c r="J726" s="189">
        <v>1.0819069494877926E-2</v>
      </c>
      <c r="K726" s="189">
        <v>1.0418600418946513E-2</v>
      </c>
      <c r="L726" s="189">
        <v>4.0046907593141272E-4</v>
      </c>
      <c r="M726" s="190"/>
    </row>
    <row r="727" spans="1:13" ht="16.5" customHeight="1" x14ac:dyDescent="0.2">
      <c r="A727" s="178" t="s">
        <v>76</v>
      </c>
      <c r="B727" s="172" t="s">
        <v>218</v>
      </c>
      <c r="C727" s="173">
        <v>41.27</v>
      </c>
      <c r="D727" s="173">
        <v>0</v>
      </c>
      <c r="E727" s="174">
        <v>41.27</v>
      </c>
      <c r="F727" s="173">
        <v>663.34999999999991</v>
      </c>
      <c r="G727" s="175">
        <v>549.18000000000006</v>
      </c>
      <c r="H727" s="175">
        <v>1555.1999999999998</v>
      </c>
      <c r="I727" s="188">
        <v>0.20789176590553149</v>
      </c>
      <c r="J727" s="189">
        <v>1.5162903667594039E-3</v>
      </c>
      <c r="K727" s="189">
        <v>1.5820431778819062E-3</v>
      </c>
      <c r="L727" s="189">
        <v>-6.5752811122502365E-5</v>
      </c>
      <c r="M727" s="190"/>
    </row>
    <row r="728" spans="1:13" ht="16.5" customHeight="1" x14ac:dyDescent="0.2">
      <c r="A728" s="178" t="s">
        <v>76</v>
      </c>
      <c r="B728" s="172" t="s">
        <v>219</v>
      </c>
      <c r="C728" s="173">
        <v>2945</v>
      </c>
      <c r="D728" s="173">
        <v>2680</v>
      </c>
      <c r="E728" s="174">
        <v>265</v>
      </c>
      <c r="F728" s="173">
        <v>10133.15</v>
      </c>
      <c r="G728" s="175">
        <v>11595.2</v>
      </c>
      <c r="H728" s="175">
        <v>30719.45</v>
      </c>
      <c r="I728" s="188">
        <v>-0.12609096867669389</v>
      </c>
      <c r="J728" s="189">
        <v>2.3162429682562831E-2</v>
      </c>
      <c r="K728" s="189">
        <v>3.124967611933149E-2</v>
      </c>
      <c r="L728" s="189">
        <v>-8.0872464367686588E-3</v>
      </c>
      <c r="M728" s="190"/>
    </row>
    <row r="729" spans="1:13" ht="16.5" customHeight="1" x14ac:dyDescent="0.2">
      <c r="A729" s="178" t="s">
        <v>76</v>
      </c>
      <c r="B729" s="172" t="s">
        <v>220</v>
      </c>
      <c r="C729" s="173">
        <v>153.40999999999997</v>
      </c>
      <c r="D729" s="173">
        <v>-1424.49</v>
      </c>
      <c r="E729" s="174">
        <v>1577.9</v>
      </c>
      <c r="F729" s="173">
        <v>-1218.0099999999993</v>
      </c>
      <c r="G729" s="175">
        <v>7167.69</v>
      </c>
      <c r="H729" s="175">
        <v>10457.06</v>
      </c>
      <c r="I729" s="188">
        <v>-1.1699306192092571</v>
      </c>
      <c r="J729" s="189">
        <v>-2.7841363226300151E-3</v>
      </c>
      <c r="K729" s="189">
        <v>1.0637551719201241E-2</v>
      </c>
      <c r="L729" s="189">
        <v>-1.3421688041831255E-2</v>
      </c>
      <c r="M729" s="190"/>
    </row>
    <row r="730" spans="1:13" ht="16.5" customHeight="1" x14ac:dyDescent="0.2">
      <c r="A730" s="178" t="s">
        <v>76</v>
      </c>
      <c r="B730" s="172" t="s">
        <v>211</v>
      </c>
      <c r="C730" s="173">
        <v>73181.03</v>
      </c>
      <c r="D730" s="173">
        <v>54120</v>
      </c>
      <c r="E730" s="174">
        <v>19061.03</v>
      </c>
      <c r="F730" s="173">
        <v>375579.53</v>
      </c>
      <c r="G730" s="175">
        <v>294150.39459146716</v>
      </c>
      <c r="H730" s="175">
        <v>803318.18459146703</v>
      </c>
      <c r="I730" s="188">
        <v>0.27682823788703836</v>
      </c>
      <c r="J730" s="189">
        <v>0.85850248479840907</v>
      </c>
      <c r="K730" s="189">
        <v>0.81718367644123491</v>
      </c>
      <c r="L730" s="189">
        <v>4.1318808357174164E-2</v>
      </c>
      <c r="M730" s="190"/>
    </row>
    <row r="731" spans="1:13" ht="16.5" customHeight="1" x14ac:dyDescent="0.2">
      <c r="A731" s="178" t="s">
        <v>76</v>
      </c>
      <c r="B731" s="172" t="s">
        <v>221</v>
      </c>
      <c r="C731" s="173">
        <v>7724.33</v>
      </c>
      <c r="D731" s="173">
        <v>6588.33</v>
      </c>
      <c r="E731" s="174">
        <v>1136</v>
      </c>
      <c r="F731" s="173">
        <v>45187.210000000006</v>
      </c>
      <c r="G731" s="175">
        <v>52327.14</v>
      </c>
      <c r="H731" s="175">
        <v>106372.34</v>
      </c>
      <c r="I731" s="188">
        <v>-0.13644793122651067</v>
      </c>
      <c r="J731" s="189">
        <v>0.10328926090862173</v>
      </c>
      <c r="K731" s="189">
        <v>0.10820835571780776</v>
      </c>
      <c r="L731" s="189">
        <v>-4.9190948091860365E-3</v>
      </c>
      <c r="M731" s="190"/>
    </row>
    <row r="732" spans="1:13" ht="16.5" customHeight="1" x14ac:dyDescent="0.2">
      <c r="A732" s="178" t="s">
        <v>76</v>
      </c>
      <c r="B732" s="172" t="s">
        <v>222</v>
      </c>
      <c r="C732" s="173">
        <v>1218</v>
      </c>
      <c r="D732" s="173">
        <v>90</v>
      </c>
      <c r="E732" s="174">
        <v>1128</v>
      </c>
      <c r="F732" s="173">
        <v>1308</v>
      </c>
      <c r="G732" s="175">
        <v>3342.2999999999997</v>
      </c>
      <c r="H732" s="175">
        <v>9888.6</v>
      </c>
      <c r="I732" s="188">
        <v>-0.60865272417197736</v>
      </c>
      <c r="J732" s="189">
        <v>2.9898361343503438E-3</v>
      </c>
      <c r="K732" s="189">
        <v>1.0059279943931984E-2</v>
      </c>
      <c r="L732" s="189">
        <v>-7.0694438095816395E-3</v>
      </c>
      <c r="M732" s="190"/>
    </row>
    <row r="733" spans="1:13" ht="16.5" customHeight="1" x14ac:dyDescent="0.2">
      <c r="A733" s="178" t="s">
        <v>76</v>
      </c>
      <c r="B733" s="172" t="s">
        <v>223</v>
      </c>
      <c r="C733" s="173">
        <v>0</v>
      </c>
      <c r="D733" s="173">
        <v>0</v>
      </c>
      <c r="E733" s="174">
        <v>0</v>
      </c>
      <c r="F733" s="173">
        <v>0</v>
      </c>
      <c r="G733" s="175">
        <v>0</v>
      </c>
      <c r="H733" s="175">
        <v>0</v>
      </c>
      <c r="I733" s="188" t="s">
        <v>112</v>
      </c>
      <c r="J733" s="189">
        <v>0</v>
      </c>
      <c r="K733" s="189">
        <v>0</v>
      </c>
      <c r="L733" s="189">
        <v>0</v>
      </c>
      <c r="M733" s="190"/>
    </row>
    <row r="734" spans="1:13" ht="16.5" customHeight="1" x14ac:dyDescent="0.2">
      <c r="A734" s="178" t="s">
        <v>76</v>
      </c>
      <c r="B734" s="172" t="s">
        <v>224</v>
      </c>
      <c r="C734" s="173">
        <v>0</v>
      </c>
      <c r="D734" s="173">
        <v>0</v>
      </c>
      <c r="E734" s="174">
        <v>0</v>
      </c>
      <c r="F734" s="173">
        <v>0</v>
      </c>
      <c r="G734" s="175">
        <v>0</v>
      </c>
      <c r="H734" s="175">
        <v>0</v>
      </c>
      <c r="I734" s="188" t="s">
        <v>112</v>
      </c>
      <c r="J734" s="189">
        <v>0</v>
      </c>
      <c r="K734" s="189">
        <v>0</v>
      </c>
      <c r="L734" s="189">
        <v>0</v>
      </c>
      <c r="M734" s="190"/>
    </row>
    <row r="735" spans="1:13" ht="16.5" customHeight="1" x14ac:dyDescent="0.2">
      <c r="A735" s="178" t="s">
        <v>76</v>
      </c>
      <c r="B735" s="172" t="s">
        <v>225</v>
      </c>
      <c r="C735" s="173">
        <v>593.33999999999992</v>
      </c>
      <c r="D735" s="173">
        <v>662.08</v>
      </c>
      <c r="E735" s="174">
        <v>-68.740000000000123</v>
      </c>
      <c r="F735" s="173">
        <v>71.189999999999941</v>
      </c>
      <c r="G735" s="175">
        <v>1808.9200000000003</v>
      </c>
      <c r="H735" s="175">
        <v>6034.2</v>
      </c>
      <c r="I735" s="188">
        <v>-0.96064502576122779</v>
      </c>
      <c r="J735" s="189">
        <v>1.6272663180764586E-4</v>
      </c>
      <c r="K735" s="189">
        <v>6.1383519444283691E-3</v>
      </c>
      <c r="L735" s="189">
        <v>-5.9756253126207236E-3</v>
      </c>
      <c r="M735" s="190"/>
    </row>
    <row r="736" spans="1:13" ht="16.5" customHeight="1" x14ac:dyDescent="0.2">
      <c r="A736" s="178" t="s">
        <v>76</v>
      </c>
      <c r="B736" s="172" t="s">
        <v>226</v>
      </c>
      <c r="C736" s="173">
        <v>0</v>
      </c>
      <c r="D736" s="173">
        <v>0</v>
      </c>
      <c r="E736" s="174">
        <v>0</v>
      </c>
      <c r="F736" s="173">
        <v>0</v>
      </c>
      <c r="G736" s="175">
        <v>0</v>
      </c>
      <c r="H736" s="175">
        <v>0</v>
      </c>
      <c r="I736" s="188" t="s">
        <v>112</v>
      </c>
      <c r="J736" s="189">
        <v>0</v>
      </c>
      <c r="K736" s="189">
        <v>0</v>
      </c>
      <c r="L736" s="189">
        <v>0</v>
      </c>
      <c r="M736" s="190"/>
    </row>
    <row r="737" spans="1:13" ht="16.5" customHeight="1" x14ac:dyDescent="0.2">
      <c r="A737" s="178" t="s">
        <v>76</v>
      </c>
      <c r="B737" s="172" t="s">
        <v>227</v>
      </c>
      <c r="C737" s="173">
        <v>0</v>
      </c>
      <c r="D737" s="173">
        <v>0</v>
      </c>
      <c r="E737" s="174">
        <v>0</v>
      </c>
      <c r="F737" s="173">
        <v>1000</v>
      </c>
      <c r="G737" s="175">
        <v>0</v>
      </c>
      <c r="H737" s="175">
        <v>0</v>
      </c>
      <c r="I737" s="188" t="s">
        <v>112</v>
      </c>
      <c r="J737" s="189">
        <v>2.2858074421638714E-3</v>
      </c>
      <c r="K737" s="189">
        <v>0</v>
      </c>
      <c r="L737" s="189">
        <v>2.2858074421638714E-3</v>
      </c>
      <c r="M737" s="190"/>
    </row>
    <row r="738" spans="1:13" ht="16.5" customHeight="1" x14ac:dyDescent="0.2">
      <c r="A738" s="178" t="s">
        <v>76</v>
      </c>
      <c r="B738" s="176" t="s">
        <v>228</v>
      </c>
      <c r="C738" s="173">
        <v>0</v>
      </c>
      <c r="D738" s="173">
        <v>0</v>
      </c>
      <c r="E738" s="174">
        <v>0</v>
      </c>
      <c r="F738" s="173">
        <v>0</v>
      </c>
      <c r="G738" s="175">
        <v>0</v>
      </c>
      <c r="H738" s="175">
        <v>0</v>
      </c>
      <c r="I738" s="188" t="s">
        <v>112</v>
      </c>
      <c r="J738" s="189">
        <v>0</v>
      </c>
      <c r="K738" s="189">
        <v>0</v>
      </c>
      <c r="L738" s="189">
        <v>0</v>
      </c>
      <c r="M738" s="190"/>
    </row>
    <row r="739" spans="1:13" ht="16.5" customHeight="1" x14ac:dyDescent="0.2">
      <c r="A739" s="178" t="s">
        <v>76</v>
      </c>
      <c r="B739" s="172" t="s">
        <v>229</v>
      </c>
      <c r="C739" s="173">
        <v>0</v>
      </c>
      <c r="D739" s="173">
        <v>0</v>
      </c>
      <c r="E739" s="174">
        <v>0</v>
      </c>
      <c r="F739" s="173">
        <v>0</v>
      </c>
      <c r="G739" s="175">
        <v>0</v>
      </c>
      <c r="H739" s="175">
        <v>0</v>
      </c>
      <c r="I739" s="188" t="s">
        <v>112</v>
      </c>
      <c r="J739" s="189">
        <v>0</v>
      </c>
      <c r="K739" s="189">
        <v>0</v>
      </c>
      <c r="L739" s="189">
        <v>0</v>
      </c>
      <c r="M739" s="190"/>
    </row>
    <row r="740" spans="1:13" ht="16.5" customHeight="1" x14ac:dyDescent="0.2">
      <c r="A740" s="178" t="s">
        <v>76</v>
      </c>
      <c r="B740" s="172" t="s">
        <v>230</v>
      </c>
      <c r="C740" s="173">
        <v>0</v>
      </c>
      <c r="D740" s="173">
        <v>0</v>
      </c>
      <c r="E740" s="174">
        <v>0</v>
      </c>
      <c r="F740" s="173">
        <v>0</v>
      </c>
      <c r="G740" s="175">
        <v>0</v>
      </c>
      <c r="H740" s="175">
        <v>0</v>
      </c>
      <c r="I740" s="188" t="s">
        <v>112</v>
      </c>
      <c r="J740" s="189">
        <v>0</v>
      </c>
      <c r="K740" s="189">
        <v>0</v>
      </c>
      <c r="L740" s="189">
        <v>0</v>
      </c>
      <c r="M740" s="190"/>
    </row>
    <row r="741" spans="1:13" ht="16.5" customHeight="1" x14ac:dyDescent="0.2">
      <c r="A741" s="178" t="s">
        <v>76</v>
      </c>
      <c r="B741" s="172" t="s">
        <v>231</v>
      </c>
      <c r="C741" s="173">
        <v>0</v>
      </c>
      <c r="D741" s="173">
        <v>0</v>
      </c>
      <c r="E741" s="174">
        <v>0</v>
      </c>
      <c r="F741" s="173">
        <v>0</v>
      </c>
      <c r="G741" s="175">
        <v>0</v>
      </c>
      <c r="H741" s="175">
        <v>0</v>
      </c>
      <c r="I741" s="188" t="s">
        <v>112</v>
      </c>
      <c r="J741" s="189">
        <v>0</v>
      </c>
      <c r="K741" s="189">
        <v>0</v>
      </c>
      <c r="L741" s="189">
        <v>0</v>
      </c>
      <c r="M741" s="190"/>
    </row>
    <row r="742" spans="1:13" ht="16.5" customHeight="1" x14ac:dyDescent="0.2">
      <c r="A742" s="178" t="s">
        <v>76</v>
      </c>
      <c r="B742" s="172" t="s">
        <v>232</v>
      </c>
      <c r="C742" s="173">
        <v>0</v>
      </c>
      <c r="D742" s="173">
        <v>0</v>
      </c>
      <c r="E742" s="174">
        <v>0</v>
      </c>
      <c r="F742" s="173">
        <v>0</v>
      </c>
      <c r="G742" s="175">
        <v>0</v>
      </c>
      <c r="H742" s="175">
        <v>0</v>
      </c>
      <c r="I742" s="188" t="s">
        <v>112</v>
      </c>
      <c r="J742" s="189">
        <v>0</v>
      </c>
      <c r="K742" s="189">
        <v>0</v>
      </c>
      <c r="L742" s="189">
        <v>0</v>
      </c>
      <c r="M742" s="190"/>
    </row>
    <row r="743" spans="1:13" ht="16.5" customHeight="1" x14ac:dyDescent="0.2">
      <c r="A743" s="178" t="s">
        <v>76</v>
      </c>
      <c r="B743" s="172" t="s">
        <v>233</v>
      </c>
      <c r="C743" s="173">
        <v>0</v>
      </c>
      <c r="D743" s="173">
        <v>0</v>
      </c>
      <c r="E743" s="174">
        <v>0</v>
      </c>
      <c r="F743" s="173">
        <v>0</v>
      </c>
      <c r="G743" s="175">
        <v>184</v>
      </c>
      <c r="H743" s="175">
        <v>512</v>
      </c>
      <c r="I743" s="188">
        <v>-1</v>
      </c>
      <c r="J743" s="189">
        <v>0</v>
      </c>
      <c r="K743" s="189">
        <v>5.2083726020803504E-4</v>
      </c>
      <c r="L743" s="189">
        <v>-5.2083726020803504E-4</v>
      </c>
      <c r="M743" s="190"/>
    </row>
    <row r="744" spans="1:13" ht="16.5" customHeight="1" x14ac:dyDescent="0.2">
      <c r="A744" s="178" t="s">
        <v>76</v>
      </c>
      <c r="B744" s="172" t="s">
        <v>234</v>
      </c>
      <c r="C744" s="173">
        <v>0</v>
      </c>
      <c r="D744" s="173">
        <v>0</v>
      </c>
      <c r="E744" s="174">
        <v>0</v>
      </c>
      <c r="F744" s="173">
        <v>0</v>
      </c>
      <c r="G744" s="175">
        <v>0</v>
      </c>
      <c r="H744" s="175">
        <v>0</v>
      </c>
      <c r="I744" s="188" t="s">
        <v>112</v>
      </c>
      <c r="J744" s="189">
        <v>0</v>
      </c>
      <c r="K744" s="189">
        <v>0</v>
      </c>
      <c r="L744" s="189">
        <v>0</v>
      </c>
      <c r="M744" s="190"/>
    </row>
    <row r="745" spans="1:13" ht="16.5" customHeight="1" x14ac:dyDescent="0.2">
      <c r="A745" s="178" t="s">
        <v>76</v>
      </c>
      <c r="B745" s="172" t="s">
        <v>127</v>
      </c>
      <c r="C745" s="173">
        <v>24.6</v>
      </c>
      <c r="D745" s="173">
        <v>0</v>
      </c>
      <c r="E745" s="174">
        <v>24.6</v>
      </c>
      <c r="F745" s="173">
        <v>24.6</v>
      </c>
      <c r="G745" s="175">
        <v>2253.0699999999997</v>
      </c>
      <c r="H745" s="175">
        <v>3933.7299999999996</v>
      </c>
      <c r="I745" s="188">
        <v>-0.98908156426564642</v>
      </c>
      <c r="J745" s="189">
        <v>5.6230863077231234E-5</v>
      </c>
      <c r="K745" s="189">
        <v>4.0016272570276437E-3</v>
      </c>
      <c r="L745" s="189">
        <v>-3.9453963939504125E-3</v>
      </c>
      <c r="M745" s="190"/>
    </row>
    <row r="746" spans="1:13" ht="16.5" customHeight="1" x14ac:dyDescent="0.2">
      <c r="A746" s="178" t="s">
        <v>76</v>
      </c>
      <c r="B746" s="79" t="s">
        <v>235</v>
      </c>
      <c r="C746" s="173">
        <v>0</v>
      </c>
      <c r="D746" s="173">
        <v>0</v>
      </c>
      <c r="E746" s="174">
        <v>0</v>
      </c>
      <c r="F746" s="173">
        <v>0</v>
      </c>
      <c r="G746" s="175">
        <v>0</v>
      </c>
      <c r="H746" s="175">
        <v>0</v>
      </c>
      <c r="I746" s="188" t="s">
        <v>112</v>
      </c>
      <c r="J746" s="189">
        <v>0</v>
      </c>
      <c r="K746" s="189">
        <v>0</v>
      </c>
      <c r="L746" s="189">
        <v>0</v>
      </c>
      <c r="M746" s="190"/>
    </row>
    <row r="747" spans="1:13" ht="16.5" customHeight="1" x14ac:dyDescent="0.2">
      <c r="A747" s="178" t="s">
        <v>76</v>
      </c>
      <c r="B747" s="79" t="s">
        <v>236</v>
      </c>
      <c r="C747" s="173">
        <v>0</v>
      </c>
      <c r="D747" s="173">
        <v>0</v>
      </c>
      <c r="E747" s="174">
        <v>0</v>
      </c>
      <c r="F747" s="173">
        <v>0</v>
      </c>
      <c r="G747" s="175">
        <v>0</v>
      </c>
      <c r="H747" s="175">
        <v>0</v>
      </c>
      <c r="I747" s="188" t="s">
        <v>112</v>
      </c>
      <c r="J747" s="189">
        <v>0</v>
      </c>
      <c r="K747" s="189">
        <v>0</v>
      </c>
      <c r="L747" s="189">
        <v>0</v>
      </c>
      <c r="M747" s="190"/>
    </row>
    <row r="748" spans="1:13" ht="16.5" customHeight="1" x14ac:dyDescent="0.2">
      <c r="A748" s="178" t="s">
        <v>76</v>
      </c>
      <c r="B748" s="79" t="s">
        <v>237</v>
      </c>
      <c r="C748" s="173">
        <v>0</v>
      </c>
      <c r="D748" s="173">
        <v>0</v>
      </c>
      <c r="E748" s="174">
        <v>0</v>
      </c>
      <c r="F748" s="173">
        <v>0</v>
      </c>
      <c r="G748" s="175">
        <v>0</v>
      </c>
      <c r="H748" s="175">
        <v>0</v>
      </c>
      <c r="I748" s="188" t="s">
        <v>112</v>
      </c>
      <c r="J748" s="189">
        <v>0</v>
      </c>
      <c r="K748" s="189">
        <v>0</v>
      </c>
      <c r="L748" s="189">
        <v>0</v>
      </c>
      <c r="M748" s="190"/>
    </row>
    <row r="749" spans="1:13" ht="16.5" customHeight="1" x14ac:dyDescent="0.2">
      <c r="A749" s="178" t="s">
        <v>76</v>
      </c>
      <c r="B749" s="79" t="s">
        <v>238</v>
      </c>
      <c r="C749" s="173">
        <v>0</v>
      </c>
      <c r="D749" s="173">
        <v>0</v>
      </c>
      <c r="E749" s="174">
        <v>0</v>
      </c>
      <c r="F749" s="173">
        <v>0</v>
      </c>
      <c r="G749" s="175">
        <v>0</v>
      </c>
      <c r="H749" s="175">
        <v>0</v>
      </c>
      <c r="I749" s="188" t="s">
        <v>112</v>
      </c>
      <c r="J749" s="189">
        <v>0</v>
      </c>
      <c r="K749" s="189">
        <v>0</v>
      </c>
      <c r="L749" s="189">
        <v>0</v>
      </c>
      <c r="M749" s="190"/>
    </row>
    <row r="750" spans="1:13" ht="16.5" customHeight="1" x14ac:dyDescent="0.2">
      <c r="A750" s="178" t="s">
        <v>76</v>
      </c>
      <c r="B750" s="79" t="s">
        <v>239</v>
      </c>
      <c r="C750" s="173">
        <v>0</v>
      </c>
      <c r="D750" s="173">
        <v>0</v>
      </c>
      <c r="E750" s="174">
        <v>0</v>
      </c>
      <c r="F750" s="173">
        <v>0</v>
      </c>
      <c r="G750" s="175">
        <v>0</v>
      </c>
      <c r="H750" s="175">
        <v>0</v>
      </c>
      <c r="I750" s="188" t="s">
        <v>112</v>
      </c>
      <c r="J750" s="189">
        <v>0</v>
      </c>
      <c r="K750" s="189">
        <v>0</v>
      </c>
      <c r="L750" s="189">
        <v>0</v>
      </c>
      <c r="M750" s="190"/>
    </row>
    <row r="751" spans="1:13" ht="16.5" customHeight="1" x14ac:dyDescent="0.2">
      <c r="A751" s="178" t="s">
        <v>76</v>
      </c>
      <c r="B751" s="79" t="s">
        <v>240</v>
      </c>
      <c r="C751" s="173">
        <v>0</v>
      </c>
      <c r="D751" s="173">
        <v>0</v>
      </c>
      <c r="E751" s="174">
        <v>0</v>
      </c>
      <c r="F751" s="173">
        <v>0</v>
      </c>
      <c r="G751" s="175">
        <v>0</v>
      </c>
      <c r="H751" s="175">
        <v>0</v>
      </c>
      <c r="I751" s="188" t="s">
        <v>112</v>
      </c>
      <c r="J751" s="189">
        <v>0</v>
      </c>
      <c r="K751" s="189">
        <v>0</v>
      </c>
      <c r="L751" s="189">
        <v>0</v>
      </c>
      <c r="M751" s="190"/>
    </row>
    <row r="752" spans="1:13" ht="16.5" customHeight="1" x14ac:dyDescent="0.2">
      <c r="A752" s="178" t="s">
        <v>76</v>
      </c>
      <c r="B752" s="79" t="s">
        <v>241</v>
      </c>
      <c r="C752" s="173">
        <v>0</v>
      </c>
      <c r="D752" s="173">
        <v>0</v>
      </c>
      <c r="E752" s="174">
        <v>0</v>
      </c>
      <c r="F752" s="173">
        <v>0</v>
      </c>
      <c r="G752" s="175">
        <v>0</v>
      </c>
      <c r="H752" s="175">
        <v>0</v>
      </c>
      <c r="I752" s="188" t="s">
        <v>112</v>
      </c>
      <c r="J752" s="189">
        <v>0</v>
      </c>
      <c r="K752" s="189">
        <v>0</v>
      </c>
      <c r="L752" s="189">
        <v>0</v>
      </c>
      <c r="M752" s="190"/>
    </row>
    <row r="753" spans="1:13" ht="16.5" customHeight="1" x14ac:dyDescent="0.2">
      <c r="A753" s="178" t="s">
        <v>76</v>
      </c>
      <c r="B753" s="79" t="s">
        <v>242</v>
      </c>
      <c r="C753" s="173">
        <v>0</v>
      </c>
      <c r="D753" s="173">
        <v>0</v>
      </c>
      <c r="E753" s="174">
        <v>0</v>
      </c>
      <c r="F753" s="173">
        <v>0</v>
      </c>
      <c r="G753" s="175">
        <v>0</v>
      </c>
      <c r="H753" s="175">
        <v>0</v>
      </c>
      <c r="I753" s="188" t="s">
        <v>112</v>
      </c>
      <c r="J753" s="189">
        <v>0</v>
      </c>
      <c r="K753" s="189">
        <v>0</v>
      </c>
      <c r="L753" s="189">
        <v>0</v>
      </c>
      <c r="M753" s="190"/>
    </row>
    <row r="754" spans="1:13" ht="16.5" customHeight="1" x14ac:dyDescent="0.2">
      <c r="A754" s="178" t="s">
        <v>76</v>
      </c>
      <c r="B754" s="79" t="s">
        <v>243</v>
      </c>
      <c r="C754" s="173">
        <v>0</v>
      </c>
      <c r="D754" s="173">
        <v>0</v>
      </c>
      <c r="E754" s="174">
        <v>0</v>
      </c>
      <c r="F754" s="173">
        <v>0</v>
      </c>
      <c r="G754" s="175">
        <v>0</v>
      </c>
      <c r="H754" s="175">
        <v>0</v>
      </c>
      <c r="I754" s="188" t="s">
        <v>112</v>
      </c>
      <c r="J754" s="189">
        <v>0</v>
      </c>
      <c r="K754" s="189">
        <v>0</v>
      </c>
      <c r="L754" s="189">
        <v>0</v>
      </c>
      <c r="M754" s="190"/>
    </row>
    <row r="755" spans="1:13" ht="16.5" customHeight="1" x14ac:dyDescent="0.2">
      <c r="A755" s="178" t="s">
        <v>76</v>
      </c>
      <c r="B755" s="79" t="s">
        <v>244</v>
      </c>
      <c r="C755" s="173">
        <v>0</v>
      </c>
      <c r="D755" s="173">
        <v>0</v>
      </c>
      <c r="E755" s="174">
        <v>0</v>
      </c>
      <c r="F755" s="173">
        <v>0</v>
      </c>
      <c r="G755" s="175">
        <v>0</v>
      </c>
      <c r="H755" s="175">
        <v>0</v>
      </c>
      <c r="I755" s="188" t="s">
        <v>112</v>
      </c>
      <c r="J755" s="189">
        <v>0</v>
      </c>
      <c r="K755" s="189">
        <v>0</v>
      </c>
      <c r="L755" s="189">
        <v>0</v>
      </c>
      <c r="M755" s="190"/>
    </row>
    <row r="756" spans="1:13" ht="16.5" customHeight="1" x14ac:dyDescent="0.2">
      <c r="A756" s="178" t="s">
        <v>76</v>
      </c>
      <c r="B756" s="177" t="s">
        <v>245</v>
      </c>
      <c r="C756" s="173">
        <v>0</v>
      </c>
      <c r="D756" s="173">
        <v>0</v>
      </c>
      <c r="E756" s="174">
        <v>0</v>
      </c>
      <c r="F756" s="173">
        <v>0</v>
      </c>
      <c r="G756" s="175">
        <v>0</v>
      </c>
      <c r="H756" s="175">
        <v>0</v>
      </c>
      <c r="I756" s="188" t="s">
        <v>112</v>
      </c>
      <c r="J756" s="189">
        <v>0</v>
      </c>
      <c r="K756" s="189">
        <v>0</v>
      </c>
      <c r="L756" s="189">
        <v>0</v>
      </c>
      <c r="M756" s="190"/>
    </row>
    <row r="757" spans="1:13" ht="16.5" customHeight="1" x14ac:dyDescent="0.2">
      <c r="A757" s="178" t="s">
        <v>76</v>
      </c>
      <c r="B757" s="177" t="s">
        <v>246</v>
      </c>
      <c r="C757" s="173">
        <v>0</v>
      </c>
      <c r="D757" s="173">
        <v>0</v>
      </c>
      <c r="E757" s="174">
        <v>0</v>
      </c>
      <c r="F757" s="173">
        <v>0</v>
      </c>
      <c r="G757" s="175">
        <v>0</v>
      </c>
      <c r="H757" s="175">
        <v>0</v>
      </c>
      <c r="I757" s="188" t="s">
        <v>112</v>
      </c>
      <c r="J757" s="189">
        <v>0</v>
      </c>
      <c r="K757" s="189">
        <v>0</v>
      </c>
      <c r="L757" s="189">
        <v>0</v>
      </c>
      <c r="M757" s="190"/>
    </row>
    <row r="758" spans="1:13" ht="16.5" customHeight="1" x14ac:dyDescent="0.2">
      <c r="A758" s="178" t="s">
        <v>76</v>
      </c>
      <c r="B758" s="177" t="s">
        <v>247</v>
      </c>
      <c r="C758" s="173">
        <v>0</v>
      </c>
      <c r="D758" s="173">
        <v>0</v>
      </c>
      <c r="E758" s="174">
        <v>0</v>
      </c>
      <c r="F758" s="173">
        <v>0</v>
      </c>
      <c r="G758" s="175">
        <v>0</v>
      </c>
      <c r="H758" s="175">
        <v>0</v>
      </c>
      <c r="I758" s="188" t="s">
        <v>112</v>
      </c>
      <c r="J758" s="189">
        <v>0</v>
      </c>
      <c r="K758" s="189">
        <v>0</v>
      </c>
      <c r="L758" s="189">
        <v>0</v>
      </c>
      <c r="M758" s="190"/>
    </row>
    <row r="759" spans="1:13" ht="16.5" customHeight="1" x14ac:dyDescent="0.2">
      <c r="A759" s="178" t="s">
        <v>76</v>
      </c>
      <c r="B759" s="177" t="s">
        <v>248</v>
      </c>
      <c r="C759" s="173">
        <v>0</v>
      </c>
      <c r="D759" s="173">
        <v>0</v>
      </c>
      <c r="E759" s="174">
        <v>0</v>
      </c>
      <c r="F759" s="173">
        <v>0</v>
      </c>
      <c r="G759" s="175">
        <v>0</v>
      </c>
      <c r="H759" s="175">
        <v>0</v>
      </c>
      <c r="I759" s="188" t="s">
        <v>112</v>
      </c>
      <c r="J759" s="189">
        <v>0</v>
      </c>
      <c r="K759" s="189">
        <v>0</v>
      </c>
      <c r="L759" s="189">
        <v>0</v>
      </c>
      <c r="M759" s="190"/>
    </row>
    <row r="760" spans="1:13" ht="16.5" customHeight="1" x14ac:dyDescent="0.2">
      <c r="A760" s="178" t="s">
        <v>76</v>
      </c>
      <c r="B760" s="178" t="s">
        <v>210</v>
      </c>
      <c r="C760" s="179">
        <v>86669.84</v>
      </c>
      <c r="D760" s="179">
        <v>63504.780000000006</v>
      </c>
      <c r="E760" s="180">
        <v>23165.05999999999</v>
      </c>
      <c r="F760" s="179">
        <v>437482.17000000004</v>
      </c>
      <c r="G760" s="181">
        <v>378886.58832539216</v>
      </c>
      <c r="H760" s="181">
        <v>983032.58832806</v>
      </c>
      <c r="I760" s="191">
        <v>0.15465203435568786</v>
      </c>
      <c r="J760" s="192">
        <v>1</v>
      </c>
      <c r="K760" s="192">
        <v>1</v>
      </c>
      <c r="L760" s="192">
        <v>0</v>
      </c>
      <c r="M760" s="193"/>
    </row>
    <row r="761" spans="1:13" ht="16.5" customHeight="1" x14ac:dyDescent="0.2">
      <c r="A761" s="178"/>
      <c r="G761">
        <v>0</v>
      </c>
      <c r="H761">
        <v>0</v>
      </c>
      <c r="K761">
        <v>0</v>
      </c>
    </row>
    <row r="762" spans="1:13" ht="16.5" customHeight="1" x14ac:dyDescent="0.2">
      <c r="A762" s="178"/>
      <c r="G762">
        <v>0</v>
      </c>
      <c r="H762">
        <v>0</v>
      </c>
      <c r="K762">
        <v>0</v>
      </c>
    </row>
    <row r="763" spans="1:13" ht="16.5" customHeight="1" x14ac:dyDescent="0.2">
      <c r="A763" s="178" t="s">
        <v>3</v>
      </c>
      <c r="B763" s="168" t="s">
        <v>4</v>
      </c>
      <c r="C763" s="169" t="s">
        <v>439</v>
      </c>
      <c r="D763" s="169" t="s">
        <v>171</v>
      </c>
      <c r="E763" s="170" t="s">
        <v>440</v>
      </c>
      <c r="F763" s="170" t="s">
        <v>20</v>
      </c>
      <c r="G763" s="170" t="s">
        <v>21</v>
      </c>
      <c r="H763" s="170" t="s">
        <v>22</v>
      </c>
      <c r="I763" s="170" t="s">
        <v>441</v>
      </c>
      <c r="J763" s="170" t="s">
        <v>260</v>
      </c>
      <c r="K763" s="170" t="s">
        <v>442</v>
      </c>
      <c r="L763" s="170" t="s">
        <v>213</v>
      </c>
      <c r="M763" s="187" t="s">
        <v>140</v>
      </c>
    </row>
    <row r="764" spans="1:13" ht="16.5" customHeight="1" x14ac:dyDescent="0.2">
      <c r="A764" s="178" t="s">
        <v>77</v>
      </c>
      <c r="B764" s="172" t="s">
        <v>217</v>
      </c>
      <c r="C764" s="173">
        <v>1661.76</v>
      </c>
      <c r="D764" s="173">
        <v>1661.76</v>
      </c>
      <c r="E764" s="174">
        <v>0</v>
      </c>
      <c r="F764" s="173">
        <v>9970.56</v>
      </c>
      <c r="G764" s="175">
        <v>19936.879885416303</v>
      </c>
      <c r="H764" s="175">
        <v>29907.329771721801</v>
      </c>
      <c r="I764" s="188">
        <v>-0.4998936615305889</v>
      </c>
      <c r="J764" s="189">
        <v>1.3254699580628642E-2</v>
      </c>
      <c r="K764" s="189">
        <v>1.0670315889582588E-2</v>
      </c>
      <c r="L764" s="189">
        <v>2.5843836910460546E-3</v>
      </c>
      <c r="M764" s="190"/>
    </row>
    <row r="765" spans="1:13" ht="16.5" customHeight="1" x14ac:dyDescent="0.2">
      <c r="A765" s="178" t="s">
        <v>77</v>
      </c>
      <c r="B765" s="172" t="s">
        <v>218</v>
      </c>
      <c r="C765" s="173">
        <v>51.59</v>
      </c>
      <c r="D765" s="173">
        <v>88.05</v>
      </c>
      <c r="E765" s="174">
        <v>-36.459999999999994</v>
      </c>
      <c r="F765" s="173">
        <v>1024.1599999999999</v>
      </c>
      <c r="G765" s="175">
        <v>1010.88</v>
      </c>
      <c r="H765" s="175">
        <v>2439.7199999999998</v>
      </c>
      <c r="I765" s="188">
        <v>1.313706869262421E-2</v>
      </c>
      <c r="J765" s="189">
        <v>1.3615015728802222E-3</v>
      </c>
      <c r="K765" s="189">
        <v>8.704415700376885E-4</v>
      </c>
      <c r="L765" s="189">
        <v>4.9106000284253369E-4</v>
      </c>
      <c r="M765" s="190"/>
    </row>
    <row r="766" spans="1:13" ht="16.5" customHeight="1" x14ac:dyDescent="0.2">
      <c r="A766" s="178" t="s">
        <v>77</v>
      </c>
      <c r="B766" s="172" t="s">
        <v>219</v>
      </c>
      <c r="C766" s="173">
        <v>4070.38</v>
      </c>
      <c r="D766" s="173">
        <v>3609.97</v>
      </c>
      <c r="E766" s="174">
        <v>460.41000000000031</v>
      </c>
      <c r="F766" s="173">
        <v>14006.599999999999</v>
      </c>
      <c r="G766" s="175">
        <v>14463.999999999998</v>
      </c>
      <c r="H766" s="175">
        <v>41218.25</v>
      </c>
      <c r="I766" s="188">
        <v>-3.1623340707964576E-2</v>
      </c>
      <c r="J766" s="189">
        <v>1.8620145222137285E-2</v>
      </c>
      <c r="K766" s="189">
        <v>1.4705817980836308E-2</v>
      </c>
      <c r="L766" s="189">
        <v>3.9143272413009779E-3</v>
      </c>
      <c r="M766" s="190"/>
    </row>
    <row r="767" spans="1:13" ht="16.5" customHeight="1" x14ac:dyDescent="0.2">
      <c r="A767" s="178" t="s">
        <v>77</v>
      </c>
      <c r="B767" s="172" t="s">
        <v>220</v>
      </c>
      <c r="C767" s="173">
        <v>1499.58</v>
      </c>
      <c r="D767" s="173">
        <v>1131.9100000000001</v>
      </c>
      <c r="E767" s="174">
        <v>367.66999999999985</v>
      </c>
      <c r="F767" s="173">
        <v>5468.41</v>
      </c>
      <c r="G767" s="175">
        <v>-6842.3899999999994</v>
      </c>
      <c r="H767" s="175">
        <v>2563.37</v>
      </c>
      <c r="I767" s="188">
        <v>-1.7991958950016005</v>
      </c>
      <c r="J767" s="189">
        <v>7.269614919694127E-3</v>
      </c>
      <c r="K767" s="189">
        <v>9.1455732927856869E-4</v>
      </c>
      <c r="L767" s="189">
        <v>6.3550575904155584E-3</v>
      </c>
      <c r="M767" s="190"/>
    </row>
    <row r="768" spans="1:13" ht="16.5" customHeight="1" x14ac:dyDescent="0.2">
      <c r="A768" s="178" t="s">
        <v>77</v>
      </c>
      <c r="B768" s="172" t="s">
        <v>211</v>
      </c>
      <c r="C768" s="173">
        <v>88118.97</v>
      </c>
      <c r="D768" s="173">
        <v>77545.88</v>
      </c>
      <c r="E768" s="174">
        <v>10573.089999999997</v>
      </c>
      <c r="F768" s="173">
        <v>549092.29</v>
      </c>
      <c r="G768" s="175">
        <v>573015.24</v>
      </c>
      <c r="H768" s="175">
        <v>1603561.2599999998</v>
      </c>
      <c r="I768" s="188">
        <v>-4.174923864154112E-2</v>
      </c>
      <c r="J768" s="189">
        <v>0.72995432011736772</v>
      </c>
      <c r="K768" s="189">
        <v>0.57211744823422928</v>
      </c>
      <c r="L768" s="189">
        <v>0.15783687188313844</v>
      </c>
      <c r="M768" s="190"/>
    </row>
    <row r="769" spans="1:13" ht="16.5" customHeight="1" x14ac:dyDescent="0.2">
      <c r="A769" s="178" t="s">
        <v>77</v>
      </c>
      <c r="B769" s="172" t="s">
        <v>221</v>
      </c>
      <c r="C769" s="173">
        <v>9071.4599999999991</v>
      </c>
      <c r="D769" s="173">
        <v>8288.0499999999993</v>
      </c>
      <c r="E769" s="174">
        <v>783.40999999999985</v>
      </c>
      <c r="F769" s="173">
        <v>60897.109999999993</v>
      </c>
      <c r="G769" s="175">
        <v>112413.5266666667</v>
      </c>
      <c r="H769" s="175">
        <v>189273.14666666699</v>
      </c>
      <c r="I769" s="188">
        <v>-0.45827595836776247</v>
      </c>
      <c r="J769" s="189">
        <v>8.0955623192528428E-2</v>
      </c>
      <c r="K769" s="189">
        <v>6.7528738933364196E-2</v>
      </c>
      <c r="L769" s="189">
        <v>1.3426884259164232E-2</v>
      </c>
      <c r="M769" s="190"/>
    </row>
    <row r="770" spans="1:13" ht="16.5" customHeight="1" x14ac:dyDescent="0.2">
      <c r="A770" s="178" t="s">
        <v>77</v>
      </c>
      <c r="B770" s="172" t="s">
        <v>222</v>
      </c>
      <c r="C770" s="173">
        <v>1453.38</v>
      </c>
      <c r="D770" s="173">
        <v>225</v>
      </c>
      <c r="E770" s="174">
        <v>1228.3800000000001</v>
      </c>
      <c r="F770" s="173">
        <v>4051.78</v>
      </c>
      <c r="G770" s="175">
        <v>4892.2</v>
      </c>
      <c r="H770" s="175">
        <v>20572</v>
      </c>
      <c r="I770" s="188">
        <v>-0.17178774375536565</v>
      </c>
      <c r="J770" s="189">
        <v>5.386370140373211E-3</v>
      </c>
      <c r="K770" s="189">
        <v>7.3396635592671818E-3</v>
      </c>
      <c r="L770" s="189">
        <v>-1.9532934188939708E-3</v>
      </c>
      <c r="M770" s="190"/>
    </row>
    <row r="771" spans="1:13" ht="16.5" customHeight="1" x14ac:dyDescent="0.2">
      <c r="A771" s="178" t="s">
        <v>77</v>
      </c>
      <c r="B771" s="172" t="s">
        <v>223</v>
      </c>
      <c r="C771" s="173">
        <v>0</v>
      </c>
      <c r="D771" s="173">
        <v>0</v>
      </c>
      <c r="E771" s="174">
        <v>0</v>
      </c>
      <c r="F771" s="173">
        <v>0</v>
      </c>
      <c r="G771" s="175">
        <v>13751</v>
      </c>
      <c r="H771" s="175">
        <v>27700.999999999996</v>
      </c>
      <c r="I771" s="188">
        <v>-1</v>
      </c>
      <c r="J771" s="189">
        <v>0</v>
      </c>
      <c r="K771" s="189">
        <v>9.8831431195440488E-3</v>
      </c>
      <c r="L771" s="189">
        <v>-9.8831431195440488E-3</v>
      </c>
      <c r="M771" s="190"/>
    </row>
    <row r="772" spans="1:13" ht="16.5" customHeight="1" x14ac:dyDescent="0.2">
      <c r="A772" s="178" t="s">
        <v>77</v>
      </c>
      <c r="B772" s="172" t="s">
        <v>224</v>
      </c>
      <c r="C772" s="173">
        <v>600</v>
      </c>
      <c r="D772" s="173">
        <v>2516.5</v>
      </c>
      <c r="E772" s="174">
        <v>-1916.5</v>
      </c>
      <c r="F772" s="173">
        <v>7514.5</v>
      </c>
      <c r="G772" s="175">
        <v>64028.500000000007</v>
      </c>
      <c r="H772" s="175">
        <v>146447.5</v>
      </c>
      <c r="I772" s="188">
        <v>-0.88263820017648387</v>
      </c>
      <c r="J772" s="189">
        <v>9.9896535398848151E-3</v>
      </c>
      <c r="K772" s="189">
        <v>5.2249435110625152E-2</v>
      </c>
      <c r="L772" s="189">
        <v>-4.225978157074034E-2</v>
      </c>
      <c r="M772" s="190"/>
    </row>
    <row r="773" spans="1:13" ht="16.5" customHeight="1" x14ac:dyDescent="0.2">
      <c r="A773" s="178" t="s">
        <v>77</v>
      </c>
      <c r="B773" s="172" t="s">
        <v>225</v>
      </c>
      <c r="C773" s="173">
        <v>1523.53</v>
      </c>
      <c r="D773" s="173">
        <v>1523.53</v>
      </c>
      <c r="E773" s="174">
        <v>0</v>
      </c>
      <c r="F773" s="173">
        <v>10997.600000000002</v>
      </c>
      <c r="G773" s="175">
        <v>12805.994999999999</v>
      </c>
      <c r="H773" s="175">
        <v>23853.474999999999</v>
      </c>
      <c r="I773" s="188">
        <v>-0.14121472013693559</v>
      </c>
      <c r="J773" s="189">
        <v>1.4620029778459945E-2</v>
      </c>
      <c r="K773" s="189">
        <v>8.5104258807792502E-3</v>
      </c>
      <c r="L773" s="189">
        <v>6.1096038976806953E-3</v>
      </c>
      <c r="M773" s="190"/>
    </row>
    <row r="774" spans="1:13" ht="16.5" customHeight="1" x14ac:dyDescent="0.2">
      <c r="A774" s="178" t="s">
        <v>77</v>
      </c>
      <c r="B774" s="172" t="s">
        <v>226</v>
      </c>
      <c r="C774" s="173">
        <v>0</v>
      </c>
      <c r="D774" s="173">
        <v>0</v>
      </c>
      <c r="E774" s="174">
        <v>0</v>
      </c>
      <c r="F774" s="173">
        <v>0</v>
      </c>
      <c r="G774" s="175">
        <v>808.53</v>
      </c>
      <c r="H774" s="175">
        <v>808.53</v>
      </c>
      <c r="I774" s="188">
        <v>-1</v>
      </c>
      <c r="J774" s="189">
        <v>0</v>
      </c>
      <c r="K774" s="189">
        <v>2.8846675955542943E-4</v>
      </c>
      <c r="L774" s="189">
        <v>-2.8846675955542943E-4</v>
      </c>
      <c r="M774" s="190"/>
    </row>
    <row r="775" spans="1:13" ht="16.5" customHeight="1" x14ac:dyDescent="0.2">
      <c r="A775" s="178" t="s">
        <v>77</v>
      </c>
      <c r="B775" s="172" t="s">
        <v>227</v>
      </c>
      <c r="C775" s="173">
        <v>0</v>
      </c>
      <c r="D775" s="173">
        <v>0</v>
      </c>
      <c r="E775" s="174">
        <v>0</v>
      </c>
      <c r="F775" s="173">
        <v>0</v>
      </c>
      <c r="G775" s="175">
        <v>600</v>
      </c>
      <c r="H775" s="175">
        <v>4700</v>
      </c>
      <c r="I775" s="188">
        <v>-1</v>
      </c>
      <c r="J775" s="189">
        <v>0</v>
      </c>
      <c r="K775" s="189">
        <v>1.6768626642307872E-3</v>
      </c>
      <c r="L775" s="189">
        <v>-1.6768626642307872E-3</v>
      </c>
      <c r="M775" s="190"/>
    </row>
    <row r="776" spans="1:13" ht="16.5" customHeight="1" x14ac:dyDescent="0.2">
      <c r="A776" s="178" t="s">
        <v>77</v>
      </c>
      <c r="B776" s="176" t="s">
        <v>228</v>
      </c>
      <c r="C776" s="173">
        <v>0</v>
      </c>
      <c r="D776" s="173">
        <v>0</v>
      </c>
      <c r="E776" s="174">
        <v>0</v>
      </c>
      <c r="F776" s="173">
        <v>0</v>
      </c>
      <c r="G776" s="175">
        <v>0</v>
      </c>
      <c r="H776" s="175">
        <v>0</v>
      </c>
      <c r="I776" s="188" t="s">
        <v>112</v>
      </c>
      <c r="J776" s="189">
        <v>0</v>
      </c>
      <c r="K776" s="189">
        <v>0</v>
      </c>
      <c r="L776" s="189">
        <v>0</v>
      </c>
      <c r="M776" s="190"/>
    </row>
    <row r="777" spans="1:13" ht="16.5" customHeight="1" x14ac:dyDescent="0.2">
      <c r="A777" s="178" t="s">
        <v>77</v>
      </c>
      <c r="B777" s="172" t="s">
        <v>229</v>
      </c>
      <c r="C777" s="173">
        <v>0</v>
      </c>
      <c r="D777" s="173">
        <v>0</v>
      </c>
      <c r="E777" s="174">
        <v>0</v>
      </c>
      <c r="F777" s="173">
        <v>0</v>
      </c>
      <c r="G777" s="175">
        <v>0</v>
      </c>
      <c r="H777" s="175">
        <v>0</v>
      </c>
      <c r="I777" s="188" t="s">
        <v>112</v>
      </c>
      <c r="J777" s="189">
        <v>0</v>
      </c>
      <c r="K777" s="189">
        <v>0</v>
      </c>
      <c r="L777" s="189">
        <v>0</v>
      </c>
      <c r="M777" s="190"/>
    </row>
    <row r="778" spans="1:13" ht="16.5" customHeight="1" x14ac:dyDescent="0.2">
      <c r="A778" s="178" t="s">
        <v>77</v>
      </c>
      <c r="B778" s="172" t="s">
        <v>230</v>
      </c>
      <c r="C778" s="173">
        <v>0</v>
      </c>
      <c r="D778" s="173">
        <v>0</v>
      </c>
      <c r="E778" s="174">
        <v>0</v>
      </c>
      <c r="F778" s="173">
        <v>984</v>
      </c>
      <c r="G778" s="175">
        <v>3528</v>
      </c>
      <c r="H778" s="175">
        <v>14771.62</v>
      </c>
      <c r="I778" s="188">
        <v>-0.72108843537414968</v>
      </c>
      <c r="J778" s="189">
        <v>1.3081135249513151E-3</v>
      </c>
      <c r="K778" s="189">
        <v>5.2702080996180388E-3</v>
      </c>
      <c r="L778" s="189">
        <v>-3.9620945746667233E-3</v>
      </c>
      <c r="M778" s="190"/>
    </row>
    <row r="779" spans="1:13" ht="16.5" customHeight="1" x14ac:dyDescent="0.2">
      <c r="A779" s="178" t="s">
        <v>77</v>
      </c>
      <c r="B779" s="172" t="s">
        <v>231</v>
      </c>
      <c r="C779" s="173">
        <v>0</v>
      </c>
      <c r="D779" s="173">
        <v>0</v>
      </c>
      <c r="E779" s="174">
        <v>0</v>
      </c>
      <c r="F779" s="173">
        <v>0</v>
      </c>
      <c r="G779" s="175">
        <v>0</v>
      </c>
      <c r="H779" s="175">
        <v>0</v>
      </c>
      <c r="I779" s="188" t="s">
        <v>112</v>
      </c>
      <c r="J779" s="189">
        <v>0</v>
      </c>
      <c r="K779" s="189">
        <v>0</v>
      </c>
      <c r="L779" s="189">
        <v>0</v>
      </c>
      <c r="M779" s="190"/>
    </row>
    <row r="780" spans="1:13" ht="16.5" customHeight="1" x14ac:dyDescent="0.2">
      <c r="A780" s="178" t="s">
        <v>77</v>
      </c>
      <c r="B780" s="172" t="s">
        <v>232</v>
      </c>
      <c r="C780" s="173">
        <v>0</v>
      </c>
      <c r="D780" s="173">
        <v>0</v>
      </c>
      <c r="E780" s="174">
        <v>0</v>
      </c>
      <c r="F780" s="173">
        <v>0</v>
      </c>
      <c r="G780" s="175">
        <v>0</v>
      </c>
      <c r="H780" s="175">
        <v>0</v>
      </c>
      <c r="I780" s="188" t="s">
        <v>112</v>
      </c>
      <c r="J780" s="189">
        <v>0</v>
      </c>
      <c r="K780" s="189">
        <v>0</v>
      </c>
      <c r="L780" s="189">
        <v>0</v>
      </c>
      <c r="M780" s="190"/>
    </row>
    <row r="781" spans="1:13" ht="16.5" customHeight="1" x14ac:dyDescent="0.2">
      <c r="A781" s="178" t="s">
        <v>77</v>
      </c>
      <c r="B781" s="172" t="s">
        <v>233</v>
      </c>
      <c r="C781" s="173">
        <v>3524</v>
      </c>
      <c r="D781" s="173">
        <v>0</v>
      </c>
      <c r="E781" s="174">
        <v>3524</v>
      </c>
      <c r="F781" s="173">
        <v>9431</v>
      </c>
      <c r="G781" s="175">
        <v>1989.0000000000002</v>
      </c>
      <c r="H781" s="175">
        <v>24561</v>
      </c>
      <c r="I781" s="188">
        <v>3.7415786827551525</v>
      </c>
      <c r="J781" s="189">
        <v>1.2537417331113672E-2</v>
      </c>
      <c r="K781" s="189">
        <v>8.7628561481217799E-3</v>
      </c>
      <c r="L781" s="189">
        <v>3.7745611829918917E-3</v>
      </c>
      <c r="M781" s="190"/>
    </row>
    <row r="782" spans="1:13" ht="16.5" customHeight="1" x14ac:dyDescent="0.2">
      <c r="A782" s="178" t="s">
        <v>77</v>
      </c>
      <c r="B782" s="172" t="s">
        <v>234</v>
      </c>
      <c r="C782" s="173">
        <v>0</v>
      </c>
      <c r="D782" s="173">
        <v>0</v>
      </c>
      <c r="E782" s="174">
        <v>0</v>
      </c>
      <c r="F782" s="173">
        <v>0</v>
      </c>
      <c r="G782" s="175">
        <v>-10000</v>
      </c>
      <c r="H782" s="175">
        <v>-6921.0000000000009</v>
      </c>
      <c r="I782" s="188">
        <v>-1</v>
      </c>
      <c r="J782" s="189">
        <v>0</v>
      </c>
      <c r="K782" s="189">
        <v>-2.4692694679024E-3</v>
      </c>
      <c r="L782" s="189">
        <v>2.4692694679024E-3</v>
      </c>
      <c r="M782" s="190"/>
    </row>
    <row r="783" spans="1:13" ht="16.5" customHeight="1" x14ac:dyDescent="0.2">
      <c r="A783" s="178" t="s">
        <v>77</v>
      </c>
      <c r="B783" s="172" t="s">
        <v>127</v>
      </c>
      <c r="C783" s="173">
        <v>9622.3000000000011</v>
      </c>
      <c r="D783" s="173">
        <v>-104143.9</v>
      </c>
      <c r="E783" s="174">
        <v>113766.2</v>
      </c>
      <c r="F783" s="173">
        <v>148027.38999999998</v>
      </c>
      <c r="G783" s="175">
        <v>93891.3</v>
      </c>
      <c r="H783" s="175">
        <v>376334.39</v>
      </c>
      <c r="I783" s="188">
        <v>0.57658260136988182</v>
      </c>
      <c r="J783" s="189">
        <v>0.19678519402666975</v>
      </c>
      <c r="K783" s="189">
        <v>0.13426831656533364</v>
      </c>
      <c r="L783" s="189">
        <v>6.2516877461336107E-2</v>
      </c>
      <c r="M783" s="190"/>
    </row>
    <row r="784" spans="1:13" ht="16.5" customHeight="1" x14ac:dyDescent="0.2">
      <c r="A784" s="178" t="s">
        <v>77</v>
      </c>
      <c r="B784" s="79" t="s">
        <v>235</v>
      </c>
      <c r="C784" s="173">
        <v>0</v>
      </c>
      <c r="D784" s="173">
        <v>0</v>
      </c>
      <c r="E784" s="174">
        <v>0</v>
      </c>
      <c r="F784" s="173">
        <v>0</v>
      </c>
      <c r="G784" s="175">
        <v>0</v>
      </c>
      <c r="H784" s="175">
        <v>0</v>
      </c>
      <c r="I784" s="188" t="s">
        <v>112</v>
      </c>
      <c r="J784" s="189">
        <v>0</v>
      </c>
      <c r="K784" s="189">
        <v>0</v>
      </c>
      <c r="L784" s="189">
        <v>0</v>
      </c>
      <c r="M784" s="190"/>
    </row>
    <row r="785" spans="1:13" ht="16.5" customHeight="1" x14ac:dyDescent="0.2">
      <c r="A785" s="178" t="s">
        <v>77</v>
      </c>
      <c r="B785" s="79" t="s">
        <v>236</v>
      </c>
      <c r="C785" s="173">
        <v>0</v>
      </c>
      <c r="D785" s="173">
        <v>0</v>
      </c>
      <c r="E785" s="174">
        <v>0</v>
      </c>
      <c r="F785" s="173">
        <v>0</v>
      </c>
      <c r="G785" s="175">
        <v>0</v>
      </c>
      <c r="H785" s="175">
        <v>0</v>
      </c>
      <c r="I785" s="188" t="s">
        <v>112</v>
      </c>
      <c r="J785" s="189">
        <v>0</v>
      </c>
      <c r="K785" s="189">
        <v>0</v>
      </c>
      <c r="L785" s="189">
        <v>0</v>
      </c>
      <c r="M785" s="190"/>
    </row>
    <row r="786" spans="1:13" ht="16.5" customHeight="1" x14ac:dyDescent="0.2">
      <c r="A786" s="178" t="s">
        <v>77</v>
      </c>
      <c r="B786" s="79" t="s">
        <v>237</v>
      </c>
      <c r="C786" s="173">
        <v>0</v>
      </c>
      <c r="D786" s="173">
        <v>0</v>
      </c>
      <c r="E786" s="174">
        <v>0</v>
      </c>
      <c r="F786" s="173">
        <v>0</v>
      </c>
      <c r="G786" s="175">
        <v>0</v>
      </c>
      <c r="H786" s="175">
        <v>0</v>
      </c>
      <c r="I786" s="188" t="s">
        <v>112</v>
      </c>
      <c r="J786" s="189">
        <v>0</v>
      </c>
      <c r="K786" s="189">
        <v>0</v>
      </c>
      <c r="L786" s="189">
        <v>0</v>
      </c>
      <c r="M786" s="190"/>
    </row>
    <row r="787" spans="1:13" ht="16.5" customHeight="1" x14ac:dyDescent="0.2">
      <c r="A787" s="178" t="s">
        <v>77</v>
      </c>
      <c r="B787" s="79" t="s">
        <v>238</v>
      </c>
      <c r="C787" s="173">
        <v>0</v>
      </c>
      <c r="D787" s="173">
        <v>0</v>
      </c>
      <c r="E787" s="174">
        <v>0</v>
      </c>
      <c r="F787" s="173">
        <v>0</v>
      </c>
      <c r="G787" s="175">
        <v>0</v>
      </c>
      <c r="H787" s="175">
        <v>0</v>
      </c>
      <c r="I787" s="188" t="s">
        <v>112</v>
      </c>
      <c r="J787" s="189">
        <v>0</v>
      </c>
      <c r="K787" s="189">
        <v>0</v>
      </c>
      <c r="L787" s="189">
        <v>0</v>
      </c>
      <c r="M787" s="190"/>
    </row>
    <row r="788" spans="1:13" ht="16.5" customHeight="1" x14ac:dyDescent="0.2">
      <c r="A788" s="178" t="s">
        <v>77</v>
      </c>
      <c r="B788" s="79" t="s">
        <v>239</v>
      </c>
      <c r="C788" s="173">
        <v>0</v>
      </c>
      <c r="D788" s="173">
        <v>0</v>
      </c>
      <c r="E788" s="174">
        <v>0</v>
      </c>
      <c r="F788" s="173">
        <v>0</v>
      </c>
      <c r="G788" s="175">
        <v>0</v>
      </c>
      <c r="H788" s="175">
        <v>0</v>
      </c>
      <c r="I788" s="188" t="s">
        <v>112</v>
      </c>
      <c r="J788" s="189">
        <v>0</v>
      </c>
      <c r="K788" s="189">
        <v>0</v>
      </c>
      <c r="L788" s="189">
        <v>0</v>
      </c>
      <c r="M788" s="190"/>
    </row>
    <row r="789" spans="1:13" ht="16.5" customHeight="1" x14ac:dyDescent="0.2">
      <c r="A789" s="178" t="s">
        <v>77</v>
      </c>
      <c r="B789" s="79" t="s">
        <v>240</v>
      </c>
      <c r="C789" s="173">
        <v>0</v>
      </c>
      <c r="D789" s="173">
        <v>0</v>
      </c>
      <c r="E789" s="174">
        <v>0</v>
      </c>
      <c r="F789" s="173">
        <v>0</v>
      </c>
      <c r="G789" s="175">
        <v>0</v>
      </c>
      <c r="H789" s="175">
        <v>0</v>
      </c>
      <c r="I789" s="188" t="s">
        <v>112</v>
      </c>
      <c r="J789" s="189">
        <v>0</v>
      </c>
      <c r="K789" s="189">
        <v>0</v>
      </c>
      <c r="L789" s="189">
        <v>0</v>
      </c>
      <c r="M789" s="190"/>
    </row>
    <row r="790" spans="1:13" ht="16.5" customHeight="1" x14ac:dyDescent="0.2">
      <c r="A790" s="178" t="s">
        <v>77</v>
      </c>
      <c r="B790" s="79" t="s">
        <v>241</v>
      </c>
      <c r="C790" s="173">
        <v>0</v>
      </c>
      <c r="D790" s="173">
        <v>0</v>
      </c>
      <c r="E790" s="174">
        <v>0</v>
      </c>
      <c r="F790" s="173">
        <v>0</v>
      </c>
      <c r="G790" s="175">
        <v>0</v>
      </c>
      <c r="H790" s="175">
        <v>0</v>
      </c>
      <c r="I790" s="188" t="s">
        <v>112</v>
      </c>
      <c r="J790" s="189">
        <v>0</v>
      </c>
      <c r="K790" s="189">
        <v>0</v>
      </c>
      <c r="L790" s="189">
        <v>0</v>
      </c>
      <c r="M790" s="190"/>
    </row>
    <row r="791" spans="1:13" ht="16.5" customHeight="1" x14ac:dyDescent="0.2">
      <c r="A791" s="178" t="s">
        <v>77</v>
      </c>
      <c r="B791" s="79" t="s">
        <v>242</v>
      </c>
      <c r="C791" s="173">
        <v>-49373.36</v>
      </c>
      <c r="D791" s="173">
        <v>-16022.75</v>
      </c>
      <c r="E791" s="174">
        <v>-33350.61</v>
      </c>
      <c r="F791" s="173">
        <v>-69237.11</v>
      </c>
      <c r="G791" s="175">
        <v>0</v>
      </c>
      <c r="H791" s="175">
        <v>100170.9</v>
      </c>
      <c r="I791" s="188" t="s">
        <v>112</v>
      </c>
      <c r="J791" s="189">
        <v>-9.2042682946688978E-2</v>
      </c>
      <c r="K791" s="189">
        <v>3.5738902606892713E-2</v>
      </c>
      <c r="L791" s="189">
        <v>-0.12778158555358168</v>
      </c>
      <c r="M791" s="190"/>
    </row>
    <row r="792" spans="1:13" ht="16.5" customHeight="1" x14ac:dyDescent="0.2">
      <c r="A792" s="178" t="s">
        <v>77</v>
      </c>
      <c r="B792" s="79" t="s">
        <v>243</v>
      </c>
      <c r="C792" s="173">
        <v>0</v>
      </c>
      <c r="D792" s="173">
        <v>0</v>
      </c>
      <c r="E792" s="174">
        <v>0</v>
      </c>
      <c r="F792" s="173">
        <v>0</v>
      </c>
      <c r="G792" s="175">
        <v>500</v>
      </c>
      <c r="H792" s="175">
        <v>13260.62</v>
      </c>
      <c r="I792" s="188">
        <v>-1</v>
      </c>
      <c r="J792" s="189">
        <v>0</v>
      </c>
      <c r="K792" s="189">
        <v>4.7311145920323535E-3</v>
      </c>
      <c r="L792" s="189">
        <v>-4.7311145920323535E-3</v>
      </c>
      <c r="M792" s="190"/>
    </row>
    <row r="793" spans="1:13" ht="16.5" customHeight="1" x14ac:dyDescent="0.2">
      <c r="A793" s="178" t="s">
        <v>77</v>
      </c>
      <c r="B793" s="79" t="s">
        <v>244</v>
      </c>
      <c r="C793" s="173">
        <v>0</v>
      </c>
      <c r="D793" s="173">
        <v>0</v>
      </c>
      <c r="E793" s="174">
        <v>0</v>
      </c>
      <c r="F793" s="173">
        <v>0</v>
      </c>
      <c r="G793" s="175">
        <v>0</v>
      </c>
      <c r="H793" s="175">
        <v>0</v>
      </c>
      <c r="I793" s="188" t="s">
        <v>112</v>
      </c>
      <c r="J793" s="189">
        <v>0</v>
      </c>
      <c r="K793" s="189">
        <v>0</v>
      </c>
      <c r="L793" s="189">
        <v>0</v>
      </c>
      <c r="M793" s="190"/>
    </row>
    <row r="794" spans="1:13" ht="16.5" customHeight="1" x14ac:dyDescent="0.2">
      <c r="A794" s="178" t="s">
        <v>77</v>
      </c>
      <c r="B794" s="177" t="s">
        <v>245</v>
      </c>
      <c r="C794" s="173">
        <v>0</v>
      </c>
      <c r="D794" s="173">
        <v>0</v>
      </c>
      <c r="E794" s="174">
        <v>0</v>
      </c>
      <c r="F794" s="173">
        <v>0</v>
      </c>
      <c r="G794" s="175">
        <v>0</v>
      </c>
      <c r="H794" s="175">
        <v>0</v>
      </c>
      <c r="I794" s="188" t="s">
        <v>112</v>
      </c>
      <c r="J794" s="189">
        <v>0</v>
      </c>
      <c r="K794" s="189">
        <v>0</v>
      </c>
      <c r="L794" s="189">
        <v>0</v>
      </c>
      <c r="M794" s="190"/>
    </row>
    <row r="795" spans="1:13" ht="16.5" customHeight="1" x14ac:dyDescent="0.2">
      <c r="A795" s="178" t="s">
        <v>77</v>
      </c>
      <c r="B795" s="177" t="s">
        <v>246</v>
      </c>
      <c r="C795" s="173">
        <v>0</v>
      </c>
      <c r="D795" s="173">
        <v>0</v>
      </c>
      <c r="E795" s="174">
        <v>0</v>
      </c>
      <c r="F795" s="173">
        <v>0</v>
      </c>
      <c r="G795" s="175">
        <v>0</v>
      </c>
      <c r="H795" s="175">
        <v>0</v>
      </c>
      <c r="I795" s="188" t="s">
        <v>112</v>
      </c>
      <c r="J795" s="189">
        <v>0</v>
      </c>
      <c r="K795" s="189">
        <v>0</v>
      </c>
      <c r="L795" s="189">
        <v>0</v>
      </c>
      <c r="M795" s="190"/>
    </row>
    <row r="796" spans="1:13" ht="16.5" customHeight="1" x14ac:dyDescent="0.2">
      <c r="A796" s="178" t="s">
        <v>77</v>
      </c>
      <c r="B796" s="177" t="s">
        <v>247</v>
      </c>
      <c r="C796" s="173">
        <v>0</v>
      </c>
      <c r="D796" s="173">
        <v>0</v>
      </c>
      <c r="E796" s="174">
        <v>0</v>
      </c>
      <c r="F796" s="173">
        <v>0</v>
      </c>
      <c r="G796" s="175">
        <v>0</v>
      </c>
      <c r="H796" s="175">
        <v>0</v>
      </c>
      <c r="I796" s="188" t="s">
        <v>112</v>
      </c>
      <c r="J796" s="189">
        <v>0</v>
      </c>
      <c r="K796" s="189">
        <v>0</v>
      </c>
      <c r="L796" s="189">
        <v>0</v>
      </c>
      <c r="M796" s="190"/>
    </row>
    <row r="797" spans="1:13" ht="16.5" customHeight="1" x14ac:dyDescent="0.2">
      <c r="A797" s="178" t="s">
        <v>77</v>
      </c>
      <c r="B797" s="177" t="s">
        <v>248</v>
      </c>
      <c r="C797" s="173">
        <v>0</v>
      </c>
      <c r="D797" s="173">
        <v>0</v>
      </c>
      <c r="E797" s="174">
        <v>0</v>
      </c>
      <c r="F797" s="173">
        <v>0</v>
      </c>
      <c r="G797" s="175">
        <v>0</v>
      </c>
      <c r="H797" s="175">
        <v>187630.1575</v>
      </c>
      <c r="I797" s="188" t="s">
        <v>112</v>
      </c>
      <c r="J797" s="189">
        <v>0</v>
      </c>
      <c r="K797" s="189">
        <v>6.6942554424572809E-2</v>
      </c>
      <c r="L797" s="189">
        <v>-6.6942554424572809E-2</v>
      </c>
      <c r="M797" s="190"/>
    </row>
    <row r="798" spans="1:13" ht="16.5" customHeight="1" x14ac:dyDescent="0.2">
      <c r="A798" s="178" t="s">
        <v>77</v>
      </c>
      <c r="B798" s="178" t="s">
        <v>210</v>
      </c>
      <c r="C798" s="179">
        <v>71823.59</v>
      </c>
      <c r="D798" s="179">
        <v>-23575.999999999985</v>
      </c>
      <c r="E798" s="180">
        <v>95399.589999999982</v>
      </c>
      <c r="F798" s="179">
        <v>752228.28999999992</v>
      </c>
      <c r="G798" s="181">
        <v>900792.66155208496</v>
      </c>
      <c r="H798" s="181">
        <v>2802853.2689383901</v>
      </c>
      <c r="I798" s="191">
        <v>-0.16492626760092099</v>
      </c>
      <c r="J798" s="192">
        <v>1</v>
      </c>
      <c r="K798" s="192">
        <v>1</v>
      </c>
      <c r="L798" s="192">
        <v>0</v>
      </c>
      <c r="M798" s="193"/>
    </row>
    <row r="799" spans="1:13" ht="16.5" customHeight="1" x14ac:dyDescent="0.2">
      <c r="A799" s="178"/>
      <c r="G799">
        <v>0</v>
      </c>
      <c r="H799">
        <v>0</v>
      </c>
      <c r="K799">
        <v>0</v>
      </c>
    </row>
    <row r="800" spans="1:13" ht="16.5" customHeight="1" x14ac:dyDescent="0.2">
      <c r="A800" s="178"/>
      <c r="G800">
        <v>0</v>
      </c>
      <c r="H800">
        <v>0</v>
      </c>
      <c r="K800">
        <v>0</v>
      </c>
    </row>
    <row r="801" spans="1:13" ht="16.5" customHeight="1" x14ac:dyDescent="0.2">
      <c r="A801" s="178" t="s">
        <v>3</v>
      </c>
      <c r="B801" s="168" t="s">
        <v>4</v>
      </c>
      <c r="C801" s="169" t="s">
        <v>439</v>
      </c>
      <c r="D801" s="169" t="s">
        <v>171</v>
      </c>
      <c r="E801" s="170" t="s">
        <v>440</v>
      </c>
      <c r="F801" s="170" t="s">
        <v>20</v>
      </c>
      <c r="G801" s="170" t="s">
        <v>21</v>
      </c>
      <c r="H801" s="170" t="s">
        <v>22</v>
      </c>
      <c r="I801" s="170" t="s">
        <v>441</v>
      </c>
      <c r="J801" s="170" t="s">
        <v>260</v>
      </c>
      <c r="K801" s="170" t="s">
        <v>442</v>
      </c>
      <c r="L801" s="170" t="s">
        <v>213</v>
      </c>
      <c r="M801" s="187" t="s">
        <v>140</v>
      </c>
    </row>
    <row r="802" spans="1:13" ht="16.5" customHeight="1" x14ac:dyDescent="0.2">
      <c r="A802" s="178" t="s">
        <v>78</v>
      </c>
      <c r="B802" s="172" t="s">
        <v>217</v>
      </c>
      <c r="C802" s="173">
        <v>5177.6400000000003</v>
      </c>
      <c r="D802" s="173">
        <v>5177.63</v>
      </c>
      <c r="E802" s="174">
        <v>1.0000000000218279E-2</v>
      </c>
      <c r="F802" s="173">
        <v>31065.79</v>
      </c>
      <c r="G802" s="175">
        <v>22448.083941469053</v>
      </c>
      <c r="H802" s="175">
        <v>53513.861518045698</v>
      </c>
      <c r="I802" s="188">
        <v>0.38389494983182892</v>
      </c>
      <c r="J802" s="189">
        <v>1.2396959454545419E-2</v>
      </c>
      <c r="K802" s="189">
        <v>8.3877354988987698E-3</v>
      </c>
      <c r="L802" s="189">
        <v>4.0092239556466496E-3</v>
      </c>
      <c r="M802" s="190"/>
    </row>
    <row r="803" spans="1:13" ht="16.5" customHeight="1" x14ac:dyDescent="0.2">
      <c r="A803" s="178" t="s">
        <v>78</v>
      </c>
      <c r="B803" s="172" t="s">
        <v>218</v>
      </c>
      <c r="C803" s="173">
        <v>103.18</v>
      </c>
      <c r="D803" s="173">
        <v>175</v>
      </c>
      <c r="E803" s="174">
        <v>-71.819999999999993</v>
      </c>
      <c r="F803" s="173">
        <v>2217.3199999999997</v>
      </c>
      <c r="G803" s="175">
        <v>2099.5200000000004</v>
      </c>
      <c r="H803" s="175">
        <v>5239.0800000000008</v>
      </c>
      <c r="I803" s="188">
        <v>5.6108062795305225E-2</v>
      </c>
      <c r="J803" s="189">
        <v>8.8483267728754506E-4</v>
      </c>
      <c r="K803" s="189">
        <v>8.2117074064543016E-4</v>
      </c>
      <c r="L803" s="189">
        <v>6.3661936642114901E-5</v>
      </c>
      <c r="M803" s="190"/>
    </row>
    <row r="804" spans="1:13" ht="16.5" customHeight="1" x14ac:dyDescent="0.2">
      <c r="A804" s="178" t="s">
        <v>78</v>
      </c>
      <c r="B804" s="172" t="s">
        <v>219</v>
      </c>
      <c r="C804" s="173">
        <v>8954.84</v>
      </c>
      <c r="D804" s="173">
        <v>7941.94</v>
      </c>
      <c r="E804" s="174">
        <v>1012.9000000000005</v>
      </c>
      <c r="F804" s="173">
        <v>30816.329999999998</v>
      </c>
      <c r="G804" s="175">
        <v>31192.799999999999</v>
      </c>
      <c r="H804" s="175">
        <v>90053.099999999991</v>
      </c>
      <c r="I804" s="188">
        <v>-1.2069131338001138E-2</v>
      </c>
      <c r="J804" s="189">
        <v>1.2297411189217837E-2</v>
      </c>
      <c r="K804" s="189">
        <v>1.4114877196839326E-2</v>
      </c>
      <c r="L804" s="189">
        <v>-1.8174660076214887E-3</v>
      </c>
      <c r="M804" s="190"/>
    </row>
    <row r="805" spans="1:13" ht="16.5" customHeight="1" x14ac:dyDescent="0.2">
      <c r="A805" s="178" t="s">
        <v>78</v>
      </c>
      <c r="B805" s="172" t="s">
        <v>220</v>
      </c>
      <c r="C805" s="173">
        <v>3523.4</v>
      </c>
      <c r="D805" s="173">
        <v>2568.44</v>
      </c>
      <c r="E805" s="174">
        <v>954.96</v>
      </c>
      <c r="F805" s="173">
        <v>28132.3</v>
      </c>
      <c r="G805" s="175">
        <v>-446049.28999999992</v>
      </c>
      <c r="H805" s="175">
        <v>-439968.99</v>
      </c>
      <c r="I805" s="188">
        <v>-1.0630699356118245</v>
      </c>
      <c r="J805" s="189">
        <v>1.1226335543474287E-2</v>
      </c>
      <c r="K805" s="189">
        <v>-6.8960516231728053E-2</v>
      </c>
      <c r="L805" s="189">
        <v>8.0186851775202336E-2</v>
      </c>
      <c r="M805" s="190"/>
    </row>
    <row r="806" spans="1:13" ht="16.5" customHeight="1" x14ac:dyDescent="0.2">
      <c r="A806" s="178" t="s">
        <v>78</v>
      </c>
      <c r="B806" s="172" t="s">
        <v>211</v>
      </c>
      <c r="C806" s="173">
        <v>311799.65999999997</v>
      </c>
      <c r="D806" s="173">
        <v>297219.63</v>
      </c>
      <c r="E806" s="174">
        <v>14580.02999999997</v>
      </c>
      <c r="F806" s="173">
        <v>1702948.5199999998</v>
      </c>
      <c r="G806" s="175">
        <v>1622914.5036607701</v>
      </c>
      <c r="H806" s="175">
        <v>4077538.9336607703</v>
      </c>
      <c r="I806" s="188">
        <v>4.9314992354001941E-2</v>
      </c>
      <c r="J806" s="189">
        <v>0.67957015596957704</v>
      </c>
      <c r="K806" s="189">
        <v>0.6391113833277583</v>
      </c>
      <c r="L806" s="189">
        <v>4.0458772641818741E-2</v>
      </c>
      <c r="M806" s="190"/>
    </row>
    <row r="807" spans="1:13" ht="16.5" customHeight="1" x14ac:dyDescent="0.2">
      <c r="A807" s="178" t="s">
        <v>78</v>
      </c>
      <c r="B807" s="172" t="s">
        <v>221</v>
      </c>
      <c r="C807" s="173">
        <v>18675.689999999999</v>
      </c>
      <c r="D807" s="173">
        <v>14799.9</v>
      </c>
      <c r="E807" s="174">
        <v>3875.7899999999991</v>
      </c>
      <c r="F807" s="173">
        <v>113937.8</v>
      </c>
      <c r="G807" s="175">
        <v>430834.09666666668</v>
      </c>
      <c r="H807" s="175">
        <v>585350.15666666697</v>
      </c>
      <c r="I807" s="188">
        <v>-0.73554135830583323</v>
      </c>
      <c r="J807" s="189">
        <v>4.5467451075285874E-2</v>
      </c>
      <c r="K807" s="189">
        <v>9.1747486521848387E-2</v>
      </c>
      <c r="L807" s="189">
        <v>-4.6280035446562513E-2</v>
      </c>
      <c r="M807" s="190"/>
    </row>
    <row r="808" spans="1:13" ht="16.5" customHeight="1" x14ac:dyDescent="0.2">
      <c r="A808" s="178" t="s">
        <v>78</v>
      </c>
      <c r="B808" s="172" t="s">
        <v>222</v>
      </c>
      <c r="C808" s="173">
        <v>2743.8</v>
      </c>
      <c r="D808" s="173">
        <v>5669.4</v>
      </c>
      <c r="E808" s="174">
        <v>-2925.5999999999995</v>
      </c>
      <c r="F808" s="173">
        <v>28239.000000000004</v>
      </c>
      <c r="G808" s="175">
        <v>10899.2</v>
      </c>
      <c r="H808" s="175">
        <v>34895.4</v>
      </c>
      <c r="I808" s="188">
        <v>1.5909241045214331</v>
      </c>
      <c r="J808" s="189">
        <v>1.1268914714124705E-2</v>
      </c>
      <c r="K808" s="189">
        <v>5.469487288439677E-3</v>
      </c>
      <c r="L808" s="189">
        <v>5.7994274256850283E-3</v>
      </c>
      <c r="M808" s="190"/>
    </row>
    <row r="809" spans="1:13" ht="16.5" customHeight="1" x14ac:dyDescent="0.2">
      <c r="A809" s="178" t="s">
        <v>78</v>
      </c>
      <c r="B809" s="172" t="s">
        <v>223</v>
      </c>
      <c r="C809" s="173">
        <v>0</v>
      </c>
      <c r="D809" s="173">
        <v>0</v>
      </c>
      <c r="E809" s="174">
        <v>0</v>
      </c>
      <c r="F809" s="173">
        <v>12188</v>
      </c>
      <c r="G809" s="175">
        <v>28055.000000000004</v>
      </c>
      <c r="H809" s="175">
        <v>13455</v>
      </c>
      <c r="I809" s="188">
        <v>-0.56556763500267337</v>
      </c>
      <c r="J809" s="189">
        <v>4.8636825856351812E-3</v>
      </c>
      <c r="K809" s="189">
        <v>2.1089298723028205E-3</v>
      </c>
      <c r="L809" s="189">
        <v>2.7547527133323607E-3</v>
      </c>
      <c r="M809" s="190"/>
    </row>
    <row r="810" spans="1:13" ht="16.5" customHeight="1" x14ac:dyDescent="0.2">
      <c r="A810" s="178" t="s">
        <v>78</v>
      </c>
      <c r="B810" s="172" t="s">
        <v>224</v>
      </c>
      <c r="C810" s="173">
        <v>3535</v>
      </c>
      <c r="D810" s="173">
        <v>0</v>
      </c>
      <c r="E810" s="174">
        <v>3535</v>
      </c>
      <c r="F810" s="173">
        <v>5864</v>
      </c>
      <c r="G810" s="175">
        <v>85427</v>
      </c>
      <c r="H810" s="175">
        <v>128896</v>
      </c>
      <c r="I810" s="188">
        <v>-0.93135659686047734</v>
      </c>
      <c r="J810" s="189">
        <v>2.340058638182204E-3</v>
      </c>
      <c r="K810" s="189">
        <v>2.0203093632132619E-2</v>
      </c>
      <c r="L810" s="189">
        <v>-1.7863034993950415E-2</v>
      </c>
      <c r="M810" s="190"/>
    </row>
    <row r="811" spans="1:13" ht="16.5" customHeight="1" x14ac:dyDescent="0.2">
      <c r="A811" s="178" t="s">
        <v>78</v>
      </c>
      <c r="B811" s="172" t="s">
        <v>225</v>
      </c>
      <c r="C811" s="173">
        <v>6064.09</v>
      </c>
      <c r="D811" s="173">
        <v>6917.33</v>
      </c>
      <c r="E811" s="174">
        <v>-853.23999999999978</v>
      </c>
      <c r="F811" s="173">
        <v>40340.290000000008</v>
      </c>
      <c r="G811" s="175">
        <v>32385.539999999997</v>
      </c>
      <c r="H811" s="175">
        <v>76529.290000000008</v>
      </c>
      <c r="I811" s="188">
        <v>0.24562659754940053</v>
      </c>
      <c r="J811" s="189">
        <v>1.6097995238962347E-2</v>
      </c>
      <c r="K811" s="189">
        <v>1.1995162080053924E-2</v>
      </c>
      <c r="L811" s="189">
        <v>4.1028331589084231E-3</v>
      </c>
      <c r="M811" s="190"/>
    </row>
    <row r="812" spans="1:13" ht="16.5" customHeight="1" x14ac:dyDescent="0.2">
      <c r="A812" s="178" t="s">
        <v>78</v>
      </c>
      <c r="B812" s="172" t="s">
        <v>226</v>
      </c>
      <c r="C812" s="173">
        <v>0</v>
      </c>
      <c r="D812" s="173">
        <v>0</v>
      </c>
      <c r="E812" s="174">
        <v>0</v>
      </c>
      <c r="F812" s="173">
        <v>645</v>
      </c>
      <c r="G812" s="175">
        <v>2824.9999999999995</v>
      </c>
      <c r="H812" s="175">
        <v>3346.5299999999997</v>
      </c>
      <c r="I812" s="188">
        <v>-0.77168141592920347</v>
      </c>
      <c r="J812" s="189">
        <v>2.5739048799923632E-4</v>
      </c>
      <c r="K812" s="189">
        <v>5.2453341401393965E-4</v>
      </c>
      <c r="L812" s="189">
        <v>-2.6714292601470334E-4</v>
      </c>
      <c r="M812" s="190"/>
    </row>
    <row r="813" spans="1:13" ht="16.5" customHeight="1" x14ac:dyDescent="0.2">
      <c r="A813" s="178" t="s">
        <v>78</v>
      </c>
      <c r="B813" s="172" t="s">
        <v>227</v>
      </c>
      <c r="C813" s="173">
        <v>0</v>
      </c>
      <c r="D813" s="173">
        <v>0</v>
      </c>
      <c r="E813" s="174">
        <v>0</v>
      </c>
      <c r="F813" s="173">
        <v>0</v>
      </c>
      <c r="G813" s="175">
        <v>0</v>
      </c>
      <c r="H813" s="175">
        <v>3280</v>
      </c>
      <c r="I813" s="188" t="s">
        <v>112</v>
      </c>
      <c r="J813" s="189">
        <v>0</v>
      </c>
      <c r="K813" s="189">
        <v>5.1410553557437765E-4</v>
      </c>
      <c r="L813" s="189">
        <v>-5.1410553557437765E-4</v>
      </c>
      <c r="M813" s="190"/>
    </row>
    <row r="814" spans="1:13" ht="16.5" customHeight="1" x14ac:dyDescent="0.2">
      <c r="A814" s="178" t="s">
        <v>78</v>
      </c>
      <c r="B814" s="176" t="s">
        <v>228</v>
      </c>
      <c r="C814" s="173">
        <v>0</v>
      </c>
      <c r="D814" s="173">
        <v>0</v>
      </c>
      <c r="E814" s="174">
        <v>0</v>
      </c>
      <c r="F814" s="173">
        <v>0</v>
      </c>
      <c r="G814" s="175">
        <v>0</v>
      </c>
      <c r="H814" s="175">
        <v>0</v>
      </c>
      <c r="I814" s="188" t="s">
        <v>112</v>
      </c>
      <c r="J814" s="189">
        <v>0</v>
      </c>
      <c r="K814" s="189">
        <v>0</v>
      </c>
      <c r="L814" s="189">
        <v>0</v>
      </c>
      <c r="M814" s="190"/>
    </row>
    <row r="815" spans="1:13" ht="16.5" customHeight="1" x14ac:dyDescent="0.2">
      <c r="A815" s="178" t="s">
        <v>78</v>
      </c>
      <c r="B815" s="172" t="s">
        <v>229</v>
      </c>
      <c r="C815" s="173">
        <v>0</v>
      </c>
      <c r="D815" s="173">
        <v>0</v>
      </c>
      <c r="E815" s="174">
        <v>0</v>
      </c>
      <c r="F815" s="173">
        <v>0</v>
      </c>
      <c r="G815" s="175">
        <v>0</v>
      </c>
      <c r="H815" s="175">
        <v>0</v>
      </c>
      <c r="I815" s="188" t="s">
        <v>112</v>
      </c>
      <c r="J815" s="189">
        <v>0</v>
      </c>
      <c r="K815" s="189">
        <v>0</v>
      </c>
      <c r="L815" s="189">
        <v>0</v>
      </c>
      <c r="M815" s="190"/>
    </row>
    <row r="816" spans="1:13" ht="16.5" customHeight="1" x14ac:dyDescent="0.2">
      <c r="A816" s="178" t="s">
        <v>78</v>
      </c>
      <c r="B816" s="172" t="s">
        <v>230</v>
      </c>
      <c r="C816" s="173">
        <v>0</v>
      </c>
      <c r="D816" s="173">
        <v>0</v>
      </c>
      <c r="E816" s="174">
        <v>0</v>
      </c>
      <c r="F816" s="173">
        <v>1152</v>
      </c>
      <c r="G816" s="175">
        <v>2402</v>
      </c>
      <c r="H816" s="175">
        <v>11821.619999999999</v>
      </c>
      <c r="I816" s="188">
        <v>-0.52039966694421314</v>
      </c>
      <c r="J816" s="189">
        <v>4.5971138321724067E-4</v>
      </c>
      <c r="K816" s="189">
        <v>1.8529147199563337E-3</v>
      </c>
      <c r="L816" s="189">
        <v>-1.393203336739093E-3</v>
      </c>
      <c r="M816" s="190"/>
    </row>
    <row r="817" spans="1:13" ht="16.5" customHeight="1" x14ac:dyDescent="0.2">
      <c r="A817" s="178" t="s">
        <v>78</v>
      </c>
      <c r="B817" s="172" t="s">
        <v>231</v>
      </c>
      <c r="C817" s="173">
        <v>0</v>
      </c>
      <c r="D817" s="173">
        <v>0</v>
      </c>
      <c r="E817" s="174">
        <v>0</v>
      </c>
      <c r="F817" s="173">
        <v>0</v>
      </c>
      <c r="G817" s="175">
        <v>0</v>
      </c>
      <c r="H817" s="175">
        <v>0</v>
      </c>
      <c r="I817" s="188" t="s">
        <v>112</v>
      </c>
      <c r="J817" s="189">
        <v>0</v>
      </c>
      <c r="K817" s="189">
        <v>0</v>
      </c>
      <c r="L817" s="189">
        <v>0</v>
      </c>
      <c r="M817" s="190"/>
    </row>
    <row r="818" spans="1:13" ht="16.5" customHeight="1" x14ac:dyDescent="0.2">
      <c r="A818" s="178" t="s">
        <v>78</v>
      </c>
      <c r="B818" s="172" t="s">
        <v>232</v>
      </c>
      <c r="C818" s="173">
        <v>0</v>
      </c>
      <c r="D818" s="173">
        <v>0</v>
      </c>
      <c r="E818" s="174">
        <v>0</v>
      </c>
      <c r="F818" s="173">
        <v>0</v>
      </c>
      <c r="G818" s="175">
        <v>0</v>
      </c>
      <c r="H818" s="175">
        <v>0</v>
      </c>
      <c r="I818" s="188" t="s">
        <v>112</v>
      </c>
      <c r="J818" s="189">
        <v>0</v>
      </c>
      <c r="K818" s="189">
        <v>0</v>
      </c>
      <c r="L818" s="189">
        <v>0</v>
      </c>
      <c r="M818" s="190"/>
    </row>
    <row r="819" spans="1:13" ht="16.5" customHeight="1" x14ac:dyDescent="0.2">
      <c r="A819" s="178" t="s">
        <v>78</v>
      </c>
      <c r="B819" s="172" t="s">
        <v>233</v>
      </c>
      <c r="C819" s="173">
        <v>1540</v>
      </c>
      <c r="D819" s="173">
        <v>0</v>
      </c>
      <c r="E819" s="174">
        <v>1540</v>
      </c>
      <c r="F819" s="173">
        <v>5024</v>
      </c>
      <c r="G819" s="175">
        <v>3585</v>
      </c>
      <c r="H819" s="175">
        <v>16997</v>
      </c>
      <c r="I819" s="188">
        <v>0.40139470013946998</v>
      </c>
      <c r="J819" s="189">
        <v>2.0048524212529662E-3</v>
      </c>
      <c r="K819" s="189">
        <v>2.6641011549261274E-3</v>
      </c>
      <c r="L819" s="189">
        <v>-6.5924873367316115E-4</v>
      </c>
      <c r="M819" s="190"/>
    </row>
    <row r="820" spans="1:13" ht="16.5" customHeight="1" x14ac:dyDescent="0.2">
      <c r="A820" s="178" t="s">
        <v>78</v>
      </c>
      <c r="B820" s="172" t="s">
        <v>234</v>
      </c>
      <c r="C820" s="173">
        <v>0</v>
      </c>
      <c r="D820" s="173">
        <v>0</v>
      </c>
      <c r="E820" s="174">
        <v>0</v>
      </c>
      <c r="F820" s="173">
        <v>0</v>
      </c>
      <c r="G820" s="175">
        <v>8040.0000000000009</v>
      </c>
      <c r="H820" s="175">
        <v>8040.0000000000009</v>
      </c>
      <c r="I820" s="188">
        <v>-1</v>
      </c>
      <c r="J820" s="189">
        <v>0</v>
      </c>
      <c r="K820" s="189">
        <v>1.2601855201274381E-3</v>
      </c>
      <c r="L820" s="189">
        <v>-1.2601855201274381E-3</v>
      </c>
      <c r="M820" s="190"/>
    </row>
    <row r="821" spans="1:13" ht="16.5" customHeight="1" x14ac:dyDescent="0.2">
      <c r="A821" s="178" t="s">
        <v>78</v>
      </c>
      <c r="B821" s="172" t="s">
        <v>127</v>
      </c>
      <c r="C821" s="173">
        <v>250028.95</v>
      </c>
      <c r="D821" s="173">
        <v>-45790.45</v>
      </c>
      <c r="E821" s="174">
        <v>295819.40000000002</v>
      </c>
      <c r="F821" s="173">
        <v>595144.76</v>
      </c>
      <c r="G821" s="175">
        <v>53132.17</v>
      </c>
      <c r="H821" s="175">
        <v>104368.40999999999</v>
      </c>
      <c r="I821" s="188">
        <v>10.201213125682614</v>
      </c>
      <c r="J821" s="189">
        <v>0.23749550419626103</v>
      </c>
      <c r="K821" s="189">
        <v>1.6358651621980559E-2</v>
      </c>
      <c r="L821" s="189">
        <v>0.22113685257428048</v>
      </c>
      <c r="M821" s="190"/>
    </row>
    <row r="822" spans="1:13" ht="16.5" customHeight="1" x14ac:dyDescent="0.2">
      <c r="A822" s="178" t="s">
        <v>78</v>
      </c>
      <c r="B822" s="79" t="s">
        <v>235</v>
      </c>
      <c r="C822" s="173">
        <v>0</v>
      </c>
      <c r="D822" s="173">
        <v>0</v>
      </c>
      <c r="E822" s="174">
        <v>0</v>
      </c>
      <c r="F822" s="173">
        <v>0</v>
      </c>
      <c r="G822" s="175">
        <v>0</v>
      </c>
      <c r="H822" s="175">
        <v>0</v>
      </c>
      <c r="I822" s="188" t="s">
        <v>112</v>
      </c>
      <c r="J822" s="189">
        <v>0</v>
      </c>
      <c r="K822" s="189">
        <v>0</v>
      </c>
      <c r="L822" s="189">
        <v>0</v>
      </c>
      <c r="M822" s="190"/>
    </row>
    <row r="823" spans="1:13" ht="16.5" customHeight="1" x14ac:dyDescent="0.2">
      <c r="A823" s="178" t="s">
        <v>78</v>
      </c>
      <c r="B823" s="79" t="s">
        <v>236</v>
      </c>
      <c r="C823" s="173">
        <v>0</v>
      </c>
      <c r="D823" s="173">
        <v>0</v>
      </c>
      <c r="E823" s="174">
        <v>0</v>
      </c>
      <c r="F823" s="173">
        <v>0</v>
      </c>
      <c r="G823" s="175">
        <v>0</v>
      </c>
      <c r="H823" s="175">
        <v>0</v>
      </c>
      <c r="I823" s="188" t="s">
        <v>112</v>
      </c>
      <c r="J823" s="189">
        <v>0</v>
      </c>
      <c r="K823" s="189">
        <v>0</v>
      </c>
      <c r="L823" s="189">
        <v>0</v>
      </c>
      <c r="M823" s="190"/>
    </row>
    <row r="824" spans="1:13" ht="16.5" customHeight="1" x14ac:dyDescent="0.2">
      <c r="A824" s="178" t="s">
        <v>78</v>
      </c>
      <c r="B824" s="79" t="s">
        <v>237</v>
      </c>
      <c r="C824" s="173">
        <v>0</v>
      </c>
      <c r="D824" s="173">
        <v>0</v>
      </c>
      <c r="E824" s="174">
        <v>0</v>
      </c>
      <c r="F824" s="173">
        <v>0</v>
      </c>
      <c r="G824" s="175">
        <v>0</v>
      </c>
      <c r="H824" s="175">
        <v>0</v>
      </c>
      <c r="I824" s="188" t="s">
        <v>112</v>
      </c>
      <c r="J824" s="189">
        <v>0</v>
      </c>
      <c r="K824" s="189">
        <v>0</v>
      </c>
      <c r="L824" s="189">
        <v>0</v>
      </c>
      <c r="M824" s="190"/>
    </row>
    <row r="825" spans="1:13" ht="16.5" customHeight="1" x14ac:dyDescent="0.2">
      <c r="A825" s="178" t="s">
        <v>78</v>
      </c>
      <c r="B825" s="79" t="s">
        <v>238</v>
      </c>
      <c r="C825" s="173">
        <v>0</v>
      </c>
      <c r="D825" s="173">
        <v>0</v>
      </c>
      <c r="E825" s="174">
        <v>0</v>
      </c>
      <c r="F825" s="173">
        <v>0</v>
      </c>
      <c r="G825" s="175">
        <v>0</v>
      </c>
      <c r="H825" s="175">
        <v>0</v>
      </c>
      <c r="I825" s="188" t="s">
        <v>112</v>
      </c>
      <c r="J825" s="189">
        <v>0</v>
      </c>
      <c r="K825" s="189">
        <v>0</v>
      </c>
      <c r="L825" s="189">
        <v>0</v>
      </c>
      <c r="M825" s="190"/>
    </row>
    <row r="826" spans="1:13" ht="16.5" customHeight="1" x14ac:dyDescent="0.2">
      <c r="A826" s="178" t="s">
        <v>78</v>
      </c>
      <c r="B826" s="79" t="s">
        <v>239</v>
      </c>
      <c r="C826" s="173">
        <v>0</v>
      </c>
      <c r="D826" s="173">
        <v>0</v>
      </c>
      <c r="E826" s="174">
        <v>0</v>
      </c>
      <c r="F826" s="173">
        <v>0</v>
      </c>
      <c r="G826" s="175">
        <v>0</v>
      </c>
      <c r="H826" s="175">
        <v>0</v>
      </c>
      <c r="I826" s="188" t="s">
        <v>112</v>
      </c>
      <c r="J826" s="189">
        <v>0</v>
      </c>
      <c r="K826" s="189">
        <v>0</v>
      </c>
      <c r="L826" s="189">
        <v>0</v>
      </c>
      <c r="M826" s="190"/>
    </row>
    <row r="827" spans="1:13" ht="16.5" customHeight="1" x14ac:dyDescent="0.2">
      <c r="A827" s="178" t="s">
        <v>78</v>
      </c>
      <c r="B827" s="79" t="s">
        <v>240</v>
      </c>
      <c r="C827" s="173">
        <v>0</v>
      </c>
      <c r="D827" s="173">
        <v>0</v>
      </c>
      <c r="E827" s="174">
        <v>0</v>
      </c>
      <c r="F827" s="173">
        <v>0</v>
      </c>
      <c r="G827" s="175">
        <v>0</v>
      </c>
      <c r="H827" s="175">
        <v>0</v>
      </c>
      <c r="I827" s="188" t="s">
        <v>112</v>
      </c>
      <c r="J827" s="189">
        <v>0</v>
      </c>
      <c r="K827" s="189">
        <v>0</v>
      </c>
      <c r="L827" s="189">
        <v>0</v>
      </c>
      <c r="M827" s="190"/>
    </row>
    <row r="828" spans="1:13" ht="16.5" customHeight="1" x14ac:dyDescent="0.2">
      <c r="A828" s="178" t="s">
        <v>78</v>
      </c>
      <c r="B828" s="79" t="s">
        <v>241</v>
      </c>
      <c r="C828" s="173">
        <v>0</v>
      </c>
      <c r="D828" s="173">
        <v>0</v>
      </c>
      <c r="E828" s="174">
        <v>0</v>
      </c>
      <c r="F828" s="173">
        <v>0</v>
      </c>
      <c r="G828" s="175">
        <v>0</v>
      </c>
      <c r="H828" s="175">
        <v>0</v>
      </c>
      <c r="I828" s="188" t="s">
        <v>112</v>
      </c>
      <c r="J828" s="189">
        <v>0</v>
      </c>
      <c r="K828" s="189">
        <v>0</v>
      </c>
      <c r="L828" s="189">
        <v>0</v>
      </c>
      <c r="M828" s="190"/>
    </row>
    <row r="829" spans="1:13" ht="16.5" customHeight="1" x14ac:dyDescent="0.2">
      <c r="A829" s="178" t="s">
        <v>78</v>
      </c>
      <c r="B829" s="79" t="s">
        <v>242</v>
      </c>
      <c r="C829" s="173">
        <v>-6325</v>
      </c>
      <c r="D829" s="173">
        <v>-31475</v>
      </c>
      <c r="E829" s="174">
        <v>25150</v>
      </c>
      <c r="F829" s="173">
        <v>-92145</v>
      </c>
      <c r="G829" s="175">
        <v>-15000</v>
      </c>
      <c r="H829" s="175">
        <v>62808</v>
      </c>
      <c r="I829" s="188">
        <v>5.1429999999999998</v>
      </c>
      <c r="J829" s="189">
        <v>-3.6770924832076946E-2</v>
      </c>
      <c r="K829" s="189">
        <v>9.8444940482791208E-3</v>
      </c>
      <c r="L829" s="189">
        <v>-4.6615418880356065E-2</v>
      </c>
      <c r="M829" s="190"/>
    </row>
    <row r="830" spans="1:13" ht="16.5" customHeight="1" x14ac:dyDescent="0.2">
      <c r="A830" s="178" t="s">
        <v>78</v>
      </c>
      <c r="B830" s="79" t="s">
        <v>243</v>
      </c>
      <c r="C830" s="173">
        <v>0</v>
      </c>
      <c r="D830" s="173">
        <v>-260</v>
      </c>
      <c r="E830" s="174">
        <v>260</v>
      </c>
      <c r="F830" s="173">
        <v>350</v>
      </c>
      <c r="G830" s="175">
        <v>0</v>
      </c>
      <c r="H830" s="175">
        <v>57089.670000000006</v>
      </c>
      <c r="I830" s="188" t="s">
        <v>112</v>
      </c>
      <c r="J830" s="189">
        <v>1.3966925705384916E-4</v>
      </c>
      <c r="K830" s="189">
        <v>8.9482059058275873E-3</v>
      </c>
      <c r="L830" s="189">
        <v>-8.8085366487737383E-3</v>
      </c>
      <c r="M830" s="190"/>
    </row>
    <row r="831" spans="1:13" ht="16.5" customHeight="1" x14ac:dyDescent="0.2">
      <c r="A831" s="178" t="s">
        <v>78</v>
      </c>
      <c r="B831" s="79" t="s">
        <v>244</v>
      </c>
      <c r="C831" s="173">
        <v>0</v>
      </c>
      <c r="D831" s="173">
        <v>0</v>
      </c>
      <c r="E831" s="174">
        <v>0</v>
      </c>
      <c r="F831" s="173">
        <v>0</v>
      </c>
      <c r="G831" s="175">
        <v>0</v>
      </c>
      <c r="H831" s="175">
        <v>0</v>
      </c>
      <c r="I831" s="188" t="s">
        <v>112</v>
      </c>
      <c r="J831" s="189">
        <v>0</v>
      </c>
      <c r="K831" s="189">
        <v>0</v>
      </c>
      <c r="L831" s="189">
        <v>0</v>
      </c>
      <c r="M831" s="190"/>
    </row>
    <row r="832" spans="1:13" ht="16.5" customHeight="1" x14ac:dyDescent="0.2">
      <c r="A832" s="178" t="s">
        <v>78</v>
      </c>
      <c r="B832" s="177" t="s">
        <v>245</v>
      </c>
      <c r="C832" s="173">
        <v>0</v>
      </c>
      <c r="D832" s="173">
        <v>0</v>
      </c>
      <c r="E832" s="174">
        <v>0</v>
      </c>
      <c r="F832" s="173">
        <v>0</v>
      </c>
      <c r="G832" s="175">
        <v>0</v>
      </c>
      <c r="H832" s="175">
        <v>0</v>
      </c>
      <c r="I832" s="188" t="s">
        <v>112</v>
      </c>
      <c r="J832" s="189">
        <v>0</v>
      </c>
      <c r="K832" s="189">
        <v>0</v>
      </c>
      <c r="L832" s="189">
        <v>0</v>
      </c>
      <c r="M832" s="190"/>
    </row>
    <row r="833" spans="1:13" ht="16.5" customHeight="1" x14ac:dyDescent="0.2">
      <c r="A833" s="178" t="s">
        <v>78</v>
      </c>
      <c r="B833" s="177" t="s">
        <v>246</v>
      </c>
      <c r="C833" s="173">
        <v>0</v>
      </c>
      <c r="D833" s="173">
        <v>0</v>
      </c>
      <c r="E833" s="174">
        <v>0</v>
      </c>
      <c r="F833" s="173">
        <v>0</v>
      </c>
      <c r="G833" s="175">
        <v>0</v>
      </c>
      <c r="H833" s="175">
        <v>0</v>
      </c>
      <c r="I833" s="188" t="s">
        <v>112</v>
      </c>
      <c r="J833" s="189">
        <v>0</v>
      </c>
      <c r="K833" s="189">
        <v>0</v>
      </c>
      <c r="L833" s="189">
        <v>0</v>
      </c>
      <c r="M833" s="190"/>
    </row>
    <row r="834" spans="1:13" ht="16.5" customHeight="1" x14ac:dyDescent="0.2">
      <c r="A834" s="178" t="s">
        <v>78</v>
      </c>
      <c r="B834" s="177" t="s">
        <v>247</v>
      </c>
      <c r="C834" s="173">
        <v>0</v>
      </c>
      <c r="D834" s="173">
        <v>0</v>
      </c>
      <c r="E834" s="174">
        <v>0</v>
      </c>
      <c r="F834" s="173">
        <v>0</v>
      </c>
      <c r="G834" s="175">
        <v>8234</v>
      </c>
      <c r="H834" s="175">
        <v>8234</v>
      </c>
      <c r="I834" s="188">
        <v>-1</v>
      </c>
      <c r="J834" s="189">
        <v>0</v>
      </c>
      <c r="K834" s="189">
        <v>1.2905929816827517E-3</v>
      </c>
      <c r="L834" s="189">
        <v>-1.2905929816827517E-3</v>
      </c>
      <c r="M834" s="190"/>
    </row>
    <row r="835" spans="1:13" ht="16.5" customHeight="1" x14ac:dyDescent="0.2">
      <c r="A835" s="178" t="s">
        <v>78</v>
      </c>
      <c r="B835" s="177" t="s">
        <v>248</v>
      </c>
      <c r="C835" s="173">
        <v>0</v>
      </c>
      <c r="D835" s="173">
        <v>0</v>
      </c>
      <c r="E835" s="174">
        <v>0</v>
      </c>
      <c r="F835" s="173">
        <v>0</v>
      </c>
      <c r="G835" s="175">
        <v>495590.8075</v>
      </c>
      <c r="H835" s="175">
        <v>1478525.9375</v>
      </c>
      <c r="I835" s="188">
        <v>-1</v>
      </c>
      <c r="J835" s="189">
        <v>0</v>
      </c>
      <c r="K835" s="189">
        <v>0.23174340517044098</v>
      </c>
      <c r="L835" s="189">
        <v>-0.23174340517044098</v>
      </c>
      <c r="M835" s="190"/>
    </row>
    <row r="836" spans="1:13" ht="16.5" customHeight="1" x14ac:dyDescent="0.2">
      <c r="A836" s="178" t="s">
        <v>78</v>
      </c>
      <c r="B836" s="178" t="s">
        <v>210</v>
      </c>
      <c r="C836" s="179">
        <v>605821.25</v>
      </c>
      <c r="D836" s="179">
        <v>262943.82000000007</v>
      </c>
      <c r="E836" s="180">
        <v>342877.42999999993</v>
      </c>
      <c r="F836" s="179">
        <v>2505920.1100000003</v>
      </c>
      <c r="G836" s="181">
        <v>2379015.43176891</v>
      </c>
      <c r="H836" s="181">
        <v>6380012.9993454805</v>
      </c>
      <c r="I836" s="191">
        <v>5.3343360676198159E-2</v>
      </c>
      <c r="J836" s="192">
        <v>1</v>
      </c>
      <c r="K836" s="192">
        <v>1</v>
      </c>
      <c r="L836" s="192">
        <v>0</v>
      </c>
      <c r="M836" s="193"/>
    </row>
    <row r="837" spans="1:13" ht="16.5" customHeight="1" x14ac:dyDescent="0.2">
      <c r="A837" s="178"/>
      <c r="G837">
        <v>0</v>
      </c>
      <c r="H837">
        <v>0</v>
      </c>
      <c r="K837">
        <v>0</v>
      </c>
    </row>
    <row r="838" spans="1:13" ht="16.5" customHeight="1" x14ac:dyDescent="0.2">
      <c r="A838" s="178"/>
      <c r="G838">
        <v>0</v>
      </c>
      <c r="H838">
        <v>0</v>
      </c>
      <c r="K838">
        <v>0</v>
      </c>
    </row>
    <row r="839" spans="1:13" ht="16.5" customHeight="1" x14ac:dyDescent="0.2">
      <c r="A839" s="178" t="s">
        <v>3</v>
      </c>
      <c r="B839" s="168" t="s">
        <v>4</v>
      </c>
      <c r="C839" s="169" t="s">
        <v>439</v>
      </c>
      <c r="D839" s="169" t="s">
        <v>171</v>
      </c>
      <c r="E839" s="170" t="s">
        <v>440</v>
      </c>
      <c r="F839" s="170" t="s">
        <v>20</v>
      </c>
      <c r="G839" s="170" t="s">
        <v>21</v>
      </c>
      <c r="H839" s="170" t="s">
        <v>22</v>
      </c>
      <c r="I839" s="170" t="s">
        <v>441</v>
      </c>
      <c r="J839" s="170" t="s">
        <v>260</v>
      </c>
      <c r="K839" s="170" t="s">
        <v>442</v>
      </c>
      <c r="L839" s="170" t="s">
        <v>213</v>
      </c>
      <c r="M839" s="187" t="s">
        <v>140</v>
      </c>
    </row>
    <row r="840" spans="1:13" ht="16.5" customHeight="1" x14ac:dyDescent="0.2">
      <c r="A840" s="178" t="s">
        <v>79</v>
      </c>
      <c r="B840" s="172" t="s">
        <v>217</v>
      </c>
      <c r="C840" s="173">
        <v>11822.59</v>
      </c>
      <c r="D840" s="173">
        <v>11822.57</v>
      </c>
      <c r="E840" s="174">
        <v>2.0000000000436557E-2</v>
      </c>
      <c r="F840" s="173">
        <v>70935.430000000008</v>
      </c>
      <c r="G840" s="175">
        <v>54055.77393567645</v>
      </c>
      <c r="H840" s="175">
        <v>117519.251378641</v>
      </c>
      <c r="I840" s="188">
        <v>0.31226370164285266</v>
      </c>
      <c r="J840" s="189">
        <v>4.5340688159643976E-2</v>
      </c>
      <c r="K840" s="189">
        <v>2.7216436854643509E-2</v>
      </c>
      <c r="L840" s="189">
        <v>1.8124251305000467E-2</v>
      </c>
      <c r="M840" s="190"/>
    </row>
    <row r="841" spans="1:13" ht="16.5" customHeight="1" x14ac:dyDescent="0.2">
      <c r="A841" s="178" t="s">
        <v>79</v>
      </c>
      <c r="B841" s="172" t="s">
        <v>218</v>
      </c>
      <c r="C841" s="173">
        <v>118.66</v>
      </c>
      <c r="D841" s="173">
        <v>201.25</v>
      </c>
      <c r="E841" s="174">
        <v>-82.59</v>
      </c>
      <c r="F841" s="173">
        <v>2696.45</v>
      </c>
      <c r="G841" s="175">
        <v>2297.2000000000003</v>
      </c>
      <c r="H841" s="175">
        <v>6156.04</v>
      </c>
      <c r="I841" s="188">
        <v>0.17379853734981698</v>
      </c>
      <c r="J841" s="189">
        <v>1.723523753758481E-3</v>
      </c>
      <c r="K841" s="189">
        <v>1.4256853406497349E-3</v>
      </c>
      <c r="L841" s="189">
        <v>2.9783841310874614E-4</v>
      </c>
      <c r="M841" s="190"/>
    </row>
    <row r="842" spans="1:13" ht="16.5" customHeight="1" x14ac:dyDescent="0.2">
      <c r="A842" s="178" t="s">
        <v>79</v>
      </c>
      <c r="B842" s="172" t="s">
        <v>219</v>
      </c>
      <c r="C842" s="173">
        <v>9768.91</v>
      </c>
      <c r="D842" s="173">
        <v>8663.93</v>
      </c>
      <c r="E842" s="174">
        <v>1104.9799999999996</v>
      </c>
      <c r="F842" s="173">
        <v>36315.339999999997</v>
      </c>
      <c r="G842" s="175">
        <v>49384.800000000003</v>
      </c>
      <c r="H842" s="175">
        <v>124383.40000000001</v>
      </c>
      <c r="I842" s="188">
        <v>-0.26464539696424827</v>
      </c>
      <c r="J842" s="189">
        <v>2.3212131178332814E-2</v>
      </c>
      <c r="K842" s="189">
        <v>2.8806113995388634E-2</v>
      </c>
      <c r="L842" s="189">
        <v>-5.5939828170558197E-3</v>
      </c>
      <c r="M842" s="190"/>
    </row>
    <row r="843" spans="1:13" ht="16.5" customHeight="1" x14ac:dyDescent="0.2">
      <c r="A843" s="178" t="s">
        <v>79</v>
      </c>
      <c r="B843" s="172" t="s">
        <v>220</v>
      </c>
      <c r="C843" s="173">
        <v>28934.239999999994</v>
      </c>
      <c r="D843" s="173">
        <v>4862.08</v>
      </c>
      <c r="E843" s="174">
        <v>24072.159999999996</v>
      </c>
      <c r="F843" s="173">
        <v>175324.40999999997</v>
      </c>
      <c r="G843" s="175">
        <v>32629.440000000035</v>
      </c>
      <c r="H843" s="175">
        <v>48592.520000000106</v>
      </c>
      <c r="I843" s="188">
        <v>4.3731970269793106</v>
      </c>
      <c r="J843" s="189">
        <v>0.11206430130308033</v>
      </c>
      <c r="K843" s="189">
        <v>1.1253605147014836E-2</v>
      </c>
      <c r="L843" s="189">
        <v>0.1008106961560655</v>
      </c>
      <c r="M843" s="190"/>
    </row>
    <row r="844" spans="1:13" ht="16.5" customHeight="1" x14ac:dyDescent="0.2">
      <c r="A844" s="178" t="s">
        <v>79</v>
      </c>
      <c r="B844" s="172" t="s">
        <v>211</v>
      </c>
      <c r="C844" s="173">
        <v>165714.49</v>
      </c>
      <c r="D844" s="173">
        <v>164227.84</v>
      </c>
      <c r="E844" s="174">
        <v>1486.6499999999942</v>
      </c>
      <c r="F844" s="173">
        <v>988757.79</v>
      </c>
      <c r="G844" s="175">
        <v>1096817.492195125</v>
      </c>
      <c r="H844" s="175">
        <v>2920076.5821951199</v>
      </c>
      <c r="I844" s="188">
        <v>-9.8521133154850338E-2</v>
      </c>
      <c r="J844" s="189">
        <v>0.63199671337452579</v>
      </c>
      <c r="K844" s="189">
        <v>0.67626434799159252</v>
      </c>
      <c r="L844" s="189">
        <v>-4.4267634617066731E-2</v>
      </c>
      <c r="M844" s="190"/>
    </row>
    <row r="845" spans="1:13" ht="16.5" customHeight="1" x14ac:dyDescent="0.2">
      <c r="A845" s="178" t="s">
        <v>79</v>
      </c>
      <c r="B845" s="172" t="s">
        <v>221</v>
      </c>
      <c r="C845" s="173">
        <v>24914.239999999998</v>
      </c>
      <c r="D845" s="173">
        <v>20804.48</v>
      </c>
      <c r="E845" s="174">
        <v>4109.7599999999984</v>
      </c>
      <c r="F845" s="173">
        <v>139813.9</v>
      </c>
      <c r="G845" s="175">
        <v>172857.21757575762</v>
      </c>
      <c r="H845" s="175">
        <v>355927.07757575804</v>
      </c>
      <c r="I845" s="188">
        <v>-0.19115960582482372</v>
      </c>
      <c r="J845" s="189">
        <v>8.9366603406557846E-2</v>
      </c>
      <c r="K845" s="189">
        <v>8.2429616578199499E-2</v>
      </c>
      <c r="L845" s="189">
        <v>6.9369868283583463E-3</v>
      </c>
      <c r="M845" s="190"/>
    </row>
    <row r="846" spans="1:13" ht="16.5" customHeight="1" x14ac:dyDescent="0.2">
      <c r="A846" s="178" t="s">
        <v>79</v>
      </c>
      <c r="B846" s="172" t="s">
        <v>222</v>
      </c>
      <c r="C846" s="173">
        <v>0</v>
      </c>
      <c r="D846" s="173">
        <v>405</v>
      </c>
      <c r="E846" s="174">
        <v>-405</v>
      </c>
      <c r="F846" s="173">
        <v>1658</v>
      </c>
      <c r="G846" s="175">
        <v>11138.8</v>
      </c>
      <c r="H846" s="175">
        <v>21306.400000000001</v>
      </c>
      <c r="I846" s="188">
        <v>-0.85115093187776059</v>
      </c>
      <c r="J846" s="189">
        <v>1.0597646474926521E-3</v>
      </c>
      <c r="K846" s="189">
        <v>4.9343769926802807E-3</v>
      </c>
      <c r="L846" s="189">
        <v>-3.8746123451876288E-3</v>
      </c>
      <c r="M846" s="190"/>
    </row>
    <row r="847" spans="1:13" ht="16.5" customHeight="1" x14ac:dyDescent="0.2">
      <c r="A847" s="178" t="s">
        <v>79</v>
      </c>
      <c r="B847" s="172" t="s">
        <v>223</v>
      </c>
      <c r="C847" s="173">
        <v>0</v>
      </c>
      <c r="D847" s="173">
        <v>0</v>
      </c>
      <c r="E847" s="174">
        <v>0</v>
      </c>
      <c r="F847" s="173">
        <v>0</v>
      </c>
      <c r="G847" s="175">
        <v>0</v>
      </c>
      <c r="H847" s="175">
        <v>11200.000000000002</v>
      </c>
      <c r="I847" s="188" t="s">
        <v>112</v>
      </c>
      <c r="J847" s="189">
        <v>0</v>
      </c>
      <c r="K847" s="189">
        <v>2.5938226222176975E-3</v>
      </c>
      <c r="L847" s="189">
        <v>-2.5938226222176975E-3</v>
      </c>
      <c r="M847" s="190"/>
    </row>
    <row r="848" spans="1:13" ht="16.5" customHeight="1" x14ac:dyDescent="0.2">
      <c r="A848" s="178" t="s">
        <v>79</v>
      </c>
      <c r="B848" s="172" t="s">
        <v>224</v>
      </c>
      <c r="C848" s="173">
        <v>10752.5</v>
      </c>
      <c r="D848" s="173">
        <v>5742</v>
      </c>
      <c r="E848" s="174">
        <v>5010.5</v>
      </c>
      <c r="F848" s="173">
        <v>14613.5</v>
      </c>
      <c r="G848" s="175">
        <v>31456</v>
      </c>
      <c r="H848" s="175">
        <v>100884.44</v>
      </c>
      <c r="I848" s="188">
        <v>-0.53543044252288907</v>
      </c>
      <c r="J848" s="189">
        <v>9.3406940145560145E-3</v>
      </c>
      <c r="K848" s="189">
        <v>2.3363959169800351E-2</v>
      </c>
      <c r="L848" s="189">
        <v>-1.4023265155244337E-2</v>
      </c>
      <c r="M848" s="190"/>
    </row>
    <row r="849" spans="1:13" ht="16.5" customHeight="1" x14ac:dyDescent="0.2">
      <c r="A849" s="178" t="s">
        <v>79</v>
      </c>
      <c r="B849" s="172" t="s">
        <v>225</v>
      </c>
      <c r="C849" s="173">
        <v>-1861.4400000000005</v>
      </c>
      <c r="D849" s="173">
        <v>10681.52</v>
      </c>
      <c r="E849" s="174">
        <v>-12542.960000000001</v>
      </c>
      <c r="F849" s="173">
        <v>50236.179999999993</v>
      </c>
      <c r="G849" s="175">
        <v>46656.275000000001</v>
      </c>
      <c r="H849" s="175">
        <v>99278.235000000001</v>
      </c>
      <c r="I849" s="188">
        <v>7.6729335978922286E-2</v>
      </c>
      <c r="J849" s="189">
        <v>3.2110089016331368E-2</v>
      </c>
      <c r="K849" s="189">
        <v>2.2991976056861138E-2</v>
      </c>
      <c r="L849" s="189">
        <v>9.1181129594702301E-3</v>
      </c>
      <c r="M849" s="190"/>
    </row>
    <row r="850" spans="1:13" ht="16.5" customHeight="1" x14ac:dyDescent="0.2">
      <c r="A850" s="178" t="s">
        <v>79</v>
      </c>
      <c r="B850" s="172" t="s">
        <v>226</v>
      </c>
      <c r="C850" s="173">
        <v>0</v>
      </c>
      <c r="D850" s="173">
        <v>13884.85</v>
      </c>
      <c r="E850" s="174">
        <v>-13884.85</v>
      </c>
      <c r="F850" s="173">
        <v>13884.85</v>
      </c>
      <c r="G850" s="175">
        <v>0</v>
      </c>
      <c r="H850" s="175">
        <v>34.76</v>
      </c>
      <c r="I850" s="188" t="s">
        <v>112</v>
      </c>
      <c r="J850" s="189">
        <v>8.8749536584670392E-3</v>
      </c>
      <c r="K850" s="189">
        <v>8.0501137810970667E-6</v>
      </c>
      <c r="L850" s="189">
        <v>8.8669035446859428E-3</v>
      </c>
      <c r="M850" s="190"/>
    </row>
    <row r="851" spans="1:13" ht="16.5" customHeight="1" x14ac:dyDescent="0.2">
      <c r="A851" s="178" t="s">
        <v>79</v>
      </c>
      <c r="B851" s="172" t="s">
        <v>227</v>
      </c>
      <c r="C851" s="173">
        <v>0</v>
      </c>
      <c r="D851" s="173">
        <v>0</v>
      </c>
      <c r="E851" s="174">
        <v>0</v>
      </c>
      <c r="F851" s="173">
        <v>0</v>
      </c>
      <c r="G851" s="175">
        <v>0</v>
      </c>
      <c r="H851" s="175">
        <v>0</v>
      </c>
      <c r="I851" s="188" t="s">
        <v>112</v>
      </c>
      <c r="J851" s="189">
        <v>0</v>
      </c>
      <c r="K851" s="189">
        <v>0</v>
      </c>
      <c r="L851" s="189">
        <v>0</v>
      </c>
      <c r="M851" s="190"/>
    </row>
    <row r="852" spans="1:13" ht="16.5" customHeight="1" x14ac:dyDescent="0.2">
      <c r="A852" s="178" t="s">
        <v>79</v>
      </c>
      <c r="B852" s="176" t="s">
        <v>228</v>
      </c>
      <c r="C852" s="173">
        <v>0</v>
      </c>
      <c r="D852" s="173">
        <v>0</v>
      </c>
      <c r="E852" s="174">
        <v>0</v>
      </c>
      <c r="F852" s="173">
        <v>0</v>
      </c>
      <c r="G852" s="175">
        <v>0</v>
      </c>
      <c r="H852" s="175">
        <v>0</v>
      </c>
      <c r="I852" s="188" t="s">
        <v>112</v>
      </c>
      <c r="J852" s="189">
        <v>0</v>
      </c>
      <c r="K852" s="189">
        <v>0</v>
      </c>
      <c r="L852" s="189">
        <v>0</v>
      </c>
      <c r="M852" s="190"/>
    </row>
    <row r="853" spans="1:13" ht="16.5" customHeight="1" x14ac:dyDescent="0.2">
      <c r="A853" s="178" t="s">
        <v>79</v>
      </c>
      <c r="B853" s="172" t="s">
        <v>229</v>
      </c>
      <c r="C853" s="173">
        <v>0</v>
      </c>
      <c r="D853" s="173">
        <v>0</v>
      </c>
      <c r="E853" s="174">
        <v>0</v>
      </c>
      <c r="F853" s="173">
        <v>0</v>
      </c>
      <c r="G853" s="175">
        <v>0</v>
      </c>
      <c r="H853" s="175">
        <v>0</v>
      </c>
      <c r="I853" s="188" t="s">
        <v>112</v>
      </c>
      <c r="J853" s="189">
        <v>0</v>
      </c>
      <c r="K853" s="189">
        <v>0</v>
      </c>
      <c r="L853" s="189">
        <v>0</v>
      </c>
      <c r="M853" s="190"/>
    </row>
    <row r="854" spans="1:13" ht="16.5" customHeight="1" x14ac:dyDescent="0.2">
      <c r="A854" s="178" t="s">
        <v>79</v>
      </c>
      <c r="B854" s="172" t="s">
        <v>230</v>
      </c>
      <c r="C854" s="173">
        <v>0</v>
      </c>
      <c r="D854" s="173">
        <v>0</v>
      </c>
      <c r="E854" s="174">
        <v>0</v>
      </c>
      <c r="F854" s="173">
        <v>0</v>
      </c>
      <c r="G854" s="175">
        <v>0</v>
      </c>
      <c r="H854" s="175">
        <v>0</v>
      </c>
      <c r="I854" s="188" t="s">
        <v>112</v>
      </c>
      <c r="J854" s="189">
        <v>0</v>
      </c>
      <c r="K854" s="189">
        <v>0</v>
      </c>
      <c r="L854" s="189">
        <v>0</v>
      </c>
      <c r="M854" s="190"/>
    </row>
    <row r="855" spans="1:13" ht="16.5" customHeight="1" x14ac:dyDescent="0.2">
      <c r="A855" s="178" t="s">
        <v>79</v>
      </c>
      <c r="B855" s="172" t="s">
        <v>231</v>
      </c>
      <c r="C855" s="173">
        <v>0</v>
      </c>
      <c r="D855" s="173">
        <v>0</v>
      </c>
      <c r="E855" s="174">
        <v>0</v>
      </c>
      <c r="F855" s="173">
        <v>0</v>
      </c>
      <c r="G855" s="175">
        <v>60</v>
      </c>
      <c r="H855" s="175">
        <v>60</v>
      </c>
      <c r="I855" s="188">
        <v>-1</v>
      </c>
      <c r="J855" s="189">
        <v>0</v>
      </c>
      <c r="K855" s="189">
        <v>1.389547833330909E-5</v>
      </c>
      <c r="L855" s="189">
        <v>-1.389547833330909E-5</v>
      </c>
      <c r="M855" s="190"/>
    </row>
    <row r="856" spans="1:13" ht="16.5" customHeight="1" x14ac:dyDescent="0.2">
      <c r="A856" s="178" t="s">
        <v>79</v>
      </c>
      <c r="B856" s="172" t="s">
        <v>232</v>
      </c>
      <c r="C856" s="173">
        <v>0</v>
      </c>
      <c r="D856" s="173">
        <v>0</v>
      </c>
      <c r="E856" s="174">
        <v>0</v>
      </c>
      <c r="F856" s="173">
        <v>0</v>
      </c>
      <c r="G856" s="175">
        <v>0</v>
      </c>
      <c r="H856" s="175">
        <v>0</v>
      </c>
      <c r="I856" s="188" t="s">
        <v>112</v>
      </c>
      <c r="J856" s="189">
        <v>0</v>
      </c>
      <c r="K856" s="189">
        <v>0</v>
      </c>
      <c r="L856" s="189">
        <v>0</v>
      </c>
      <c r="M856" s="190"/>
    </row>
    <row r="857" spans="1:13" ht="16.5" customHeight="1" x14ac:dyDescent="0.2">
      <c r="A857" s="178" t="s">
        <v>79</v>
      </c>
      <c r="B857" s="172" t="s">
        <v>233</v>
      </c>
      <c r="C857" s="173">
        <v>614.29999999999995</v>
      </c>
      <c r="D857" s="173">
        <v>0</v>
      </c>
      <c r="E857" s="174">
        <v>614.29999999999995</v>
      </c>
      <c r="F857" s="173">
        <v>614.29999999999995</v>
      </c>
      <c r="G857" s="175">
        <v>1615</v>
      </c>
      <c r="H857" s="175">
        <v>5367</v>
      </c>
      <c r="I857" s="188">
        <v>-0.61962848297213624</v>
      </c>
      <c r="J857" s="189">
        <v>3.9264983290394217E-4</v>
      </c>
      <c r="K857" s="189">
        <v>1.2429505369144981E-3</v>
      </c>
      <c r="L857" s="189">
        <v>-8.5030070401055603E-4</v>
      </c>
      <c r="M857" s="190"/>
    </row>
    <row r="858" spans="1:13" ht="16.5" customHeight="1" x14ac:dyDescent="0.2">
      <c r="A858" s="178" t="s">
        <v>79</v>
      </c>
      <c r="B858" s="172" t="s">
        <v>234</v>
      </c>
      <c r="C858" s="173">
        <v>-7238.75</v>
      </c>
      <c r="D858" s="173">
        <v>-1225</v>
      </c>
      <c r="E858" s="174">
        <v>-6013.75</v>
      </c>
      <c r="F858" s="173">
        <v>-21463.75</v>
      </c>
      <c r="G858" s="175">
        <v>-26682.499999999996</v>
      </c>
      <c r="H858" s="175">
        <v>-105914.07</v>
      </c>
      <c r="I858" s="188">
        <v>-0.19558699522158707</v>
      </c>
      <c r="J858" s="189">
        <v>-1.3719254193377812E-2</v>
      </c>
      <c r="K858" s="189">
        <v>-2.4528777747959706E-2</v>
      </c>
      <c r="L858" s="189">
        <v>1.0809523554581894E-2</v>
      </c>
      <c r="M858" s="190"/>
    </row>
    <row r="859" spans="1:13" ht="16.5" customHeight="1" x14ac:dyDescent="0.2">
      <c r="A859" s="178" t="s">
        <v>79</v>
      </c>
      <c r="B859" s="172" t="s">
        <v>127</v>
      </c>
      <c r="C859" s="173">
        <v>23596.71</v>
      </c>
      <c r="D859" s="173">
        <v>55860.99</v>
      </c>
      <c r="E859" s="174">
        <v>-32264.28</v>
      </c>
      <c r="F859" s="173">
        <v>86475.90999999996</v>
      </c>
      <c r="G859" s="175">
        <v>96360.36</v>
      </c>
      <c r="H859" s="175">
        <v>237385.88</v>
      </c>
      <c r="I859" s="188">
        <v>-0.10257796878301451</v>
      </c>
      <c r="J859" s="189">
        <v>5.5273891602989303E-2</v>
      </c>
      <c r="K859" s="189">
        <v>5.4976505869558531E-2</v>
      </c>
      <c r="L859" s="189">
        <v>2.9738573343077168E-4</v>
      </c>
      <c r="M859" s="190"/>
    </row>
    <row r="860" spans="1:13" ht="16.5" customHeight="1" x14ac:dyDescent="0.2">
      <c r="A860" s="178" t="s">
        <v>79</v>
      </c>
      <c r="B860" s="79" t="s">
        <v>235</v>
      </c>
      <c r="C860" s="173">
        <v>0</v>
      </c>
      <c r="D860" s="173">
        <v>0</v>
      </c>
      <c r="E860" s="174">
        <v>0</v>
      </c>
      <c r="F860" s="173">
        <v>0</v>
      </c>
      <c r="G860" s="175">
        <v>0</v>
      </c>
      <c r="H860" s="175">
        <v>0</v>
      </c>
      <c r="I860" s="188" t="s">
        <v>112</v>
      </c>
      <c r="J860" s="189">
        <v>0</v>
      </c>
      <c r="K860" s="189">
        <v>0</v>
      </c>
      <c r="L860" s="189">
        <v>0</v>
      </c>
      <c r="M860" s="190"/>
    </row>
    <row r="861" spans="1:13" ht="16.5" customHeight="1" x14ac:dyDescent="0.2">
      <c r="A861" s="178" t="s">
        <v>79</v>
      </c>
      <c r="B861" s="79" t="s">
        <v>236</v>
      </c>
      <c r="C861" s="173">
        <v>0</v>
      </c>
      <c r="D861" s="173">
        <v>0</v>
      </c>
      <c r="E861" s="174">
        <v>0</v>
      </c>
      <c r="F861" s="173">
        <v>0</v>
      </c>
      <c r="G861" s="175">
        <v>0</v>
      </c>
      <c r="H861" s="175">
        <v>0</v>
      </c>
      <c r="I861" s="188" t="s">
        <v>112</v>
      </c>
      <c r="J861" s="189">
        <v>0</v>
      </c>
      <c r="K861" s="189">
        <v>0</v>
      </c>
      <c r="L861" s="189">
        <v>0</v>
      </c>
      <c r="M861" s="190"/>
    </row>
    <row r="862" spans="1:13" ht="16.5" customHeight="1" x14ac:dyDescent="0.2">
      <c r="A862" s="178" t="s">
        <v>79</v>
      </c>
      <c r="B862" s="79" t="s">
        <v>237</v>
      </c>
      <c r="C862" s="173">
        <v>0</v>
      </c>
      <c r="D862" s="173">
        <v>0</v>
      </c>
      <c r="E862" s="174">
        <v>0</v>
      </c>
      <c r="F862" s="173">
        <v>0</v>
      </c>
      <c r="G862" s="175">
        <v>0</v>
      </c>
      <c r="H862" s="175">
        <v>0</v>
      </c>
      <c r="I862" s="188" t="s">
        <v>112</v>
      </c>
      <c r="J862" s="189">
        <v>0</v>
      </c>
      <c r="K862" s="189">
        <v>0</v>
      </c>
      <c r="L862" s="189">
        <v>0</v>
      </c>
      <c r="M862" s="190"/>
    </row>
    <row r="863" spans="1:13" ht="16.5" customHeight="1" x14ac:dyDescent="0.2">
      <c r="A863" s="178" t="s">
        <v>79</v>
      </c>
      <c r="B863" s="79" t="s">
        <v>238</v>
      </c>
      <c r="C863" s="173">
        <v>0</v>
      </c>
      <c r="D863" s="173">
        <v>0</v>
      </c>
      <c r="E863" s="174">
        <v>0</v>
      </c>
      <c r="F863" s="173">
        <v>0</v>
      </c>
      <c r="G863" s="175">
        <v>0</v>
      </c>
      <c r="H863" s="175">
        <v>0</v>
      </c>
      <c r="I863" s="188" t="s">
        <v>112</v>
      </c>
      <c r="J863" s="189">
        <v>0</v>
      </c>
      <c r="K863" s="189">
        <v>0</v>
      </c>
      <c r="L863" s="189">
        <v>0</v>
      </c>
      <c r="M863" s="190"/>
    </row>
    <row r="864" spans="1:13" ht="16.5" customHeight="1" x14ac:dyDescent="0.2">
      <c r="A864" s="178" t="s">
        <v>79</v>
      </c>
      <c r="B864" s="79" t="s">
        <v>239</v>
      </c>
      <c r="C864" s="173">
        <v>0</v>
      </c>
      <c r="D864" s="173">
        <v>0</v>
      </c>
      <c r="E864" s="174">
        <v>0</v>
      </c>
      <c r="F864" s="173">
        <v>0</v>
      </c>
      <c r="G864" s="175">
        <v>0</v>
      </c>
      <c r="H864" s="175">
        <v>0</v>
      </c>
      <c r="I864" s="188" t="s">
        <v>112</v>
      </c>
      <c r="J864" s="189">
        <v>0</v>
      </c>
      <c r="K864" s="189">
        <v>0</v>
      </c>
      <c r="L864" s="189">
        <v>0</v>
      </c>
      <c r="M864" s="190"/>
    </row>
    <row r="865" spans="1:13" ht="16.5" customHeight="1" x14ac:dyDescent="0.2">
      <c r="A865" s="178" t="s">
        <v>79</v>
      </c>
      <c r="B865" s="79" t="s">
        <v>240</v>
      </c>
      <c r="C865" s="173">
        <v>0</v>
      </c>
      <c r="D865" s="173">
        <v>0</v>
      </c>
      <c r="E865" s="174">
        <v>0</v>
      </c>
      <c r="F865" s="173">
        <v>0</v>
      </c>
      <c r="G865" s="175">
        <v>0</v>
      </c>
      <c r="H865" s="175">
        <v>0</v>
      </c>
      <c r="I865" s="188" t="s">
        <v>112</v>
      </c>
      <c r="J865" s="189">
        <v>0</v>
      </c>
      <c r="K865" s="189">
        <v>0</v>
      </c>
      <c r="L865" s="189">
        <v>0</v>
      </c>
      <c r="M865" s="190"/>
    </row>
    <row r="866" spans="1:13" ht="16.5" customHeight="1" x14ac:dyDescent="0.2">
      <c r="A866" s="178" t="s">
        <v>79</v>
      </c>
      <c r="B866" s="79" t="s">
        <v>241</v>
      </c>
      <c r="C866" s="173">
        <v>0</v>
      </c>
      <c r="D866" s="173">
        <v>0</v>
      </c>
      <c r="E866" s="174">
        <v>0</v>
      </c>
      <c r="F866" s="173">
        <v>4636</v>
      </c>
      <c r="G866" s="175">
        <v>7626.9999999999991</v>
      </c>
      <c r="H866" s="175">
        <v>13186</v>
      </c>
      <c r="I866" s="188">
        <v>-0.3921594335911891</v>
      </c>
      <c r="J866" s="189">
        <v>2.9632502447381995E-3</v>
      </c>
      <c r="K866" s="189">
        <v>3.0537629550502279E-3</v>
      </c>
      <c r="L866" s="189">
        <v>-9.0512710312028438E-5</v>
      </c>
      <c r="M866" s="190"/>
    </row>
    <row r="867" spans="1:13" ht="16.5" customHeight="1" x14ac:dyDescent="0.2">
      <c r="A867" s="178" t="s">
        <v>79</v>
      </c>
      <c r="B867" s="79" t="s">
        <v>242</v>
      </c>
      <c r="C867" s="173">
        <v>0</v>
      </c>
      <c r="D867" s="173">
        <v>0</v>
      </c>
      <c r="E867" s="174">
        <v>0</v>
      </c>
      <c r="F867" s="173">
        <v>0</v>
      </c>
      <c r="G867" s="175">
        <v>0</v>
      </c>
      <c r="H867" s="175">
        <v>0</v>
      </c>
      <c r="I867" s="188" t="s">
        <v>112</v>
      </c>
      <c r="J867" s="189">
        <v>0</v>
      </c>
      <c r="K867" s="189">
        <v>0</v>
      </c>
      <c r="L867" s="189">
        <v>0</v>
      </c>
      <c r="M867" s="190"/>
    </row>
    <row r="868" spans="1:13" ht="16.5" customHeight="1" x14ac:dyDescent="0.2">
      <c r="A868" s="178" t="s">
        <v>79</v>
      </c>
      <c r="B868" s="79" t="s">
        <v>243</v>
      </c>
      <c r="C868" s="173">
        <v>0</v>
      </c>
      <c r="D868" s="173">
        <v>0</v>
      </c>
      <c r="E868" s="174">
        <v>0</v>
      </c>
      <c r="F868" s="173">
        <v>0</v>
      </c>
      <c r="G868" s="175">
        <v>0</v>
      </c>
      <c r="H868" s="175">
        <v>0</v>
      </c>
      <c r="I868" s="188" t="s">
        <v>112</v>
      </c>
      <c r="J868" s="189">
        <v>0</v>
      </c>
      <c r="K868" s="189">
        <v>0</v>
      </c>
      <c r="L868" s="189">
        <v>0</v>
      </c>
      <c r="M868" s="190"/>
    </row>
    <row r="869" spans="1:13" ht="16.5" customHeight="1" x14ac:dyDescent="0.2">
      <c r="A869" s="178" t="s">
        <v>79</v>
      </c>
      <c r="B869" s="79" t="s">
        <v>244</v>
      </c>
      <c r="C869" s="173">
        <v>0</v>
      </c>
      <c r="D869" s="173">
        <v>0</v>
      </c>
      <c r="E869" s="174">
        <v>0</v>
      </c>
      <c r="F869" s="173">
        <v>0</v>
      </c>
      <c r="G869" s="175">
        <v>0</v>
      </c>
      <c r="H869" s="175">
        <v>0</v>
      </c>
      <c r="I869" s="188" t="s">
        <v>112</v>
      </c>
      <c r="J869" s="189">
        <v>0</v>
      </c>
      <c r="K869" s="189">
        <v>0</v>
      </c>
      <c r="L869" s="189">
        <v>0</v>
      </c>
      <c r="M869" s="190"/>
    </row>
    <row r="870" spans="1:13" ht="16.5" customHeight="1" x14ac:dyDescent="0.2">
      <c r="A870" s="178" t="s">
        <v>79</v>
      </c>
      <c r="B870" s="177" t="s">
        <v>245</v>
      </c>
      <c r="C870" s="173">
        <v>0</v>
      </c>
      <c r="D870" s="173">
        <v>0</v>
      </c>
      <c r="E870" s="174">
        <v>0</v>
      </c>
      <c r="F870" s="173">
        <v>0</v>
      </c>
      <c r="G870" s="175">
        <v>0</v>
      </c>
      <c r="H870" s="175">
        <v>0</v>
      </c>
      <c r="I870" s="188" t="s">
        <v>112</v>
      </c>
      <c r="J870" s="189">
        <v>0</v>
      </c>
      <c r="K870" s="189">
        <v>0</v>
      </c>
      <c r="L870" s="189">
        <v>0</v>
      </c>
      <c r="M870" s="190"/>
    </row>
    <row r="871" spans="1:13" ht="16.5" customHeight="1" x14ac:dyDescent="0.2">
      <c r="A871" s="178" t="s">
        <v>79</v>
      </c>
      <c r="B871" s="177" t="s">
        <v>246</v>
      </c>
      <c r="C871" s="173">
        <v>0</v>
      </c>
      <c r="D871" s="173">
        <v>0</v>
      </c>
      <c r="E871" s="174">
        <v>0</v>
      </c>
      <c r="F871" s="173">
        <v>0</v>
      </c>
      <c r="G871" s="175">
        <v>0</v>
      </c>
      <c r="H871" s="175">
        <v>0</v>
      </c>
      <c r="I871" s="188" t="s">
        <v>112</v>
      </c>
      <c r="J871" s="189">
        <v>0</v>
      </c>
      <c r="K871" s="189">
        <v>0</v>
      </c>
      <c r="L871" s="189">
        <v>0</v>
      </c>
      <c r="M871" s="190"/>
    </row>
    <row r="872" spans="1:13" ht="16.5" customHeight="1" x14ac:dyDescent="0.2">
      <c r="A872" s="178" t="s">
        <v>79</v>
      </c>
      <c r="B872" s="177" t="s">
        <v>247</v>
      </c>
      <c r="C872" s="173">
        <v>0</v>
      </c>
      <c r="D872" s="173">
        <v>0</v>
      </c>
      <c r="E872" s="174">
        <v>0</v>
      </c>
      <c r="F872" s="173">
        <v>0</v>
      </c>
      <c r="G872" s="175">
        <v>0</v>
      </c>
      <c r="H872" s="175">
        <v>0</v>
      </c>
      <c r="I872" s="188" t="s">
        <v>112</v>
      </c>
      <c r="J872" s="189">
        <v>0</v>
      </c>
      <c r="K872" s="189">
        <v>0</v>
      </c>
      <c r="L872" s="189">
        <v>0</v>
      </c>
      <c r="M872" s="190"/>
    </row>
    <row r="873" spans="1:13" ht="16.5" customHeight="1" x14ac:dyDescent="0.2">
      <c r="A873" s="178" t="s">
        <v>79</v>
      </c>
      <c r="B873" s="177" t="s">
        <v>248</v>
      </c>
      <c r="C873" s="173">
        <v>0</v>
      </c>
      <c r="D873" s="173">
        <v>0</v>
      </c>
      <c r="E873" s="174">
        <v>0</v>
      </c>
      <c r="F873" s="173">
        <v>0</v>
      </c>
      <c r="G873" s="175">
        <v>70891.994999999995</v>
      </c>
      <c r="H873" s="175">
        <v>362507.875</v>
      </c>
      <c r="I873" s="188">
        <v>-1</v>
      </c>
      <c r="J873" s="189">
        <v>0</v>
      </c>
      <c r="K873" s="189">
        <v>8.3953672045273667E-2</v>
      </c>
      <c r="L873" s="189">
        <v>-8.3953672045273667E-2</v>
      </c>
      <c r="M873" s="190"/>
    </row>
    <row r="874" spans="1:13" ht="16.5" customHeight="1" x14ac:dyDescent="0.2">
      <c r="A874" s="178" t="s">
        <v>79</v>
      </c>
      <c r="B874" s="178" t="s">
        <v>210</v>
      </c>
      <c r="C874" s="179">
        <v>267136.44999999995</v>
      </c>
      <c r="D874" s="179">
        <v>295931.51</v>
      </c>
      <c r="E874" s="180">
        <v>-28795.060000000056</v>
      </c>
      <c r="F874" s="179">
        <v>1564498.31</v>
      </c>
      <c r="G874" s="181">
        <v>1647164.8537065589</v>
      </c>
      <c r="H874" s="181">
        <v>4317951.3911495199</v>
      </c>
      <c r="I874" s="191">
        <v>-5.01871707136885E-2</v>
      </c>
      <c r="J874" s="192">
        <v>1</v>
      </c>
      <c r="K874" s="192">
        <v>1</v>
      </c>
      <c r="L874" s="192">
        <v>0</v>
      </c>
      <c r="M874" s="193"/>
    </row>
    <row r="875" spans="1:13" ht="16.5" customHeight="1" x14ac:dyDescent="0.2">
      <c r="A875" s="178"/>
      <c r="G875">
        <v>0</v>
      </c>
      <c r="H875">
        <v>0</v>
      </c>
      <c r="K875">
        <v>0</v>
      </c>
    </row>
    <row r="876" spans="1:13" ht="16.5" customHeight="1" x14ac:dyDescent="0.2">
      <c r="A876" s="178"/>
      <c r="G876">
        <v>0</v>
      </c>
      <c r="H876">
        <v>0</v>
      </c>
      <c r="K876">
        <v>0</v>
      </c>
    </row>
    <row r="877" spans="1:13" ht="16.5" customHeight="1" x14ac:dyDescent="0.2">
      <c r="A877" s="178" t="s">
        <v>3</v>
      </c>
      <c r="B877" s="168" t="s">
        <v>4</v>
      </c>
      <c r="C877" s="169" t="s">
        <v>439</v>
      </c>
      <c r="D877" s="169" t="s">
        <v>171</v>
      </c>
      <c r="E877" s="170" t="s">
        <v>440</v>
      </c>
      <c r="F877" s="170" t="s">
        <v>20</v>
      </c>
      <c r="G877" s="170" t="s">
        <v>21</v>
      </c>
      <c r="H877" s="170" t="s">
        <v>22</v>
      </c>
      <c r="I877" s="170" t="s">
        <v>441</v>
      </c>
      <c r="J877" s="170" t="s">
        <v>260</v>
      </c>
      <c r="K877" s="170" t="s">
        <v>442</v>
      </c>
      <c r="L877" s="170" t="s">
        <v>213</v>
      </c>
      <c r="M877" s="187" t="s">
        <v>140</v>
      </c>
    </row>
    <row r="878" spans="1:13" ht="16.5" customHeight="1" x14ac:dyDescent="0.2">
      <c r="A878" s="178" t="s">
        <v>80</v>
      </c>
      <c r="B878" s="172" t="s">
        <v>217</v>
      </c>
      <c r="C878" s="173">
        <v>1677.85</v>
      </c>
      <c r="D878" s="173">
        <v>1976.31</v>
      </c>
      <c r="E878" s="174">
        <v>-298.46000000000004</v>
      </c>
      <c r="F878" s="173">
        <v>10664</v>
      </c>
      <c r="G878" s="175">
        <v>6453.6561547559004</v>
      </c>
      <c r="H878" s="175">
        <v>16520.7079312569</v>
      </c>
      <c r="I878" s="188">
        <v>0.65239667938326185</v>
      </c>
      <c r="J878" s="189">
        <v>8.5272595192671091E-3</v>
      </c>
      <c r="K878" s="189">
        <v>4.7301766667502783E-3</v>
      </c>
      <c r="L878" s="189">
        <v>3.7970828525168308E-3</v>
      </c>
      <c r="M878" s="190"/>
    </row>
    <row r="879" spans="1:13" ht="16.5" customHeight="1" x14ac:dyDescent="0.2">
      <c r="A879" s="178" t="s">
        <v>80</v>
      </c>
      <c r="B879" s="172" t="s">
        <v>218</v>
      </c>
      <c r="C879" s="173">
        <v>77.39</v>
      </c>
      <c r="D879" s="173">
        <v>131.25</v>
      </c>
      <c r="E879" s="174">
        <v>-53.86</v>
      </c>
      <c r="F879" s="173">
        <v>1370.1800000000003</v>
      </c>
      <c r="G879" s="175">
        <v>1250.6000000000001</v>
      </c>
      <c r="H879" s="175">
        <v>3102.26</v>
      </c>
      <c r="I879" s="188">
        <v>9.5618103310411096E-2</v>
      </c>
      <c r="J879" s="189">
        <v>1.0956377014356162E-3</v>
      </c>
      <c r="K879" s="189">
        <v>8.8823299384339991E-4</v>
      </c>
      <c r="L879" s="189">
        <v>2.0740470759221627E-4</v>
      </c>
      <c r="M879" s="190"/>
    </row>
    <row r="880" spans="1:13" ht="16.5" customHeight="1" x14ac:dyDescent="0.2">
      <c r="A880" s="178" t="s">
        <v>80</v>
      </c>
      <c r="B880" s="172" t="s">
        <v>219</v>
      </c>
      <c r="C880" s="173">
        <v>5291.5</v>
      </c>
      <c r="D880" s="173">
        <v>4692.96</v>
      </c>
      <c r="E880" s="174">
        <v>598.54</v>
      </c>
      <c r="F880" s="173">
        <v>18208.810000000001</v>
      </c>
      <c r="G880" s="175">
        <v>22099.199999999997</v>
      </c>
      <c r="H880" s="175">
        <v>56880.6</v>
      </c>
      <c r="I880" s="188">
        <v>-0.17604211917173451</v>
      </c>
      <c r="J880" s="189">
        <v>1.4560319618063217E-2</v>
      </c>
      <c r="K880" s="189">
        <v>1.6285941742345544E-2</v>
      </c>
      <c r="L880" s="189">
        <v>-1.7256221242823271E-3</v>
      </c>
      <c r="M880" s="190"/>
    </row>
    <row r="881" spans="1:13" ht="16.5" customHeight="1" x14ac:dyDescent="0.2">
      <c r="A881" s="178" t="s">
        <v>80</v>
      </c>
      <c r="B881" s="172" t="s">
        <v>220</v>
      </c>
      <c r="C881" s="173">
        <v>2127.5099999999998</v>
      </c>
      <c r="D881" s="173">
        <v>3622.21</v>
      </c>
      <c r="E881" s="174">
        <v>-1494.7000000000003</v>
      </c>
      <c r="F881" s="173">
        <v>9280.74</v>
      </c>
      <c r="G881" s="175">
        <v>3529.5799999999995</v>
      </c>
      <c r="H881" s="175">
        <v>22120.55</v>
      </c>
      <c r="I881" s="188">
        <v>1.629417664424663</v>
      </c>
      <c r="J881" s="189">
        <v>7.4211626510542975E-3</v>
      </c>
      <c r="K881" s="189">
        <v>6.3335124560683562E-3</v>
      </c>
      <c r="L881" s="189">
        <v>1.0876501949859414E-3</v>
      </c>
      <c r="M881" s="190"/>
    </row>
    <row r="882" spans="1:13" ht="16.5" customHeight="1" x14ac:dyDescent="0.2">
      <c r="A882" s="178" t="s">
        <v>80</v>
      </c>
      <c r="B882" s="172" t="s">
        <v>211</v>
      </c>
      <c r="C882" s="173">
        <v>121607.72</v>
      </c>
      <c r="D882" s="173">
        <v>136857.03</v>
      </c>
      <c r="E882" s="174">
        <v>-15249.309999999998</v>
      </c>
      <c r="F882" s="173">
        <v>851536.6399999999</v>
      </c>
      <c r="G882" s="175">
        <v>751717.84388586204</v>
      </c>
      <c r="H882" s="175">
        <v>2207104.3729767702</v>
      </c>
      <c r="I882" s="188">
        <v>0.13278758370047949</v>
      </c>
      <c r="J882" s="189">
        <v>0.68091465861259648</v>
      </c>
      <c r="K882" s="189">
        <v>0.6319337917950193</v>
      </c>
      <c r="L882" s="189">
        <v>4.8980866817577184E-2</v>
      </c>
      <c r="M882" s="190"/>
    </row>
    <row r="883" spans="1:13" ht="16.5" customHeight="1" x14ac:dyDescent="0.2">
      <c r="A883" s="178" t="s">
        <v>80</v>
      </c>
      <c r="B883" s="172" t="s">
        <v>221</v>
      </c>
      <c r="C883" s="173">
        <v>12445.35</v>
      </c>
      <c r="D883" s="173">
        <v>10344.19</v>
      </c>
      <c r="E883" s="174">
        <v>2101.16</v>
      </c>
      <c r="F883" s="173">
        <v>77357.950000000012</v>
      </c>
      <c r="G883" s="175">
        <v>88964.889090909113</v>
      </c>
      <c r="H883" s="175">
        <v>192670.12999999998</v>
      </c>
      <c r="I883" s="188">
        <v>-0.13046651560536993</v>
      </c>
      <c r="J883" s="189">
        <v>6.1857775274614515E-2</v>
      </c>
      <c r="K883" s="189">
        <v>5.5164933433721558E-2</v>
      </c>
      <c r="L883" s="189">
        <v>6.6928418408929574E-3</v>
      </c>
      <c r="M883" s="190"/>
    </row>
    <row r="884" spans="1:13" ht="16.5" customHeight="1" x14ac:dyDescent="0.2">
      <c r="A884" s="178" t="s">
        <v>80</v>
      </c>
      <c r="B884" s="172" t="s">
        <v>222</v>
      </c>
      <c r="C884" s="173">
        <v>1355.4</v>
      </c>
      <c r="D884" s="173">
        <v>932.4</v>
      </c>
      <c r="E884" s="174">
        <v>423.00000000000011</v>
      </c>
      <c r="F884" s="173">
        <v>5877</v>
      </c>
      <c r="G884" s="175">
        <v>6099.0599999999995</v>
      </c>
      <c r="H884" s="175">
        <v>10048.66</v>
      </c>
      <c r="I884" s="188">
        <v>-3.6408889238669473E-2</v>
      </c>
      <c r="J884" s="189">
        <v>4.6994283753500378E-3</v>
      </c>
      <c r="K884" s="189">
        <v>2.8771126069105806E-3</v>
      </c>
      <c r="L884" s="189">
        <v>1.8223157684394572E-3</v>
      </c>
      <c r="M884" s="190"/>
    </row>
    <row r="885" spans="1:13" ht="16.5" customHeight="1" x14ac:dyDescent="0.2">
      <c r="A885" s="178" t="s">
        <v>80</v>
      </c>
      <c r="B885" s="172" t="s">
        <v>223</v>
      </c>
      <c r="C885" s="173">
        <v>0</v>
      </c>
      <c r="D885" s="173">
        <v>0</v>
      </c>
      <c r="E885" s="174">
        <v>0</v>
      </c>
      <c r="F885" s="173">
        <v>0</v>
      </c>
      <c r="G885" s="175">
        <v>0</v>
      </c>
      <c r="H885" s="175">
        <v>0</v>
      </c>
      <c r="I885" s="188" t="s">
        <v>112</v>
      </c>
      <c r="J885" s="189">
        <v>0</v>
      </c>
      <c r="K885" s="189">
        <v>0</v>
      </c>
      <c r="L885" s="189">
        <v>0</v>
      </c>
      <c r="M885" s="190"/>
    </row>
    <row r="886" spans="1:13" ht="16.5" customHeight="1" x14ac:dyDescent="0.2">
      <c r="A886" s="178" t="s">
        <v>80</v>
      </c>
      <c r="B886" s="172" t="s">
        <v>224</v>
      </c>
      <c r="C886" s="173">
        <v>3745</v>
      </c>
      <c r="D886" s="173">
        <v>0</v>
      </c>
      <c r="E886" s="174">
        <v>3745</v>
      </c>
      <c r="F886" s="173">
        <v>5060</v>
      </c>
      <c r="G886" s="175">
        <v>19591.5</v>
      </c>
      <c r="H886" s="175">
        <v>9269</v>
      </c>
      <c r="I886" s="188">
        <v>-0.74172472756042163</v>
      </c>
      <c r="J886" s="189">
        <v>4.0461302670190893E-3</v>
      </c>
      <c r="K886" s="189">
        <v>2.6538818860877148E-3</v>
      </c>
      <c r="L886" s="189">
        <v>1.3922483809313746E-3</v>
      </c>
      <c r="M886" s="190"/>
    </row>
    <row r="887" spans="1:13" ht="16.5" customHeight="1" x14ac:dyDescent="0.2">
      <c r="A887" s="178" t="s">
        <v>80</v>
      </c>
      <c r="B887" s="172" t="s">
        <v>225</v>
      </c>
      <c r="C887" s="173">
        <v>1059.08</v>
      </c>
      <c r="D887" s="173">
        <v>1059.08</v>
      </c>
      <c r="E887" s="174">
        <v>0</v>
      </c>
      <c r="F887" s="173">
        <v>-766.63000000000056</v>
      </c>
      <c r="G887" s="175">
        <v>3511.7999999999997</v>
      </c>
      <c r="H887" s="175">
        <v>14675.94</v>
      </c>
      <c r="I887" s="188">
        <v>-1.2183011561022838</v>
      </c>
      <c r="J887" s="189">
        <v>-6.1302072067289466E-4</v>
      </c>
      <c r="K887" s="189">
        <v>4.2019863337264141E-3</v>
      </c>
      <c r="L887" s="189">
        <v>-4.8150070543993085E-3</v>
      </c>
      <c r="M887" s="190"/>
    </row>
    <row r="888" spans="1:13" ht="16.5" customHeight="1" x14ac:dyDescent="0.2">
      <c r="A888" s="178" t="s">
        <v>80</v>
      </c>
      <c r="B888" s="172" t="s">
        <v>226</v>
      </c>
      <c r="C888" s="173">
        <v>0</v>
      </c>
      <c r="D888" s="173">
        <v>0</v>
      </c>
      <c r="E888" s="174">
        <v>0</v>
      </c>
      <c r="F888" s="173">
        <v>0</v>
      </c>
      <c r="G888" s="175">
        <v>0</v>
      </c>
      <c r="H888" s="175">
        <v>5166.72</v>
      </c>
      <c r="I888" s="188" t="s">
        <v>112</v>
      </c>
      <c r="J888" s="189">
        <v>0</v>
      </c>
      <c r="K888" s="189">
        <v>1.479325128761152E-3</v>
      </c>
      <c r="L888" s="189">
        <v>-1.479325128761152E-3</v>
      </c>
      <c r="M888" s="190"/>
    </row>
    <row r="889" spans="1:13" ht="16.5" customHeight="1" x14ac:dyDescent="0.2">
      <c r="A889" s="178" t="s">
        <v>80</v>
      </c>
      <c r="B889" s="172" t="s">
        <v>227</v>
      </c>
      <c r="C889" s="173">
        <v>0</v>
      </c>
      <c r="D889" s="173">
        <v>0</v>
      </c>
      <c r="E889" s="174">
        <v>0</v>
      </c>
      <c r="F889" s="173">
        <v>35</v>
      </c>
      <c r="G889" s="175">
        <v>0</v>
      </c>
      <c r="H889" s="175">
        <v>0</v>
      </c>
      <c r="I889" s="188" t="s">
        <v>112</v>
      </c>
      <c r="J889" s="189">
        <v>2.7987067064361292E-5</v>
      </c>
      <c r="K889" s="189">
        <v>0</v>
      </c>
      <c r="L889" s="189">
        <v>2.7987067064361292E-5</v>
      </c>
      <c r="M889" s="190"/>
    </row>
    <row r="890" spans="1:13" ht="16.5" customHeight="1" x14ac:dyDescent="0.2">
      <c r="A890" s="178" t="s">
        <v>80</v>
      </c>
      <c r="B890" s="176" t="s">
        <v>228</v>
      </c>
      <c r="C890" s="173">
        <v>0</v>
      </c>
      <c r="D890" s="173">
        <v>0</v>
      </c>
      <c r="E890" s="174">
        <v>0</v>
      </c>
      <c r="F890" s="173">
        <v>0</v>
      </c>
      <c r="G890" s="175">
        <v>0</v>
      </c>
      <c r="H890" s="175">
        <v>0</v>
      </c>
      <c r="I890" s="188" t="s">
        <v>112</v>
      </c>
      <c r="J890" s="189">
        <v>0</v>
      </c>
      <c r="K890" s="189">
        <v>0</v>
      </c>
      <c r="L890" s="189">
        <v>0</v>
      </c>
      <c r="M890" s="190"/>
    </row>
    <row r="891" spans="1:13" ht="16.5" customHeight="1" x14ac:dyDescent="0.2">
      <c r="A891" s="178" t="s">
        <v>80</v>
      </c>
      <c r="B891" s="172" t="s">
        <v>229</v>
      </c>
      <c r="C891" s="173">
        <v>0</v>
      </c>
      <c r="D891" s="173">
        <v>0</v>
      </c>
      <c r="E891" s="174">
        <v>0</v>
      </c>
      <c r="F891" s="173">
        <v>0</v>
      </c>
      <c r="G891" s="175">
        <v>0</v>
      </c>
      <c r="H891" s="175">
        <v>0</v>
      </c>
      <c r="I891" s="188" t="s">
        <v>112</v>
      </c>
      <c r="J891" s="189">
        <v>0</v>
      </c>
      <c r="K891" s="189">
        <v>0</v>
      </c>
      <c r="L891" s="189">
        <v>0</v>
      </c>
      <c r="M891" s="190"/>
    </row>
    <row r="892" spans="1:13" ht="16.5" customHeight="1" x14ac:dyDescent="0.2">
      <c r="A892" s="178" t="s">
        <v>80</v>
      </c>
      <c r="B892" s="172" t="s">
        <v>230</v>
      </c>
      <c r="C892" s="173">
        <v>0</v>
      </c>
      <c r="D892" s="173">
        <v>0</v>
      </c>
      <c r="E892" s="174">
        <v>0</v>
      </c>
      <c r="F892" s="173">
        <v>480</v>
      </c>
      <c r="G892" s="175">
        <v>0</v>
      </c>
      <c r="H892" s="175">
        <v>1695.0000000000002</v>
      </c>
      <c r="I892" s="188" t="s">
        <v>112</v>
      </c>
      <c r="J892" s="189">
        <v>3.8382263402552628E-4</v>
      </c>
      <c r="K892" s="189">
        <v>4.8530907292250263E-4</v>
      </c>
      <c r="L892" s="189">
        <v>-1.0148643889697635E-4</v>
      </c>
      <c r="M892" s="190"/>
    </row>
    <row r="893" spans="1:13" ht="16.5" customHeight="1" x14ac:dyDescent="0.2">
      <c r="A893" s="178" t="s">
        <v>80</v>
      </c>
      <c r="B893" s="172" t="s">
        <v>231</v>
      </c>
      <c r="C893" s="173">
        <v>0</v>
      </c>
      <c r="D893" s="173">
        <v>0</v>
      </c>
      <c r="E893" s="174">
        <v>0</v>
      </c>
      <c r="F893" s="173">
        <v>0</v>
      </c>
      <c r="G893" s="175">
        <v>0</v>
      </c>
      <c r="H893" s="175">
        <v>0</v>
      </c>
      <c r="I893" s="188" t="s">
        <v>112</v>
      </c>
      <c r="J893" s="189">
        <v>0</v>
      </c>
      <c r="K893" s="189">
        <v>0</v>
      </c>
      <c r="L893" s="189">
        <v>0</v>
      </c>
      <c r="M893" s="190"/>
    </row>
    <row r="894" spans="1:13" ht="16.5" customHeight="1" x14ac:dyDescent="0.2">
      <c r="A894" s="178" t="s">
        <v>80</v>
      </c>
      <c r="B894" s="172" t="s">
        <v>232</v>
      </c>
      <c r="C894" s="173">
        <v>0</v>
      </c>
      <c r="D894" s="173">
        <v>0</v>
      </c>
      <c r="E894" s="174">
        <v>0</v>
      </c>
      <c r="F894" s="173">
        <v>0</v>
      </c>
      <c r="G894" s="175">
        <v>0</v>
      </c>
      <c r="H894" s="175">
        <v>0</v>
      </c>
      <c r="I894" s="188" t="s">
        <v>112</v>
      </c>
      <c r="J894" s="189">
        <v>0</v>
      </c>
      <c r="K894" s="189">
        <v>0</v>
      </c>
      <c r="L894" s="189">
        <v>0</v>
      </c>
      <c r="M894" s="190"/>
    </row>
    <row r="895" spans="1:13" ht="16.5" customHeight="1" x14ac:dyDescent="0.2">
      <c r="A895" s="178" t="s">
        <v>80</v>
      </c>
      <c r="B895" s="172" t="s">
        <v>233</v>
      </c>
      <c r="C895" s="173">
        <v>0</v>
      </c>
      <c r="D895" s="173">
        <v>0</v>
      </c>
      <c r="E895" s="174">
        <v>0</v>
      </c>
      <c r="F895" s="173">
        <v>0</v>
      </c>
      <c r="G895" s="175">
        <v>0</v>
      </c>
      <c r="H895" s="175">
        <v>2245</v>
      </c>
      <c r="I895" s="188" t="s">
        <v>112</v>
      </c>
      <c r="J895" s="189">
        <v>0</v>
      </c>
      <c r="K895" s="189">
        <v>6.4278399333983374E-4</v>
      </c>
      <c r="L895" s="189">
        <v>-6.4278399333983374E-4</v>
      </c>
      <c r="M895" s="190"/>
    </row>
    <row r="896" spans="1:13" ht="16.5" customHeight="1" x14ac:dyDescent="0.2">
      <c r="A896" s="178" t="s">
        <v>80</v>
      </c>
      <c r="B896" s="172" t="s">
        <v>234</v>
      </c>
      <c r="C896" s="173">
        <v>0</v>
      </c>
      <c r="D896" s="173">
        <v>0</v>
      </c>
      <c r="E896" s="174">
        <v>0</v>
      </c>
      <c r="F896" s="173">
        <v>0</v>
      </c>
      <c r="G896" s="175">
        <v>0</v>
      </c>
      <c r="H896" s="175">
        <v>0</v>
      </c>
      <c r="I896" s="188" t="s">
        <v>112</v>
      </c>
      <c r="J896" s="189">
        <v>0</v>
      </c>
      <c r="K896" s="189">
        <v>0</v>
      </c>
      <c r="L896" s="189">
        <v>0</v>
      </c>
      <c r="M896" s="190"/>
    </row>
    <row r="897" spans="1:13" ht="16.5" customHeight="1" x14ac:dyDescent="0.2">
      <c r="A897" s="178" t="s">
        <v>80</v>
      </c>
      <c r="B897" s="172" t="s">
        <v>127</v>
      </c>
      <c r="C897" s="173">
        <v>36479.100000000006</v>
      </c>
      <c r="D897" s="173">
        <v>33627.71</v>
      </c>
      <c r="E897" s="174">
        <v>2851.3900000000067</v>
      </c>
      <c r="F897" s="173">
        <v>271323.94</v>
      </c>
      <c r="G897" s="175">
        <v>134659.93000000002</v>
      </c>
      <c r="H897" s="175">
        <v>-18516.3999999999</v>
      </c>
      <c r="I897" s="188">
        <v>1.0148825266729307</v>
      </c>
      <c r="J897" s="189">
        <v>0.21695889442704971</v>
      </c>
      <c r="K897" s="189">
        <v>-5.3015793025735563E-3</v>
      </c>
      <c r="L897" s="189">
        <v>0.22226047372962326</v>
      </c>
      <c r="M897" s="190"/>
    </row>
    <row r="898" spans="1:13" ht="16.5" customHeight="1" x14ac:dyDescent="0.2">
      <c r="A898" s="178" t="s">
        <v>80</v>
      </c>
      <c r="B898" s="79" t="s">
        <v>235</v>
      </c>
      <c r="C898" s="173">
        <v>0</v>
      </c>
      <c r="D898" s="173">
        <v>0</v>
      </c>
      <c r="E898" s="174">
        <v>0</v>
      </c>
      <c r="F898" s="173">
        <v>0</v>
      </c>
      <c r="G898" s="175">
        <v>0</v>
      </c>
      <c r="H898" s="175">
        <v>0</v>
      </c>
      <c r="I898" s="188" t="s">
        <v>112</v>
      </c>
      <c r="J898" s="189">
        <v>0</v>
      </c>
      <c r="K898" s="189">
        <v>0</v>
      </c>
      <c r="L898" s="189">
        <v>0</v>
      </c>
      <c r="M898" s="190"/>
    </row>
    <row r="899" spans="1:13" ht="16.5" customHeight="1" x14ac:dyDescent="0.2">
      <c r="A899" s="178" t="s">
        <v>80</v>
      </c>
      <c r="B899" s="79" t="s">
        <v>236</v>
      </c>
      <c r="C899" s="173">
        <v>0</v>
      </c>
      <c r="D899" s="173">
        <v>0</v>
      </c>
      <c r="E899" s="174">
        <v>0</v>
      </c>
      <c r="F899" s="173">
        <v>0</v>
      </c>
      <c r="G899" s="175">
        <v>0</v>
      </c>
      <c r="H899" s="175">
        <v>0</v>
      </c>
      <c r="I899" s="188" t="s">
        <v>112</v>
      </c>
      <c r="J899" s="189">
        <v>0</v>
      </c>
      <c r="K899" s="189">
        <v>0</v>
      </c>
      <c r="L899" s="189">
        <v>0</v>
      </c>
      <c r="M899" s="190"/>
    </row>
    <row r="900" spans="1:13" ht="16.5" customHeight="1" x14ac:dyDescent="0.2">
      <c r="A900" s="178" t="s">
        <v>80</v>
      </c>
      <c r="B900" s="79" t="s">
        <v>237</v>
      </c>
      <c r="C900" s="173">
        <v>0</v>
      </c>
      <c r="D900" s="173">
        <v>0</v>
      </c>
      <c r="E900" s="174">
        <v>0</v>
      </c>
      <c r="F900" s="173">
        <v>0</v>
      </c>
      <c r="G900" s="175">
        <v>0</v>
      </c>
      <c r="H900" s="175">
        <v>0</v>
      </c>
      <c r="I900" s="188" t="s">
        <v>112</v>
      </c>
      <c r="J900" s="189">
        <v>0</v>
      </c>
      <c r="K900" s="189">
        <v>0</v>
      </c>
      <c r="L900" s="189">
        <v>0</v>
      </c>
      <c r="M900" s="190"/>
    </row>
    <row r="901" spans="1:13" ht="16.5" customHeight="1" x14ac:dyDescent="0.2">
      <c r="A901" s="178" t="s">
        <v>80</v>
      </c>
      <c r="B901" s="79" t="s">
        <v>238</v>
      </c>
      <c r="C901" s="173">
        <v>0</v>
      </c>
      <c r="D901" s="173">
        <v>0</v>
      </c>
      <c r="E901" s="174">
        <v>0</v>
      </c>
      <c r="F901" s="173">
        <v>0</v>
      </c>
      <c r="G901" s="175">
        <v>0</v>
      </c>
      <c r="H901" s="175">
        <v>0</v>
      </c>
      <c r="I901" s="188" t="s">
        <v>112</v>
      </c>
      <c r="J901" s="189">
        <v>0</v>
      </c>
      <c r="K901" s="189">
        <v>0</v>
      </c>
      <c r="L901" s="189">
        <v>0</v>
      </c>
      <c r="M901" s="190"/>
    </row>
    <row r="902" spans="1:13" ht="16.5" customHeight="1" x14ac:dyDescent="0.2">
      <c r="A902" s="178" t="s">
        <v>80</v>
      </c>
      <c r="B902" s="79" t="s">
        <v>239</v>
      </c>
      <c r="C902" s="173">
        <v>0</v>
      </c>
      <c r="D902" s="173">
        <v>0</v>
      </c>
      <c r="E902" s="174">
        <v>0</v>
      </c>
      <c r="F902" s="173">
        <v>0</v>
      </c>
      <c r="G902" s="175">
        <v>0</v>
      </c>
      <c r="H902" s="175">
        <v>0</v>
      </c>
      <c r="I902" s="188" t="s">
        <v>112</v>
      </c>
      <c r="J902" s="189">
        <v>0</v>
      </c>
      <c r="K902" s="189">
        <v>0</v>
      </c>
      <c r="L902" s="189">
        <v>0</v>
      </c>
      <c r="M902" s="190"/>
    </row>
    <row r="903" spans="1:13" ht="16.5" customHeight="1" x14ac:dyDescent="0.2">
      <c r="A903" s="178" t="s">
        <v>80</v>
      </c>
      <c r="B903" s="79" t="s">
        <v>240</v>
      </c>
      <c r="C903" s="173">
        <v>0</v>
      </c>
      <c r="D903" s="173">
        <v>0</v>
      </c>
      <c r="E903" s="174">
        <v>0</v>
      </c>
      <c r="F903" s="173">
        <v>0</v>
      </c>
      <c r="G903" s="175">
        <v>0</v>
      </c>
      <c r="H903" s="175">
        <v>0</v>
      </c>
      <c r="I903" s="188" t="s">
        <v>112</v>
      </c>
      <c r="J903" s="189">
        <v>0</v>
      </c>
      <c r="K903" s="189">
        <v>0</v>
      </c>
      <c r="L903" s="189">
        <v>0</v>
      </c>
      <c r="M903" s="190"/>
    </row>
    <row r="904" spans="1:13" ht="16.5" customHeight="1" x14ac:dyDescent="0.2">
      <c r="A904" s="178" t="s">
        <v>80</v>
      </c>
      <c r="B904" s="79" t="s">
        <v>241</v>
      </c>
      <c r="C904" s="173">
        <v>0</v>
      </c>
      <c r="D904" s="173">
        <v>0</v>
      </c>
      <c r="E904" s="174">
        <v>0</v>
      </c>
      <c r="F904" s="173">
        <v>0</v>
      </c>
      <c r="G904" s="175">
        <v>620.79999999999905</v>
      </c>
      <c r="H904" s="175">
        <v>1280.8</v>
      </c>
      <c r="I904" s="188">
        <v>-1</v>
      </c>
      <c r="J904" s="189">
        <v>0</v>
      </c>
      <c r="K904" s="189">
        <v>3.6671614194639605E-4</v>
      </c>
      <c r="L904" s="189">
        <v>-3.6671614194639605E-4</v>
      </c>
      <c r="M904" s="190"/>
    </row>
    <row r="905" spans="1:13" ht="16.5" customHeight="1" x14ac:dyDescent="0.2">
      <c r="A905" s="178" t="s">
        <v>80</v>
      </c>
      <c r="B905" s="79" t="s">
        <v>242</v>
      </c>
      <c r="C905" s="173">
        <v>0</v>
      </c>
      <c r="D905" s="173">
        <v>0</v>
      </c>
      <c r="E905" s="174">
        <v>0</v>
      </c>
      <c r="F905" s="173">
        <v>0</v>
      </c>
      <c r="G905" s="175">
        <v>0</v>
      </c>
      <c r="H905" s="175">
        <v>0</v>
      </c>
      <c r="I905" s="188" t="s">
        <v>112</v>
      </c>
      <c r="J905" s="189">
        <v>0</v>
      </c>
      <c r="K905" s="189">
        <v>0</v>
      </c>
      <c r="L905" s="189">
        <v>0</v>
      </c>
      <c r="M905" s="190"/>
    </row>
    <row r="906" spans="1:13" ht="16.5" customHeight="1" x14ac:dyDescent="0.2">
      <c r="A906" s="178" t="s">
        <v>80</v>
      </c>
      <c r="B906" s="79" t="s">
        <v>243</v>
      </c>
      <c r="C906" s="173">
        <v>0</v>
      </c>
      <c r="D906" s="173">
        <v>0</v>
      </c>
      <c r="E906" s="174">
        <v>0</v>
      </c>
      <c r="F906" s="173">
        <v>150</v>
      </c>
      <c r="G906" s="175">
        <v>0</v>
      </c>
      <c r="H906" s="175">
        <v>43269.120000000003</v>
      </c>
      <c r="I906" s="188" t="s">
        <v>112</v>
      </c>
      <c r="J906" s="189">
        <v>1.1994457313297697E-4</v>
      </c>
      <c r="K906" s="189">
        <v>1.2388729506414464E-2</v>
      </c>
      <c r="L906" s="189">
        <v>-1.2268784933281486E-2</v>
      </c>
      <c r="M906" s="190"/>
    </row>
    <row r="907" spans="1:13" ht="16.5" customHeight="1" x14ac:dyDescent="0.2">
      <c r="A907" s="178" t="s">
        <v>80</v>
      </c>
      <c r="B907" s="79" t="s">
        <v>244</v>
      </c>
      <c r="C907" s="173">
        <v>0</v>
      </c>
      <c r="D907" s="173">
        <v>0</v>
      </c>
      <c r="E907" s="174">
        <v>0</v>
      </c>
      <c r="F907" s="173">
        <v>0</v>
      </c>
      <c r="G907" s="175">
        <v>0</v>
      </c>
      <c r="H907" s="175">
        <v>0</v>
      </c>
      <c r="I907" s="188" t="s">
        <v>112</v>
      </c>
      <c r="J907" s="189">
        <v>0</v>
      </c>
      <c r="K907" s="189">
        <v>0</v>
      </c>
      <c r="L907" s="189">
        <v>0</v>
      </c>
      <c r="M907" s="190"/>
    </row>
    <row r="908" spans="1:13" ht="16.5" customHeight="1" x14ac:dyDescent="0.2">
      <c r="A908" s="178" t="s">
        <v>80</v>
      </c>
      <c r="B908" s="177" t="s">
        <v>245</v>
      </c>
      <c r="C908" s="173">
        <v>0</v>
      </c>
      <c r="D908" s="173">
        <v>0</v>
      </c>
      <c r="E908" s="174">
        <v>0</v>
      </c>
      <c r="F908" s="173">
        <v>0</v>
      </c>
      <c r="G908" s="175">
        <v>0</v>
      </c>
      <c r="H908" s="175">
        <v>0</v>
      </c>
      <c r="I908" s="188" t="s">
        <v>112</v>
      </c>
      <c r="J908" s="189">
        <v>0</v>
      </c>
      <c r="K908" s="189">
        <v>0</v>
      </c>
      <c r="L908" s="189">
        <v>0</v>
      </c>
      <c r="M908" s="190"/>
    </row>
    <row r="909" spans="1:13" ht="16.5" customHeight="1" x14ac:dyDescent="0.2">
      <c r="A909" s="178" t="s">
        <v>80</v>
      </c>
      <c r="B909" s="177" t="s">
        <v>246</v>
      </c>
      <c r="C909" s="173">
        <v>0</v>
      </c>
      <c r="D909" s="173">
        <v>0</v>
      </c>
      <c r="E909" s="174">
        <v>0</v>
      </c>
      <c r="F909" s="173">
        <v>0</v>
      </c>
      <c r="G909" s="175">
        <v>0</v>
      </c>
      <c r="H909" s="175">
        <v>0</v>
      </c>
      <c r="I909" s="188" t="s">
        <v>112</v>
      </c>
      <c r="J909" s="189">
        <v>0</v>
      </c>
      <c r="K909" s="189">
        <v>0</v>
      </c>
      <c r="L909" s="189">
        <v>0</v>
      </c>
      <c r="M909" s="190"/>
    </row>
    <row r="910" spans="1:13" ht="16.5" customHeight="1" x14ac:dyDescent="0.2">
      <c r="A910" s="178" t="s">
        <v>80</v>
      </c>
      <c r="B910" s="177" t="s">
        <v>247</v>
      </c>
      <c r="C910" s="173">
        <v>0</v>
      </c>
      <c r="D910" s="173">
        <v>0</v>
      </c>
      <c r="E910" s="174">
        <v>0</v>
      </c>
      <c r="F910" s="173">
        <v>0</v>
      </c>
      <c r="G910" s="175">
        <v>11829</v>
      </c>
      <c r="H910" s="175">
        <v>124553</v>
      </c>
      <c r="I910" s="188">
        <v>-1</v>
      </c>
      <c r="J910" s="189">
        <v>0</v>
      </c>
      <c r="K910" s="189">
        <v>3.5661770477708826E-2</v>
      </c>
      <c r="L910" s="189">
        <v>-3.5661770477708826E-2</v>
      </c>
      <c r="M910" s="190"/>
    </row>
    <row r="911" spans="1:13" ht="16.5" customHeight="1" x14ac:dyDescent="0.2">
      <c r="A911" s="178" t="s">
        <v>80</v>
      </c>
      <c r="B911" s="177" t="s">
        <v>248</v>
      </c>
      <c r="C911" s="173">
        <v>0</v>
      </c>
      <c r="D911" s="173">
        <v>0</v>
      </c>
      <c r="E911" s="174">
        <v>0</v>
      </c>
      <c r="F911" s="173">
        <v>0</v>
      </c>
      <c r="G911" s="175">
        <v>0</v>
      </c>
      <c r="H911" s="175">
        <v>800534.17999999993</v>
      </c>
      <c r="I911" s="188" t="s">
        <v>112</v>
      </c>
      <c r="J911" s="189">
        <v>0</v>
      </c>
      <c r="K911" s="189">
        <v>0.22920737506700634</v>
      </c>
      <c r="L911" s="189">
        <v>-0.22920737506700634</v>
      </c>
      <c r="M911" s="190"/>
    </row>
    <row r="912" spans="1:13" ht="16.5" customHeight="1" x14ac:dyDescent="0.2">
      <c r="A912" s="178" t="s">
        <v>80</v>
      </c>
      <c r="B912" s="178" t="s">
        <v>210</v>
      </c>
      <c r="C912" s="179">
        <v>185865.9</v>
      </c>
      <c r="D912" s="179">
        <v>193243.13999999998</v>
      </c>
      <c r="E912" s="180">
        <v>-7377.2399999999907</v>
      </c>
      <c r="F912" s="179">
        <v>1250577.6299999999</v>
      </c>
      <c r="G912" s="181">
        <v>1050327.8591315278</v>
      </c>
      <c r="H912" s="181">
        <v>3492619.6409080303</v>
      </c>
      <c r="I912" s="191">
        <v>0.1906545362264791</v>
      </c>
      <c r="J912" s="192">
        <v>1</v>
      </c>
      <c r="K912" s="192">
        <v>1</v>
      </c>
      <c r="L912" s="192">
        <v>0</v>
      </c>
      <c r="M912" s="193"/>
    </row>
    <row r="913" spans="1:13" ht="16.5" customHeight="1" x14ac:dyDescent="0.2">
      <c r="A913" s="178"/>
      <c r="G913">
        <v>0</v>
      </c>
      <c r="H913">
        <v>0</v>
      </c>
      <c r="K913">
        <v>0</v>
      </c>
    </row>
    <row r="914" spans="1:13" ht="16.5" customHeight="1" x14ac:dyDescent="0.2">
      <c r="A914" s="178"/>
      <c r="G914">
        <v>0</v>
      </c>
      <c r="H914">
        <v>0</v>
      </c>
      <c r="K914">
        <v>0</v>
      </c>
    </row>
    <row r="915" spans="1:13" ht="16.5" customHeight="1" x14ac:dyDescent="0.2">
      <c r="A915" s="178" t="s">
        <v>3</v>
      </c>
      <c r="B915" s="168" t="s">
        <v>4</v>
      </c>
      <c r="C915" s="169" t="s">
        <v>439</v>
      </c>
      <c r="D915" s="169" t="s">
        <v>171</v>
      </c>
      <c r="E915" s="170" t="s">
        <v>440</v>
      </c>
      <c r="F915" s="170" t="s">
        <v>20</v>
      </c>
      <c r="G915" s="170" t="s">
        <v>21</v>
      </c>
      <c r="H915" s="170" t="s">
        <v>22</v>
      </c>
      <c r="I915" s="170" t="s">
        <v>441</v>
      </c>
      <c r="J915" s="170" t="s">
        <v>260</v>
      </c>
      <c r="K915" s="170" t="s">
        <v>442</v>
      </c>
      <c r="L915" s="170" t="s">
        <v>213</v>
      </c>
      <c r="M915" s="187" t="s">
        <v>140</v>
      </c>
    </row>
    <row r="916" spans="1:13" ht="16.5" customHeight="1" x14ac:dyDescent="0.2">
      <c r="A916" s="178" t="s">
        <v>401</v>
      </c>
      <c r="B916" s="172" t="s">
        <v>217</v>
      </c>
      <c r="C916" s="173">
        <v>0</v>
      </c>
      <c r="D916" s="173">
        <v>0</v>
      </c>
      <c r="E916" s="174">
        <v>0</v>
      </c>
      <c r="F916" s="173">
        <v>0</v>
      </c>
      <c r="G916" s="200">
        <v>0</v>
      </c>
      <c r="H916" s="200">
        <v>0</v>
      </c>
      <c r="I916" s="188" t="s">
        <v>112</v>
      </c>
      <c r="J916" s="189">
        <v>0</v>
      </c>
      <c r="K916" s="200">
        <v>0</v>
      </c>
      <c r="L916" s="189">
        <v>0</v>
      </c>
      <c r="M916" s="190"/>
    </row>
    <row r="917" spans="1:13" ht="16.5" customHeight="1" x14ac:dyDescent="0.2">
      <c r="A917" s="178" t="s">
        <v>401</v>
      </c>
      <c r="B917" s="172" t="s">
        <v>218</v>
      </c>
      <c r="C917" s="173">
        <v>0</v>
      </c>
      <c r="D917" s="173">
        <v>0</v>
      </c>
      <c r="E917" s="174">
        <v>0</v>
      </c>
      <c r="F917" s="173">
        <v>0</v>
      </c>
      <c r="G917" s="200">
        <v>0</v>
      </c>
      <c r="H917" s="200">
        <v>0</v>
      </c>
      <c r="I917" s="188" t="s">
        <v>112</v>
      </c>
      <c r="J917" s="189">
        <v>0</v>
      </c>
      <c r="K917" s="200">
        <v>0</v>
      </c>
      <c r="L917" s="189">
        <v>0</v>
      </c>
      <c r="M917" s="190"/>
    </row>
    <row r="918" spans="1:13" ht="16.5" customHeight="1" x14ac:dyDescent="0.2">
      <c r="A918" s="178" t="s">
        <v>401</v>
      </c>
      <c r="B918" s="172" t="s">
        <v>219</v>
      </c>
      <c r="C918" s="173">
        <v>0</v>
      </c>
      <c r="D918" s="173">
        <v>0</v>
      </c>
      <c r="E918" s="174">
        <v>0</v>
      </c>
      <c r="F918" s="173">
        <v>0</v>
      </c>
      <c r="G918" s="200">
        <v>0</v>
      </c>
      <c r="H918" s="200">
        <v>0</v>
      </c>
      <c r="I918" s="188" t="s">
        <v>112</v>
      </c>
      <c r="J918" s="189">
        <v>0</v>
      </c>
      <c r="K918" s="200">
        <v>0</v>
      </c>
      <c r="L918" s="189">
        <v>0</v>
      </c>
      <c r="M918" s="190"/>
    </row>
    <row r="919" spans="1:13" ht="16.5" customHeight="1" x14ac:dyDescent="0.2">
      <c r="A919" s="178" t="s">
        <v>401</v>
      </c>
      <c r="B919" s="172" t="s">
        <v>220</v>
      </c>
      <c r="C919" s="173">
        <v>0</v>
      </c>
      <c r="D919" s="173">
        <v>0</v>
      </c>
      <c r="E919" s="174">
        <v>0</v>
      </c>
      <c r="F919" s="173">
        <v>0</v>
      </c>
      <c r="G919" s="200">
        <v>0</v>
      </c>
      <c r="H919" s="200">
        <v>0</v>
      </c>
      <c r="I919" s="188" t="s">
        <v>112</v>
      </c>
      <c r="J919" s="189">
        <v>0</v>
      </c>
      <c r="K919" s="200">
        <v>0</v>
      </c>
      <c r="L919" s="189">
        <v>0</v>
      </c>
      <c r="M919" s="190"/>
    </row>
    <row r="920" spans="1:13" ht="16.5" customHeight="1" x14ac:dyDescent="0.2">
      <c r="A920" s="178" t="s">
        <v>401</v>
      </c>
      <c r="B920" s="172" t="s">
        <v>211</v>
      </c>
      <c r="C920" s="173">
        <v>0</v>
      </c>
      <c r="D920" s="173">
        <v>0</v>
      </c>
      <c r="E920" s="174">
        <v>0</v>
      </c>
      <c r="F920" s="173">
        <v>0</v>
      </c>
      <c r="G920" s="200">
        <v>0</v>
      </c>
      <c r="H920" s="200">
        <v>0</v>
      </c>
      <c r="I920" s="188" t="s">
        <v>112</v>
      </c>
      <c r="J920" s="189">
        <v>0</v>
      </c>
      <c r="K920" s="200">
        <v>0</v>
      </c>
      <c r="L920" s="189">
        <v>0</v>
      </c>
      <c r="M920" s="190"/>
    </row>
    <row r="921" spans="1:13" ht="16.5" customHeight="1" x14ac:dyDescent="0.2">
      <c r="A921" s="178" t="s">
        <v>401</v>
      </c>
      <c r="B921" s="172" t="s">
        <v>221</v>
      </c>
      <c r="C921" s="173">
        <v>0</v>
      </c>
      <c r="D921" s="173">
        <v>0</v>
      </c>
      <c r="E921" s="174">
        <v>0</v>
      </c>
      <c r="F921" s="173">
        <v>0</v>
      </c>
      <c r="G921" s="200">
        <v>0</v>
      </c>
      <c r="H921" s="200">
        <v>0</v>
      </c>
      <c r="I921" s="188" t="s">
        <v>112</v>
      </c>
      <c r="J921" s="189">
        <v>0</v>
      </c>
      <c r="K921" s="200">
        <v>0</v>
      </c>
      <c r="L921" s="189">
        <v>0</v>
      </c>
      <c r="M921" s="190"/>
    </row>
    <row r="922" spans="1:13" ht="16.5" customHeight="1" x14ac:dyDescent="0.2">
      <c r="A922" s="178" t="s">
        <v>401</v>
      </c>
      <c r="B922" s="172" t="s">
        <v>222</v>
      </c>
      <c r="C922" s="173">
        <v>0</v>
      </c>
      <c r="D922" s="173">
        <v>0</v>
      </c>
      <c r="E922" s="174">
        <v>0</v>
      </c>
      <c r="F922" s="173">
        <v>0</v>
      </c>
      <c r="G922" s="200">
        <v>0</v>
      </c>
      <c r="H922" s="200">
        <v>0</v>
      </c>
      <c r="I922" s="188" t="s">
        <v>112</v>
      </c>
      <c r="J922" s="189">
        <v>0</v>
      </c>
      <c r="K922" s="200">
        <v>0</v>
      </c>
      <c r="L922" s="189">
        <v>0</v>
      </c>
      <c r="M922" s="190"/>
    </row>
    <row r="923" spans="1:13" ht="16.5" customHeight="1" x14ac:dyDescent="0.2">
      <c r="A923" s="178" t="s">
        <v>401</v>
      </c>
      <c r="B923" s="172" t="s">
        <v>223</v>
      </c>
      <c r="C923" s="173">
        <v>0</v>
      </c>
      <c r="D923" s="173">
        <v>0</v>
      </c>
      <c r="E923" s="174">
        <v>0</v>
      </c>
      <c r="F923" s="173">
        <v>0</v>
      </c>
      <c r="G923" s="200">
        <v>0</v>
      </c>
      <c r="H923" s="200">
        <v>0</v>
      </c>
      <c r="I923" s="188" t="s">
        <v>112</v>
      </c>
      <c r="J923" s="189">
        <v>0</v>
      </c>
      <c r="K923" s="200">
        <v>0</v>
      </c>
      <c r="L923" s="189">
        <v>0</v>
      </c>
      <c r="M923" s="190"/>
    </row>
    <row r="924" spans="1:13" ht="16.5" customHeight="1" x14ac:dyDescent="0.2">
      <c r="A924" s="178" t="s">
        <v>401</v>
      </c>
      <c r="B924" s="172" t="s">
        <v>224</v>
      </c>
      <c r="C924" s="173">
        <v>0</v>
      </c>
      <c r="D924" s="173">
        <v>0</v>
      </c>
      <c r="E924" s="174">
        <v>0</v>
      </c>
      <c r="F924" s="173">
        <v>0</v>
      </c>
      <c r="G924" s="200">
        <v>0</v>
      </c>
      <c r="H924" s="200">
        <v>0</v>
      </c>
      <c r="I924" s="188" t="s">
        <v>112</v>
      </c>
      <c r="J924" s="189">
        <v>0</v>
      </c>
      <c r="K924" s="200">
        <v>0</v>
      </c>
      <c r="L924" s="189">
        <v>0</v>
      </c>
      <c r="M924" s="190"/>
    </row>
    <row r="925" spans="1:13" ht="16.5" customHeight="1" x14ac:dyDescent="0.2">
      <c r="A925" s="178" t="s">
        <v>401</v>
      </c>
      <c r="B925" s="172" t="s">
        <v>225</v>
      </c>
      <c r="C925" s="173">
        <v>0</v>
      </c>
      <c r="D925" s="173">
        <v>0</v>
      </c>
      <c r="E925" s="174">
        <v>0</v>
      </c>
      <c r="F925" s="173">
        <v>0</v>
      </c>
      <c r="G925" s="200">
        <v>0</v>
      </c>
      <c r="H925" s="200">
        <v>0</v>
      </c>
      <c r="I925" s="188" t="s">
        <v>112</v>
      </c>
      <c r="J925" s="189">
        <v>0</v>
      </c>
      <c r="K925" s="200">
        <v>0</v>
      </c>
      <c r="L925" s="189">
        <v>0</v>
      </c>
      <c r="M925" s="190"/>
    </row>
    <row r="926" spans="1:13" ht="16.5" customHeight="1" x14ac:dyDescent="0.2">
      <c r="A926" s="178" t="s">
        <v>401</v>
      </c>
      <c r="B926" s="172" t="s">
        <v>226</v>
      </c>
      <c r="C926" s="173">
        <v>0</v>
      </c>
      <c r="D926" s="173">
        <v>0</v>
      </c>
      <c r="E926" s="174">
        <v>0</v>
      </c>
      <c r="F926" s="173">
        <v>0</v>
      </c>
      <c r="G926" s="200">
        <v>0</v>
      </c>
      <c r="H926" s="200">
        <v>0</v>
      </c>
      <c r="I926" s="188" t="s">
        <v>112</v>
      </c>
      <c r="J926" s="189">
        <v>0</v>
      </c>
      <c r="K926" s="200">
        <v>0</v>
      </c>
      <c r="L926" s="189">
        <v>0</v>
      </c>
      <c r="M926" s="190"/>
    </row>
    <row r="927" spans="1:13" ht="16.5" customHeight="1" x14ac:dyDescent="0.2">
      <c r="A927" s="178" t="s">
        <v>401</v>
      </c>
      <c r="B927" s="172" t="s">
        <v>227</v>
      </c>
      <c r="C927" s="173">
        <v>0</v>
      </c>
      <c r="D927" s="173">
        <v>0</v>
      </c>
      <c r="E927" s="174">
        <v>0</v>
      </c>
      <c r="F927" s="173">
        <v>0</v>
      </c>
      <c r="G927" s="200">
        <v>0</v>
      </c>
      <c r="H927" s="200">
        <v>0</v>
      </c>
      <c r="I927" s="188" t="s">
        <v>112</v>
      </c>
      <c r="J927" s="189">
        <v>0</v>
      </c>
      <c r="K927" s="200">
        <v>0</v>
      </c>
      <c r="L927" s="189">
        <v>0</v>
      </c>
      <c r="M927" s="190"/>
    </row>
    <row r="928" spans="1:13" ht="16.5" customHeight="1" x14ac:dyDescent="0.2">
      <c r="A928" s="178" t="s">
        <v>401</v>
      </c>
      <c r="B928" s="176" t="s">
        <v>228</v>
      </c>
      <c r="C928" s="173">
        <v>0</v>
      </c>
      <c r="D928" s="173">
        <v>0</v>
      </c>
      <c r="E928" s="174">
        <v>0</v>
      </c>
      <c r="F928" s="173">
        <v>0</v>
      </c>
      <c r="G928" s="200">
        <v>0</v>
      </c>
      <c r="H928" s="200">
        <v>0</v>
      </c>
      <c r="I928" s="188" t="s">
        <v>112</v>
      </c>
      <c r="J928" s="189">
        <v>0</v>
      </c>
      <c r="K928" s="200">
        <v>0</v>
      </c>
      <c r="L928" s="189">
        <v>0</v>
      </c>
      <c r="M928" s="190"/>
    </row>
    <row r="929" spans="1:13" ht="16.5" customHeight="1" x14ac:dyDescent="0.2">
      <c r="A929" s="178" t="s">
        <v>401</v>
      </c>
      <c r="B929" s="172" t="s">
        <v>229</v>
      </c>
      <c r="C929" s="173">
        <v>0</v>
      </c>
      <c r="D929" s="173">
        <v>0</v>
      </c>
      <c r="E929" s="174">
        <v>0</v>
      </c>
      <c r="F929" s="173">
        <v>0</v>
      </c>
      <c r="G929" s="200">
        <v>0</v>
      </c>
      <c r="H929" s="200">
        <v>0</v>
      </c>
      <c r="I929" s="188" t="s">
        <v>112</v>
      </c>
      <c r="J929" s="189">
        <v>0</v>
      </c>
      <c r="K929" s="200">
        <v>0</v>
      </c>
      <c r="L929" s="189">
        <v>0</v>
      </c>
      <c r="M929" s="190"/>
    </row>
    <row r="930" spans="1:13" ht="16.5" customHeight="1" x14ac:dyDescent="0.2">
      <c r="A930" s="178" t="s">
        <v>401</v>
      </c>
      <c r="B930" s="172" t="s">
        <v>230</v>
      </c>
      <c r="C930" s="173">
        <v>0</v>
      </c>
      <c r="D930" s="173">
        <v>0</v>
      </c>
      <c r="E930" s="174">
        <v>0</v>
      </c>
      <c r="F930" s="173">
        <v>0</v>
      </c>
      <c r="G930" s="200">
        <v>0</v>
      </c>
      <c r="H930" s="200">
        <v>0</v>
      </c>
      <c r="I930" s="188" t="s">
        <v>112</v>
      </c>
      <c r="J930" s="189">
        <v>0</v>
      </c>
      <c r="K930" s="200">
        <v>0</v>
      </c>
      <c r="L930" s="189">
        <v>0</v>
      </c>
      <c r="M930" s="190"/>
    </row>
    <row r="931" spans="1:13" ht="16.5" customHeight="1" x14ac:dyDescent="0.2">
      <c r="A931" s="178" t="s">
        <v>401</v>
      </c>
      <c r="B931" s="172" t="s">
        <v>231</v>
      </c>
      <c r="C931" s="173">
        <v>0</v>
      </c>
      <c r="D931" s="173">
        <v>0</v>
      </c>
      <c r="E931" s="174">
        <v>0</v>
      </c>
      <c r="F931" s="173">
        <v>0</v>
      </c>
      <c r="G931" s="200">
        <v>0</v>
      </c>
      <c r="H931" s="200">
        <v>0</v>
      </c>
      <c r="I931" s="188" t="s">
        <v>112</v>
      </c>
      <c r="J931" s="189">
        <v>0</v>
      </c>
      <c r="K931" s="200">
        <v>0</v>
      </c>
      <c r="L931" s="189">
        <v>0</v>
      </c>
      <c r="M931" s="190"/>
    </row>
    <row r="932" spans="1:13" ht="16.5" customHeight="1" x14ac:dyDescent="0.2">
      <c r="A932" s="178" t="s">
        <v>401</v>
      </c>
      <c r="B932" s="172" t="s">
        <v>232</v>
      </c>
      <c r="C932" s="173">
        <v>0</v>
      </c>
      <c r="D932" s="173">
        <v>0</v>
      </c>
      <c r="E932" s="174">
        <v>0</v>
      </c>
      <c r="F932" s="173">
        <v>0</v>
      </c>
      <c r="G932" s="200">
        <v>0</v>
      </c>
      <c r="H932" s="200">
        <v>0</v>
      </c>
      <c r="I932" s="188" t="s">
        <v>112</v>
      </c>
      <c r="J932" s="189">
        <v>0</v>
      </c>
      <c r="K932" s="200">
        <v>0</v>
      </c>
      <c r="L932" s="189">
        <v>0</v>
      </c>
      <c r="M932" s="190"/>
    </row>
    <row r="933" spans="1:13" ht="16.5" customHeight="1" x14ac:dyDescent="0.2">
      <c r="A933" s="178" t="s">
        <v>401</v>
      </c>
      <c r="B933" s="172" t="s">
        <v>233</v>
      </c>
      <c r="C933" s="173">
        <v>0</v>
      </c>
      <c r="D933" s="173">
        <v>0</v>
      </c>
      <c r="E933" s="174">
        <v>0</v>
      </c>
      <c r="F933" s="173">
        <v>0</v>
      </c>
      <c r="G933" s="200">
        <v>0</v>
      </c>
      <c r="H933" s="200">
        <v>0</v>
      </c>
      <c r="I933" s="188" t="s">
        <v>112</v>
      </c>
      <c r="J933" s="189">
        <v>0</v>
      </c>
      <c r="K933" s="200">
        <v>0</v>
      </c>
      <c r="L933" s="189">
        <v>0</v>
      </c>
      <c r="M933" s="190"/>
    </row>
    <row r="934" spans="1:13" ht="16.5" customHeight="1" x14ac:dyDescent="0.2">
      <c r="A934" s="178" t="s">
        <v>401</v>
      </c>
      <c r="B934" s="172" t="s">
        <v>234</v>
      </c>
      <c r="C934" s="173">
        <v>0</v>
      </c>
      <c r="D934" s="173">
        <v>0</v>
      </c>
      <c r="E934" s="174">
        <v>0</v>
      </c>
      <c r="F934" s="173">
        <v>0</v>
      </c>
      <c r="G934" s="200">
        <v>0</v>
      </c>
      <c r="H934" s="200">
        <v>0</v>
      </c>
      <c r="I934" s="188" t="s">
        <v>112</v>
      </c>
      <c r="J934" s="189">
        <v>0</v>
      </c>
      <c r="K934" s="200">
        <v>0</v>
      </c>
      <c r="L934" s="189">
        <v>0</v>
      </c>
      <c r="M934" s="190"/>
    </row>
    <row r="935" spans="1:13" ht="16.5" customHeight="1" x14ac:dyDescent="0.2">
      <c r="A935" s="178" t="s">
        <v>401</v>
      </c>
      <c r="B935" s="172" t="s">
        <v>127</v>
      </c>
      <c r="C935" s="173">
        <v>0</v>
      </c>
      <c r="D935" s="173">
        <v>0</v>
      </c>
      <c r="E935" s="174">
        <v>0</v>
      </c>
      <c r="F935" s="173">
        <v>0</v>
      </c>
      <c r="G935" s="200">
        <v>0</v>
      </c>
      <c r="H935" s="200">
        <v>0</v>
      </c>
      <c r="I935" s="188" t="s">
        <v>112</v>
      </c>
      <c r="J935" s="189">
        <v>0</v>
      </c>
      <c r="K935" s="200">
        <v>0</v>
      </c>
      <c r="L935" s="189">
        <v>0</v>
      </c>
      <c r="M935" s="190"/>
    </row>
    <row r="936" spans="1:13" ht="16.5" customHeight="1" x14ac:dyDescent="0.2">
      <c r="A936" s="178" t="s">
        <v>401</v>
      </c>
      <c r="B936" s="79" t="s">
        <v>235</v>
      </c>
      <c r="C936" s="173">
        <v>0</v>
      </c>
      <c r="D936" s="173">
        <v>0</v>
      </c>
      <c r="E936" s="174">
        <v>0</v>
      </c>
      <c r="F936" s="173">
        <v>0</v>
      </c>
      <c r="G936" s="200">
        <v>0</v>
      </c>
      <c r="H936" s="200">
        <v>0</v>
      </c>
      <c r="I936" s="188" t="s">
        <v>112</v>
      </c>
      <c r="J936" s="189">
        <v>0</v>
      </c>
      <c r="K936" s="200">
        <v>0</v>
      </c>
      <c r="L936" s="189">
        <v>0</v>
      </c>
      <c r="M936" s="190"/>
    </row>
    <row r="937" spans="1:13" ht="16.5" customHeight="1" x14ac:dyDescent="0.2">
      <c r="A937" s="178" t="s">
        <v>401</v>
      </c>
      <c r="B937" s="79" t="s">
        <v>236</v>
      </c>
      <c r="C937" s="173">
        <v>0</v>
      </c>
      <c r="D937" s="173">
        <v>0</v>
      </c>
      <c r="E937" s="174">
        <v>0</v>
      </c>
      <c r="F937" s="173">
        <v>0</v>
      </c>
      <c r="G937" s="200">
        <v>0</v>
      </c>
      <c r="H937" s="200">
        <v>0</v>
      </c>
      <c r="I937" s="188" t="s">
        <v>112</v>
      </c>
      <c r="J937" s="189">
        <v>0</v>
      </c>
      <c r="K937" s="200">
        <v>0</v>
      </c>
      <c r="L937" s="189">
        <v>0</v>
      </c>
      <c r="M937" s="190"/>
    </row>
    <row r="938" spans="1:13" ht="16.5" customHeight="1" x14ac:dyDescent="0.2">
      <c r="A938" s="178" t="s">
        <v>401</v>
      </c>
      <c r="B938" s="79" t="s">
        <v>237</v>
      </c>
      <c r="C938" s="173">
        <v>0</v>
      </c>
      <c r="D938" s="173">
        <v>0</v>
      </c>
      <c r="E938" s="174">
        <v>0</v>
      </c>
      <c r="F938" s="173">
        <v>0</v>
      </c>
      <c r="G938" s="200">
        <v>0</v>
      </c>
      <c r="H938" s="200">
        <v>0</v>
      </c>
      <c r="I938" s="188" t="s">
        <v>112</v>
      </c>
      <c r="J938" s="189">
        <v>0</v>
      </c>
      <c r="K938" s="200">
        <v>0</v>
      </c>
      <c r="L938" s="189">
        <v>0</v>
      </c>
      <c r="M938" s="190"/>
    </row>
    <row r="939" spans="1:13" ht="16.5" customHeight="1" x14ac:dyDescent="0.2">
      <c r="A939" s="178" t="s">
        <v>401</v>
      </c>
      <c r="B939" s="79" t="s">
        <v>238</v>
      </c>
      <c r="C939" s="173">
        <v>0</v>
      </c>
      <c r="D939" s="173">
        <v>0</v>
      </c>
      <c r="E939" s="174">
        <v>0</v>
      </c>
      <c r="F939" s="173">
        <v>0</v>
      </c>
      <c r="G939" s="200">
        <v>0</v>
      </c>
      <c r="H939" s="200">
        <v>0</v>
      </c>
      <c r="I939" s="188" t="s">
        <v>112</v>
      </c>
      <c r="J939" s="189">
        <v>0</v>
      </c>
      <c r="K939" s="200">
        <v>0</v>
      </c>
      <c r="L939" s="189">
        <v>0</v>
      </c>
      <c r="M939" s="190"/>
    </row>
    <row r="940" spans="1:13" ht="16.5" customHeight="1" x14ac:dyDescent="0.2">
      <c r="A940" s="178" t="s">
        <v>401</v>
      </c>
      <c r="B940" s="79" t="s">
        <v>239</v>
      </c>
      <c r="C940" s="173">
        <v>0</v>
      </c>
      <c r="D940" s="173">
        <v>0</v>
      </c>
      <c r="E940" s="174">
        <v>0</v>
      </c>
      <c r="F940" s="173">
        <v>0</v>
      </c>
      <c r="G940" s="200">
        <v>0</v>
      </c>
      <c r="H940" s="200">
        <v>0</v>
      </c>
      <c r="I940" s="188" t="s">
        <v>112</v>
      </c>
      <c r="J940" s="189">
        <v>0</v>
      </c>
      <c r="K940" s="200">
        <v>0</v>
      </c>
      <c r="L940" s="189">
        <v>0</v>
      </c>
      <c r="M940" s="190"/>
    </row>
    <row r="941" spans="1:13" ht="16.5" customHeight="1" x14ac:dyDescent="0.2">
      <c r="A941" s="178" t="s">
        <v>401</v>
      </c>
      <c r="B941" s="79" t="s">
        <v>240</v>
      </c>
      <c r="C941" s="173">
        <v>0</v>
      </c>
      <c r="D941" s="173">
        <v>0</v>
      </c>
      <c r="E941" s="174">
        <v>0</v>
      </c>
      <c r="F941" s="173">
        <v>0</v>
      </c>
      <c r="G941" s="200">
        <v>0</v>
      </c>
      <c r="H941" s="200">
        <v>0</v>
      </c>
      <c r="I941" s="188" t="s">
        <v>112</v>
      </c>
      <c r="J941" s="189">
        <v>0</v>
      </c>
      <c r="K941" s="200">
        <v>0</v>
      </c>
      <c r="L941" s="189">
        <v>0</v>
      </c>
      <c r="M941" s="190"/>
    </row>
    <row r="942" spans="1:13" ht="16.5" customHeight="1" x14ac:dyDescent="0.2">
      <c r="A942" s="178" t="s">
        <v>401</v>
      </c>
      <c r="B942" s="79" t="s">
        <v>241</v>
      </c>
      <c r="C942" s="173">
        <v>0</v>
      </c>
      <c r="D942" s="173">
        <v>0</v>
      </c>
      <c r="E942" s="174">
        <v>0</v>
      </c>
      <c r="F942" s="173">
        <v>0</v>
      </c>
      <c r="G942" s="200">
        <v>0</v>
      </c>
      <c r="H942" s="200">
        <v>0</v>
      </c>
      <c r="I942" s="188" t="s">
        <v>112</v>
      </c>
      <c r="J942" s="189">
        <v>0</v>
      </c>
      <c r="K942" s="200">
        <v>0</v>
      </c>
      <c r="L942" s="189">
        <v>0</v>
      </c>
      <c r="M942" s="190"/>
    </row>
    <row r="943" spans="1:13" ht="16.5" customHeight="1" x14ac:dyDescent="0.2">
      <c r="A943" s="178" t="s">
        <v>401</v>
      </c>
      <c r="B943" s="79" t="s">
        <v>242</v>
      </c>
      <c r="C943" s="173">
        <v>0</v>
      </c>
      <c r="D943" s="173">
        <v>0</v>
      </c>
      <c r="E943" s="174">
        <v>0</v>
      </c>
      <c r="F943" s="173">
        <v>0</v>
      </c>
      <c r="G943" s="200">
        <v>0</v>
      </c>
      <c r="H943" s="200">
        <v>0</v>
      </c>
      <c r="I943" s="188" t="s">
        <v>112</v>
      </c>
      <c r="J943" s="189">
        <v>0</v>
      </c>
      <c r="K943" s="200">
        <v>0</v>
      </c>
      <c r="L943" s="189">
        <v>0</v>
      </c>
      <c r="M943" s="190"/>
    </row>
    <row r="944" spans="1:13" ht="16.5" customHeight="1" x14ac:dyDescent="0.2">
      <c r="A944" s="178" t="s">
        <v>401</v>
      </c>
      <c r="B944" s="79" t="s">
        <v>243</v>
      </c>
      <c r="C944" s="173">
        <v>0</v>
      </c>
      <c r="D944" s="173">
        <v>0</v>
      </c>
      <c r="E944" s="174">
        <v>0</v>
      </c>
      <c r="F944" s="173">
        <v>0</v>
      </c>
      <c r="G944" s="200">
        <v>0</v>
      </c>
      <c r="H944" s="200">
        <v>0</v>
      </c>
      <c r="I944" s="188" t="s">
        <v>112</v>
      </c>
      <c r="J944" s="189">
        <v>0</v>
      </c>
      <c r="K944" s="200">
        <v>0</v>
      </c>
      <c r="L944" s="189">
        <v>0</v>
      </c>
      <c r="M944" s="190"/>
    </row>
    <row r="945" spans="1:13" ht="16.5" customHeight="1" x14ac:dyDescent="0.2">
      <c r="A945" s="178" t="s">
        <v>401</v>
      </c>
      <c r="B945" s="79" t="s">
        <v>244</v>
      </c>
      <c r="C945" s="173">
        <v>0</v>
      </c>
      <c r="D945" s="173">
        <v>0</v>
      </c>
      <c r="E945" s="174">
        <v>0</v>
      </c>
      <c r="F945" s="173">
        <v>0</v>
      </c>
      <c r="G945" s="200">
        <v>0</v>
      </c>
      <c r="H945" s="200">
        <v>0</v>
      </c>
      <c r="I945" s="188" t="s">
        <v>112</v>
      </c>
      <c r="J945" s="189">
        <v>0</v>
      </c>
      <c r="K945" s="200">
        <v>0</v>
      </c>
      <c r="L945" s="189">
        <v>0</v>
      </c>
      <c r="M945" s="190"/>
    </row>
    <row r="946" spans="1:13" ht="16.5" customHeight="1" x14ac:dyDescent="0.2">
      <c r="A946" s="178" t="s">
        <v>401</v>
      </c>
      <c r="B946" s="177" t="s">
        <v>245</v>
      </c>
      <c r="C946" s="173">
        <v>0</v>
      </c>
      <c r="D946" s="173">
        <v>0</v>
      </c>
      <c r="E946" s="174">
        <v>0</v>
      </c>
      <c r="F946" s="173">
        <v>0</v>
      </c>
      <c r="G946" s="200">
        <v>0</v>
      </c>
      <c r="H946" s="200">
        <v>0</v>
      </c>
      <c r="I946" s="188" t="s">
        <v>112</v>
      </c>
      <c r="J946" s="189">
        <v>0</v>
      </c>
      <c r="K946" s="200">
        <v>0</v>
      </c>
      <c r="L946" s="189">
        <v>0</v>
      </c>
      <c r="M946" s="190"/>
    </row>
    <row r="947" spans="1:13" ht="16.5" customHeight="1" x14ac:dyDescent="0.2">
      <c r="A947" s="178" t="s">
        <v>401</v>
      </c>
      <c r="B947" s="177" t="s">
        <v>246</v>
      </c>
      <c r="C947" s="173">
        <v>0</v>
      </c>
      <c r="D947" s="173">
        <v>0</v>
      </c>
      <c r="E947" s="174">
        <v>0</v>
      </c>
      <c r="F947" s="173">
        <v>0</v>
      </c>
      <c r="G947" s="200">
        <v>0</v>
      </c>
      <c r="H947" s="200">
        <v>0</v>
      </c>
      <c r="I947" s="188" t="s">
        <v>112</v>
      </c>
      <c r="J947" s="189">
        <v>0</v>
      </c>
      <c r="K947" s="200">
        <v>0</v>
      </c>
      <c r="L947" s="189">
        <v>0</v>
      </c>
      <c r="M947" s="190"/>
    </row>
    <row r="948" spans="1:13" ht="16.5" customHeight="1" x14ac:dyDescent="0.2">
      <c r="A948" s="178" t="s">
        <v>401</v>
      </c>
      <c r="B948" s="177" t="s">
        <v>247</v>
      </c>
      <c r="C948" s="173">
        <v>0</v>
      </c>
      <c r="D948" s="173">
        <v>0</v>
      </c>
      <c r="E948" s="174">
        <v>0</v>
      </c>
      <c r="F948" s="173">
        <v>0</v>
      </c>
      <c r="G948" s="200">
        <v>0</v>
      </c>
      <c r="H948" s="200">
        <v>0</v>
      </c>
      <c r="I948" s="188" t="s">
        <v>112</v>
      </c>
      <c r="J948" s="189">
        <v>0</v>
      </c>
      <c r="K948" s="200">
        <v>0</v>
      </c>
      <c r="L948" s="189">
        <v>0</v>
      </c>
      <c r="M948" s="190"/>
    </row>
    <row r="949" spans="1:13" ht="16.5" customHeight="1" x14ac:dyDescent="0.2">
      <c r="A949" s="178" t="s">
        <v>401</v>
      </c>
      <c r="B949" s="177" t="s">
        <v>248</v>
      </c>
      <c r="C949" s="173">
        <v>0</v>
      </c>
      <c r="D949" s="173">
        <v>0</v>
      </c>
      <c r="E949" s="174">
        <v>0</v>
      </c>
      <c r="F949" s="173">
        <v>0</v>
      </c>
      <c r="G949" s="200">
        <v>0</v>
      </c>
      <c r="H949" s="200">
        <v>0</v>
      </c>
      <c r="I949" s="188" t="s">
        <v>112</v>
      </c>
      <c r="J949" s="189">
        <v>0</v>
      </c>
      <c r="K949" s="200">
        <v>0</v>
      </c>
      <c r="L949" s="189">
        <v>0</v>
      </c>
      <c r="M949" s="190"/>
    </row>
    <row r="950" spans="1:13" ht="16.5" customHeight="1" x14ac:dyDescent="0.2">
      <c r="A950" s="178" t="s">
        <v>401</v>
      </c>
      <c r="B950" s="178" t="s">
        <v>210</v>
      </c>
      <c r="C950" s="179">
        <v>0</v>
      </c>
      <c r="D950" s="179">
        <v>0</v>
      </c>
      <c r="E950" s="180">
        <v>0</v>
      </c>
      <c r="F950" s="179">
        <v>0</v>
      </c>
      <c r="G950" s="181">
        <v>0</v>
      </c>
      <c r="H950" s="181">
        <v>0</v>
      </c>
      <c r="I950" s="191" t="s">
        <v>112</v>
      </c>
      <c r="J950" s="192">
        <v>0</v>
      </c>
      <c r="K950" s="192">
        <v>0</v>
      </c>
      <c r="L950" s="192">
        <v>0</v>
      </c>
      <c r="M950" s="193"/>
    </row>
    <row r="951" spans="1:13" ht="16.5" customHeight="1" x14ac:dyDescent="0.2">
      <c r="A951" s="178"/>
      <c r="G951">
        <v>0</v>
      </c>
      <c r="H951">
        <v>0</v>
      </c>
      <c r="K951">
        <v>0</v>
      </c>
    </row>
    <row r="952" spans="1:13" ht="16.5" customHeight="1" x14ac:dyDescent="0.2">
      <c r="A952" s="178"/>
      <c r="G952">
        <v>0</v>
      </c>
      <c r="H952">
        <v>0</v>
      </c>
      <c r="K952">
        <v>0</v>
      </c>
    </row>
    <row r="953" spans="1:13" ht="16.5" customHeight="1" x14ac:dyDescent="0.2">
      <c r="A953" s="178" t="s">
        <v>3</v>
      </c>
      <c r="B953" s="168" t="s">
        <v>4</v>
      </c>
      <c r="C953" s="169" t="s">
        <v>439</v>
      </c>
      <c r="D953" s="169" t="s">
        <v>171</v>
      </c>
      <c r="E953" s="170" t="s">
        <v>440</v>
      </c>
      <c r="F953" s="170" t="s">
        <v>20</v>
      </c>
      <c r="G953" s="170" t="s">
        <v>21</v>
      </c>
      <c r="H953" s="170" t="s">
        <v>22</v>
      </c>
      <c r="I953" s="170" t="s">
        <v>441</v>
      </c>
      <c r="J953" s="170" t="s">
        <v>260</v>
      </c>
      <c r="K953" s="170" t="s">
        <v>442</v>
      </c>
      <c r="L953" s="170" t="s">
        <v>213</v>
      </c>
      <c r="M953" s="187" t="s">
        <v>140</v>
      </c>
    </row>
    <row r="954" spans="1:13" ht="16.5" customHeight="1" x14ac:dyDescent="0.2">
      <c r="A954" s="178" t="s">
        <v>81</v>
      </c>
      <c r="B954" s="172" t="s">
        <v>217</v>
      </c>
      <c r="C954" s="173">
        <v>3577.8</v>
      </c>
      <c r="D954" s="173">
        <v>4210.68</v>
      </c>
      <c r="E954" s="174">
        <v>-632.88000000000011</v>
      </c>
      <c r="F954" s="173">
        <v>26052.02</v>
      </c>
      <c r="G954" s="175">
        <v>-28295.589573577701</v>
      </c>
      <c r="H954" s="175">
        <v>-36391.9089632826</v>
      </c>
      <c r="I954" s="188">
        <v>-1.9207095661412641</v>
      </c>
      <c r="J954" s="189">
        <v>1.9100535560951246E-2</v>
      </c>
      <c r="K954" s="189">
        <v>-7.6788118431662033E-4</v>
      </c>
      <c r="L954" s="189">
        <v>1.9868416745267865E-2</v>
      </c>
      <c r="M954" s="190"/>
    </row>
    <row r="955" spans="1:13" ht="16.5" customHeight="1" x14ac:dyDescent="0.2">
      <c r="A955" s="178" t="s">
        <v>81</v>
      </c>
      <c r="B955" s="172" t="s">
        <v>218</v>
      </c>
      <c r="C955" s="173">
        <v>67.070000000000007</v>
      </c>
      <c r="D955" s="173">
        <v>147.77000000000001</v>
      </c>
      <c r="E955" s="174">
        <v>-80.7</v>
      </c>
      <c r="F955" s="173">
        <v>1366.6599999999999</v>
      </c>
      <c r="G955" s="175">
        <v>4500.3599999999997</v>
      </c>
      <c r="H955" s="175">
        <v>6643.62</v>
      </c>
      <c r="I955" s="188">
        <v>-0.6963220720120169</v>
      </c>
      <c r="J955" s="189">
        <v>1.0019928562057616E-3</v>
      </c>
      <c r="K955" s="189">
        <v>1.4018255538330576E-4</v>
      </c>
      <c r="L955" s="189">
        <v>8.6181030082245588E-4</v>
      </c>
      <c r="M955" s="190"/>
    </row>
    <row r="956" spans="1:13" ht="16.5" customHeight="1" x14ac:dyDescent="0.2">
      <c r="A956" s="178" t="s">
        <v>81</v>
      </c>
      <c r="B956" s="172" t="s">
        <v>219</v>
      </c>
      <c r="C956" s="173">
        <v>6149.7</v>
      </c>
      <c r="D956" s="173">
        <v>5283.55</v>
      </c>
      <c r="E956" s="174">
        <v>866.14999999999964</v>
      </c>
      <c r="F956" s="173">
        <v>23355.02</v>
      </c>
      <c r="G956" s="175">
        <v>37173.599999999999</v>
      </c>
      <c r="H956" s="175">
        <v>70975.7</v>
      </c>
      <c r="I956" s="188">
        <v>-0.37173101340736436</v>
      </c>
      <c r="J956" s="189">
        <v>1.7123178549560747E-2</v>
      </c>
      <c r="K956" s="189">
        <v>1.4976104888778851E-3</v>
      </c>
      <c r="L956" s="189">
        <v>1.5625568060682861E-2</v>
      </c>
      <c r="M956" s="190"/>
    </row>
    <row r="957" spans="1:13" ht="16.5" customHeight="1" x14ac:dyDescent="0.2">
      <c r="A957" s="178" t="s">
        <v>81</v>
      </c>
      <c r="B957" s="172" t="s">
        <v>220</v>
      </c>
      <c r="C957" s="173">
        <v>44583.030000000006</v>
      </c>
      <c r="D957" s="173">
        <v>27098.82</v>
      </c>
      <c r="E957" s="174">
        <v>17484.210000000006</v>
      </c>
      <c r="F957" s="173">
        <v>346278.91000000003</v>
      </c>
      <c r="G957" s="175">
        <v>380838.88</v>
      </c>
      <c r="H957" s="175">
        <v>1072367.6199999999</v>
      </c>
      <c r="I957" s="188">
        <v>-9.0746958398785216E-2</v>
      </c>
      <c r="J957" s="189">
        <v>0.25388099020584343</v>
      </c>
      <c r="K957" s="189">
        <v>2.2627307594641745E-2</v>
      </c>
      <c r="L957" s="189">
        <v>0.23125368261120169</v>
      </c>
      <c r="M957" s="190"/>
    </row>
    <row r="958" spans="1:13" ht="16.5" customHeight="1" x14ac:dyDescent="0.2">
      <c r="A958" s="178" t="s">
        <v>81</v>
      </c>
      <c r="B958" s="172" t="s">
        <v>211</v>
      </c>
      <c r="C958" s="173">
        <v>276958.58999999997</v>
      </c>
      <c r="D958" s="173">
        <v>281805.17</v>
      </c>
      <c r="E958" s="174">
        <v>-4846.5800000000163</v>
      </c>
      <c r="F958" s="173">
        <v>1827723.38</v>
      </c>
      <c r="G958" s="175">
        <v>2150969.2210836299</v>
      </c>
      <c r="H958" s="175">
        <v>8411694.2610836308</v>
      </c>
      <c r="I958" s="188">
        <v>-0.15027915690991756</v>
      </c>
      <c r="J958" s="189">
        <v>1.3400302707917469</v>
      </c>
      <c r="K958" s="189">
        <v>0.17748950069717886</v>
      </c>
      <c r="L958" s="189">
        <v>1.162540770094568</v>
      </c>
      <c r="M958" s="190"/>
    </row>
    <row r="959" spans="1:13" ht="16.5" customHeight="1" x14ac:dyDescent="0.2">
      <c r="A959" s="178" t="s">
        <v>81</v>
      </c>
      <c r="B959" s="172" t="s">
        <v>221</v>
      </c>
      <c r="C959" s="173">
        <v>15514.330000000002</v>
      </c>
      <c r="D959" s="173">
        <v>12026.36</v>
      </c>
      <c r="E959" s="174">
        <v>3487.9700000000012</v>
      </c>
      <c r="F959" s="173">
        <v>81591.620000000024</v>
      </c>
      <c r="G959" s="175">
        <v>142310.85</v>
      </c>
      <c r="H959" s="175">
        <v>259511.38</v>
      </c>
      <c r="I959" s="188">
        <v>-0.42666620289317347</v>
      </c>
      <c r="J959" s="189">
        <v>5.98204530506894E-2</v>
      </c>
      <c r="K959" s="189">
        <v>5.4757750141411028E-3</v>
      </c>
      <c r="L959" s="189">
        <v>5.43446780365483E-2</v>
      </c>
      <c r="M959" s="190"/>
    </row>
    <row r="960" spans="1:13" ht="16.5" customHeight="1" x14ac:dyDescent="0.2">
      <c r="A960" s="178" t="s">
        <v>81</v>
      </c>
      <c r="B960" s="172" t="s">
        <v>222</v>
      </c>
      <c r="C960" s="173">
        <v>24287.5</v>
      </c>
      <c r="D960" s="173">
        <v>9670</v>
      </c>
      <c r="E960" s="174">
        <v>14617.5</v>
      </c>
      <c r="F960" s="173">
        <v>43139.5</v>
      </c>
      <c r="G960" s="175">
        <v>28353.650000000005</v>
      </c>
      <c r="H960" s="175">
        <v>74689.45</v>
      </c>
      <c r="I960" s="188">
        <v>0.52147959786482478</v>
      </c>
      <c r="J960" s="189">
        <v>3.1628547568735794E-2</v>
      </c>
      <c r="K960" s="189">
        <v>1.5759718287881677E-3</v>
      </c>
      <c r="L960" s="189">
        <v>3.0052575739947626E-2</v>
      </c>
      <c r="M960" s="190"/>
    </row>
    <row r="961" spans="1:13" ht="16.5" customHeight="1" x14ac:dyDescent="0.2">
      <c r="A961" s="178" t="s">
        <v>81</v>
      </c>
      <c r="B961" s="172" t="s">
        <v>223</v>
      </c>
      <c r="C961" s="173">
        <v>0</v>
      </c>
      <c r="D961" s="173">
        <v>8814</v>
      </c>
      <c r="E961" s="174">
        <v>-8814</v>
      </c>
      <c r="F961" s="173">
        <v>33873.64</v>
      </c>
      <c r="G961" s="175">
        <v>0</v>
      </c>
      <c r="H961" s="175">
        <v>0</v>
      </c>
      <c r="I961" s="188" t="s">
        <v>112</v>
      </c>
      <c r="J961" s="189">
        <v>2.4835105508089605E-2</v>
      </c>
      <c r="K961" s="189">
        <v>0</v>
      </c>
      <c r="L961" s="189">
        <v>2.4835105508089605E-2</v>
      </c>
      <c r="M961" s="190"/>
    </row>
    <row r="962" spans="1:13" ht="16.5" customHeight="1" x14ac:dyDescent="0.2">
      <c r="A962" s="178" t="s">
        <v>81</v>
      </c>
      <c r="B962" s="172" t="s">
        <v>224</v>
      </c>
      <c r="C962" s="173">
        <v>19826.5</v>
      </c>
      <c r="D962" s="173">
        <v>0</v>
      </c>
      <c r="E962" s="174">
        <v>19826.5</v>
      </c>
      <c r="F962" s="173">
        <v>68291.739999999991</v>
      </c>
      <c r="G962" s="175">
        <v>123749.21</v>
      </c>
      <c r="H962" s="175">
        <v>274732.27999999997</v>
      </c>
      <c r="I962" s="188">
        <v>-0.44814403259624858</v>
      </c>
      <c r="J962" s="189">
        <v>5.0069392254007035E-2</v>
      </c>
      <c r="K962" s="189">
        <v>5.7969409834821772E-3</v>
      </c>
      <c r="L962" s="189">
        <v>4.4272451270524857E-2</v>
      </c>
      <c r="M962" s="190"/>
    </row>
    <row r="963" spans="1:13" ht="16.5" customHeight="1" x14ac:dyDescent="0.2">
      <c r="A963" s="178" t="s">
        <v>81</v>
      </c>
      <c r="B963" s="172" t="s">
        <v>225</v>
      </c>
      <c r="C963" s="173">
        <v>447448.30000000005</v>
      </c>
      <c r="D963" s="173">
        <v>1189.17</v>
      </c>
      <c r="E963" s="174">
        <v>446259.13000000006</v>
      </c>
      <c r="F963" s="173">
        <v>454305.54000000004</v>
      </c>
      <c r="G963" s="175">
        <v>10255.139999999998</v>
      </c>
      <c r="H963" s="175">
        <v>19892.39</v>
      </c>
      <c r="I963" s="188">
        <v>43.300276739274175</v>
      </c>
      <c r="J963" s="189">
        <v>0.33308277524380681</v>
      </c>
      <c r="K963" s="189">
        <v>4.1973593656490253E-4</v>
      </c>
      <c r="L963" s="189">
        <v>0.33266303930724189</v>
      </c>
      <c r="M963" s="190"/>
    </row>
    <row r="964" spans="1:13" ht="16.5" customHeight="1" x14ac:dyDescent="0.2">
      <c r="A964" s="178" t="s">
        <v>81</v>
      </c>
      <c r="B964" s="172" t="s">
        <v>226</v>
      </c>
      <c r="C964" s="173">
        <v>0</v>
      </c>
      <c r="D964" s="173">
        <v>0</v>
      </c>
      <c r="E964" s="174">
        <v>0</v>
      </c>
      <c r="F964" s="173">
        <v>0</v>
      </c>
      <c r="G964" s="175">
        <v>809</v>
      </c>
      <c r="H964" s="175">
        <v>1330.77</v>
      </c>
      <c r="I964" s="188">
        <v>-1</v>
      </c>
      <c r="J964" s="189">
        <v>0</v>
      </c>
      <c r="K964" s="189">
        <v>2.8079682345986347E-5</v>
      </c>
      <c r="L964" s="189">
        <v>-2.8079682345986347E-5</v>
      </c>
      <c r="M964" s="190"/>
    </row>
    <row r="965" spans="1:13" ht="16.5" customHeight="1" x14ac:dyDescent="0.2">
      <c r="A965" s="178" t="s">
        <v>81</v>
      </c>
      <c r="B965" s="172" t="s">
        <v>227</v>
      </c>
      <c r="C965" s="173">
        <v>8208</v>
      </c>
      <c r="D965" s="173">
        <v>120000</v>
      </c>
      <c r="E965" s="174">
        <v>-111792</v>
      </c>
      <c r="F965" s="173">
        <v>237016</v>
      </c>
      <c r="G965" s="175">
        <v>101307.99999999999</v>
      </c>
      <c r="H965" s="175">
        <v>431548</v>
      </c>
      <c r="I965" s="188">
        <v>1.3395585738539904</v>
      </c>
      <c r="J965" s="189">
        <v>0.17377280289645181</v>
      </c>
      <c r="K965" s="189">
        <v>9.1058039759280094E-3</v>
      </c>
      <c r="L965" s="189">
        <v>0.1646669989205238</v>
      </c>
      <c r="M965" s="190"/>
    </row>
    <row r="966" spans="1:13" ht="16.5" customHeight="1" x14ac:dyDescent="0.2">
      <c r="A966" s="178" t="s">
        <v>81</v>
      </c>
      <c r="B966" s="176" t="s">
        <v>228</v>
      </c>
      <c r="C966" s="173">
        <v>0</v>
      </c>
      <c r="D966" s="173">
        <v>-11973.37</v>
      </c>
      <c r="E966" s="174">
        <v>11973.37</v>
      </c>
      <c r="F966" s="173">
        <v>0</v>
      </c>
      <c r="G966" s="175">
        <v>0</v>
      </c>
      <c r="H966" s="175">
        <v>0</v>
      </c>
      <c r="I966" s="188" t="s">
        <v>112</v>
      </c>
      <c r="J966" s="189">
        <v>0</v>
      </c>
      <c r="K966" s="189">
        <v>0</v>
      </c>
      <c r="L966" s="189">
        <v>0</v>
      </c>
      <c r="M966" s="190"/>
    </row>
    <row r="967" spans="1:13" ht="16.5" customHeight="1" x14ac:dyDescent="0.2">
      <c r="A967" s="178" t="s">
        <v>81</v>
      </c>
      <c r="B967" s="172" t="s">
        <v>229</v>
      </c>
      <c r="C967" s="173">
        <v>0</v>
      </c>
      <c r="D967" s="173">
        <v>8110</v>
      </c>
      <c r="E967" s="174">
        <v>-8110</v>
      </c>
      <c r="F967" s="173">
        <v>325920</v>
      </c>
      <c r="G967" s="175">
        <v>140284.35999999999</v>
      </c>
      <c r="H967" s="175">
        <v>229084.36</v>
      </c>
      <c r="I967" s="188">
        <v>1.3232810842206502</v>
      </c>
      <c r="J967" s="189">
        <v>0.23895446687148367</v>
      </c>
      <c r="K967" s="189">
        <v>4.8337549382940562E-3</v>
      </c>
      <c r="L967" s="189">
        <v>0.23412071193318962</v>
      </c>
      <c r="M967" s="190"/>
    </row>
    <row r="968" spans="1:13" ht="16.5" customHeight="1" x14ac:dyDescent="0.2">
      <c r="A968" s="178" t="s">
        <v>81</v>
      </c>
      <c r="B968" s="172" t="s">
        <v>230</v>
      </c>
      <c r="C968" s="173">
        <v>0</v>
      </c>
      <c r="D968" s="173">
        <v>0</v>
      </c>
      <c r="E968" s="174">
        <v>0</v>
      </c>
      <c r="F968" s="173">
        <v>153760</v>
      </c>
      <c r="G968" s="175">
        <v>3000</v>
      </c>
      <c r="H968" s="175">
        <v>34584</v>
      </c>
      <c r="I968" s="188">
        <v>50.25333333333333</v>
      </c>
      <c r="J968" s="189">
        <v>0.11273207789076868</v>
      </c>
      <c r="K968" s="189">
        <v>7.2973371375488765E-4</v>
      </c>
      <c r="L968" s="189">
        <v>0.1120023441770138</v>
      </c>
      <c r="M968" s="190"/>
    </row>
    <row r="969" spans="1:13" ht="16.5" customHeight="1" x14ac:dyDescent="0.2">
      <c r="A969" s="178" t="s">
        <v>81</v>
      </c>
      <c r="B969" s="172" t="s">
        <v>231</v>
      </c>
      <c r="C969" s="173">
        <v>0</v>
      </c>
      <c r="D969" s="173">
        <v>-6770.49</v>
      </c>
      <c r="E969" s="174">
        <v>6770.49</v>
      </c>
      <c r="F969" s="173">
        <v>-53618.810000000005</v>
      </c>
      <c r="G969" s="175">
        <v>0</v>
      </c>
      <c r="H969" s="175">
        <v>0</v>
      </c>
      <c r="I969" s="188" t="s">
        <v>112</v>
      </c>
      <c r="J969" s="189">
        <v>-3.9311653650691517E-2</v>
      </c>
      <c r="K969" s="189">
        <v>0</v>
      </c>
      <c r="L969" s="189">
        <v>-3.9311653650691517E-2</v>
      </c>
      <c r="M969" s="190"/>
    </row>
    <row r="970" spans="1:13" ht="16.5" customHeight="1" x14ac:dyDescent="0.2">
      <c r="A970" s="178" t="s">
        <v>81</v>
      </c>
      <c r="B970" s="172" t="s">
        <v>232</v>
      </c>
      <c r="C970" s="173">
        <v>450220.04</v>
      </c>
      <c r="D970" s="173">
        <v>383464.6</v>
      </c>
      <c r="E970" s="174">
        <v>66755.44</v>
      </c>
      <c r="F970" s="173">
        <v>2461069.23</v>
      </c>
      <c r="G970" s="175">
        <v>2022932.3721500004</v>
      </c>
      <c r="H970" s="175">
        <v>4309269.3171000006</v>
      </c>
      <c r="I970" s="188">
        <v>0.21658502473038266</v>
      </c>
      <c r="J970" s="189">
        <v>1.8043798655757941</v>
      </c>
      <c r="K970" s="189">
        <v>9.0926992318337146E-2</v>
      </c>
      <c r="L970" s="189">
        <v>1.713452873257457</v>
      </c>
      <c r="M970" s="190"/>
    </row>
    <row r="971" spans="1:13" ht="16.5" customHeight="1" x14ac:dyDescent="0.2">
      <c r="A971" s="178" t="s">
        <v>81</v>
      </c>
      <c r="B971" s="172" t="s">
        <v>233</v>
      </c>
      <c r="C971" s="173">
        <v>9493</v>
      </c>
      <c r="D971" s="173">
        <v>3528</v>
      </c>
      <c r="E971" s="174">
        <v>5965</v>
      </c>
      <c r="F971" s="173">
        <v>110953.91</v>
      </c>
      <c r="G971" s="175">
        <v>44437.96</v>
      </c>
      <c r="H971" s="175">
        <v>101657.9</v>
      </c>
      <c r="I971" s="188">
        <v>1.4968272620975402</v>
      </c>
      <c r="J971" s="189">
        <v>8.1347976225320875E-2</v>
      </c>
      <c r="K971" s="189">
        <v>2.1450149462041114E-3</v>
      </c>
      <c r="L971" s="189">
        <v>7.920296127911676E-2</v>
      </c>
      <c r="M971" s="190"/>
    </row>
    <row r="972" spans="1:13" ht="16.5" customHeight="1" x14ac:dyDescent="0.2">
      <c r="A972" s="178" t="s">
        <v>81</v>
      </c>
      <c r="B972" s="172" t="s">
        <v>234</v>
      </c>
      <c r="C972" s="173">
        <v>-6132</v>
      </c>
      <c r="D972" s="173">
        <v>0</v>
      </c>
      <c r="E972" s="174">
        <v>-6132</v>
      </c>
      <c r="F972" s="173">
        <v>-6132</v>
      </c>
      <c r="G972" s="175">
        <v>-2055</v>
      </c>
      <c r="H972" s="175">
        <v>-2055</v>
      </c>
      <c r="I972" s="188">
        <v>1.9839416058394161</v>
      </c>
      <c r="J972" s="189">
        <v>-4.4957928045408005E-3</v>
      </c>
      <c r="K972" s="189">
        <v>-4.3361172269439457E-5</v>
      </c>
      <c r="L972" s="189">
        <v>-4.4524316322713609E-3</v>
      </c>
      <c r="M972" s="190"/>
    </row>
    <row r="973" spans="1:13" ht="16.5" customHeight="1" x14ac:dyDescent="0.2">
      <c r="A973" s="178" t="s">
        <v>81</v>
      </c>
      <c r="B973" s="172" t="s">
        <v>127</v>
      </c>
      <c r="C973" s="173">
        <v>40791.409999999996</v>
      </c>
      <c r="D973" s="173">
        <v>1817.16</v>
      </c>
      <c r="E973" s="174">
        <v>38974.249999999993</v>
      </c>
      <c r="F973" s="173">
        <v>-9837739.7699999996</v>
      </c>
      <c r="G973" s="175">
        <v>2045243.0632821929</v>
      </c>
      <c r="H973" s="175">
        <v>12009188.887003599</v>
      </c>
      <c r="I973" s="188">
        <v>-5.8100589835090108</v>
      </c>
      <c r="J973" s="189">
        <v>-7.2127266260454777</v>
      </c>
      <c r="K973" s="189">
        <v>0.25339781418277418</v>
      </c>
      <c r="L973" s="189">
        <v>-7.4661244402282518</v>
      </c>
      <c r="M973" s="190"/>
    </row>
    <row r="974" spans="1:13" ht="16.5" customHeight="1" x14ac:dyDescent="0.2">
      <c r="A974" s="178" t="s">
        <v>81</v>
      </c>
      <c r="B974" s="79" t="s">
        <v>235</v>
      </c>
      <c r="C974" s="173">
        <v>0</v>
      </c>
      <c r="D974" s="173">
        <v>0</v>
      </c>
      <c r="E974" s="174">
        <v>0</v>
      </c>
      <c r="F974" s="173">
        <v>0</v>
      </c>
      <c r="G974" s="175">
        <v>0</v>
      </c>
      <c r="H974" s="175">
        <v>0</v>
      </c>
      <c r="I974" s="188" t="s">
        <v>112</v>
      </c>
      <c r="J974" s="189">
        <v>0</v>
      </c>
      <c r="K974" s="189">
        <v>0</v>
      </c>
      <c r="L974" s="189">
        <v>0</v>
      </c>
      <c r="M974" s="190"/>
    </row>
    <row r="975" spans="1:13" ht="16.5" customHeight="1" x14ac:dyDescent="0.2">
      <c r="A975" s="178" t="s">
        <v>81</v>
      </c>
      <c r="B975" s="79" t="s">
        <v>236</v>
      </c>
      <c r="C975" s="173">
        <v>1275565.9700000002</v>
      </c>
      <c r="D975" s="173">
        <v>1008591.05</v>
      </c>
      <c r="E975" s="174">
        <v>266974.92000000016</v>
      </c>
      <c r="F975" s="173">
        <v>3835720.1100000003</v>
      </c>
      <c r="G975" s="175">
        <v>3514325.7800000003</v>
      </c>
      <c r="H975" s="175">
        <v>14344133.99</v>
      </c>
      <c r="I975" s="188">
        <v>9.1452628503894795E-2</v>
      </c>
      <c r="J975" s="189">
        <v>2.8122313879273402</v>
      </c>
      <c r="K975" s="189">
        <v>0.30266591970623452</v>
      </c>
      <c r="L975" s="189">
        <v>2.5095654682211057</v>
      </c>
      <c r="M975" s="190"/>
    </row>
    <row r="976" spans="1:13" ht="16.5" customHeight="1" x14ac:dyDescent="0.2">
      <c r="A976" s="178" t="s">
        <v>81</v>
      </c>
      <c r="B976" s="79" t="s">
        <v>237</v>
      </c>
      <c r="C976" s="173">
        <v>0</v>
      </c>
      <c r="D976" s="173">
        <v>0</v>
      </c>
      <c r="E976" s="174">
        <v>0</v>
      </c>
      <c r="F976" s="173">
        <v>0</v>
      </c>
      <c r="G976" s="175">
        <v>0</v>
      </c>
      <c r="H976" s="175">
        <v>-585000</v>
      </c>
      <c r="I976" s="188" t="s">
        <v>112</v>
      </c>
      <c r="J976" s="189">
        <v>0</v>
      </c>
      <c r="K976" s="189">
        <v>-1.2343691375971817E-2</v>
      </c>
      <c r="L976" s="189">
        <v>1.2343691375971817E-2</v>
      </c>
      <c r="M976" s="190"/>
    </row>
    <row r="977" spans="1:13" ht="16.5" customHeight="1" x14ac:dyDescent="0.2">
      <c r="A977" s="178" t="s">
        <v>81</v>
      </c>
      <c r="B977" s="79" t="s">
        <v>238</v>
      </c>
      <c r="C977" s="173">
        <v>182327.38</v>
      </c>
      <c r="D977" s="173">
        <v>162505.74</v>
      </c>
      <c r="E977" s="174">
        <v>19821.640000000014</v>
      </c>
      <c r="F977" s="173">
        <v>807072.52999999991</v>
      </c>
      <c r="G977" s="175">
        <v>1684370.7796917863</v>
      </c>
      <c r="H977" s="175">
        <v>5021447.5983338095</v>
      </c>
      <c r="I977" s="188">
        <v>-0.52084627700102848</v>
      </c>
      <c r="J977" s="189">
        <v>0.59172062510054457</v>
      </c>
      <c r="K977" s="189">
        <v>0.10595418703324347</v>
      </c>
      <c r="L977" s="189">
        <v>0.48576643806730113</v>
      </c>
      <c r="M977" s="190"/>
    </row>
    <row r="978" spans="1:13" ht="16.5" customHeight="1" x14ac:dyDescent="0.2">
      <c r="A978" s="178" t="s">
        <v>81</v>
      </c>
      <c r="B978" s="79" t="s">
        <v>239</v>
      </c>
      <c r="C978" s="173">
        <v>116500.2</v>
      </c>
      <c r="D978" s="173">
        <v>113313.47</v>
      </c>
      <c r="E978" s="174">
        <v>3186.7299999999959</v>
      </c>
      <c r="F978" s="173">
        <v>423275.46</v>
      </c>
      <c r="G978" s="175">
        <v>427638.8329411766</v>
      </c>
      <c r="H978" s="175">
        <v>1187131.5900000001</v>
      </c>
      <c r="I978" s="188">
        <v>-1.0203406718624075E-2</v>
      </c>
      <c r="J978" s="189">
        <v>0.31033248000761543</v>
      </c>
      <c r="K978" s="189">
        <v>2.5048864905344807E-2</v>
      </c>
      <c r="L978" s="189">
        <v>0.28528361510227063</v>
      </c>
      <c r="M978" s="190"/>
    </row>
    <row r="979" spans="1:13" ht="16.5" customHeight="1" x14ac:dyDescent="0.2">
      <c r="A979" s="178" t="s">
        <v>81</v>
      </c>
      <c r="B979" s="79" t="s">
        <v>240</v>
      </c>
      <c r="C979" s="173">
        <v>0</v>
      </c>
      <c r="D979" s="173">
        <v>0</v>
      </c>
      <c r="E979" s="174">
        <v>0</v>
      </c>
      <c r="F979" s="173">
        <v>0</v>
      </c>
      <c r="G979" s="175">
        <v>0</v>
      </c>
      <c r="H979" s="175">
        <v>0</v>
      </c>
      <c r="I979" s="188" t="s">
        <v>112</v>
      </c>
      <c r="J979" s="189">
        <v>0</v>
      </c>
      <c r="K979" s="189">
        <v>0</v>
      </c>
      <c r="L979" s="189">
        <v>0</v>
      </c>
      <c r="M979" s="190"/>
    </row>
    <row r="980" spans="1:13" ht="16.5" customHeight="1" x14ac:dyDescent="0.2">
      <c r="A980" s="178" t="s">
        <v>81</v>
      </c>
      <c r="B980" s="79" t="s">
        <v>241</v>
      </c>
      <c r="C980" s="173">
        <v>0</v>
      </c>
      <c r="D980" s="173">
        <v>0</v>
      </c>
      <c r="E980" s="174">
        <v>0</v>
      </c>
      <c r="F980" s="173">
        <v>667.17</v>
      </c>
      <c r="G980" s="175">
        <v>0</v>
      </c>
      <c r="H980" s="175">
        <v>2001</v>
      </c>
      <c r="I980" s="188" t="s">
        <v>112</v>
      </c>
      <c r="J980" s="189">
        <v>4.8914841575431933E-4</v>
      </c>
      <c r="K980" s="189">
        <v>4.2221754603965137E-5</v>
      </c>
      <c r="L980" s="189">
        <v>4.4692666115035419E-4</v>
      </c>
      <c r="M980" s="190"/>
    </row>
    <row r="981" spans="1:13" ht="16.5" customHeight="1" x14ac:dyDescent="0.2">
      <c r="A981" s="178" t="s">
        <v>81</v>
      </c>
      <c r="B981" s="79" t="s">
        <v>242</v>
      </c>
      <c r="C981" s="173">
        <v>0</v>
      </c>
      <c r="D981" s="173">
        <v>0</v>
      </c>
      <c r="E981" s="174">
        <v>0</v>
      </c>
      <c r="F981" s="173">
        <v>0</v>
      </c>
      <c r="G981" s="175">
        <v>0</v>
      </c>
      <c r="H981" s="175">
        <v>-8097</v>
      </c>
      <c r="I981" s="188" t="s">
        <v>112</v>
      </c>
      <c r="J981" s="189">
        <v>0</v>
      </c>
      <c r="K981" s="189">
        <v>-1.70849348839733E-4</v>
      </c>
      <c r="L981" s="189">
        <v>1.70849348839733E-4</v>
      </c>
      <c r="M981" s="190"/>
    </row>
    <row r="982" spans="1:13" ht="16.5" customHeight="1" x14ac:dyDescent="0.2">
      <c r="A982" s="178" t="s">
        <v>81</v>
      </c>
      <c r="B982" s="79" t="s">
        <v>243</v>
      </c>
      <c r="C982" s="173">
        <v>0</v>
      </c>
      <c r="D982" s="173">
        <v>0</v>
      </c>
      <c r="E982" s="174">
        <v>0</v>
      </c>
      <c r="F982" s="173">
        <v>0</v>
      </c>
      <c r="G982" s="175">
        <v>47577.999999999993</v>
      </c>
      <c r="H982" s="175">
        <v>74289.94</v>
      </c>
      <c r="I982" s="188">
        <v>-1</v>
      </c>
      <c r="J982" s="189">
        <v>0</v>
      </c>
      <c r="K982" s="189">
        <v>1.5675420370931004E-3</v>
      </c>
      <c r="L982" s="189">
        <v>-1.5675420370931004E-3</v>
      </c>
      <c r="M982" s="190"/>
    </row>
    <row r="983" spans="1:13" ht="16.5" customHeight="1" x14ac:dyDescent="0.2">
      <c r="A983" s="178" t="s">
        <v>81</v>
      </c>
      <c r="B983" s="79" t="s">
        <v>244</v>
      </c>
      <c r="C983" s="173">
        <v>0</v>
      </c>
      <c r="D983" s="173">
        <v>0</v>
      </c>
      <c r="E983" s="174">
        <v>0</v>
      </c>
      <c r="F983" s="173">
        <v>0</v>
      </c>
      <c r="G983" s="175">
        <v>0</v>
      </c>
      <c r="H983" s="175">
        <v>0</v>
      </c>
      <c r="I983" s="188" t="s">
        <v>112</v>
      </c>
      <c r="J983" s="189">
        <v>0</v>
      </c>
      <c r="K983" s="189">
        <v>0</v>
      </c>
      <c r="L983" s="189">
        <v>0</v>
      </c>
      <c r="M983" s="190"/>
    </row>
    <row r="984" spans="1:13" ht="16.5" customHeight="1" x14ac:dyDescent="0.2">
      <c r="A984" s="178" t="s">
        <v>81</v>
      </c>
      <c r="B984" s="177" t="s">
        <v>245</v>
      </c>
      <c r="C984" s="173">
        <v>0</v>
      </c>
      <c r="D984" s="173">
        <v>0</v>
      </c>
      <c r="E984" s="174">
        <v>0</v>
      </c>
      <c r="F984" s="173">
        <v>0</v>
      </c>
      <c r="G984" s="175">
        <v>0</v>
      </c>
      <c r="H984" s="175">
        <v>0</v>
      </c>
      <c r="I984" s="188" t="s">
        <v>112</v>
      </c>
      <c r="J984" s="189">
        <v>0</v>
      </c>
      <c r="K984" s="189">
        <v>0</v>
      </c>
      <c r="L984" s="189">
        <v>0</v>
      </c>
      <c r="M984" s="190"/>
    </row>
    <row r="985" spans="1:13" ht="16.5" customHeight="1" x14ac:dyDescent="0.2">
      <c r="A985" s="178" t="s">
        <v>81</v>
      </c>
      <c r="B985" s="177" t="s">
        <v>246</v>
      </c>
      <c r="C985" s="173">
        <v>0</v>
      </c>
      <c r="D985" s="173">
        <v>0</v>
      </c>
      <c r="E985" s="174">
        <v>0</v>
      </c>
      <c r="F985" s="173">
        <v>0</v>
      </c>
      <c r="G985" s="175">
        <v>0</v>
      </c>
      <c r="H985" s="175">
        <v>0</v>
      </c>
      <c r="I985" s="188" t="s">
        <v>112</v>
      </c>
      <c r="J985" s="189">
        <v>0</v>
      </c>
      <c r="K985" s="189">
        <v>0</v>
      </c>
      <c r="L985" s="189">
        <v>0</v>
      </c>
      <c r="M985" s="190"/>
    </row>
    <row r="986" spans="1:13" ht="16.5" customHeight="1" x14ac:dyDescent="0.2">
      <c r="A986" s="178" t="s">
        <v>81</v>
      </c>
      <c r="B986" s="177" t="s">
        <v>247</v>
      </c>
      <c r="C986" s="173">
        <v>0</v>
      </c>
      <c r="D986" s="173">
        <v>0</v>
      </c>
      <c r="E986" s="174">
        <v>0</v>
      </c>
      <c r="F986" s="173">
        <v>0</v>
      </c>
      <c r="G986" s="175">
        <v>88000</v>
      </c>
      <c r="H986" s="175">
        <v>88000</v>
      </c>
      <c r="I986" s="188">
        <v>-1</v>
      </c>
      <c r="J986" s="189">
        <v>0</v>
      </c>
      <c r="K986" s="189">
        <v>1.8568287881803758E-3</v>
      </c>
      <c r="L986" s="189">
        <v>-1.8568287881803758E-3</v>
      </c>
      <c r="M986" s="190"/>
    </row>
    <row r="987" spans="1:13" ht="16.5" customHeight="1" x14ac:dyDescent="0.2">
      <c r="A987" s="178" t="s">
        <v>81</v>
      </c>
      <c r="B987" s="177" t="s">
        <v>248</v>
      </c>
      <c r="C987" s="173">
        <v>0</v>
      </c>
      <c r="D987" s="173">
        <v>0</v>
      </c>
      <c r="E987" s="174">
        <v>0</v>
      </c>
      <c r="F987" s="173">
        <v>0</v>
      </c>
      <c r="G987" s="175">
        <v>0</v>
      </c>
      <c r="H987" s="175">
        <v>0</v>
      </c>
      <c r="I987" s="188" t="s">
        <v>112</v>
      </c>
      <c r="J987" s="189">
        <v>0</v>
      </c>
      <c r="K987" s="189">
        <v>0</v>
      </c>
      <c r="L987" s="189">
        <v>0</v>
      </c>
      <c r="M987" s="190"/>
    </row>
    <row r="988" spans="1:13" ht="16.5" customHeight="1" x14ac:dyDescent="0.2">
      <c r="A988" s="178" t="s">
        <v>81</v>
      </c>
      <c r="B988" s="178" t="s">
        <v>210</v>
      </c>
      <c r="C988" s="179">
        <v>2915386.8200000003</v>
      </c>
      <c r="D988" s="179">
        <v>2132831.6800000002</v>
      </c>
      <c r="E988" s="180">
        <v>782555.14000000013</v>
      </c>
      <c r="F988" s="179">
        <v>1363941.8600000008</v>
      </c>
      <c r="G988" s="181">
        <v>12967728.469575217</v>
      </c>
      <c r="H988" s="181">
        <v>47392630.144557796</v>
      </c>
      <c r="I988" s="191">
        <v>-0.89482029461057344</v>
      </c>
      <c r="J988" s="192">
        <v>1</v>
      </c>
      <c r="K988" s="192">
        <v>1</v>
      </c>
      <c r="L988" s="192">
        <v>0</v>
      </c>
      <c r="M988" s="193"/>
    </row>
  </sheetData>
  <customSheetViews>
    <customSheetView guid="{06BD1D1B-41BA-436C-BF40-816F0B8E9F4C}" showPageBreaks="1" printArea="1" hiddenColumns="1" view="pageBreakPreview">
      <selection activeCell="F10" sqref="F10"/>
      <rowBreaks count="3" manualBreakCount="3">
        <brk id="48" max="4" man="1"/>
        <brk id="96" max="4" man="1"/>
        <brk id="144" max="4" man="1"/>
      </rowBreaks>
      <pageMargins left="0.31496062992126" right="0.31496062992126" top="0.35433070866141703" bottom="0.55118110236220497" header="0.196850393700787" footer="0.31496062992126"/>
      <printOptions horizontalCentered="1"/>
      <pageSetup paperSize="9" orientation="portrait"/>
      <headerFooter>
        <oddFooter>&amp;R&amp;"-,常规"&amp;14 18-&amp;P/&amp;N</oddFooter>
      </headerFooter>
    </customSheetView>
    <customSheetView guid="{4C820B11-478D-4395-9ADF-45BC1A8E7592}" showPageBreaks="1" fitToPage="1" printArea="1" view="pageBreakPreview" topLeftCell="A280">
      <selection activeCell="C9" sqref="C9"/>
      <rowBreaks count="3" manualBreakCount="3">
        <brk id="48" max="4" man="1"/>
        <brk id="96" max="4" man="1"/>
        <brk id="144" max="4" man="1"/>
      </rowBreaks>
      <pageMargins left="0.70866141732283505" right="0.70866141732283505" top="0.74803149606299202" bottom="0.74803149606299202" header="0.31496062992126" footer="0.31496062992126"/>
      <pageSetup paperSize="9" scale="96" fitToHeight="0" orientation="portrait"/>
    </customSheetView>
  </customSheetViews>
  <phoneticPr fontId="39" type="noConversion"/>
  <printOptions horizontalCentered="1"/>
  <pageMargins left="0.31496062992126" right="0.31496062992126" top="0.55118110236220497" bottom="0.55118110236220497" header="0.118110236220472" footer="0.118110236220472"/>
  <pageSetup paperSize="9" scale="46" fitToHeight="0" orientation="portrait" r:id="rId1"/>
  <headerFooter>
    <oddFooter>&amp;R&amp;"-,常规"&amp;14 17-&amp;P/&amp;N</oddFooter>
  </headerFooter>
  <rowBreaks count="1" manualBreakCount="1">
    <brk id="52" max="12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CCFFCC"/>
  </sheetPr>
  <dimension ref="A1:O43"/>
  <sheetViews>
    <sheetView workbookViewId="0">
      <pane xSplit="3" ySplit="5" topLeftCell="D6" activePane="bottomRight" state="frozen"/>
      <selection pane="topRight"/>
      <selection pane="bottomLeft"/>
      <selection pane="bottomRight" activeCell="B4" sqref="B4:B9"/>
    </sheetView>
  </sheetViews>
  <sheetFormatPr defaultColWidth="9" defaultRowHeight="12.75" x14ac:dyDescent="0.2"/>
  <cols>
    <col min="1" max="12" width="15.28515625" customWidth="1"/>
  </cols>
  <sheetData>
    <row r="1" spans="1:13" ht="18.75" x14ac:dyDescent="0.2">
      <c r="A1" s="104" t="s">
        <v>487</v>
      </c>
      <c r="B1" s="78"/>
      <c r="C1" s="78"/>
      <c r="D1" s="78"/>
      <c r="E1" s="78"/>
      <c r="F1" s="78"/>
      <c r="G1" s="78"/>
      <c r="H1" s="78"/>
    </row>
    <row r="2" spans="1:13" x14ac:dyDescent="0.2">
      <c r="A2" s="78"/>
      <c r="B2" s="78"/>
      <c r="C2" s="78"/>
      <c r="D2" s="78"/>
      <c r="E2" s="78"/>
      <c r="F2" s="105"/>
      <c r="G2" s="105" t="s">
        <v>41</v>
      </c>
      <c r="H2" s="105"/>
      <c r="I2" s="75" t="s">
        <v>42</v>
      </c>
      <c r="J2" s="75"/>
      <c r="K2" s="75" t="s">
        <v>43</v>
      </c>
      <c r="L2" s="75"/>
    </row>
    <row r="3" spans="1:13" x14ac:dyDescent="0.2">
      <c r="A3" s="105" t="s">
        <v>3</v>
      </c>
      <c r="B3" s="106" t="s">
        <v>488</v>
      </c>
      <c r="C3" s="106" t="s">
        <v>489</v>
      </c>
      <c r="D3" s="78"/>
      <c r="E3" s="78"/>
      <c r="F3" s="107" t="s">
        <v>3</v>
      </c>
      <c r="G3" s="107" t="s">
        <v>488</v>
      </c>
      <c r="H3" s="107" t="s">
        <v>489</v>
      </c>
      <c r="I3" s="120" t="s">
        <v>488</v>
      </c>
      <c r="J3" s="120" t="s">
        <v>489</v>
      </c>
      <c r="K3" s="120" t="s">
        <v>488</v>
      </c>
      <c r="L3" s="120" t="s">
        <v>489</v>
      </c>
    </row>
    <row r="4" spans="1:13" x14ac:dyDescent="0.2">
      <c r="A4" s="105" t="s">
        <v>24</v>
      </c>
      <c r="B4" s="108" t="e">
        <f>B34+#REF!</f>
        <v>#REF!</v>
      </c>
      <c r="C4" s="108">
        <f>B26</f>
        <v>43450</v>
      </c>
      <c r="D4" s="109"/>
      <c r="E4" s="110"/>
      <c r="F4" s="107" t="s">
        <v>490</v>
      </c>
      <c r="G4" s="107" t="s">
        <v>491</v>
      </c>
      <c r="H4" s="107" t="s">
        <v>492</v>
      </c>
      <c r="I4" s="120" t="s">
        <v>491</v>
      </c>
      <c r="J4" s="120" t="s">
        <v>492</v>
      </c>
      <c r="K4" s="120" t="s">
        <v>491</v>
      </c>
      <c r="L4" s="120" t="s">
        <v>492</v>
      </c>
      <c r="M4" s="121" t="s">
        <v>493</v>
      </c>
    </row>
    <row r="5" spans="1:13" x14ac:dyDescent="0.2">
      <c r="A5" s="105" t="s">
        <v>51</v>
      </c>
      <c r="B5" s="108" t="e">
        <f>B35+#REF!</f>
        <v>#REF!</v>
      </c>
      <c r="C5" s="108">
        <f t="shared" ref="C5:C9" si="0">B27</f>
        <v>40150</v>
      </c>
      <c r="D5" s="109"/>
      <c r="E5" s="110"/>
      <c r="F5" s="107" t="s">
        <v>24</v>
      </c>
      <c r="G5" s="107" t="e">
        <f>B4</f>
        <v>#REF!</v>
      </c>
      <c r="H5" s="107">
        <f>C4</f>
        <v>43450</v>
      </c>
      <c r="I5" s="120"/>
      <c r="J5" s="120"/>
      <c r="K5" s="120">
        <v>0</v>
      </c>
      <c r="L5" s="120">
        <v>0</v>
      </c>
      <c r="M5" s="121" t="s">
        <v>493</v>
      </c>
    </row>
    <row r="6" spans="1:13" x14ac:dyDescent="0.2">
      <c r="A6" s="105" t="s">
        <v>216</v>
      </c>
      <c r="B6" s="108" t="e">
        <f>B36+#REF!</f>
        <v>#REF!</v>
      </c>
      <c r="C6" s="108">
        <f t="shared" si="0"/>
        <v>278300</v>
      </c>
      <c r="D6" s="109"/>
      <c r="E6" s="110"/>
      <c r="F6" s="107" t="s">
        <v>51</v>
      </c>
      <c r="G6" s="107" t="e">
        <f t="shared" ref="G6:G10" si="1">B5</f>
        <v>#REF!</v>
      </c>
      <c r="H6" s="107">
        <f t="shared" ref="H6:H10" si="2">C5</f>
        <v>40150</v>
      </c>
      <c r="I6" s="120"/>
      <c r="J6" s="120"/>
      <c r="K6" s="120">
        <v>0</v>
      </c>
      <c r="L6" s="120">
        <v>0</v>
      </c>
      <c r="M6" s="121" t="s">
        <v>493</v>
      </c>
    </row>
    <row r="7" spans="1:13" x14ac:dyDescent="0.2">
      <c r="A7" s="105" t="s">
        <v>53</v>
      </c>
      <c r="B7" s="108" t="e">
        <f>B37+#REF!</f>
        <v>#REF!</v>
      </c>
      <c r="C7" s="108">
        <f t="shared" si="0"/>
        <v>17600</v>
      </c>
      <c r="D7" s="109"/>
      <c r="E7" s="110"/>
      <c r="F7" s="107" t="s">
        <v>216</v>
      </c>
      <c r="G7" s="107" t="e">
        <f t="shared" si="1"/>
        <v>#REF!</v>
      </c>
      <c r="H7" s="107">
        <f t="shared" si="2"/>
        <v>278300</v>
      </c>
      <c r="I7" s="120"/>
      <c r="J7" s="120"/>
      <c r="K7" s="120">
        <v>0</v>
      </c>
      <c r="L7" s="120">
        <v>0</v>
      </c>
      <c r="M7" s="121" t="s">
        <v>493</v>
      </c>
    </row>
    <row r="8" spans="1:13" x14ac:dyDescent="0.2">
      <c r="A8" s="105" t="s">
        <v>54</v>
      </c>
      <c r="B8" s="108" t="e">
        <f>B38+#REF!</f>
        <v>#REF!</v>
      </c>
      <c r="C8" s="108">
        <f t="shared" si="0"/>
        <v>63250</v>
      </c>
      <c r="D8" s="109"/>
      <c r="E8" s="110"/>
      <c r="F8" s="107" t="s">
        <v>53</v>
      </c>
      <c r="G8" s="107" t="e">
        <f t="shared" si="1"/>
        <v>#REF!</v>
      </c>
      <c r="H8" s="107">
        <f t="shared" si="2"/>
        <v>17600</v>
      </c>
      <c r="I8" s="120"/>
      <c r="J8" s="120"/>
      <c r="K8" s="120">
        <v>0</v>
      </c>
      <c r="L8" s="120">
        <v>0</v>
      </c>
      <c r="M8" s="121" t="s">
        <v>493</v>
      </c>
    </row>
    <row r="9" spans="1:13" x14ac:dyDescent="0.2">
      <c r="A9" s="111" t="s">
        <v>55</v>
      </c>
      <c r="B9" s="108" t="e">
        <f>B39+#REF!</f>
        <v>#REF!</v>
      </c>
      <c r="C9" s="108">
        <f t="shared" si="0"/>
        <v>51150</v>
      </c>
      <c r="D9" s="109"/>
      <c r="E9" s="110"/>
      <c r="F9" s="112" t="s">
        <v>54</v>
      </c>
      <c r="G9" s="107" t="e">
        <f t="shared" si="1"/>
        <v>#REF!</v>
      </c>
      <c r="H9" s="107">
        <f t="shared" si="2"/>
        <v>63250</v>
      </c>
      <c r="I9" s="120"/>
      <c r="J9" s="120"/>
      <c r="K9" s="120">
        <v>0</v>
      </c>
      <c r="L9" s="120">
        <v>0</v>
      </c>
      <c r="M9" s="121" t="s">
        <v>493</v>
      </c>
    </row>
    <row r="10" spans="1:13" x14ac:dyDescent="0.2">
      <c r="A10" s="105" t="s">
        <v>494</v>
      </c>
      <c r="B10" s="107">
        <v>0</v>
      </c>
      <c r="C10" s="107">
        <v>0</v>
      </c>
      <c r="D10" s="109"/>
      <c r="E10" s="110"/>
      <c r="F10" s="107" t="s">
        <v>55</v>
      </c>
      <c r="G10" s="107" t="e">
        <f t="shared" si="1"/>
        <v>#REF!</v>
      </c>
      <c r="H10" s="107">
        <f t="shared" si="2"/>
        <v>51150</v>
      </c>
      <c r="I10" s="120"/>
      <c r="J10" s="120"/>
      <c r="K10" s="120">
        <v>0</v>
      </c>
      <c r="L10" s="120">
        <v>0</v>
      </c>
      <c r="M10" s="121" t="s">
        <v>493</v>
      </c>
    </row>
    <row r="11" spans="1:13" x14ac:dyDescent="0.15">
      <c r="A11" s="113" t="s">
        <v>495</v>
      </c>
      <c r="B11" s="107"/>
      <c r="C11" s="107"/>
      <c r="D11" s="110"/>
      <c r="E11" s="110"/>
      <c r="F11" s="107" t="s">
        <v>494</v>
      </c>
      <c r="G11" s="107">
        <v>0</v>
      </c>
      <c r="H11" s="107">
        <v>0</v>
      </c>
      <c r="I11" s="120"/>
      <c r="J11" s="120"/>
      <c r="K11" s="120">
        <v>0</v>
      </c>
      <c r="L11" s="120">
        <v>0</v>
      </c>
    </row>
    <row r="12" spans="1:13" x14ac:dyDescent="0.15">
      <c r="A12" s="113" t="s">
        <v>496</v>
      </c>
      <c r="B12" s="107"/>
      <c r="C12" s="107"/>
      <c r="D12" s="110"/>
      <c r="E12" s="110"/>
      <c r="F12" s="107" t="s">
        <v>495</v>
      </c>
      <c r="G12" s="107">
        <v>0</v>
      </c>
      <c r="H12" s="107">
        <v>0</v>
      </c>
      <c r="I12" s="120"/>
      <c r="J12" s="120"/>
      <c r="K12" s="120">
        <v>0</v>
      </c>
      <c r="L12" s="120">
        <v>0</v>
      </c>
    </row>
    <row r="13" spans="1:13" x14ac:dyDescent="0.15">
      <c r="A13" s="113" t="s">
        <v>497</v>
      </c>
      <c r="B13" s="107"/>
      <c r="C13" s="107"/>
      <c r="D13" s="110"/>
      <c r="E13" s="110"/>
      <c r="F13" s="114" t="s">
        <v>496</v>
      </c>
      <c r="G13" s="107">
        <v>0</v>
      </c>
      <c r="H13" s="107">
        <v>0</v>
      </c>
      <c r="I13" s="120"/>
      <c r="J13" s="120"/>
      <c r="K13" s="120">
        <v>0</v>
      </c>
      <c r="L13" s="120">
        <v>0</v>
      </c>
    </row>
    <row r="14" spans="1:13" x14ac:dyDescent="0.15">
      <c r="A14" s="113" t="s">
        <v>498</v>
      </c>
      <c r="B14" s="107"/>
      <c r="C14" s="107"/>
      <c r="D14" s="110"/>
      <c r="E14" s="110"/>
      <c r="F14" s="114" t="s">
        <v>497</v>
      </c>
      <c r="G14" s="107">
        <v>0</v>
      </c>
      <c r="H14" s="107">
        <v>0</v>
      </c>
      <c r="I14" s="120"/>
      <c r="J14" s="120"/>
      <c r="K14" s="120">
        <v>0</v>
      </c>
      <c r="L14" s="120">
        <v>0</v>
      </c>
    </row>
    <row r="15" spans="1:13" x14ac:dyDescent="0.2">
      <c r="A15" s="105" t="s">
        <v>499</v>
      </c>
      <c r="B15" s="107"/>
      <c r="C15" s="107"/>
      <c r="D15" s="110"/>
      <c r="E15" s="110"/>
      <c r="F15" s="107" t="s">
        <v>498</v>
      </c>
      <c r="G15" s="107">
        <v>0</v>
      </c>
      <c r="H15" s="107">
        <v>0</v>
      </c>
      <c r="I15" s="107"/>
      <c r="J15" s="107"/>
      <c r="K15" s="107">
        <v>0</v>
      </c>
      <c r="L15" s="107">
        <v>0</v>
      </c>
    </row>
    <row r="16" spans="1:13" x14ac:dyDescent="0.2">
      <c r="A16" s="78" t="s">
        <v>500</v>
      </c>
      <c r="B16" s="110"/>
      <c r="C16" s="110"/>
      <c r="D16" s="110"/>
      <c r="E16" s="110"/>
      <c r="F16" s="110" t="s">
        <v>499</v>
      </c>
      <c r="G16" s="115">
        <v>0</v>
      </c>
      <c r="H16" s="115">
        <v>0</v>
      </c>
      <c r="I16" s="115"/>
      <c r="J16" s="115"/>
      <c r="K16" s="115"/>
      <c r="L16" s="115"/>
    </row>
    <row r="17" spans="1:15" x14ac:dyDescent="0.2">
      <c r="A17" s="78" t="s">
        <v>210</v>
      </c>
      <c r="B17" s="110"/>
      <c r="C17" s="110"/>
      <c r="D17" s="110"/>
      <c r="E17" s="110"/>
      <c r="F17" s="107" t="s">
        <v>500</v>
      </c>
      <c r="G17" s="107">
        <v>0</v>
      </c>
      <c r="H17" s="107">
        <v>0</v>
      </c>
      <c r="I17" s="120"/>
      <c r="J17" s="120"/>
      <c r="K17" s="120"/>
      <c r="L17" s="120"/>
    </row>
    <row r="18" spans="1:15" x14ac:dyDescent="0.2">
      <c r="A18" s="105"/>
      <c r="B18" s="107"/>
      <c r="C18" s="107"/>
      <c r="D18" s="110"/>
      <c r="E18" s="110"/>
      <c r="F18" s="107" t="s">
        <v>501</v>
      </c>
      <c r="G18" s="107">
        <v>0</v>
      </c>
      <c r="H18" s="107">
        <v>0</v>
      </c>
      <c r="I18" s="120"/>
      <c r="J18" s="120"/>
      <c r="K18" s="120"/>
      <c r="L18" s="120"/>
    </row>
    <row r="19" spans="1:15" x14ac:dyDescent="0.15">
      <c r="A19" s="113"/>
      <c r="B19" s="107"/>
      <c r="C19" s="107"/>
      <c r="D19" s="110"/>
      <c r="E19" s="110"/>
      <c r="F19" s="114"/>
      <c r="G19" s="107"/>
      <c r="H19" s="107"/>
      <c r="I19" s="120"/>
      <c r="J19" s="120"/>
      <c r="K19" s="120"/>
      <c r="L19" s="120"/>
    </row>
    <row r="20" spans="1:15" x14ac:dyDescent="0.2">
      <c r="A20" s="105"/>
      <c r="B20" s="107"/>
      <c r="C20" s="107"/>
      <c r="D20" s="110"/>
      <c r="E20" s="110"/>
      <c r="F20" s="107"/>
      <c r="G20" s="107"/>
      <c r="H20" s="107"/>
      <c r="I20" s="120"/>
      <c r="J20" s="120"/>
      <c r="K20" s="120"/>
      <c r="L20" s="120"/>
    </row>
    <row r="21" spans="1:15" x14ac:dyDescent="0.2">
      <c r="A21" s="105"/>
      <c r="B21" s="107"/>
      <c r="C21" s="107"/>
      <c r="D21" s="110"/>
      <c r="E21" s="110"/>
      <c r="F21" s="107"/>
      <c r="G21" s="107"/>
      <c r="H21" s="107"/>
      <c r="I21" s="120"/>
      <c r="J21" s="120"/>
      <c r="K21" s="120"/>
      <c r="L21" s="120"/>
    </row>
    <row r="22" spans="1:15" x14ac:dyDescent="0.2">
      <c r="A22" s="105"/>
      <c r="B22" s="107"/>
      <c r="C22" s="107"/>
      <c r="D22" s="110"/>
      <c r="E22" s="110"/>
      <c r="F22" s="107"/>
      <c r="G22" s="107"/>
      <c r="H22" s="107"/>
      <c r="I22" s="120"/>
      <c r="J22" s="120"/>
      <c r="K22" s="120"/>
      <c r="L22" s="120"/>
    </row>
    <row r="23" spans="1:15" x14ac:dyDescent="0.2">
      <c r="A23" s="105"/>
      <c r="B23" s="107"/>
      <c r="C23" s="107"/>
      <c r="D23" s="110"/>
      <c r="E23" s="110"/>
      <c r="F23" s="107"/>
      <c r="G23" s="107"/>
      <c r="H23" s="107"/>
      <c r="I23" s="120"/>
      <c r="J23" s="120"/>
      <c r="K23" s="120"/>
      <c r="L23" s="120"/>
    </row>
    <row r="24" spans="1:15" x14ac:dyDescent="0.2">
      <c r="A24" s="71" t="s">
        <v>502</v>
      </c>
      <c r="B24" s="116" t="s">
        <v>503</v>
      </c>
      <c r="D24">
        <v>10000</v>
      </c>
    </row>
    <row r="25" spans="1:15" x14ac:dyDescent="0.2">
      <c r="A25" s="88" t="s">
        <v>25</v>
      </c>
      <c r="B25" s="117" t="s">
        <v>7</v>
      </c>
      <c r="C25" s="74" t="s">
        <v>475</v>
      </c>
      <c r="D25" s="74" t="s">
        <v>476</v>
      </c>
      <c r="E25" s="74" t="s">
        <v>477</v>
      </c>
      <c r="F25" s="74" t="s">
        <v>478</v>
      </c>
      <c r="G25" s="74" t="s">
        <v>479</v>
      </c>
      <c r="H25" s="74" t="s">
        <v>480</v>
      </c>
      <c r="I25" s="74" t="s">
        <v>481</v>
      </c>
      <c r="J25" s="74" t="s">
        <v>482</v>
      </c>
      <c r="K25" s="74" t="s">
        <v>483</v>
      </c>
      <c r="L25" s="74" t="s">
        <v>484</v>
      </c>
      <c r="M25" s="74" t="s">
        <v>485</v>
      </c>
      <c r="N25" s="74" t="s">
        <v>486</v>
      </c>
      <c r="O25" s="71" t="s">
        <v>210</v>
      </c>
    </row>
    <row r="26" spans="1:15" x14ac:dyDescent="0.2">
      <c r="A26" s="105" t="s">
        <v>24</v>
      </c>
      <c r="B26" s="118">
        <v>43450</v>
      </c>
      <c r="C26" s="75">
        <v>24200</v>
      </c>
      <c r="D26" s="75">
        <v>1950</v>
      </c>
      <c r="E26" s="75">
        <v>35200</v>
      </c>
      <c r="F26" s="75">
        <v>66550</v>
      </c>
      <c r="G26" s="75">
        <v>31350</v>
      </c>
      <c r="H26" s="74">
        <f>B26</f>
        <v>43450</v>
      </c>
      <c r="I26" s="74"/>
      <c r="J26" s="74"/>
      <c r="K26" s="74"/>
      <c r="L26" s="74"/>
      <c r="M26" s="74"/>
      <c r="N26" s="74"/>
      <c r="O26">
        <f>SUM(C26:N26)</f>
        <v>202700</v>
      </c>
    </row>
    <row r="27" spans="1:15" x14ac:dyDescent="0.2">
      <c r="A27" s="105" t="s">
        <v>51</v>
      </c>
      <c r="B27" s="118">
        <v>40150</v>
      </c>
      <c r="C27" s="75">
        <v>101200</v>
      </c>
      <c r="D27" s="75">
        <v>1650</v>
      </c>
      <c r="E27" s="75">
        <v>102460</v>
      </c>
      <c r="F27" s="75">
        <v>69300</v>
      </c>
      <c r="G27" s="75">
        <v>60500</v>
      </c>
      <c r="H27" s="74">
        <f t="shared" ref="H27:H40" si="3">B27</f>
        <v>40150</v>
      </c>
      <c r="I27" s="74"/>
      <c r="J27" s="74"/>
      <c r="K27" s="74"/>
      <c r="L27" s="74"/>
      <c r="M27" s="74"/>
      <c r="N27" s="74"/>
      <c r="O27">
        <f t="shared" ref="O27:O40" si="4">SUM(C27:N27)</f>
        <v>375260</v>
      </c>
    </row>
    <row r="28" spans="1:15" x14ac:dyDescent="0.2">
      <c r="A28" s="105" t="s">
        <v>216</v>
      </c>
      <c r="B28" s="118">
        <v>278300</v>
      </c>
      <c r="C28" s="75">
        <v>1100</v>
      </c>
      <c r="D28" s="75">
        <v>7400</v>
      </c>
      <c r="E28" s="75">
        <v>12100</v>
      </c>
      <c r="F28" s="75">
        <v>15400</v>
      </c>
      <c r="G28" s="75">
        <v>3520</v>
      </c>
      <c r="H28" s="74">
        <f t="shared" si="3"/>
        <v>278300</v>
      </c>
      <c r="I28" s="74"/>
      <c r="J28" s="74"/>
      <c r="K28" s="74"/>
      <c r="L28" s="74"/>
      <c r="M28" s="74"/>
      <c r="N28" s="74"/>
      <c r="O28">
        <f t="shared" si="4"/>
        <v>317820</v>
      </c>
    </row>
    <row r="29" spans="1:15" x14ac:dyDescent="0.2">
      <c r="A29" s="105" t="s">
        <v>53</v>
      </c>
      <c r="B29" s="118">
        <v>17600</v>
      </c>
      <c r="C29" s="75">
        <v>11000</v>
      </c>
      <c r="D29" s="75">
        <v>11000</v>
      </c>
      <c r="E29" s="75">
        <v>0</v>
      </c>
      <c r="F29" s="75">
        <v>22550</v>
      </c>
      <c r="G29" s="75">
        <v>48950</v>
      </c>
      <c r="H29" s="74">
        <f t="shared" si="3"/>
        <v>17600</v>
      </c>
      <c r="I29" s="74"/>
      <c r="J29" s="74"/>
      <c r="K29" s="74"/>
      <c r="L29" s="74"/>
      <c r="M29" s="74"/>
      <c r="N29" s="74"/>
      <c r="O29">
        <f t="shared" si="4"/>
        <v>111100</v>
      </c>
    </row>
    <row r="30" spans="1:15" x14ac:dyDescent="0.2">
      <c r="A30" s="105" t="s">
        <v>54</v>
      </c>
      <c r="B30" s="118">
        <v>63250</v>
      </c>
      <c r="C30" s="75">
        <v>197450</v>
      </c>
      <c r="D30" s="75">
        <v>15700</v>
      </c>
      <c r="E30" s="75">
        <v>19250</v>
      </c>
      <c r="F30" s="75">
        <v>45100</v>
      </c>
      <c r="G30" s="75">
        <v>8250</v>
      </c>
      <c r="H30" s="74">
        <f t="shared" si="3"/>
        <v>63250</v>
      </c>
      <c r="I30" s="74"/>
      <c r="J30" s="74"/>
      <c r="K30" s="74"/>
      <c r="L30" s="74"/>
      <c r="M30" s="74"/>
      <c r="N30" s="74"/>
      <c r="O30">
        <f t="shared" si="4"/>
        <v>349000</v>
      </c>
    </row>
    <row r="31" spans="1:15" x14ac:dyDescent="0.2">
      <c r="A31" s="111" t="s">
        <v>55</v>
      </c>
      <c r="B31" s="118">
        <v>51150</v>
      </c>
      <c r="C31" s="75">
        <v>52250</v>
      </c>
      <c r="D31" s="75">
        <v>0</v>
      </c>
      <c r="E31" s="75">
        <v>22000</v>
      </c>
      <c r="F31" s="75">
        <v>61600</v>
      </c>
      <c r="G31" s="75">
        <v>23650</v>
      </c>
      <c r="H31" s="74">
        <f t="shared" si="3"/>
        <v>51150</v>
      </c>
      <c r="I31" s="74"/>
      <c r="J31" s="74"/>
      <c r="K31" s="74"/>
      <c r="L31" s="74"/>
      <c r="M31" s="74"/>
      <c r="N31" s="74"/>
      <c r="O31">
        <f t="shared" si="4"/>
        <v>210650</v>
      </c>
    </row>
    <row r="32" spans="1:15" x14ac:dyDescent="0.2">
      <c r="A32" s="117" t="s">
        <v>210</v>
      </c>
      <c r="B32" s="118">
        <f>SUM(B26:B31)</f>
        <v>493900</v>
      </c>
      <c r="C32" s="119">
        <f>(SUM(C26:C31))</f>
        <v>387200</v>
      </c>
      <c r="D32" s="119">
        <f t="shared" ref="D32:G32" si="5">(SUM(D26:D31))</f>
        <v>37700</v>
      </c>
      <c r="E32" s="119">
        <f t="shared" si="5"/>
        <v>191010</v>
      </c>
      <c r="F32" s="119">
        <f t="shared" si="5"/>
        <v>280500</v>
      </c>
      <c r="G32" s="119">
        <f t="shared" si="5"/>
        <v>176220</v>
      </c>
      <c r="H32" s="74">
        <f t="shared" si="3"/>
        <v>493900</v>
      </c>
      <c r="I32" s="122">
        <f t="shared" ref="I32:N32" si="6">SUM(I26:I31)</f>
        <v>0</v>
      </c>
      <c r="J32" s="122">
        <f t="shared" si="6"/>
        <v>0</v>
      </c>
      <c r="K32" s="122">
        <f t="shared" si="6"/>
        <v>0</v>
      </c>
      <c r="L32" s="122">
        <f t="shared" si="6"/>
        <v>0</v>
      </c>
      <c r="M32" s="122">
        <f t="shared" si="6"/>
        <v>0</v>
      </c>
      <c r="N32" s="122">
        <f t="shared" si="6"/>
        <v>0</v>
      </c>
      <c r="O32">
        <f t="shared" si="4"/>
        <v>1566530</v>
      </c>
    </row>
    <row r="33" spans="1:15" x14ac:dyDescent="0.2">
      <c r="A33" s="88" t="s">
        <v>44</v>
      </c>
      <c r="B33" s="118">
        <f t="shared" ref="B33" si="7">G33</f>
        <v>0</v>
      </c>
      <c r="C33" s="75">
        <v>0</v>
      </c>
      <c r="D33" s="75">
        <v>0</v>
      </c>
      <c r="E33" s="75">
        <v>0</v>
      </c>
      <c r="F33" s="75">
        <v>0</v>
      </c>
      <c r="G33" s="75">
        <v>0</v>
      </c>
      <c r="H33" s="74">
        <f t="shared" si="3"/>
        <v>0</v>
      </c>
      <c r="I33" s="74"/>
      <c r="J33" s="74"/>
      <c r="K33" s="74"/>
      <c r="L33" s="74"/>
      <c r="M33" s="74"/>
      <c r="N33" s="74"/>
      <c r="O33">
        <f t="shared" si="4"/>
        <v>0</v>
      </c>
    </row>
    <row r="34" spans="1:15" x14ac:dyDescent="0.2">
      <c r="A34" s="105" t="s">
        <v>24</v>
      </c>
      <c r="B34" s="118">
        <v>34624.85</v>
      </c>
      <c r="C34" s="75">
        <v>18915.72</v>
      </c>
      <c r="D34" s="75">
        <v>1529</v>
      </c>
      <c r="E34" s="75">
        <v>27533.040000000001</v>
      </c>
      <c r="F34" s="75">
        <v>52015.47</v>
      </c>
      <c r="G34" s="75">
        <v>24487</v>
      </c>
      <c r="H34" s="74">
        <f t="shared" si="3"/>
        <v>34624.85</v>
      </c>
      <c r="I34" s="74"/>
      <c r="J34" s="74"/>
      <c r="K34" s="74"/>
      <c r="L34" s="74"/>
      <c r="M34" s="74"/>
      <c r="N34" s="74"/>
      <c r="O34">
        <f t="shared" si="4"/>
        <v>159105.08000000002</v>
      </c>
    </row>
    <row r="35" spans="1:15" x14ac:dyDescent="0.2">
      <c r="A35" s="105" t="s">
        <v>51</v>
      </c>
      <c r="B35" s="118">
        <v>31180.269999999997</v>
      </c>
      <c r="C35" s="75">
        <v>83517.19</v>
      </c>
      <c r="D35" s="75">
        <v>1291.5</v>
      </c>
      <c r="E35" s="75">
        <v>85657.09</v>
      </c>
      <c r="F35" s="75">
        <v>54165.11</v>
      </c>
      <c r="G35" s="75">
        <v>47247.44</v>
      </c>
      <c r="H35" s="74">
        <f t="shared" si="3"/>
        <v>31180.269999999997</v>
      </c>
      <c r="I35" s="74"/>
      <c r="J35" s="74"/>
      <c r="K35" s="74"/>
      <c r="L35" s="74"/>
      <c r="M35" s="74"/>
      <c r="N35" s="74"/>
      <c r="O35">
        <f t="shared" si="4"/>
        <v>303058.60000000003</v>
      </c>
    </row>
    <row r="36" spans="1:15" x14ac:dyDescent="0.2">
      <c r="A36" s="105" t="s">
        <v>216</v>
      </c>
      <c r="B36" s="118">
        <v>215600.88</v>
      </c>
      <c r="C36" s="75">
        <v>861</v>
      </c>
      <c r="D36" s="75">
        <v>5834.01</v>
      </c>
      <c r="E36" s="75">
        <v>9464.49</v>
      </c>
      <c r="F36" s="75">
        <v>12036.64</v>
      </c>
      <c r="G36" s="75">
        <v>3006.52</v>
      </c>
      <c r="H36" s="74">
        <f t="shared" si="3"/>
        <v>215600.88</v>
      </c>
      <c r="I36" s="74"/>
      <c r="J36" s="74"/>
      <c r="K36" s="74"/>
      <c r="L36" s="74"/>
      <c r="M36" s="74"/>
      <c r="N36" s="74"/>
      <c r="O36">
        <f t="shared" si="4"/>
        <v>246803.54</v>
      </c>
    </row>
    <row r="37" spans="1:15" x14ac:dyDescent="0.2">
      <c r="A37" s="105" t="s">
        <v>53</v>
      </c>
      <c r="B37" s="118">
        <v>13692.539999999999</v>
      </c>
      <c r="C37" s="75">
        <v>8610.02</v>
      </c>
      <c r="D37" s="75">
        <v>8610.0300000000007</v>
      </c>
      <c r="E37" s="75">
        <v>0</v>
      </c>
      <c r="F37" s="75">
        <v>17625.14</v>
      </c>
      <c r="G37" s="75">
        <v>38227.120000000003</v>
      </c>
      <c r="H37" s="74">
        <f t="shared" si="3"/>
        <v>13692.539999999999</v>
      </c>
      <c r="I37" s="74"/>
      <c r="J37" s="74"/>
      <c r="K37" s="74"/>
      <c r="L37" s="74"/>
      <c r="M37" s="74"/>
      <c r="N37" s="74"/>
      <c r="O37">
        <f t="shared" si="4"/>
        <v>86764.849999999991</v>
      </c>
    </row>
    <row r="38" spans="1:15" x14ac:dyDescent="0.2">
      <c r="A38" s="105" t="s">
        <v>54</v>
      </c>
      <c r="B38" s="118">
        <v>49381.44000000001</v>
      </c>
      <c r="C38" s="75">
        <v>154549.87</v>
      </c>
      <c r="D38" s="75">
        <v>12291.54</v>
      </c>
      <c r="E38" s="75">
        <v>15057.13</v>
      </c>
      <c r="F38" s="75">
        <v>35250.160000000003</v>
      </c>
      <c r="G38" s="75">
        <v>6877.35</v>
      </c>
      <c r="H38" s="74">
        <f t="shared" si="3"/>
        <v>49381.44000000001</v>
      </c>
      <c r="I38" s="74"/>
      <c r="J38" s="74"/>
      <c r="K38" s="74"/>
      <c r="L38" s="74"/>
      <c r="M38" s="74"/>
      <c r="N38" s="74"/>
      <c r="O38">
        <f t="shared" si="4"/>
        <v>273407.49000000005</v>
      </c>
    </row>
    <row r="39" spans="1:15" x14ac:dyDescent="0.2">
      <c r="A39" s="111" t="s">
        <v>55</v>
      </c>
      <c r="B39" s="118">
        <v>39682.700000000004</v>
      </c>
      <c r="C39" s="75">
        <v>40897.58</v>
      </c>
      <c r="D39" s="75">
        <v>0</v>
      </c>
      <c r="E39" s="75">
        <v>17208.14</v>
      </c>
      <c r="F39" s="75">
        <v>48146.8</v>
      </c>
      <c r="G39" s="75">
        <v>18470.330000000002</v>
      </c>
      <c r="H39" s="74">
        <f t="shared" si="3"/>
        <v>39682.700000000004</v>
      </c>
      <c r="I39" s="74"/>
      <c r="J39" s="74"/>
      <c r="K39" s="74"/>
      <c r="L39" s="74"/>
      <c r="M39" s="74"/>
      <c r="N39" s="74"/>
      <c r="O39">
        <f t="shared" si="4"/>
        <v>164405.55000000002</v>
      </c>
    </row>
    <row r="40" spans="1:15" x14ac:dyDescent="0.2">
      <c r="A40" s="117" t="s">
        <v>210</v>
      </c>
      <c r="B40" s="118">
        <f>SUM(B33:B39)</f>
        <v>384162.68</v>
      </c>
      <c r="C40" s="119">
        <f>SUM(C34:C39)</f>
        <v>307351.38</v>
      </c>
      <c r="D40" s="119">
        <f t="shared" ref="D40:N40" si="8">SUM(D34:D39)</f>
        <v>29556.080000000002</v>
      </c>
      <c r="E40" s="119">
        <f t="shared" si="8"/>
        <v>154919.89000000001</v>
      </c>
      <c r="F40" s="119">
        <f t="shared" si="8"/>
        <v>219239.32</v>
      </c>
      <c r="G40" s="119">
        <f t="shared" si="8"/>
        <v>138315.76</v>
      </c>
      <c r="H40" s="74">
        <f t="shared" si="3"/>
        <v>384162.68</v>
      </c>
      <c r="I40" s="122">
        <f t="shared" si="8"/>
        <v>0</v>
      </c>
      <c r="J40" s="122">
        <f t="shared" si="8"/>
        <v>0</v>
      </c>
      <c r="K40" s="122">
        <f t="shared" si="8"/>
        <v>0</v>
      </c>
      <c r="L40" s="122">
        <f t="shared" si="8"/>
        <v>0</v>
      </c>
      <c r="M40" s="122">
        <f t="shared" si="8"/>
        <v>0</v>
      </c>
      <c r="N40" s="122">
        <f t="shared" si="8"/>
        <v>0</v>
      </c>
      <c r="O40">
        <f t="shared" si="4"/>
        <v>1233545.1100000001</v>
      </c>
    </row>
    <row r="41" spans="1:15" x14ac:dyDescent="0.2"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</row>
    <row r="43" spans="1:15" x14ac:dyDescent="0.2">
      <c r="G43">
        <f>1-O40/O32</f>
        <v>0.21256208945886768</v>
      </c>
    </row>
  </sheetData>
  <phoneticPr fontId="39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ColWidth="9" defaultRowHeight="12.75" x14ac:dyDescent="0.2"/>
  <sheetData/>
  <phoneticPr fontId="39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P48"/>
  <sheetViews>
    <sheetView view="pageBreakPreview" zoomScaleNormal="100" zoomScaleSheetLayoutView="100" workbookViewId="0">
      <pane xSplit="7" ySplit="6" topLeftCell="H21" activePane="bottomRight" state="frozen"/>
      <selection pane="topRight"/>
      <selection pane="bottomLeft"/>
      <selection pane="bottomRight" activeCell="H29" sqref="H29"/>
    </sheetView>
  </sheetViews>
  <sheetFormatPr defaultColWidth="9.140625" defaultRowHeight="12.75" x14ac:dyDescent="0.2"/>
  <cols>
    <col min="1" max="1" width="9.140625" style="4"/>
    <col min="2" max="2" width="23.7109375" style="4" customWidth="1"/>
    <col min="3" max="3" width="15.85546875" style="4" customWidth="1"/>
    <col min="4" max="7" width="9.28515625" style="4" customWidth="1"/>
    <col min="8" max="8" width="10.42578125" style="4" customWidth="1"/>
    <col min="9" max="11" width="9.28515625" style="4" customWidth="1"/>
    <col min="12" max="12" width="9.7109375" style="4" customWidth="1"/>
    <col min="13" max="16" width="9.140625" style="4" customWidth="1"/>
    <col min="17" max="16384" width="9.140625" style="4"/>
  </cols>
  <sheetData>
    <row r="1" spans="1:16" ht="22.5" x14ac:dyDescent="0.2">
      <c r="A1" s="5" t="s">
        <v>522</v>
      </c>
      <c r="B1" s="5"/>
      <c r="C1" s="5"/>
      <c r="D1" s="5"/>
      <c r="E1" s="5"/>
      <c r="F1" s="5"/>
      <c r="G1" s="5"/>
      <c r="H1" s="6"/>
      <c r="I1" s="6"/>
      <c r="J1" s="6"/>
      <c r="K1" s="6"/>
      <c r="L1" s="6"/>
      <c r="M1" s="6"/>
      <c r="N1" s="6"/>
      <c r="O1" s="53"/>
      <c r="P1" s="53"/>
    </row>
    <row r="2" spans="1:16" ht="22.5" x14ac:dyDescent="0.2">
      <c r="A2" s="7"/>
      <c r="B2" s="7"/>
      <c r="H2" s="7"/>
      <c r="I2" s="7"/>
      <c r="J2" s="7"/>
      <c r="K2" s="7"/>
      <c r="L2" s="54"/>
      <c r="M2" s="55"/>
      <c r="N2" s="54"/>
      <c r="P2" s="54" t="s">
        <v>523</v>
      </c>
    </row>
    <row r="3" spans="1:16" ht="15" customHeight="1" x14ac:dyDescent="0.2">
      <c r="A3" s="849" t="s">
        <v>6</v>
      </c>
      <c r="B3" s="850"/>
      <c r="C3" s="851"/>
      <c r="D3" s="858" t="s">
        <v>524</v>
      </c>
      <c r="E3" s="837"/>
      <c r="F3" s="838"/>
      <c r="G3" s="836" t="s">
        <v>525</v>
      </c>
      <c r="H3" s="837"/>
      <c r="I3" s="838"/>
      <c r="J3" s="843" t="s">
        <v>526</v>
      </c>
      <c r="K3" s="844"/>
      <c r="L3" s="844"/>
      <c r="M3" s="844"/>
      <c r="N3" s="844"/>
      <c r="O3" s="844"/>
      <c r="P3" s="845"/>
    </row>
    <row r="4" spans="1:16" ht="15" customHeight="1" x14ac:dyDescent="0.2">
      <c r="A4" s="852"/>
      <c r="B4" s="853"/>
      <c r="C4" s="854"/>
      <c r="D4" s="8" t="s">
        <v>527</v>
      </c>
      <c r="E4" s="839" t="s">
        <v>528</v>
      </c>
      <c r="F4" s="840"/>
      <c r="G4" s="9" t="s">
        <v>527</v>
      </c>
      <c r="H4" s="841" t="s">
        <v>528</v>
      </c>
      <c r="I4" s="842"/>
      <c r="J4" s="846"/>
      <c r="K4" s="847"/>
      <c r="L4" s="847"/>
      <c r="M4" s="847"/>
      <c r="N4" s="847"/>
      <c r="O4" s="847"/>
      <c r="P4" s="848"/>
    </row>
    <row r="5" spans="1:16" ht="37.5" customHeight="1" x14ac:dyDescent="0.2">
      <c r="A5" s="855"/>
      <c r="B5" s="856"/>
      <c r="C5" s="857"/>
      <c r="D5" s="10" t="s">
        <v>529</v>
      </c>
      <c r="E5" s="11" t="s">
        <v>530</v>
      </c>
      <c r="F5" s="12" t="s">
        <v>529</v>
      </c>
      <c r="G5" s="13" t="s">
        <v>529</v>
      </c>
      <c r="H5" s="14" t="s">
        <v>530</v>
      </c>
      <c r="I5" s="12" t="s">
        <v>529</v>
      </c>
      <c r="J5" s="56" t="s">
        <v>506</v>
      </c>
      <c r="K5" s="57" t="s">
        <v>531</v>
      </c>
      <c r="L5" s="57" t="s">
        <v>532</v>
      </c>
      <c r="M5" s="57" t="s">
        <v>533</v>
      </c>
      <c r="N5" s="57" t="s">
        <v>504</v>
      </c>
      <c r="O5" s="57" t="s">
        <v>505</v>
      </c>
      <c r="P5" s="58" t="s">
        <v>534</v>
      </c>
    </row>
    <row r="6" spans="1:16" ht="24" customHeight="1" x14ac:dyDescent="0.2">
      <c r="A6" s="827" t="s">
        <v>535</v>
      </c>
      <c r="B6" s="833" t="s">
        <v>536</v>
      </c>
      <c r="C6" s="15" t="s">
        <v>507</v>
      </c>
      <c r="D6" s="16">
        <v>0.3639</v>
      </c>
      <c r="E6" s="17">
        <v>0.4511</v>
      </c>
      <c r="F6" s="18" t="s">
        <v>537</v>
      </c>
      <c r="G6" s="19">
        <v>0.3594</v>
      </c>
      <c r="H6" s="17">
        <v>0.45179999999999998</v>
      </c>
      <c r="I6" s="18" t="s">
        <v>537</v>
      </c>
      <c r="J6" s="59">
        <v>9.2399999999999996E-2</v>
      </c>
      <c r="K6" s="60">
        <v>2.8999999999999998E-3</v>
      </c>
      <c r="L6" s="60">
        <v>4.3E-3</v>
      </c>
      <c r="M6" s="60">
        <v>3.3E-3</v>
      </c>
      <c r="N6" s="60">
        <v>8.9999999999999998E-4</v>
      </c>
      <c r="O6" s="60">
        <v>1.6000000000000001E-3</v>
      </c>
      <c r="P6" s="61">
        <v>7.9399999999999998E-2</v>
      </c>
    </row>
    <row r="7" spans="1:16" ht="24" customHeight="1" x14ac:dyDescent="0.2">
      <c r="A7" s="828"/>
      <c r="B7" s="834"/>
      <c r="C7" s="21" t="s">
        <v>508</v>
      </c>
      <c r="D7" s="22">
        <v>0.36370000000000002</v>
      </c>
      <c r="E7" s="23">
        <v>0.43759999999999999</v>
      </c>
      <c r="F7" s="18">
        <v>0.45</v>
      </c>
      <c r="G7" s="24">
        <v>0.35920000000000002</v>
      </c>
      <c r="H7" s="23">
        <v>0.43780000000000002</v>
      </c>
      <c r="I7" s="18">
        <v>0.45</v>
      </c>
      <c r="J7" s="59">
        <v>7.8600000000000003E-2</v>
      </c>
      <c r="K7" s="60">
        <v>2.5000000000000001E-3</v>
      </c>
      <c r="L7" s="60">
        <v>4.3E-3</v>
      </c>
      <c r="M7" s="60">
        <v>2.8999999999999998E-3</v>
      </c>
      <c r="N7" s="60">
        <v>8.0000000000000004E-4</v>
      </c>
      <c r="O7" s="60">
        <v>1.4E-3</v>
      </c>
      <c r="P7" s="61">
        <v>6.6699999999999995E-2</v>
      </c>
    </row>
    <row r="8" spans="1:16" ht="24" customHeight="1" x14ac:dyDescent="0.2">
      <c r="A8" s="828"/>
      <c r="B8" s="834"/>
      <c r="C8" s="21" t="s">
        <v>509</v>
      </c>
      <c r="D8" s="22">
        <v>0.46739999999999998</v>
      </c>
      <c r="E8" s="23">
        <v>0.48049999999999998</v>
      </c>
      <c r="F8" s="18">
        <v>0.51</v>
      </c>
      <c r="G8" s="24">
        <v>0.46160000000000001</v>
      </c>
      <c r="H8" s="23">
        <v>0.48089999999999999</v>
      </c>
      <c r="I8" s="18">
        <v>0.51</v>
      </c>
      <c r="J8" s="62">
        <v>1.9300000000000001E-2</v>
      </c>
      <c r="K8" s="63">
        <v>0</v>
      </c>
      <c r="L8" s="63">
        <v>4.3E-3</v>
      </c>
      <c r="M8" s="63">
        <v>0</v>
      </c>
      <c r="N8" s="63">
        <v>8.9999999999999998E-4</v>
      </c>
      <c r="O8" s="63">
        <v>1.6000000000000001E-3</v>
      </c>
      <c r="P8" s="64">
        <v>1.2500000000000001E-2</v>
      </c>
    </row>
    <row r="9" spans="1:16" ht="24" customHeight="1" x14ac:dyDescent="0.2">
      <c r="A9" s="828"/>
      <c r="B9" s="20" t="s">
        <v>538</v>
      </c>
      <c r="C9" s="25" t="s">
        <v>539</v>
      </c>
      <c r="D9" s="22">
        <v>0.35639999999999999</v>
      </c>
      <c r="E9" s="23">
        <v>0.35639999999999999</v>
      </c>
      <c r="F9" s="18">
        <v>0.46</v>
      </c>
      <c r="G9" s="24">
        <v>0.35189999999999999</v>
      </c>
      <c r="H9" s="23">
        <v>0.44109999999999999</v>
      </c>
      <c r="I9" s="18">
        <v>0.51</v>
      </c>
      <c r="J9" s="59">
        <v>8.9200000000000002E-2</v>
      </c>
      <c r="K9" s="60">
        <v>0</v>
      </c>
      <c r="L9" s="60">
        <v>4.3E-3</v>
      </c>
      <c r="M9" s="60">
        <v>0</v>
      </c>
      <c r="N9" s="60">
        <v>8.9999999999999998E-4</v>
      </c>
      <c r="O9" s="60">
        <v>1.5E-3</v>
      </c>
      <c r="P9" s="61">
        <v>8.2500000000000004E-2</v>
      </c>
    </row>
    <row r="10" spans="1:16" ht="24" customHeight="1" x14ac:dyDescent="0.2">
      <c r="A10" s="828"/>
      <c r="B10" s="26" t="s">
        <v>540</v>
      </c>
      <c r="C10" s="27" t="s">
        <v>539</v>
      </c>
      <c r="D10" s="22">
        <v>0.37569999999999998</v>
      </c>
      <c r="E10" s="23">
        <v>0.43049999999999999</v>
      </c>
      <c r="F10" s="18">
        <v>0.48</v>
      </c>
      <c r="G10" s="24">
        <v>0.371</v>
      </c>
      <c r="H10" s="23">
        <v>0.43109999999999998</v>
      </c>
      <c r="I10" s="18">
        <v>0.48</v>
      </c>
      <c r="J10" s="59">
        <v>6.0100000000000001E-2</v>
      </c>
      <c r="K10" s="60">
        <v>2.8999999999999998E-3</v>
      </c>
      <c r="L10" s="60">
        <v>4.3E-3</v>
      </c>
      <c r="M10" s="60">
        <v>3.3E-3</v>
      </c>
      <c r="N10" s="60">
        <v>8.9999999999999998E-4</v>
      </c>
      <c r="O10" s="60">
        <v>1.5E-3</v>
      </c>
      <c r="P10" s="61">
        <v>4.7199999999999999E-2</v>
      </c>
    </row>
    <row r="11" spans="1:16" ht="24" customHeight="1" x14ac:dyDescent="0.2">
      <c r="A11" s="828"/>
      <c r="B11" s="26" t="s">
        <v>510</v>
      </c>
      <c r="C11" s="27" t="s">
        <v>539</v>
      </c>
      <c r="D11" s="28">
        <v>0.36559999999999998</v>
      </c>
      <c r="E11" s="29">
        <v>0.37659999999999999</v>
      </c>
      <c r="F11" s="30">
        <v>0.43</v>
      </c>
      <c r="G11" s="31">
        <v>0.36559999999999998</v>
      </c>
      <c r="H11" s="29">
        <v>0.45660000000000001</v>
      </c>
      <c r="I11" s="30">
        <v>0.51</v>
      </c>
      <c r="J11" s="65">
        <v>9.0999999999999998E-2</v>
      </c>
      <c r="K11" s="60">
        <v>0</v>
      </c>
      <c r="L11" s="60">
        <v>0</v>
      </c>
      <c r="M11" s="60">
        <v>0</v>
      </c>
      <c r="N11" s="60">
        <v>8.0000000000000004E-4</v>
      </c>
      <c r="O11" s="60">
        <v>1.5E-3</v>
      </c>
      <c r="P11" s="61">
        <v>8.8700000000000001E-2</v>
      </c>
    </row>
    <row r="12" spans="1:16" ht="24" customHeight="1" x14ac:dyDescent="0.2">
      <c r="A12" s="828"/>
      <c r="B12" s="26" t="s">
        <v>511</v>
      </c>
      <c r="C12" s="27" t="s">
        <v>539</v>
      </c>
      <c r="D12" s="22">
        <v>1</v>
      </c>
      <c r="E12" s="23">
        <v>1</v>
      </c>
      <c r="F12" s="18">
        <v>1</v>
      </c>
      <c r="G12" s="23">
        <v>1</v>
      </c>
      <c r="H12" s="23">
        <v>1</v>
      </c>
      <c r="I12" s="18">
        <v>1</v>
      </c>
      <c r="J12" s="59">
        <v>0</v>
      </c>
      <c r="K12" s="60">
        <v>0</v>
      </c>
      <c r="L12" s="60">
        <v>0</v>
      </c>
      <c r="M12" s="60">
        <v>0</v>
      </c>
      <c r="N12" s="60">
        <v>0</v>
      </c>
      <c r="O12" s="60">
        <v>0</v>
      </c>
      <c r="P12" s="61">
        <v>0</v>
      </c>
    </row>
    <row r="13" spans="1:16" ht="24" customHeight="1" x14ac:dyDescent="0.2">
      <c r="A13" s="828"/>
      <c r="B13" s="26" t="s">
        <v>512</v>
      </c>
      <c r="C13" s="27" t="s">
        <v>539</v>
      </c>
      <c r="D13" s="22">
        <v>0.83330000000000004</v>
      </c>
      <c r="E13" s="32">
        <v>0.83330000000000004</v>
      </c>
      <c r="F13" s="33">
        <v>1</v>
      </c>
      <c r="G13" s="23">
        <v>0.83330000000000004</v>
      </c>
      <c r="H13" s="23">
        <v>0.83330000000000004</v>
      </c>
      <c r="I13" s="33">
        <v>1</v>
      </c>
      <c r="J13" s="59">
        <v>0</v>
      </c>
      <c r="K13" s="60">
        <v>0</v>
      </c>
      <c r="L13" s="60">
        <v>0</v>
      </c>
      <c r="M13" s="60">
        <v>0</v>
      </c>
      <c r="N13" s="60">
        <v>0</v>
      </c>
      <c r="O13" s="60">
        <v>0</v>
      </c>
      <c r="P13" s="61">
        <v>0</v>
      </c>
    </row>
    <row r="14" spans="1:16" ht="24" customHeight="1" x14ac:dyDescent="0.2">
      <c r="A14" s="828" t="s">
        <v>541</v>
      </c>
      <c r="B14" s="835" t="s">
        <v>542</v>
      </c>
      <c r="C14" s="27" t="s">
        <v>513</v>
      </c>
      <c r="D14" s="22">
        <v>0.3584</v>
      </c>
      <c r="E14" s="23">
        <v>0.44180000000000003</v>
      </c>
      <c r="F14" s="18" t="s">
        <v>537</v>
      </c>
      <c r="G14" s="24">
        <v>0.33850000000000002</v>
      </c>
      <c r="H14" s="23">
        <v>0.4456</v>
      </c>
      <c r="I14" s="18" t="s">
        <v>537</v>
      </c>
      <c r="J14" s="59">
        <v>0.1071</v>
      </c>
      <c r="K14" s="60">
        <v>2.8999999999999998E-3</v>
      </c>
      <c r="L14" s="60">
        <v>6.9999999999999999E-4</v>
      </c>
      <c r="M14" s="60">
        <v>3.3E-3</v>
      </c>
      <c r="N14" s="60">
        <v>8.9999999999999998E-4</v>
      </c>
      <c r="O14" s="60">
        <v>1.6000000000000001E-3</v>
      </c>
      <c r="P14" s="61">
        <v>9.7699999999999995E-2</v>
      </c>
    </row>
    <row r="15" spans="1:16" ht="24" customHeight="1" x14ac:dyDescent="0.2">
      <c r="A15" s="828"/>
      <c r="B15" s="835"/>
      <c r="C15" s="27" t="s">
        <v>514</v>
      </c>
      <c r="D15" s="22">
        <v>0.35809999999999997</v>
      </c>
      <c r="E15" s="32">
        <v>0.43759999999999999</v>
      </c>
      <c r="F15" s="33">
        <v>0.45</v>
      </c>
      <c r="G15" s="24">
        <v>0.3382</v>
      </c>
      <c r="H15" s="23">
        <v>0.43830000000000002</v>
      </c>
      <c r="I15" s="33">
        <v>0.45</v>
      </c>
      <c r="J15" s="59">
        <v>0.10009999999999999</v>
      </c>
      <c r="K15" s="60">
        <v>2.5000000000000001E-3</v>
      </c>
      <c r="L15" s="60">
        <v>6.9999999999999999E-4</v>
      </c>
      <c r="M15" s="60">
        <v>2.8E-3</v>
      </c>
      <c r="N15" s="60">
        <v>8.0000000000000004E-4</v>
      </c>
      <c r="O15" s="60">
        <v>1.4E-3</v>
      </c>
      <c r="P15" s="61">
        <v>9.1899999999999996E-2</v>
      </c>
    </row>
    <row r="16" spans="1:16" ht="24" customHeight="1" x14ac:dyDescent="0.2">
      <c r="A16" s="828"/>
      <c r="B16" s="835" t="s">
        <v>515</v>
      </c>
      <c r="C16" s="27" t="s">
        <v>543</v>
      </c>
      <c r="D16" s="22">
        <v>0.3584</v>
      </c>
      <c r="E16" s="23">
        <v>0.44180000000000003</v>
      </c>
      <c r="F16" s="18" t="s">
        <v>537</v>
      </c>
      <c r="G16" s="24">
        <v>0.33850000000000002</v>
      </c>
      <c r="H16" s="23">
        <v>0.4456</v>
      </c>
      <c r="I16" s="18" t="s">
        <v>537</v>
      </c>
      <c r="J16" s="59">
        <v>0.1071</v>
      </c>
      <c r="K16" s="60">
        <v>2.8999999999999998E-3</v>
      </c>
      <c r="L16" s="60">
        <v>6.9999999999999999E-4</v>
      </c>
      <c r="M16" s="60">
        <v>3.3E-3</v>
      </c>
      <c r="N16" s="60">
        <v>8.9999999999999998E-4</v>
      </c>
      <c r="O16" s="60">
        <v>1.6000000000000001E-3</v>
      </c>
      <c r="P16" s="61">
        <v>9.7699999999999995E-2</v>
      </c>
    </row>
    <row r="17" spans="1:16" ht="24" customHeight="1" x14ac:dyDescent="0.2">
      <c r="A17" s="828"/>
      <c r="B17" s="835"/>
      <c r="C17" s="27" t="s">
        <v>544</v>
      </c>
      <c r="D17" s="22">
        <v>0.35809999999999997</v>
      </c>
      <c r="E17" s="32">
        <v>0.43759999999999999</v>
      </c>
      <c r="F17" s="33">
        <v>0.45</v>
      </c>
      <c r="G17" s="24">
        <v>0.3382</v>
      </c>
      <c r="H17" s="23">
        <v>0.43830000000000002</v>
      </c>
      <c r="I17" s="33">
        <v>0.45</v>
      </c>
      <c r="J17" s="59">
        <v>0.10009999999999999</v>
      </c>
      <c r="K17" s="60">
        <v>2.5000000000000001E-3</v>
      </c>
      <c r="L17" s="60">
        <v>6.9999999999999999E-4</v>
      </c>
      <c r="M17" s="60">
        <v>2.8E-3</v>
      </c>
      <c r="N17" s="60">
        <v>8.0000000000000004E-4</v>
      </c>
      <c r="O17" s="60">
        <v>1.4E-3</v>
      </c>
      <c r="P17" s="61">
        <v>9.1899999999999996E-2</v>
      </c>
    </row>
    <row r="18" spans="1:16" ht="24" customHeight="1" x14ac:dyDescent="0.2">
      <c r="A18" s="828"/>
      <c r="B18" s="834" t="s">
        <v>516</v>
      </c>
      <c r="C18" s="25" t="s">
        <v>545</v>
      </c>
      <c r="D18" s="22">
        <v>0.42</v>
      </c>
      <c r="E18" s="23">
        <v>0.44</v>
      </c>
      <c r="F18" s="18" t="s">
        <v>537</v>
      </c>
      <c r="G18" s="24">
        <v>0.42</v>
      </c>
      <c r="H18" s="23">
        <v>0.44</v>
      </c>
      <c r="I18" s="18" t="s">
        <v>537</v>
      </c>
      <c r="J18" s="59">
        <v>0.02</v>
      </c>
      <c r="K18" s="60">
        <v>3.2000000000000002E-3</v>
      </c>
      <c r="L18" s="60">
        <v>6.9999999999999999E-4</v>
      </c>
      <c r="M18" s="60">
        <v>3.5999999999999999E-3</v>
      </c>
      <c r="N18" s="60">
        <v>8.9999999999999998E-4</v>
      </c>
      <c r="O18" s="60">
        <v>1.6000000000000001E-3</v>
      </c>
      <c r="P18" s="61">
        <v>0.01</v>
      </c>
    </row>
    <row r="19" spans="1:16" ht="24" customHeight="1" x14ac:dyDescent="0.2">
      <c r="A19" s="828"/>
      <c r="B19" s="834"/>
      <c r="C19" s="25" t="s">
        <v>546</v>
      </c>
      <c r="D19" s="22">
        <v>0.42</v>
      </c>
      <c r="E19" s="23">
        <v>0.44</v>
      </c>
      <c r="F19" s="18" t="s">
        <v>537</v>
      </c>
      <c r="G19" s="24">
        <v>0.42</v>
      </c>
      <c r="H19" s="23">
        <v>0.44</v>
      </c>
      <c r="I19" s="18" t="s">
        <v>537</v>
      </c>
      <c r="J19" s="59">
        <v>0.02</v>
      </c>
      <c r="K19" s="60">
        <v>3.2000000000000002E-3</v>
      </c>
      <c r="L19" s="60">
        <v>6.9999999999999999E-4</v>
      </c>
      <c r="M19" s="60">
        <v>3.5999999999999999E-3</v>
      </c>
      <c r="N19" s="60">
        <v>8.9999999999999998E-4</v>
      </c>
      <c r="O19" s="60">
        <v>1.6000000000000001E-3</v>
      </c>
      <c r="P19" s="61">
        <v>0.01</v>
      </c>
    </row>
    <row r="20" spans="1:16" ht="24" customHeight="1" x14ac:dyDescent="0.2">
      <c r="A20" s="828"/>
      <c r="B20" s="834" t="s">
        <v>517</v>
      </c>
      <c r="C20" s="25" t="s">
        <v>545</v>
      </c>
      <c r="D20" s="22">
        <v>0.39879999999999999</v>
      </c>
      <c r="E20" s="23">
        <v>0.44</v>
      </c>
      <c r="F20" s="18" t="s">
        <v>537</v>
      </c>
      <c r="G20" s="24">
        <v>0.39879999999999999</v>
      </c>
      <c r="H20" s="23">
        <v>0.44</v>
      </c>
      <c r="I20" s="18" t="s">
        <v>537</v>
      </c>
      <c r="J20" s="59">
        <v>4.1200000000000001E-2</v>
      </c>
      <c r="K20" s="60">
        <v>3.0999999999999999E-3</v>
      </c>
      <c r="L20" s="60">
        <v>6.9999999999999999E-4</v>
      </c>
      <c r="M20" s="60">
        <v>3.5000000000000001E-3</v>
      </c>
      <c r="N20" s="60">
        <v>8.9999999999999998E-4</v>
      </c>
      <c r="O20" s="60">
        <v>1.6000000000000001E-3</v>
      </c>
      <c r="P20" s="61">
        <v>3.1399999999999997E-2</v>
      </c>
    </row>
    <row r="21" spans="1:16" ht="24" customHeight="1" x14ac:dyDescent="0.2">
      <c r="A21" s="828"/>
      <c r="B21" s="834"/>
      <c r="C21" s="25" t="s">
        <v>546</v>
      </c>
      <c r="D21" s="22">
        <v>0.39879999999999999</v>
      </c>
      <c r="E21" s="23">
        <v>0.44</v>
      </c>
      <c r="F21" s="18" t="s">
        <v>537</v>
      </c>
      <c r="G21" s="24">
        <v>0.39879999999999999</v>
      </c>
      <c r="H21" s="23">
        <v>0.44</v>
      </c>
      <c r="I21" s="18" t="s">
        <v>537</v>
      </c>
      <c r="J21" s="59">
        <v>4.1200000000000001E-2</v>
      </c>
      <c r="K21" s="60">
        <v>3.0999999999999999E-3</v>
      </c>
      <c r="L21" s="60">
        <v>6.9999999999999999E-4</v>
      </c>
      <c r="M21" s="60">
        <v>3.5000000000000001E-3</v>
      </c>
      <c r="N21" s="60">
        <v>8.9999999999999998E-4</v>
      </c>
      <c r="O21" s="60">
        <v>1.6000000000000001E-3</v>
      </c>
      <c r="P21" s="61">
        <v>3.1399999999999997E-2</v>
      </c>
    </row>
    <row r="22" spans="1:16" ht="24" customHeight="1" x14ac:dyDescent="0.2">
      <c r="A22" s="828"/>
      <c r="B22" s="835" t="s">
        <v>547</v>
      </c>
      <c r="C22" s="27" t="s">
        <v>548</v>
      </c>
      <c r="D22" s="22">
        <v>0.443</v>
      </c>
      <c r="E22" s="34">
        <v>0.47760000000000002</v>
      </c>
      <c r="F22" s="35">
        <v>0.51</v>
      </c>
      <c r="G22" s="24">
        <v>0.41839999999999999</v>
      </c>
      <c r="H22" s="23">
        <v>0.47939999999999999</v>
      </c>
      <c r="I22" s="35">
        <v>0.51</v>
      </c>
      <c r="J22" s="59">
        <v>6.0999999999999999E-2</v>
      </c>
      <c r="K22" s="60">
        <v>3.2000000000000002E-3</v>
      </c>
      <c r="L22" s="60">
        <v>6.9999999999999999E-4</v>
      </c>
      <c r="M22" s="60">
        <v>3.5999999999999999E-3</v>
      </c>
      <c r="N22" s="60">
        <v>8.9999999999999998E-4</v>
      </c>
      <c r="O22" s="60">
        <v>1.6000000000000001E-3</v>
      </c>
      <c r="P22" s="61">
        <v>5.0999999999999997E-2</v>
      </c>
    </row>
    <row r="23" spans="1:16" ht="24" customHeight="1" x14ac:dyDescent="0.2">
      <c r="A23" s="828"/>
      <c r="B23" s="835"/>
      <c r="C23" s="27" t="s">
        <v>549</v>
      </c>
      <c r="D23" s="22">
        <v>0.3967</v>
      </c>
      <c r="E23" s="23">
        <v>0.4274</v>
      </c>
      <c r="F23" s="18">
        <v>0.45</v>
      </c>
      <c r="G23" s="24">
        <v>0.37469999999999998</v>
      </c>
      <c r="H23" s="23">
        <v>0.42870000000000003</v>
      </c>
      <c r="I23" s="18">
        <v>0.45</v>
      </c>
      <c r="J23" s="59">
        <v>5.3999999999999999E-2</v>
      </c>
      <c r="K23" s="60">
        <v>2.8E-3</v>
      </c>
      <c r="L23" s="60">
        <v>6.9999999999999999E-4</v>
      </c>
      <c r="M23" s="60">
        <v>3.2000000000000002E-3</v>
      </c>
      <c r="N23" s="60">
        <v>8.0000000000000004E-4</v>
      </c>
      <c r="O23" s="60">
        <v>1.4E-3</v>
      </c>
      <c r="P23" s="61">
        <v>4.5100000000000001E-2</v>
      </c>
    </row>
    <row r="24" spans="1:16" ht="24" customHeight="1" x14ac:dyDescent="0.2">
      <c r="A24" s="828"/>
      <c r="B24" s="835" t="s">
        <v>550</v>
      </c>
      <c r="C24" s="27" t="s">
        <v>551</v>
      </c>
      <c r="D24" s="22">
        <v>0.48920000000000002</v>
      </c>
      <c r="E24" s="34">
        <v>0.52859999999999996</v>
      </c>
      <c r="F24" s="35">
        <v>0.57999999999999996</v>
      </c>
      <c r="G24" s="24">
        <v>0.46200000000000002</v>
      </c>
      <c r="H24" s="23">
        <v>0.53149999999999997</v>
      </c>
      <c r="I24" s="35">
        <v>0.57999999999999996</v>
      </c>
      <c r="J24" s="59">
        <v>6.9500000000000006E-2</v>
      </c>
      <c r="K24" s="60">
        <v>3.5999999999999999E-3</v>
      </c>
      <c r="L24" s="60">
        <v>6.9999999999999999E-4</v>
      </c>
      <c r="M24" s="60">
        <v>4.1999999999999997E-3</v>
      </c>
      <c r="N24" s="60">
        <v>1E-3</v>
      </c>
      <c r="O24" s="60">
        <v>1.9E-3</v>
      </c>
      <c r="P24" s="61">
        <v>5.8099999999999902E-2</v>
      </c>
    </row>
    <row r="25" spans="1:16" ht="24" customHeight="1" x14ac:dyDescent="0.2">
      <c r="A25" s="828"/>
      <c r="B25" s="835"/>
      <c r="C25" s="27" t="s">
        <v>552</v>
      </c>
      <c r="D25" s="22">
        <v>0.40589999999999998</v>
      </c>
      <c r="E25" s="23">
        <v>0.43659999999999999</v>
      </c>
      <c r="F25" s="18">
        <v>0.45</v>
      </c>
      <c r="G25" s="24">
        <v>0.38340000000000002</v>
      </c>
      <c r="H25" s="23">
        <v>0.43730000000000002</v>
      </c>
      <c r="I25" s="18">
        <v>0.45</v>
      </c>
      <c r="J25" s="59">
        <v>5.3900000000000003E-2</v>
      </c>
      <c r="K25" s="60">
        <v>2.8E-3</v>
      </c>
      <c r="L25" s="60">
        <v>6.9999999999999999E-4</v>
      </c>
      <c r="M25" s="60">
        <v>3.2000000000000002E-3</v>
      </c>
      <c r="N25" s="60">
        <v>8.0000000000000004E-4</v>
      </c>
      <c r="O25" s="60">
        <v>1.4E-3</v>
      </c>
      <c r="P25" s="61">
        <v>4.4999999999999998E-2</v>
      </c>
    </row>
    <row r="26" spans="1:16" ht="24" customHeight="1" x14ac:dyDescent="0.2">
      <c r="A26" s="829" t="s">
        <v>553</v>
      </c>
      <c r="B26" s="834" t="s">
        <v>554</v>
      </c>
      <c r="C26" s="25" t="s">
        <v>555</v>
      </c>
      <c r="D26" s="22">
        <v>0.57920000000000005</v>
      </c>
      <c r="E26" s="23">
        <v>0.57999999999999996</v>
      </c>
      <c r="F26" s="18">
        <v>0.65</v>
      </c>
      <c r="G26" s="24">
        <v>0.57920000000000005</v>
      </c>
      <c r="H26" s="23">
        <v>0.57999999999999996</v>
      </c>
      <c r="I26" s="35">
        <v>0.65</v>
      </c>
      <c r="J26" s="59">
        <v>7.99999999999912E-4</v>
      </c>
      <c r="K26" s="60">
        <v>0</v>
      </c>
      <c r="L26" s="60">
        <v>8.0000000000000004E-4</v>
      </c>
      <c r="M26" s="60">
        <v>0</v>
      </c>
      <c r="N26" s="60">
        <v>0</v>
      </c>
      <c r="O26" s="60">
        <v>0</v>
      </c>
      <c r="P26" s="61">
        <v>-8.8145636623071498E-17</v>
      </c>
    </row>
    <row r="27" spans="1:16" ht="24" customHeight="1" x14ac:dyDescent="0.2">
      <c r="A27" s="830"/>
      <c r="B27" s="834"/>
      <c r="C27" s="25" t="s">
        <v>556</v>
      </c>
      <c r="D27" s="22">
        <v>0.42920000000000003</v>
      </c>
      <c r="E27" s="23">
        <v>0.43</v>
      </c>
      <c r="F27" s="18">
        <v>0.45</v>
      </c>
      <c r="G27" s="24">
        <v>0.42920000000000003</v>
      </c>
      <c r="H27" s="23">
        <v>0.43</v>
      </c>
      <c r="I27" s="18">
        <v>0.45</v>
      </c>
      <c r="J27" s="59">
        <v>7.9999999999996697E-4</v>
      </c>
      <c r="K27" s="60">
        <v>0</v>
      </c>
      <c r="L27" s="60">
        <v>8.0000000000000004E-4</v>
      </c>
      <c r="M27" s="60">
        <v>0</v>
      </c>
      <c r="N27" s="60">
        <v>0</v>
      </c>
      <c r="O27" s="60">
        <v>0</v>
      </c>
      <c r="P27" s="61">
        <v>-3.2634485391813702E-17</v>
      </c>
    </row>
    <row r="28" spans="1:16" ht="24" customHeight="1" x14ac:dyDescent="0.2">
      <c r="A28" s="830"/>
      <c r="B28" s="834" t="s">
        <v>557</v>
      </c>
      <c r="C28" s="25" t="s">
        <v>558</v>
      </c>
      <c r="D28" s="22">
        <v>0.57920000000000005</v>
      </c>
      <c r="E28" s="23">
        <v>0.57999999999999996</v>
      </c>
      <c r="F28" s="18">
        <v>0.65</v>
      </c>
      <c r="G28" s="24">
        <v>0.57920000000000005</v>
      </c>
      <c r="H28" s="23">
        <v>0.57999999999999996</v>
      </c>
      <c r="I28" s="35">
        <v>0.65</v>
      </c>
      <c r="J28" s="59">
        <v>7.99999999999912E-4</v>
      </c>
      <c r="K28" s="60">
        <v>0</v>
      </c>
      <c r="L28" s="60">
        <v>8.0000000000000004E-4</v>
      </c>
      <c r="M28" s="60">
        <v>0</v>
      </c>
      <c r="N28" s="60">
        <v>0</v>
      </c>
      <c r="O28" s="60">
        <v>0</v>
      </c>
      <c r="P28" s="61">
        <v>-8.8145636623071498E-17</v>
      </c>
    </row>
    <row r="29" spans="1:16" ht="24" customHeight="1" x14ac:dyDescent="0.2">
      <c r="A29" s="830"/>
      <c r="B29" s="834"/>
      <c r="C29" s="25" t="s">
        <v>559</v>
      </c>
      <c r="D29" s="22">
        <v>0.57920000000000005</v>
      </c>
      <c r="E29" s="23">
        <v>0.57999999999999996</v>
      </c>
      <c r="F29" s="18">
        <v>0.65</v>
      </c>
      <c r="G29" s="24">
        <v>0.57920000000000005</v>
      </c>
      <c r="H29" s="23">
        <v>0.57999999999999996</v>
      </c>
      <c r="I29" s="18">
        <v>0.65</v>
      </c>
      <c r="J29" s="59">
        <v>7.99999999999912E-4</v>
      </c>
      <c r="K29" s="60">
        <v>0</v>
      </c>
      <c r="L29" s="60">
        <v>8.0000000000000004E-4</v>
      </c>
      <c r="M29" s="60">
        <v>0</v>
      </c>
      <c r="N29" s="60">
        <v>0</v>
      </c>
      <c r="O29" s="60">
        <v>0</v>
      </c>
      <c r="P29" s="61">
        <v>-8.8145636623071498E-17</v>
      </c>
    </row>
    <row r="30" spans="1:16" ht="24" customHeight="1" x14ac:dyDescent="0.2">
      <c r="A30" s="830"/>
      <c r="B30" s="834"/>
      <c r="C30" s="25" t="s">
        <v>560</v>
      </c>
      <c r="D30" s="22">
        <v>0.57999999999999996</v>
      </c>
      <c r="E30" s="23">
        <v>0.57999999999999996</v>
      </c>
      <c r="F30" s="18">
        <v>0.63</v>
      </c>
      <c r="G30" s="24">
        <v>0.57999999999999996</v>
      </c>
      <c r="H30" s="23">
        <v>0.57999999999999996</v>
      </c>
      <c r="I30" s="18">
        <v>0.63</v>
      </c>
      <c r="J30" s="59">
        <v>0</v>
      </c>
      <c r="K30" s="60">
        <v>0</v>
      </c>
      <c r="L30" s="60">
        <v>0</v>
      </c>
      <c r="M30" s="60">
        <v>0</v>
      </c>
      <c r="N30" s="60">
        <v>0</v>
      </c>
      <c r="O30" s="60">
        <v>0</v>
      </c>
      <c r="P30" s="61">
        <v>0</v>
      </c>
    </row>
    <row r="31" spans="1:16" ht="24" customHeight="1" x14ac:dyDescent="0.2">
      <c r="A31" s="830"/>
      <c r="B31" s="20" t="s">
        <v>561</v>
      </c>
      <c r="C31" s="25" t="s">
        <v>539</v>
      </c>
      <c r="D31" s="22">
        <v>0.54</v>
      </c>
      <c r="E31" s="32">
        <v>0.54</v>
      </c>
      <c r="F31" s="33">
        <v>0.61</v>
      </c>
      <c r="G31" s="24">
        <v>0.54</v>
      </c>
      <c r="H31" s="23">
        <v>0.54</v>
      </c>
      <c r="I31" s="33">
        <v>0.61</v>
      </c>
      <c r="J31" s="59">
        <v>0</v>
      </c>
      <c r="K31" s="60">
        <v>0</v>
      </c>
      <c r="L31" s="60">
        <v>0</v>
      </c>
      <c r="M31" s="60">
        <v>0</v>
      </c>
      <c r="N31" s="60">
        <v>0</v>
      </c>
      <c r="O31" s="60">
        <v>0</v>
      </c>
      <c r="P31" s="61">
        <v>0</v>
      </c>
    </row>
    <row r="32" spans="1:16" ht="24" customHeight="1" x14ac:dyDescent="0.2">
      <c r="A32" s="830"/>
      <c r="B32" s="20" t="s">
        <v>562</v>
      </c>
      <c r="C32" s="25" t="s">
        <v>539</v>
      </c>
      <c r="D32" s="22">
        <v>0.53</v>
      </c>
      <c r="E32" s="23">
        <v>0.53</v>
      </c>
      <c r="F32" s="18">
        <v>0.6</v>
      </c>
      <c r="G32" s="24">
        <v>0.53</v>
      </c>
      <c r="H32" s="23">
        <v>0.53</v>
      </c>
      <c r="I32" s="18">
        <v>0.6</v>
      </c>
      <c r="J32" s="59">
        <v>0</v>
      </c>
      <c r="K32" s="60">
        <v>0</v>
      </c>
      <c r="L32" s="60">
        <v>0</v>
      </c>
      <c r="M32" s="60">
        <v>0</v>
      </c>
      <c r="N32" s="60">
        <v>0</v>
      </c>
      <c r="O32" s="60">
        <v>0</v>
      </c>
      <c r="P32" s="61">
        <v>0</v>
      </c>
    </row>
    <row r="33" spans="1:16" ht="24" customHeight="1" x14ac:dyDescent="0.2">
      <c r="A33" s="830"/>
      <c r="B33" s="834" t="s">
        <v>563</v>
      </c>
      <c r="C33" s="25" t="s">
        <v>543</v>
      </c>
      <c r="D33" s="22">
        <v>0.3584</v>
      </c>
      <c r="E33" s="32">
        <v>0.44180000000000003</v>
      </c>
      <c r="F33" s="18" t="s">
        <v>537</v>
      </c>
      <c r="G33" s="24">
        <v>0.3584</v>
      </c>
      <c r="H33" s="23">
        <v>0.44180000000000003</v>
      </c>
      <c r="I33" s="18" t="s">
        <v>537</v>
      </c>
      <c r="J33" s="59">
        <v>8.3400000000000002E-2</v>
      </c>
      <c r="K33" s="60">
        <v>2.8999999999999998E-3</v>
      </c>
      <c r="L33" s="60">
        <v>6.9999999999999999E-4</v>
      </c>
      <c r="M33" s="60">
        <v>3.3E-3</v>
      </c>
      <c r="N33" s="60">
        <v>8.9999999999999998E-4</v>
      </c>
      <c r="O33" s="60">
        <v>1.6000000000000001E-3</v>
      </c>
      <c r="P33" s="61">
        <v>7.3999999999999996E-2</v>
      </c>
    </row>
    <row r="34" spans="1:16" ht="24" customHeight="1" x14ac:dyDescent="0.2">
      <c r="A34" s="830"/>
      <c r="B34" s="834"/>
      <c r="C34" s="25" t="s">
        <v>544</v>
      </c>
      <c r="D34" s="22">
        <v>0.35809999999999997</v>
      </c>
      <c r="E34" s="23">
        <v>0.43759999999999999</v>
      </c>
      <c r="F34" s="18">
        <v>0.45</v>
      </c>
      <c r="G34" s="24">
        <v>0.35809999999999997</v>
      </c>
      <c r="H34" s="23">
        <v>0.43759999999999999</v>
      </c>
      <c r="I34" s="18">
        <v>0.45</v>
      </c>
      <c r="J34" s="59">
        <v>7.9500000000000001E-2</v>
      </c>
      <c r="K34" s="60">
        <v>2.5000000000000001E-3</v>
      </c>
      <c r="L34" s="60">
        <v>6.9999999999999999E-4</v>
      </c>
      <c r="M34" s="60">
        <v>2.8E-3</v>
      </c>
      <c r="N34" s="60">
        <v>8.0000000000000004E-4</v>
      </c>
      <c r="O34" s="60">
        <v>1.4E-3</v>
      </c>
      <c r="P34" s="61">
        <v>7.1300000000000002E-2</v>
      </c>
    </row>
    <row r="35" spans="1:16" ht="24" customHeight="1" x14ac:dyDescent="0.2">
      <c r="A35" s="830"/>
      <c r="B35" s="834" t="s">
        <v>564</v>
      </c>
      <c r="C35" s="25" t="s">
        <v>565</v>
      </c>
      <c r="D35" s="22">
        <v>0.62919999999999998</v>
      </c>
      <c r="E35" s="23">
        <v>0.63</v>
      </c>
      <c r="F35" s="18">
        <v>0.67</v>
      </c>
      <c r="G35" s="24">
        <v>0.62919999999999998</v>
      </c>
      <c r="H35" s="23">
        <v>0.63</v>
      </c>
      <c r="I35" s="18">
        <v>0.67</v>
      </c>
      <c r="J35" s="59">
        <v>8.0000000000002302E-4</v>
      </c>
      <c r="K35" s="60">
        <v>0</v>
      </c>
      <c r="L35" s="60">
        <v>8.0000000000000004E-4</v>
      </c>
      <c r="M35" s="60">
        <v>0</v>
      </c>
      <c r="N35" s="60">
        <v>0</v>
      </c>
      <c r="O35" s="60">
        <v>0</v>
      </c>
      <c r="P35" s="61">
        <v>2.28766658394441E-17</v>
      </c>
    </row>
    <row r="36" spans="1:16" ht="24" customHeight="1" x14ac:dyDescent="0.2">
      <c r="A36" s="830"/>
      <c r="B36" s="834"/>
      <c r="C36" s="25" t="s">
        <v>566</v>
      </c>
      <c r="D36" s="22">
        <v>0.42920000000000003</v>
      </c>
      <c r="E36" s="23">
        <v>0.43</v>
      </c>
      <c r="F36" s="18">
        <v>0.45</v>
      </c>
      <c r="G36" s="24">
        <v>0.42920000000000003</v>
      </c>
      <c r="H36" s="23">
        <v>0.43</v>
      </c>
      <c r="I36" s="18">
        <v>0.45</v>
      </c>
      <c r="J36" s="59">
        <v>7.9999999999996697E-4</v>
      </c>
      <c r="K36" s="60">
        <v>0</v>
      </c>
      <c r="L36" s="60">
        <v>8.0000000000000004E-4</v>
      </c>
      <c r="M36" s="60">
        <v>0</v>
      </c>
      <c r="N36" s="60">
        <v>0</v>
      </c>
      <c r="O36" s="60">
        <v>0</v>
      </c>
      <c r="P36" s="61">
        <v>-3.2634485391813702E-17</v>
      </c>
    </row>
    <row r="37" spans="1:16" ht="24" customHeight="1" x14ac:dyDescent="0.2">
      <c r="A37" s="831"/>
      <c r="B37" s="20" t="s">
        <v>520</v>
      </c>
      <c r="C37" s="25" t="s">
        <v>539</v>
      </c>
      <c r="D37" s="22">
        <v>0.42920000000000003</v>
      </c>
      <c r="E37" s="23">
        <v>0.43</v>
      </c>
      <c r="F37" s="18">
        <v>0.48</v>
      </c>
      <c r="G37" s="24">
        <v>0.42920000000000003</v>
      </c>
      <c r="H37" s="23">
        <v>0.43</v>
      </c>
      <c r="I37" s="18">
        <v>0.48</v>
      </c>
      <c r="J37" s="59">
        <v>7.9999999999996697E-4</v>
      </c>
      <c r="K37" s="60">
        <v>0</v>
      </c>
      <c r="L37" s="60">
        <v>8.0000000000000004E-4</v>
      </c>
      <c r="M37" s="60">
        <v>0</v>
      </c>
      <c r="N37" s="60">
        <v>0</v>
      </c>
      <c r="O37" s="60">
        <v>0</v>
      </c>
      <c r="P37" s="61">
        <v>-3.2634485391813702E-17</v>
      </c>
    </row>
    <row r="38" spans="1:16" ht="24" customHeight="1" x14ac:dyDescent="0.2">
      <c r="A38" s="829" t="s">
        <v>567</v>
      </c>
      <c r="B38" s="26" t="s">
        <v>518</v>
      </c>
      <c r="C38" s="27" t="s">
        <v>539</v>
      </c>
      <c r="D38" s="22">
        <v>0.35089999999999999</v>
      </c>
      <c r="E38" s="34">
        <v>0.35089999999999999</v>
      </c>
      <c r="F38" s="35">
        <v>0.46</v>
      </c>
      <c r="G38" s="24">
        <v>0.33139999999999997</v>
      </c>
      <c r="H38" s="23">
        <v>0.43180000000000002</v>
      </c>
      <c r="I38" s="35">
        <v>0.51</v>
      </c>
      <c r="J38" s="59">
        <v>0.1004</v>
      </c>
      <c r="K38" s="60">
        <v>0</v>
      </c>
      <c r="L38" s="60">
        <v>6.9999999999999999E-4</v>
      </c>
      <c r="M38" s="60">
        <v>0</v>
      </c>
      <c r="N38" s="60">
        <v>8.9999999999999998E-4</v>
      </c>
      <c r="O38" s="60">
        <v>1.5E-3</v>
      </c>
      <c r="P38" s="61">
        <v>9.7299999999999998E-2</v>
      </c>
    </row>
    <row r="39" spans="1:16" ht="24" customHeight="1" x14ac:dyDescent="0.2">
      <c r="A39" s="830"/>
      <c r="B39" s="26" t="s">
        <v>519</v>
      </c>
      <c r="C39" s="27" t="s">
        <v>539</v>
      </c>
      <c r="D39" s="22">
        <v>0.37009999999999998</v>
      </c>
      <c r="E39" s="23">
        <v>0.42130000000000001</v>
      </c>
      <c r="F39" s="18">
        <v>0.48</v>
      </c>
      <c r="G39" s="24">
        <v>0.34949999999999998</v>
      </c>
      <c r="H39" s="23">
        <v>0.42459999999999998</v>
      </c>
      <c r="I39" s="18">
        <v>0.48</v>
      </c>
      <c r="J39" s="59">
        <v>7.51E-2</v>
      </c>
      <c r="K39" s="60">
        <v>2.8999999999999998E-3</v>
      </c>
      <c r="L39" s="60">
        <v>6.9999999999999999E-4</v>
      </c>
      <c r="M39" s="60">
        <v>3.3E-3</v>
      </c>
      <c r="N39" s="60">
        <v>8.9999999999999998E-4</v>
      </c>
      <c r="O39" s="60">
        <v>1.5E-3</v>
      </c>
      <c r="P39" s="61">
        <v>6.5799999999999997E-2</v>
      </c>
    </row>
    <row r="40" spans="1:16" ht="24" customHeight="1" x14ac:dyDescent="0.2">
      <c r="A40" s="830"/>
      <c r="B40" s="26" t="s">
        <v>510</v>
      </c>
      <c r="C40" s="27" t="s">
        <v>539</v>
      </c>
      <c r="D40" s="22">
        <v>0.36070000000000002</v>
      </c>
      <c r="E40" s="34">
        <v>0.37169999999999997</v>
      </c>
      <c r="F40" s="35">
        <v>0.43</v>
      </c>
      <c r="G40" s="24">
        <v>0.36070000000000002</v>
      </c>
      <c r="H40" s="23">
        <v>0.45169999999999999</v>
      </c>
      <c r="I40" s="35">
        <v>0.51</v>
      </c>
      <c r="J40" s="65">
        <v>9.0999999999999998E-2</v>
      </c>
      <c r="K40" s="60">
        <v>0</v>
      </c>
      <c r="L40" s="60">
        <v>0</v>
      </c>
      <c r="M40" s="60">
        <v>0</v>
      </c>
      <c r="N40" s="60">
        <v>8.0000000000000004E-4</v>
      </c>
      <c r="O40" s="60">
        <v>1.5E-3</v>
      </c>
      <c r="P40" s="61">
        <v>8.8700000000000001E-2</v>
      </c>
    </row>
    <row r="41" spans="1:16" ht="24" customHeight="1" x14ac:dyDescent="0.2">
      <c r="A41" s="832"/>
      <c r="B41" s="36" t="s">
        <v>521</v>
      </c>
      <c r="C41" s="37" t="s">
        <v>539</v>
      </c>
      <c r="D41" s="38">
        <v>0.83330000000000004</v>
      </c>
      <c r="E41" s="39">
        <v>0.83330000000000004</v>
      </c>
      <c r="F41" s="40">
        <v>1</v>
      </c>
      <c r="G41" s="39">
        <v>0.83330000000000004</v>
      </c>
      <c r="H41" s="39">
        <v>0.83330000000000004</v>
      </c>
      <c r="I41" s="40">
        <v>1</v>
      </c>
      <c r="J41" s="66">
        <v>0</v>
      </c>
      <c r="K41" s="67">
        <v>0</v>
      </c>
      <c r="L41" s="67">
        <v>0</v>
      </c>
      <c r="M41" s="67">
        <v>0</v>
      </c>
      <c r="N41" s="67">
        <v>0</v>
      </c>
      <c r="O41" s="67">
        <v>0</v>
      </c>
      <c r="P41" s="68">
        <v>0</v>
      </c>
    </row>
    <row r="42" spans="1:16" customFormat="1" ht="6.75" customHeight="1" x14ac:dyDescent="0.2">
      <c r="A42" s="41"/>
      <c r="B42" s="42"/>
      <c r="C42" s="42"/>
      <c r="D42" s="43"/>
      <c r="E42" s="43"/>
      <c r="F42" s="43"/>
      <c r="G42" s="44"/>
      <c r="H42" s="44"/>
      <c r="I42" s="43"/>
      <c r="J42" s="43"/>
      <c r="K42" s="43"/>
      <c r="L42" s="43"/>
      <c r="M42" s="43"/>
      <c r="N42" s="43"/>
      <c r="O42" s="43"/>
      <c r="P42" s="43"/>
    </row>
    <row r="43" spans="1:16" customFormat="1" ht="18" customHeight="1" x14ac:dyDescent="0.2">
      <c r="A43" s="45" t="s">
        <v>568</v>
      </c>
      <c r="B43" s="826" t="s">
        <v>569</v>
      </c>
      <c r="C43" s="826"/>
      <c r="D43" s="826"/>
      <c r="E43" s="826"/>
      <c r="F43" s="826"/>
      <c r="G43" s="826"/>
      <c r="H43" s="826"/>
      <c r="I43" s="826"/>
      <c r="J43" s="46"/>
      <c r="K43" s="46"/>
      <c r="L43" s="46"/>
      <c r="M43" s="46"/>
      <c r="N43" s="46"/>
      <c r="O43" s="46"/>
      <c r="P43" s="46"/>
    </row>
    <row r="44" spans="1:16" customFormat="1" ht="33.75" customHeight="1" x14ac:dyDescent="0.2">
      <c r="A44" s="47"/>
      <c r="B44" s="826" t="s">
        <v>570</v>
      </c>
      <c r="C44" s="826"/>
      <c r="D44" s="826"/>
      <c r="E44" s="826"/>
      <c r="F44" s="826"/>
      <c r="G44" s="826"/>
      <c r="H44" s="826"/>
      <c r="I44" s="826"/>
      <c r="J44" s="46"/>
      <c r="K44" s="46"/>
      <c r="L44" s="46"/>
      <c r="M44" s="46"/>
      <c r="N44" s="46"/>
      <c r="O44" s="46"/>
      <c r="P44" s="46"/>
    </row>
    <row r="45" spans="1:16" customFormat="1" ht="16.5" customHeight="1" x14ac:dyDescent="0.2">
      <c r="A45" s="47"/>
      <c r="B45" s="826" t="s">
        <v>571</v>
      </c>
      <c r="C45" s="826"/>
      <c r="D45" s="826"/>
      <c r="E45" s="826"/>
      <c r="F45" s="826"/>
      <c r="G45" s="826"/>
      <c r="H45" s="826"/>
      <c r="I45" s="826"/>
      <c r="J45" s="46"/>
      <c r="K45" s="46"/>
      <c r="L45" s="46"/>
      <c r="M45" s="46"/>
      <c r="N45" s="46"/>
      <c r="O45" s="46"/>
      <c r="P45" s="46"/>
    </row>
    <row r="46" spans="1:16" customFormat="1" ht="16.5" customHeight="1" x14ac:dyDescent="0.2">
      <c r="A46" s="47"/>
      <c r="B46" s="826" t="s">
        <v>572</v>
      </c>
      <c r="C46" s="826"/>
      <c r="D46" s="826"/>
      <c r="E46" s="826"/>
      <c r="F46" s="826"/>
      <c r="G46" s="826"/>
      <c r="H46" s="826"/>
      <c r="I46" s="826"/>
      <c r="J46" s="46"/>
      <c r="K46" s="46"/>
      <c r="L46" s="46"/>
      <c r="M46" s="46"/>
      <c r="N46" s="46"/>
      <c r="O46" s="46"/>
      <c r="P46" s="46"/>
    </row>
    <row r="47" spans="1:16" customFormat="1" x14ac:dyDescent="0.2">
      <c r="B47" s="48" t="s">
        <v>573</v>
      </c>
    </row>
    <row r="48" spans="1:16" ht="13.5" x14ac:dyDescent="0.2">
      <c r="A48" s="49" t="s">
        <v>574</v>
      </c>
      <c r="B48"/>
      <c r="C48" s="49"/>
      <c r="D48"/>
      <c r="E48" s="50" t="s">
        <v>575</v>
      </c>
      <c r="F48" s="50"/>
      <c r="G48" s="51"/>
      <c r="H48" s="52" t="s">
        <v>576</v>
      </c>
      <c r="I48"/>
      <c r="J48"/>
      <c r="K48"/>
      <c r="L48"/>
      <c r="M48"/>
      <c r="N48"/>
      <c r="O48"/>
      <c r="P48"/>
    </row>
  </sheetData>
  <mergeCells count="25">
    <mergeCell ref="G3:I3"/>
    <mergeCell ref="E4:F4"/>
    <mergeCell ref="H4:I4"/>
    <mergeCell ref="J3:P4"/>
    <mergeCell ref="B43:I43"/>
    <mergeCell ref="B33:B34"/>
    <mergeCell ref="B35:B36"/>
    <mergeCell ref="B26:B27"/>
    <mergeCell ref="B28:B30"/>
    <mergeCell ref="A3:C5"/>
    <mergeCell ref="D3:F3"/>
    <mergeCell ref="B44:I44"/>
    <mergeCell ref="B45:I45"/>
    <mergeCell ref="B46:I46"/>
    <mergeCell ref="A6:A13"/>
    <mergeCell ref="A14:A25"/>
    <mergeCell ref="A26:A37"/>
    <mergeCell ref="A38:A41"/>
    <mergeCell ref="B6:B8"/>
    <mergeCell ref="B14:B15"/>
    <mergeCell ref="B16:B17"/>
    <mergeCell ref="B18:B19"/>
    <mergeCell ref="B20:B21"/>
    <mergeCell ref="B22:B23"/>
    <mergeCell ref="B24:B25"/>
  </mergeCells>
  <phoneticPr fontId="39" type="noConversion"/>
  <pageMargins left="0" right="0" top="0.74803149606299202" bottom="0.74803149606299202" header="0.31496062992126" footer="0.31496062992126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10</vt:i4>
      </vt:variant>
    </vt:vector>
  </HeadingPairs>
  <TitlesOfParts>
    <vt:vector size="25" baseType="lpstr">
      <vt:lpstr>经营明细（集团取数）</vt:lpstr>
      <vt:lpstr>本年累计S(集团取数)</vt:lpstr>
      <vt:lpstr>制表备注</vt:lpstr>
      <vt:lpstr>0.报表目录</vt:lpstr>
      <vt:lpstr>1.考核完成增长K</vt:lpstr>
      <vt:lpstr>1.1经营简报</vt:lpstr>
      <vt:lpstr>基数汇总</vt:lpstr>
      <vt:lpstr>集团填报资料</vt:lpstr>
      <vt:lpstr>3.经营实际汇总S</vt:lpstr>
      <vt:lpstr>4.经营实际明细S</vt:lpstr>
      <vt:lpstr>5.1费用汇总S</vt:lpstr>
      <vt:lpstr>5.2费用明细S</vt:lpstr>
      <vt:lpstr>大礼包调整项</vt:lpstr>
      <vt:lpstr>10.2收入汇总S（车间级）厨阳（卫浴）</vt:lpstr>
      <vt:lpstr>19年转移系数</vt:lpstr>
      <vt:lpstr>'0.报表目录'!Print_Area</vt:lpstr>
      <vt:lpstr>'1.1经营简报'!Print_Area</vt:lpstr>
      <vt:lpstr>'1.考核完成增长K'!Print_Area</vt:lpstr>
      <vt:lpstr>'3.经营实际汇总S'!Print_Area</vt:lpstr>
      <vt:lpstr>'4.经营实际明细S'!Print_Area</vt:lpstr>
      <vt:lpstr>'5.1费用汇总S'!Print_Area</vt:lpstr>
      <vt:lpstr>'5.2费用明细S'!Print_Area</vt:lpstr>
      <vt:lpstr>'本年累计S(集团取数)'!Print_Area</vt:lpstr>
      <vt:lpstr>'经营明细（集团取数）'!Print_Area</vt:lpstr>
      <vt:lpstr>制表备注!Print_Area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op20046</dc:creator>
  <cp:lastModifiedBy>FJ WANG</cp:lastModifiedBy>
  <cp:lastPrinted>2020-05-10T09:01:00Z</cp:lastPrinted>
  <dcterms:created xsi:type="dcterms:W3CDTF">2016-03-16T12:53:00Z</dcterms:created>
  <dcterms:modified xsi:type="dcterms:W3CDTF">2025-10-30T07:11:43Z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EM_Doc_Temp_ID">
    <vt:lpwstr>59A278ED-5156-4D84-8E8C-0281273F03C3</vt:lpwstr>
  </property>
</Properties>
</file>